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z Siddiqi\Documents\Pyton_Test\"/>
    </mc:Choice>
  </mc:AlternateContent>
  <xr:revisionPtr revIDLastSave="0" documentId="13_ncr:1_{BF782DA6-4254-45F6-A557-C7FFDD589B1A}" xr6:coauthVersionLast="47" xr6:coauthVersionMax="47" xr10:uidLastSave="{00000000-0000-0000-0000-000000000000}"/>
  <bookViews>
    <workbookView xWindow="2295" yWindow="2295" windowWidth="21600" windowHeight="11385" firstSheet="3" activeTab="3" xr2:uid="{29612E2A-349C-4820-930B-871359F3BFB8}"/>
  </bookViews>
  <sheets>
    <sheet name="Template" sheetId="1" state="hidden" r:id="rId1"/>
    <sheet name="CPI Report - June 6" sheetId="2" state="hidden" r:id="rId2"/>
    <sheet name="RFC Report - Feb 7" sheetId="3" state="hidden" r:id="rId3"/>
    <sheet name="Template Proposed" sheetId="4" r:id="rId4"/>
  </sheets>
  <definedNames>
    <definedName name="_xlnm._FilterDatabase" localSheetId="1" hidden="1">'CPI Report - June 6'!$A$1:$AL$4697</definedName>
    <definedName name="_xlnm._FilterDatabase" localSheetId="2" hidden="1">'RFC Report - Feb 7'!$A$1:$O$487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4" l="1"/>
  <c r="D21" i="4"/>
  <c r="D27" i="4"/>
  <c r="D25" i="4"/>
  <c r="B21" i="4" l="1"/>
  <c r="F21" i="4" s="1"/>
  <c r="B11" i="4"/>
  <c r="B17" i="4"/>
  <c r="B25" i="4"/>
  <c r="F25" i="4" s="1"/>
  <c r="B27" i="4"/>
  <c r="H27" i="4" s="1"/>
  <c r="D17" i="4"/>
  <c r="F23" i="4"/>
  <c r="F24" i="4"/>
  <c r="F26" i="4"/>
  <c r="F28" i="4"/>
  <c r="F29" i="4"/>
  <c r="F30" i="4"/>
  <c r="F31" i="4"/>
  <c r="F32" i="4"/>
  <c r="F19" i="4"/>
  <c r="F20" i="4"/>
  <c r="F18" i="4"/>
  <c r="F17" i="4" l="1"/>
  <c r="H25" i="4"/>
  <c r="H21" i="4"/>
  <c r="F27" i="4"/>
  <c r="C41" i="4"/>
  <c r="B41" i="4"/>
  <c r="C40" i="4"/>
  <c r="B40" i="4"/>
  <c r="E55" i="4"/>
  <c r="D55" i="4"/>
  <c r="E54" i="4"/>
  <c r="D54" i="4"/>
  <c r="E53" i="4"/>
  <c r="D53" i="4"/>
  <c r="D52" i="4"/>
  <c r="E52" i="4" s="1"/>
  <c r="E51" i="4"/>
  <c r="D51" i="4"/>
  <c r="D50" i="4"/>
  <c r="E50" i="4" s="1"/>
  <c r="E49" i="4"/>
  <c r="D49" i="4"/>
  <c r="D48" i="4"/>
  <c r="E48" i="4" s="1"/>
  <c r="E47" i="4"/>
  <c r="D47" i="4"/>
  <c r="D46" i="4"/>
  <c r="E46" i="4" s="1"/>
  <c r="E45" i="4"/>
  <c r="D45" i="4"/>
  <c r="D44" i="4"/>
  <c r="E44" i="4" s="1"/>
  <c r="B39" i="4" l="1"/>
  <c r="D40" i="4"/>
  <c r="E40" i="4" s="1"/>
  <c r="D41" i="4"/>
  <c r="C39" i="4"/>
  <c r="E41" i="4"/>
  <c r="D39" i="4" l="1"/>
  <c r="E39" i="4" s="1"/>
  <c r="AJ1357" i="2"/>
  <c r="AF1357" i="2"/>
  <c r="AB1357" i="2"/>
  <c r="V4705" i="2"/>
  <c r="X1357" i="2"/>
  <c r="T4704" i="2"/>
  <c r="T1357" i="2"/>
  <c r="S4704" i="2"/>
  <c r="S4703" i="2"/>
  <c r="P1357" i="2"/>
  <c r="B5" i="1"/>
  <c r="B21" i="1"/>
  <c r="B14" i="4" l="1"/>
  <c r="B13" i="4"/>
  <c r="F22" i="4"/>
  <c r="D24" i="1"/>
  <c r="B24" i="1"/>
  <c r="H24" i="1" l="1"/>
  <c r="F24" i="1"/>
  <c r="B11" i="1" l="1"/>
  <c r="D20" i="1" l="1"/>
  <c r="D19" i="1"/>
  <c r="D18" i="1"/>
  <c r="D17" i="1"/>
  <c r="B20" i="1"/>
  <c r="B19" i="1"/>
  <c r="B18" i="1"/>
  <c r="B17" i="1"/>
  <c r="B12" i="1"/>
  <c r="B7" i="1"/>
  <c r="B6" i="1"/>
  <c r="H2" i="1"/>
  <c r="B14" i="1" l="1"/>
  <c r="H17" i="1"/>
  <c r="H18" i="1"/>
  <c r="H19" i="1"/>
  <c r="H20" i="1"/>
  <c r="F17" i="1"/>
  <c r="F18" i="1"/>
  <c r="B13" i="1"/>
  <c r="F19" i="1"/>
  <c r="F20" i="1"/>
</calcChain>
</file>

<file path=xl/sharedStrings.xml><?xml version="1.0" encoding="utf-8"?>
<sst xmlns="http://schemas.openxmlformats.org/spreadsheetml/2006/main" count="55873" uniqueCount="5929">
  <si>
    <t>Project Close Out</t>
  </si>
  <si>
    <t>Project Details</t>
  </si>
  <si>
    <t>Project Name</t>
  </si>
  <si>
    <t>Work Order Number</t>
  </si>
  <si>
    <t>Design Tech</t>
  </si>
  <si>
    <t>Lines Supervisor</t>
  </si>
  <si>
    <t>Cost Breakdown</t>
  </si>
  <si>
    <t>Material</t>
  </si>
  <si>
    <t>Personnel</t>
  </si>
  <si>
    <t>Tools/Facilities</t>
  </si>
  <si>
    <t>External: Other</t>
  </si>
  <si>
    <t>RFCs</t>
  </si>
  <si>
    <t>Planned Cost</t>
  </si>
  <si>
    <t>Actual Cost</t>
  </si>
  <si>
    <t>Difference</t>
  </si>
  <si>
    <t>Lessons Learned/Mitigating Actions</t>
  </si>
  <si>
    <t>People</t>
  </si>
  <si>
    <t>Process</t>
  </si>
  <si>
    <t>System</t>
  </si>
  <si>
    <t>% Difference</t>
  </si>
  <si>
    <t>Project Estimate</t>
  </si>
  <si>
    <t>Date:</t>
  </si>
  <si>
    <t>Location</t>
  </si>
  <si>
    <t>Year</t>
  </si>
  <si>
    <t>Project ID</t>
  </si>
  <si>
    <t>Status</t>
  </si>
  <si>
    <t>Sub-Status</t>
  </si>
  <si>
    <t>Variance1</t>
  </si>
  <si>
    <t>Variance2</t>
  </si>
  <si>
    <t>Variance3</t>
  </si>
  <si>
    <t>Design Supervisor</t>
  </si>
  <si>
    <t>Key Category?</t>
  </si>
  <si>
    <t>Tech</t>
  </si>
  <si>
    <t>Owner</t>
  </si>
  <si>
    <t>Planned Total Costs</t>
  </si>
  <si>
    <t>Actual Total Costs</t>
  </si>
  <si>
    <t>Var$</t>
  </si>
  <si>
    <t>Var%</t>
  </si>
  <si>
    <t>Planned Labour Costs</t>
  </si>
  <si>
    <t>Actual Labour Costs</t>
  </si>
  <si>
    <t>Planned Material Costs</t>
  </si>
  <si>
    <t>Actual Material Costs</t>
  </si>
  <si>
    <t>Planned Tool Costs</t>
  </si>
  <si>
    <t>Actual Tool Costs</t>
  </si>
  <si>
    <t>Planned Ext Costs</t>
  </si>
  <si>
    <t>Actual Ext Costs</t>
  </si>
  <si>
    <t>Planned Hours</t>
  </si>
  <si>
    <t>Actual Hours</t>
  </si>
  <si>
    <t>Var Hrs</t>
  </si>
  <si>
    <t>Const Act Finish</t>
  </si>
  <si>
    <t>Barrie</t>
  </si>
  <si>
    <t>2021</t>
  </si>
  <si>
    <t>633891 - 2021 DISTRIBUTION AUTOMATION - EAST - BARRIE - LT-B40704 - BROCK ST</t>
  </si>
  <si>
    <t>99</t>
  </si>
  <si>
    <t>COMPLETE</t>
  </si>
  <si>
    <t>BOM cost variance</t>
  </si>
  <si>
    <t>N/A</t>
  </si>
  <si>
    <t>Bowman, Todd J</t>
  </si>
  <si>
    <t>Yes</t>
  </si>
  <si>
    <t>Walters, Geoffrey D</t>
  </si>
  <si>
    <t>Dan Kish</t>
  </si>
  <si>
    <t>637073 - JOINT USE HE2020-040- MAIN ST. PENETANGUISHENE</t>
  </si>
  <si>
    <t>98</t>
  </si>
  <si>
    <t>CANCELLED</t>
  </si>
  <si>
    <t>O'Gay, Brian</t>
  </si>
  <si>
    <t>No</t>
  </si>
  <si>
    <t>Martin, Shane</t>
  </si>
  <si>
    <t>Steve Rumble</t>
  </si>
  <si>
    <t>637972 - 170 BURTON AVE/BAR/NS/3PH PAD</t>
  </si>
  <si>
    <t>Estimate incorrect</t>
  </si>
  <si>
    <t>Cranley, Stephen</t>
  </si>
  <si>
    <t>Paterson, Greg</t>
  </si>
  <si>
    <t>Lotto, Jay</t>
  </si>
  <si>
    <t>636088 - 2021 VAULT REPLACEMENTS V25 - MULCASTER</t>
  </si>
  <si>
    <t>Cont Est Over</t>
  </si>
  <si>
    <t>Labour est. over</t>
  </si>
  <si>
    <t>638115 - 50 ALLIANCE BLVD/BAR/UP/3PH PAD PHASE 2</t>
  </si>
  <si>
    <t>Harris, Geoff L.</t>
  </si>
  <si>
    <t>636558 - 2021 SUNNIDALE UG CABLE REPLACEMENT</t>
  </si>
  <si>
    <t>Under 10%</t>
  </si>
  <si>
    <t>Pollock, Kim</t>
  </si>
  <si>
    <t>635176 - 131 ELLIS DRIVE, BARRIE - 3 PHASE SERVICE</t>
  </si>
  <si>
    <t>633851 - 681 YONGE ST, BARRIE - NEW 3 PHASE SERVICE</t>
  </si>
  <si>
    <t>BOM not accurate</t>
  </si>
  <si>
    <t>633058 - GO VILLAGE PH2 / INSPECT &amp; CONNECT</t>
  </si>
  <si>
    <t>D'Onofrio, Tony</t>
  </si>
  <si>
    <t>Perks, Dan</t>
  </si>
  <si>
    <t>636861 - 700 MAPLEVIEW DRIVE - BLOCK 6 EAST/INSPECT AND CONNECT</t>
  </si>
  <si>
    <t>634430 - ICI PADMOUNT TX INSTALLATION/400 CROSSLAND BLVD</t>
  </si>
  <si>
    <t>634431 - ICI PADMOUNT TX INSTALLATION/100 MILL ST E</t>
  </si>
  <si>
    <t>Labour est. under</t>
  </si>
  <si>
    <t>633889 - 2021 DISTRIBUTION AUTOMATION - EAST - BRADFORD - LT-B1055 - 2620 8TH LINE, 1</t>
  </si>
  <si>
    <t>633890 - 2021 Vault Lid Renewal - V16 - 42 Maple Ave.</t>
  </si>
  <si>
    <t>635021 - 759 YONGE ST, BARRIE - PAINSWICK PARK</t>
  </si>
  <si>
    <t>634993 - DISSETTE STREET, BRADFORD - RELOCATE POLES FOR NEW DEVELOPMENT</t>
  </si>
  <si>
    <t>Pelleja, Emily</t>
  </si>
  <si>
    <t>Harrington, James</t>
  </si>
  <si>
    <t>634877 - 342 KING ST, BARRIE - COMMERCIAL BUILDINGS</t>
  </si>
  <si>
    <t>635720 - 58 LAKESIDE TERRACE, BARRIE - TOWER A</t>
  </si>
  <si>
    <t>636802 - 2021 VAULT LID RENEWAL PROGRAM - V13 - 49 HIGH ST</t>
  </si>
  <si>
    <t>636801 - 2021 VAULT LID RENEWAL PROGRAM - V18 - 145 DUNLOP ST E</t>
  </si>
  <si>
    <t>636804 - 2021 VAULT LID RENEWAL PROGRAM - V49 - MAPLE AVE</t>
  </si>
  <si>
    <t>636575 - ICI PADMOUNT TX INSTALLATION/2 KING ST S</t>
  </si>
  <si>
    <t>636780 - 2021 DUNLOP BARRIE UG CABLE REPLACEMENT</t>
  </si>
  <si>
    <t>Est. Int. - Act. External</t>
  </si>
  <si>
    <t>636922 - JOINT USE HE2020-037- SUNNIDALE RD.- FERNDALE DR. TO ANNE ST.</t>
  </si>
  <si>
    <t>49 COLLIER ST / BAR / NS / 3PH PAD</t>
  </si>
  <si>
    <t>Wong, Henry</t>
  </si>
  <si>
    <t>632843 - 2021 Distribution Automation - DUCKWORTH &amp; CUNDLES 44KV AUTOMATED LIS TIE SWITCH</t>
  </si>
  <si>
    <t>637543 - 77 MELBOURNE ST / BRAD / NS / 3PH PAD</t>
  </si>
  <si>
    <t>637749 - HONEYFIELD BLK 395 - SUBD RES EDS</t>
  </si>
  <si>
    <t>638159 - BRIAR HILL SUBDIVISION - HILLSIDE - SUBD RES EDS</t>
  </si>
  <si>
    <t>Cont Est Under</t>
  </si>
  <si>
    <t>RELOCATION DESIGN FOR FUTURE DEVELOPMENT</t>
  </si>
  <si>
    <t>638542 - 2021 POLE REPLACEMENTS BARRIE BATCH 3</t>
  </si>
  <si>
    <t>638541 - 2021 POLE REPLACEMENTS BARRIE BATCH 2</t>
  </si>
  <si>
    <t>638632 - 2021 - DISTRIBUTION AUTOMATION - BARRIE - TIFFIN &amp; MILLER - 44KV AUTOMATED LIS</t>
  </si>
  <si>
    <t>638601 - 2021 PADMOUNT TX REPLACEMENT BATCH 5 - BEETON - 1X 3PH &amp; 2X 1PH</t>
  </si>
  <si>
    <t>638631 - 2021 Distribution Automation - Essa &amp; Beacon -13.8kV Automated Intellirupter, 1</t>
  </si>
  <si>
    <t>Jeremy Wright</t>
  </si>
  <si>
    <t>638545 - 2021 POLE REPLACEMENTS PENETANG BATCH 1</t>
  </si>
  <si>
    <t>92</t>
  </si>
  <si>
    <t>638544 - 2021 POLE REPLACEMENTS BRADFORD BATCH 1</t>
  </si>
  <si>
    <t>638546 - 2021 POLE REPLACEMENTS TOTTENHAM BATCH 1</t>
  </si>
  <si>
    <t>636103 - JOINT USE PERMIT #HE2020-014, PENETANGUSHENE ROAD, BARRIE</t>
  </si>
  <si>
    <t>21 LILY STREET, BEETON - RELOCATE POLES</t>
  </si>
  <si>
    <t>Lemire, Blake</t>
  </si>
  <si>
    <t>Persaud, Ryan</t>
  </si>
  <si>
    <t>638465 - 783 BAYVIEW DRIVE/BAR/UPGRADE</t>
  </si>
  <si>
    <t>638557 - JOINT USE PERMIT HE2020-068</t>
  </si>
  <si>
    <t>638599 - 2021 PADMOUNT TX REPLACEMENT BATCH 3 - BARRIE - 7X 1PH TX'S</t>
  </si>
  <si>
    <t>Scope change - unforeseen</t>
  </si>
  <si>
    <t>638539 - 2021 POLE REPLACEMENTS BARRIE BATCH 5</t>
  </si>
  <si>
    <t>638538 - 2021 POLE REPLACEMENTS ALLISTON BATCH 2</t>
  </si>
  <si>
    <t>638597 - 2021 PADMOUNT TX REPLACEMENT BATCH 1 - BARRIE - 1X 3PH TX'S</t>
  </si>
  <si>
    <t>638629 - 2021 Distribution Automation -Bryne Dr &amp; Commerce Park Dr-13.8kV Automated Intellirupter, 1</t>
  </si>
  <si>
    <t>638543 - 2021 POLE REPLACEMENTS BARRIE BATCH 4</t>
  </si>
  <si>
    <t>638540 - 2021 POLE REPLACEMENTS BARRIE BATCH 1</t>
  </si>
  <si>
    <t>638598 - 2021 PADMOUNT TX REPLACEMENT BATCH 2 - BARRIE - 4X 1PH TX'S</t>
  </si>
  <si>
    <t>638600 - 2021 PADMOUNT TX REPLACEMENT BATCH 4 - BRADFORD - 1X 3PH &amp; 1X 1PH TX'S</t>
  </si>
  <si>
    <t>638537 - 2021 POLE REPLACEMENTS ALLISTON BATCH 1</t>
  </si>
  <si>
    <t>640861 - JOINT USE PERMIT HE2021-026</t>
  </si>
  <si>
    <t>638886 - 25 GRENCER RD/BRAD/NS/3PH PAD</t>
  </si>
  <si>
    <t>638709 - 1 BIG BAY POINT RD/BAR/NS/3PH PAD</t>
  </si>
  <si>
    <t>638827 - 233 DUNLOP ST W, BARRIE</t>
  </si>
  <si>
    <t>Corriveau, Tom N</t>
  </si>
  <si>
    <t>Battistella, Alexander</t>
  </si>
  <si>
    <t>639019 - JOINT USE PERMIT #HE2020-075 - ADJALA TECHUMSETH TOWNLINE - TOTTENHAM</t>
  </si>
  <si>
    <t>638627 - 160 HOLLAND ST. - BRADFORD  - 3PH PADMOUNT TRANSFORMER REPLACEMENT</t>
  </si>
  <si>
    <t>639059 - 177 ROBERT ST E/PEN/NS/3PH PAD</t>
  </si>
  <si>
    <t>639475 -122 QUEEN ST S/TOT/NS/1PH PAD</t>
  </si>
  <si>
    <t>639476 - BEAR CREEK LANDING - REMOVALS</t>
  </si>
  <si>
    <t>639556 - BARRIE TS - TEMPORARY POLE RELOCATIONS</t>
  </si>
  <si>
    <t>639788 - 219 CHAMPLAIN RD/PEN/NS/1PH PAD</t>
  </si>
  <si>
    <t>640498 - BELL BOND CONNECTIONS- MAPLEVIEW DRIVE WEST, BARRIE</t>
  </si>
  <si>
    <t>640544 - 36 WHITE OAKS RD/BAR/NS/1PH PAD</t>
  </si>
  <si>
    <t>640320 - 78 MAIN ST.  PENETANG  - ARIEL ENCROACHMENT SECONDARY SERVICE RELOCATION</t>
  </si>
  <si>
    <t>640665 - BIG BAY POINT ROAD - HYDRO CROSSING RELOCATION</t>
  </si>
  <si>
    <t>640458 - 21 PATTERSON RD/BAR/NS/CUSTOMER OWNED STN</t>
  </si>
  <si>
    <t>639657 - 2021 BENSON BARRIE UG CABLE REPLACEMENT</t>
  </si>
  <si>
    <t>641031 - 38 POYNTZ ST, PENETANGUISHENE - 400A 120/240V SERVICE</t>
  </si>
  <si>
    <t>640916 - JOINT USE PERMIT HE2021-030</t>
  </si>
  <si>
    <t>640912 - JOINT USE PERMIT HE2021-027</t>
  </si>
  <si>
    <t>640805 - JOINT USE PERMIT HE2020-076</t>
  </si>
  <si>
    <t>640949 - 2021 EMERG. UG CABLE REPLACEMENT BRADFORD</t>
  </si>
  <si>
    <t>640958 - 299 ANNE ST N - SUBD CAP</t>
  </si>
  <si>
    <t>641345 - 400 HURONIA RD/BAR/UP/CUSTOMER OWNED STATION</t>
  </si>
  <si>
    <t>641884 - JOINT USE PERMIT HE2021-063</t>
  </si>
  <si>
    <t>641673 - JOINT USE PERMIT HE2021-056</t>
  </si>
  <si>
    <t>642039 - 20 ST. PAUL'S CRESCENT/BAR/NS/3PH</t>
  </si>
  <si>
    <t>642413 - HIGH ST POLE RELOCATION - POLE RELOCATION FOR CITY SIDEWALK, CITY INITIATED</t>
  </si>
  <si>
    <t>95</t>
  </si>
  <si>
    <t>642083 - 55 DUNLOP ST W/BAR/SR/3PH PAD</t>
  </si>
  <si>
    <t>640913 - JOINT USE PERMIT HE2021-028</t>
  </si>
  <si>
    <t>642098 - 65 WELHAM RD/BAR/SR/3PH PAD</t>
  </si>
  <si>
    <t>642489 - 25 ALBERT ST W/ALL/SR/3PH PAD</t>
  </si>
  <si>
    <t>ECCLES ST N, BARRIE - STUB POLE INSTALLATION FOR CITY OF BARRIE INITIATED WORK</t>
  </si>
  <si>
    <t>East Coordinator</t>
  </si>
  <si>
    <t>641406 - JOINT USE PERMIT HE2021-050</t>
  </si>
  <si>
    <t>642057 - JOINT USE PERMIT HE2021-071</t>
  </si>
  <si>
    <t>47 GEORGE STREET HYDRO RELOCATION - NEW TECUMSETH</t>
  </si>
  <si>
    <t>Murray, Jake R</t>
  </si>
  <si>
    <t>643122 - 259 INNISFIL ST/BAR/SR/3PH PAD</t>
  </si>
  <si>
    <t>Brampton</t>
  </si>
  <si>
    <t>LOST CANYON WAY - SUBD RES EDS</t>
  </si>
  <si>
    <t>Gamboa, Henry</t>
  </si>
  <si>
    <t>Armstrong, Colby</t>
  </si>
  <si>
    <t>Richard Cuddy</t>
  </si>
  <si>
    <t>21T-06024B SCOTTISH HEATHER PHASE 4B</t>
  </si>
  <si>
    <t>Erzek, Ryan</t>
  </si>
  <si>
    <t>JOINT USE PERMIT #HB2019-002 - GOREWAY DRIVE - BRAMPTON</t>
  </si>
  <si>
    <t>Scope – Eng</t>
  </si>
  <si>
    <t>John Costa</t>
  </si>
  <si>
    <t>2021 TX RENEWAL-GRID J2-5 TX</t>
  </si>
  <si>
    <t>Vehicle Under Estimated</t>
  </si>
  <si>
    <t>Agostini, Robert</t>
  </si>
  <si>
    <t>D'Ermes, Michael</t>
  </si>
  <si>
    <t>45 WEST DR - 27.6KV SUPPLY TO 1500 KVA TX</t>
  </si>
  <si>
    <t>Rao, Gaurav</t>
  </si>
  <si>
    <t>Cavanaugh, Danny</t>
  </si>
  <si>
    <t>Simon Evason</t>
  </si>
  <si>
    <t>2021 EMERGING PROJECT - 7835 HWY 50</t>
  </si>
  <si>
    <t>Casey, Ryan</t>
  </si>
  <si>
    <t>2021 DISTRIBUTION AUTOMATION 44-497 (44-396), 1</t>
  </si>
  <si>
    <t>Est. Ext. - Act. Internal</t>
  </si>
  <si>
    <t>Reaburn, Jeff</t>
  </si>
  <si>
    <t>2021 DISTRIBUTION AUTOMATION 44-498 (44-373), 1</t>
  </si>
  <si>
    <t>2021 SWITCH REPLACEMENT - 44-218, 1</t>
  </si>
  <si>
    <t>625 REMEMBRANCE RD</t>
  </si>
  <si>
    <t>Bojanic, Dusan</t>
  </si>
  <si>
    <t>2021 POLE RENEWAL -GRID E3- 3 POLES</t>
  </si>
  <si>
    <t>Vac truck</t>
  </si>
  <si>
    <t>2021 POLE RENEWAL PH1 GRID I5 -  4 POLES</t>
  </si>
  <si>
    <t>Miller, Michael</t>
  </si>
  <si>
    <t>4KV CONV PH3C - APARTMENTS</t>
  </si>
  <si>
    <t>2021 TX RENEWAL-GRID E3-3 TX</t>
  </si>
  <si>
    <t>2021 TX RENEWAL-GRID I2-2 TX</t>
  </si>
  <si>
    <t>633498 - JOINT USE PERMIT HB2019-009</t>
  </si>
  <si>
    <t>7324 KENNEDY RD S / BRAM / NS / 3PH PAD (TEMPORARY)</t>
  </si>
  <si>
    <t>Tan, Seefon</t>
  </si>
  <si>
    <t>JOINT USE PERMIT #HB2019-001 - BOVAIRD DRIVE WEST - BRAMPTON</t>
  </si>
  <si>
    <t>JOINT USE PERMIT #HB2019-003 - HWY 50 - BRAMPTON</t>
  </si>
  <si>
    <t>150 HOWDEN BLVD / BRAM / SR / 3PH</t>
  </si>
  <si>
    <t>4KV CONVERSION - PHASE 2B</t>
  </si>
  <si>
    <t>2021 TX RENEWAL-GRID F4-1 TX</t>
  </si>
  <si>
    <t>2021 TX RENEWAL-GRID G2-7 TX</t>
  </si>
  <si>
    <t>2021 TX RENEWAL-GRID F5- 1 TX</t>
  </si>
  <si>
    <t>200 Largerfeld Dr and Creditview Rd - Block 7</t>
  </si>
  <si>
    <t>4KV CONVERSION PH7-BRAMPTON - 2021</t>
  </si>
  <si>
    <t>2020 CABLE INJECTION PROJECT - GRID K3</t>
  </si>
  <si>
    <t>9280 AND 9300 GOREWAY DR - 27.6KV TO 1500 KVA TX</t>
  </si>
  <si>
    <t>ATTMAR DR AND THE GORE RD - FEEDER EXTENSION</t>
  </si>
  <si>
    <t>2021 TX RENEWAL-GRID J3-2 TX</t>
  </si>
  <si>
    <t>2021 TX RENEWAL-GRID I3-1 TX</t>
  </si>
  <si>
    <t>2021 TX RENEWAL-GRID G5-1 TX</t>
  </si>
  <si>
    <t>2020 TX RENEWAL-GRID I3-2 TX</t>
  </si>
  <si>
    <t>Scope – Const</t>
  </si>
  <si>
    <t>2021 TX RENEWAL-GRID J3-4 TX</t>
  </si>
  <si>
    <t>C1-6 - 1465 MAYFIELD RD - 27.6KV U/G RADIAL 750KVA</t>
  </si>
  <si>
    <t>2300 NORTH PARK DRIVE</t>
  </si>
  <si>
    <t>TANYAVILLE PHASE 2 - SUBD RES EDS</t>
  </si>
  <si>
    <t>HB2018-017, BELL - THE GORE RD</t>
  </si>
  <si>
    <t>295 QUEEN ST.E. - 27.6KV SUPPLY TO 750 KVA TX</t>
  </si>
  <si>
    <t>Dre Danieli</t>
  </si>
  <si>
    <t>HODERO MAYFIELD RD - SUBD RES EDS</t>
  </si>
  <si>
    <t>NATIONAL HOMES GOREWAY (MUNICIPAL) - SUBD RES EDS</t>
  </si>
  <si>
    <t>160 SALVATION RD</t>
  </si>
  <si>
    <t>134 KENNEDY RD. S. - SERVICE UPGRADE</t>
  </si>
  <si>
    <t>ANALYZE</t>
  </si>
  <si>
    <t>2020 SWITCHGEAR RENEWAL - SITE# 480 (FORMERLY 149)- PETER ROBINSON EAST OF DIXIE</t>
  </si>
  <si>
    <t>2020 SWITCHGEAR RENEWAL-SITE# 484(FORMERLY 98)-SANDALWOOD PKWY AND ROSEDALE</t>
  </si>
  <si>
    <t>Commodity Price</t>
  </si>
  <si>
    <t>2020 SWITCHGEAR RENEWAL-SITE# 478 (FORMERLY 181)-GURU NANAK ST W OF DIXIE</t>
  </si>
  <si>
    <t>2021 POLE RENEWAL-GRID F2- 9 POLES</t>
  </si>
  <si>
    <t>65 ATTMAR DR. - 27.6KV SUPPLY TO 2000 KVA TX</t>
  </si>
  <si>
    <t>2021 POLE RENEWAL -4 MARKET ST- 1 POLE</t>
  </si>
  <si>
    <t>2021 POLE RENEWAL-CN PROPERTY-POLE REMOVAL- 1 POLE</t>
  </si>
  <si>
    <t>JOINT USE PERMIT HB2020-015- NORTH PARK DR. S/O LETHBRIDGE DR.</t>
  </si>
  <si>
    <t>4KV CONV PH3D - (MAIN ST S &amp; GUEST ST)</t>
  </si>
  <si>
    <t>2021 SWITCHGEAR RENEWAL - SITE# 116</t>
  </si>
  <si>
    <t>2021 SWITCHGEAR RENEWAL - SITE# 118 - FERNFOREST DR, S OF SANDALWOOD</t>
  </si>
  <si>
    <t>BROOKVALLEY PHASE 2A SUBDIVISION - SUBD RES EDS</t>
  </si>
  <si>
    <t>FEEDER CABLE REPLACEMENT GRID I3 - 2021 PHASE 1</t>
  </si>
  <si>
    <t>Mark Bobanovic</t>
  </si>
  <si>
    <t>FEEDER CABLE REPLACEMENT GRID J4 - PH2A (ELECTRICAL)</t>
  </si>
  <si>
    <t>Vehicle Not Charged</t>
  </si>
  <si>
    <t>FEEDER CABLE REPLACEMENT GRID J4 - PH2B (ELECTRICAL&amp;CIVIL)</t>
  </si>
  <si>
    <t>CONCRETE POLES -CENTRAL NORTH</t>
  </si>
  <si>
    <t>WOOD POLES - CENTRAL NORTH</t>
  </si>
  <si>
    <t>2021 POLE RENEWAL-GRID M3- 7 POLES</t>
  </si>
  <si>
    <t>2021 POLE RENEWAL-GRID N5- 4 POLES</t>
  </si>
  <si>
    <t>HERITAGE ROAD DEVELOPMENT ENTRANCE POLE RELOCATION</t>
  </si>
  <si>
    <t>Justin Gregoris</t>
  </si>
  <si>
    <t>180 DELTA PARK BLVD / BRAM / NS / 3PH</t>
  </si>
  <si>
    <t>2020 POLE RENEWAL GRID O2- 1 POLE</t>
  </si>
  <si>
    <t>BOVAIRD DR W &amp; LAGERFELD DR / BRAM / NS / 3PH PAD</t>
  </si>
  <si>
    <t>2021 POLE RENEWAL-GRID Q2- 1 POLE</t>
  </si>
  <si>
    <t>2020 POLE RENEWAL-GRID G2- 1 POLE</t>
  </si>
  <si>
    <t>RELOCATION OF  UNDERGROUND 1000 KCMIL  CABLE- HUMBERWEST PKWY</t>
  </si>
  <si>
    <t>Robinson, David</t>
  </si>
  <si>
    <t>2021 POLE RENEWAL - P#14 &amp; P#4660 - GRID P1 - 2 POLES</t>
  </si>
  <si>
    <t>POLE LINE ENCROACHMENT- #8406 CREDITVIEW RD -</t>
  </si>
  <si>
    <t>yes</t>
  </si>
  <si>
    <t>COMMUTER DR.  - 27.6KV SUPPLY TO ELECTRIC BUS STATION</t>
  </si>
  <si>
    <t>1478 QUEEN ST. E.- 27.6KV SUPPLY TO ELECTRIC BUS CHARGING STATION</t>
  </si>
  <si>
    <t>#10 PEEL CENTRE DR-FEEDER CABLE ENCROACHMENT</t>
  </si>
  <si>
    <t>BELL SECONDARY TRANSFER POLE 48-0 - 48 DUNBARTON CRES</t>
  </si>
  <si>
    <t>Brian Erskine</t>
  </si>
  <si>
    <t>150 DELTA PARK BLVD / BRAM / UP / 3PH</t>
  </si>
  <si>
    <t>Converted Project</t>
  </si>
  <si>
    <t>2021 INSULATOR REPLACEMENT PROGRAM</t>
  </si>
  <si>
    <t>JOINT USE PERMIT HB2020-026- MAYFIELD ROAD</t>
  </si>
  <si>
    <t>44 WESTWYN CRT</t>
  </si>
  <si>
    <t>2021 EMERGING PROJECT - 45 WEST DR</t>
  </si>
  <si>
    <t>2021 EMERGING PROJECT - 41/43 ASHWOOD CRES</t>
  </si>
  <si>
    <t>2021 DISTRIBUTION AUTOMATION 44-499 (44-377), 1</t>
  </si>
  <si>
    <t>2021 DISTRIBUTION AUTOMATION 44-496 (44-362), 1</t>
  </si>
  <si>
    <t>7850 HERITAGE RD/BRA/UP00103588/4.5 MVA C.O. TX'S</t>
  </si>
  <si>
    <t>Material Req  incorrectly</t>
  </si>
  <si>
    <t>2021 SWITCH REPLACEMENT- 44-243, 1</t>
  </si>
  <si>
    <t>2021 SWITCH REPLACEMENT- 44-275, 1</t>
  </si>
  <si>
    <t>2021 FEEDER CABLE REPLACEMENT GRID J4 - PH1 (ELECTRICAL&amp;CIVIL)</t>
  </si>
  <si>
    <t>2021 SWITCH REPLACEMENT - 44-236, 1</t>
  </si>
  <si>
    <t>2021 SWITCH REPLACEMENT - 44-220, 1</t>
  </si>
  <si>
    <t>85 COTTRELLE BLVD / BRAM / NS / 1PH (TEMPORARY - LAYOUT)</t>
  </si>
  <si>
    <t>POLE RELOCATIONS (#9079, #9095, #9111)</t>
  </si>
  <si>
    <t>2021 TX RENEWAL-GRID D2- 1TX</t>
  </si>
  <si>
    <t>Vehicle Over Estimated-</t>
  </si>
  <si>
    <t>2021 TX RENEWAL-GRID C3- 3 TXS</t>
  </si>
  <si>
    <t>2021 TX RENEWAL-GRID N3 - 1TX</t>
  </si>
  <si>
    <t>2021 TX RENEWAL-GRID G3-10 TX</t>
  </si>
  <si>
    <t>2021 TX RENEWAL-GRID P3-1 TX</t>
  </si>
  <si>
    <t>CABLE INJECTION 2021-GRID E3 (CAPITAL BUDGET PROJECT_151309)</t>
  </si>
  <si>
    <t>2021 TX RENEWAL-GRID F3 - 2 TXS</t>
  </si>
  <si>
    <t>2021 TX RENEWAL-GRID O3 - 2 TXS</t>
  </si>
  <si>
    <t>2021 POLE RENEWAL -GRID E2- 1 POLE</t>
  </si>
  <si>
    <t>2021 TX RENEWAL- 3PH TX- 75 QUARRY EDGE DR</t>
  </si>
  <si>
    <t>2021 MINI-POLE REBUILDS - REBUILD 12 CLUSTER ID 14 - 5</t>
  </si>
  <si>
    <t>2021 MINI-POLE REBUILDS - REBUILD 3 CLUSTER ID 21 - 5</t>
  </si>
  <si>
    <t>2021 TX RENEWAL-GRID D3 - 1TX</t>
  </si>
  <si>
    <t>215 VETERANS DR / BRAM / NS / 3PH PAD</t>
  </si>
  <si>
    <t>2021 MINI-POLE REBUILDS - REBUILD 9 CLUSTER ID 78 - 5</t>
  </si>
  <si>
    <t>2021 MINI-POLE REBUILDS - REBUILD 6 CLUSTER ID 25 - 5</t>
  </si>
  <si>
    <t>2021 TX RENEWAL-GRID E4 - 1TX</t>
  </si>
  <si>
    <t>2021 TX RENEWAL-GRID M3 - 2 TX</t>
  </si>
  <si>
    <t>238 STEELWELL RD / BRAM / UP / 3PH PAD</t>
  </si>
  <si>
    <t>2021 TX RENEWAL-GRID H3 - 5 TXS</t>
  </si>
  <si>
    <t>2021 SWITCH REPLACEMENT- 44-237, 1</t>
  </si>
  <si>
    <t>2021 SWITCHGEAR RENEWAL-SITE 229- 121 DON MINAKER DR</t>
  </si>
  <si>
    <t>46 HALE RD</t>
  </si>
  <si>
    <t>80 HALE RD</t>
  </si>
  <si>
    <t>2021 LEFT BEHIND CABLE SEGMENTS - GRID J3</t>
  </si>
  <si>
    <t>JOINT USE PERMIT #HB2020-036 - RUTHERFORD ROAD SOUTH, BRAMPTON</t>
  </si>
  <si>
    <t>DOWN GUYS WIRES AND ANCHORS RELOCATION - HUMBERWEST PKWY</t>
  </si>
  <si>
    <t>RFC not approved in time</t>
  </si>
  <si>
    <t>2021 SWITCHGEAR RENEWAL-SITE 253 - VALLEY CREEK DR</t>
  </si>
  <si>
    <t>JOINT USE PERMIT #HB2020-041, INNIS LAKE ROAD, BRAMPTON</t>
  </si>
  <si>
    <t>JOINT USE PERMIT HB2021-001- TILBURY COURT</t>
  </si>
  <si>
    <t>2021 4KV CONV PH3E - (ETOBICOKE DR)</t>
  </si>
  <si>
    <t>465 DEERHURST DR - SERVICE UPGRADE</t>
  </si>
  <si>
    <t>215 VETERANS DR / BRAM / NS / 3PH PAD (TEMP)</t>
  </si>
  <si>
    <t>6 ANGELBLUFF CRT / BRAM / NS / 1PH PAD</t>
  </si>
  <si>
    <t>2021 POLE RENEWAL -GRID C4- 4 POLES</t>
  </si>
  <si>
    <t>2021 DA- AIRPORT RD S OF WILLIAMS PKWY, 1</t>
  </si>
  <si>
    <t>2021-44KV D/A SWITCH REPLACEMENT(44-137) - ITD2021-43, 1</t>
  </si>
  <si>
    <t>10950 GOREWAY DR/BRA/NS00100404/1500 KVA PAD</t>
  </si>
  <si>
    <t>2021 EMERGING PROJECT - MS10 F3 CABLE REPLACEMENT</t>
  </si>
  <si>
    <t>225 MALTA AVE/ BRAM/ NS/00108870/ X 1500 KVA PAD</t>
  </si>
  <si>
    <t>2021 DA- STEELES E OF WINSTON CHURCHILL, 1</t>
  </si>
  <si>
    <t>2021 POLE RENEWAL GRID G2-  3 POLES</t>
  </si>
  <si>
    <t>2021 POLE RENEWAL -GRID I5- 3 POLES</t>
  </si>
  <si>
    <t>10 HEDGEDALE RD</t>
  </si>
  <si>
    <t>797 MAYFIELD RD / BRAM / NS / 1PH</t>
  </si>
  <si>
    <t>370 MAIN ST.N./ BRAM/ UP00115791/ PRIMARY CABLE RELOCATION</t>
  </si>
  <si>
    <t>2300 NORTH PARK DRIVE DOWN GUY WIRE AND ANCHOR RELOCATION</t>
  </si>
  <si>
    <t>50 WENTWORTH CRT/ BRAM/ UP00095664/ 150KVA TX</t>
  </si>
  <si>
    <t>CUSTOMER INITIATED RELOCATION - 225 BALMORAL DR</t>
  </si>
  <si>
    <t>Lacombe, Joel</t>
  </si>
  <si>
    <t>73 PARKHURST SQ / BRAM / SR00151185 / 3PH VAULT</t>
  </si>
  <si>
    <t>1 BLAIR DR/ BRAM/UP00118596/ 750 KVA TX</t>
  </si>
  <si>
    <t>2021 POLE RENEWAL GRID J4  PH2-  2 POLES</t>
  </si>
  <si>
    <t>2021 EMERGING PROJECT - SECONDARY SERVICE RENEWAL -10 BELMONT DR</t>
  </si>
  <si>
    <t>152278  2022 CABLE REPLACEMENT - GRID G1</t>
  </si>
  <si>
    <t>4395 CASTLEMORE RD</t>
  </si>
  <si>
    <t>TRANSFORMER RELOCATION 6 GERMAIN CIRCLE LOT 217</t>
  </si>
  <si>
    <t>25 FREDERICK ST SECONDARY SERVICE RELOCATION</t>
  </si>
  <si>
    <t>Mckeen, Brant</t>
  </si>
  <si>
    <t>Hamilton</t>
  </si>
  <si>
    <t>161 BROCKLEY DR</t>
  </si>
  <si>
    <t>Paesano, Andrew</t>
  </si>
  <si>
    <t>Dragojevic, Igor</t>
  </si>
  <si>
    <t>Macdougall, Stephen</t>
  </si>
  <si>
    <t>LAGUNA VILLAGE</t>
  </si>
  <si>
    <t>Morris, Mark</t>
  </si>
  <si>
    <t>Roy Owen</t>
  </si>
  <si>
    <t>1565 UPPER JAMES STREET - CULVER PROPERTIES LTD.</t>
  </si>
  <si>
    <t>Kappheim, Adam</t>
  </si>
  <si>
    <t>Bharosi, Mohindra</t>
  </si>
  <si>
    <t>Johnson, William</t>
  </si>
  <si>
    <t>Brad Carr</t>
  </si>
  <si>
    <t>HAMILTON 2020 POLE RESIDUALS PHASE 6 - 8</t>
  </si>
  <si>
    <t>Beaudrie, Scott</t>
  </si>
  <si>
    <t>Webb-Murre, Paige</t>
  </si>
  <si>
    <t>CABLE INJECTION INVESTIGATION</t>
  </si>
  <si>
    <t>Billone, Justin</t>
  </si>
  <si>
    <t>2021 POLE RENEWAL - EAST 21ST ST - 6</t>
  </si>
  <si>
    <t>BOM not used</t>
  </si>
  <si>
    <t>Koeppe, Jeffrey</t>
  </si>
  <si>
    <t>CHEGWIN STREET POLE RELOCATION - 3</t>
  </si>
  <si>
    <t>TX RENEWAL PROGRAM 2021 - PHASE 2 - HAMILTON - 4</t>
  </si>
  <si>
    <t>TX RENEWAL PROGRAM 2021 PHASE 1 - STONEY CREEK - 3</t>
  </si>
  <si>
    <t>JOINT USE PERMIT HW2020-127 - RAINBOW - HAM</t>
  </si>
  <si>
    <t>JOINT USE PERMIT HW2020-002 - CROCKETT, E24, QUEENSDALE E - HAM</t>
  </si>
  <si>
    <t>AUTO SWITCH INSTALLS - DUNDAS TS FEEDERS, 2</t>
  </si>
  <si>
    <t>Flagging</t>
  </si>
  <si>
    <t>27 CLAREMONT DRIVE</t>
  </si>
  <si>
    <t>Wardell, Paul</t>
  </si>
  <si>
    <t>383 DUNDAS ST. E. - WATERDOWN</t>
  </si>
  <si>
    <t>CHEDOKE HEIGHTS - PHASE 1 - SUBD RES EDS</t>
  </si>
  <si>
    <t>2021 TX RENEWAL - 21 JONES ST STONEY CREEK - 1</t>
  </si>
  <si>
    <t>V1061 RELOCATON</t>
  </si>
  <si>
    <t>Jakubowski, Mark</t>
  </si>
  <si>
    <t>Jolie, Chris</t>
  </si>
  <si>
    <t>WATERDOWN - 3RD FEEDER SUBDIVISION WORK</t>
  </si>
  <si>
    <t>Anderson, Dean</t>
  </si>
  <si>
    <t>HAMILTON - URGENT POLE # 55818 REPLACEMENT - 1</t>
  </si>
  <si>
    <t>Brian Robinson</t>
  </si>
  <si>
    <t>432 HIGHLAND RD -HIGHLAND PACKERS/HAM/UP00056773/3PHPAD</t>
  </si>
  <si>
    <t>2 MEDICORUM PLACE - VICANO CONSTRUCTION LTD/HAM/NS00046555/3PHPAD</t>
  </si>
  <si>
    <t>JOINT USE PERMIT HW2020-109 - MORGAN, CAROGA, BONAVENTURE, ETC - HAM</t>
  </si>
  <si>
    <t>672 ARVIN AVE / HAM / NS / 3PH PAD</t>
  </si>
  <si>
    <t>Frigotto, Rodrigo</t>
  </si>
  <si>
    <t>WATERDOWN 3RD FEEDER - Deep Dive</t>
  </si>
  <si>
    <t>ST. PETERS HOSPITAL UPGRADE - CUMBERLAND AVE</t>
  </si>
  <si>
    <t>SC1032 UPGRADE - 1</t>
  </si>
  <si>
    <t>Andrew Mehlenbacher</t>
  </si>
  <si>
    <t>JOINT USE PERMIT HW2020-036 - YORK AND HOPKINS - HAM</t>
  </si>
  <si>
    <t>254 SOUTH SERVICE ROAD / HAM / UP</t>
  </si>
  <si>
    <t>Sabbah, Amir</t>
  </si>
  <si>
    <t>Weaver, Thomas</t>
  </si>
  <si>
    <t>GLOVER, BARTON, AND MCNEILLY, HAM</t>
  </si>
  <si>
    <t>Hewitson, Trevor</t>
  </si>
  <si>
    <t>BELL MAKE READY - MANSFIELD DR</t>
  </si>
  <si>
    <t>BOM – truck stock</t>
  </si>
  <si>
    <t>COGECO BONDS - 2019 FLAMBOROUGH</t>
  </si>
  <si>
    <t>WATERDOWN BAY - PHASE 3 (POND 5)</t>
  </si>
  <si>
    <t>UPGRADE SC1355 TO A PMH11 WITH SCADA - 1</t>
  </si>
  <si>
    <t>WATERDOWN BAY - PHASE 3 (POND 4)</t>
  </si>
  <si>
    <t>JOINT USE PERMIT HW2020-052 - CENTRAL PARK AND KEMP - HAM</t>
  </si>
  <si>
    <t>JOINT USE PERMIT HW2020-056 - HIGHLAND - HAM</t>
  </si>
  <si>
    <t>REBUILD: W 34TH &amp; W 33RD STREET, N OF LESLIE AVE (HAMILTON) - 16</t>
  </si>
  <si>
    <t>Karan, Andjelo</t>
  </si>
  <si>
    <t>258 BEACH BLVD - NEW UNDERGROUND SERVICE</t>
  </si>
  <si>
    <t>121 HIGHWAY #8, STONEY CREEK</t>
  </si>
  <si>
    <t>Covid-19</t>
  </si>
  <si>
    <t>Laus, Tomislav</t>
  </si>
  <si>
    <t>LOVERS LN, HAMILTON</t>
  </si>
  <si>
    <t>PEARL ST S, JACKSON ST, AND CANADA ST, HAMILTON</t>
  </si>
  <si>
    <t>JOINT USE PERMIT HW2019-120 - JOHN S, CHARLTON E, ST JOSEPHS, ETC, HAMILTON</t>
  </si>
  <si>
    <t>West</t>
  </si>
  <si>
    <t>JOINT USE PERMIT HW2019-107 - CENTRE RD, HAMILTON</t>
  </si>
  <si>
    <t>JOINT USE PERMIT HW2019-094 - ANDERSON DR, HAMILTON</t>
  </si>
  <si>
    <t>970 PARAMOUNT DR - VALLEY PARK LIBRARY UPGRADE</t>
  </si>
  <si>
    <t>HAMILTON PCB TX'S UNDERGROUND - 1</t>
  </si>
  <si>
    <t>JOINT USE PERMIT HW2019-087 - CENTRAL, HOLMESDALE, LUCERNE, SUMMERHILL, ETC - HA</t>
  </si>
  <si>
    <t>DANBURY ST REBUILD (HAMILTON) - 4</t>
  </si>
  <si>
    <t>KAREN CRES REBUILD (HAMILTON) - 7</t>
  </si>
  <si>
    <t>Safety</t>
  </si>
  <si>
    <t>REBUILD: W 31ST, N OF SANATORIUM (HAMILTON) - 6</t>
  </si>
  <si>
    <t>REBUILD: ELMWOOD &amp; W 25TH (HAMILTON) - 2</t>
  </si>
  <si>
    <t>REBUILD: DENLOW &amp; GARTH (HAMILTON) - 3</t>
  </si>
  <si>
    <t>REBUILD: AUCHMAR &amp; GARTH (HAMILTON) - 3</t>
  </si>
  <si>
    <t>Material reused</t>
  </si>
  <si>
    <t>REBUILD: LESLIE &amp; W 32ND, N OF BENDAMERE (HAMILTON) -18</t>
  </si>
  <si>
    <t>REBUILD: W 31ST, N OF BENDAMERE (HAMILTON) - 7</t>
  </si>
  <si>
    <t>JOINT USE PERMIT HW2019-151 - MITCHELL AND BERRYMAN - ST CATH</t>
  </si>
  <si>
    <t>JOINT USE PERMIT HW2020-001 - BONAVENTURE DR - HAM</t>
  </si>
  <si>
    <t>MH2163 SEWERING</t>
  </si>
  <si>
    <t>JOINT USE PERMIT HW2020-011 - HIGHLAND AND UPR MT ALBION - HAM</t>
  </si>
  <si>
    <t>212 KING WILLIAM ST - TEMP SERVICE</t>
  </si>
  <si>
    <t>Bennett, Aaron</t>
  </si>
  <si>
    <t>HAMILTON KICKER TX REPLACEMENT - TX # 6592 - 1</t>
  </si>
  <si>
    <t>HAMILTON KICKER TX REPLACEMENT - TX 13000 - 1</t>
  </si>
  <si>
    <t>COGECO BONDS - 2020 ANCASTER</t>
  </si>
  <si>
    <t>DUNDAS ST E &amp; HAMILTON ST PMH AUTOMATION - Deep dive</t>
  </si>
  <si>
    <t>GLENDALE TS - POLE RELOCATION</t>
  </si>
  <si>
    <t>Braletic, Bob</t>
  </si>
  <si>
    <t>Lustrinelli, Mark</t>
  </si>
  <si>
    <t>Frank Giancola</t>
  </si>
  <si>
    <t>324 PARKDALE AVE NORTH - HYUNDAI DEALERSHIP</t>
  </si>
  <si>
    <t>VICTORY RIDGE - PHASE 4</t>
  </si>
  <si>
    <t>535 UPPER KENILWORTH AVE - BERNIE ARBOUR STADIUM</t>
  </si>
  <si>
    <t>Patel, Ketan</t>
  </si>
  <si>
    <t>JOINT USE PERMIT HW2020-046 - MACNAB - HAM</t>
  </si>
  <si>
    <t>50 KING ST E</t>
  </si>
  <si>
    <t>JOINT USE PERMIT HW2020-047 - ROYAL, BOWMAN, WILMONT, STROUD - HAM</t>
  </si>
  <si>
    <t>10 AINTREE CRT - GUY REMOVAL</t>
  </si>
  <si>
    <t>575 WOODWARD AVE - SUBD RES EDS</t>
  </si>
  <si>
    <t>JOINT USE PERMIT HW2020-060 - RYMAL W AND ALFRIN - HAM</t>
  </si>
  <si>
    <t>JOINT USE PERMIT HW2020-059 - ARGYLE, FRASER, EDINBURGH, ETC - HAM</t>
  </si>
  <si>
    <t>INGLEWOOD &amp; UNDERCLIFFE CONVERSION</t>
  </si>
  <si>
    <t>SECOND FEED INTO SC1390 @ SALERNO DAIRY - 20 MORLEY STREET</t>
  </si>
  <si>
    <t>JOINT USE PERMIT HW2020-075 - ROXBOROUGH, ARCHIBALD, ETC - HAM</t>
  </si>
  <si>
    <t>ROAD AUTHORITY - POLE RELOCATION - CENTRE RD - WATERDOWN</t>
  </si>
  <si>
    <t>Celic, Dusan</t>
  </si>
  <si>
    <t>2021 POLE RENEWAL - BATCH 1 - 5 POLES</t>
  </si>
  <si>
    <t>256 LIME KILN ROAD ANCASTER - FAULTY TRANSFORMER</t>
  </si>
  <si>
    <t>157 MILL STREET NORTH</t>
  </si>
  <si>
    <t>Djuric, Zdravko</t>
  </si>
  <si>
    <t>JOINT USE PERMIT HW2020-065 - GOVERNORS RD - HAM</t>
  </si>
  <si>
    <t>JOINT USE PERMIT HW2019-140 - PARKSIDE, YORK, MELVILLE, SYDENHAM</t>
  </si>
  <si>
    <t>JOINT USE PERMIT HW2020-089 - BOBOLINK - HAM</t>
  </si>
  <si>
    <t>JOINT USE PERMIT HW2020-094 - JAMES, BROCK S, HATT, BOND S - HAM</t>
  </si>
  <si>
    <t>JOINT USE PERMIT HW2020-080 - DUNDURN N AND TOM - HAM</t>
  </si>
  <si>
    <t>JOINT USE PERMIT HW2020-098 - CREIGHTON, MAYFAIR, GOVERNORS - HAM</t>
  </si>
  <si>
    <t>Legal Fees</t>
  </si>
  <si>
    <t>MH 90 - LID/ROOF ADJUSTMENTS</t>
  </si>
  <si>
    <t>JOINT USE PERMIT HW2020-101 - REGENT, ANGELINA, OTTAVIANO, ETC - HAM</t>
  </si>
  <si>
    <t>JOINT USE PERMIT HW2020-122 - GOVERNORS - HAM</t>
  </si>
  <si>
    <t>K-Line Construction</t>
  </si>
  <si>
    <t>LANG &amp; REID - PHASE 2 / HAM / SR</t>
  </si>
  <si>
    <t>FOOTHILLS OF WINONA PHASE 1B &amp; 2 - SUBD RES EDS</t>
  </si>
  <si>
    <t>JOINT USE PERMIT HW2020-115 - KILBOURN AND HWY 8 -  HAM</t>
  </si>
  <si>
    <t>TX RENEWAL PROGRAM 2021 - PHASE 6 - WATERDOWN - 3</t>
  </si>
  <si>
    <t>857 WOODWARD AVE</t>
  </si>
  <si>
    <t>JOINT USE PERMIT HW2020-126 - DUNDAS EAST - HAM</t>
  </si>
  <si>
    <t>SC869 - SWITCH REPLACEMENT - GATESTONE DRIVE - 1</t>
  </si>
  <si>
    <t>TX RENEWAL PROGRAM 2021 PHASE 7 - HAMILTON EAST - 3</t>
  </si>
  <si>
    <t>ABERDEEN #4 O/H -BAY TO MTN ACCESS</t>
  </si>
  <si>
    <t>MOHAWK &amp; UPPER JAMES SWITCH, 1</t>
  </si>
  <si>
    <t>41 REID AVE / HAM / NS</t>
  </si>
  <si>
    <t>JOINT USE PERMIT HW2020-137 - GRAYS AND HWY 8 - HAM</t>
  </si>
  <si>
    <t>HP95614 RELOCATE - WEST 5TH</t>
  </si>
  <si>
    <t>STREETLIGHT CONDUCTOR INSTALL - FIRST RD W</t>
  </si>
  <si>
    <t>TX RENWAL PROGRAM 2021 - PHASE 14 - FERNWOOD CRES - 1</t>
  </si>
  <si>
    <t>TX RENWAL PROGRAM - PHASE 12 - EAST 43RD ST - 1</t>
  </si>
  <si>
    <t>BALDWIN CARRY-OVER WORK 2021</t>
  </si>
  <si>
    <t>30 LOTTRIDGE ST / HAM / UP / 1PH SERV</t>
  </si>
  <si>
    <t>AUTOMATE SWITCH RENEWAL - HAMILTON 2021, 4</t>
  </si>
  <si>
    <t>INSULATOR RENEWAL - HAMILTON 2021 - PHASE 1</t>
  </si>
  <si>
    <t>83 CENTENNIAL PARKWAY SOUTH / STC / NS / 3PH PAD</t>
  </si>
  <si>
    <t>2021 EMERGING OH - EAST 16TH - BELL POLES</t>
  </si>
  <si>
    <t>MAUNAL SWITCH RENEWAL - HAMILTON 2021 - 2</t>
  </si>
  <si>
    <t>JOINT USE PERMIT HW2020-149 - WOODWARD AND BRAMPTON - HAM</t>
  </si>
  <si>
    <t>MAPLE AVE / KENILWORTH TERM POLE</t>
  </si>
  <si>
    <t>2021 EMERGING OH - EAST 25TH ST - BELL POLES</t>
  </si>
  <si>
    <t>STONECHURCH &amp; UPPER PARADISE CABLE REPLACEMENTS (PART 1)</t>
  </si>
  <si>
    <t>1 JARVIS - LINE RELOCATION</t>
  </si>
  <si>
    <t>UPPER JAMES &amp; LINC PMH SWITCH, 1</t>
  </si>
  <si>
    <t>139 PARKDALE AVE-PARKDALE ELEMENTARY UPGRADE/HAM/UP00087734/3PHPAD</t>
  </si>
  <si>
    <t>56 DUNDAS ST E PRIVATE LINE BURIAL</t>
  </si>
  <si>
    <t>ROXBOROUGH PARK POLE LINE REMOVAL (HAMILTON)</t>
  </si>
  <si>
    <t>SC775 - MANUAL PMH 9 - 1</t>
  </si>
  <si>
    <t>ROGERS BONDS - 2020 BATCH 2 - HAM</t>
  </si>
  <si>
    <t>CITY OF HAMILTON - GRANT BLVD, TX UPGRADE</t>
  </si>
  <si>
    <t>Calvin Arsenault</t>
  </si>
  <si>
    <t>AUTO SWITCH INSTALLS - DUNDAS TS - PHASE 2, 3</t>
  </si>
  <si>
    <t>2021 - MH 39A - MANHOLE ROOF REPLACEMENT</t>
  </si>
  <si>
    <t>2021 POLE REPLACEMENTS - UPPER SHERMAN - 2</t>
  </si>
  <si>
    <t>ROAD AUTHORITY RELOCATION - STRACHAN ST E - ANCHOR RELOCATE</t>
  </si>
  <si>
    <t>JOINT USE PERMIT HW2019-141 - INVERNESS, E 13, QUEENSDALE</t>
  </si>
  <si>
    <t>JOINT USE PERMIT HW2020-095 - HATT, NAPIER S, MATILDA S - HAM</t>
  </si>
  <si>
    <t>CUSTOMER INITIATED SERVICE UPGRADE - 8 TISDALE AVE S - HAMILTON</t>
  </si>
  <si>
    <t>GAGE &amp; BEECHWOOD TX RELOCATION</t>
  </si>
  <si>
    <t>JOINT USE PERMIT HW2021-017 - TEAL, FRANCES, AND CHURCH - HAM</t>
  </si>
  <si>
    <t>60 WOODLEY'S LANE - BELL POLE REPLACEMENT</t>
  </si>
  <si>
    <t>SC752 AREA - NEW AB TRANSFORMERS</t>
  </si>
  <si>
    <t>Tony Ierace</t>
  </si>
  <si>
    <t>2021 - VOICE RADIO INTGR -TRANSITION/VOICE RADIO INTGR - DEWITT TOWER SERVICE</t>
  </si>
  <si>
    <t>Haid, Philip G.</t>
  </si>
  <si>
    <t>2021 POLE REPLACMENT - BATCH 1 - 6</t>
  </si>
  <si>
    <t>JOINT USE PERMIT HW2021-031 - CLAPHAM RD - HAM</t>
  </si>
  <si>
    <t>ROAD AUTHORITY RELOCATION - ANCHOR RELOCATE - KESWICK CRT</t>
  </si>
  <si>
    <t>352 INVERNESS - REPLACE EXISTING ANCHORS</t>
  </si>
  <si>
    <t>259 MAGNOLIA DRIVE - MANHOLE LID REPAIR</t>
  </si>
  <si>
    <t>20 EAST AVENUE SOUTH - REMOVAL</t>
  </si>
  <si>
    <t>41 GREAT FALLS BLVD - SUBD CAP PROJ</t>
  </si>
  <si>
    <t>2021 - TX RENEWAL - WENTWORTH ST - 1 TX</t>
  </si>
  <si>
    <t>55 1/2 ROCKCLIFFE ROAD - UG SERVICE TO BE RELOCATED</t>
  </si>
  <si>
    <t>AUTO SW - HWY 5_WEST OF HWY 6, 1</t>
  </si>
  <si>
    <t>75 JAMES ST S &amp; 44 HUGHSON ST S/ HAM / UP00118548 / 3PH CUST OWNED SUB TEMP SRVC</t>
  </si>
  <si>
    <t>360 WENTWORTH STREET NORTH - GUY WIRE RELOCATION</t>
  </si>
  <si>
    <t>743 GREEN MOUNTAIN ROAD POLE REPLACEMENT</t>
  </si>
  <si>
    <t>124 ELEANOR AVE - AERIAL TRESPASS</t>
  </si>
  <si>
    <t>281 WINONA ROAD POLE REPLACEMENT</t>
  </si>
  <si>
    <t>290 GREEN MOUNTAIN RD E</t>
  </si>
  <si>
    <t>90 RIDGE STREET - SERVICE TO BE MOVED AWAY FROM FUTURE POOL</t>
  </si>
  <si>
    <t>JOINT USE PERMIT HW2020-099 - LOCKE S, GEORGE, NELSON, PEARL S - HAM</t>
  </si>
  <si>
    <t>WINONA RD POLE RELOCATIONS (SOUTH OF BASELINE ROAD) HAMILTON</t>
  </si>
  <si>
    <t>WILD LIFE MITIGATION (HAMILTON)</t>
  </si>
  <si>
    <t>OVERHEAD LINE ISOLATION/REMOVAL, 14-18 AUGUSTA ST</t>
  </si>
  <si>
    <t>Markham</t>
  </si>
  <si>
    <t>637680 - CUSTOMER CAPITAL PROJECT FOR MAPLE PARK HOMES SUBDIVISION - POLE UPGRADES</t>
  </si>
  <si>
    <t>Swales, Mathew</t>
  </si>
  <si>
    <t>Macdonald, Larry</t>
  </si>
  <si>
    <t>638819 - TRANSFORMER REPLACEMENT 2021 - BATCH 12</t>
  </si>
  <si>
    <t>Tenorlas, Reynaldo</t>
  </si>
  <si>
    <t>Handy, James</t>
  </si>
  <si>
    <t>Horlings, Jake</t>
  </si>
  <si>
    <t>637282 - JOINT USE HE2020-046- RIVERMEDE RD.- KEELE ST. TO RAYETTE DR.</t>
  </si>
  <si>
    <t>634840 - HE2019-120, ROGERS - JANE ST</t>
  </si>
  <si>
    <t>633125 - CEDARTRAIL SUBDIVISION/INSPECT AND CONNECT</t>
  </si>
  <si>
    <t>Dave Lindsay</t>
  </si>
  <si>
    <t>633127 - TRANSFORMER REPLACEMENT 2020 BATCH 10 - VAUGHAN - 30 UNITS</t>
  </si>
  <si>
    <t>Murray, Jake R - vacancy</t>
  </si>
  <si>
    <t>637900 - 50 KEYES CRT / VAU / NS / 3PH PAD</t>
  </si>
  <si>
    <t>Dibratto, Susan</t>
  </si>
  <si>
    <t>Mann, Drew</t>
  </si>
  <si>
    <t>637910 - KEYES CRT. - #51</t>
  </si>
  <si>
    <t>Yuen, Paul</t>
  </si>
  <si>
    <t>632726 -  14 CEDAR AVE</t>
  </si>
  <si>
    <t>635906 - 1623 WELLINGTON STREET, AURORA</t>
  </si>
  <si>
    <t>637707 - JOINT USE HE2020-053</t>
  </si>
  <si>
    <t>Don Rothman</t>
  </si>
  <si>
    <t>638298 - DISTRIBUTION AUTOMATION 2021 - NEW - VAUGHAN, 1</t>
  </si>
  <si>
    <t>Roy, James</t>
  </si>
  <si>
    <t>Macdonald, Steve</t>
  </si>
  <si>
    <t>638302 - 2021 CABLE INJECTION/M22 – MAJOR MACKENZIE – HWY 48 – 16TH – MCCOWAN</t>
  </si>
  <si>
    <t>638855 - FAIRTREE BLOCK 152 CONDO BLOCK SEMI DETACHED (PHASE 1) - SUBD RES EDS</t>
  </si>
  <si>
    <t>638878 - BLOCK 40/47 (3 MODEL HOMES) – SUBD RES EDS</t>
  </si>
  <si>
    <t>Estrada, Michael</t>
  </si>
  <si>
    <t>634066 - POLE RELOCATIONS - 1890 HWY 7</t>
  </si>
  <si>
    <t>641407 - BLENCATHRA HILL - #18</t>
  </si>
  <si>
    <t>634625 - HIGHWAY NO. 7 WEST - #2926 (EDGELEY STRATA PARK)</t>
  </si>
  <si>
    <t>636606 - STORM HARDENING - CENTRE ST - HWY 7 TO GREENWOOD TS - MARKHAM</t>
  </si>
  <si>
    <t>Ryan Walsh</t>
  </si>
  <si>
    <t>636602 - STORM HARDENING - HUNTINGTON - RUTHERFORD TO LANGSTAFF - VAUGHAN</t>
  </si>
  <si>
    <t>636605 - STORM HARDENING - HWY 7 - COCHRANE DR TO LESLIE ST - MARKHAM</t>
  </si>
  <si>
    <t>636604 - STORM HARDENING - HWY 27 - MAJOR MACKENZIE TO RUTHERFORD - VAUGHAN</t>
  </si>
  <si>
    <t>636542 - 25 STEELE VALLEY RD / ICI 1PH PAD TX INSTALLATION</t>
  </si>
  <si>
    <t>636554 - 2021 CABLE INJECTION - M14 - HWY 7 &amp; 9TH LINE RD, MARKHAM</t>
  </si>
  <si>
    <t>Canale, Alfred</t>
  </si>
  <si>
    <t>635079 - CABLE REPLACEMENT, M14 MAJOR BUTTONS AND RICHWOOD - 14TP030 TO 14U030</t>
  </si>
  <si>
    <t>Lamb, Tim</t>
  </si>
  <si>
    <t>636552 - 2021 CABLE INJECTION - M15 - 16TH AVE &amp; MARKHAM RD, MARKHAM</t>
  </si>
  <si>
    <t>636555 - 2021 CABLE INJECTION - M20 - 14TH AVE &amp; MCCOWAN RD, MARKHAM</t>
  </si>
  <si>
    <t>(WO632698) 80 DONEY CRESCENT</t>
  </si>
  <si>
    <t>Diefenbaker, Trevor A</t>
  </si>
  <si>
    <t>632723 -  98 AUTO VAUGHAN DR (Car Dealership)</t>
  </si>
  <si>
    <t>632805 - 63 ERIC T SMITH WAY</t>
  </si>
  <si>
    <t>(WO632279 ) JOINT USE PERMIT HE2019-063 - BAYVIEW PARK LANE/ SUNSET BEACH ROAD</t>
  </si>
  <si>
    <t>637007 - ICI INDUSTRIAL BUILDING/ 27 DIRECTOR COURT</t>
  </si>
  <si>
    <t>637057 - ICI NEW COMMERCIAL SERVICE/ 7896 HUNTINGTON RD</t>
  </si>
  <si>
    <t>637056 - ICI NEW SERVICE/ 10192 9TH LINE</t>
  </si>
  <si>
    <t>638822 - ADESSO TOWNS – SUBD RES EDS</t>
  </si>
  <si>
    <t>Graham, Bruce W.</t>
  </si>
  <si>
    <t>633039 - 2020 Padmount Transformer Replacement Batch 8 - Vaughan/Markham</t>
  </si>
  <si>
    <t>ALECTRA U/G RELOCATIONS - STEELCASE RD WEST X JOHN ST.</t>
  </si>
  <si>
    <t>633456 - HATPIN CONDOMINIUM DEVELOPMENT/ INSPECT &amp; CONNECT</t>
  </si>
  <si>
    <t>636872 - AMBER MS F2 FEEDER CONVERSION</t>
  </si>
  <si>
    <t>636895 - PRATO ESTATES - AURORA 2B / I&amp;C WO</t>
  </si>
  <si>
    <t>(WO 633141) DISTRIBUTION AUTOMATION 2020 - 57SP17 - VAUGHAN</t>
  </si>
  <si>
    <t>633440 - DISTRIBUTION AUTOMATION 2021 - A09SL2015 - AURORA, 1</t>
  </si>
  <si>
    <t>633134 - DISTRIBUTION AUTOMATION 2021 - A06SL2024 - AURORA, 1</t>
  </si>
  <si>
    <t>(WO 633136) DISTRIBUTION AUTOMATION 2020 - 27S15 - RICHMOND HILL</t>
  </si>
  <si>
    <t>633585 - GREEN LANE - #1</t>
  </si>
  <si>
    <t>633700 - PARENT W.O INSPECT/CONNECT/I&amp;C-"NEW SUBDIVISION BLOCK 3- ARNOLD"</t>
  </si>
  <si>
    <t>Alarcon, Alejandro</t>
  </si>
  <si>
    <t>635159 - MTO- 407 AND YORK DURHAM LINE - POLE REPLACEMENTS - MARKHAM</t>
  </si>
  <si>
    <t>Morrow, Joe</t>
  </si>
  <si>
    <t>633703 - POLE RELOCATION BLOCK 3- ARNOLD</t>
  </si>
  <si>
    <t>(WO 633140) DISTRIBUTION AUTOMATION 2020 - 57SP13 - VAUGHAN</t>
  </si>
  <si>
    <t>633130 - DISTRIBUTION AUTOMATION 2020 - A10SL2026 - AURORA, 1</t>
  </si>
  <si>
    <t>633131 - DISTRIBUTION AUTOMATION 2021 - A10SL2035 - AURORA, 1</t>
  </si>
  <si>
    <t>633132 - DISTRIBUTION AUTOMATION 2021 - A06SL2042 - AURORA, 1</t>
  </si>
  <si>
    <t>634156 - TESTON RD. PINE VALLEY TO WESTON - POLE RELOCATION</t>
  </si>
  <si>
    <t>634124 - 189 BULLOCK DR / ICI PADMOUNT TX UPGRADE</t>
  </si>
  <si>
    <t>634344 - STORM HARDENING 2020 - WOODBINE - RIVIERA TO DENISON</t>
  </si>
  <si>
    <t>635032 - OH AND UG RELOCATION AT JANE ST (NORTH OF TESTON RD), VAUGHAN</t>
  </si>
  <si>
    <t>634740 - ICI NEW COMMERCIAL SERVICE / 721 WESTBURNE DR</t>
  </si>
  <si>
    <t>635665 - ICI TRANSFORMER UPGRADE/ 500 EGLIN MILLS ROAD</t>
  </si>
  <si>
    <t>640515 - CONNECTION OF BELL BOND- RUTHERFORD ROAD- P49496</t>
  </si>
  <si>
    <t>635331 - ICI NEW CONDOMINIUM/ 8010 KIPLING AVE</t>
  </si>
  <si>
    <t>636249 - TRANSIT CITY (EAST BLOCK) – SUBD CONDO TOWER EDS</t>
  </si>
  <si>
    <t>637895 - 8025 JANE ST/ VAU/ NS00055586/ CUSTOMER-OWNED STATION</t>
  </si>
  <si>
    <t>636308 - 9111 KEELE ST / ICI PAD TX INSTALLATION</t>
  </si>
  <si>
    <t>636143 - 2021 POLE REPLACEMENTS- MARKHAM - HIGHWAY  7  CROSSING- MTO</t>
  </si>
  <si>
    <t>636273 - BERCZY GLEN PHASE 1 - RINAS PROPERTY / I&amp;C WO</t>
  </si>
  <si>
    <t>636271 - BERCZY GLEN PHASE 1 - ROMAN PROPERTY / I&amp;C WO</t>
  </si>
  <si>
    <t>636656 - 2021 CABLE INJECTION, M51 - 14TH-BAYVIEW-STEELES-YONGE</t>
  </si>
  <si>
    <t>636663 - 2021 UG CABLE REPLACEMENT - V44, WALLACE, FAIRGROUND, PARK, WAKELIN, YELLOW PINE</t>
  </si>
  <si>
    <t>HIGHLAND GATE - SUBDIVISION RES EDS</t>
  </si>
  <si>
    <t>636949 - DUCT INSTALLATION 9075 9085 JANE ST</t>
  </si>
  <si>
    <t>Shane Christopher</t>
  </si>
  <si>
    <t>636961 - HYDRO POLE RELOCATION AT YONGE STREET &amp; TYLER STREET IN AURORA</t>
  </si>
  <si>
    <t>Watters, Maxwell</t>
  </si>
  <si>
    <t>637455 - 5440 16TH AVE / MAR / NS / 3PH PAD TX</t>
  </si>
  <si>
    <t>637524 - 9560 ISLINGTON AVE / VAU / NS / 3PH PAD TX</t>
  </si>
  <si>
    <t>637321 - PENNON RD. - #43</t>
  </si>
  <si>
    <t>637324 - 150 ADDISON HALL CIRCLE/AUR/NS/3 PHASE PAD</t>
  </si>
  <si>
    <t>637599 - LAWRENCE AVE &amp; PALMER AVE, RICHMOND HILL POLE RELOCATION</t>
  </si>
  <si>
    <t>PARENT W.O FOR INSPECT/CONNECT/I&amp;C - NASHVILLE HEIGHTS - MEDIUM DENSITY BLOCK</t>
  </si>
  <si>
    <t>STEGMANS MILL RD. - #357 TO #375</t>
  </si>
  <si>
    <t>637732 - 99 GREAT GULF DR / VAU / NS / 3PH PAD</t>
  </si>
  <si>
    <t>637729 - JOINT USE PERMIT HE2020-054</t>
  </si>
  <si>
    <t>Reginald Clarke</t>
  </si>
  <si>
    <t>637556 - CREDITSTONE RD. - #777 (EXISTING BUILDING)</t>
  </si>
  <si>
    <t>33 DICKSON HILL ROAD/ MAR/ UP/ 1PH PAD</t>
  </si>
  <si>
    <t>637600 - POLE LINE EXPANSION FOR BERCZY GLEN SUBDIVISION</t>
  </si>
  <si>
    <t>637943 - YONGE AND SILVER MAPLE/ RHL/ NS/ 3PH PAD</t>
  </si>
  <si>
    <t>638260 - SWITCHGEAR REPLACEMENT 2021 - BATCH 7</t>
  </si>
  <si>
    <t>638259 - SWITCHGEAR REPLACEMENT 2021 - BATCH 6</t>
  </si>
  <si>
    <t>638244 - 2021 CABLE INJECTION - M16 - MAJOR MACKENZIE &amp; NINTH LINE, MARKHAM</t>
  </si>
  <si>
    <t>638257 - SWITCHGEAR REPLACEMENT 2021 - BATCH 4</t>
  </si>
  <si>
    <t>638254 - SWITCHGEAR REPLACEMENT 2021 - BATCH 1</t>
  </si>
  <si>
    <t>638391 - SWITCH REPLACEMENT - M49SL3108</t>
  </si>
  <si>
    <t>638390 - SWITCH REPLACEMENT - M52SL3110</t>
  </si>
  <si>
    <t>638394 - SWITCH REPLACEMENT - V19SL3019</t>
  </si>
  <si>
    <t>638393 - SWITCH REPLACEMENT - M43SL3083</t>
  </si>
  <si>
    <t>2021 CABLE INJECTION/V18 – MAJOR MACKENZIE – KEELE</t>
  </si>
  <si>
    <t>638188 - TRANSFORMER REPLACEMENT 2021 - BATCH 3</t>
  </si>
  <si>
    <t>638187 - TRANSFORMER REPLACEMENT 2021 - BATCH 2</t>
  </si>
  <si>
    <t>638186 - TRANSFORMER REPLACEMENT 2021 - BATCH 1</t>
  </si>
  <si>
    <t>638300 - 2021 DA - V45SL3007 - VAUGHAN, 1</t>
  </si>
  <si>
    <t>638295 - DISTRIBUTION AUTOMATION 2021 - NEW UNIT - VAUGHAN, 1</t>
  </si>
  <si>
    <t>638190 - TRANSFORMER REPLACEMENT 2021 - BATCH 5</t>
  </si>
  <si>
    <t>638189 - TRANSFORMER REPLACEMENT 2021 - BATCH 4</t>
  </si>
  <si>
    <t>638368 - 7050 MAJOR MACKENZIE DR / VAU / UP / 3PH PAD</t>
  </si>
  <si>
    <t>638297 - DISTRIBUTION AUTOMATION 2021 - TBD - VAUGHAN, 1</t>
  </si>
  <si>
    <t>638386 - 375 NEW HUNTINGTON/ VAU/ NS/ 3-PH PAD</t>
  </si>
  <si>
    <t>638397 - 29 EAST WILMOT ST / RHL / UP / 3PH VAULT</t>
  </si>
  <si>
    <t>638304 - 2021 CABLE INJECTION/V41 – KIRBY – WESTON – TESTON – PINE VALLEY</t>
  </si>
  <si>
    <t>638126 - 6675 LANGSTAFF RD / VAU / NS / 3PH PAD</t>
  </si>
  <si>
    <t>638255 - SWITCHGEAR REPLACEMENT 2021 - BATCH 2</t>
  </si>
  <si>
    <t>638261 - M20 SARAH JANE COURT - CABLE FAILURE REPLACEMENT</t>
  </si>
  <si>
    <t>632790 - NASHVILLE DEVELOPMENTS (BARONS EAST) - SUBD RES EDS</t>
  </si>
  <si>
    <t>638294 - DISTRIBUTION AUTOMATION 2021 - R12SL3004 - RH, 1</t>
  </si>
  <si>
    <t>638303 - 2021 CABLE INJECTION/M32 – HWY 7 – MAIN – 14TH – WARDEN</t>
  </si>
  <si>
    <t>638229 - TORONTO RV RD. 1PH. TO 3PH CONVERSION</t>
  </si>
  <si>
    <t>Barry, Kenneth</t>
  </si>
  <si>
    <t>2021 CABLE INJECTION/V36 – STEELES – PINE VALLEY</t>
  </si>
  <si>
    <t>638322 - UG CABLE REPLACEMENT, V16 BRADWICK DR - 16-L20 TO V16SP3109 (CABLE FAILURE)</t>
  </si>
  <si>
    <t>638561 - JOINT USE PERMIT #HE2020-069, YONGE ST. RICHMOND HILL, ONTARIO</t>
  </si>
  <si>
    <t>638575 - POLE REPLACEMENT 2021 - BATCH 3</t>
  </si>
  <si>
    <t>638586 - POLE REPLACEMENT 2021 - BATCH 14</t>
  </si>
  <si>
    <t>638585 - POLE REPLACEMENT 2021 - BATCH 13</t>
  </si>
  <si>
    <t>638644 - CAL-CROWN (THREE) DEVELOPMENT (PHASE 1) – SUBD RES EDS</t>
  </si>
  <si>
    <t>638580 - POLE REPLACEMENT 2021 - BATCH 8</t>
  </si>
  <si>
    <t>638604 - POLE REPLACEMENT 2021 - REPLACE P37765 - RAILWAY CROSSING</t>
  </si>
  <si>
    <t>638082 - 1SC39 RTU FEED AT LESLIE AND WEST BEAVER CREEK</t>
  </si>
  <si>
    <t>638576 - POLE REPLACEMENT 2021 - BATCH 4</t>
  </si>
  <si>
    <t>638574 - POLE REPLACEMENT 2021 - BATCH 2 - 9 POLES</t>
  </si>
  <si>
    <t>638395 - SWITCH REPLACEMENT - A03SL2000, A03SL2003 AND A02SL2003</t>
  </si>
  <si>
    <t>638579 - POLE REPLACEMENT 2021 - BATCH 7</t>
  </si>
  <si>
    <t>Weather</t>
  </si>
  <si>
    <t>638578 - POLE REPLACEMENT 2021 - BATCH 6</t>
  </si>
  <si>
    <t>638577 - POLE REPLACEMENT 2021 - BATCH 5</t>
  </si>
  <si>
    <t>638584 - 2021 POLE RENEWAL - BATCH 12 - 6 POLES</t>
  </si>
  <si>
    <t>638587 - POLE REPLACEMENT 2021 - BATCH 15</t>
  </si>
  <si>
    <t>638610 - TRANSFORMER REPLACEMENT 2021 - BATCH 11</t>
  </si>
  <si>
    <t>638609 - TRANSFORMER REPLACEMENT 2021 - BATCH 10</t>
  </si>
  <si>
    <t>638608 - TRANSFORMER REPLACEMENT 2021 - BATCH 9</t>
  </si>
  <si>
    <t>638606 - TRANSFORMER REPLACEMENT 2021 - BATCH 7</t>
  </si>
  <si>
    <t>638638 - 11801 KEELE ST/VAU/NS/1PH PAD</t>
  </si>
  <si>
    <t>638572 - POLE REPLACEMENT 2021 - BATCH 1</t>
  </si>
  <si>
    <t>638258 - SWITCHGEAR REPLACEMENT 2021 - BATCH 5</t>
  </si>
  <si>
    <t>638256 - SWITCHGEAR REPLACEMENT 2021 - BATCH 3</t>
  </si>
  <si>
    <t>638673 - YONGE ST &amp; CATHERINE AVE</t>
  </si>
  <si>
    <t>638675 - POLE REPLACEMENT 2021 - REPLACE P21843 - HWY 407 &amp; MARKHAM RD</t>
  </si>
  <si>
    <t>638771 - WOODBINE AND HONDA BLVD/ MAR/ NS/ 3PH PAD</t>
  </si>
  <si>
    <t>638674 - POLE REPLACEMENT 2021 - REPLACE P930 &amp; P932 - HWY 7 &amp; HWY 427</t>
  </si>
  <si>
    <t>639349 - CONNECTION OF BELL BONDS- HWY 27, VAUGHAN</t>
  </si>
  <si>
    <t>639124 - 7537-7541 WOODBINE AVE / MAR / SR / 3PH PAD DEMO</t>
  </si>
  <si>
    <t>639087 - 55M12 FEEDER EXTENSION TO NORTH SIDE OF HWY 7</t>
  </si>
  <si>
    <t>638974 - TRANSFORMER RELOCATION - KLEINDOR SUBD</t>
  </si>
  <si>
    <t>638938 - SOUTH 14 SUBDIVISION - POLE RELOCATION</t>
  </si>
  <si>
    <t>639063 - 101 BRADWICK DR / VAU / SR / VAULT DEMO</t>
  </si>
  <si>
    <t>639537 - JOINT USE PERMIT #HE2020-084, HWY 7, MARKHAM</t>
  </si>
  <si>
    <t>638955 - 7709 MARKHAM RD / MARKHAM / NS / 3PH PAD</t>
  </si>
  <si>
    <t>639528 - 2021 TX RENEWAL, REPLACE AND RELOCATE 15TP197 - 43 MAIN ST N</t>
  </si>
  <si>
    <t>DUFFERIN ST &amp; LANGSTAFF RD - ANCHOR CONFLICT</t>
  </si>
  <si>
    <t>638987 - POLE REBUILD 2021 - HUNTINGTON RD FROM RUTHERFORD RD TO MAJOR MACKENZIE DR</t>
  </si>
  <si>
    <t>639440 - KENNEDY ROAD AND 16TH AVENUE - HYDRO RELOCATION</t>
  </si>
  <si>
    <t>639432 - 5950 14TH AVENUE/MAR/NS/3PH PAD</t>
  </si>
  <si>
    <t>639221 - REPLACE AND RELOCATE 7T5 -  13433 LESLIE ST</t>
  </si>
  <si>
    <t>638965 - ESNA PARK DR. - #100</t>
  </si>
  <si>
    <t>105 CLEGG ROAD - MARKHAM</t>
  </si>
  <si>
    <t>640069 - JOINT USE PERMIT HE2021-002- NASHVILLE ROAD @ KLEIN'S CRES.</t>
  </si>
  <si>
    <t>SUNRISE ACQUISITIONS (HIGHWAY 7) INC. - SUBD RES EDS</t>
  </si>
  <si>
    <t>640137 - BUROAK TRANSFORMER RELOCATION</t>
  </si>
  <si>
    <t>640269 - ANCHOR CONFLICTS - BAYVIEW AVE &amp; VANDORF SDRD</t>
  </si>
  <si>
    <t>639566 - LESLIE ST. DEFICIENCIES</t>
  </si>
  <si>
    <t>639784 - POLE REPLACEMENT 2021 - AURORA PARK POLES</t>
  </si>
  <si>
    <t>639722 - LESLIE ST. POLE REALIGNMENT</t>
  </si>
  <si>
    <t>640233 - JOINT USE PERMIT HE2021-004</t>
  </si>
  <si>
    <t>639693 - INSTALL POLE TO MAKE READY ADESSO</t>
  </si>
  <si>
    <t>639867 - 2021 POLE RENEWAL - CN CROSSING - 14TH AVE (LEFTOVER)</t>
  </si>
  <si>
    <t>640304 - 2021 POLE RENEWAL - RELOCATION OF P48765 AT KIPLING AVE &amp; HURRICANE AVE</t>
  </si>
  <si>
    <t>640526 - 2021 LB CABLE REPLACEMENT - V43 BRUCE ST, 43-69 TO V43FA3037</t>
  </si>
  <si>
    <t>640525 - 2021 LEFT-BEHIND - V38 CABLE REPLACEMENT, 38-180 TO 38-181</t>
  </si>
  <si>
    <t>640524 - 2021 LEFT-BEHIND - V37 CABLE REPLACEMENTS, 3 SEGMENTS</t>
  </si>
  <si>
    <t>640518 - CONNECTION OF BELL BONDS- VARIOUS LOCATIONS, VAUGHAN</t>
  </si>
  <si>
    <t>640520 - 2021 LEFT-BEHIND - M37 CABLE REPLACEMENTS, 4 SEGMENTS</t>
  </si>
  <si>
    <t>640522 - 2021 LB CABLE REPLACEMENT - V18 BARHILL, 3 SEGMENTS</t>
  </si>
  <si>
    <t>640521 - 2021 LEFT-BEHIND - M40 CABLE REPLACEMENTS, 2 SEGMENTS</t>
  </si>
  <si>
    <t>640243 - 2021 EMERGING UG, V16 BRADWICK DR - 16-L40 TO 16-L38 CABLE REPLACEMENT</t>
  </si>
  <si>
    <t>640649 - EQUIPMENT REMOVAL FOR SHINING HILL PHASE 2 - SUB CUST CAP</t>
  </si>
  <si>
    <t>640252 - HIGHWAY NO. 50 - #8865 - INDUSTRIAL/COMMERCIAL BLDG UPGRADE</t>
  </si>
  <si>
    <t>640523 - 2021 LEFT-BEHIND - V36 CABLE REPLACEMENT, 36-L20 TO 36-L21</t>
  </si>
  <si>
    <t>640891 - CUSTOMER INITIATED OH RELOCATION - 88 SIMMONS ST, VAUGHAN</t>
  </si>
  <si>
    <t>Zhang, Jiacheng</t>
  </si>
  <si>
    <t>640826 - 2021 EMERGING UG, A10 BATSON DR, CABLE FAILURE REPLACEMENTS</t>
  </si>
  <si>
    <t>640823 - JOINT USE PERMIT HE2021-022</t>
  </si>
  <si>
    <t>641130 - 135 INDUSTRIAL PARKWAY N/AUR/NS/3PH PAD</t>
  </si>
  <si>
    <t>640980 - MARKHAM SIDEWALK PROGRAM</t>
  </si>
  <si>
    <t>640894 - 2021 POLE RENEWAL - GUY WIRE REPLACEMENTS, SAFETY CONCERNS FROM CITY OF MARKHAM</t>
  </si>
  <si>
    <t>641198 - POLE REPLACEMENT 2021 - REPLACE P33475 ON INDUSTRIAL PARKWAY S</t>
  </si>
  <si>
    <t>2851 HWY 7 - HYDRO POLE RELOCATION - VAUGHAN</t>
  </si>
  <si>
    <t>641235 - STRUT INSTALLATION VILLAGE GATE BROWNSTONES</t>
  </si>
  <si>
    <t>641460 - 5011 TESTON RD/ VAU/ UP/ 1PH PAD</t>
  </si>
  <si>
    <t>641317 - 2021 EMERGING OH, RISER TAP CHANGES FOR FEEDER LOAD BALANCING</t>
  </si>
  <si>
    <t>641474 - MURRY DR, EAST OF NISBET DR</t>
  </si>
  <si>
    <t>641370 - 4134 16TH AVE/MAR/SR/3PH VAULT</t>
  </si>
  <si>
    <t>641332 - JOINT USE PERMIT HE2021-038- 8025 JANE STREET</t>
  </si>
  <si>
    <t>641766 - MILL STREET &amp; ROUGE STREET, MARKHAM</t>
  </si>
  <si>
    <t>MARKHAM RD. - #7650 AT HIGHGLEN AVE. (IVY CHARGING STATION)</t>
  </si>
  <si>
    <t>641498 - BELL BOND CONNECTIONS- PINE VALLEY DR.- MAJOR MACK TO PINE HEIGHTS DR.</t>
  </si>
  <si>
    <t>641620 - 2021 POLE RENEWAL - 37 IDLESWIFT DR, VAUGHAN</t>
  </si>
  <si>
    <t>641616 - 50 INTERCHANGE WAY / VAU / SR / SEC DEMO</t>
  </si>
  <si>
    <t>641694 - SUNSET SIX – SUBD RES EDS</t>
  </si>
  <si>
    <t>641716 - 1 COMMERCE ST / VAU / NS / 3PH PAD TX</t>
  </si>
  <si>
    <t>641499 - BELL BOND CONNECTION- MAJOR MACK WEST OF WESTON ROAD</t>
  </si>
  <si>
    <t>641646 - SPAN GUY TRANSFER ON STEELES AVE W - JU1500079 POLE REMOVAL</t>
  </si>
  <si>
    <t>641926 - 40 ALBERT ST  - POLE RELOCATION - MARKHAM</t>
  </si>
  <si>
    <t>641946 - 135 SPY CRT/MAR/UP/3PH PAD</t>
  </si>
  <si>
    <t>642490 - 27 DIRECTOR COURT/VAU/SR/3PH PAD</t>
  </si>
  <si>
    <t>642424 - POLE REPLACEMENT SUNSET SIX</t>
  </si>
  <si>
    <t>642652 - 30 INTERCHANGE WAY / VAU / SR / SECONDARY DEMO</t>
  </si>
  <si>
    <t>642526 - 2021 EMERGING UG, A11SP2000 CABLE FAULT REPLACEMENT</t>
  </si>
  <si>
    <t>Bradley, Alex</t>
  </si>
  <si>
    <t>640833 - JOINT USE PERMIT HE2021-024</t>
  </si>
  <si>
    <t>643115 - KENNEDY RD &amp; BUR OAK AVE</t>
  </si>
  <si>
    <t>639764 - JOINT USE PERMIT #HE2020-089, SUNSET BEACH RD, RICHMOND HILL</t>
  </si>
  <si>
    <t>Mississauga</t>
  </si>
  <si>
    <t>GALLOPING CONDUCTORS- INTERPHASE SPACERS</t>
  </si>
  <si>
    <t>Matai, Ihssan (Sam)</t>
  </si>
  <si>
    <t>Paul Murphy</t>
  </si>
  <si>
    <t>POLE RELOCATION - MISSISSAUGA RD. &amp; SEVENOAKS DR.</t>
  </si>
  <si>
    <t>Garcha, Tirath</t>
  </si>
  <si>
    <t>POLE REPLACEMENT - BATCH #1</t>
  </si>
  <si>
    <t>JOINT USE PERMIT HM2020-001 - CREDITVIEW RD - MISS</t>
  </si>
  <si>
    <t>MISSISSAUGA ROAD SOUTH POLELINE RELOCATION</t>
  </si>
  <si>
    <t>Mavis Rd &amp; Terry Fox Way - Joint Use Permit</t>
  </si>
  <si>
    <t>1517 BALLYCLARE DR-TX RELOCATE</t>
  </si>
  <si>
    <t>Tempra, Troylan</t>
  </si>
  <si>
    <t>Glenn Guile</t>
  </si>
  <si>
    <t>(SG1778) REPLACEMENT - WHITE HEART LANE</t>
  </si>
  <si>
    <t>Civil contractor</t>
  </si>
  <si>
    <t>Ferry, Rodnne</t>
  </si>
  <si>
    <t>400 AMBASSADOR DR. - MISS - UP - 3PH 1000KVA</t>
  </si>
  <si>
    <t>Mandic, Goran</t>
  </si>
  <si>
    <t>Roy, Akash</t>
  </si>
  <si>
    <t>Peter Costantini</t>
  </si>
  <si>
    <t>2250 HOMELANDS- STARLIGHT INVESTMENTS</t>
  </si>
  <si>
    <t>Restoration</t>
  </si>
  <si>
    <t>Jacinto, Gerardo</t>
  </si>
  <si>
    <t>QUOTE 1100 CANADIAN PLACE - TEMPORARY SERVICE</t>
  </si>
  <si>
    <t>5086 CREDITVIEW ROAD UNDERGROUND RELOCATIONS</t>
  </si>
  <si>
    <t>880 AVONHEAD ROAD - NEW SERVICE NS00012665</t>
  </si>
  <si>
    <t>Material Over Estimated</t>
  </si>
  <si>
    <t>Pellerin, Patrick</t>
  </si>
  <si>
    <t>MISSISSAUGA RD &amp; KANE RD MINI REBUILD</t>
  </si>
  <si>
    <t>Lucic, Marko</t>
  </si>
  <si>
    <t>Antonio Mina</t>
  </si>
  <si>
    <t>STUB POLE RELOCATION - BURNHAMTHORPE RD. W.</t>
  </si>
  <si>
    <t>JOINT USE PERMIT #HM2019-049 - EGLINTON AVENUE WEST - MISSISSAUGA</t>
  </si>
  <si>
    <t>JOINT USE PERMIT #HM2019-028 - OWENWOOD DRIVE - MISSISSAUGA</t>
  </si>
  <si>
    <t>JOINT USE PERMIT #HM2019-017 - PETER STREET NORTH - MISSISSAUGA</t>
  </si>
  <si>
    <t>JOINT USE PERMIT #HM2019-073 - MISSISSAUGA ROAD - MISSISSAUGA</t>
  </si>
  <si>
    <t>JOINT USE PERMIT #HM2019-074 - HENSALL STREET - MISSISSAUGA</t>
  </si>
  <si>
    <t>INDWELL LAKESHORE APARTMENTS</t>
  </si>
  <si>
    <t>Huo, Lisa</t>
  </si>
  <si>
    <t>Folkway Rebuild - Phase2</t>
  </si>
  <si>
    <t>Cudzilo, Tomasz</t>
  </si>
  <si>
    <t>Paul Tremblay</t>
  </si>
  <si>
    <t>2650 MEADOWVALE BLVD - MEADOWVALE LIMITED 3MVA UPGRADE</t>
  </si>
  <si>
    <t>GTAA DIXIE ROAD FEEDER EXTENSION (135M2 - CARDIFF)</t>
  </si>
  <si>
    <t>6305 KATESON DR - ORLANDO</t>
  </si>
  <si>
    <t>50 CAPSTON DRIVE</t>
  </si>
  <si>
    <t>WINDJAMMER UG REBUILD</t>
  </si>
  <si>
    <t>CHURCH STREET - MAIDEN LANE (BORE SHOT)</t>
  </si>
  <si>
    <t>Rob Elliot</t>
  </si>
  <si>
    <t>FAIR BIRCH DRIVE &amp; BIRCHVIEW DRIVE - OH TO UG RELOCATION</t>
  </si>
  <si>
    <t>OH TRANSFORMER REPLACEMENTS - PART 2</t>
  </si>
  <si>
    <t>1305 CAWTHRA RD - TX UPGRADE</t>
  </si>
  <si>
    <t>7330 MISSISSAUGA RD - NEW SERVICE</t>
  </si>
  <si>
    <t>3020 LENWORTH DRIVE - MISS - NS - 500KVA</t>
  </si>
  <si>
    <t>CENTRAL SOUTH TX REPLACEMENT - BATCH 20</t>
  </si>
  <si>
    <t>CENTRAL-SOUTH TX REPLACEMENT - BATCH #6</t>
  </si>
  <si>
    <t>CENTRAL SOUTH TX REPLACEMENT - BATCH 23</t>
  </si>
  <si>
    <t>CENTRAL SOUTH TX REPLACEMENT - BATCH 29</t>
  </si>
  <si>
    <t>BEXHILL REBUILD</t>
  </si>
  <si>
    <t>1888 MATTAWA - POLE P16741</t>
  </si>
  <si>
    <t>2200 BROMSGROVE RD. - 1200A NEW SERVICE REQUEST</t>
  </si>
  <si>
    <t>Material Under Estimated</t>
  </si>
  <si>
    <t>185 ENFIELD PLACE -GWL REALTY ADVISORS</t>
  </si>
  <si>
    <t>985 HYDRO ROAD - MISS - NS - 3PH - 150KVA</t>
  </si>
  <si>
    <t>6550 &amp; 6570 GLEN ERIN DRIVE</t>
  </si>
  <si>
    <t>LENARTHUR DR - LOW SECONDARIES</t>
  </si>
  <si>
    <t>Electrician</t>
  </si>
  <si>
    <t>Gregory Dunfield</t>
  </si>
  <si>
    <t>JOINT USE PERMIT HM2020-028 - GOREWAY - MISS</t>
  </si>
  <si>
    <t>MONTEVIDEO &amp; TREVISO PH-1 CABLE REPLACEMENT</t>
  </si>
  <si>
    <t>UG CABLE REPLACEMENT - SIGSBEE AND BRANDON GATE DRIVE- PHASE 2</t>
  </si>
  <si>
    <t>Sidhu, Paul</t>
  </si>
  <si>
    <t>960 BRITANNIA RD E - 3000KVA TRANSFORMER UPGRADE</t>
  </si>
  <si>
    <t>HULRT METROLINX - OMSF EXPANSION PROJECT - KENNEDY &amp; 407</t>
  </si>
  <si>
    <t>Tobin, Michael</t>
  </si>
  <si>
    <t>JOINT USE PERMIT HM2020-015 - SOUTHDOWN - MISS</t>
  </si>
  <si>
    <t>JOINT USE PERMIT HM2020-019 - ROYAL WINDSOR, LAKESHORE, SOUTHDOWN - MISS</t>
  </si>
  <si>
    <t>2180 SPEAKMAN DR - 750KVA TEMP</t>
  </si>
  <si>
    <t>CABLE REPLACEMENT - DARCEL &amp; BRANDON GATE</t>
  </si>
  <si>
    <t>69 HIGH ST W - POLE P01935</t>
  </si>
  <si>
    <t>P15298 POLE RELOCATION - 23 DE JONG DRIVE</t>
  </si>
  <si>
    <t>CABLE REPLACEMENT - REID DR AND QUEEN ST SOUTH</t>
  </si>
  <si>
    <t>UG CABLE REPLACEMENT - L6405 TO L6177 - FOLKWAY DR &amp; ERIN MILLS PKWY</t>
  </si>
  <si>
    <t>3073 MERRITT AVE - HABITAT FOR HUMANITY</t>
  </si>
  <si>
    <t>Ricci, Leonardo</t>
  </si>
  <si>
    <t>BARBER HOUSE DEVELOPMENT</t>
  </si>
  <si>
    <t>PLATINUM DR. DEVELOPMENT - 3545 ODYSSEY DR. BLDG I</t>
  </si>
  <si>
    <t>JOINT USE PERMIT HM2020-033 - DUNDAS WEST - MISS</t>
  </si>
  <si>
    <t>JOINT USE PERMIT HM2020-032 - DUNDAS WEST - MISS</t>
  </si>
  <si>
    <t>6150 KENNEDY RD. SERVICE UPGRADE</t>
  </si>
  <si>
    <t>OLD CREDITVIEW ROAD AND CREDITVIEW ROAD POLE RELOCATIONS - REGION OF PEEL</t>
  </si>
  <si>
    <t>(SG1155) REPLACEMENT - 5380 TERRY FOX WAY</t>
  </si>
  <si>
    <t>Manoj Rao Manjunath</t>
  </si>
  <si>
    <t>(SG1683) REPLACEMENT - 4105 CREDIT POINTE DR.</t>
  </si>
  <si>
    <t>(SG1483) REPLACEMENT - WILLOWDALE GDNS &amp; WILLOWDALE CRT</t>
  </si>
  <si>
    <t>(SG1205) REPLACEMENT - 320 NAHANI WAY (EASTGATE PKWY)</t>
  </si>
  <si>
    <t>1-15 TRANSFORMER REPLACEMENT - TX7823, TX128054, TX60921, TX60139, TX60216</t>
  </si>
  <si>
    <t>ODYSSEY DRIVE - PHASE 3 (BUILDING J)</t>
  </si>
  <si>
    <t>SWGR REPLACEMENT-SG1214, 3111 CONVAIR DR</t>
  </si>
  <si>
    <t>Scope – Cust</t>
  </si>
  <si>
    <t>151 CITY CENTRE DRIVE- TEMPORARY SERVICE-ICI</t>
  </si>
  <si>
    <t>16-30 TRANSFORMER REPLACEMENT - TX20539 TO TX19470</t>
  </si>
  <si>
    <t>31-45 TRANSFORMER REPLACEMENT - TX13497 TO TX18421</t>
  </si>
  <si>
    <t>46-60 TRANSFORMER REPLACEMENT - TX8081 TO TX12421</t>
  </si>
  <si>
    <t>SWGR REPLACEMENT-SG1503, RIVER GROVE &amp; HIGHBROOK</t>
  </si>
  <si>
    <t>SWGR REPLACEMENT-SG1571, 205 ANNAGEM BVLD</t>
  </si>
  <si>
    <t>SWGR REPLACEMENT-SG1800, 5482 MIDDLEBURY DR</t>
  </si>
  <si>
    <t>SWGR REPLACEMENT-SG1460, 5750 RIVER GROVE</t>
  </si>
  <si>
    <t>300 STATESMAN DR - MISS - UP - 3PH - 1500KVA</t>
  </si>
  <si>
    <t>(SG1588) REPLACEMENT - 1060 WHITE CLOVER WAY</t>
  </si>
  <si>
    <t>61-75 - TRANSFORMER REPLACEMENT - TX12904 TO TX11295</t>
  </si>
  <si>
    <t>GALLOPING CONDUCTORS- INTERPHASE SPACERS-BATCH 3</t>
  </si>
  <si>
    <t>76-90 - TRANSFORMER REPLACEMENT - TX11298 TO TX10708</t>
  </si>
  <si>
    <t>OH SWITCH RENEWAL BATCH 3</t>
  </si>
  <si>
    <t>Police</t>
  </si>
  <si>
    <t>OH SWITCH RENEWAL BATCH 2</t>
  </si>
  <si>
    <t>(SG1036) REPLACEMENT - 4314 FOREST FIRE LN., 1</t>
  </si>
  <si>
    <t>(SG1035) REPLACEMENT - 4314 FOREST FIRE LN., 1</t>
  </si>
  <si>
    <t>6950 KENNEDY RD - MISS - NS - 3PH - 500KVA</t>
  </si>
  <si>
    <t>2020 ROGERS BONDS 2 - MISS</t>
  </si>
  <si>
    <t>106-120 - TRANSFORMER REPLACEMENT - TX5733 TO TX8967</t>
  </si>
  <si>
    <t>OH SWITCH RENEWAL BATCH 1</t>
  </si>
  <si>
    <t>OH SWITCH RENEWAL BATCH 5</t>
  </si>
  <si>
    <t>OH SWITCH RENEWAL BATCH 4</t>
  </si>
  <si>
    <t>POLE REPLACEMENT (2021) - BATCH #2</t>
  </si>
  <si>
    <t>7300 WEST CREDIT - MISS - NS - 300KVA</t>
  </si>
  <si>
    <t>91-105 - TRANSFORMER REPLACEMENT - TX10717 TO TX10568</t>
  </si>
  <si>
    <t>121-127 - TRANSFORMER REPLACEMENT - TX8385 TO TX4343</t>
  </si>
  <si>
    <t>MONTEVIDEO &amp; TREVISO PH2 UG CABLE REPLACEMENT</t>
  </si>
  <si>
    <t>SWGR REPLACEMENT-SG1504, ACROSS 3067 TACC DR</t>
  </si>
  <si>
    <t>SWGR REPLACEMENT - SG1445 LAIRD RD &amp; THE COLLEGEWAY</t>
  </si>
  <si>
    <t>2104 LAUGHTON AVE - RELOCATE SERVICE DROP</t>
  </si>
  <si>
    <t>920 FOURTH STREET - POLE RELOCATION</t>
  </si>
  <si>
    <t>2021 SWGR RENEWAL-SG1433 AT 6550 BATTLEFORD RD</t>
  </si>
  <si>
    <t>2021 SWGR RENEWAL-SG1737 AT 385 PRINCE OF WALES</t>
  </si>
  <si>
    <t>(SUB-TX) REPLACEMENTS - LENEL CRT</t>
  </si>
  <si>
    <t>POLE RENEWAL - MINEOLA RD E EAST OF LOCHLIN TRAIL</t>
  </si>
  <si>
    <t>ELETRICAL SERVICE UPGRADE - MARVIN HEIGHTS PS</t>
  </si>
  <si>
    <t>JOINT USE PERMIT HM2020-059 - SOUTHDOWN - MISS</t>
  </si>
  <si>
    <t>OH REBUILD - MEREDITH AVE PH2</t>
  </si>
  <si>
    <t>6110 CANTAY ROAD L5R 3W5</t>
  </si>
  <si>
    <t>OLD DERRY ROAD &amp; GOODERHAM ESTATE BOULEVARD U/G RELOCATION</t>
  </si>
  <si>
    <t>(SUB-TX) REPLACEMENTS - TYANDAGA CRT</t>
  </si>
  <si>
    <t>QEW &amp; CREDIT RIVER - MISSISSAUGA &amp; QEW CROSSING</t>
  </si>
  <si>
    <t>(LT31231) REPLACEMENT - 3029 CLAYHILL RD (P6428)</t>
  </si>
  <si>
    <t>Road allowance</t>
  </si>
  <si>
    <t>(LT71027) REPLACEMENT - 6553 MISSISSAUGA RD (P19606)</t>
  </si>
  <si>
    <t>Material excess</t>
  </si>
  <si>
    <t>INSULATORS RENEWAL - BATCH #1</t>
  </si>
  <si>
    <t>(YS141716) REPLACEMENT - 808 BRITANNIA RD. W. (P17996)</t>
  </si>
  <si>
    <t>NEW AUTO SWITCH INSTALLATION (P21046) - 403 / HURONTARIO, 1</t>
  </si>
  <si>
    <t>(YS101847) REPLACEMENT - 1015 GALESWAY BLVD (P17980)</t>
  </si>
  <si>
    <t>1890 ALSTEP DR - MISS - NS - 3PH - 1500KVA TEMP</t>
  </si>
  <si>
    <t>THE COLLEGEWAY STACKED TOWNHOMES - 3401 RIDGEWAY</t>
  </si>
  <si>
    <t>GOREWAY &amp; BRANDON GATE PRIMARY 1PH EXTENSION</t>
  </si>
  <si>
    <t>6900 DIXIE ROAD - POLE RELOCATIONS</t>
  </si>
  <si>
    <t>JOINT USE PERMIT HM2021-001 - AMERICAN - MISS</t>
  </si>
  <si>
    <t>SKYMARK AVE AND SATELLITE - MISS - NS - 25KVA</t>
  </si>
  <si>
    <t>Oosterlinck, David</t>
  </si>
  <si>
    <t>ORLANDO CORPORATION</t>
  </si>
  <si>
    <t>JOINT USE PERMIT HM2021-005 - DERRY E - MISS</t>
  </si>
  <si>
    <t>ANIMAL ABATEMENT - UTM</t>
  </si>
  <si>
    <t>BATCH 2 - TRANSFORMER KIOSK REPLACEMENT</t>
  </si>
  <si>
    <t>CREDITVIEW ROAD &amp; OLD CREDITVIEW ROAD POLE RELOCATIONS - MTO</t>
  </si>
  <si>
    <t>7015 KENNEDY RD - MISS - NS - 3PH - 1500KVA</t>
  </si>
  <si>
    <t>2815 EGLINTON AVE W - MISS - NS - 400A</t>
  </si>
  <si>
    <t>1250 SHAWSON DR - PAVE-AL LIMITED</t>
  </si>
  <si>
    <t>MX - EGLINTON WEST EXTENSION - DRILL POWER SUPPLY - COMMERCE &amp; CITATION</t>
  </si>
  <si>
    <t>Chopra, Rabinder</t>
  </si>
  <si>
    <t>6501 GOREWAY DRIVE (GOREWAY ESSO)</t>
  </si>
  <si>
    <t>BARBERHOUSE POLE RELOCATION</t>
  </si>
  <si>
    <t>LT71221 - 2021 DA - MISSISSAUGA RD AND MEADOWVALE BLVD - P18998</t>
  </si>
  <si>
    <t>(SG1493) 2022 SG REPLACEMENT - 2935 ARGENTIA ROAD</t>
  </si>
  <si>
    <t>66 QUEEN STREET SOUTH - POLE RELOCATION</t>
  </si>
  <si>
    <t>METROLINX</t>
  </si>
  <si>
    <t>St. Catharines</t>
  </si>
  <si>
    <t>HEYWOOD GS - NEW FEEDER CABLE &amp; POLE</t>
  </si>
  <si>
    <t>Engineering by-passed</t>
  </si>
  <si>
    <t>57 STRATHCONA DR - POLE REPLACEMENT</t>
  </si>
  <si>
    <t>Rolfe, Eric</t>
  </si>
  <si>
    <t>Dan Despres</t>
  </si>
  <si>
    <t>AUTO SWITCH INSTALLS - VANSICKLE TS FEEDER, 4</t>
  </si>
  <si>
    <t>57 LAKEPORT RD PERM</t>
  </si>
  <si>
    <t>POLE RESIDUAL 2021 PHASE 3 - 14</t>
  </si>
  <si>
    <t>AUTO SW - ITD - ST CATHARINES, 5</t>
  </si>
  <si>
    <t>POLE RESIDUAL 2021 PH 2 - BARTON ST - 8</t>
  </si>
  <si>
    <t>ELMA ST - 2021 CABLE REPLACEMENT</t>
  </si>
  <si>
    <t>179 LOUTH ST, ST.CATHARINES</t>
  </si>
  <si>
    <t>VSM82 - AUTOMATION - 2</t>
  </si>
  <si>
    <t>U/G PEDESTAL REPLACEMENT 2020 - PH2</t>
  </si>
  <si>
    <t>U/G PEDESTAL REPLACEMENT 2020 - PH3</t>
  </si>
  <si>
    <t>JOINT USE PERMIT HW2019-121 - COURT AND CENTRE, ST CATH</t>
  </si>
  <si>
    <t>POLE RESIDUAL 2021 PH1 - 11</t>
  </si>
  <si>
    <t>YALE CRES - OVERHEAD PRIMARY RELOCATION</t>
  </si>
  <si>
    <t>57 CARLISLE ST, ST.CATHARINES - PHASE 1</t>
  </si>
  <si>
    <t>TX RENEWAL PROGRAM 2021 - PHASE 4 - 224 GLENRIDGE AVE - 1</t>
  </si>
  <si>
    <t>101  HANNOVER DR</t>
  </si>
  <si>
    <t>75 NIAGARA ST / SCH / NS00035622 / 3PH PAD</t>
  </si>
  <si>
    <t>133 HANNOVER DR, ST.CATHARINES</t>
  </si>
  <si>
    <t>WEIDEN CABLE REPLACEMENT</t>
  </si>
  <si>
    <t>36 MCDONALD- 6 REAR YARD SERVICE RELOCATE</t>
  </si>
  <si>
    <t>286  BUNTING - PMH3 REMOVAL</t>
  </si>
  <si>
    <t>EXPANSION WORK FOR 75 NIAGARA ST</t>
  </si>
  <si>
    <t>19 COLLIER ST / SCH / UP00055822 / 3PH PAD INSTALL</t>
  </si>
  <si>
    <t>2021 EMERGING UG - CABLE FAULT WILLCHER DR - 3 TX</t>
  </si>
  <si>
    <t>TX RENEWAL PROGRAM 2021 - PHASE 9 - SCH NORTH 2 - 9</t>
  </si>
  <si>
    <t>AUTO SWITCH INSTALLS - GLENDALE TS FEEDERS, 6</t>
  </si>
  <si>
    <t>TX RENEWAL PROGRAM 2021 - PHASE 8 - SCH NORTH 1 - 6</t>
  </si>
  <si>
    <t>COSTCO ST.CATHARINES - 3 NORTH SERVICE RD</t>
  </si>
  <si>
    <t>JOINT USE PERMIT HW2020-144 - BUNTING AND LAKESHORE - STC</t>
  </si>
  <si>
    <t>MAUNAL SWITCH RENEWAL - ST. CATHARINES 2021, 1</t>
  </si>
  <si>
    <t>63 VINE ST / SCH / NS00077208 / 3PH PAD INSTALL</t>
  </si>
  <si>
    <t>2021 - EMERGING UG - 2 POLES &amp; CABLE REPLACEMENT</t>
  </si>
  <si>
    <t>JOINT USE PERMIT HW2020-153 - LAKESHORE - ST CATH</t>
  </si>
  <si>
    <t>AUTO SWITCH INSTALLS - BUNTING &amp; CARLTON TS FEEDERS, 3</t>
  </si>
  <si>
    <t>VANSICKLE ROAD - TX REPLACEMENT - 4</t>
  </si>
  <si>
    <t>AUTO SWITCH INSTALLS - CARLTON TS FEEDERS, 6</t>
  </si>
  <si>
    <t>AUTO SWITCH INSTALLS - CARLTON TS - PHASE 3, 6</t>
  </si>
  <si>
    <t>AUTO SWITCH INSTALLS - CARLTON TS - PHASE 2, 5</t>
  </si>
  <si>
    <t>GRAPEVIEW COMMON - SUBD RES EDS</t>
  </si>
  <si>
    <t>192 GLENDALE AVE - SUBD RES EDS</t>
  </si>
  <si>
    <t>456 WELLAND AVE - POLE RELOCATION</t>
  </si>
  <si>
    <t>GLENDALE TS - POLE RELOCATION - CHILD WO FOR 636003</t>
  </si>
  <si>
    <t>196 GLENDALE AVE. - AERIAL TRESPASS RELOCATION</t>
  </si>
  <si>
    <t>AUTO SW - ONTARIO ST (SOUTH OF LINWELL), 1</t>
  </si>
  <si>
    <t>FAIRVIEW PARK - GENEVA STREET, ANCHOR RELOCATION</t>
  </si>
  <si>
    <t>EMERGING 2021 - INSULATOR CHANGES. CHURCH ST.</t>
  </si>
  <si>
    <t>2019</t>
  </si>
  <si>
    <t>453014 (WO 317528) 2018 Shirley Ave &amp; Vine Cres.  - Rear Lot O/H to U/G Conversion - Barrie</t>
  </si>
  <si>
    <t>452454 - 10TH SIDEROAD - BRADFORD/POLE LINE RELOCATION</t>
  </si>
  <si>
    <t>2020</t>
  </si>
  <si>
    <t>452622 - RELOCATION FOR RD IMPROVEMENTS/RELOCATION FOR RD IMPROVEMENTS</t>
  </si>
  <si>
    <t>Alectra Utilities</t>
  </si>
  <si>
    <t>( WO 317321) Relocate Poles for Rd widening - HARVIE ROAD (HWY 400 TO ESSA ROAD), BARRIE</t>
  </si>
  <si>
    <t>453797 - SC13413 – PMH-9 change out to PVI-9 switch gear – 101 Marsellus – Barrie</t>
  </si>
  <si>
    <t>453799 (WO 319122) S-B355846 – 555 Bayview - InLine switch to 44kV Automated – Barrie</t>
  </si>
  <si>
    <t>453800 (WO 319123) DA - S‐B1019 - 62 Ardagh Road - InLine Switch to Automated 44kV - Barrie</t>
  </si>
  <si>
    <t>( WO 317310) 2019 AB-B68 - P6579 - Collier St. - Air Break to manual 44kV LIS - Barrie</t>
  </si>
  <si>
    <t>(  WO 317311) 2019 AB-B76 - P4491 - Huronia Rd. - Air Break to manual 44kV LIS - Barrie</t>
  </si>
  <si>
    <t>(WO317853) Customer Secondary Relocate - 429 Champlain Rd - Penetang</t>
  </si>
  <si>
    <t>453171 - INDUSTRIAL PKWY- RELOCATE POLE/RELOCATE POLE FOR INTERSECTION</t>
  </si>
  <si>
    <t>(WO 314240) Choice Properties- Commercial Development</t>
  </si>
  <si>
    <t>(WO317660) Highway 89 and 10th SdRd, Pole Relocations</t>
  </si>
  <si>
    <t>452914 (WO 317117)  70 Melbourne Drive</t>
  </si>
  <si>
    <t>(WO317781) 2019 End of Life Automated Switch Replacements - AB-B1031 - Albert St. E &amp; Douglas Dr.</t>
  </si>
  <si>
    <t>(WO 315984) 211 West Park Ave - Temp. UG, Bradford</t>
  </si>
  <si>
    <t>(WO 317116)  Big Bay Point Urban Townhomes</t>
  </si>
  <si>
    <t>(WO318188) Tottenham Fire Hall Relocations</t>
  </si>
  <si>
    <t>(WO317742) 138M7 - AB-B1034 -  Dufferin St - Air Break to Automated 44kV - Alliston</t>
  </si>
  <si>
    <t>(WO 315764) Centre Street Riser Installation, Bradford ( Control Room Driven - Add'tl Spend Req'd)</t>
  </si>
  <si>
    <t>(WO315453) Zima Parkway Pole Line Upgrade</t>
  </si>
  <si>
    <t>(WO317332) 8th Line and Langford Blvd, Bradford - Pole Relocations</t>
  </si>
  <si>
    <t>(WO319171) Padmount Transformer replacement with O/H Transformer ( ESA Driven) - #6 Cumberland – Bar</t>
  </si>
  <si>
    <t>(WO318399) 120 ELLIS DRIVE, BARRIE</t>
  </si>
  <si>
    <t>(WO318556) 322 KING STREET</t>
  </si>
  <si>
    <t>452903 (WO 317048) 2020 Cable Replacement- Donald St. and Simcoe Terrace - Barrie</t>
  </si>
  <si>
    <t>452809 - 35 Reid Drive - Warehouse</t>
  </si>
  <si>
    <t>452904 (WO 317049) Bradford - FNB Ph4 - Inspect and Connect</t>
  </si>
  <si>
    <t>(WO318075) 544&amp;550 St. Vincent St</t>
  </si>
  <si>
    <t>(WO318795) MAPLEVIEW DRIVE AND STUNDEN LANE, BARRIE</t>
  </si>
  <si>
    <t>(WO318632 ) PMH-9 - BROWNING TRAIL SWITCHGEAR REPLACEMENT - Barrie</t>
  </si>
  <si>
    <t>453450 (WO 318677) 14314 YONGE ST - Retirement</t>
  </si>
  <si>
    <t>(WO315241) New 3 Ph. Service</t>
  </si>
  <si>
    <t>452950 (WO 317313) Service Upgrade</t>
  </si>
  <si>
    <t>(WO318157) 357 Yonge St, Barrie</t>
  </si>
  <si>
    <t>(WO318210) New 3 Phase Service</t>
  </si>
  <si>
    <t>(WO316999) New TX for Service Upgrade</t>
  </si>
  <si>
    <t>(WO318133) New 3 Phase Service</t>
  </si>
  <si>
    <t>(WO317650) 136 BARRIE ST, BRADFORD - LOFT</t>
  </si>
  <si>
    <t>(WO317917) 1 Ph. Transformer Installation</t>
  </si>
  <si>
    <t>453297 (WO 318400) -  948 FULLER AVE - HOSPICE</t>
  </si>
  <si>
    <t>(WO313976) 30 KING ST. SOUTH, ALLISTON</t>
  </si>
  <si>
    <t>(WO315290) New 3 Ph. Service</t>
  </si>
  <si>
    <t>(WO316180) 39 BURKE ST, PENETANG</t>
  </si>
  <si>
    <t>(WO316371) New Retirement Home</t>
  </si>
  <si>
    <t>452825 (WO 316749) Water Pumping Station</t>
  </si>
  <si>
    <t>(WO318710) LANGFORD BLVD AND HOLLAND STREET, BRADFORD.</t>
  </si>
  <si>
    <t>(317779) 122 Main Street- New Shoppers Drug Mart</t>
  </si>
  <si>
    <t>453436 (WO 318630) 2019 Pdmt TX Rep North Batch 5</t>
  </si>
  <si>
    <t>(318633_ PMH-3 - 2 NEELANDS ST. SWITCHGEAR SLEEVE OUT - Barrie</t>
  </si>
  <si>
    <t>453497 (WO 318736) Bell JU Permit 18-152. TOLLENDAL MILL ROAD, BARRIE</t>
  </si>
  <si>
    <t>Aulis, John -x</t>
  </si>
  <si>
    <t>453437 (WO 318631) DA P4872 - Royal Parkside Dr. - Air Break to Automated 44kV</t>
  </si>
  <si>
    <t>(WO318615) 2019 Pdmt TX Rep North Batch 1</t>
  </si>
  <si>
    <t>(WO318636) 2019 PMH-3 - 141 HANMER ST. WEST SWITCHGEAR SLEEVE OUT - Barrie</t>
  </si>
  <si>
    <t>(WO316436) 21 MILL STREET</t>
  </si>
  <si>
    <t>(WO318257) 430 Holland St. West- Bradford Boston Pizza</t>
  </si>
  <si>
    <t>(WO318681)  BARRIE TS RECONSTRUCTION / UPGRADE FOR HYDRO ONE ( Cancelled)</t>
  </si>
  <si>
    <t>453027 (WO 317549) Medical Growing. 7163 3RD LINE TOTTENHAM</t>
  </si>
  <si>
    <t>(WO318119) Pole Betterment Batch #1 – Yonge St and Big Bay Pt.Rd ( approx 22 poles)</t>
  </si>
  <si>
    <t>(WO318174 ) McKenzie Pioneer</t>
  </si>
  <si>
    <t>(WO318627) 2019 Pdmt TX Rep North Batch 2</t>
  </si>
  <si>
    <t>(WO318628) 2019 PDMT TX REP NORTH BATCH 3</t>
  </si>
  <si>
    <t>(WO318629) 2019 Pdmt TX Rep North Batch 4</t>
  </si>
  <si>
    <t>453295 (WO 318398) Barrie Recycling- Ser. Upgrade</t>
  </si>
  <si>
    <t>452561 (WO 314890) New Condo Development</t>
  </si>
  <si>
    <t>453454 (WO 318682) 2019 STORM HARDENING -  ANNE ST. FROM NEELANDS TO CUNDLES - Barrie</t>
  </si>
  <si>
    <t>633892 - 2020 DISTRIBUTION AUTOMATION - EAST - BARRIE - LT-B10043 - 250 ANNE ST. N</t>
  </si>
  <si>
    <t>633893 - 2020 DISTRIBUTION AUTOMATION - EAST - BARRIE - LT-B35858 - 243 SAUNDERS RD.</t>
  </si>
  <si>
    <t>(WO318155) Harbour Pointe - Penetanguishene</t>
  </si>
  <si>
    <t>453551 (WO 318818) 60 &amp; 70 QUEEN STREET SOUTH, TOTTENHAM</t>
  </si>
  <si>
    <t>(WO318264 ) Barrie - Bear Creek (Aspen Woods) - Inspect and Connect</t>
  </si>
  <si>
    <t>(WO318090) 3 CONCERT WAY - PERMANENT</t>
  </si>
  <si>
    <t>453562 (WO 318829) 1588 ST. JOHN'S SIDE ROAD</t>
  </si>
  <si>
    <t>Fitz Randolph, Kim C</t>
  </si>
  <si>
    <t>453534 (WO 318786) Relocate Pole for Culvert. INNISFIL STREET N/O TIFFIN STREET, BARRIE</t>
  </si>
  <si>
    <t>453527 (WO 318776) 6TH LINE AND SIMCOE RD, BRADFORD</t>
  </si>
  <si>
    <t>(WO318784) 14 MILL STREET DEVELOPMENT IN TOTTENHAM ( Customer Driven)</t>
  </si>
  <si>
    <t>(WO315087) Summitpines Estates - Inspect and Connect</t>
  </si>
  <si>
    <t>(WO318780) 430 FERDALE DR, BARRIE - APARTMENTS</t>
  </si>
  <si>
    <t>(WO318349) Alliston - Briar Hill Vistas Ph 6</t>
  </si>
  <si>
    <t>(WO318169) Edgehill Townhomes</t>
  </si>
  <si>
    <t>(WO318854) ZAYO J/U permit HE2018-144. WELHAM ROAD, BARRIE</t>
  </si>
  <si>
    <t>453678 (WO 318990) 2019 - 44KV INSULATOR REPLACEMENT PROGRAM - BARRIE</t>
  </si>
  <si>
    <t>(WO318123) 340 PENETANGUISHENE ROAD, BARRIE</t>
  </si>
  <si>
    <t>453653 - MAPLEVIEW DRIVE AND PRINCE WILLIAM WAY, BARRIE - RELOCATE POLES FOR RD WIDENING</t>
  </si>
  <si>
    <t>453658 (WO 318967) 71 Commerce Park Dr - New 3ph</t>
  </si>
  <si>
    <t>453718 (WO 319035) Pole Betterment. Alliston. BATCH 1 (21 Poles)</t>
  </si>
  <si>
    <t>453808 (WO 319131) Pole Betterment. Alliston. BATCH 2 (18 Poles)</t>
  </si>
  <si>
    <t>453810 (WO 319133) Pole Betterment. Alliston. BATCH 4 (2 Poles)</t>
  </si>
  <si>
    <t>453626 - MAPLEVIEW DR. POLE RELOCATIONS/RELOCATE FOR RD WIDENING</t>
  </si>
  <si>
    <t>453811 (WO 319134) Pole Betterment. Tottenham. BATCH 1 (21 Poles)</t>
  </si>
  <si>
    <t>453627 (WO 318925) 8 Truman Road, Barrie</t>
  </si>
  <si>
    <t>2022</t>
  </si>
  <si>
    <t>453956 - RA RELOCATIONS - CHATHAM ST PENETANG</t>
  </si>
  <si>
    <t>453809 (WO 319132) Pole Betterment. Alliston. BATCH 3 (15 Poles)</t>
  </si>
  <si>
    <t>453812 (WO 319135) Pole Betterment. Tottenham. BATCH 2 (16 Poles)</t>
  </si>
  <si>
    <t>453802 (WO 319125) DA - AB‐B25 - 31 Poyntz Street - Air Break to Automated 44kV - Barrie</t>
  </si>
  <si>
    <t>453688 (WO 319001) BELL FARM ROAD (ST. VINCENT TO DUCKWORTH ST), BARRIE</t>
  </si>
  <si>
    <t>2020 POLE REPLACEMENT 4TH LINE AND CPP RAIL TOTTENHAM</t>
  </si>
  <si>
    <t>635617 - ICI CUSTOMER OWNED TRANSFORMER/25 REAGENS INDUSTRIAL PARKWAY</t>
  </si>
  <si>
    <t>453190 (WO 318134) National Homes Bradford Ph 2</t>
  </si>
  <si>
    <t>453514 (WO 318759) Sandstorm Phase 7C</t>
  </si>
  <si>
    <t>452795 (WO 316607) Belterra Phase 6</t>
  </si>
  <si>
    <t>453989 (WO 319359) 75 MAPLEVIEW DRIVE - CHARG STN</t>
  </si>
  <si>
    <t>454159 (WO 319554)–Rear Lot Remediate–E/O Queen St. to Eastern Ave N/O of Greeenway St–Tott</t>
  </si>
  <si>
    <t>453991 (WO 319362) THOMPSONS RD W AT BELLISLE RD, PENETANGUISHENE</t>
  </si>
  <si>
    <t>452679 - EDGEHILL MANOR - SUBD RES EDS</t>
  </si>
  <si>
    <t>454070 (WO 319457) 105 REAGANS INDUSTRIAL PARKWAY</t>
  </si>
  <si>
    <t>452737 (WO 316470) Yonge - Go Village - Phase One</t>
  </si>
  <si>
    <t>453950 (WO 319313) - Dunlop St: Eccles to Toronto</t>
  </si>
  <si>
    <t>454095 - Anne St &amp; Hwy 400 Pole Relocations for Bridge</t>
  </si>
  <si>
    <t>(WO318607) Cauthers Crescent Extension</t>
  </si>
  <si>
    <t>0</t>
  </si>
  <si>
    <t>453622 - DYKIE SUBDIVISION - SUBD RES EDS</t>
  </si>
  <si>
    <t>(WO316794) Metrolinx Crossing Big Bay Point Rd - Dodson Rd to Grand Forest Dr</t>
  </si>
  <si>
    <t>Vande Kuyt, Greg</t>
  </si>
  <si>
    <t>(WO318147) Edgehill Drive - Make Ready Work to Raise Secondary Guards for Permit 18-086</t>
  </si>
  <si>
    <t>(WO309672) 6857 &amp; 7005 Industrial Parkway</t>
  </si>
  <si>
    <t>452620 (WO 315510) Mapleview Drive East Development</t>
  </si>
  <si>
    <t>44KV AUTOMATED LIS - ADDITIONAL WORK - EAST - PATTERSON - CHILD W/O 2</t>
  </si>
  <si>
    <t>454072 (WO 319459) FRED GRANT SQUARE TX UPGRADE</t>
  </si>
  <si>
    <t>454091 (WO 319482). Pole line rebuild . Extend 153M10 to Transfer MS322. Bradford PHASE 1</t>
  </si>
  <si>
    <t>453875 (WO 319217) 430 HOLLAND STREET WEST</t>
  </si>
  <si>
    <t>633199 - 111 BRADFORD ST</t>
  </si>
  <si>
    <t>453061 (WO 317741) Pole Line rebuild - AB-B1029 Dufferin St between MS431 and Albert St. Allisto</t>
  </si>
  <si>
    <t>453934 (WO 319294) MILL ST, TOTTENHAM</t>
  </si>
  <si>
    <t>454130 (WO 319523) 81 &amp; 91 King Street, Barrie</t>
  </si>
  <si>
    <t>453979 (WO 319348 ) 185 Cundles Road East, Barrie</t>
  </si>
  <si>
    <t>453891 (WO 319236) - 8 North Village Way, Barrie</t>
  </si>
  <si>
    <t>454196 (WO 319593) - 131 Big Bay Point Road, Barrie</t>
  </si>
  <si>
    <t>632359 - PCB TRANSFORMER REPLACEMENTS BARRIE BATCH 1</t>
  </si>
  <si>
    <t>632360 - PCB Transformer Batch 2</t>
  </si>
  <si>
    <t>633214 - JOINT USE PERMIT #HE2019-091 - CONDRINGTON STREET - BARRIE</t>
  </si>
  <si>
    <t>JOINT USE PERMIT #HE2019-089 - MULCASTER STREET &amp; PENETANG STREET - BARRIE</t>
  </si>
  <si>
    <t>632827 - 100 MILL ST E</t>
  </si>
  <si>
    <t>452589 (WO 315223) Bradford East Developments Phase 1. CIVIL only</t>
  </si>
  <si>
    <t>633023 - 141 &amp; 151 KING ST, BARRIE - NEW 3 PHASE SERVICE</t>
  </si>
  <si>
    <t>632335 - 37,39,41 AUBURN CRT, INSPECT AND CONNECT</t>
  </si>
  <si>
    <t>632727 -  JOINT USE PERMIT #HE2019-074 - FAIRVIEW ROAD - BARRIE</t>
  </si>
  <si>
    <t>633320 - 2020 SWGR REPLACEMENTS - SC13305 - 53 WHITEHORN CRES - KABAR</t>
  </si>
  <si>
    <t>633321 - 2020 SWGR REPLACEMENTS - SC13526 - 39 BUTTERNUT DR. - KABAR</t>
  </si>
  <si>
    <t>633322 - 2020 SWGR REPLACEMENTS - SC13527 - 10 DYKSTRA DR - KABAR</t>
  </si>
  <si>
    <t>633325 - 2020 SWGR REPLACEMENTS - SC13501 - 116 HOLLY MEADOW RD - PMH-3</t>
  </si>
  <si>
    <t>633492 - 2020 POLE REPLACEMENTS BATCH 1</t>
  </si>
  <si>
    <t>633707 - 681 YONGE STREET - RELOCATE POLES FOR PROPOSED DEVELOPMENT</t>
  </si>
  <si>
    <t>BIG BAY POINT ROAD ANCHOR LOCATIONS</t>
  </si>
  <si>
    <t>633612 - 2020 POLE REPLACEMENTS BATCH 2</t>
  </si>
  <si>
    <t>633323 - 2020 SWGR REPLACEMENTS - SC13267 - 16 CHALMERS DR - KABAR</t>
  </si>
  <si>
    <t>633324 - 2020 SWGR REPLACEMENTS - SC13649 - 141 MADELAINE DR - PMH-9</t>
  </si>
  <si>
    <t>633881 - ICI PADMOUNT TX INSTALLATION/102 KING ST</t>
  </si>
  <si>
    <t>634070 - 2020 SUNNIDALE UG CABLE REPLACEMENT</t>
  </si>
  <si>
    <t>633896 - 2020 SWITCH RENEWAL - EAST - BARRIE - 140 CUNDLES RD.W</t>
  </si>
  <si>
    <t>633810 - 2020 TRANSFORMER RENEWAL - EAST - BARRIE BATCH 2</t>
  </si>
  <si>
    <t>633811 - 2020 TRANSFORMER RENEWAL - EAST - BARRIE BATCH 3</t>
  </si>
  <si>
    <t>633807 - 2020 TRANSFORMER RENEWAL - EAST - BARRIE BATCH 1</t>
  </si>
  <si>
    <t>633897 - 2020 SWITCH RENEWAL - EAST - BARRIE - 124 VESPRA ST.</t>
  </si>
  <si>
    <t>634166 - HURST DRVE RELOCATE POLES AND ANCHORS FOR ROAD WIDENING</t>
  </si>
  <si>
    <t>635046 - 2020 POLE REPLACEMENTS BATCH 3</t>
  </si>
  <si>
    <t>635048 - 2020 POLE REPLACEMENTS BATCH 5</t>
  </si>
  <si>
    <t>635047 - 2020 POLE REPLACEMENTS BATCH 4</t>
  </si>
  <si>
    <t>634926 - BRADFORD STREET/HIGH STREET - RELOCATE POLES FOR ROAD WORKS</t>
  </si>
  <si>
    <t>634536 - HE2019-112, BIG BAY POINT RD</t>
  </si>
  <si>
    <t>5 PATTERSON RD, BEETON - TIM HORTONS</t>
  </si>
  <si>
    <t>635346 - 30 HANMER ST WEST, BARRIE - 3 PHASE SERVICE</t>
  </si>
  <si>
    <t>636170 - BAYVIEW DR 2020 STORM HARDENING 4CCT POLELINE</t>
  </si>
  <si>
    <t>636086 - 2020 44KV INSULATOR REPLACEMENT PROGRAM</t>
  </si>
  <si>
    <t>2020 VAULT LID RENEWAL PROGRAM - V2 - 37 DUNLOP ST.WEST</t>
  </si>
  <si>
    <t>636703 - BAY MOORINGS - PERMANENT SERVICE REMOVAL</t>
  </si>
  <si>
    <t>636643 - JOINT USE HE2020-029- BRADFORD ST. &amp; HIGH ST.</t>
  </si>
  <si>
    <t>637430 - UNDERGROUND CROSSING SEWER REPAIR AT MCGAHEY STREET - TOTTENHAM</t>
  </si>
  <si>
    <t>2020 EXTRA POLE REPLACEMENTS - EAST - PATTERSON RD. - CHILD W/O</t>
  </si>
  <si>
    <t>637153 - 430 ESSA ROAD, BARRIE</t>
  </si>
  <si>
    <t>637375 - 700 MAPLEVIEW DRIVE - PHASE 2 - SUBD RES EDS</t>
  </si>
  <si>
    <t>637378 - 700 MAPLEVIEW DRIVE - BLOCK 17 - SUBD RES EDS</t>
  </si>
  <si>
    <t>640732 - 2021 PADMOUNT TX REPLACEMENT EXTRA BATCH 1 - BARRIE 1PH TX'S</t>
  </si>
  <si>
    <t>ICI SERVICE REMOVAL/150 &amp; 152 DUNLOP ST W</t>
  </si>
  <si>
    <t>637945 - 2020 REAR LOT EASTERN AVE IN TOTTENHAM</t>
  </si>
  <si>
    <t>637658 - SANDSTORM PHASE 8A - SUBD RES EDS</t>
  </si>
  <si>
    <t>MORROW ROAD, BARRIE - REMOVE SECONDARY AND OLD POLES</t>
  </si>
  <si>
    <t>637670 - GRENCER ROAD RECONFIGURATION</t>
  </si>
  <si>
    <t>638233 - 1854 ADJALA TECUMSETH TOWNLINE / TOT / NS / 1PH PAD</t>
  </si>
  <si>
    <t>JOINT USE PERMIT HE2020-061</t>
  </si>
  <si>
    <t>8TH LINE IN ALLISTON POLE RELOCATION</t>
  </si>
  <si>
    <t>636233 - BELL BOND - BIG BAY POINT ROAD, BARRIE</t>
  </si>
  <si>
    <t>638860 - 50 ALLIANCE BLVD/BAR/UP/3PH PAD PHASE 1</t>
  </si>
  <si>
    <t>2021 - SWITCHGEAR RENEWAL - BARRIE - SC13520 - 46 DEAN AVE</t>
  </si>
  <si>
    <t>638959 - LORMEL PHASE 3 - SUBD RES EDS</t>
  </si>
  <si>
    <t>44KV AUTOMATED LIS - ADDITIONAL WORK - EAST - PATTERSON - CHILD W/O "CANCELLED"</t>
  </si>
  <si>
    <t>641639 - GUNN STREET/PEEL STREET POLE RELOCATION - ROAD WIDENING</t>
  </si>
  <si>
    <t>641533 - JOINT USE PERMIT HE2021-054- CHURCHILL DR. &amp; ELLIS DR.</t>
  </si>
  <si>
    <t>641920 - 2022 SWGR REPLACEMENT - SC4627 - BARRIE - 2 VICTORIA ST.</t>
  </si>
  <si>
    <t>641938 - 2022 DISTRIBUTION AUTOMATION - BARRIE - FAIRVIEW RD.</t>
  </si>
  <si>
    <t>641940 - 2022 DISTRIBUTION AUTOMATION - BARRIE - BAYVIEW &amp; BALDWIN</t>
  </si>
  <si>
    <t>642073 - 829 ESSA RD - SUBD RES EDS - NET ZERO SUBDIVISION</t>
  </si>
  <si>
    <t>642099 - QUEEN'S PARK (WELLINGTON D1 CITY PROJECT), BARRIE - RELOCATE POLES FOR RD WORKS</t>
  </si>
  <si>
    <t>642308 - 2022 POLE REPLACEMENTS BARRIE BATCH 1 EUGENIA</t>
  </si>
  <si>
    <t>642309 - 2022 POLE REPLACEMENTS BARRIE BATCH 2 CLAPPERTON ST</t>
  </si>
  <si>
    <t>642269 - DIXON COURT - SUBD CAP</t>
  </si>
  <si>
    <t>642508 - 2022 POLE REPLACEMENTS TOTTENHAM BATCH 1</t>
  </si>
  <si>
    <t>643084 - 691 SIMCOE RD/BRAD/NS/3PH PAD</t>
  </si>
  <si>
    <t>236 DUNLOP ST, W/BAR/UP/1 PHASE PAD</t>
  </si>
  <si>
    <t>641469 - JOINT USE PERMIT HE2021-049</t>
  </si>
  <si>
    <t>452834 - RER - MX - RELOC - DISSETTE ST - BARRIE LINE (66) - RAILWAY CROSSINGS</t>
  </si>
  <si>
    <t>Grahovac, John</t>
  </si>
  <si>
    <t>452832 - RER - MX - RELOC - GIVEN RD &amp; BRIDGE ST - BARRIE LINE (1924) - RAILWAY CROSSINGS</t>
  </si>
  <si>
    <t>McMurchy Ave S and Steeles Ave W</t>
  </si>
  <si>
    <t>W116</t>
  </si>
  <si>
    <t>Mayfield Rd</t>
  </si>
  <si>
    <t>WILLIAMS PKY HWY 10 - KENNEDY</t>
  </si>
  <si>
    <t>TORBRAM ROAD &amp; QUEEN STREET</t>
  </si>
  <si>
    <t>BRAMPTON DOWNNTOWN</t>
  </si>
  <si>
    <t>Nichol, Sandi</t>
  </si>
  <si>
    <t>D062</t>
  </si>
  <si>
    <t xml:space="preserve">Queen Street west – Chinguacousy Road to Mississauga Road- pull old poles </t>
  </si>
  <si>
    <t>Central North</t>
  </si>
  <si>
    <t>L737</t>
  </si>
  <si>
    <t xml:space="preserve">Queen St and The Gore Road -Two Stub poles  </t>
  </si>
  <si>
    <t>Heritage Road Pole relocation – six poles</t>
  </si>
  <si>
    <t>W938</t>
  </si>
  <si>
    <t>59 MCLAUGHLIN ROAD NORTH</t>
  </si>
  <si>
    <t>7935 KENNEDY RD SOUTH</t>
  </si>
  <si>
    <t>Goreway Grade Separation</t>
  </si>
  <si>
    <t>M806</t>
  </si>
  <si>
    <t>Rivermont Rd and Fiancial Dr. (M173)</t>
  </si>
  <si>
    <t>CHINGUACOUSY &amp; WANLESS - Road Widening - COB</t>
  </si>
  <si>
    <t>Kafel, Krzysztof</t>
  </si>
  <si>
    <t>T883</t>
  </si>
  <si>
    <t>25 PEEL CENTRE DR</t>
  </si>
  <si>
    <t>HWY 410 @ VODDEN ST.EAST</t>
  </si>
  <si>
    <t>ASHLEY OAKS KINGSHOTT TOWNHOMES - SUBD RES EDS</t>
  </si>
  <si>
    <t>N672</t>
  </si>
  <si>
    <t>10639 Heartlake Rd</t>
  </si>
  <si>
    <t>H145</t>
  </si>
  <si>
    <t>N359</t>
  </si>
  <si>
    <t>1105 Queen St E</t>
  </si>
  <si>
    <t>N771</t>
  </si>
  <si>
    <t>31 Hansen Rd.S.</t>
  </si>
  <si>
    <t>N482</t>
  </si>
  <si>
    <t>Intermodal and CN Rail</t>
  </si>
  <si>
    <t>WILLIAMS PKWY &amp; MISSISSAUGA RD</t>
  </si>
  <si>
    <t>Q188</t>
  </si>
  <si>
    <t>101 West Drive</t>
  </si>
  <si>
    <t>N649</t>
  </si>
  <si>
    <t>200 STEELWEL RD  (TEMP SERVICE )</t>
  </si>
  <si>
    <t>#1 HWY 7  &amp; CREDITVIEW RD</t>
  </si>
  <si>
    <t>P491</t>
  </si>
  <si>
    <t>130 SANDALWOOD PKWY WEST</t>
  </si>
  <si>
    <t>15 LYNCH ST</t>
  </si>
  <si>
    <t>T543</t>
  </si>
  <si>
    <t>5203 OLD CASTLEMORE RD</t>
  </si>
  <si>
    <t>M598</t>
  </si>
  <si>
    <t>4864 Castlemore Rd</t>
  </si>
  <si>
    <t>B136</t>
  </si>
  <si>
    <t>Remembrance Rdr</t>
  </si>
  <si>
    <t>Hotham, Matthew</t>
  </si>
  <si>
    <t>B878</t>
  </si>
  <si>
    <t>Geddes lane n of Demaris Dr</t>
  </si>
  <si>
    <t>45 Railroad St</t>
  </si>
  <si>
    <t>THE GORE RD &amp; COUNTRYSIDE DR</t>
  </si>
  <si>
    <t>Norman, Greg</t>
  </si>
  <si>
    <t>B363</t>
  </si>
  <si>
    <t>WILLIAMS PKWY &amp; ROYAL WEST DR</t>
  </si>
  <si>
    <t>B872</t>
  </si>
  <si>
    <t>MAYFIELD RD AND DIXIE ROAD</t>
  </si>
  <si>
    <t>N215</t>
  </si>
  <si>
    <t>DIXIE RD &amp; SANDALWOOD PKY E</t>
  </si>
  <si>
    <t>DENISION AVE &amp; HAGGERT AVE</t>
  </si>
  <si>
    <t>STATEVIEW HOMES - OOH LA LA RESIDENTIAL SUBDIVISION</t>
  </si>
  <si>
    <t>STEELES AND MALTA AVE</t>
  </si>
  <si>
    <t>M894</t>
  </si>
  <si>
    <t>22 NEOPOLITAN RD</t>
  </si>
  <si>
    <t>DIXIE RD &amp; MAYFIELD RD - Subdivision</t>
  </si>
  <si>
    <t>F193</t>
  </si>
  <si>
    <t>F194</t>
  </si>
  <si>
    <t>N194</t>
  </si>
  <si>
    <t>SE corner Bovaird Dr. and Hurontario St.</t>
  </si>
  <si>
    <t>C948</t>
  </si>
  <si>
    <t>sw corner Queen St. &amp; CreditviewRd.</t>
  </si>
  <si>
    <t>C335</t>
  </si>
  <si>
    <t>56A Wellington St. W.</t>
  </si>
  <si>
    <t>J185</t>
  </si>
  <si>
    <t>10916 Coleraine Dr.</t>
  </si>
  <si>
    <t>M966</t>
  </si>
  <si>
    <t>Dist Cable Rehab 42M46 &amp; 42M476 - Electrical Work</t>
  </si>
  <si>
    <t>P745</t>
  </si>
  <si>
    <t>11613 Bramalea Rd</t>
  </si>
  <si>
    <t>Z704</t>
  </si>
  <si>
    <t>NE corner Steeles and Chinguacousy Rd</t>
  </si>
  <si>
    <t>WILLIAMS PKWY-MCLAUGHLN /NORTH</t>
  </si>
  <si>
    <t>B287</t>
  </si>
  <si>
    <t>66A Main St.S.</t>
  </si>
  <si>
    <t>T372</t>
  </si>
  <si>
    <t>9659 Winston Churchill Blvd</t>
  </si>
  <si>
    <t>100 Sandalwood Pky W</t>
  </si>
  <si>
    <t>2239 Bovaird Dr W</t>
  </si>
  <si>
    <t>T538</t>
  </si>
  <si>
    <t>CREDITVIEW RD &amp; WANLESS DR</t>
  </si>
  <si>
    <t>P198</t>
  </si>
  <si>
    <t>1685 Queen St E</t>
  </si>
  <si>
    <t>COUNTRYSIDE DR</t>
  </si>
  <si>
    <t>ELIZABETH ST S AND ELLIOT ST</t>
  </si>
  <si>
    <t>P616</t>
  </si>
  <si>
    <t>1100 CENTRAL PARK DR.</t>
  </si>
  <si>
    <t>R468</t>
  </si>
  <si>
    <t>2074/2084  Steeles Ave. E.</t>
  </si>
  <si>
    <t>M895</t>
  </si>
  <si>
    <t>23 Avondale Blvd</t>
  </si>
  <si>
    <t>C922</t>
  </si>
  <si>
    <t>2001  North Park Dr</t>
  </si>
  <si>
    <t>209 Steeles Ave. W. (200 MALTA AVE)</t>
  </si>
  <si>
    <t>N623</t>
  </si>
  <si>
    <t>200 STEELWELL RD</t>
  </si>
  <si>
    <t>5907 Steeles Ave E</t>
  </si>
  <si>
    <t>5227 MAYFIELD DR</t>
  </si>
  <si>
    <t>I917</t>
  </si>
  <si>
    <t>BONNIE BRAE &amp; CHINGUACOUSY</t>
  </si>
  <si>
    <t>P748</t>
  </si>
  <si>
    <t>7625 Finch Ave. W.</t>
  </si>
  <si>
    <t>71 Orenda Rd</t>
  </si>
  <si>
    <t>200 RIVERMONT RD</t>
  </si>
  <si>
    <t>7850 Heritage Rd.</t>
  </si>
  <si>
    <t>O842</t>
  </si>
  <si>
    <t>58 church St E</t>
  </si>
  <si>
    <t>30 LOAFERS LAKE LANE</t>
  </si>
  <si>
    <t>0 SUN PAC BLVD</t>
  </si>
  <si>
    <t>N479</t>
  </si>
  <si>
    <t>Hwy 407 and Airport Rd</t>
  </si>
  <si>
    <t>MAYFIELD AND BRAMALEA RD</t>
  </si>
  <si>
    <t>MAYFIELD RD &amp; CREDITVIEW RD</t>
  </si>
  <si>
    <t>ELIZABETH ST N 7 NELSON ST</t>
  </si>
  <si>
    <t>3 St.Patrick Rd</t>
  </si>
  <si>
    <t>475  CHRYSLER DR</t>
  </si>
  <si>
    <t>DIXIE RD &amp; WILLIAMS PKWY</t>
  </si>
  <si>
    <t>CC</t>
  </si>
  <si>
    <t>BRAMALEA RD @ BRAMALEA GO</t>
  </si>
  <si>
    <t>X103</t>
  </si>
  <si>
    <t>SANDALWOOD PKY W &amp; VETERANS DR</t>
  </si>
  <si>
    <t>COUNTRYSIDE DR/MCVEAN DR</t>
  </si>
  <si>
    <t>6401 MAYFIELD ROAD</t>
  </si>
  <si>
    <t>BOVAIRD DR-CREDITVIEW/WORTNGTN</t>
  </si>
  <si>
    <t>130 RAILSIDE DR.</t>
  </si>
  <si>
    <t>28 TRURO CIR</t>
  </si>
  <si>
    <t>10254 HURONTARIO STREET</t>
  </si>
  <si>
    <t>Churchville Rd - 27.6kV Pole Line Rebuild</t>
  </si>
  <si>
    <t>20 WESTWYN COURT</t>
  </si>
  <si>
    <t>Forestside Block 5 Townhomes</t>
  </si>
  <si>
    <t>ICELAND POPPY TRAIL</t>
  </si>
  <si>
    <t>C.V. Employment Ph 2</t>
  </si>
  <si>
    <t>WALNESS (EAST) 21T-11011B - SUBD RES EDS</t>
  </si>
  <si>
    <t>Inaccurate design</t>
  </si>
  <si>
    <t>TACC HOLBORN - SUBD RES EDS</t>
  </si>
  <si>
    <t>ALLOA GREEN (WEST) 21T-17001B - SUBD RES EDS</t>
  </si>
  <si>
    <t>CENTRAL NORTH PADMOUNT TRANSFORMERS FILLER WORK</t>
  </si>
  <si>
    <t>KENVIEW BLVD, S OF CASTLEVIEW  - 2019 Viper SW #8</t>
  </si>
  <si>
    <t>Yes OH SW</t>
  </si>
  <si>
    <t>BOVAIRD DR &amp; HWY 410 - 2019 Viper SW #5</t>
  </si>
  <si>
    <t>QUEEN ST. E. &amp; THE GORE RD.</t>
  </si>
  <si>
    <t>EMERY BRAM. HEARTLAKE - SUBD ICI EDS</t>
  </si>
  <si>
    <t>275 GARDEN BROOK TRAIL</t>
  </si>
  <si>
    <t>Y155</t>
  </si>
  <si>
    <t>TOMKEN RD.</t>
  </si>
  <si>
    <t>11025 TORBRAM RD</t>
  </si>
  <si>
    <t>NEAMSBY STAGE 1 - SUBD RES EDS</t>
  </si>
  <si>
    <t>MS10 S/G Shoppers World Area Backup</t>
  </si>
  <si>
    <t>Luimes, John</t>
  </si>
  <si>
    <t>Chinguacousy Park Primary Dist Loop</t>
  </si>
  <si>
    <t>10F6 Extension - MS-1 Elizabeth St 4.16kV Voltage Conversion - Ph5 - OH Portion</t>
  </si>
  <si>
    <t>5 NEVETS RD</t>
  </si>
  <si>
    <t>Switchgear - 5 - County Court and Havelock</t>
  </si>
  <si>
    <t>Various Locations Brampton 2019 - Part 1 - 1ph pad replacement</t>
  </si>
  <si>
    <t>Yes tx.</t>
  </si>
  <si>
    <t>HEARTLAKE RD &amp; COUNTRYSIDE DR</t>
  </si>
  <si>
    <t>INSTALLATION OF PAD MOUNTED TRANSFORMER-HUMBERWEST PKWY &amp; EXCHANGE DR</t>
  </si>
  <si>
    <t>FINANCIAL DR N.SEAPINES/MINER</t>
  </si>
  <si>
    <t>MS 14 - 14F3 FEEDER EGRESS REPLACEMENT - substation work</t>
  </si>
  <si>
    <t>Zaghloul, Sam</t>
  </si>
  <si>
    <t>45 RAILROAD</t>
  </si>
  <si>
    <t>Cable Injection - Brampton H3 - 2019</t>
  </si>
  <si>
    <t>Cable Injection - Brampton (F3-G3-H3) - 2019</t>
  </si>
  <si>
    <t>8 GRAFTON CRES</t>
  </si>
  <si>
    <t>McAlpine, Robert</t>
  </si>
  <si>
    <t>Pole Replacement 2019 Batch #4</t>
  </si>
  <si>
    <t>2700 NORTH PARK DR.</t>
  </si>
  <si>
    <t>5 SANDALWOOD PKY W - 3ph tx. repl</t>
  </si>
  <si>
    <t>Yes Tx</t>
  </si>
  <si>
    <t>PROFESSOR LK &amp; FAIRWAY HEIGHTS</t>
  </si>
  <si>
    <t>20 BISCAYNE CRES</t>
  </si>
  <si>
    <t>VARIOUS LOCATIONS BRAMPTON - Batch 3 - WP Replacement</t>
  </si>
  <si>
    <t>2020 POLE RENEWAL- MCCAUL ST- CENTRE ST N TO KENNEDY DR N - 12 POLES</t>
  </si>
  <si>
    <t>Yes OH Mini Rebuild</t>
  </si>
  <si>
    <t>GREAT LAKE &amp; SANDALWOOD PKY E</t>
  </si>
  <si>
    <t>FINANCIAL DR &amp; HERITAGE RD - Subdivision</t>
  </si>
  <si>
    <t>80 MARY ST.</t>
  </si>
  <si>
    <t>SE OF MAYFIELD &amp; GORDON RANDLE</t>
  </si>
  <si>
    <t>860 AND 870 NORTH PARK DR.</t>
  </si>
  <si>
    <t>223 Corporation Dr -   3ph - tx repl</t>
  </si>
  <si>
    <t>Yes Tx.</t>
  </si>
  <si>
    <t>2021 TX RENEWAL- GRID G4-2 TX</t>
  </si>
  <si>
    <t>2019  - VARIOUS LOCATIONS BRAMPTON - tx</t>
  </si>
  <si>
    <t>2019 SWITCHGEAR REPLACEMENTS - Union St and Nelson</t>
  </si>
  <si>
    <t>500 DEERHURST DRIVE</t>
  </si>
  <si>
    <t>VARIOUS LOCATIONS BRAMPTON - Batch 2 - WP Replacement 2019</t>
  </si>
  <si>
    <t>PROFESSOR LAKE PKY/PRINCETON - SG</t>
  </si>
  <si>
    <t>Yes SG</t>
  </si>
  <si>
    <t>239 QUEEN ST E -tx</t>
  </si>
  <si>
    <t>POLE RELOCATION AT 6401 MAYFIELD RD</t>
  </si>
  <si>
    <t>25 REGAN RD - 3ph tx. repl</t>
  </si>
  <si>
    <t>35 AUTOMATIC - 3ph -  pad mount tx</t>
  </si>
  <si>
    <t>9025 TORBRAM RD - tx - Capital</t>
  </si>
  <si>
    <t>BOVAIRD,BRAMALEA TO TORBRAM   - OH Portion</t>
  </si>
  <si>
    <t>25 VAN KIRK DR AND REGAN RD - tx</t>
  </si>
  <si>
    <t>7948 CHURCHVILLE RD</t>
  </si>
  <si>
    <t>71 Orenda Rd  - Switch Replacement - #3</t>
  </si>
  <si>
    <t>VAN KIRK DR AND BOVAIRD DR W</t>
  </si>
  <si>
    <t>INSULATOR REPLACMENT 2019</t>
  </si>
  <si>
    <t>D285</t>
  </si>
  <si>
    <t>VARIOUS LOCATIONS-KENVIEW BLD</t>
  </si>
  <si>
    <t>G841</t>
  </si>
  <si>
    <t>RICHMOND DR &amp; BARTLEY BULL PKY</t>
  </si>
  <si>
    <t>BRAMPTON (ZAYO - SENTREX)</t>
  </si>
  <si>
    <t>2019 Pole Replacement - Batch #5</t>
  </si>
  <si>
    <t>KENNEDY RD N, S OF BOVAIRD DR  - 2019 Viper SW #6</t>
  </si>
  <si>
    <t>HWY 410, N OF VODDEN ST E  - 2019 Viper #7</t>
  </si>
  <si>
    <t>OH SW</t>
  </si>
  <si>
    <t>MAYFIELD RD</t>
  </si>
  <si>
    <t>DIXIE RD &amp; MAYFIELD RD - Feeder for the Subdivision</t>
  </si>
  <si>
    <t>AIRPORT RD &amp; COUNTRYSIDE DR</t>
  </si>
  <si>
    <t>Y891</t>
  </si>
  <si>
    <t>FERNFOREST DR AND KALAHARI RD - SG</t>
  </si>
  <si>
    <t>BALMORAL DR/APPLEBY DR - SG</t>
  </si>
  <si>
    <t>4.16KV-27.6KV PH2 CONV(2019)</t>
  </si>
  <si>
    <t>200 EDGEWARE RD</t>
  </si>
  <si>
    <t>31 HANSEN RD. S.</t>
  </si>
  <si>
    <t>GORE (MOSAIK) INC - SUBD RES EDS</t>
  </si>
  <si>
    <t>339 QUEEN ST W Switch Replacement #1</t>
  </si>
  <si>
    <t>SW WILLIAMS PKY W MCLAUGHLIN - Switch Replacement #4</t>
  </si>
  <si>
    <t>2019 Pole Replacement - Batch #6</t>
  </si>
  <si>
    <t>Torbram  Rd - 2019 OH Portion</t>
  </si>
  <si>
    <t>180 Veterans Dr</t>
  </si>
  <si>
    <t>N SANDALWOOD PKY W KENNEDY RD</t>
  </si>
  <si>
    <t>W CHINGUACOUSY RD S QUEEN ST W</t>
  </si>
  <si>
    <t>STEELES AVE AND SANDALWOOD PKW</t>
  </si>
  <si>
    <t>BOVAIRD - QUEEN, MAIN - KENNDY Cable injectoin G3 - 2019</t>
  </si>
  <si>
    <t>MS-1 ELIZABETH ST 4KV CONV PH3 - Part A</t>
  </si>
  <si>
    <t>BOVAIRD DR W AND BRISDALE DR</t>
  </si>
  <si>
    <t>2019 Pole Batch #9 - EDGEMONT DR/CHURCH ST E</t>
  </si>
  <si>
    <t>3425 CASTLEMORE DRIVE</t>
  </si>
  <si>
    <t>2675 STEELES AVE. W.</t>
  </si>
  <si>
    <t>WALLSEND STAGE 1 - SUBD RES EDS</t>
  </si>
  <si>
    <t>CV PATILDA PH5 ST1 - SUBD RES EDS</t>
  </si>
  <si>
    <t>MCLAUGHLIN RD &amp; WHITEPOPPY DR</t>
  </si>
  <si>
    <t>WINSTON CHURCHILL/EMBELTON</t>
  </si>
  <si>
    <t>HERITAGE RD AND FINANCIAL DR</t>
  </si>
  <si>
    <t>24 MORRIS CRT</t>
  </si>
  <si>
    <t>27 MORRIS CRT</t>
  </si>
  <si>
    <t>VARIOUS LOCATIONS-BRAMPTON - Phase 2 UG Portion</t>
  </si>
  <si>
    <t>LAGERFELD DR &amp; CREDITVIEW RD</t>
  </si>
  <si>
    <t>CASTLEMORE AND EVERGREEN</t>
  </si>
  <si>
    <t>5,9,15 BEAUMARIS DR.</t>
  </si>
  <si>
    <t>QUEEN ST E &amp; GATEWAY BLVD</t>
  </si>
  <si>
    <t>MAYFIELD RD AND BRAMALEA RD</t>
  </si>
  <si>
    <t>VARIOUS LOCATIONS</t>
  </si>
  <si>
    <t>CUMBERLAND DR/BRISCO ST      - 2019 Pole Batch #20</t>
  </si>
  <si>
    <t>525 MAIN ST N - Senior Care</t>
  </si>
  <si>
    <t>3389 STEELES AVENUE EAST</t>
  </si>
  <si>
    <t>247 MCMURCHY AVE S</t>
  </si>
  <si>
    <t>Creditview - Dist Automation 2019</t>
  </si>
  <si>
    <t>2460 QUEEN ST E</t>
  </si>
  <si>
    <t>STEELES AVE E-ADVANCE BLVD</t>
  </si>
  <si>
    <t>9025 Torbram Rd - ICI</t>
  </si>
  <si>
    <t>CHURCH ST E      -  2018 Pole Batch#8</t>
  </si>
  <si>
    <t>9715 WINSTON CHURCHILL</t>
  </si>
  <si>
    <t>8733 HERITAGE RD</t>
  </si>
  <si>
    <t>BRAMALEA RD-ETR 407</t>
  </si>
  <si>
    <t>ETR 407- TORBRAM RD</t>
  </si>
  <si>
    <t>31 &amp; 23 VODDEN ST W</t>
  </si>
  <si>
    <t>11613 BRAMALEA ROAD</t>
  </si>
  <si>
    <t>18 AINTREE CRES</t>
  </si>
  <si>
    <t>2020 POLE RENEWAL - POLE #8670 BRAMALEA RD, S OF CLARK BLVD GRID J4</t>
  </si>
  <si>
    <t>Yes Pole</t>
  </si>
  <si>
    <t>CREDITVIEW RD &amp; VETERANS DR</t>
  </si>
  <si>
    <t>65 CATHCART CRES</t>
  </si>
  <si>
    <t>20 BELMONT DR</t>
  </si>
  <si>
    <t>7 BLAIR DR</t>
  </si>
  <si>
    <t>CENTRAL NORTH OH TRANSFORMERS FILLER WORK</t>
  </si>
  <si>
    <t>CAL-GORE DEVELOPMENT INC. - SUBD RES EDS</t>
  </si>
  <si>
    <t>8 BRAMWIN CRT - SERVICE UPGRADE</t>
  </si>
  <si>
    <t>2020 POLE RENEWAL-116 RUTHERFORD RD S - 1 Pole</t>
  </si>
  <si>
    <t>22 Bowman Ave</t>
  </si>
  <si>
    <t>237B ADVANCE BOULEVARD</t>
  </si>
  <si>
    <t>NA37</t>
  </si>
  <si>
    <t>296 ORENDA RD.</t>
  </si>
  <si>
    <t>2020 DA- 7678 MAVIS RD</t>
  </si>
  <si>
    <t>329 BALMORAL DR</t>
  </si>
  <si>
    <t>21T-19012B PARADISE HOMES NW PH3C</t>
  </si>
  <si>
    <t>MS-1 ELIZABETH ST 4KV CONV PH3 - Part B Laterals</t>
  </si>
  <si>
    <t>BOVAIRD DR W &amp; HERITAGE RD - PCB TX.</t>
  </si>
  <si>
    <t>INSTALL UG FAULTED CIRCUIT INDICATORS W/LED</t>
  </si>
  <si>
    <t>INSTALL UG FAULTED CIRCUIT INDICATORS ACOUSTIC/LED</t>
  </si>
  <si>
    <t>2020 - AUTOMATION ORDER - BW- VERTICAL</t>
  </si>
  <si>
    <t>2020 - AUTOMATION ORDER - BW- HORIZONTAL</t>
  </si>
  <si>
    <t>2020 - INSULATOR ORDER - BW</t>
  </si>
  <si>
    <t>ROAD CROSSING AND 1/0 CABLE RELOCATION-HURONTARIO ST AND HIGHWOOD RD.</t>
  </si>
  <si>
    <t>BRISDALE RD &amp; MAYFIELD RD</t>
  </si>
  <si>
    <t>2 AUCTION LANE</t>
  </si>
  <si>
    <t>10 &amp; 20 LIGHTBEAM TERRACE</t>
  </si>
  <si>
    <t>POLICE LANDS BLK 51-1 - SUBD RES EDS</t>
  </si>
  <si>
    <t>DIXIE RD - CLARK BLVD TO QUEEN ST E ANCHOR RELOCATION</t>
  </si>
  <si>
    <t>2020 POLE RENEWAL - VARIOUS-GRID G3 - 3 POLES</t>
  </si>
  <si>
    <t>10 &amp; 20  LIGHTBEAM  TERRACE</t>
  </si>
  <si>
    <t>WINSTON CHURCHILL &amp; BOVAIRD - PCB Tx.</t>
  </si>
  <si>
    <t>CHINGUACOUSY RD &amp; WANLESS DR</t>
  </si>
  <si>
    <t>5 PRECIDIO CRT</t>
  </si>
  <si>
    <t>NB21</t>
  </si>
  <si>
    <t>10254 Hurontario St.</t>
  </si>
  <si>
    <t>UTILITY CORRIDOR ON VALLEYWAY DR - SUBD CAP PROJ</t>
  </si>
  <si>
    <t>2021 POLE RENEWAL -GRID E4- 4 POLE</t>
  </si>
  <si>
    <t>Rosedale Village Phase 7A Stg1 -  SP17-114.000 New Sub</t>
  </si>
  <si>
    <t>ROSEDALE VILLAGE PH7A STG2 - SUBD RES EDS</t>
  </si>
  <si>
    <t>10300 HEART LAKE RD.N.</t>
  </si>
  <si>
    <t>2755 WANLESS - Dr. - OH PCB Tx. Replacement</t>
  </si>
  <si>
    <t>9353 Winston Churchill Blvd - OH PCB Tx. Replacement</t>
  </si>
  <si>
    <t>2020 DA- 7732 MCLAUGHLIN RD S</t>
  </si>
  <si>
    <t>The Gore Rd and Queen St - STUB POLE INSTALLATION / D/G RELOCATION</t>
  </si>
  <si>
    <t>25 PEEL CENTRE DR.</t>
  </si>
  <si>
    <t>CENTRAL NORTH BRACKETS FILLER WORK</t>
  </si>
  <si>
    <t>2020 TRANSFORMER REPLACEMENTS-GRID D2</t>
  </si>
  <si>
    <t>2020 TRANSFORMER REPLACEMENTS-GRID D3</t>
  </si>
  <si>
    <t>MATTAMY BOVAIRD CONDO (BLOCK 7)</t>
  </si>
  <si>
    <t>81 STAFFORD DRIVE</t>
  </si>
  <si>
    <t>FEEDER CABLE REPLACEMENT GRID J4</t>
  </si>
  <si>
    <t>2020 INSULATOR REPLACEMENT PROGRAM</t>
  </si>
  <si>
    <t>Filler work</t>
  </si>
  <si>
    <t>27.6KV UNDERGROUND NEW SERVICE @ 50 COACHWORKS CRES</t>
  </si>
  <si>
    <t>MS10 Brampton Design</t>
  </si>
  <si>
    <t>Dehaijle, Carlton</t>
  </si>
  <si>
    <t>2020 CABLE REPLACEMENT - GRID: J3</t>
  </si>
  <si>
    <t>2020 LEFT-BEHIND CABLE REPLACE</t>
  </si>
  <si>
    <t>2020 SWITCHGEAR REPLACEMENTS - SITE# 174 -223 CORPORATION DR</t>
  </si>
  <si>
    <t>2020 SWITCHGEAR RENEWAL - SITE# 213 - 1 MILKWEED</t>
  </si>
  <si>
    <t>PROFESSOR'S LAKE PKWY FEEDER CABLE REPLACEMENT -ELECTRICAL PHASE</t>
  </si>
  <si>
    <t>100 MARTIN BYRNE - 27.6KV SUPPLY TO 750 KVA TX</t>
  </si>
  <si>
    <t>2020 TRANSFORMER REPLACEMENTS-GRID K3 - 3 min units</t>
  </si>
  <si>
    <t>2020 TRANSFORMER REPLACEMENTS-GRID O3 - 1 min pad</t>
  </si>
  <si>
    <t>Miss Rd and Lion Heead Golf Club Rd - 2020 DISTRIBUTION AUTOMATION- SW# 20-XXX</t>
  </si>
  <si>
    <t>2020 TRANSFORMER REPLACEMENTS-GRID K4</t>
  </si>
  <si>
    <t>2020 SWITCHGEAR REPLACEMENTS - SITE# 221 - 30 PEDIGREE CRT</t>
  </si>
  <si>
    <t>Tx Replacement Grid F3 - 7 min pads</t>
  </si>
  <si>
    <t>2020 SWITCHGEAR REPLACEMENTS - SITE# 270 - 2 GROUSE LANE</t>
  </si>
  <si>
    <t>2020 TRANSFORMER REPLACEMENTS-GRID B3 - 1ph repl</t>
  </si>
  <si>
    <t>8850 MCLAUGHLIN RD S / BRAM / UP / 3PH</t>
  </si>
  <si>
    <t>3455 Queen Street E</t>
  </si>
  <si>
    <t>7900 McLaughlin Rd</t>
  </si>
  <si>
    <t>COUNTRYSIDE DR - TEMPORARILY REMOVE SPAN GUYS AND DOWN GUYS</t>
  </si>
  <si>
    <t>POLE RELOCATION, HERITAGE ROAD</t>
  </si>
  <si>
    <t>No Feedback from Const</t>
  </si>
  <si>
    <t>THE GORE RD- UNDERGROUND CABLE RELOCATION</t>
  </si>
  <si>
    <t>2020 TRANSFORMER REPLACEMENTS-GRID H2 - 2 mini pads</t>
  </si>
  <si>
    <t>JOINT USE PERMIT #HB2019-007 - RUTHERFORD ROAD SOUTH - BRAMPTON</t>
  </si>
  <si>
    <t>Kennedy Dr N and Williams Pkwy - 2020 SWITCH REPLACEMENTS - SW# 20-1777</t>
  </si>
  <si>
    <t>TEMPORARILY REMOVE SPAN GUYS AND DOWN GUYS, COUNTRYSIDE DR</t>
  </si>
  <si>
    <t>McLaughlin Rd and Kingknoll Dr. 2020 SWITCH REPLACEMENTS - SW# 20-396</t>
  </si>
  <si>
    <t>2020 SWITCH REPLACEMENTS - SW# 20-1414 - 144 Kennedy Rd S</t>
  </si>
  <si>
    <t>The Gore Rd and Beamish Crt - Pole Relocate</t>
  </si>
  <si>
    <t>POLE LINE RECOVERY</t>
  </si>
  <si>
    <t>2020 TRANSFORMER REPLACEMENTS-GRID H3 - 6 min pads</t>
  </si>
  <si>
    <t>2020 EMERGING PROJECT - VAULT T3588 - kennedy Rd S</t>
  </si>
  <si>
    <t>2020 DA- 7776 MISSISSAUGA RD</t>
  </si>
  <si>
    <t>2020 SWITCH REPLACEMENTS - SW# 20-270 - Vodden and Main St</t>
  </si>
  <si>
    <t>26.6 KV SUPPLY TO 750 KVA TX AT 100 MANETT CRES. - FILE# F3-100, REF# NS00905810</t>
  </si>
  <si>
    <t>4 EDVAC/ BRAM/ UP00127303/ 1500 KVA TX</t>
  </si>
  <si>
    <t>COUNTRYSIDE VILLAGES 2 (21T-12019B) - SUBD RES EDS</t>
  </si>
  <si>
    <t>80 RIVERMONT - 27.6KV SUPPLY TO 500 KVA TX</t>
  </si>
  <si>
    <t>C4-22 - 58 SKY HARBOUR DR - 27.6KV 800KVA</t>
  </si>
  <si>
    <t>221 ADVANCE BLVD- UPGRADE FROM 200 AMP TO 600 AMP 347/600V</t>
  </si>
  <si>
    <t>292 CONESTOGA DR / BRAM / NS / 3PH</t>
  </si>
  <si>
    <t>COUNTRYSIDE DR  STUB POLE RE-INSTALLATION</t>
  </si>
  <si>
    <t>201 WESTCREEK BLVD POLE RELOCATION</t>
  </si>
  <si>
    <t>2020 POLE RENEWAL - POLE #10315 KENNEDY RD N GRID H2</t>
  </si>
  <si>
    <t>2020 POLE RENEWAL - POLE #10315 AND #10333 KENNEDY &amp; COCHRANE  GRID H2</t>
  </si>
  <si>
    <t>Pole</t>
  </si>
  <si>
    <t>G3-91 - 71 CHURCH ST E - CITY OF BRAMPTON - 600A 120/208V</t>
  </si>
  <si>
    <t>9025 TORBRAM RD</t>
  </si>
  <si>
    <t>2020 POLE RENEWAL - CUMBERLAND DR AND MCCULLA AVE - 1 POLE</t>
  </si>
  <si>
    <t>2019 EMERGING-16 PALGRAVE CRES- SERVICE AND CABLE INSTALLATION</t>
  </si>
  <si>
    <t>209 QUEEN ST E</t>
  </si>
  <si>
    <t>2019 EMERGING - 3 SHADYWOOD-  NEW SERVICE CONDUCTOR</t>
  </si>
  <si>
    <t>HERITAGE RD, S OF EMBLETON</t>
  </si>
  <si>
    <t>9287 GOREWAY DR</t>
  </si>
  <si>
    <t>2020 TX RENEWAL-239 QUEEN ST E - VT7315</t>
  </si>
  <si>
    <t>2020 POLE RENEWAL - POLE #11477 AND #11249  KENNEDY RD N  GRID H1  - 2 Poles</t>
  </si>
  <si>
    <t>21T-18007B FOUR X PHASE 3</t>
  </si>
  <si>
    <t>2020 EMERGING- 7891 CHURCHVILLE RD</t>
  </si>
  <si>
    <t>2020 POLE RENEWAL-GRID F3-ARCHIBALD ST/MOORE ST, DAVID ST/MILL ST 3 POLES</t>
  </si>
  <si>
    <t>425 CHRYSLER DR</t>
  </si>
  <si>
    <t>465 DEERHURST DR</t>
  </si>
  <si>
    <t>OH FCI FILLER WORK</t>
  </si>
  <si>
    <t>2020 POLE RENEWAL GRID E3 - POLE #15 &amp; #24 CUMBRIAN CRT, POLE #32 PARKWAY  AVE</t>
  </si>
  <si>
    <t>58 ABBEY RD  - MP TX  REPLACEMENT</t>
  </si>
  <si>
    <t>2020 POLE RENEWAL GRID M3 - POLE #37 &amp; #38 WARD RD, POLE #11 EDVAC DR</t>
  </si>
  <si>
    <t>2020 POLE RENEWAL-GRID F3-MAIN ST- 2 POLES</t>
  </si>
  <si>
    <t>2020 POLE RENEWAL - GRID M2 (1POLE)</t>
  </si>
  <si>
    <t>50 BROMLEY CRES - REAR LOT O/H SEC SERVICE AERIAL ENCROACHMENT</t>
  </si>
  <si>
    <t>26 PINE TREE CRES / BRAM / NS / 1PH PAD</t>
  </si>
  <si>
    <t>FEEDER 14F1 CABLE REPLACEMENT</t>
  </si>
  <si>
    <t>ROGERS BOND CONNECTION- 286 RUTHERFORD ROAD SOUTH</t>
  </si>
  <si>
    <t>MCLAUGHLIN RD N (WANLESS TO MAYFIELD) / BRAM / NS / 1-PH (LAYOUT)</t>
  </si>
  <si>
    <t>11038 The Gore Rd - RELOCATION OF UNDERGROUND SECONDARY AND DOWN GUY WIRES</t>
  </si>
  <si>
    <t>7891 CHURCHVILLE RD / BRAM / NS / 1PH (LAYOUT)</t>
  </si>
  <si>
    <t>2022 SWITCHGEAR RENEWAL-SITE 261 - BRISDALE DR</t>
  </si>
  <si>
    <t>Zenon Lipinski</t>
  </si>
  <si>
    <t>1713 STEELES AVE E - PERMANENT SERVICE</t>
  </si>
  <si>
    <t>HULRT OMSF - ANCHOR AND GUYING RELOCATION</t>
  </si>
  <si>
    <t>TEMPORARY ANCHOR REMOVAL- MAYFIELD RD POLE#1809</t>
  </si>
  <si>
    <t>2022 SWITCHGEAR RENEWAL - SITE# 247 - BRISDALE DR, S OF RANCHERO DR</t>
  </si>
  <si>
    <t>ASHLEY FAMILY HOMES - SUBD RES EDS</t>
  </si>
  <si>
    <t>2021 TX RENEWAL-GRID F4- 1TX</t>
  </si>
  <si>
    <t>215 WILKINSON RD</t>
  </si>
  <si>
    <t>2021 TX RENEWAL-GRID J3- 4TX</t>
  </si>
  <si>
    <t>2021 TX RENEWAL-GRID H2- 2TX</t>
  </si>
  <si>
    <t>90 COLLINGWOOD AVE</t>
  </si>
  <si>
    <t>286 RUTHERFORD RD SOUTH</t>
  </si>
  <si>
    <t>685 REMEMBRANCE RD / BRAM / NS00094732 / 3PH PAD</t>
  </si>
  <si>
    <t>ROAD AUTHORITY RELOCATION - CHINGUACOUSY RD - MAYFIELD RD TO WANLESS DR - PHASE2</t>
  </si>
  <si>
    <t>2022 DA- HWY 50 N/O COTTRELLE</t>
  </si>
  <si>
    <t>2022 DA SW INSTALLATION - 20-1756 (ITD 2022-19)</t>
  </si>
  <si>
    <t>2022 TX RENEWAL - 1PH TX GRID I3 - 5 TX</t>
  </si>
  <si>
    <t>15 BRAMALEA RD / BRAM / NS00143382 / CUSTOMER-OWNED SUBSTATION</t>
  </si>
  <si>
    <t>2022 TX RENEWAL - 1PH TX GRID D2 - 1 TX</t>
  </si>
  <si>
    <t>2022 TX RENEWAL - 1PH TX CHAPEL ST - 2 TX</t>
  </si>
  <si>
    <t>DOWN GUY AND ANCHORS RELOCATION -BOVAIRD DR WEST OF CREDITVIEW RD</t>
  </si>
  <si>
    <t>2022 TX RENEWAL-GRID H4 - 1 TX(3PH PAD)</t>
  </si>
  <si>
    <t>2022 TX RENEWAL-GRID I2 - 1 TX (1PH MP)</t>
  </si>
  <si>
    <t>12 HENDERSON AVE / BRAM / NS00154354 / 3PH PAD</t>
  </si>
  <si>
    <t>70 COACHWORKS CRES</t>
  </si>
  <si>
    <t>2022 POLE RENEWAL -GRID A2- 2 POLES HERITAGE</t>
  </si>
  <si>
    <t>2022 POLE RENEWAL -GRID F2-  1 POLES</t>
  </si>
  <si>
    <t>95 WALKER DR POLE RELOCATION</t>
  </si>
  <si>
    <t>563 BOVAIRD DR E / UP / BRAM / 1PH PAD</t>
  </si>
  <si>
    <t>STEELES AVE W AND MCLAUGHLIN RD STRUT GUY</t>
  </si>
  <si>
    <t>2022 SWITCHGEAR REPLACEMENT SITE 207 (GRID K2) - SANDALWOOD PKY E</t>
  </si>
  <si>
    <t>2022 EMERGING PROJECT - UG SECONDARY SERVICE RELOCATE</t>
  </si>
  <si>
    <t>RAISE NEUTRAL AT 7850 HERITAGE RD</t>
  </si>
  <si>
    <t>255 ORENDA RD / BRAM / UP00195213 / CUSTOMER OWNED SUBSTATION</t>
  </si>
  <si>
    <t>Guelph</t>
  </si>
  <si>
    <t>Pole 3 Sloan Ave</t>
  </si>
  <si>
    <t>Consultant, NBM</t>
  </si>
  <si>
    <t>Manes, Bradley</t>
  </si>
  <si>
    <t>Pole 62 Waverly Dr</t>
  </si>
  <si>
    <t>L0123, York Rd, w/o Morris St</t>
  </si>
  <si>
    <t>Lauryssen, John</t>
  </si>
  <si>
    <t>Paisley St &amp; Dublin St N</t>
  </si>
  <si>
    <t>McGregor, Brendan</t>
  </si>
  <si>
    <t>Stevens, Carl</t>
  </si>
  <si>
    <t>Pole 3 Fair Road - w/o Arrow Road</t>
  </si>
  <si>
    <t>Patenaude, Mélanie</t>
  </si>
  <si>
    <t>Campbell TS 36M12 Feeder Egress</t>
  </si>
  <si>
    <t>Drew St  - Rosewood Ave - Baqot St</t>
  </si>
  <si>
    <t>L0738, Silvercreek Pkwy n/o Paisley.</t>
  </si>
  <si>
    <t>L0003, College Ave E, at Powerhouse Lane</t>
  </si>
  <si>
    <t>Replacement of Polymer Insulators - Various Locations</t>
  </si>
  <si>
    <t>Islington Dr, Inverness Dr and Glenbrook Ave</t>
  </si>
  <si>
    <t>576 Woolwich Street</t>
  </si>
  <si>
    <t>Dyce, Stephen A</t>
  </si>
  <si>
    <t>990 York Road</t>
  </si>
  <si>
    <t>Danieli, Andrea</t>
  </si>
  <si>
    <t>18 Industrial Street/GUE/NS/3PH SEC SERVICE</t>
  </si>
  <si>
    <t>Lee Street</t>
  </si>
  <si>
    <t>Z6003 Pole 208 Woodlawn Rd W</t>
  </si>
  <si>
    <t>L1001, University e/o Gordon,</t>
  </si>
  <si>
    <t>L0245, Martin Ave s/o Forbes.</t>
  </si>
  <si>
    <t>55 Quarterman Rd</t>
  </si>
  <si>
    <t>BrightonSt, Liac Pl,Sumac Pl Pole Line Rebuild</t>
  </si>
  <si>
    <t>Harrison, Eric</t>
  </si>
  <si>
    <t>70 Kirby Crt</t>
  </si>
  <si>
    <t>250 York Rd</t>
  </si>
  <si>
    <t>190 Hanlon Creek</t>
  </si>
  <si>
    <t>Campbell TS 36M61 Feeder Egress Cable Replacement</t>
  </si>
  <si>
    <t>3 Stone Rd W</t>
  </si>
  <si>
    <t>Pole 4 Riverview Dr.</t>
  </si>
  <si>
    <t>NiMa Trails, Phase 1B Subdivision</t>
  </si>
  <si>
    <t>Kingswell, Dean J</t>
  </si>
  <si>
    <t>Pole 154 Woodlawn Road West</t>
  </si>
  <si>
    <t>Alma Street North and Julia Drive Phase 3</t>
  </si>
  <si>
    <t>Alma Street North and Plymouth Court Phase 4</t>
  </si>
  <si>
    <t>Main Street North, Rockwood</t>
  </si>
  <si>
    <t>1131 Gordon Street Townhomes</t>
  </si>
  <si>
    <t>Pleasant Road Reconstruction</t>
  </si>
  <si>
    <t>Harts Village, Phase 2 Subdivision</t>
  </si>
  <si>
    <t>119 Ingram Drive and 35 Wideman Boulevard On-Street Townhomes</t>
  </si>
  <si>
    <t>Metcalfe Steet &amp; Balsam Drive Reconstruction</t>
  </si>
  <si>
    <t>Gladstone Avenue - Pole Line Reconstruction</t>
  </si>
  <si>
    <t>Guelph West Reinforcement, Phase 3 - Edinburgh Road North</t>
  </si>
  <si>
    <t>Foresthill Drive and James Street West Reconstruction</t>
  </si>
  <si>
    <t>Johnston Street Reconstruction</t>
  </si>
  <si>
    <t>King St, Havelock St &amp; Spring St Reconstruction</t>
  </si>
  <si>
    <t>226-274 Scottsdale Drive Townhomes - South of College Ave W</t>
  </si>
  <si>
    <t>Collingwood St &amp; Shaftesbury Ave - Pole Line R/C</t>
  </si>
  <si>
    <t>King St - OH Rebuild</t>
  </si>
  <si>
    <t>164 and 168 Deerpath Drive Townhomes</t>
  </si>
  <si>
    <t>Stevenson Street Townhomes - subdivision</t>
  </si>
  <si>
    <t>Ferndale Ave - O/H Rebuild</t>
  </si>
  <si>
    <t>Elizabeth &amp; York</t>
  </si>
  <si>
    <t>995 Southgate Dr</t>
  </si>
  <si>
    <t>435 Stone Rd West</t>
  </si>
  <si>
    <t>73 &amp; 93 Arthur St S</t>
  </si>
  <si>
    <t>South-West</t>
  </si>
  <si>
    <t>41 Conroy Cres</t>
  </si>
  <si>
    <t>5M73 Feeder Cable</t>
  </si>
  <si>
    <t>Wyndham St S - Pole #22,26,28,30</t>
  </si>
  <si>
    <t>120 Country Club Rebuild</t>
  </si>
  <si>
    <t>149 Wellington St W - pole replacement</t>
  </si>
  <si>
    <t>731 Woolwich Rd</t>
  </si>
  <si>
    <t>Campbell TS 36M42 Feeder Egress Cable Replacement</t>
  </si>
  <si>
    <t>943 Edinburgh Rd S</t>
  </si>
  <si>
    <t>TH45 Gallery</t>
  </si>
  <si>
    <t>561 York Rd</t>
  </si>
  <si>
    <t>154 Milne Place</t>
  </si>
  <si>
    <t>PMSG073 - 8 Paisley St - pad switch replacement</t>
  </si>
  <si>
    <t>Campbell TS - 36M52 Feeder Egress Cable Replacement</t>
  </si>
  <si>
    <t>MJU-9 - 101 Lou's Blvd W - pad switch replacement</t>
  </si>
  <si>
    <t>PMSG005 - 130 Stone Rd West - pad switch replacement</t>
  </si>
  <si>
    <t>Jamkodjian, Cassandra</t>
  </si>
  <si>
    <t>PMSG031 - Edinburgh Rd S @ Terraview Cres - pad switch replacement</t>
  </si>
  <si>
    <t>PMSG017 - 33 Village Green - pad switch replacement</t>
  </si>
  <si>
    <t>Palmer St – OH Rebuild</t>
  </si>
  <si>
    <t>45 Marksham Rd</t>
  </si>
  <si>
    <t>389 Speedvale Ave W – Transite - Royal Rd - Pole 5 to BK01275</t>
  </si>
  <si>
    <t>353 &amp; 355 Victoria Rd N - Transite</t>
  </si>
  <si>
    <t>PMSG070 - 64 Fredrick Dr - pad switch replacement</t>
  </si>
  <si>
    <t>89 Beechwood Avenue Townhomes</t>
  </si>
  <si>
    <t>Delhi St pole #76</t>
  </si>
  <si>
    <t>Pole 7, 13 &amp; 19 Westmount Rd</t>
  </si>
  <si>
    <t>MJU-10 - 129 Lou's Blvd W Fountain St - pad switch replacement</t>
  </si>
  <si>
    <t>Campbell TS - 36M21 Feeder Egress Cable Replacment</t>
  </si>
  <si>
    <t>245 Hanlon Blvd - Temp Service</t>
  </si>
  <si>
    <t>28 Alma Street North</t>
  </si>
  <si>
    <t>Pleasant Rd - UG services to 4 &amp; 55 Pleasant Dr</t>
  </si>
  <si>
    <t>PMSG039 - 395 Southgate Dr - pad-switch replacement</t>
  </si>
  <si>
    <t>Lowes Road West</t>
  </si>
  <si>
    <t>245 Hanlon Creek Blvd - Per Service</t>
  </si>
  <si>
    <t>355 Massey Rd - Linex - Linamar Cogen</t>
  </si>
  <si>
    <t>Pole 2 Chester Street</t>
  </si>
  <si>
    <t>375 Massey Rd - Autocom - Linamar Cogen</t>
  </si>
  <si>
    <t>71 Wyndham St - temp</t>
  </si>
  <si>
    <t>395 Edinburgh Rd N - temp</t>
  </si>
  <si>
    <t>400 Massey Rd</t>
  </si>
  <si>
    <t>Pole 1 Winston Crescent</t>
  </si>
  <si>
    <t>Temp U/G Service - 166 Deerpath Dr Townhomes</t>
  </si>
  <si>
    <t>Menzie  Ave (South of York Rd)</t>
  </si>
  <si>
    <t>412 Laird Road - New Office Building</t>
  </si>
  <si>
    <t>Pole 13 Airpark Place</t>
  </si>
  <si>
    <t>Pole 222 York Rd</t>
  </si>
  <si>
    <t>Carden St &amp; Wyndham St N (MH#135)</t>
  </si>
  <si>
    <t>Temp O/H Service - 299 York Rd</t>
  </si>
  <si>
    <t>Pole 33 Lane Street</t>
  </si>
  <si>
    <t>Pole 21 Vancouver Dr</t>
  </si>
  <si>
    <t>Pole 91 Stevenson St N</t>
  </si>
  <si>
    <t>590 Hanlon Creek Blvd</t>
  </si>
  <si>
    <t>140 Huron Street Townhomes</t>
  </si>
  <si>
    <t>Pole 31 Ottawa Crescent</t>
  </si>
  <si>
    <t>Queen Street - Derry St to Eramosa Rd)</t>
  </si>
  <si>
    <t>Gladstone Avenue, Phase 2</t>
  </si>
  <si>
    <t>Pole 2 Kitchener Ave</t>
  </si>
  <si>
    <t>Pole 18 Windsor St</t>
  </si>
  <si>
    <t>85 Queen St - New U/G Service</t>
  </si>
  <si>
    <t>65 &amp; 75 Quarterman Road</t>
  </si>
  <si>
    <t>1 Wilbert Street - Temp O/H Service</t>
  </si>
  <si>
    <t>151 Metcalfe Street</t>
  </si>
  <si>
    <t>Pole A2 Inverness Drive (N1316) &amp; Pole 33 Balmoral Drive (N1317)</t>
  </si>
  <si>
    <t>Pole 9 Hayes Ave</t>
  </si>
  <si>
    <t>Pole 26 Windsor St</t>
  </si>
  <si>
    <t>Pole 44 Watson Parkway South</t>
  </si>
  <si>
    <t>242 Speedvale Avenue West</t>
  </si>
  <si>
    <t>Pole 132 College Ave E</t>
  </si>
  <si>
    <t>Pole 10 Hamel Ave Dist OH</t>
  </si>
  <si>
    <t>Hanlon Road - Overhead Switch Replacement Poles</t>
  </si>
  <si>
    <t>Pole 3 Algoma Drive</t>
  </si>
  <si>
    <t>Hanlon Road - LIS L0181 Replacement Dist OH Poles</t>
  </si>
  <si>
    <t>Pole R11 Dunlop Drive</t>
  </si>
  <si>
    <t>Pole 23 Dunlop Drive</t>
  </si>
  <si>
    <t>Pole 7 Duke Street</t>
  </si>
  <si>
    <t>Lowes Road - Subivision</t>
  </si>
  <si>
    <t>Pole 52 Waverly Drive</t>
  </si>
  <si>
    <t>Pole 18 Skov Cres</t>
  </si>
  <si>
    <t>Pole 10 Marlborough Rd</t>
  </si>
  <si>
    <t>Sackville St, Morris St, Harris St &amp; Johnston St - Pole Line Rebuild</t>
  </si>
  <si>
    <t>Pole 73 Elmira Rd N - East of Independence Pl - Scadamate Switch</t>
  </si>
  <si>
    <t>Bagot St Phase 2 , Suffolk St W and Merion St</t>
  </si>
  <si>
    <t>Block 25 Longfellow Ave - NiMa Trails Pumping Station</t>
  </si>
  <si>
    <t>332 Gosling Gardens - South Mills Condo Bldg</t>
  </si>
  <si>
    <t>Queen St (548) - Eramosa Rd to Grange St</t>
  </si>
  <si>
    <t>27 Crestwood Place</t>
  </si>
  <si>
    <t>Pole 23 Mackenzie Street</t>
  </si>
  <si>
    <t>pole 6 Hanlon Road</t>
  </si>
  <si>
    <t>PMS - 52 Beaver Meadow Drive</t>
  </si>
  <si>
    <t>PMS - Teal Drive</t>
  </si>
  <si>
    <t>PMG - 110 Stone Road West</t>
  </si>
  <si>
    <t>Bagot St Phase 1, London Rd W and Mercer St</t>
  </si>
  <si>
    <t>Beechwood Ave - North of Waterloo Ave  - Customer Capital Work</t>
  </si>
  <si>
    <t>Ptarmigan Drive and Merganser Drive</t>
  </si>
  <si>
    <t>Norwich Street Pedestrian Bridge - Line Isolation</t>
  </si>
  <si>
    <t>P-601 /ekmira Road North/GUE/NS/1Ph UG SEC SERVICE</t>
  </si>
  <si>
    <t>McIntyre, Max</t>
  </si>
  <si>
    <t>Third Party Transfer - Rogers - 73 Elmira Road North</t>
  </si>
  <si>
    <t>P-Riverview Drive and Wolseley Road</t>
  </si>
  <si>
    <t>P-Algoma Drive (off Monana Road)</t>
  </si>
  <si>
    <t>Pleasant Rd - J0382R Switch Replacement</t>
  </si>
  <si>
    <t>Montana Road - J0356Y Switch Replacement</t>
  </si>
  <si>
    <t>415 Elizabeth Street</t>
  </si>
  <si>
    <t>117 Guelph Street, Rockwood</t>
  </si>
  <si>
    <t>Pole 15 Arthur St S - anchor relocation only - customer capital work</t>
  </si>
  <si>
    <t>Pole 12 Dennis St, Rockwood</t>
  </si>
  <si>
    <t>Arthur Street North (from Palmer St to Rose St) &amp; New St</t>
  </si>
  <si>
    <t>P-100 Victoria Road South / GUE / NS</t>
  </si>
  <si>
    <t>Pole 1 Bridge Street, Roockwood</t>
  </si>
  <si>
    <t>P-27 Vanier Drive / GUE / NS / 1PH UG Service</t>
  </si>
  <si>
    <t>49 Rhonda Road Townhome Rehab</t>
  </si>
  <si>
    <t>Western Avenue - 0253R Switch Replacement</t>
  </si>
  <si>
    <t>P-207 Metcalfe Street / GUE / UP / 1PH Pole Mounted Tranformer</t>
  </si>
  <si>
    <t>Metcalfe Street - 0272Y Switch Replacement</t>
  </si>
  <si>
    <t>P-455 Watson Parkway North / GUE / NS</t>
  </si>
  <si>
    <t>350 Hanlon Creek Boulevard</t>
  </si>
  <si>
    <t>50 Golds Court</t>
  </si>
  <si>
    <t>Highview Place - 0336B Switch Replacement</t>
  </si>
  <si>
    <t>Forest Street - LIS L0850 Replacement</t>
  </si>
  <si>
    <t>Pole 4 Heather Ave</t>
  </si>
  <si>
    <t>Governors Rd &amp; Malcolm Rd</t>
  </si>
  <si>
    <t>Ridgewood Ave - 0254B Switch Replacement</t>
  </si>
  <si>
    <t>1533 Gordon Street</t>
  </si>
  <si>
    <t>Kerr Street - 0347R Switch Replacement</t>
  </si>
  <si>
    <t>Glenburnie Drive - 0317Y Switch Replacement</t>
  </si>
  <si>
    <t>P-27 Norwich Street East / GUE / NS / 1PH UG SEC SERVICE</t>
  </si>
  <si>
    <t>P-Temp OH Service - 15 Harcourt Dr / GUE / NS / 1PH OH TEMP SEC SERVICE</t>
  </si>
  <si>
    <t>P-Pole 308 Edinburgh Rd S</t>
  </si>
  <si>
    <t>Harts Lane West (off Gordon Street)</t>
  </si>
  <si>
    <t>P-505 Kortright Road West / GUE / NS</t>
  </si>
  <si>
    <t>Joshi, Namrata</t>
  </si>
  <si>
    <t>P-Pole 121 College Ave</t>
  </si>
  <si>
    <t>P-505 Kortright Road West / GUE /NS</t>
  </si>
  <si>
    <t>P-82 Creighton Ave/GUE/NS/1PH UG SEC Relocation</t>
  </si>
  <si>
    <t>41 Richardson St / GUE / UP / 1PH Polemounted TX Upgrade</t>
  </si>
  <si>
    <t>P-120 Gzowski St / ROC / NS / 1PH UG Service</t>
  </si>
  <si>
    <t>65 Lemon St</t>
  </si>
  <si>
    <t>P-Temp OH Service - 54 Phelan Crt / GUE / NS / OH Temp</t>
  </si>
  <si>
    <t>P-Temp OH Service - 100 Victoria Rd S / GUE / NS / OH Temp</t>
  </si>
  <si>
    <t>P-171 Lou's Blvd Rockwood - BK80294 TX Replacement</t>
  </si>
  <si>
    <t>P-Gryphon Place Cable Replacement</t>
  </si>
  <si>
    <t>P-1657 Gordon St / GUE / NS / 1PH SEC Temp Service</t>
  </si>
  <si>
    <t>Stevenson St. N.- Pole Hold</t>
  </si>
  <si>
    <t>131 Malcolm Road - New CEVA Bld - New U/G Service</t>
  </si>
  <si>
    <t>P-Temp OH Service - 10 Winston Cres/GUE/NS/1PH SEC Temp Service</t>
  </si>
  <si>
    <t>P-Maple St (from Forest St to L0199)</t>
  </si>
  <si>
    <t>P-Golfview Rd - 0293B Switch Replacement Project</t>
  </si>
  <si>
    <t>P-Pole 94 Downey Road</t>
  </si>
  <si>
    <t>P-Nima Trails Blk 122 - Shakespeare Dr / GUE / NS</t>
  </si>
  <si>
    <t>Ptarmigan Dr 60 Unit 8 - BK04730 TX Replacement</t>
  </si>
  <si>
    <t>Ironwood Rd 311 - BK0203 TX Replacement</t>
  </si>
  <si>
    <t>P-523 Kortright Rd W / GUE / NS / 1PH Sec Temp Service</t>
  </si>
  <si>
    <t>P-188 Niska Rd / GUE / NS / 1PH UG Secondary Service</t>
  </si>
  <si>
    <t>87 Cassino Ave</t>
  </si>
  <si>
    <t>25 Wellington St W</t>
  </si>
  <si>
    <t>101 Cooper Drive Temp / GUE / NS</t>
  </si>
  <si>
    <t>P-Pole 8 Maltby Rd E</t>
  </si>
  <si>
    <t>P-Pole 111 Victoria Rd S</t>
  </si>
  <si>
    <t>54 Phelan Court - Commercial Servicing</t>
  </si>
  <si>
    <t>2 Worton Avenue</t>
  </si>
  <si>
    <t>P-24 Corporate Crt-PMSG024 Replacement</t>
  </si>
  <si>
    <t>P-145 Speedvale Ave W/GUE/UP</t>
  </si>
  <si>
    <t>P-44 Corporate Crt-PMSG025 Replacement</t>
  </si>
  <si>
    <t>Main St N, Rockwood</t>
  </si>
  <si>
    <t>P-Dormie Lane to Pole R23</t>
  </si>
  <si>
    <t>Arthur St S and Elizabeth St/GUE/NS/1PH Sec Temp Service</t>
  </si>
  <si>
    <t>P-6 Mayfield Ave/GUE/UP/1 PH UG Service</t>
  </si>
  <si>
    <t>P-Pole 12 Powell St W</t>
  </si>
  <si>
    <t>P-Lowes Rd Pole 11</t>
  </si>
  <si>
    <t>York Rd.- Pole Hold</t>
  </si>
  <si>
    <t>P-25 Poppy Dr / GUE / UP</t>
  </si>
  <si>
    <t>1219 Edinburgh Rd S-Resupply Rogers Box from Secondary Bus</t>
  </si>
  <si>
    <t>396-398 Silvercreek Pkwy N / GUE / UP</t>
  </si>
  <si>
    <t>425 Watson Pky N</t>
  </si>
  <si>
    <t>P-70 Division St - BK01431 Replacement</t>
  </si>
  <si>
    <t>P-370 Stone Rd W/GUE/UP</t>
  </si>
  <si>
    <t>7 Stevenson St N/GUE/NS/1 PH UG Temp Service</t>
  </si>
  <si>
    <t>313 Metcalfe St/GUE/UP/1ph TX Upgrade</t>
  </si>
  <si>
    <t>20 Gosling Gardens - Apartment Buildings</t>
  </si>
  <si>
    <t>166 College Ave W/GUE/SR/3PH Primary Service Removal</t>
  </si>
  <si>
    <t>176 College Ave W/GUE/SR/1 PH Service Removal</t>
  </si>
  <si>
    <t>Beverley St (Morris St to Johnston St) &amp; Harris St</t>
  </si>
  <si>
    <t>P-Pole 86 Waverley Dr</t>
  </si>
  <si>
    <t>P-1 Mont St/GUE/NS</t>
  </si>
  <si>
    <t>P-165 Emma St/GUE/UP/1 PH Service Upgrade</t>
  </si>
  <si>
    <t>68 Cheltonwood Ave/GUE/UP/1 PH TX Upgrade</t>
  </si>
  <si>
    <t>P-In Front of 28 Crane St - UD284 Vault Replacement</t>
  </si>
  <si>
    <t>Across the road from 97  Gosling Dr (Right beside bus stop) - UD276 Vault Replacement</t>
  </si>
  <si>
    <t>P-In Front of 150 Woolwich St- UD169 Vault Replacement</t>
  </si>
  <si>
    <t>P-In Front of 215 Woolwich St - UD172 Sidewalk Vault Repair</t>
  </si>
  <si>
    <t>P-In Front of 288 Starwood Dr - UD598 Vault Replacement</t>
  </si>
  <si>
    <t>Pole 13 Maltby Rd W</t>
  </si>
  <si>
    <t>32 Pondview Cres/GUE/UP/1PH TX Upgrade</t>
  </si>
  <si>
    <t>19 Elmira Rd S - Costs TX Swap</t>
  </si>
  <si>
    <t>P-12 Shallmar Crt/GUE/UP/1 PH Pad TX Upgrade</t>
  </si>
  <si>
    <t>P-200 Hanlon Creek Blvd</t>
  </si>
  <si>
    <t>P-75 Walnut Dr-UD Vault Lid Replacement (UD303)</t>
  </si>
  <si>
    <t>P-200 Woolwich St - UD Vault Lid Replacement (UD171)</t>
  </si>
  <si>
    <t>P-9 King Edward Pl</t>
  </si>
  <si>
    <t>Golds Court - Pole Line Extension</t>
  </si>
  <si>
    <t>Gosling Gardens 304 - 2021 Rogers Power Supply Connections</t>
  </si>
  <si>
    <t>67 Vancouver Dr/GUE/UP/1PH TX Upgrade</t>
  </si>
  <si>
    <t>30 Hanlon Creek Blvd/GUE/NS</t>
  </si>
  <si>
    <t>14 Jane St/GUE/NS/1 PH OH Temp Service</t>
  </si>
  <si>
    <t>Downey Rd &amp; Woodland Glen Dr/GUE/NS/NEW OH Sec Span</t>
  </si>
  <si>
    <t>P-2071 Gordon St/GUE/UP/1 PH Secondary UG Conversion</t>
  </si>
  <si>
    <t>P-51 Woodlawn Rd W/GUE/UP/1PH Meter Relocation</t>
  </si>
  <si>
    <t>P-Wellington St W-SCADAMate R0132 Installation</t>
  </si>
  <si>
    <t>P-Willow Rd - SCADAMate R0459 Installation</t>
  </si>
  <si>
    <t>P-138 College Ave W/GUE/UP/Commercial Isolation</t>
  </si>
  <si>
    <t>P-675 Victoria Rd N/GUE/NS/1PH Temp Service</t>
  </si>
  <si>
    <t>735 Woolwich St</t>
  </si>
  <si>
    <t>Heath Rd - Replacement of Existing UG Services</t>
  </si>
  <si>
    <t>Pole 153 &amp; 155 Speedvale Ave W Replacement</t>
  </si>
  <si>
    <t>Lewis Rd SCADAMate R0781 Installation</t>
  </si>
  <si>
    <t>Lewis Rd SCADAMate R0780 Installation</t>
  </si>
  <si>
    <t>Speedvale Ave W SCADAMate R0110 Installation</t>
  </si>
  <si>
    <t>18 Vista Terrace/GUE/UP/1PH TX Upgrade</t>
  </si>
  <si>
    <t>P-Joint Use Transfer-Bell-Inkerman,Hearn,Chadwick,Allan,St Arnaud</t>
  </si>
  <si>
    <t>100 Victoria Rd S/GUE/NS</t>
  </si>
  <si>
    <t>Young St Pole 3</t>
  </si>
  <si>
    <t>P-Exhibition St - LIS L0575 Replacement</t>
  </si>
  <si>
    <t>19  Dormie Lane</t>
  </si>
  <si>
    <t>35 Miller St/GUE/UP/1PH Pad TX Upgrade</t>
  </si>
  <si>
    <t>P-363 Elizabeth St/GUE/UP/Commercial Service Isolation</t>
  </si>
  <si>
    <t>6 Mayfield Ave/GUE/UP/1 PH UG Service Additional Charges</t>
  </si>
  <si>
    <t>Joint Use Transfer - Rogers - Willow Rd Reconstruction</t>
  </si>
  <si>
    <t>120 Country Club Drive Townhomes Rehab</t>
  </si>
  <si>
    <t>82 Creighton Ave/GUE/NS/1PH UG SEC Relocation 2022 Charges</t>
  </si>
  <si>
    <t>415 Elmira Rd - Emergency PMSG063 Replacement</t>
  </si>
  <si>
    <t>265 Woodlawn Rd W/GUE/NS/1PH OH Temp Service</t>
  </si>
  <si>
    <t>Hammond Manufacturing - 394 Edinburgh Rd N</t>
  </si>
  <si>
    <t>55 Baker St/GUE/NS/1 PH OH Temp Service</t>
  </si>
  <si>
    <t>731 Woolwich St.</t>
  </si>
  <si>
    <t>385 McNeilly Rd - CN Rail</t>
  </si>
  <si>
    <t>Upper Wentworth &amp; Rymal Rd E, Ham</t>
  </si>
  <si>
    <t>DUNDAS AND SPRING CREEK CONDO</t>
  </si>
  <si>
    <t>2017 Ham LBDS Replacement</t>
  </si>
  <si>
    <t>Carr, Brad</t>
  </si>
  <si>
    <t>500 James St N, Hamilton</t>
  </si>
  <si>
    <t>652 Lawerence Rd, Hamilton</t>
  </si>
  <si>
    <t>HALSON SS CLEANUP</t>
  </si>
  <si>
    <t>Newitt, Andrew</t>
  </si>
  <si>
    <t>Vandekuyt, Greg</t>
  </si>
  <si>
    <t>15 Queen St S, Hamilton</t>
  </si>
  <si>
    <t>65 Guise St Structure Conversion</t>
  </si>
  <si>
    <t>Cogeco Make Ready - Park St</t>
  </si>
  <si>
    <t>U/G Pedestal Replacement-St cath</t>
  </si>
  <si>
    <t>153 Nash Rd. S HAM</t>
  </si>
  <si>
    <t>Mountain URD - Phase 2 - (North)</t>
  </si>
  <si>
    <t>Baldwin #1 2018 URD Phase 1</t>
  </si>
  <si>
    <t>467 Charlton Ave E</t>
  </si>
  <si>
    <t>600 Tenth Rd E</t>
  </si>
  <si>
    <t>31 Ditton Dr</t>
  </si>
  <si>
    <t>15569B</t>
  </si>
  <si>
    <t>HUC190</t>
  </si>
  <si>
    <t>15567B</t>
  </si>
  <si>
    <t>HUC91</t>
  </si>
  <si>
    <t>15573B</t>
  </si>
  <si>
    <t>HUC601</t>
  </si>
  <si>
    <t>HUC250</t>
  </si>
  <si>
    <t>15566B</t>
  </si>
  <si>
    <t>HUC43</t>
  </si>
  <si>
    <t>15571B</t>
  </si>
  <si>
    <t>HUC345</t>
  </si>
  <si>
    <t>15572B</t>
  </si>
  <si>
    <t>HUC600</t>
  </si>
  <si>
    <t>15568B</t>
  </si>
  <si>
    <t>HUC185</t>
  </si>
  <si>
    <t>15575B</t>
  </si>
  <si>
    <t>HUC1361</t>
  </si>
  <si>
    <t>72 Sherman Ave S, Hamilton</t>
  </si>
  <si>
    <t>375 Wilson St. East</t>
  </si>
  <si>
    <t>Rao, Faisal</t>
  </si>
  <si>
    <t>26 Upper Mount Albion Rd, Hamilton</t>
  </si>
  <si>
    <t>5th Concession - Phase 3</t>
  </si>
  <si>
    <t>45  Wellington St.N</t>
  </si>
  <si>
    <t>8 Kingsborough Dr</t>
  </si>
  <si>
    <t>112 King St W, Dundas</t>
  </si>
  <si>
    <t>212 KING WILLIAM ST, HAMILTON</t>
  </si>
  <si>
    <t>Central Park - Development</t>
  </si>
  <si>
    <t>Upper Mount Albion - Overhead</t>
  </si>
  <si>
    <t>XPopiel, Joseph</t>
  </si>
  <si>
    <t>York Rd Bridge Alterations</t>
  </si>
  <si>
    <t>4th Concession Road Upgrade</t>
  </si>
  <si>
    <t>30 Hamilton St S, Waterdown</t>
  </si>
  <si>
    <t>1670 Garth St, Hamilton</t>
  </si>
  <si>
    <t>16 Astra Street - Pad Relocation</t>
  </si>
  <si>
    <t>Celtic Dr. - 8kV Conversion</t>
  </si>
  <si>
    <t>202 Valley Rd, Waterdown</t>
  </si>
  <si>
    <t>Horning TS - Switch Gear Rebuild</t>
  </si>
  <si>
    <t>Upper Sherman / Rymal</t>
  </si>
  <si>
    <t>581 Barton St E, Hamilton</t>
  </si>
  <si>
    <t>Transfer of Hydro One Cust. - Rymal</t>
  </si>
  <si>
    <t>Stoneycreek Mountain URD</t>
  </si>
  <si>
    <t>Stroud Lane 4 Conversion (2018)</t>
  </si>
  <si>
    <t>2021 TX RENEWAL - KICKER TX OH - 1</t>
  </si>
  <si>
    <t>Rymal Rd East &amp; Hwy 20</t>
  </si>
  <si>
    <t>Salerno Dairy (Parkdale and Rennie)</t>
  </si>
  <si>
    <t>Gibson Ave - Development</t>
  </si>
  <si>
    <t>Buchanan St. Pole Replacements</t>
  </si>
  <si>
    <t>Scott Borer</t>
  </si>
  <si>
    <t>Stryker Development</t>
  </si>
  <si>
    <t>2 Oriole Cres</t>
  </si>
  <si>
    <t>470 Upper Sherman Ave, Hamilton</t>
  </si>
  <si>
    <t>SILVERWOOD HOMES PHASE 1C - SUBD RES EDS</t>
  </si>
  <si>
    <t>807 Alexander Rd, Ancaster</t>
  </si>
  <si>
    <t>2017 Rogers Work</t>
  </si>
  <si>
    <t>Elgin TS Rebuild Phase 2</t>
  </si>
  <si>
    <t>3rd party plant</t>
  </si>
  <si>
    <t>York Conversion - OH Removals</t>
  </si>
  <si>
    <t>81 Robinson St, Hamilton</t>
  </si>
  <si>
    <t>823 Highway 6 N, Waterdown</t>
  </si>
  <si>
    <t>Eringate Court - Development</t>
  </si>
  <si>
    <t>120 Cannon St.E</t>
  </si>
  <si>
    <t>Hamilton Port Authority Pole Moves</t>
  </si>
  <si>
    <t>24 Ditton Dr, Hamilton</t>
  </si>
  <si>
    <t>43 Woodbine Cres</t>
  </si>
  <si>
    <t>York Conversion Phase 2</t>
  </si>
  <si>
    <t>Main / Hess Apartments</t>
  </si>
  <si>
    <t>357 Wilson St E</t>
  </si>
  <si>
    <t>2120 Rymal Rd E</t>
  </si>
  <si>
    <t>19 Page St</t>
  </si>
  <si>
    <t>155 Ontario St</t>
  </si>
  <si>
    <t>1040 Main St E (Gage Pk. Greenhse)</t>
  </si>
  <si>
    <t>Montgomery, Michael</t>
  </si>
  <si>
    <t>110 Bellagio Ave, stoney creek</t>
  </si>
  <si>
    <t>Branthaven Dakota Phase 2</t>
  </si>
  <si>
    <t>300 King St W, Ham</t>
  </si>
  <si>
    <t>2017 HCE Telecomm Work</t>
  </si>
  <si>
    <t>TX Structure Removal – Melvin Ave</t>
  </si>
  <si>
    <t>428 Main St. W HAM</t>
  </si>
  <si>
    <t>85 Holton Ave S, Hamilton</t>
  </si>
  <si>
    <t>Hamilton 2018 Pole Residuals</t>
  </si>
  <si>
    <t>360 Beach Rd, Hamilton</t>
  </si>
  <si>
    <t>592 Old Dundas Rd, Ancaster - S.T.P</t>
  </si>
  <si>
    <t>130 Osler Dr. DUN</t>
  </si>
  <si>
    <t>AB-2 Substation &amp; Newton TS work</t>
  </si>
  <si>
    <t>297 Ottawa St N , Hamilton</t>
  </si>
  <si>
    <t>TX Room Decommission-28 Rebecca ST</t>
  </si>
  <si>
    <t>49 WALNUT ST.S (CONDO)</t>
  </si>
  <si>
    <t>ABERDEEN 2 - 2nd Phase Conversion</t>
  </si>
  <si>
    <t>18 West Ave S, Hamilton</t>
  </si>
  <si>
    <t>Stroud Lane SS feeder removals</t>
  </si>
  <si>
    <t>81 Skylark Dr, Hamilton</t>
  </si>
  <si>
    <t>195 James St. S.</t>
  </si>
  <si>
    <t>111 Church St, st catharines</t>
  </si>
  <si>
    <t>101 Shoreview Place, Stoney Creek</t>
  </si>
  <si>
    <t>36 Ditton Dr, Hamilton</t>
  </si>
  <si>
    <t>120 Springvally Cres, Hamilton</t>
  </si>
  <si>
    <t>1342 Stone Church Rd E, Hamilton</t>
  </si>
  <si>
    <t>367 5th Concession Rd East</t>
  </si>
  <si>
    <t>191 James St N, Hamilton</t>
  </si>
  <si>
    <t>ROAD AUTHORITY - MOUNTAINBROW RD AND WATERDOWN RD WIDENING</t>
  </si>
  <si>
    <t>Cameron Drive Deficiencies</t>
  </si>
  <si>
    <t>V3326 Replacement</t>
  </si>
  <si>
    <t>64 Munroe St, Hamilton</t>
  </si>
  <si>
    <t>Manhole Lid Replacements - 2018</t>
  </si>
  <si>
    <t>1212 MAIN ST - MAPLE AVE UPGRADE</t>
  </si>
  <si>
    <t>2 Bulls Lane</t>
  </si>
  <si>
    <t>419 Dewitt Rd</t>
  </si>
  <si>
    <t>108 James St N, Hamilton</t>
  </si>
  <si>
    <t>Bell Pole - Winona Crossing</t>
  </si>
  <si>
    <t>8 Emming Crt, Hamilton</t>
  </si>
  <si>
    <t>John SS PH 1, Part 1</t>
  </si>
  <si>
    <t>John SS PH 1, Part 2</t>
  </si>
  <si>
    <t>289 Winona Rd, Stoney Creek</t>
  </si>
  <si>
    <t>137 Peter St - Hamilton</t>
  </si>
  <si>
    <t>33 Stoneridge Crt, Hamilton</t>
  </si>
  <si>
    <t>1457 Main St. W Ham</t>
  </si>
  <si>
    <t>272 Park St S, Hamilton</t>
  </si>
  <si>
    <t>Waste Water Treatment Plant</t>
  </si>
  <si>
    <t>York to 290 Barton St W Large Move</t>
  </si>
  <si>
    <t>1 Redfern Ave. HAM</t>
  </si>
  <si>
    <t>440 Victoria Ave. N HAM</t>
  </si>
  <si>
    <t>620 King St. EAST HAM</t>
  </si>
  <si>
    <t>2017 Cogeco Permit Review</t>
  </si>
  <si>
    <t>2 Witherspoon St - Trouble Call</t>
  </si>
  <si>
    <t>Highland F3 4kV Feeder Removal</t>
  </si>
  <si>
    <t>King &amp; Dundurn, Shoppers Plaza</t>
  </si>
  <si>
    <t>85 Mary St</t>
  </si>
  <si>
    <t>225 Ray St N</t>
  </si>
  <si>
    <t>27 Bold St, Hamilton</t>
  </si>
  <si>
    <t>Centennial Go Station, Park &amp; Ride</t>
  </si>
  <si>
    <t>SuperCrawl-James St N-King-Murray</t>
  </si>
  <si>
    <t>Paramount Sub- Additional Tx's</t>
  </si>
  <si>
    <t>Destefano, Nick</t>
  </si>
  <si>
    <t>Fontana Gardens Phase 3</t>
  </si>
  <si>
    <t>Dundas St Subdivision</t>
  </si>
  <si>
    <t>Parkside Drive - HWY 6 to Main St.</t>
  </si>
  <si>
    <t>Caucci, Jason</t>
  </si>
  <si>
    <t>Barton St - Delta To WYE Conversion</t>
  </si>
  <si>
    <t>Ottawa/Campbell Rear Alley Rebuild</t>
  </si>
  <si>
    <t>30 Milton Ave Large Load Move</t>
  </si>
  <si>
    <t>Milton Ave to Hwy 6 N Large Move</t>
  </si>
  <si>
    <t>111 Brockley Dr</t>
  </si>
  <si>
    <t>1365 Baseline Rd - Pole Conflicts</t>
  </si>
  <si>
    <t>First Rd and Green Mountain</t>
  </si>
  <si>
    <t>360 Beach Rd</t>
  </si>
  <si>
    <t>215 Ottawa St N</t>
  </si>
  <si>
    <t>Pole Residual – 2017 Replacement</t>
  </si>
  <si>
    <t>East 36th Kicker Can Removal</t>
  </si>
  <si>
    <t>Lynden Rd Large Load Move</t>
  </si>
  <si>
    <t>2017 Pole Residuals Contracted - P1</t>
  </si>
  <si>
    <t>125 Rifle Range Rd, Hamilton</t>
  </si>
  <si>
    <t>12 West Ave, Hamilton</t>
  </si>
  <si>
    <t>135 Trenholme Cres, Hamilton</t>
  </si>
  <si>
    <t>685 Robson Rd, Waterdown</t>
  </si>
  <si>
    <t>5272x - 0622x tie - CE conversion</t>
  </si>
  <si>
    <t>725 Limeridge Road East</t>
  </si>
  <si>
    <t>Beach TS Pole Brace</t>
  </si>
  <si>
    <t>Kicker Can Removal – 49 Gage Ave N</t>
  </si>
  <si>
    <t>2016 Pole Residuals Contracted - P2</t>
  </si>
  <si>
    <t>HCE Fiber Installations 2015</t>
  </si>
  <si>
    <t>29 Linden St</t>
  </si>
  <si>
    <t>1040 Main St E (Gage Park)</t>
  </si>
  <si>
    <t>Victory Subdivision - Phase 3</t>
  </si>
  <si>
    <t>Re-banding 491X and 492X</t>
  </si>
  <si>
    <t>V3578</t>
  </si>
  <si>
    <t>John Substation Conversion</t>
  </si>
  <si>
    <t>793 Beach Blvd</t>
  </si>
  <si>
    <t>500 James St N</t>
  </si>
  <si>
    <t>Park and Cross Guy Move</t>
  </si>
  <si>
    <t>140 Kenilworth Ave N Parkette</t>
  </si>
  <si>
    <t>Victora Ave N Pole Move - CN</t>
  </si>
  <si>
    <t>2017 Pole Residual</t>
  </si>
  <si>
    <t>129 Rebecca St</t>
  </si>
  <si>
    <t>224 James St S Temp Disc OT</t>
  </si>
  <si>
    <t>197 King Wm - Steel Lounge</t>
  </si>
  <si>
    <t>Elgin TS Bus Relocations</t>
  </si>
  <si>
    <t>2017 Pole Residual - Stirton St</t>
  </si>
  <si>
    <t>DART Pole Rplmnts - Homeside Ave</t>
  </si>
  <si>
    <t>300 Mohawk Rd E - Trans Rm Removal</t>
  </si>
  <si>
    <t>Residual Poles - East Downtown 2016</t>
  </si>
  <si>
    <t>460 Dundas St. E</t>
  </si>
  <si>
    <t>Rear Alley-Btwn John &amp; Hughson St S</t>
  </si>
  <si>
    <t>659 Parkdale Ave</t>
  </si>
  <si>
    <t>1851 Brampton St</t>
  </si>
  <si>
    <t>Wentworth St Railway Crossing - Juravinski</t>
  </si>
  <si>
    <t>659 Parkdale - Temp Upgrade</t>
  </si>
  <si>
    <t>509 5th Concession Rd E, Hamilton</t>
  </si>
  <si>
    <t>1318 Upper Wellington St</t>
  </si>
  <si>
    <t>158 Herkimer St</t>
  </si>
  <si>
    <t>Aberdeen #1 Feeder</t>
  </si>
  <si>
    <t>Waterdown Bay - Hydro Supply</t>
  </si>
  <si>
    <t>Confederation Beach Sports Park</t>
  </si>
  <si>
    <t>634 Upper Sherman Ave, Hamilton</t>
  </si>
  <si>
    <t>Flamborough Power Center</t>
  </si>
  <si>
    <t>Urban Core Developments - Victoria Ave</t>
  </si>
  <si>
    <t>49 Dunbar Ave</t>
  </si>
  <si>
    <t>2018 Cogeco Permit Review</t>
  </si>
  <si>
    <t>1 Redfern Ave. (Scenic Woods Dev) (Temp)</t>
  </si>
  <si>
    <t>9281x Reroute from Kenilworth</t>
  </si>
  <si>
    <t>287 Old Guelph Rd, Dundas</t>
  </si>
  <si>
    <t>600 Second Rd. E.</t>
  </si>
  <si>
    <t>Parkdale Data Center</t>
  </si>
  <si>
    <t>107 MacNab St N, Hamilton</t>
  </si>
  <si>
    <t>ROAD AUTHORITY - POLE RELOCATION - REGION OF PEEL - DIXIE RD - LOCATION 1</t>
  </si>
  <si>
    <t>Hamilton 2018 Pole Residuals - 3</t>
  </si>
  <si>
    <t>Upper Sherman &amp; Rymal Rd, Hamilton</t>
  </si>
  <si>
    <t>Rymal Rd W - Road Work Deficiencies</t>
  </si>
  <si>
    <t>OH Recloser Replacement Project</t>
  </si>
  <si>
    <t>2018 Bell Permit Reviews</t>
  </si>
  <si>
    <t>Celtic Dr - 8 kV Conv. - Phase 2</t>
  </si>
  <si>
    <t>97 5th Concession Rd. E FLA</t>
  </si>
  <si>
    <t>141 Park St N, Hamilton</t>
  </si>
  <si>
    <t>52 Brydale Crt. DUN</t>
  </si>
  <si>
    <t>959 Upper James St, Hamilton</t>
  </si>
  <si>
    <t>Skinner Road Housing</t>
  </si>
  <si>
    <t>690 SOUTH SERVICE RD</t>
  </si>
  <si>
    <t>124 Balsam Ave S, Hamilton</t>
  </si>
  <si>
    <t>WALNUT/JACKSON FEEDER EXPANSION</t>
  </si>
  <si>
    <t>Longwood Rd Frid - Aberdeen</t>
  </si>
  <si>
    <t>Upp. Sherman Ave-Bell Pole Relocate</t>
  </si>
  <si>
    <t>227 Templemead Dr, Hamilton</t>
  </si>
  <si>
    <t>Mountain URD - Phase 2 - (South)</t>
  </si>
  <si>
    <t>Salerno Dairy</t>
  </si>
  <si>
    <t>Juravinski - Gage St Escarpment</t>
  </si>
  <si>
    <t>Juravinski - Cannon/Gage Upgrades</t>
  </si>
  <si>
    <t>Cogeco Make Ready - Mulberry St</t>
  </si>
  <si>
    <t>95 Rockcliffe</t>
  </si>
  <si>
    <t>391 Highland Rd E, Stoney Creek</t>
  </si>
  <si>
    <t>Lower Davis Creek Flood Control</t>
  </si>
  <si>
    <t>John Sub. Conv. 2019 - PH 2, PART 1</t>
  </si>
  <si>
    <t>204 Hillyard St, Hamilton</t>
  </si>
  <si>
    <t>Royce Ave Expansion - Stoneycreek</t>
  </si>
  <si>
    <t>2018 Rogers Permit Reviews</t>
  </si>
  <si>
    <t>675-681 Mohawk Rd E, Hamilton</t>
  </si>
  <si>
    <t>Baldwin #2 Overhead Conversion Ph 1</t>
  </si>
  <si>
    <t>125 Wilson St, Hamilton</t>
  </si>
  <si>
    <t>1280 RYMAL RD E</t>
  </si>
  <si>
    <t>Central Conversion 2019 - Phase 1</t>
  </si>
  <si>
    <t>5 Empress Ave - Hamilton</t>
  </si>
  <si>
    <t>82 Parkside Dr, Flamborough</t>
  </si>
  <si>
    <t>265, 275 Sherman Ave N, Hamilton</t>
  </si>
  <si>
    <t>170 Concession St</t>
  </si>
  <si>
    <t>Humphrey Street Townhomes Sub</t>
  </si>
  <si>
    <t>408 Cumberland Ave, Hamilton</t>
  </si>
  <si>
    <t>1615 Upper Wellington St.</t>
  </si>
  <si>
    <t>38 West Ave N, Hamilton</t>
  </si>
  <si>
    <t>Juravinski Hosptial Back-up Feeder</t>
  </si>
  <si>
    <t>Upper Sherman Extension</t>
  </si>
  <si>
    <t>Smart Grid Fund - Miles (Capital)</t>
  </si>
  <si>
    <t>201 Highway 5 West - Flamborough</t>
  </si>
  <si>
    <t>5 Margaret St., Lynden</t>
  </si>
  <si>
    <t>Stations Facility Upgrades</t>
  </si>
  <si>
    <t>Project Estimating 2018</t>
  </si>
  <si>
    <t>Explore Townhomes - Albright Road</t>
  </si>
  <si>
    <t>23 Royce Ave</t>
  </si>
  <si>
    <t>Effort Square T75 - 140 King St E</t>
  </si>
  <si>
    <t>Concession &amp; U Gage Pole Replacment - Juravinski</t>
  </si>
  <si>
    <t>542 Upper Sherman Ave - Hamilton</t>
  </si>
  <si>
    <t>95 Howard St. Lynden</t>
  </si>
  <si>
    <t>Highland Rd W - Underground Civil</t>
  </si>
  <si>
    <t>Rogers Make Ready - Barton St</t>
  </si>
  <si>
    <t>Zayo Make Ready - Escarpment Climb</t>
  </si>
  <si>
    <t>113-123 Emerald St. S</t>
  </si>
  <si>
    <t>97 Lakeview Dr, Hamilton</t>
  </si>
  <si>
    <t>2070 Rymal Rd E, Hamilton</t>
  </si>
  <si>
    <t>1224 Stone Church Rd E</t>
  </si>
  <si>
    <t>CARDINAL HEIGHTS</t>
  </si>
  <si>
    <t>257 Main St. E HAM</t>
  </si>
  <si>
    <t>480 Melvin Ave</t>
  </si>
  <si>
    <t>23 Southmeadow Cres.</t>
  </si>
  <si>
    <t>905 Upper Ottawa St, Hamilton</t>
  </si>
  <si>
    <t>71 Innovation Dr, Flamborough</t>
  </si>
  <si>
    <t>75 Blake St. HAM</t>
  </si>
  <si>
    <t>4 Penlake Crt - Hamilton</t>
  </si>
  <si>
    <t>85 Holton Ave. S</t>
  </si>
  <si>
    <t>Rogers Make Ready - Chatham St</t>
  </si>
  <si>
    <t>43 Farmer Crt, Hamilton</t>
  </si>
  <si>
    <t>729 Centre Rd, Flamborough</t>
  </si>
  <si>
    <t>Empire-Red Hill Ph. 3 &amp; 4</t>
  </si>
  <si>
    <t>Winona Crossing - Site A (Temp)</t>
  </si>
  <si>
    <t>856 Barton St.E</t>
  </si>
  <si>
    <t>323 Aberdeen Ave, Hamilton</t>
  </si>
  <si>
    <t>Cross of Lorraine, Hamilton</t>
  </si>
  <si>
    <t>560 - 580 Highland Rd W, Hamilton</t>
  </si>
  <si>
    <t>2411 Barton St.E (Rear)</t>
  </si>
  <si>
    <t>Main / Broadway MH Install for LRT</t>
  </si>
  <si>
    <t>Rogers Make Ready - Nash Rd</t>
  </si>
  <si>
    <t>Cogeco Make Ready - Lodor St</t>
  </si>
  <si>
    <t>1344 Highway 8</t>
  </si>
  <si>
    <t>56 Third Rd E</t>
  </si>
  <si>
    <t>Skinner Rd. Re work</t>
  </si>
  <si>
    <t>Riverwalk Condos FLA</t>
  </si>
  <si>
    <t>Bell Make Ready - Millen Overpass</t>
  </si>
  <si>
    <t>201 Concession 5th E, Flamborough</t>
  </si>
  <si>
    <t>Wentworth -10 #6 Replacement</t>
  </si>
  <si>
    <t>34 Malton Dr, Hamilton</t>
  </si>
  <si>
    <t>1096 Barton St. East</t>
  </si>
  <si>
    <t>2 Ottawa St.N</t>
  </si>
  <si>
    <t>1318 Rymal Rd.E</t>
  </si>
  <si>
    <t>ROGERS MAKE READY - CONCESSION ST</t>
  </si>
  <si>
    <t>90 Beach Rd 12MVA Expansion</t>
  </si>
  <si>
    <t>693 Beach Blvd. Hamilton</t>
  </si>
  <si>
    <t>Bell Make Ready - Pelham Rd</t>
  </si>
  <si>
    <t>JOINT USE PERMIT HW2020-070 - TEAL AND SOUTH SERVICE - HAM</t>
  </si>
  <si>
    <t>Life-288 Glover Rd</t>
  </si>
  <si>
    <t>63 Worsley Rd</t>
  </si>
  <si>
    <t>177 Sherman Ave. N</t>
  </si>
  <si>
    <t>Kinrade UG Service Install</t>
  </si>
  <si>
    <t>2018 Automated Switches - Part 3</t>
  </si>
  <si>
    <t>1911 Barton St E, Hamilton</t>
  </si>
  <si>
    <t>Madison Condos</t>
  </si>
  <si>
    <t>869 Barton St</t>
  </si>
  <si>
    <t>HAMILTON 2020 POLE RESIDUALS PHASE 5</t>
  </si>
  <si>
    <t>East 8th St Pole Replacement</t>
  </si>
  <si>
    <t>Rymal and Nebo 27kV Expansion</t>
  </si>
  <si>
    <t>50 LEAVITT BLVD(FORMERLY 36-42 DUNDAS ST.E) - WESCAM BUILDING</t>
  </si>
  <si>
    <t>565 Seaman St, Stoney Creek</t>
  </si>
  <si>
    <t>Cogeco Make Ready - Mountain Ave</t>
  </si>
  <si>
    <t>390 Rymal Rd W HAM</t>
  </si>
  <si>
    <t>97 Lakeview Dr, Stoney Creek</t>
  </si>
  <si>
    <t>37 Henley Dr, St.Catharines</t>
  </si>
  <si>
    <t>2018 Manhole &amp; Vault Lid Repairs</t>
  </si>
  <si>
    <t>150 James St.po\S</t>
  </si>
  <si>
    <t>539 Barton St.E</t>
  </si>
  <si>
    <t>480 King William St, Hamilton</t>
  </si>
  <si>
    <t>11 Hillgarden Rd, St. Catharines</t>
  </si>
  <si>
    <t>14 Sullivans Lane, Dundas</t>
  </si>
  <si>
    <t>205 Lovers Lane</t>
  </si>
  <si>
    <t>60/68 Centennial Pkwy S, Stny Crk</t>
  </si>
  <si>
    <t>80 Queen St. S</t>
  </si>
  <si>
    <t>Ottawa 8 - #6 Replacement</t>
  </si>
  <si>
    <t>2750 King St E, Stoney Creek</t>
  </si>
  <si>
    <t>Cogeco Make Ready - Central PH1</t>
  </si>
  <si>
    <t>2 Reservoir Road - Stoney Creek</t>
  </si>
  <si>
    <t>30 Golfwood Dr</t>
  </si>
  <si>
    <t>56 Price Ave</t>
  </si>
  <si>
    <t>FTE OTP</t>
  </si>
  <si>
    <t>462 &amp; 464 Mary St, Hamilton</t>
  </si>
  <si>
    <t>89 Osler Dr - Dundas</t>
  </si>
  <si>
    <t>477 Dundas St. East</t>
  </si>
  <si>
    <t>110 Gordon Drummond Ave TX Relocate</t>
  </si>
  <si>
    <t>Skinner Rd - pad re-location</t>
  </si>
  <si>
    <t>Cogeco Make Ready - Broadway Ave</t>
  </si>
  <si>
    <t>2350 Third St. Louth</t>
  </si>
  <si>
    <t>11 Morningstar Crt</t>
  </si>
  <si>
    <t>54-42 Lakeshore Rd, Stoney Creek</t>
  </si>
  <si>
    <t>Waterdown Bay - Pond 1</t>
  </si>
  <si>
    <t>Juravinski Hospital Main Service</t>
  </si>
  <si>
    <t>Beach Blvd - Rear Alley Relocation</t>
  </si>
  <si>
    <t>Wentworth St Escarpment Climb - Juravinski</t>
  </si>
  <si>
    <t>Cogeco Make Ready - Highland Rd W</t>
  </si>
  <si>
    <t>460 Sanatorium Rd</t>
  </si>
  <si>
    <t>154 Main St.E(Temp Service)</t>
  </si>
  <si>
    <t>NEBO - 3RD FEEDER</t>
  </si>
  <si>
    <t>114 Overdale Ave - Flamborough</t>
  </si>
  <si>
    <t>LUSH CONDOS (RED HILL)</t>
  </si>
  <si>
    <t>Rogers Make Ready - Sanatorium Rd</t>
  </si>
  <si>
    <t>724 Queenston Rd, Stoney Creek</t>
  </si>
  <si>
    <t>16 Murray St - Hamilton</t>
  </si>
  <si>
    <t>305 East 37th St - Hamilton</t>
  </si>
  <si>
    <t>Rogers Make Ready - Frid St</t>
  </si>
  <si>
    <t>Cogeco Make Ready - Macklin St S</t>
  </si>
  <si>
    <t>Rogers Make Ready - Dundas St E</t>
  </si>
  <si>
    <t>34 Windemere Rd</t>
  </si>
  <si>
    <t>Cogeco Make Ready - Bond St N</t>
  </si>
  <si>
    <t>Ottawa 4 - #6 Replacement</t>
  </si>
  <si>
    <t>URD-Limeridge W &amp; Kendale Switches</t>
  </si>
  <si>
    <t>77 Leland St, Hamilton</t>
  </si>
  <si>
    <t>2 Hillyard St. HAM</t>
  </si>
  <si>
    <t>70 Bobolink</t>
  </si>
  <si>
    <t>991 Main St E</t>
  </si>
  <si>
    <t>97 Third Rd E</t>
  </si>
  <si>
    <t>331X_Part 2</t>
  </si>
  <si>
    <t>331X_Part 3</t>
  </si>
  <si>
    <t>U. Gage &amp; Loconder Dr - cable</t>
  </si>
  <si>
    <t>21 John St. S</t>
  </si>
  <si>
    <t>89 Megna Crt. HAM</t>
  </si>
  <si>
    <t>11 Oriole Ave - Stoney Creek</t>
  </si>
  <si>
    <t>240 Margaret Ave</t>
  </si>
  <si>
    <t>Bell Pole Relocation - GM &amp; Upp Cen</t>
  </si>
  <si>
    <t>Rogers Make Ready - Mohawk Rd W</t>
  </si>
  <si>
    <t>44 Leckie Ave</t>
  </si>
  <si>
    <t>479 King St.E</t>
  </si>
  <si>
    <t>Fontainbleu Reliability</t>
  </si>
  <si>
    <t>100 Hamilton St N, Waterdown</t>
  </si>
  <si>
    <t>331X_Part 1</t>
  </si>
  <si>
    <t>Hydro Pole Relocates - Dundas St E</t>
  </si>
  <si>
    <t>Rogers Make Ready - Upp. Ottawa</t>
  </si>
  <si>
    <t>85 Coreslab Dr, Waterdown</t>
  </si>
  <si>
    <t>45 Ewen Rd, Hamilton</t>
  </si>
  <si>
    <t>3 Green Mountain Rd W</t>
  </si>
  <si>
    <t>1439 Main St E</t>
  </si>
  <si>
    <t>68 Turnbull Rd - Dundas</t>
  </si>
  <si>
    <t>Bell Make Ready - West Ave</t>
  </si>
  <si>
    <t>20 Jerseyville Rd. W ANC</t>
  </si>
  <si>
    <t>Supercrawl, Hamilton</t>
  </si>
  <si>
    <t>60 Vola Court - Rotten Poles</t>
  </si>
  <si>
    <t>2019 Ridley Heights ( U/G Portion)</t>
  </si>
  <si>
    <t>858 Burlington St. E, HAM</t>
  </si>
  <si>
    <t>Rogers Make Ready - Upper Ottawa</t>
  </si>
  <si>
    <t>Wilson St - Duct Structure</t>
  </si>
  <si>
    <t>Baldwin Conversion - Civil Work</t>
  </si>
  <si>
    <t>Hamilton 2019 Pole Residuals Phase1</t>
  </si>
  <si>
    <t>41 Hopkins Crt - Dundas</t>
  </si>
  <si>
    <t>HUC1045 - FIT - 1045 Upper Paradise Road</t>
  </si>
  <si>
    <t>Primary Cable Isolation - S.Service</t>
  </si>
  <si>
    <t>31 John St N, Hamilton</t>
  </si>
  <si>
    <t>2019 Bell Bonds</t>
  </si>
  <si>
    <t>20 George St - CCRA Project</t>
  </si>
  <si>
    <t>Pole Relocate-Birch Ave &amp; Barton St</t>
  </si>
  <si>
    <t>Eleanor &amp; Stonechurch PMH (16458)</t>
  </si>
  <si>
    <t>Lantern Lane URD</t>
  </si>
  <si>
    <t>37 &amp; 39 Galbraith Dr</t>
  </si>
  <si>
    <t>Hamilton Mountain URD 2019 Part 4</t>
  </si>
  <si>
    <t>171 Appleford Crt, Hamilton</t>
  </si>
  <si>
    <t>21 Rivercrest Dr</t>
  </si>
  <si>
    <t>372 DUNDAS ST. E</t>
  </si>
  <si>
    <t>10 Sherman Rise, Dundas</t>
  </si>
  <si>
    <t>Cogeco Make Ready - John St N</t>
  </si>
  <si>
    <t>Feeder Unshare-Juravinski Hospital</t>
  </si>
  <si>
    <t>391X - Feeder Extension</t>
  </si>
  <si>
    <t>Wentworth - 12 # 6 Replacement</t>
  </si>
  <si>
    <t>Cogeco Make Ready - Cosby Rd</t>
  </si>
  <si>
    <t>Nora Frances School</t>
  </si>
  <si>
    <t>2019 Rogers Bonds</t>
  </si>
  <si>
    <t>530 Scenic Dr - Hamilton</t>
  </si>
  <si>
    <t>Cogeco Make Ready - Queendale Ave E</t>
  </si>
  <si>
    <t>Juravinski - Circuit 8621 X Install - Part 2</t>
  </si>
  <si>
    <t>Rogers Make Ready - Highway 8</t>
  </si>
  <si>
    <t>HI-2 Removal</t>
  </si>
  <si>
    <t>7 Gertrude St, Hamilton</t>
  </si>
  <si>
    <t>#6 Replacement - WL4-WL1</t>
  </si>
  <si>
    <t>46 King St. E HAM</t>
  </si>
  <si>
    <t>399 Kenora Ave</t>
  </si>
  <si>
    <t>396 Acadia Dr, Hamilton</t>
  </si>
  <si>
    <t>Stroud #3 Phase 6 Completion</t>
  </si>
  <si>
    <t>156 5th Conc Rd. E WTD</t>
  </si>
  <si>
    <t>Discovery Dr. Structure Relocation</t>
  </si>
  <si>
    <t>30 John St. N</t>
  </si>
  <si>
    <t>Central 3 conv (2018 carry-over)</t>
  </si>
  <si>
    <t>Manhole Roof Replacement - Hamilton</t>
  </si>
  <si>
    <t>Cogeco Make Ready - Centennial Pkwy</t>
  </si>
  <si>
    <t>665 Starthearne Ave, Hamilton</t>
  </si>
  <si>
    <t>200 Sherman Ave S, Hamilton</t>
  </si>
  <si>
    <t>117 Park St S, Hamilton</t>
  </si>
  <si>
    <t>1212 Main St. E - Bell Station</t>
  </si>
  <si>
    <t>1053 Barton St, Stoney Creek</t>
  </si>
  <si>
    <t>99 Lincoln Rd, Stoney Creek</t>
  </si>
  <si>
    <t>29 West Ave., Stoney Creek</t>
  </si>
  <si>
    <t>Life - recoverable re-locations</t>
  </si>
  <si>
    <t>550 FENNELL AVE.E - POWER CENTER UPGRADE</t>
  </si>
  <si>
    <t>COSTCO - ST.CATHARINES - 2500A 347/600V UPGRADE</t>
  </si>
  <si>
    <t>925-979 MAIN ST W / HRZ. SR</t>
  </si>
  <si>
    <t>1721 Strathearne Ave, Hamilton</t>
  </si>
  <si>
    <t>Hamilton 2019 Pole Removals</t>
  </si>
  <si>
    <t>281 Barton St. STC - Gas Station</t>
  </si>
  <si>
    <t>York and Willowglen Pole Replace</t>
  </si>
  <si>
    <t>40 Centennial Pkwy N - OH to UG</t>
  </si>
  <si>
    <t>966 Beach Blvd</t>
  </si>
  <si>
    <t>738 Mud St E, Stoney Creek</t>
  </si>
  <si>
    <t>OH Prim Relocate - North Service Rd</t>
  </si>
  <si>
    <t>Relocate Hydro Pole - Baldwin St</t>
  </si>
  <si>
    <t>90 Beach Rd, Hamilton</t>
  </si>
  <si>
    <t>15 Tevere Pl - Hamilton</t>
  </si>
  <si>
    <t>43 Woodbine Cres, Hamilton</t>
  </si>
  <si>
    <t>HAMILTON 2020 POLE RESIDUALS PHASE 11</t>
  </si>
  <si>
    <t>HAMILTON 2020 POLE REDISDUALS PHASE 10</t>
  </si>
  <si>
    <t>JOINT USE PERMIT HW2020-003 - DUNKIRK, ROSEDALE, MONTROSE, ETC - HAM</t>
  </si>
  <si>
    <t>205 NEBO ROAD</t>
  </si>
  <si>
    <t>Stub Pole Relocate - Steel City Crt</t>
  </si>
  <si>
    <t>Jarvis St - King William to King</t>
  </si>
  <si>
    <t>119 Hwy 5, Waterdown</t>
  </si>
  <si>
    <t>Pole Relocation - 41 Oak Ave</t>
  </si>
  <si>
    <t>Duke St, Wellington St &amp; Lake St</t>
  </si>
  <si>
    <t>JOINT USE PERMIT HW2020-022 - SCOTT ST W - ST CATH</t>
  </si>
  <si>
    <t>MH 109C - ROOF REPLACEMENT</t>
  </si>
  <si>
    <t>26 Berry Hill Ave - Flamborough</t>
  </si>
  <si>
    <t>Cogeco Make Ready - Burlington St</t>
  </si>
  <si>
    <t>212 Natinal Dr.</t>
  </si>
  <si>
    <t>50 Colquhoun Cres</t>
  </si>
  <si>
    <t>154 Main St E Structure Upgrade</t>
  </si>
  <si>
    <t>Pole Relocation - 20 Winona Park Dr</t>
  </si>
  <si>
    <t>176 Queensdale Ave E - Hamilton</t>
  </si>
  <si>
    <t>Cogeco Make Ready - Glover Rd</t>
  </si>
  <si>
    <t>1041 West 5th St. HAM</t>
  </si>
  <si>
    <t>Bell Make Ready - Winchester Blvd</t>
  </si>
  <si>
    <t>50 Secord Dr</t>
  </si>
  <si>
    <t>214 Park St W, Dundas</t>
  </si>
  <si>
    <t>Myst - Lakeview Dr (STK)</t>
  </si>
  <si>
    <t>438 NEBO RD</t>
  </si>
  <si>
    <t>Pole Relocate - Kimberly Drive</t>
  </si>
  <si>
    <t>295 Dundas St East - Flamborough</t>
  </si>
  <si>
    <t>OT-2 #6 CU Replacement</t>
  </si>
  <si>
    <t>121 Hwy 8, Stoney Creek</t>
  </si>
  <si>
    <t>1212 Main St E 13kV Expansion - 7412X</t>
  </si>
  <si>
    <t>MH206 - Roof Replacement</t>
  </si>
  <si>
    <t>198 Welland Ave. St. Kitts</t>
  </si>
  <si>
    <t>105 HIGH ST - PAVILLON DE LA JEUNESSE SCHOOL UPGRADE</t>
  </si>
  <si>
    <t>8 AYLETT - ANCHOR RELOCATION</t>
  </si>
  <si>
    <t>Greenhill Pumping Station</t>
  </si>
  <si>
    <t>#6 Replacement - WL2</t>
  </si>
  <si>
    <t>1675 Burlington St.E</t>
  </si>
  <si>
    <t>690 Rennie 13kV Expansion</t>
  </si>
  <si>
    <t>CENTRAL CONVERSION - MARKLAND ST</t>
  </si>
  <si>
    <t>Rymal Rd Widening - City of Hamilton</t>
  </si>
  <si>
    <t>CENTRAL - ST JAMES PL- 16664 (2020)</t>
  </si>
  <si>
    <t>Pole Line Relocate - Mountain Brow</t>
  </si>
  <si>
    <t>CENTRAL CONVERSION - PHASE 4 - 2021 WORK (FORMERLY S699225C DWG)</t>
  </si>
  <si>
    <t>JOINT USE PERMIT HW2020-021 - ALBRIGHT - HAM</t>
  </si>
  <si>
    <t>COGECO BONDS - 2019 EAST HAM 1</t>
  </si>
  <si>
    <t>1575 Main St W, Hamilton</t>
  </si>
  <si>
    <t>1215 Barton St (STK)</t>
  </si>
  <si>
    <t>87 Kennedy Ave</t>
  </si>
  <si>
    <t>COGECO BONDS - 2019 DUNDAS</t>
  </si>
  <si>
    <t>Bell Make Ready - Kenilworth Ave</t>
  </si>
  <si>
    <t>623 Upper James St</t>
  </si>
  <si>
    <t>HAMILTON 2020 URGENT POLE REPLACEMENTS</t>
  </si>
  <si>
    <t>810 Beeforth Rd</t>
  </si>
  <si>
    <t>12 Dundana Ave, Dundas</t>
  </si>
  <si>
    <t>106 King St W, Stoney Creek</t>
  </si>
  <si>
    <t>92 Barton St.E</t>
  </si>
  <si>
    <t>24 King St West</t>
  </si>
  <si>
    <t>Bell Make Ready - Lovers Lane</t>
  </si>
  <si>
    <t>MH70A &amp; SB23 - Roof Replacement</t>
  </si>
  <si>
    <t>30 Jerome Park Dr</t>
  </si>
  <si>
    <t>Dennis Ave &amp; Overdale Ave</t>
  </si>
  <si>
    <t>690 Rennie St</t>
  </si>
  <si>
    <t>954 Concession St</t>
  </si>
  <si>
    <t>Biggar St Wire Removal</t>
  </si>
  <si>
    <t>806 Beeforth Rd</t>
  </si>
  <si>
    <t>284 Winona Rd, Stoney Creek</t>
  </si>
  <si>
    <t>1870 Burlington St E</t>
  </si>
  <si>
    <t>2 Gage Ave S, Hamilton</t>
  </si>
  <si>
    <t>10 Newman Rd, Hamilton</t>
  </si>
  <si>
    <t>1119 BARTON ST, STONEY CREEK</t>
  </si>
  <si>
    <t>SC752 - Removal</t>
  </si>
  <si>
    <t>CLAPPISON 5/6 PROPERTIES - SUBD ICI EDS</t>
  </si>
  <si>
    <t>30 GOLFWOOD DR</t>
  </si>
  <si>
    <t>Rogers Make Ready - South Service Rd</t>
  </si>
  <si>
    <t>CHH Demo - James St N &amp; MacNab St N</t>
  </si>
  <si>
    <t>49 COLLEGIATE AVE, STONEY CREEK</t>
  </si>
  <si>
    <t>8 Adams St, Hamilton</t>
  </si>
  <si>
    <t>107 Florance Ave, Hamilton</t>
  </si>
  <si>
    <t>150 JAMES ST.S</t>
  </si>
  <si>
    <t>539 BARTON ST.E</t>
  </si>
  <si>
    <t>2 OTTAWA ST.N</t>
  </si>
  <si>
    <t>1344 HIGHWAY 8</t>
  </si>
  <si>
    <t>95 ROCKCLIFFE</t>
  </si>
  <si>
    <t>4 PENLAKE CRT - HAMILTON</t>
  </si>
  <si>
    <t>138 Overdale Ave, Waterdown</t>
  </si>
  <si>
    <t>2, 6 &amp; 10 Dennis Ave - Flamborough</t>
  </si>
  <si>
    <t>115 Hamilton St N, Waterdown</t>
  </si>
  <si>
    <t>1318 UPPER WELLINGTON ST</t>
  </si>
  <si>
    <t>Nikola Tesla Blvd, Hamilton</t>
  </si>
  <si>
    <t>Vanier Tower 3</t>
  </si>
  <si>
    <t>13011A</t>
  </si>
  <si>
    <t>36 Queenston St(SCH)</t>
  </si>
  <si>
    <t>BELL POLE RELOCATE - TRANSFER PRIMARY - NEW INTERSECTION INSTALL</t>
  </si>
  <si>
    <t>Cogeco Make Ready - Birch Ave</t>
  </si>
  <si>
    <t>201 HIGHWAY 5 WEST - FLAMBOROUGH</t>
  </si>
  <si>
    <t>170 CONCESSION ST</t>
  </si>
  <si>
    <t>476 BEACH ROAD</t>
  </si>
  <si>
    <t>100 CHARLTON AVE W</t>
  </si>
  <si>
    <t>PARKDALE</t>
  </si>
  <si>
    <t>ROGERS MAKE READY - PARKSIDE DR - HAM</t>
  </si>
  <si>
    <t>HAMILTON 2020 POLE RESIDUALS PHASE 2</t>
  </si>
  <si>
    <t>JOINT USE PERMIT HW2020-035 - YORK AND HOPKINS - HAM</t>
  </si>
  <si>
    <t>JOINT USE PERMIT HW2020-040 - WENTWORTH ESCARPMENT - HAM</t>
  </si>
  <si>
    <t>ANCHOR RELOCATE - 32 TRILLIUM AVE</t>
  </si>
  <si>
    <t>JOINT USE PERMIT HW2020-038 - SEAMAN, DEWITT, AND MILLEN - HAM</t>
  </si>
  <si>
    <t>HAMILTON 2020 POLE RESIDUALS PHASE 8</t>
  </si>
  <si>
    <t>HAMILTON 2020 POLE RESIDUALS PHASE 7</t>
  </si>
  <si>
    <t>CENTRAL, HOLMESDALE, LUCERNE, HAMILTON</t>
  </si>
  <si>
    <t>686 QUEENSTON ROAD - ELECTRIFY CANADA/HAM/NS00032030/3PHPAD</t>
  </si>
  <si>
    <t>COGECO BONDS - 2019 WEST HAMILTON</t>
  </si>
  <si>
    <t>POLE RELOCATION - FEEDER UPGRADE - CHARLTON AVE</t>
  </si>
  <si>
    <t>291 LODOR ST - SERVICE UPGRADE</t>
  </si>
  <si>
    <t>JOINT USE PERMIT HW2019-022 - WHITNEY AND EMERSON - HAM</t>
  </si>
  <si>
    <t>POLE RELOCATION - GRADING CHANGE - CN BRIDGE</t>
  </si>
  <si>
    <t>HIGHLAND DUCT STRUCTURE INSTALL</t>
  </si>
  <si>
    <t>245 JAMES ST N</t>
  </si>
  <si>
    <t>JOINT USE PERMIT HW2021-056 - TROY, DUNN, GRACE, GLOW, ETC - HAM</t>
  </si>
  <si>
    <t>COGECO MAKE READY - GREEN MOUNTAIN RD</t>
  </si>
  <si>
    <t>HAMILTON 2019 URGENT POLE REPLACEMENT - PHASE 2</t>
  </si>
  <si>
    <t>1527 UPPER JAMES ST MAIN SERVICE REMOVAL</t>
  </si>
  <si>
    <t>COGECO BONDS - 2019 EAST HAM 4</t>
  </si>
  <si>
    <t>BELL BONDS - X62208, DUNDAS</t>
  </si>
  <si>
    <t>ROGERS MAKE READY - MOHAWK RD E</t>
  </si>
  <si>
    <t>80 AUBREY AVE, HAMILTON - NEW 200A U/G SERVICE</t>
  </si>
  <si>
    <t>JOINT USE PERMIT HW2020-057 - BEACH AND BEATTY - HAM</t>
  </si>
  <si>
    <t>BELL MAKE READY - RESERVOIR RD &amp; FIFTY RD</t>
  </si>
  <si>
    <t>ROGERS MAKE READY - CENTRAL CONVERSION PHASE 3</t>
  </si>
  <si>
    <t>65 ROCKCLIFFE RD -  RELOCATE SERVICE FOR ADDITION</t>
  </si>
  <si>
    <t>51 Sulphur Springs Rd</t>
  </si>
  <si>
    <t>2020 SWITCH REPLACEMENT PROGRAM - HAMILTON</t>
  </si>
  <si>
    <t>CENTRAL CONVERSION (2020 WORK)</t>
  </si>
  <si>
    <t>176 OAKDALE AVE</t>
  </si>
  <si>
    <t>HAMILTON PCB TX'S OVERHEAD</t>
  </si>
  <si>
    <t>KENILWORTH TS - STATION UPGRADE</t>
  </si>
  <si>
    <t>446 DUNDAS ST.E - TEMP</t>
  </si>
  <si>
    <t>200 GLENDALE AVE N, HAMILTON</t>
  </si>
  <si>
    <t>Joint Use Permit HW2019-128 Make-Ready , HAM</t>
  </si>
  <si>
    <t>NEWTON TS - T2 REPLACEMENT WORK</t>
  </si>
  <si>
    <t>THE TOWNS AT RED HILL</t>
  </si>
  <si>
    <t>COGECO BONDS - 2019 EAST HAM 2</t>
  </si>
  <si>
    <t>COGECO BONDS - 2019 EAST HAM 3</t>
  </si>
  <si>
    <t>JOINT USE PERMIT 20170719-1474-005 - MILL, WELLINGTON S, MCNAB - HAM</t>
  </si>
  <si>
    <t>50 GREEN MOUNTAIN ROAD WEST - REMOVAL / DEMOLITION</t>
  </si>
  <si>
    <t>ROGERS BONDS - THIRD BATCH - DUNDURN, WHITNEY, AND GOVERNORS</t>
  </si>
  <si>
    <t>WILLOW LANE (SCH) - RELOCATE POLES IN SDWK CONFLICT</t>
  </si>
  <si>
    <t>629 BARTON STREET EAST</t>
  </si>
  <si>
    <t>686 PARKDALE AVE N, HAMILTON</t>
  </si>
  <si>
    <t>HAMILTON 2020 POLE RESIDUALS PHASE 4</t>
  </si>
  <si>
    <t>HAMILTON 2020 POLE RESIDUALS PHASE 3</t>
  </si>
  <si>
    <t>HAMILTON 2020 POLE RESIDUALS PHASE 1</t>
  </si>
  <si>
    <t>HUMMINGBIRD LANE DEVELOPMENT EXPANSION</t>
  </si>
  <si>
    <t>156 5TH CONCESSION ROAD</t>
  </si>
  <si>
    <t>391 VICTORIA AVENUE NORTH</t>
  </si>
  <si>
    <t>REBUILD: W 31ST, BTWN ANGELA AVE &amp; LESLIE AVE (HAMILTON) - 9</t>
  </si>
  <si>
    <t>CARDINAL HEIGHTS - POLE/PRIM REMOVALS &amp; RE-LOCATIONS</t>
  </si>
  <si>
    <t>JOINT USE PERMIT HW2019-109 - MAIN ST W, HAM</t>
  </si>
  <si>
    <t>JOINT USE PERMIT HW2019-150 - SIMPSON RD - ST CATH</t>
  </si>
  <si>
    <t>CENTRAL CONVERSION - CE-10 &amp; CE-2 REMOVALS</t>
  </si>
  <si>
    <t>HAMILTON 2020 POLE RESIDUALS PHASE 9</t>
  </si>
  <si>
    <t>HAMILTON WATERFRONT TRUST TX RELOCATE</t>
  </si>
  <si>
    <t>170 OGILVIE ST )ST.JOSEPHS VILLA)</t>
  </si>
  <si>
    <t>223 EAST AVE N</t>
  </si>
  <si>
    <t>695 WOODWARD AVE N UPGRADE &amp; 741 WOODWARD AVE N CONVERSION</t>
  </si>
  <si>
    <t>JOINT USE PERMIT HW2020-010 - QUIGLEY RD - HAM</t>
  </si>
  <si>
    <t>HAMILTON KICKER TX REPLACEMENT - TX 10117</t>
  </si>
  <si>
    <t>HAMILTON KICKER TX REPLACEMENT - TX 7675 AND 8050 - 2</t>
  </si>
  <si>
    <t>HAMILTON KICKER TX REPLACEMENT - TX 7544 AND 2923</t>
  </si>
  <si>
    <t>2D13X - WATERDOWN AUTO SWITCH</t>
  </si>
  <si>
    <t>COGECO BONDS - 2020 DUNDAS</t>
  </si>
  <si>
    <t>COGECO BONDS - 2020 FLAMBOROUGH</t>
  </si>
  <si>
    <t>COGECO BONDS - 2020 WESTDALE - HAM</t>
  </si>
  <si>
    <t>COGECO BONDS - 2020 AINSLIE WOOD NORTH - HAM</t>
  </si>
  <si>
    <t>COGECO BONDS - 2020 HAMILTON EAST - HAM</t>
  </si>
  <si>
    <t>COGECO BONDS - 2020 KIRKENDALL NORTH - HAM</t>
  </si>
  <si>
    <t>COGECO BONDS - 2020 GLENVIEW AND WINONA - HAM</t>
  </si>
  <si>
    <t>ROAD AUTHORITY - GRINDSTONE BRIDGE OVERHEAD WIRE RELOCATION</t>
  </si>
  <si>
    <t>JOINT USE PERMIT HW2020-032 - UPPER WENTWORTH - HAM</t>
  </si>
  <si>
    <t>NEWTON M8 - 282X: RECONFIGURATION/FUSE CHANGES</t>
  </si>
  <si>
    <t>1290 ARVIN AVE - NEW SERVICE</t>
  </si>
  <si>
    <t>KING &amp; BAY EXPANSION - MCMASTER TOWER</t>
  </si>
  <si>
    <t>21 UPPER CENTENNIAL PKWY - BLDG B (GAS BAR)</t>
  </si>
  <si>
    <t>MOUNTAIN BROW ROAD -  3- PH OVERHEAD WORK</t>
  </si>
  <si>
    <t>JOINT USE PERMIT HW2020-023 - RANDALL, SECOND N, AND BRANDOW - HAM</t>
  </si>
  <si>
    <t>JOINT USE PERMIT HW2020-026 - DELAWANA AND JEROME - HAM</t>
  </si>
  <si>
    <t>JOINT USE PERMIT HW2020-048 - BELL AND MONTEREY - HAM</t>
  </si>
  <si>
    <t>JOINT USE PERMIT HW2020-042 - ROYAL AVE - HAM</t>
  </si>
  <si>
    <t>FOOTHILLS OF WINONA - SERVICE ADDITIONS/RE-LOCATIONS</t>
  </si>
  <si>
    <t>EA-8 FEEDER EXTENSION (UPPER KENILWORTH) HAMILTON</t>
  </si>
  <si>
    <t>JOINT USE PERMIT HW2020-033 - LONGWOOD RD S - HAM</t>
  </si>
  <si>
    <t>67 DUNCOMBE DR</t>
  </si>
  <si>
    <t>22 PATRICK STREET - OH SERVICE COMPAINT</t>
  </si>
  <si>
    <t>27 RACHAEL DRIVE - SUBD RES EDS</t>
  </si>
  <si>
    <t>POLE REPLACEMENT - EAST 25TH &amp; FENNEL AVE E</t>
  </si>
  <si>
    <t>2020 - OH AUTO SWITCH INSTALLS</t>
  </si>
  <si>
    <t>38 WEST AVE S - UPGRADE</t>
  </si>
  <si>
    <t>SISTER VARGA</t>
  </si>
  <si>
    <t>JOINT USE PERMIT HW2019-092 - SEAMAN - HAM</t>
  </si>
  <si>
    <t>ROGERS BONDS - 2020 BATCH 1 - HAM</t>
  </si>
  <si>
    <t>40 MALLARD TRAIL</t>
  </si>
  <si>
    <t>Metering under</t>
  </si>
  <si>
    <t>174 AND 190 NAPIER ST, HAM - DRILLING POLES 14698 AND 37611</t>
  </si>
  <si>
    <t>JOINT USE PERMIT HW2020-091 - PARK, BROCK N, MARKET N, ETC - HAM</t>
  </si>
  <si>
    <t>QUEEN ST - KING TO MAKET PRIMARY REMOVAL</t>
  </si>
  <si>
    <t>202 CANADA ST - AERIAL TRESPASS</t>
  </si>
  <si>
    <t>LANG &amp; REID / HAM / SR</t>
  </si>
  <si>
    <t>JOINT USE PERMIT HW2019-145 - ARVIN AVE - HAM</t>
  </si>
  <si>
    <t>24 KENNARD ST</t>
  </si>
  <si>
    <t>JOINT USE PERMIT HW2020-121 - HILLSIDE S AND ROGERS - HAM</t>
  </si>
  <si>
    <t>237 ARVIN AVE - TK PLASTICS LTD/HAM/UP00070769 /3PHPAD</t>
  </si>
  <si>
    <t>107 MCNAB ST NORTH, LINE ISOLATION</t>
  </si>
  <si>
    <t>TX RENEWAL PROGRAM 2021 - PHASE 3 - HAMILTON - 3</t>
  </si>
  <si>
    <t>75 DISCOVERY DR - TEMP SERVICE</t>
  </si>
  <si>
    <t>JOINT USE PERMIT HW2020-120 - SOUTH W, WOODWARD, HILLSIDE N, ETC - HAM</t>
  </si>
  <si>
    <t>JOINT USE PERMIT HW2019-142 - MOUNTVILLE, INVERNESS E, E14, ETC - HAM</t>
  </si>
  <si>
    <t>FOOTHILLS OF WINONA - PHASE 2B - SUBD RES EDS</t>
  </si>
  <si>
    <t>223 EAST AVE - EXPANSION</t>
  </si>
  <si>
    <t>JOINT USE PERMIT HW2020-135 - MAIN SOUTH - HAM</t>
  </si>
  <si>
    <t>1831X RELIABILITY PROJECT</t>
  </si>
  <si>
    <t>TX RENWAL PROGRAM 2021  - PHASE 13 - ORGAN CRES - 1</t>
  </si>
  <si>
    <t>TX RENEWAL PROGRAM 2021 - PHASE 16 - GRANDFIELD ST - 1</t>
  </si>
  <si>
    <t>90 GLOVER ROAD</t>
  </si>
  <si>
    <t>JOINT USE PERMIT HW2021-124 - GRAY, BRITANNIA, ROXBOROUGH, ETC - HAM</t>
  </si>
  <si>
    <t>TX RENEWAL PROGRAM 2021 - PHASE 15 - EAST 45TH STREET - 1</t>
  </si>
  <si>
    <t>270 MELVIN AVE - SUBD RES EDS</t>
  </si>
  <si>
    <t>90 GLOVER RD EXPANSION</t>
  </si>
  <si>
    <t>JOINT USE PERMIT HW2020-156 - MAIN N, HAMILTON N, WESLEY, ETC - HAM</t>
  </si>
  <si>
    <t>JOINT USE PERMIT HW2021-004 - NAPIER N, HATT, MATILDA N, ETC - HAM</t>
  </si>
  <si>
    <t>JOINT USE PERMIT HW2021-005 - BOND N, BOND S, JAMES, ETC - HAM</t>
  </si>
  <si>
    <t>JOINT USE PERMIT HW2021-046 - SCENIC, LESLIE, W28, PRICE - HAM</t>
  </si>
  <si>
    <t>JOINT USE PERMIT HW2019-143 - BARTON E, MONS, AND CAVELL - HAM</t>
  </si>
  <si>
    <t>JOINT USE PERMIT HW2021-025 - MARION N AND DROMORE - HAM</t>
  </si>
  <si>
    <t>CUSTOMER INITIATED EXPANSION - ROXBOROUGH PARK INC. DEVELOPMENT - QUEENSTON RD</t>
  </si>
  <si>
    <t>JOINT USE PERMIT HW2021-044 - BEACH - HAM</t>
  </si>
  <si>
    <t>V63 &amp; V64 VAULT LID REPLACEMENT</t>
  </si>
  <si>
    <t>JOINT USE PERMIT HW2021-053 - NARDI, POTTRUFF S, CHERRY, ETC - HAM</t>
  </si>
  <si>
    <t>JOINT USE PERMIT HW2021-063 - ALMA, PARKSIDE, AND SYDENHAM - HAM</t>
  </si>
  <si>
    <t>JOINT USE PERMIT HW2021-062 - GARSIDE S, NORMANDY, BARON S - HAM</t>
  </si>
  <si>
    <t>JOINT USE PERMIT HW2021-072 - BARTON EAST - HAM</t>
  </si>
  <si>
    <t>JOINT USE PERMIT HW2021-067 - ST JOSEPHS, ARKLEDUN, KINGSWAY - HAM</t>
  </si>
  <si>
    <t>JOINT USE PERMIT HW2021-071 - HEAD, MILL, MERCER, ETC - HAM</t>
  </si>
  <si>
    <t>JOINT USE PERMIT HW2021-074 - RED OAK AND MARGARET - HAM</t>
  </si>
  <si>
    <t>JOINT USE PERMIT HW2021-075 - BUCKINGHAM, SANDRINGHAM, ETC - HAM</t>
  </si>
  <si>
    <t>JOINT USE PERMIT HW2021-083 - MILANO, GUILDWOOD, ADIS, ETC - HAM</t>
  </si>
  <si>
    <t>18 AUGUSTA ST / HAM / NS00131456 / 1500KVA 3PH COMMERCIAL SERVICE</t>
  </si>
  <si>
    <t>JOINT USE PERMIT HW2019-061 - LOWDEN AVE - BELL:Y77217 - HAM</t>
  </si>
  <si>
    <t>JOINT USE PERMIT HW2021-090 - GREENCEDAR, VENETIAN, ANTHONY, ETC - HAM</t>
  </si>
  <si>
    <t>1040 QUEENSDALE AVENUE EAST / HAM / UP / 3PH PAD</t>
  </si>
  <si>
    <t>86 CAMERON AVENUE / DUN / UP / 3PH PAD</t>
  </si>
  <si>
    <t>30 LAURIER AVENUE / HAM / UP / 3PH PAD</t>
  </si>
  <si>
    <t>JOINT USE PERMIT HW2021-123 - MOUNTAIN N - HAM</t>
  </si>
  <si>
    <t>JOINT USE PERMIT HW2021-127 - CHERRYWOOD, NEW MTN, ETC - HAM</t>
  </si>
  <si>
    <t>2022 - TX RENEWAL HAM - BATCH 3 (UG)  - 5 TX</t>
  </si>
  <si>
    <t>JOINT USE PERMIT HW2021-119 - BARTON - HAM</t>
  </si>
  <si>
    <t>JOINT USE PERMIT HW2021-118 - WILSON E - HAM</t>
  </si>
  <si>
    <t>87 KENNEDY AVE - REROUTING SERVICE FOR AERIAL TRESPASS</t>
  </si>
  <si>
    <t>HYDRO VAULT LID REPLACEMENT-V77-CHAMPLAIN AVE</t>
  </si>
  <si>
    <t>2021 - 50 MAIN STREET (DUNDAS) - TRANSFORMER REPLACEMENT</t>
  </si>
  <si>
    <t>21 RANDALL AVE - OVERHEAD TRESPASS - INGROUND POOL</t>
  </si>
  <si>
    <t>2022 SWITCH RENEWAL HAM - BATCH 2 - 1 VIPER</t>
  </si>
  <si>
    <t>51 RALEIGH ST / HAM / UP / 1PH</t>
  </si>
  <si>
    <t>2022 EMERGING OH - STROUD SC RELOCATION</t>
  </si>
  <si>
    <t>CUSTOMER INITIATED RELOCATIONS - POLE RELOCATION AYR AVE</t>
  </si>
  <si>
    <t>JOINT USE PERMIT HW2021-003 - YORK, WILMAR, SLEEPY HOLLOW, ETC - HAM</t>
  </si>
  <si>
    <t>PEIR 14 PORT AUTH - HAM - NS - 3PH - 600A</t>
  </si>
  <si>
    <t>JOINT USE PERMIT HW2020-154 - RAMSEY, OFIELD, LWR HORNING, ETC - HAM</t>
  </si>
  <si>
    <t>367 BARTON ST/ STC / UP00192515 / 500KVA - 400A 347/600V 3PH PAD SERVICE</t>
  </si>
  <si>
    <t>(WO 318266) Leslie Street - Elgin Mills to 19th Avenue</t>
  </si>
  <si>
    <t>Shortt, Derek B.</t>
  </si>
  <si>
    <t>(WO 318222) Relocations for Markham Sidwalks</t>
  </si>
  <si>
    <t>(WO 316191) Pole Relocation Leslie St Stouffville Rd to Bloomington Rd</t>
  </si>
  <si>
    <t>(WO 314652) Aurora Go station Pole Relocation</t>
  </si>
  <si>
    <t>(WO 316619) 180 Wellington, Aurora</t>
  </si>
  <si>
    <t>453203 (WO 318171) Dufferin &amp; Langstaff Shell Station Development, Vaughan</t>
  </si>
  <si>
    <t>(WO 317896) OH Relocation - 7089 YONGE STREET, MARKHAM, ON</t>
  </si>
  <si>
    <t>452753 - RER - MX - RELOC - STEELES AVE W - BARRIE LINE (21) - RAILWAY CROSSINGS</t>
  </si>
  <si>
    <t>(WO315397) YRRTC - Y2.1 - Stage 8 Yonge St -  Weldrick to Elmwood</t>
  </si>
  <si>
    <t>453700 (WO 319015) NORTHERN PINES BLVD. - #1</t>
  </si>
  <si>
    <t>453701 - HIGHWAY NO. 7 - #6800 - HOTEL</t>
  </si>
  <si>
    <t>230 EDWARD ST, AUR/UP//3PH</t>
  </si>
  <si>
    <t>( WO 316314) 77 EAGLEVIEW HEIGHTS PH 2</t>
  </si>
  <si>
    <t>( WO 316266) NINE TEN WEST CARVILLE DISTRICT</t>
  </si>
  <si>
    <t>( WO 314247) LESILE ELGIN PHASE 1</t>
  </si>
  <si>
    <t>452820 (WO 316698) 396, 404, 416 KING ROAD RICHMOND HILL</t>
  </si>
  <si>
    <t>Chris Hagan</t>
  </si>
  <si>
    <t>( WO 315692) GERMANA PLACE DEVELOPMENT</t>
  </si>
  <si>
    <t>( WO 311826) KLEINDOR DEVELOPMENT INC. PH#2</t>
  </si>
  <si>
    <t>Kinsella, William P</t>
  </si>
  <si>
    <t>( WO 310640) THE GRAND CHATEAUS ON BAYVIEW PH2</t>
  </si>
  <si>
    <t>( WO 316511) ADENA VIEWS SUBDIVISION</t>
  </si>
  <si>
    <t>452692 (WO 316252) 1756 ST. JOHNS SD RD</t>
  </si>
  <si>
    <t>( WO 314813) MATTAMY HOMES PHASE 1B (AURORA) (SERVICES ONLY)</t>
  </si>
  <si>
    <t>( WO 315084) GLEN RIDGES ESTATES SUBDIVISION</t>
  </si>
  <si>
    <t>( WO 315057) BG AURORA PHASE 1</t>
  </si>
  <si>
    <t>453360 (WO 318496) Relocate Poles (Hwy 50 @ Major Mac)</t>
  </si>
  <si>
    <t>(WO 318446) JU 18-135</t>
  </si>
  <si>
    <t>(WO317546) Hydro Relocation - HWY 427 EXTENSION, HUNTINGTON RD AND MAJOR MACKENZIE DR, VAUGHAN - Tem</t>
  </si>
  <si>
    <t>( WO 313906) MADISON LEGACY BLOCK 11 SUBDIVISION</t>
  </si>
  <si>
    <t>( WO 314733) CORSICA RESIDENTIAL PHASE 3 SUBDIVISION</t>
  </si>
  <si>
    <t>( WO 312394) CORNELL ROUGE PH 4D</t>
  </si>
  <si>
    <t>( WO 314351) VILLAGES OF FAIRTREE - EAST VILLAGE</t>
  </si>
  <si>
    <t>( WO 313699) TOWN HOME BLOCK (16TH &amp; MARKHAM RD)</t>
  </si>
  <si>
    <t>(WO 316318) PEAK GARDENS PHASE 2 - 3947 HWY 7</t>
  </si>
  <si>
    <t>( WO 313166) 3940 HIGHWAY 8 - PEAK GARDENS SUBDIVION</t>
  </si>
  <si>
    <t>( WO 315020) 77 EAGLEVIEW HEIGHTS PH 1</t>
  </si>
  <si>
    <t>452732 (WO 316450) Union Condominium Development</t>
  </si>
  <si>
    <t>(WO 316270) 161 Milani Blvd</t>
  </si>
  <si>
    <t>( WO 315393) YRRTC - Y2.1 - Stage 4 - Baif Blvd. to Major Mac W</t>
  </si>
  <si>
    <t>(WO319127) cable relocation. ROSE BRANCH DRIVE, RICHMOND HILL</t>
  </si>
  <si>
    <t>453376 (WO 318520) 11201 Keele St, Vaughan, ON</t>
  </si>
  <si>
    <t>Stephens, Barry N.</t>
  </si>
  <si>
    <t>(WO 318684) Replace 44TV030 &amp; 44TV028</t>
  </si>
  <si>
    <t>(WO 317403) Esso Gas Station</t>
  </si>
  <si>
    <t>(WO319174) STEELCASE RD WEST - 31</t>
  </si>
  <si>
    <t>(WO 314731) Corsica Residential Development PH2</t>
  </si>
  <si>
    <t>(WO 317472) Commercial Building - Service Shop</t>
  </si>
  <si>
    <t>( WO 316370) Rebuild Pole Line on Warden Ave into 4 cct - From 16th Ave to Major Mackenzie Drive</t>
  </si>
  <si>
    <t>(WO 317273) Replace 12 Transformers in V53</t>
  </si>
  <si>
    <t>Gonzales, Leonard</t>
  </si>
  <si>
    <t>( WO 317278) Replace 23 Transformers in V53 V54</t>
  </si>
  <si>
    <t>( WO 317279) Replace 4 Transformers in V58</t>
  </si>
  <si>
    <t>( WO 317280) Replace 11 Transformers in V43</t>
  </si>
  <si>
    <t>( WO 317284) Replace 10 Transformers in V30</t>
  </si>
  <si>
    <t>( WO 317286) Replace 11 Transformers in V26</t>
  </si>
  <si>
    <t>452943 (WO 317292) Replace 2 Transformers in V15</t>
  </si>
  <si>
    <t>452944 (WO 317293) Replace 2 Transformers in V16</t>
  </si>
  <si>
    <t>( WO 317296) Replace V39TP1001</t>
  </si>
  <si>
    <t>452945 (WO 317298) Replace 24-73</t>
  </si>
  <si>
    <t>( WO 317299) Replace 13-22</t>
  </si>
  <si>
    <t>( WO 317228) REPLACE 8 SWITCHGEARS IN V31</t>
  </si>
  <si>
    <t>( WO 317235) REPLACE A05SP2011</t>
  </si>
  <si>
    <t>(WO 317237) REPLACE A05SP2008</t>
  </si>
  <si>
    <t>(WO 317239) REPLACE SWGRS 31-L22 &amp; 31-L20</t>
  </si>
  <si>
    <t>( WO 317244) REPLACE 16-L30</t>
  </si>
  <si>
    <t>( WO 317245) REPLACE 29-L12</t>
  </si>
  <si>
    <t>( WO 317246) REPLACE 3 SWITCHGEARS</t>
  </si>
  <si>
    <t>( WO 317247) REPLACE 43-L34</t>
  </si>
  <si>
    <t>(WO 317825) UG Secondary Service Relocation - 54 Sanderson cr</t>
  </si>
  <si>
    <t>( WO 314729) Corsica Ph 1 subdivision</t>
  </si>
  <si>
    <t>( WO 314669) 7818 DUFFERIN BUILDING A</t>
  </si>
  <si>
    <t>( WO 310939) CENTRO 7777 WESTON (RETAIL AND OFFICE)</t>
  </si>
  <si>
    <t>( WO 314095) BLOOMINGTON GO STATION</t>
  </si>
  <si>
    <t>( WO 316880) 100 GIBRALTAR RD (HWY 50 &amp; HWY7)</t>
  </si>
  <si>
    <t>452719 - RAISE NEUTRAL HEIGHT AND INSTALL BOLLARDS, VAUGHAN</t>
  </si>
  <si>
    <t>452528 (WO 313534) St. John's Sideroad- Bayview Ave To Hwy 404</t>
  </si>
  <si>
    <t>452559 (WO 314876) Pole Relocation - Major Mackenzie Dr - Islington Ave To Pine Valley Dr (9 poles)</t>
  </si>
  <si>
    <t>452642 (WO 315651) Rutherford Road (Westburne Drive to Confederation PKWY), Vaughan</t>
  </si>
  <si>
    <t>452521 - UG RELOCATION/GLEN SHIELDS AVE BRIDGE, VAUGH</t>
  </si>
  <si>
    <t>452640 (WO 315625) Extension of Duct Banks on Leslie St</t>
  </si>
  <si>
    <t>( WO 316692) OH Relocation - HWY 427 AND STEELES AVE, VAUGHAN - OH Reloc due to HWY 427</t>
  </si>
  <si>
    <t>( WO 316693) Hydro Relocation - HWY 427 AND HWY 7, VAUGHAN - Hydro Reloc due to HWY 427</t>
  </si>
  <si>
    <t>( WO 316694) UG Relocation - HWY 427 AND ZENWAY BLVD, VAUGHAN - UG Reloc due to HWY 427</t>
  </si>
  <si>
    <t>452818 (WO 316696) Hydro Relocation - HWY 427 EXTENSION, RUTHERFORD RD, EAST OF HUNTINGTON RD, VGN</t>
  </si>
  <si>
    <t>( WO 317040) Transformer Relocation - LOT 104 STARKWEATHER STREET</t>
  </si>
  <si>
    <t>( WO 317115) Pole Installation future riser - LENNOX AVE - PARENT W.O. FOR UNPLANNED</t>
  </si>
  <si>
    <t>452751 (WO 316490) Hwy 404 and Hwy 7 Crossing</t>
  </si>
  <si>
    <t>(WO 318186) Bollards for Switchgear on Zenway, Vaughan</t>
  </si>
  <si>
    <t>(WO 318194) Pine Valley pole relocations, Vaughan</t>
  </si>
  <si>
    <t>(WO317591)  150 Gibraltar</t>
  </si>
  <si>
    <t>( WO 314953) WOODBRIDGE PARK RESIDENTIAL</t>
  </si>
  <si>
    <t>( WO 316428) Steeles and New Westminister - Phase 3</t>
  </si>
  <si>
    <t>Chiuco, Joseph-x</t>
  </si>
  <si>
    <t>Cory Ruiter</t>
  </si>
  <si>
    <t>( WO 317442) (M44) - Konrad Cr (690m)</t>
  </si>
  <si>
    <t>( WO 316942) Larkin Ave, M15</t>
  </si>
  <si>
    <t>452915 (WO 317132) V36SP1006 - 17 Vinyl Crt</t>
  </si>
  <si>
    <t>(WO 317135) A10SL2010 - Bayview n-o Wellington</t>
  </si>
  <si>
    <t>( WO 317139) V17SL3010 - Rutherford w-o Dufferin</t>
  </si>
  <si>
    <t>( WO 317140) V17SL3013 - Dufferin St s-o Rutherford</t>
  </si>
  <si>
    <t>452829 (WO 316782) BUTTERMILL AVE #5 &amp; PORTAGE  PKWY #898</t>
  </si>
  <si>
    <t>(WO 317334) Toronto Montessori School - Vault to Pad Conversion</t>
  </si>
  <si>
    <t>452867 (WO 316891) PORTAGE PKWY - #950</t>
  </si>
  <si>
    <t>452723 (WO 316425) Steeles and Fairway Heights</t>
  </si>
  <si>
    <t>(WO 316877) 168/176 Elgin Mills Rd</t>
  </si>
  <si>
    <t>452957 (WO 317330) Union Midrise Residential Condo Bur Oak Ave. - #1735 at Markham Rd.</t>
  </si>
  <si>
    <t>(WO315396) YRRTC-Y2.1-STAGE 7</t>
  </si>
  <si>
    <t>(WO 313222) WyView Subdivision</t>
  </si>
  <si>
    <t>452883 (WO 316926) Leslie Elgin Phase 2</t>
  </si>
  <si>
    <t>(WO 317039) - O/H - 16th Ave &amp; McCowan Rd Pole installation</t>
  </si>
  <si>
    <t>Switching</t>
  </si>
  <si>
    <t>( WO 316139) Proposed Townhouse Development</t>
  </si>
  <si>
    <t>(WO317315) HIGHWAY NO. 7 WEST - #3201 AT INTERCHANGE WAY</t>
  </si>
  <si>
    <t>(WO316993) Main Monarch Castlepoint N Ph2. S/O KIRBY RD. &amp; W/O KIPLING AVE.</t>
  </si>
  <si>
    <t>(WO 315723) 275 Woodbridge Avenue</t>
  </si>
  <si>
    <t>452626 (WO 315551) 7089 Yonge Street</t>
  </si>
  <si>
    <t>452672 (WO 315938) ICI Padmount Transformer Installation</t>
  </si>
  <si>
    <t>(WO 316883) YRRTC related-H2W-Hwy 400 Crossing at Hwy 7</t>
  </si>
  <si>
    <t>(WO 318587) 145 GIBRALTAR ROAD</t>
  </si>
  <si>
    <t>453447 (WO 318672) Replace 38TV109</t>
  </si>
  <si>
    <t>452699 (WO 316272) Highland Gate Phase One</t>
  </si>
  <si>
    <t>(WO 319216) Batch 18 - Replace 4 Poles</t>
  </si>
  <si>
    <t>(WO317081) Snidercroft Rd. - #211</t>
  </si>
  <si>
    <t>452947 (WO 317300) Replace Tx 31-114</t>
  </si>
  <si>
    <t>638133 - WELLINGTON ST @ BAYVIEW AVE (AURORA) - HYDRO ONE RELOCATIONS</t>
  </si>
  <si>
    <t>(WO315376) S/G Pole Relocate at Kevi Subdivision</t>
  </si>
  <si>
    <t>(WO318305) Pole Relocation - Victoria Square Blvd</t>
  </si>
  <si>
    <t>452638 (WO 315620) Barker DC Buisness Park, Richmond Hill</t>
  </si>
  <si>
    <t>(WO 314304) 568 RIVERLANDS AVENUE</t>
  </si>
  <si>
    <t>(WO 318093) Huntington Road- Pole Repl</t>
  </si>
  <si>
    <t>453213 (WO 318191) REPLACEMENT OF POLE P40762</t>
  </si>
  <si>
    <t>452976 - MARKHAMONE POLE RELOCATION</t>
  </si>
  <si>
    <t>452959 (WO 317337) UG Feeder on Cornell Rouge Blvd</t>
  </si>
  <si>
    <t>453389 (WO 318541) 343,349,355 ELGIN MILLS RD</t>
  </si>
  <si>
    <t>(WO318353) Lowering of Duct Bank - Glen Meadows &amp; Bayview Ave</t>
  </si>
  <si>
    <t>(WO 318487) BELL COMMUNICATION BONDS</t>
  </si>
  <si>
    <t>(WO 317709) 407 and Woodbine Ave</t>
  </si>
  <si>
    <t>(WO318503) George Kirby and Ilan Ramon</t>
  </si>
  <si>
    <t>452618 (WO 315508) - Corsica Pole Relocation - Bayview Drive &amp; Hillsview Drive, Richmond Hill</t>
  </si>
  <si>
    <t>(WO312191) 3150 Major Mackenzie Dr</t>
  </si>
  <si>
    <t>Lyle, Sedore</t>
  </si>
  <si>
    <t>(WO 318091) 16th Avenue - Pole Repl.</t>
  </si>
  <si>
    <t>453173 (WO 318092)  Langstaff Road - Pole Repl.</t>
  </si>
  <si>
    <t>(WO316918) 388 Spinnaker Way</t>
  </si>
  <si>
    <t>453284 (WO 318378)  30 Sims Crescent</t>
  </si>
  <si>
    <t>(WO318519) UG Cable Replacement. ARROWHEAD DR AND WIGWOSS DR</t>
  </si>
  <si>
    <t>(WO 318388) 25 Farrell Rd.</t>
  </si>
  <si>
    <t>(WO 316992) Monarch Castlepoint Kipling North Development Ph. 2</t>
  </si>
  <si>
    <t>453611 (WO 318905) Pole Repl 2019 - Batch 11</t>
  </si>
  <si>
    <t>452969 (WO 317408) Rutherford Rd - Jane to Westburne</t>
  </si>
  <si>
    <t>452799 (WO 316617) Villagio (9891 Keele Street)</t>
  </si>
  <si>
    <t>(WO318214) 201 Staffern Dr</t>
  </si>
  <si>
    <t>633158 - 100 BULLOCK DR</t>
  </si>
  <si>
    <t>(WO315929) Mosaik Phase 3 - Block 40/47</t>
  </si>
  <si>
    <t>452784 (WO 316550) Lindvest Pine Valley Phase 1</t>
  </si>
  <si>
    <t>453252 (WO 318259) Pole relocation Hwy 27 and CPR</t>
  </si>
  <si>
    <t>(WO 318291) - Primary Service Fitness center. 325 Woodbridge Ave</t>
  </si>
  <si>
    <t>(WO316681) UG Design for City of Vaughan - HWY 7(E/O HWY 400-E/O CREDITSTONE RD), VAUGHAN</t>
  </si>
  <si>
    <t>(WO316922)  S/GEAR RELOCATION - CANADA DRIVE &amp; VEDETTE WAY - CANADA DR - S/GEAR RELOCATI</t>
  </si>
  <si>
    <t>(WO 318221) Relocations for Vaughan Sidewalks</t>
  </si>
  <si>
    <t>(WO 318306) 62 Sherwood Forest Dr. Pole Relocation, Markham</t>
  </si>
  <si>
    <t>(WO319497) 65 Malmo Crt</t>
  </si>
  <si>
    <t>(WO 318980) Hwy 407 and Woodbine Ave Insulator Replacement</t>
  </si>
  <si>
    <t>453636 (WO 318938) METROLINX CROSSIING #ST773 EUREKA STREET - HWY 7 TO PAVILLION STREET, MARKHAM</t>
  </si>
  <si>
    <t>(WO316864) 70 Leek Cres</t>
  </si>
  <si>
    <t>453101 (WO 317909) 8470 Keele St</t>
  </si>
  <si>
    <t>453145 (WO 318021) J, K, L McNaughton &amp; EagleRock</t>
  </si>
  <si>
    <t>(WO318738) Left-Behind Cable Replacement. M37 Riviera Dr and Rodick Rd</t>
  </si>
  <si>
    <t>453421 (WO 318614) Cornell Centre Midrise Ph 2. ADAM SELLERS ST. - #58 AT RUSTLE WOODS</t>
  </si>
  <si>
    <t>(WO 316464) 1600 Major Mackenzie Dr E</t>
  </si>
  <si>
    <t>(WO 313887) Brownstones Phase 2</t>
  </si>
  <si>
    <t>(WO 317404) 7233 Hwy 27</t>
  </si>
  <si>
    <t>(WO 315364) 9225 Bathurst St</t>
  </si>
  <si>
    <t>453973 (WO 319341) VTS4 Feeder Integration Part 2 - Egress to Kirby Rd</t>
  </si>
  <si>
    <t>(WO 319393) Replace P33141 - 295 Steelcase Rd E</t>
  </si>
  <si>
    <t>453698 - I &amp; C UNION VILLAGE PHASE 1</t>
  </si>
  <si>
    <t>453699 (WO 319014) 221 CAMLAREN CRESCENT</t>
  </si>
  <si>
    <t>(WO 316717) 150 NEW HUNTINGTON RD</t>
  </si>
  <si>
    <t>(WO 318704) 18-120 Rogers JU Application</t>
  </si>
  <si>
    <t>453489 (WO 318723) 2019 Cable Injection - (V36) - Steeles &amp; Pinevalley</t>
  </si>
  <si>
    <t>452872 (WO 316899) New Retirement Home. Aurora Meadows Phase 2</t>
  </si>
  <si>
    <t>452956 (WO 317326) Yonge St. - #8868 at Westwood</t>
  </si>
  <si>
    <t>453084 (WO 317841) Town Homes - U-Social</t>
  </si>
  <si>
    <t>(WO 316841) JU 17-094 Bullock Drive</t>
  </si>
  <si>
    <t>453490 (WO 318724) 2019 Cable Injection - (V37) - Langstaff &amp; Weston</t>
  </si>
  <si>
    <t>452594 (WO 315264) M43 Steelcase and Idema - 10 Steelcase</t>
  </si>
  <si>
    <t>(WO 318602) Pole Replacement 2019 Batch 3</t>
  </si>
  <si>
    <t>(WO318691) Repl. Switchgear - Batch 1</t>
  </si>
  <si>
    <t>(WO318641) 2019 - Pdmt TX Rep. Batch 11</t>
  </si>
  <si>
    <t>(WO316392 ) 100 Lawford Rd</t>
  </si>
  <si>
    <t>(WO318292) Highway No. 50 - #8865</t>
  </si>
  <si>
    <t>(Wo 318598) Pole Relocation - 19th Avenue &amp; Hwy 48, Markham</t>
  </si>
  <si>
    <t>(WO318640) 2019 - Pdmt TX Rep. Batch 7</t>
  </si>
  <si>
    <t>(WO315906) Prima Vista Estates - Phase 1. Teston Road &amp; Pine Valley Drive</t>
  </si>
  <si>
    <t>(WO 318600) 2019 Pole Replacement Batch 01</t>
  </si>
  <si>
    <t>(WO 318601) 2019 Pole Replacement Batch 02</t>
  </si>
  <si>
    <t>453461 -  SRF VAUGHAN SUBDIVSION</t>
  </si>
  <si>
    <t>(WO318748) KING-VAUGHAN RD. - 3230</t>
  </si>
  <si>
    <t>(WO 318764) Remove Pole P25069</t>
  </si>
  <si>
    <t>453488 (WO 318722) 2019 Cable Injection - (V01) - Yonge, Steeles, Bathurst, Centre</t>
  </si>
  <si>
    <t>453491 (WO 318725) 2019 Cable Injection - (V18) - Major Mackenzie &amp; Keele</t>
  </si>
  <si>
    <t>453487 (WO 318721) 2019 Cable Injection - (M44) - Konrad Cres</t>
  </si>
  <si>
    <t>453098 (WO 317901) McNaughton Rd &amp; Eagle Rock - F (1840 Major Mackenzie Dr)</t>
  </si>
  <si>
    <t>(WO318712) AMBER ST. - #120</t>
  </si>
  <si>
    <t>(WO318697) SWGR Repl 2019 - Batch 6</t>
  </si>
  <si>
    <t>(WO318699) SW - REPL BATCH 2019 - 9</t>
  </si>
  <si>
    <t>(WO 318729) 18-137 Rogers JU Application</t>
  </si>
  <si>
    <t>(WO 318686) ASHCROFT CT AND ANDREA LN</t>
  </si>
  <si>
    <t>453512 - BOX GROVE RESIDENTIAL E</t>
  </si>
  <si>
    <t>452569 (WO 315040) 9000 Jane St. Carisma Condo</t>
  </si>
  <si>
    <t>452520 (WO 313379) Highway No. 7 East - #3972</t>
  </si>
  <si>
    <t>(WO 318612) 8125 Highway 50</t>
  </si>
  <si>
    <t>(WO318751) UG Cable Replacement. M44 400-430 COCHRANE DR</t>
  </si>
  <si>
    <t>(WO316463) York University Campus Markham</t>
  </si>
  <si>
    <t>(WO318081) 28 Main St West Building</t>
  </si>
  <si>
    <t>(WO318550) 277 Cityview Blvd</t>
  </si>
  <si>
    <t>(WO313541) 77 Woodstream Blvd</t>
  </si>
  <si>
    <t>(WO316894) Pavilia Park Towns. Highway 7 &amp; Saddlecreek Dr</t>
  </si>
  <si>
    <t>(WO316990) Monarch Castlepoint Kipling South Development Ph. 2</t>
  </si>
  <si>
    <t>(WO318613) 7615 Keele Street</t>
  </si>
  <si>
    <t>(WO318700) SW - REPL BATCH 2019 - 10</t>
  </si>
  <si>
    <t>453026 (WO 317548) New Hotel</t>
  </si>
  <si>
    <t>(WO317737) Exist. Swgr Recovery &amp; Splice</t>
  </si>
  <si>
    <t>453460 (WO 318688) Hydro Relocation,MTO INITIATED</t>
  </si>
  <si>
    <t>(WO 317452) 201 Romina Drive</t>
  </si>
  <si>
    <t>(WO310192) Steeles Ave. west at Keele St.</t>
  </si>
  <si>
    <t>(WO315030) 8,10,18 Rouge Valley</t>
  </si>
  <si>
    <t>452696 (WO 316261) Rutherford GO Station</t>
  </si>
  <si>
    <t>452884 (WO 316940) Uptown Phase 3 - Verdale</t>
  </si>
  <si>
    <t>(WO316997) Commercial Bldg</t>
  </si>
  <si>
    <t>(WO318109) Redstone Townhomes</t>
  </si>
  <si>
    <t>453289 (WO 318387) Industrial Bldg on Hillmount</t>
  </si>
  <si>
    <t>453464 (WO 318694) Repl. Switchgear - Batch 7</t>
  </si>
  <si>
    <t>453423 (WO 318616) 2019 Pad TX Repl. - Batch 1</t>
  </si>
  <si>
    <t>453425 (WO 318618) 2019 Pad TX Repl. - Batch 3</t>
  </si>
  <si>
    <t>(WO317789) 10483 Islington Ave</t>
  </si>
  <si>
    <t>(WO 318706) Hydro Relocation- STEELES AV E - KENNEDY TO MIDLAND</t>
  </si>
  <si>
    <t>(WO 318730) 18-131 Rogers JU Application</t>
  </si>
  <si>
    <t>(WO316888) Gandhi Lane #12 &amp; #32</t>
  </si>
  <si>
    <t>453409 (WO 318596) Holiday Inn Hotel. ERIC T SMITH WAY</t>
  </si>
  <si>
    <t>(WO318521) 7700 Bayview Ave</t>
  </si>
  <si>
    <t>(WO316911) 7200 Victoria Park Ave</t>
  </si>
  <si>
    <t>(WO317375) Expo Condos Ph 3 &amp; 4</t>
  </si>
  <si>
    <t>453030 (WO 317576) 18 Water Street Seniors Bldg</t>
  </si>
  <si>
    <t>(WO318591) 2 Canada's Wonderland Dr</t>
  </si>
  <si>
    <t>(WO 318728) 18-103 Rogers JU Application</t>
  </si>
  <si>
    <t>452713 (WO 316366) Medical Offices. 1 Eaglet Court Offices</t>
  </si>
  <si>
    <t>(WO316806) 32 WELLINGTON ST. AURORA</t>
  </si>
  <si>
    <t>453082 (WO 317837) 81 Performance Drive</t>
  </si>
  <si>
    <t>(WO318108) 707 Creditstone Road</t>
  </si>
  <si>
    <t>(WO318215) 7200 Martin Grove</t>
  </si>
  <si>
    <t>(WO318234) Trans Canada Pipe Line-Phase 2</t>
  </si>
  <si>
    <t>452614 (WO 315445) 13200 Yonge St School</t>
  </si>
  <si>
    <t>(WO 316688) Fire Station No. 7 - 4</t>
  </si>
  <si>
    <t>635382 - JOINT USE HE2019-132</t>
  </si>
  <si>
    <t>(WO 318727) 18-106 Rogers JU Application</t>
  </si>
  <si>
    <t>(WO 312306) 20 Brodie Dr</t>
  </si>
  <si>
    <t>453146 (WO 318023) 9383 Islington Ave</t>
  </si>
  <si>
    <t>452573 (WO 315062) GO Transit Station</t>
  </si>
  <si>
    <t>318609 - 20 Baif Blvd. Cable replacement</t>
  </si>
  <si>
    <t>452428 - 1623 Wellington Street Developments</t>
  </si>
  <si>
    <t>(Wo 318679) Pole Relocation- BAYVIEW AVENUE, BLOOMINGTON TO VANDORF</t>
  </si>
  <si>
    <t>453455 (WO 318683) Pole Relocation - MAJOR MACKENZIE DRIVE</t>
  </si>
  <si>
    <t>(WO 318732) 18-097 Rogers JU Application</t>
  </si>
  <si>
    <t>453954 (WO 319318) Pole Relocation - Kennedy Road, Bur Oak Ave &amp; Wilfred Murison Ave</t>
  </si>
  <si>
    <t>(WO 316185) Vaughan Mills (Tesla)</t>
  </si>
  <si>
    <t>(WO 317380) 22 Esna Park Dr</t>
  </si>
  <si>
    <t>453521 (WO 318769) 30 ERIC T SMITH WAY, AURORA</t>
  </si>
  <si>
    <t>453381 (WO 318527) 95 ERIC T SMITH WAY - Flex Office Development</t>
  </si>
  <si>
    <t>453268 (WO 318309) 7290 Major Mackenzie D</t>
  </si>
  <si>
    <t>(WO 318637) MARCO CR AND AIRDRIE DR</t>
  </si>
  <si>
    <t>(WO 317977) Add 1x 27.6kV CCT - ELGIN MILLS RD-BAYVIEW TO LESLIE</t>
  </si>
  <si>
    <t>(WO 317978) Add 1x 27.6kV CCT - ELGIN MILLS RD-LESLIE TO WOODBINE</t>
  </si>
  <si>
    <t>(WO 318501) 520 WORTH BOULEVARD</t>
  </si>
  <si>
    <t>(WO 318447) Pole Relocation - 4671 14th Avenue, Markham</t>
  </si>
  <si>
    <t>453486 (WO 318720) 2019 Cable Injection - (M37) - Woodbine &amp; 14th</t>
  </si>
  <si>
    <t>452597 (WO 315267) M43 Steelcase and Idema - 57 and 67 Steelcase</t>
  </si>
  <si>
    <t>452599 (WO 315269) M43 Steelcase and Idema - 161-183 Idema</t>
  </si>
  <si>
    <t>452600 (WO 315270) M43 Idema OH Pole Line Extension</t>
  </si>
  <si>
    <t>452718 (WO 316390) M43 Steelcase and Idema - 8 Steelcase</t>
  </si>
  <si>
    <t>452726 (WO 316431) M43 Steelcase and Idema - 87 Steelcase</t>
  </si>
  <si>
    <t>453462 (WO318692) Repl. Switchgear - Batch 3. R15</t>
  </si>
  <si>
    <t>(WO318695) SWGR Repl 2019 - Batch 2</t>
  </si>
  <si>
    <t>(WO318696) SWGR Repl 2019 - Batch 4</t>
  </si>
  <si>
    <t>(WO318698) SWGR Repl 2019 - Batch 8</t>
  </si>
  <si>
    <t>453306 - RUTHERFORD RD. PH.3 - BATHURST TO PETER RUPERT</t>
  </si>
  <si>
    <t>453267 (WO 318308) 100 Eagle Rock Way</t>
  </si>
  <si>
    <t>453463 (WO 318693) Repl. Switchgear - Batch 5</t>
  </si>
  <si>
    <t>(WO317663) Royal Richmond - 305 Bloomington Rd</t>
  </si>
  <si>
    <t>453502 (WO 318742) Left-Behind Cable Replacement, M27 16th and Kennedy</t>
  </si>
  <si>
    <t>453424 (WO 318617) 2019 Pad TX Repl. - Batch 2</t>
  </si>
  <si>
    <t>453426 (WO 318619) 2019 Pad TX Repl. - Batch 4</t>
  </si>
  <si>
    <t>453427 (WO 318621) 2019 Pad TX Repl. - Batch 5</t>
  </si>
  <si>
    <t>453501 (WO 318740) Left-Behind Cable Replacement. M33 WARDEN AV AND HWY 7</t>
  </si>
  <si>
    <t>(WO 318511) Road Widening - Elgin Mills Road W, Bathurst to Yonge, Richmond Hill</t>
  </si>
  <si>
    <t>(WO 318733) 2019 Pole Replacement Batch 04</t>
  </si>
  <si>
    <t>(WO 318734) 2019 Pole Replacement Batch 05</t>
  </si>
  <si>
    <t>452644 (WO 315718) Data Centre - Bldg. DC2</t>
  </si>
  <si>
    <t>( WO 314091) 251 Langstaff Rd</t>
  </si>
  <si>
    <t>(WO318623) 2019 Padmount Transformer Replacement Batch 8 - Vaughan</t>
  </si>
  <si>
    <t>453485 (WO 318719) 2019 Cable Injection - (M27) - Kennedy, 16th, McCowan-Hwy 7</t>
  </si>
  <si>
    <t>452595 (WO 315265) M43 Steelcase and Idema - 76 Steelcase</t>
  </si>
  <si>
    <t>452596 (WO 315266) M43 Steelcase and Idema - 77 Steelcase</t>
  </si>
  <si>
    <t>452598 (WO 315268) M43 Steelcase and Idema - 207-297 Idema</t>
  </si>
  <si>
    <t>453237 (WO 318240) M43 Steeles and Quail Valley</t>
  </si>
  <si>
    <t>453382 (WO 318529) V01 Clark and Yonge (York Hill Phase 4)</t>
  </si>
  <si>
    <t>(WO 318743) Pole Replacement 2019 Batch 6</t>
  </si>
  <si>
    <t>(WO318610) Build  Two Feeder Ties on  Hwy 50 between Vaughan and Brampton</t>
  </si>
  <si>
    <t>453428 (WO 318622) 2019 Padmount Transformer Replacement Batch 6 - Vaughan</t>
  </si>
  <si>
    <t>453432 (WO 318626) 2019 Padmount Transformer Replacement Batch 10 - Vaughan</t>
  </si>
  <si>
    <t>(WO 318687) Cable repl. Emerging. M31. COTTSMORE CR AND HIGHGATE DR</t>
  </si>
  <si>
    <t>(WO 318701) Replace 44TV070 &amp; 44TV047</t>
  </si>
  <si>
    <t>453441 (WO 318638) Storm Hardening 2019 Keele</t>
  </si>
  <si>
    <t>(WO 316686) 7875 Hwy 50</t>
  </si>
  <si>
    <t>453416 (WO 318604) 6220 Highway 7</t>
  </si>
  <si>
    <t>(WO 314306) 8600 Woodbine Ave N. of Hwy 7</t>
  </si>
  <si>
    <t>(WO 318605) Westwood Gardens Pole Relocation</t>
  </si>
  <si>
    <t>452504 (WO 313019) A12 - Addison Hall Business Park</t>
  </si>
  <si>
    <t>(WO 318744) Pole Replacement 2019 Batch 7</t>
  </si>
  <si>
    <t>453498 (WO 318737) Left-Behind Cable Replacement. V37 LANGSTAFF RD AND WESTON AV</t>
  </si>
  <si>
    <t>(WO 318853)  JU HE2018-148 Bell</t>
  </si>
  <si>
    <t>(WO 318815) YRRTC - H2-West - Phase 5.3</t>
  </si>
  <si>
    <t>(WO 318816) Replace Pole P23136 - Markham</t>
  </si>
  <si>
    <t>(WO 318817) Replace Pole P50098 - Markham</t>
  </si>
  <si>
    <t>453603 (WO 318896) ROAD CROSSING RELOCATE. MAJOR MACK DRIVE &amp; BARONS STREET</t>
  </si>
  <si>
    <t>(WO318874) 2019 Distribution Automation. RUTHERFORD RD E/O JANE ST</t>
  </si>
  <si>
    <t>453584 (WO 318876) 2019 Distribution Automation. LANGSTAFF RD E/O WESTON RD</t>
  </si>
  <si>
    <t>453585 (WO 318877) 2019 Distribution Automation. WESTON RD N/O LANGSTAFF</t>
  </si>
  <si>
    <t>(WO318880) 2019 Distribution Automation. MAJOR MACK DR W W/O BATHURST ST</t>
  </si>
  <si>
    <t>(WO318810) PUCCINI DR &amp; AIDA PL.  I&amp;C 47, 47A, 49 RICHMOND HILL.</t>
  </si>
  <si>
    <t>(WO 318781) YRRTC - H2-West - Phase 4.3</t>
  </si>
  <si>
    <t>(WO 319111) OH, Tap Removals for Warden Ave Express Feeders, Hwy 7 east of Rodick Rd</t>
  </si>
  <si>
    <t>(WO 633943) DUCT BANK LOWERING - JANE ST, NORTH OF BASS PRO MILLS DRIVE</t>
  </si>
  <si>
    <t>633950 - POLE RELOCATION - HIGHWAY 50 SOUTH OF TRADE VALLEY DRIVE</t>
  </si>
  <si>
    <t>453612 (WO 318906) Pole Repl 2019 - Batch 12</t>
  </si>
  <si>
    <t>(WO 316549) Joint Use 17-054 Make Ready</t>
  </si>
  <si>
    <t>(WO318867) 2019 Distribution Automation. 2 BRADWICK DR, VAUGHAN</t>
  </si>
  <si>
    <t>(WO318868) 2019 Distribution Automation. 70 TIGI CRT, VAUGHAN</t>
  </si>
  <si>
    <t>(WO318869) 2019 Distribution Automation. 51 WALTON DR, AURORA</t>
  </si>
  <si>
    <t>(WO316581) Regent St. Development</t>
  </si>
  <si>
    <t>(WO 318150) JU  18-087   New anchor and down guy</t>
  </si>
  <si>
    <t>(WO318866) 2019 Distribution Automation. 370 NORTH RIVERMEDE RD, VAUGHAN</t>
  </si>
  <si>
    <t>(WO 318908) REPLACE 15-L18</t>
  </si>
  <si>
    <t>(WO 317008) JU  17-126   Pole Replacement and Down guy replacement</t>
  </si>
  <si>
    <t>(WO 318702)  JU 18-045  Anchor and Down Guy Installation</t>
  </si>
  <si>
    <t>453549 - UPSIDE TOWNS, GEORGE KIRBY</t>
  </si>
  <si>
    <t>637509 - UG CABLE REPLACEMENT - V40 GREENBROOKE DR - 40-37 TO 40-22</t>
  </si>
  <si>
    <t>637508 - 300 EARL STEWART DR/AURORA/NS/3PH PAD</t>
  </si>
  <si>
    <t>453038 (WO 317598) I&amp;C - 7803 &amp; 7815 DUFFERIN ST.</t>
  </si>
  <si>
    <t>(WO 318782) X95153 Bell Bonding</t>
  </si>
  <si>
    <t>453590 (WO 318883) JU HE2018-147 Rogers</t>
  </si>
  <si>
    <t>(WO318773) Replace SWG 15-L20.  113 VICEROY RD</t>
  </si>
  <si>
    <t>(WO 318754) Span Pole Removal 63 Larmont St</t>
  </si>
  <si>
    <t>453557 (WO 318824) Replace Pole P33876</t>
  </si>
  <si>
    <t>453571 (WO 318861)  I &amp; C king's landing Phase II</t>
  </si>
  <si>
    <t>453580 (WO 318871) 2019 Distribution Automation. MAJOR MACK DR W/O VELLORE PARK AVE</t>
  </si>
  <si>
    <t>(WO 318833) 2019 3 Rpl Pole - Markham</t>
  </si>
  <si>
    <t>453593 - RER - MX - RELOC - 19TH AVE - STOUFFVILLE LINE (4) - RAILWAY CROSSINGS</t>
  </si>
  <si>
    <t>453599 (WO 318892) MAJOR MACKENZIE DR W-KEELE ST TO MCNAUGHTON RD E-  Metrolinx Electrical</t>
  </si>
  <si>
    <t>453608 (WO 318902)  LANGSTAFF RD &amp; KEELE ST RAILWAY-  Metrolinx Electrical</t>
  </si>
  <si>
    <t>453597 (WO 318890) HWY7 BALDWIN AVE TO CENTRE ST- Metrolinx Electrical</t>
  </si>
  <si>
    <t>453601 - RER - MX - RELOC - ELGIN MILLS RD E - STOUFFVILLE LINE (6) - RAILWAY CROSSINGS</t>
  </si>
  <si>
    <t>(WO318875) 2019 Distribution Automation. 8707 JANE ST</t>
  </si>
  <si>
    <t>(WO318800) Left-Behind Cable Segments. V15 GLEN SHIELDS AV</t>
  </si>
  <si>
    <t>(WO318870) 2019 Distribution Automation. 33 BIRKSHIRE DR, AURORA</t>
  </si>
  <si>
    <t>453581 (WO 318872) 2019 Distribution Automation. MAJOR MACK DR W/O JANE ST</t>
  </si>
  <si>
    <t>(WO318873) 2019 Distribution Automation. JANE ST N/O MAJOR MACK DR W</t>
  </si>
  <si>
    <t>(WO 318907) Pole Repl 2019 - Batch 13</t>
  </si>
  <si>
    <t>(WO319027) Soltan-Ahmadi Residence. BALDING BLVD. - #90</t>
  </si>
  <si>
    <t>453684 (WO 318997) 2019 Steeles and NewWestminster Ph1</t>
  </si>
  <si>
    <t>(WO315501) Yorkton Limited Phase 2. Royal Aberdeen Rd/ Yorkton Blvd</t>
  </si>
  <si>
    <t>(WO 318899) TESTON RD &amp; KEELE ST</t>
  </si>
  <si>
    <t>(WO319026) 241 Hanlan Rd</t>
  </si>
  <si>
    <t>453637 (WO 318939) JU HE2018-149 Rogers PINE VALLEY DR FROM LANGSTAFF RD. TO HWY 7</t>
  </si>
  <si>
    <t>(WO313235) 300 EARL STEWART DR, AURORA</t>
  </si>
  <si>
    <t>(WO313234) S/W corner Yonge &amp; Elderberry</t>
  </si>
  <si>
    <t>(WO318878) 2019 Distribution Automation. 9980 DUFFERIN ST, VAUGHAN</t>
  </si>
  <si>
    <t>(WO 318941) Transfer cct HONI pole - Yonge</t>
  </si>
  <si>
    <t>453573 (WO 318864) 2019 Pole Replacement Batch 09</t>
  </si>
  <si>
    <t>453544 (WO 318798) Left-Behind Cable Replacement. V01 7200 YONGE ST</t>
  </si>
  <si>
    <t>453545 (WO 318799) Left-Behind Cable Replacement. V02 DORIAN PL AND FEE AV</t>
  </si>
  <si>
    <t>(WO 318954) Replace P28996</t>
  </si>
  <si>
    <t>452929 - AURORA GLEN SHIMVEST SUBD - BLK 161 SCRIVNER DRIVE</t>
  </si>
  <si>
    <t>453609 (WO 318903) TESTON RD &amp; KEELE ST TO RODINEA RD-  Metrolinx Electrical</t>
  </si>
  <si>
    <t>(WO 318904) KEELE ST - KIRBY ST TO KING VAUGHAN RD- Metrolinx Electrical</t>
  </si>
  <si>
    <t>453570 (WO 318860) NEW WESTMINSTER DRIVE. CONDO</t>
  </si>
  <si>
    <t>453574 (WO 318865) 2019 Pole Replacement Batch 10</t>
  </si>
  <si>
    <t>(WO 318835) 2019 5 Rpl Pole - Markham</t>
  </si>
  <si>
    <t>453596 (WO 318889) MAJOR MACKENZIE DR E - MARKHAM RD TO NINTH LINE- METROLINX CROSSING #ST780</t>
  </si>
  <si>
    <t>(WO319000) 60 VIA RENZO DR. - RICHMOND HILL</t>
  </si>
  <si>
    <t>(WO318987) 5328 Hwy 7 E</t>
  </si>
  <si>
    <t>(WO 318986) Batch 15 - Replace 16 Poles</t>
  </si>
  <si>
    <t>(WO 318994) JU HE2018-153 Bell</t>
  </si>
  <si>
    <t>453588 (WO 318881) 2019 Distribution Automation. 6720 HUNTINGTON RD, VAUGHAN</t>
  </si>
  <si>
    <t>(WO318966) 81 McPherson St</t>
  </si>
  <si>
    <t>(WO315521) 8451 &amp; 8457 Islington Avenue</t>
  </si>
  <si>
    <t>(WO 318863) 2019 Pole Replacement Batch 08</t>
  </si>
  <si>
    <t>(WO 319010) Batch 16 - Replace 11 Poles</t>
  </si>
  <si>
    <t>453697 (WO 319011) Batch 17 - Replace 7 Poles</t>
  </si>
  <si>
    <t>452921 (WO 317189) WOODHAVEN BALLYMORE</t>
  </si>
  <si>
    <t>(WO 318985) Batch 14 - Replace 9 Poles</t>
  </si>
  <si>
    <t>452965 (WO 317382) Bishop's Gate Ph. 3</t>
  </si>
  <si>
    <t>452628 (WO 315584) Mackenzie Creek Condo Dev</t>
  </si>
  <si>
    <t>(WO316300) 2381423 Ontario Inc</t>
  </si>
  <si>
    <t>(WO 317075) Joint Use 17-130 Rivermede &amp; Bowes RD</t>
  </si>
  <si>
    <t>(WO317363) Pole Relocate at Elgin Mills Road East</t>
  </si>
  <si>
    <t>454078 (WO 319466) Pole Relocations JANE STREET &amp; MAJOR MACKENZIE</t>
  </si>
  <si>
    <t>(WO 319469) Pole/Grading Issues Extra Cost LESLIE - ELGIN TO 19TH</t>
  </si>
  <si>
    <t>454081 (WO 319470) Road Widening JANE STREET TO HWY 400</t>
  </si>
  <si>
    <t>453712 (WO 319028) 200 Cachet Woods Crt</t>
  </si>
  <si>
    <t>453647 (WO 318953) Pole Replacement 2019 - Replace 3 poles at Yonge, Aurora</t>
  </si>
  <si>
    <t>452954 (WO 317322) JU 17-140</t>
  </si>
  <si>
    <t>453803 (WO 319126) HWY 404 AND 16TH AVE. Pad Tx relocation</t>
  </si>
  <si>
    <t>453801 - 2020 POLE REPLACEMENT - CN CROSSING - 14TH AVE/ALDEN RD, MARKHAM</t>
  </si>
  <si>
    <t>(Wo 318970) TRCA Pole Relocation</t>
  </si>
  <si>
    <t>(WO 319112) Rogers Bonds</t>
  </si>
  <si>
    <t>453291 (WO 318390) Phase 1.1 BATHURST STREET(N. OF SUMMERIDGE DR TO N. OF NER ISRAEL DR), VAUGHAN</t>
  </si>
  <si>
    <t>(WO 319173) Pole Relocation- 13200 YONGE STREET, RICHMOND HILL</t>
  </si>
  <si>
    <t>453913 (WO 319270) POLE RELOCATIONS JOHN STREET, BAYVIEW AVENUE TO RODDICK ROAD</t>
  </si>
  <si>
    <t>453889 (WO 319234) OH &amp; UG RELOCATION. Phase 1.2</t>
  </si>
  <si>
    <t>453833 (WO 319169) 251 Rodinea Rd</t>
  </si>
  <si>
    <t>453631 (WO 318931) HIGHWAY NO. 50 - #7171 AT GIBRALTAR RD.</t>
  </si>
  <si>
    <t>453517 (WO 318763) 560 &amp; 510 COPPER CREEK DR</t>
  </si>
  <si>
    <t>453906 (WO 319263) HE2018-154 - Rogers DUFFERIN AND CENTRE STREET</t>
  </si>
  <si>
    <t>(WO 319002) Replace P31121</t>
  </si>
  <si>
    <t>453305 - 8399 KIPLING AVE. UNPLANNED/RELOCATE U/G PRIMARY CONDUCTOR</t>
  </si>
  <si>
    <t>(WO 318149) JU 18-065</t>
  </si>
  <si>
    <t>(WO319454) CLARK AVE AND SOUTH PROMENADE</t>
  </si>
  <si>
    <t>(WO 318942) Transfr cct HONI pole - Aurora</t>
  </si>
  <si>
    <t>453182 (WO 318114 ) A02 - Princeton Heights</t>
  </si>
  <si>
    <t>453702 (WO 319017) HE2019-001</t>
  </si>
  <si>
    <t>(WO 318440) JU 17-156</t>
  </si>
  <si>
    <t>634943 - FAIRTREE BLOCK 151 CONDO BLOCK SEMI DETACHED / INSPECT AND CONNECT WO</t>
  </si>
  <si>
    <t>(WO318998) 2019 Steeles and NewWestminster Ph2</t>
  </si>
  <si>
    <t>(WO318999) 2019 Steeles and NewWestminster Ph3</t>
  </si>
  <si>
    <t>(WO318965) 45 Rodinea Rd</t>
  </si>
  <si>
    <t>453031 (WO 317577) 180 VIA RENZO @ ULTIMATE DR</t>
  </si>
  <si>
    <t>452553 (WO 314722) Vitlor Homes (Lots G - J)</t>
  </si>
  <si>
    <t>452629 (WO 315590) Sedgewick Dev Ph 2</t>
  </si>
  <si>
    <t>(WO 319215) YRRTC-Y2.1-PERMANENT POLES</t>
  </si>
  <si>
    <t>453646 (WO 318952) Orlon Cres - Reduce secondary service dips</t>
  </si>
  <si>
    <t>(WO 319207) RA-Service pole relocation</t>
  </si>
  <si>
    <t>(WO318611) CAN-AR &amp; Hwy 50 (8905 Hwy 50. Vaughan)</t>
  </si>
  <si>
    <t>(WO 318909) YRRTC-Y2.1-9839 YONGE ST - OH to UG Service Conversion.</t>
  </si>
  <si>
    <t>452604 (WO 315353) Uptowns on Bayview</t>
  </si>
  <si>
    <t>452482 (WO 312575) JANE ST. #9075 &amp; #9085 AT RIVERROCK GATE</t>
  </si>
  <si>
    <t>(WO318923) 1443 DENISON AVENUE</t>
  </si>
  <si>
    <t>453645 (WO 318951) 9272 BAYVIEW AVENUE</t>
  </si>
  <si>
    <t>(WO 318950) Transfr cct HONI pole - Aurora</t>
  </si>
  <si>
    <t>452693 (WO 316255) Cornell Ph 8</t>
  </si>
  <si>
    <t>452785 - LINDVEST ZZEN P.VAL. PH2</t>
  </si>
  <si>
    <t>454011 (WO 319394) Replace P33146 - 395 Steelcase Rd E</t>
  </si>
  <si>
    <t>(WO 319018) Grandview &amp; Younge Anchor Relocation HE2019-022</t>
  </si>
  <si>
    <t>453971 (WO 319339) Replace V01SL3013 w/ Recloser</t>
  </si>
  <si>
    <t>452920 - INSPECT/CONNE/I&amp;C 1335 ELGIN MILLS ROAD EAST</t>
  </si>
  <si>
    <t>635587 - KING RD, YONGE ST TO BOND CRES</t>
  </si>
  <si>
    <t>635618 - ICI PADMOUNT TX INSTALLATION/70A ELDERBERRY TRAIL</t>
  </si>
  <si>
    <t>453202 (WO 318166) Incon Property Holdings (Maple Grove) Ltd.</t>
  </si>
  <si>
    <t>453634 - CORNELL ROUGE PH9</t>
  </si>
  <si>
    <t>(WO316986) 155 Snivley St</t>
  </si>
  <si>
    <t>452955 (WO 317323) Primont (Cornell 2)</t>
  </si>
  <si>
    <t>452801 (WO 316633) Nashville Heights - Mizuno Lands</t>
  </si>
  <si>
    <t>453387 (WO 318536) Nashville Heights - Barons Property</t>
  </si>
  <si>
    <t>453640 (WO 318944) 57 &amp; 59 Bridlefield Lane</t>
  </si>
  <si>
    <t>453143 -  INSPECT/CONNE/I&amp;C - 1696913 ONTARIO INC.</t>
  </si>
  <si>
    <t>(WO 319345) Replace P27562 - 341 Steelcase Rd W., Markham</t>
  </si>
  <si>
    <t>453990 (WO 319360) 10 AND 20 GATINEAU DR</t>
  </si>
  <si>
    <t>454127 - ICI TX UPGRADE/700 CENTRE ST Ex. Walmart Upgrade</t>
  </si>
  <si>
    <t>634364 - FEEDER RE-CONFIGURATION ON HUNTINGTON RD</t>
  </si>
  <si>
    <t>634378 - 2020 CABLE REPLACEMENT/YORK HILL PHASE 4B</t>
  </si>
  <si>
    <t>454025 (WO 319412) 8550 Keele St</t>
  </si>
  <si>
    <t>(WO318014) 16th &amp; McCowan Dev</t>
  </si>
  <si>
    <t>452857 (WO 316868) BG Aurora - Phase Two</t>
  </si>
  <si>
    <t>452630 (WO 315593) Centerfield Dev Ph 1 (F)</t>
  </si>
  <si>
    <t>453264 (WO 318299) King Rd &amp; McCachen St</t>
  </si>
  <si>
    <t>(WO319486) BARONS STREET &amp; MAJOR MACKENZIE DRIVE</t>
  </si>
  <si>
    <t>453034 (WO 317586) Pine Valley Enclave II Dev</t>
  </si>
  <si>
    <t>453178 (WO 318101) 329-343 Carrville Rd</t>
  </si>
  <si>
    <t>453276 (WO 318356) Wycliffe the Promenade</t>
  </si>
  <si>
    <t>(WO 315355) HW 50 - CASTLEMORE TO MAYFIELD</t>
  </si>
  <si>
    <t>452970 - DIGRAM DEVELOPMENTS MARKHAM 2</t>
  </si>
  <si>
    <t>(WO313385) 9750 YONGE STREET</t>
  </si>
  <si>
    <t>454088 (WO 319479) 8251 Keele St</t>
  </si>
  <si>
    <t>454090 (WO 454090) VICTORIA PARK AVE. #7200 AT TORBAY RD.</t>
  </si>
  <si>
    <t>(WO 315381) Stub Pole and Guyung Reloc - NEW HUNGTINGTON RD</t>
  </si>
  <si>
    <t>452844 (WO 316817) - Smart Reit VMC_Condo's_UG Cable Installation</t>
  </si>
  <si>
    <t>453050 (WO 317676) Nashville North - East of Channel Ph. 4B</t>
  </si>
  <si>
    <t>452646 (WO 315759) Kings Landing</t>
  </si>
  <si>
    <t>453214 - INSPECT/CONNE/OAK KNOLLSUBDIVISION PHASE 4</t>
  </si>
  <si>
    <t>453196 - PRIMA VISTA PH4</t>
  </si>
  <si>
    <t>9113 AND 9125 BATHURST/INSPECT AND CONNECT</t>
  </si>
  <si>
    <t>452631 (WO 315595) Dickson 48 Properties Inc. (F)</t>
  </si>
  <si>
    <t>452616 (WO 315493) Sedgewick Dev Ph 1 (F)</t>
  </si>
  <si>
    <t>453090 - KING EAST SUBDIVISION PHASE 2</t>
  </si>
  <si>
    <t>452896 (WO 317002) St. Magnus - Weston Road</t>
  </si>
  <si>
    <t>453955 - HE2019-022 - BELL</t>
  </si>
  <si>
    <t>453952 (WO 319316) HE2019-017 - Bell   BLOOMINGTON RD AND BAYVIEW CRT S</t>
  </si>
  <si>
    <t>(WO319288) ISLINGTON AVE. - #9230</t>
  </si>
  <si>
    <t>453890 (WO 319235) HIGHWAY NO. 7 EAST - #2830</t>
  </si>
  <si>
    <t>453925 (WO 319284) 150 VIA RENZO DRIVE</t>
  </si>
  <si>
    <t>453937 (WO 319298 ) Stouffville to 404 Pole Line Extension</t>
  </si>
  <si>
    <t>633481 - POLE REPLACEMENT 2020 BATCH 11 - AURORA - 15 POLES</t>
  </si>
  <si>
    <t>(WO 319406) HWY 7 &amp; Valleymede Drive</t>
  </si>
  <si>
    <t>(WO 319401) 10725 Reesor Road</t>
  </si>
  <si>
    <t>454073 (WO 319460) Primont Cornell 2 Detached</t>
  </si>
  <si>
    <t>453947 (WO 319310) Portage pkway – Jane St</t>
  </si>
  <si>
    <t>637015 - UG CABLE REPLACEMENT - A01 TAMARAC TRAIL - A01TP2105 TO A01TP2130</t>
  </si>
  <si>
    <t>GUARDSMAN RD. EASTSIDE - #48</t>
  </si>
  <si>
    <t>453985 (WO 319354) PERFORMANCE DRIVE - #60</t>
  </si>
  <si>
    <t>(WO 313357) 15-039 Guying Installation</t>
  </si>
  <si>
    <t>(WO 319527) Guy Wire relocation  INTERSECTION OF LOCKE AND JANE ST.</t>
  </si>
  <si>
    <t>637072 - 7800 JANE ST / ICI PAD TX DEMO</t>
  </si>
  <si>
    <t>454013 (WO 319396) Replace P33217 - 95 Steelcase Rd E</t>
  </si>
  <si>
    <t>453972 (WO 319340) R20SA1001 - 12871 Yonge St</t>
  </si>
  <si>
    <t>634047 - 115 CIDERMILL AVE.</t>
  </si>
  <si>
    <t>634080 - POLE REPLACEMENT 2020 - REPLACE P30260 AT YONGE ST AND MORGAN AVE, MARKHAM</t>
  </si>
  <si>
    <t>453976 (WO 319344) VTS4 Feeder Integration Part 2 - Major Mack Drive - Islington Ave to Weston Rd</t>
  </si>
  <si>
    <t>(WO 319395) Replace P32953 - 80 Torbay Rd</t>
  </si>
  <si>
    <t>(WO 319453) BELL POLE REPLACEMENT  193 KRIEGHOFF AVENUE</t>
  </si>
  <si>
    <t>(WO 319639) V15 Baldwin Dr V15FA1004 to 15-L7 - Rush</t>
  </si>
  <si>
    <t>453974 (WO 319342) VTS4 Feeder Integration Part 2 - Kirby Rd - VTS4 to Hwy 27</t>
  </si>
  <si>
    <t>453975 (WO 319343) VTS4 Feeder Integration Part 2 - Hwy 27 - Nashville to Major Mackenzie Drive</t>
  </si>
  <si>
    <t>454026 (WO 319413) M43 Steelcase and Idema - Convert 43T-024</t>
  </si>
  <si>
    <t>454021 (WO 319408) Pole Installation 349 ELGIN MILLS</t>
  </si>
  <si>
    <t>(WO319477) 5875 HIGHWAY 7 - VAUGHAN</t>
  </si>
  <si>
    <t>454244 (WO 319646) 300 Gibraltar Road</t>
  </si>
  <si>
    <t>453946 (WO 319309) 9700 9th Line</t>
  </si>
  <si>
    <t>453965 (WO 319332) HE2019-027 - Rogers MCCOWAN RD &amp; 16TH AVE</t>
  </si>
  <si>
    <t>635933 - LESLIE STREET POLE REPLACEMENT (2 POLES)</t>
  </si>
  <si>
    <t>453993 (WO 319370) NEW HUNTINTGTON RD. - #450 AT HUNTINGTON RD.</t>
  </si>
  <si>
    <t>454093 (WO 319485) Replace P32141 BAYVIEW AVE &amp; LAURELEAF, MARKHAM</t>
  </si>
  <si>
    <t>633387 - CABLE REPLACEMENT, M20 WIGNALL CRES - 20SW012 TO 20SU001-5</t>
  </si>
  <si>
    <t>454016 - HWY 27 &amp; HWY 7</t>
  </si>
  <si>
    <t>(WO 319338) V44SL3072 - 5020 Islington Ave</t>
  </si>
  <si>
    <t>(WO 319399) Pole Replacement 2019 - Replace 2 poles at Old Bloomington Rd., Aurora</t>
  </si>
  <si>
    <t>453994 - 2430 Teston Rd</t>
  </si>
  <si>
    <t>(WO319214) Main Street Unionville - #206</t>
  </si>
  <si>
    <t>(WO319409) Connect Bell Bond. WESTON RD. S/O COLOSSUS DRIVE</t>
  </si>
  <si>
    <t>(WO 319663) OH Transfer existing circuits to new Hydro One poles at Yonge &amp; Regatta intersection</t>
  </si>
  <si>
    <t>454235 (WO 319635) Hwy 7 - Dufferin/Langstaff to Bowes/Hwy 7</t>
  </si>
  <si>
    <t>454106 (WO 319498) Hydro Relocation RUTHERFORD RD AND MCGILLIVRAY ROAD, VAUGHAN</t>
  </si>
  <si>
    <t>633518 - POLE REPLACEMENT 2020 - BATCH 7 - VAUGHAN - 17 POLES</t>
  </si>
  <si>
    <t>454110 (WO 319503) A02 Steeplechase Ave Cable Replacement ( Incremental Work)</t>
  </si>
  <si>
    <t>453878 (WO 319220) LESLIE ST WILLIAM LOGAN. guy pole conflict</t>
  </si>
  <si>
    <t>454250 (WO 319654) VTS4 - MMD Pine Valley-Weston</t>
  </si>
  <si>
    <t>453916 (WO 319274) 280 Hunters Valley</t>
  </si>
  <si>
    <t>453919 - PRIMA VISTA PH 4 MUNICIPAL</t>
  </si>
  <si>
    <t>453915 (WO 319272) I&amp;C Dogliola Development</t>
  </si>
  <si>
    <t>453941 (WO 319302) OH and UG, Bathurst St(N. of Rutherford Rd-N. of Lebovic Campus Dr), OH,UG Reloc</t>
  </si>
  <si>
    <t>453114 (WO 317980) M48/R05 19th Av - Leslie to Woodbine - New 27.6kV Pole Line</t>
  </si>
  <si>
    <t>453887 (WO 319231) 241 TRADE VALLEY DRIVE</t>
  </si>
  <si>
    <t>454101 (WO 319493) 16TH AVENUE - Insulator Repl -2020</t>
  </si>
  <si>
    <t>(WO 319500) Transfer cct HONI pole - RHYONGE &amp; REGATTA - RICHMOND HILL</t>
  </si>
  <si>
    <t>454242 (WO 319644) Stouffville Rd &amp; Hwy 404</t>
  </si>
  <si>
    <t>453933 - LESLIE ELGIN - BLOCK 52 SUBDIVISION</t>
  </si>
  <si>
    <t>631761 - VTS4 FEEDER INTEGRATION PART 2 - EGRESS TO KIRBY RD</t>
  </si>
  <si>
    <t>454119 (WO 319512) M41 - Woodbine and Elgin Mills (2020 Cable Injection)</t>
  </si>
  <si>
    <t>453938 (WO 319299) 50 Cityview</t>
  </si>
  <si>
    <t>(WO319629) 800 Tesma Way</t>
  </si>
  <si>
    <t>454151 (WO 319545) Remington Enterprise Temp</t>
  </si>
  <si>
    <t>454124 (WO 319517) V37 - Langstaff and Wesotn Rd (2020 Cable Injection)</t>
  </si>
  <si>
    <t>(WO319641)  INTERCHANGE WAY X EXCHANGE AVENUE</t>
  </si>
  <si>
    <t>454225 (WO 319624) MCCACHEN ST &amp; KING ROAD</t>
  </si>
  <si>
    <t>(WO 319558) Joint Use Permit # HE2019-048 RUTHERFORD ROAD - WEST OF HWY 27</t>
  </si>
  <si>
    <t>(WO 319645) Residential Service Adjustment -31 MARK ST. AURORA</t>
  </si>
  <si>
    <t>453917 - ICI PADMOUNT TX INSTALLATION/2815 14TH AVE</t>
  </si>
  <si>
    <t>453277 - JU Permit 18-134</t>
  </si>
  <si>
    <t>453912 (WO 319269) 3733 Highway 7</t>
  </si>
  <si>
    <t>453959 (WO 319325) 196 Citation Dr</t>
  </si>
  <si>
    <t>454120 (WO 319513) M43 - John and Woodbine (2020 Cable Injection)</t>
  </si>
  <si>
    <t>454122 (WO 319515) V01 - Yonge-Steeles-Bathurst-Centre (2020 Cable Injection)</t>
  </si>
  <si>
    <t>454249 (WO 319651) JU #HE2019-056 - NINTH LINE AND DONALD COUSENS PARKWAY</t>
  </si>
  <si>
    <t>454111 (WO 319504) V15 Jardin Dr Cable Replacement ( Incremental Work)</t>
  </si>
  <si>
    <t>454125 (WO 319518) V18 - Major Mackenzie and Keele (2020 Cable Injection)</t>
  </si>
  <si>
    <t>454126 (WO 319519) V43 - Hwy 7 and Pine Valley Dr (2020 Cable Injection)</t>
  </si>
  <si>
    <t>(WO319675) 2019 Padmount Transformer Replacement - Batch 12</t>
  </si>
  <si>
    <t>(WO 313677) 15-056 Anchor Installation MAJOR MACKENZIE DR - GRAND TRUNK AVE TO ONTARIO ST</t>
  </si>
  <si>
    <t>454102 (WO 319494) HUNTINGTON RD - INSULATOR REPL - 2020 Project</t>
  </si>
  <si>
    <t>454144 - 41 KEYES COURT</t>
  </si>
  <si>
    <t>633338 - SWITCHGEAR REPLACEMENT 2020 - BATCH 6 - REPLACE 4 SWGS</t>
  </si>
  <si>
    <t>633340 - SWITCHGEAR REPLACEMENT 2020 - BATCH 9 - REPLACE 5 SWGS - DEFERRED UNITS</t>
  </si>
  <si>
    <t>633385 - CABLE REPLACEMENT, M15 LARKIN - 15TP124 TO 15TP181</t>
  </si>
  <si>
    <t>633386 - CABLE REPLACEMENT, V08 DUFFERIN ST - 8-P42 TO V08SP3021</t>
  </si>
  <si>
    <t>633388 - CABLE REPLACEMENT, M33 CARLTON RD - 33TP002 TO 33TP003</t>
  </si>
  <si>
    <t>633389 - CABLE REPLACEMENT, M51 DALMENY RD - SECONDARY CABLE REPLACEMENT</t>
  </si>
  <si>
    <t>632909 - POLE REPLACEMENT 2020 BATCH 3 - MARKHAM - 22 POLES</t>
  </si>
  <si>
    <t>453170 - PARENT W.O. FOR UNPLANNED/BELL 18-068</t>
  </si>
  <si>
    <t>634081 - 2020 POLE REPLACEMENT - REPLACE 2 POLES AT YONGE AND JOHN ST, MARKHAM</t>
  </si>
  <si>
    <t>(WO632410) 640 APPLEWOOD CRES - DEMOLITION</t>
  </si>
  <si>
    <t>(WO454128) 12895 BAYVIEW AVE</t>
  </si>
  <si>
    <t>(WO 633982) 3600 LANGSTAFF RD / ICI DUCTBANK RELOCATION</t>
  </si>
  <si>
    <t>453921 - M44 MINI-RUPTER REPLACEMENTS/CHILD WO - M44 2019 CABLE INJ</t>
  </si>
  <si>
    <t>633511 - JOINT USE PERMIT HE2019-097- WESTON RD. MAJOR MACK TO DAVOS</t>
  </si>
  <si>
    <t>633885 - 919 CLARK AVE / ICI PAD TX INSTALLATION</t>
  </si>
  <si>
    <t>454265 - Regina Rd. #21 (Vaughan), Hwy. #7 &amp; Martin Grove Rd.</t>
  </si>
  <si>
    <t>633126 - TRANSFORMER REPLACEMENT 2020 BATCH 9 - VAUGHAN - 11 UNITS</t>
  </si>
  <si>
    <t>633128 - TRANSFORMER REPLACEMENT 2020 BATCH 11 - VAUGHAN - 23 UNITS</t>
  </si>
  <si>
    <t>633166 - 670 APPLEWOOD CRES</t>
  </si>
  <si>
    <t>632704 - POLE REPLACEMENT SUBDIVISION INCON PROPERTY</t>
  </si>
  <si>
    <t>631939 - 9700 9TH LINE MARKHAM</t>
  </si>
  <si>
    <t>631916 - 2019 PCB TRANSFORMER REPLACEMENT/ REPLACE 26-24</t>
  </si>
  <si>
    <t>631917 - 2019 PCB TRANSFORMER REPLACEMENT/ REPLACE 1-186</t>
  </si>
  <si>
    <t>631918 - 2019 PCB TRANSFORMER REPLACEMENT/ REPLACE M49TP105</t>
  </si>
  <si>
    <t>632226 (WO 632226) DUFFERIN ST &amp; MAURIER BLVD PROP COM DEV</t>
  </si>
  <si>
    <t>(WO 631392 ) 2019 POLE REPLACEMENT PROGRAM/ REPLACE P27562</t>
  </si>
  <si>
    <t>(WO631836) 78 BRADWICK DR UNIT B</t>
  </si>
  <si>
    <t>454204 (WO 454204) Tenth Line Pole Relocation</t>
  </si>
  <si>
    <t>454121 (WO 319514) V38 - Rutherford and Weston Rd (2020 Cable Injection)</t>
  </si>
  <si>
    <t>454123 (WO 319516) V36 - Steeles and Pine Valley (2020 Cable Injection)</t>
  </si>
  <si>
    <t>632912 - 2020 Pole Replacement Batch 2 - Markham</t>
  </si>
  <si>
    <t>632884 - JOINT USE PERMIT #HE2019-086 - LESLIE STREET - RICHMOND HILL</t>
  </si>
  <si>
    <t>634595 - 250 INTERCHANGE WAY - TEMPORARY</t>
  </si>
  <si>
    <t>633979 - 196 BRADWICK DR / ICI PADMOUNT TRANSFORMER UPGRADE</t>
  </si>
  <si>
    <t>636541 - VIA RENZO DR. - #60, PHASE 2</t>
  </si>
  <si>
    <t>636551 - 2021 CABLE INJECTION - V37 - LANGSTAFF &amp; WESTON RD, VAUGHAN</t>
  </si>
  <si>
    <t>635204 - 11110 JANE ST / VAU / NS / 3PH CO-STN</t>
  </si>
  <si>
    <t>633869 - POLE REPLACEMENT 2020  - MARKHAM -  REPLACE 1 AND REMOVE 2 POLES</t>
  </si>
  <si>
    <t>632636 - 700 APPLEWOOD CRES - Demolition</t>
  </si>
  <si>
    <t>632287 - JOINT USE PERMIT #HE2019-065 - TESTON ROAD - VAUGHAN</t>
  </si>
  <si>
    <t>632732 - CONNECT BELL BONDS - COSTA ROAD - VAUGHAN</t>
  </si>
  <si>
    <t>632468 - 110 CITATION DR</t>
  </si>
  <si>
    <t>632377 - 130 ST. JOHNS SIDEROAD</t>
  </si>
  <si>
    <t>453710 - ROGERS - HE2019-003</t>
  </si>
  <si>
    <t>633519 - SWITCHGEAR REPLACEMENT 2020 - BATCH 10 - 2 DEFERRED UNITS</t>
  </si>
  <si>
    <t>631369 - MX - RELOC - STEELES AVE - KENNEDY TO MIDLAND</t>
  </si>
  <si>
    <t>631940 - 31 KEYES COURT</t>
  </si>
  <si>
    <t>454145 - 21 Keyes Court Vaughan</t>
  </si>
  <si>
    <t>(WO 632876) GUY WIRE RELOCATION - JANE ST &amp; AUTO VAUGHAN DR</t>
  </si>
  <si>
    <t>632767 - REPLACE P23179</t>
  </si>
  <si>
    <t>632908 - POLE REPLACEMENT 2020 BATCH 1 - AURORA - 12 POLES</t>
  </si>
  <si>
    <t>633011 - 2020 Pole Replacement Batch 4 - Markham</t>
  </si>
  <si>
    <t>(WO454140) 24 Elva Crt rush cable replacement</t>
  </si>
  <si>
    <t>633038 - 2020 Padmount Transformer Replacement Batch 7 - Vaughan</t>
  </si>
  <si>
    <t>V37 Ainsley Grove and Airdrie (37-P1 to 37-36)</t>
  </si>
  <si>
    <t>(WO 632819) YRRTC-Y2.2 DUCTBANK RELOCATION - 10579 YONGE STREET</t>
  </si>
  <si>
    <t>632839 - 45 RODINEA RD</t>
  </si>
  <si>
    <t>V38 2019 Pre-Work Only For 2020 Injection</t>
  </si>
  <si>
    <t>633164 - M44 Cochrane 44C-004 to M38FA1006</t>
  </si>
  <si>
    <t>633111 - Replace 37TV133 &amp; 37TV162</t>
  </si>
  <si>
    <t>633112 - 2020 Switch Replacements - Replace 25TV002 &amp; 21TV010</t>
  </si>
  <si>
    <t>(WO 453332) Joint Use Permit 18-008- Stouffville Road-</t>
  </si>
  <si>
    <t>633441 - DISTRIBUTION AUTOMATION 2020 - A07SL2004 - AURORA</t>
  </si>
  <si>
    <t>633139 - DISTRIBUTION AUTOMATION 2020 - V25SL3025 - VAUGHAN</t>
  </si>
  <si>
    <t>453942 - PHASE 2.2-OH&amp;UG RELOC-BATHURST ST(N. OF LEBOVIC CAMPUS DR-N. OF VALLEY VISTA DR)</t>
  </si>
  <si>
    <t>633331 - SWITCHGEAR REPLACEMENT 2020 - BATCH 2</t>
  </si>
  <si>
    <t>633332 - SWITCHGEAR REPLACEMENT 2020 - BATCH 4</t>
  </si>
  <si>
    <t>633333 - SWITCHGEAR REPLACEMENT 2020 - BATCH 5</t>
  </si>
  <si>
    <t>633334 - SWITCHGEAR REPLACEMENT 2020 - BATCH 7</t>
  </si>
  <si>
    <t>633337 - SWITCHGEAR REPLACEMENT 2020 - BATCH 3 - REPLACE 4 SWGS</t>
  </si>
  <si>
    <t>633607 - POLE REPLACEMENT 2020 - BATCH 7 - VAUGHAN</t>
  </si>
  <si>
    <t>633339 - SWITCHGEAR REPLACEMENT 2020 - BATCH 8 - REPLACE 2 SWGS</t>
  </si>
  <si>
    <t>454148 - 615 Bowes Rd, Vaughan</t>
  </si>
  <si>
    <t>633608 - POLE REPLACEMENT 2020 - BATCH 8 - VAUGHAN</t>
  </si>
  <si>
    <t>YRRTC-Y2.2-SEC. SERV. RELOC./YRRTC-Y2.2-UG SEC. SERV. RELOC</t>
  </si>
  <si>
    <t>633611 - TRANSFORMER REPLACEMENT 2020 - BATCH 14 - VAUGHAN</t>
  </si>
  <si>
    <t>633135 - DISTRIBUTION AUTOMATION 2020 - A06SL2046 - AURORA</t>
  </si>
  <si>
    <t>633826 - 10 GATINEAU DR - TEMPORARY POWER</t>
  </si>
  <si>
    <t>633144 - 2021 Padmount Transformer Replacement Batch 12 - Vaughan - 11 units</t>
  </si>
  <si>
    <t>633110 - Replace 37TV143 &amp; 37TV115</t>
  </si>
  <si>
    <t>454260 - Hughson @ Lunar Pole Relocation</t>
  </si>
  <si>
    <t>454129 - 141 NEW HUNTINGTON</t>
  </si>
  <si>
    <t>633482 - POLE REPLACEMENT 2020 BATCH 6 - MARKHAM - 26 POLES</t>
  </si>
  <si>
    <t>633145 - DISTRIBUTION AUTOMATION 2020 - 66-L6 - VAUGHAN</t>
  </si>
  <si>
    <t>Inaccurate material return</t>
  </si>
  <si>
    <t>(WO 633162) Replace 2 poles at Yonge and John St. Markham</t>
  </si>
  <si>
    <t>633137 - DISTRIBUTION AUTOMATION 2020 - NEW SWITCH - MARKHAM</t>
  </si>
  <si>
    <t>633680 - BONDING REQUEST LOCATED ON P54405, WESTON ROAD SOUTH OF HWY 7</t>
  </si>
  <si>
    <t>633546 - POLE REPLACEMENT 2020 BATCH 5 - MARKHAM - 14 POLES</t>
  </si>
  <si>
    <t>633138 - DISTRIBUTION AUTOMATION 2020 - V25SL3013 - VAUGHAN</t>
  </si>
  <si>
    <t>(WO 633163) Replace P30260 at Yonge St and Morgan Ave. Markham</t>
  </si>
  <si>
    <t>633610 - TRANSFORMER REPLACEMENT 2020 - BATCH 13 - VAUGHAN</t>
  </si>
  <si>
    <t>633668 - 11 HANSON COURT / ICI PADMOUNT TX INSTALLATION</t>
  </si>
  <si>
    <t>633609 - POLE REPLACEMENT 2020 - BATCH 10 - VAUGHAN</t>
  </si>
  <si>
    <t>454267 - BAYVIEW PUMP STN CABLE REPL/BAYVIEW PUMP STATION CABLES</t>
  </si>
  <si>
    <t>633392 - TRANSFORMER REPLACEMENT 2020 -  REPLACE 2 PCB TXS ON M40</t>
  </si>
  <si>
    <t>633330 - SWITCHGEAR REPLACEMENT 2020 - BATCH 1</t>
  </si>
  <si>
    <t>633442 - DISTRIBUTION AUTOMATION 2020 - A10SL2037 - AURORA</t>
  </si>
  <si>
    <t>633443 - DISTRIBUTION AUTOMATION 2020 - V31SL3012 - VAUGHAN</t>
  </si>
  <si>
    <t>633547 - POLE REPLACEMENT 2020 BATCH 9 - VAUGHAN - 12 POLES</t>
  </si>
  <si>
    <t>(WO 634040) REPLACE 31TP175, 7300 BIRCHMOUNT RD</t>
  </si>
  <si>
    <t>634139 - POLE REPLACEMENT 2020 - BATCH 17 - AURORA</t>
  </si>
  <si>
    <t>633952 - ICI NEW COMMERCIAL SERVICE/ 575 COCHRANE DR</t>
  </si>
  <si>
    <t>634389 - POLE REPLACEMENT 2020 BATCH 13 - VAUGHAN</t>
  </si>
  <si>
    <t>634390 - POLE REPLACEMENT 2020 BATCH 14 - VAUGHAN</t>
  </si>
  <si>
    <t>633870 - POLE REPLACEMENT 2020 - REPLACE P23368 - AHORN GROVE, MARKHAM</t>
  </si>
  <si>
    <t>638791 - CAL-LESLIE DEVELOPMENT - SUBD RES EDS</t>
  </si>
  <si>
    <t>634391 - POLE REPLACEMENT 2020 BATCH 15 - VAUGHAN</t>
  </si>
  <si>
    <t>452722 - UG Cable Replacement EPC - Steeles and Canadiana</t>
  </si>
  <si>
    <t>634392 - POLE REPLACEMENT 2020 BATCH 16 - VAUGHAN</t>
  </si>
  <si>
    <t>453888 - 190 KENNEDY STREET WEST/INSPECT &amp; CONNECT</t>
  </si>
  <si>
    <t>(WO 454271) Yonge St &amp; King Rd Temp O/H Relocation</t>
  </si>
  <si>
    <t>453630 - RER - MX - RELOC - KENNEDY RD - STOUFFVILLE LINE (16) - RAILWAY CROSSINGS</t>
  </si>
  <si>
    <t>(WO 633975) 2020 SUNNIDALE AND ANNE CABLE REPLACEMENT</t>
  </si>
  <si>
    <t>633843 - POLE REPLACEMENT 2019 - P31527 - EMERGENCY REPLACEMENT</t>
  </si>
  <si>
    <t>633871 - CABLE REPLACEMENT - 269 BAY THORN DR</t>
  </si>
  <si>
    <t>634469 - 13029 BATHURST STREET</t>
  </si>
  <si>
    <t>634471 - POLE REPLACEMENT 2020  - REPLACE P46749 AT HWY 407 &amp; ISLINGTON AVE, VAUGHAN</t>
  </si>
  <si>
    <t>453621 - Riverwalk Meadows</t>
  </si>
  <si>
    <t>634479 - 2020 LEFT-BEHIND CABLE REPLACE/M37 14TH AVE</t>
  </si>
  <si>
    <t>634470 - POLE REPLACEMENT 2020 - REPLACE 3 POLES AT HWY 407 AND PINE VALLEY DR, VAUGHAN</t>
  </si>
  <si>
    <t>634480 - 2020 LEFT-BEHIND CABLE REPLACE/V18 BARRHILL RD</t>
  </si>
  <si>
    <t>634487 - 2020 POLE REPLACEMENTS - VAUGHAN - BATCH 19</t>
  </si>
  <si>
    <t>634488 - 2020 POLE REPLACEMENT - P43709</t>
  </si>
  <si>
    <t>452572 - MCCOWAN RD. #8590 - PFAFF PORSCHE MARKHAM - Car dealership</t>
  </si>
  <si>
    <t>634476 - 2020 POLE REPLACEMENTS - VAUGHAN - BATCH 18</t>
  </si>
  <si>
    <t>634522 - M43 - John and Woodbine (Mini Rupters)</t>
  </si>
  <si>
    <t>634569 - POLE REPLACEMENT 2020  - REPLACE P43255 AT 8000 KEELE ST, VAUGHAN</t>
  </si>
  <si>
    <t>634571 - POLE REPLACEMENT 2020  - REPLACE P52314 AT 7777 KIPLING AVE, VAUGHAN</t>
  </si>
  <si>
    <t>632678 - PHASE 3-OH&amp;UG RELOC-BATHURST ST(N. OF VALLEY VISTA DR-N.OF MAJOR MACKENZIE DR)</t>
  </si>
  <si>
    <t>634961 - 82 SCIBERRAS - ESA EMERGING PROJECT - REAR LOT CONDUCTOR HEIGHT ADJUSTMENT</t>
  </si>
  <si>
    <t>634964 - POLE REPLACEMENT 2020  - REPLACE P46320 AT ISLINGTON AVE &amp; THISTLEWOOD AVE</t>
  </si>
  <si>
    <t>634963 - POLE REPLACEMENT 2020 BATCH 21 - VAUGHAN - REPLACE 3 POLES</t>
  </si>
  <si>
    <t>634639 - Main St. Markham North - #352</t>
  </si>
  <si>
    <t>634727 - ICI DEMOLITION/ 200 ABERDEEN AVE</t>
  </si>
  <si>
    <t>634900 - OH AND UG RELOCATION AT SIMMONS ST, VAUGHAN</t>
  </si>
  <si>
    <t>634481 - 2020 LEFT-BEHIND CABLE REPLACE/V36 SCHOLES RD</t>
  </si>
  <si>
    <t>634494 - 2020 POLE REPLACEMENT -P43706</t>
  </si>
  <si>
    <t>634525 - 2020 POLE REPLACEMENTS - P41694</t>
  </si>
  <si>
    <t>634568 - POLE REPLACEMENT 2020  - REPLACE HP AT CREDISTONE RD, VAUGHAN</t>
  </si>
  <si>
    <t>634572 - POLE REPLACEMENT 2020 BATCH 20 - VAUGHAN - REPLACE 12 POLES</t>
  </si>
  <si>
    <t>635680 - CABLE REPLACEMENT - 269 BAY THORN DR</t>
  </si>
  <si>
    <t>635655 - 2020 CABLE INJECTION/M40 CABLE INJECTION</t>
  </si>
  <si>
    <t>635761 - 11408 YONGE STREET - STUB POLE INSTALLATION</t>
  </si>
  <si>
    <t>55 GRENCER ROAD</t>
  </si>
  <si>
    <t>635805 - APPLEWOOD NORTH OF PORTAGE PARKWAY</t>
  </si>
  <si>
    <t>635808 - CUSTOMER EMERGING PROJECT FOR HATPIN CONDO DEVELOPMENT - POLE INSTALLATION</t>
  </si>
  <si>
    <t>635570 - 7 EAGLET CRT - KEELE LANDFILL / ICI 1PH PAD TX DEMO</t>
  </si>
  <si>
    <t>635317 - 5467 19TH AVE</t>
  </si>
  <si>
    <t>636295 - HUNTINGTON AND LANGSTAFF</t>
  </si>
  <si>
    <t>632813 - JOINT USE PERMIT #HE2019-079 - WESTON ROAD - VAUGHAN</t>
  </si>
  <si>
    <t>633993 - HE2019-103, MAJOR MACK &amp; KEELE AERIAL PERMIT</t>
  </si>
  <si>
    <t>636429 - ICI NEW APARTMENT/ 4310 HWY 7</t>
  </si>
  <si>
    <t>636304 - JOINT USE PERMIT #HE2020-024, HIGHWAY 27, VAUGHAN</t>
  </si>
  <si>
    <t>636313 - ICI PADMOUNT TX INSTALLATION/120 EAGLE ROCK WAY</t>
  </si>
  <si>
    <t>636314 - PARENT W.O. FOR INSPECT/CONNECT/I&amp;C - CP CAPITAL INVESTMENTS</t>
  </si>
  <si>
    <t>19TH AVENUE, BAYVIEW TO LESLIE - ALECTRA FUNDED</t>
  </si>
  <si>
    <t>636201 - 1100 RODICK RD / ICI PAD TX UPGRADE</t>
  </si>
  <si>
    <t>636148 - BATHURST ST. - #12955</t>
  </si>
  <si>
    <t>454132 - UNPLANNED/JOINT USE HE2019-043</t>
  </si>
  <si>
    <t>636130 - ICI NEW COMMERCIAL / 8745 HIGHWAY 50</t>
  </si>
  <si>
    <t>636063 - ICI PADMOUNT TX INSTALLATION/LOT 21 ADDISON HALL CIRCLE</t>
  </si>
  <si>
    <t>636250 - 45 FONTHILL - ESA EMERGING PROJECT - REAR LOT CONDUCTOR HEIGHT ADJUSTMENT</t>
  </si>
  <si>
    <t>636210 - JOINT USE PERMIT HE2020-018, CHURCH STREET, RICHMOND HILL</t>
  </si>
  <si>
    <t>636734 - POLE RELOCATION FOR BERCZY GLEN SUBDIVISION</t>
  </si>
  <si>
    <t>636740 - POLE REPLACEMENT 2020 - REPLACE P41431 AT YONGE ST &amp; DUNLOP ST</t>
  </si>
  <si>
    <t>POLE REPLACEMENT 2020 - 41 GUARDSMAN RD</t>
  </si>
  <si>
    <t>636633 - STORM HARDENING - MAJOR MACKENZIE DR - WESTON RD TO JANE ST - VAUGHAN</t>
  </si>
  <si>
    <t>636664 - PARENT W.O. FOR INSPECT/CONNE/I&amp;C CENTERFIELD 2A DEVELOPMENT</t>
  </si>
  <si>
    <t>636449 - ICI NEW REC CENTRE CONNECCTION/ 371 CORNELL CENTRE BLVD</t>
  </si>
  <si>
    <t>1623 WELLINGTON ST, AURORA - NEW 3 PHASE SERVICE</t>
  </si>
  <si>
    <t>636488 - DUCHESS OF OXFORD MODERN</t>
  </si>
  <si>
    <t>636529 - POPLAR POLE REPLACE AND MAKE READY FOR SUBD</t>
  </si>
  <si>
    <t>636603 - STORM HARDENING - WESTON - HWY 7 TO LANGSTAFF - VAUGHAN</t>
  </si>
  <si>
    <t>640467 - 2021 EMERGING UG, M46 MARKLAND ST AND HILLMOUNT RD LOOP SPLIT</t>
  </si>
  <si>
    <t>HUNTINGTON - TEMPORARY CUSTOMER POLE INSTALLATION</t>
  </si>
  <si>
    <t>19TH AV - LESLIE TO WOODBINE/ HWY 404 CROSSING</t>
  </si>
  <si>
    <t>637456 - ANCHOR RELOCATION ULTRA TOWN INC.</t>
  </si>
  <si>
    <t>637463 - ISLINGTON AVE. - 10391 (KLEIMNBURG PUBLIC SCHOOL)</t>
  </si>
  <si>
    <t>637354 - POLE REPLACEMENT KING AND BOND MINICIPAL SEMIS</t>
  </si>
  <si>
    <t>637155 - LESLIE ST AT EAST &amp; WEST BEAVER CREEK RD - XXX CORNER / ICI 1PH PAD TX</t>
  </si>
  <si>
    <t>637609 - 33 COMMERCE VALLEY DR / MAR / UP / CO-STN</t>
  </si>
  <si>
    <t>632803 - POLE RELOCATE -  E/O BAYVIEW AND GREE LANE (REFER TO ATTACHMENT TAB)</t>
  </si>
  <si>
    <t>75 NEWKIRK RD / RHL / NS / 3PH VAULT DOWNGRADE</t>
  </si>
  <si>
    <t>453333 - PARENT W.O. FOR UNPLANNED/18-042</t>
  </si>
  <si>
    <t>138,142,148 GREY ALDER AVE - SUBD RES EDS</t>
  </si>
  <si>
    <t>637537 - PORTAGE PKWY #898 - TEMPORARY RECOVERY</t>
  </si>
  <si>
    <t>637554 - TX REMOVAL WOODEND PLACE DEVELOPMENT (PHASE)</t>
  </si>
  <si>
    <t>637805 - CUSTOMER CAPTIAL TWO TRANSFOMER &amp; ONE SWITCH REMOVAL FOR BERCZY MARKHAM JOB</t>
  </si>
  <si>
    <t>637819 - UG CABLE RELOCATION - 919 CLARK AVE WEST</t>
  </si>
  <si>
    <t>637846 - 95 &amp; 105 ONEIDA CRES / RHL / 3PH PAD</t>
  </si>
  <si>
    <t>637862 - 2020 POLE REPLACEMENTS - LONGBRIDGE RD AND BUNKER RD</t>
  </si>
  <si>
    <t>637869 - BOND CRES MAKE READY FOR A SUBD 453133</t>
  </si>
  <si>
    <t>637650 - 700 APPLEWOOD CRES/ VAU/ SR/ 3PH PAD</t>
  </si>
  <si>
    <t>637668 - FAIRTREE BLOCK 153 CONDO BLOCK TOWNHOMES / I&amp;C WO</t>
  </si>
  <si>
    <t>637105 - LESLIE ST. AT EAST &amp; WEST WILMOT RD. - N/E CORNER</t>
  </si>
  <si>
    <t>638246 - 2021 CABLE INJECTION - V25 - MAJOR MACKENZIE &amp; KEELE, VAUGHAN</t>
  </si>
  <si>
    <t>638243 - 2021 CABLE INJECTION - V62 - KIRBY &amp; HWY 27, VAUGHAN</t>
  </si>
  <si>
    <t>638241 - 2021 CABLE INJECTION - V34 - KIRBY &amp; JANE, VAUGHAN</t>
  </si>
  <si>
    <t>638299 - 2022 DA - R25SL1005 - RICHMOND HILL</t>
  </si>
  <si>
    <t>BONDING REQUEST LOCATED ON P54172, HWY 7</t>
  </si>
  <si>
    <t>638589 - 2022 POLE RENEWAL - BATCH 1 - 15 POLES</t>
  </si>
  <si>
    <t>638583 - POLE REPLACEMENT 2021 - BATCH 11</t>
  </si>
  <si>
    <t>638467 - UG SECONDARY CABLE REPLACEMENTS, M52 ROMFIELD CIRCUIT</t>
  </si>
  <si>
    <t>638607 - TRANSFORMER REPLACEMENT 2021 - BATCH 8</t>
  </si>
  <si>
    <t>638626 - 146 OLD KENNEDY RD / MAR / SR / VAULT DEMO</t>
  </si>
  <si>
    <t>453886 - SOUTH 14TH SUBDIVISION - SUBD RES EDS</t>
  </si>
  <si>
    <t>453263 - CITYVIEW BLVD AT TESTON RD/SPLIT 1/0 LOOP</t>
  </si>
  <si>
    <t>638685 - 1360 BLOOMINGTON RD/AUR/NS/3PH PAD</t>
  </si>
  <si>
    <t>4171 HWY 7 / MAR / UP / 3PH PAD TX</t>
  </si>
  <si>
    <t>639404 - ONEIDA CRESCENT - RICHMOND HILL</t>
  </si>
  <si>
    <t>639102 - TRANSFORMER REPLACEMENT 2021 - REPLACE 15-210 &amp; 15-254</t>
  </si>
  <si>
    <t>638977 - FLEURY PARK WASHROOMS/AUR/NS/1PH PAD</t>
  </si>
  <si>
    <t>454135 - I &amp; C UNION VILLAGE PH 1 NORTH</t>
  </si>
  <si>
    <t>454133 - JOINT USE HE2019-044</t>
  </si>
  <si>
    <t>453511 - 18-155 BELL JU APPLICATION</t>
  </si>
  <si>
    <t>640439 - GOULDING AVE PRIVATE ROAD EXTENSION - SUBD COMMERICAL EDS</t>
  </si>
  <si>
    <t>640208 - 2021 POLE RENEWAL - BATHURST ST - METROLINX CROSSING</t>
  </si>
  <si>
    <t>453883 - NEW SUBDIVISION 4031  16TH AVENUE</t>
  </si>
  <si>
    <t>A05 GOLF LINKS DRIVE, SWITCHGEAR &amp; CABLE REPLACEMENT</t>
  </si>
  <si>
    <t>640872 - DICKSON 48 PHASE 2 - STAGE 1 - SUBD RESIDENTIAL EDS</t>
  </si>
  <si>
    <t>640971 - HUNT AVENUE SUBDIVISION - SUBD RES EDS</t>
  </si>
  <si>
    <t>641151 - 95 CLEGG RD / MAR / UP / 3PH PAD TX</t>
  </si>
  <si>
    <t>640843 - 64/66 GOLF LINKS DR - SWITCHGEAR REMOVAL</t>
  </si>
  <si>
    <t>454205 - RER - MX - RELOC - KIRBY RD - BARRIE LINE (1907) - RAILWAY CROSSINGS</t>
  </si>
  <si>
    <t>641284 - 130 ADDISON HALL CIRCLE/AUR/NS/3 PH</t>
  </si>
  <si>
    <t>641350 - 6685 LANGSTAFF ROAD/VAU/NS/ 3-PH PAD</t>
  </si>
  <si>
    <t>641389 - 101 MILANI BLVD / VAU / NS / 3PH PAD TX</t>
  </si>
  <si>
    <t>HUNTINGTON RD, RUTHERFORD RD TO LANGSTAFF RD (SEG 1)</t>
  </si>
  <si>
    <t>641816 - WOODBINE AVE. - #10950 &amp; #10952</t>
  </si>
  <si>
    <t>2022 SG REPL - BATCH 2 - MARKHAM</t>
  </si>
  <si>
    <t>641916 - 2022 POLE RENEWAL - YORK &amp; DURHAM LINE - 5 POLES</t>
  </si>
  <si>
    <t>641801 - HUNTINGTON RD &amp; LANGSTAFF RD</t>
  </si>
  <si>
    <t>641871 - 2022 DA - V26SL3004 - VAUGHAN</t>
  </si>
  <si>
    <t>641872 - 2022 DA - 09MSS002 - MARKHAM</t>
  </si>
  <si>
    <t>641802 - 8484 &amp; 8470 DUFFERIN ST / VAU / NS / 3PH PAD TX</t>
  </si>
  <si>
    <t>641870 - 2022 DA - V25SL3088 - VAUGHAN</t>
  </si>
  <si>
    <t>642217 - 2022 TX RENEWAL - BATCH 8 - 4 TX</t>
  </si>
  <si>
    <t>642198 - RUTHERFORD RD. PH.3 - PETER RUPERT INTERSECTION</t>
  </si>
  <si>
    <t>642687 - WOODEND PLACE RADIAL TX RELOCATION</t>
  </si>
  <si>
    <t>HUNTINGTON RD, RUTHERFORD RD TO MCGILLIVRAY RD (SEG 3)</t>
  </si>
  <si>
    <t>HUNTINGTON RD, EAST CORNERS BLVD TO NASHVILLE RD (SEG 2)</t>
  </si>
  <si>
    <t>642842 - 2022 POLE RENEWAL - BATCH 3 - 10 POLES</t>
  </si>
  <si>
    <t>642737 - 2022 EMERGING UG, V36 WESTON, STEELES AND PEARCE - V36SP3108 TO 36-L3</t>
  </si>
  <si>
    <t>643217 - 2022 STORM HARDENING - HWY 27 - MAJOR MACKENZIE TO RUTHERFORD - VAUGHAN</t>
  </si>
  <si>
    <t>(WO 452615 was 315474) Rebuild Pole Line on 19th Ave into 2 cct - From Leslie to Bayview</t>
  </si>
  <si>
    <t>643360 - 4433, 4455, 4477 MAJOR MACKENZIE DR. W - POLE RELOCATION</t>
  </si>
  <si>
    <t>Penner, Mitchell</t>
  </si>
  <si>
    <t>644113 - 73 WOOTTEN WAY / MAR / SR / 1PH PAD TX DEMO</t>
  </si>
  <si>
    <t>ATKINSON AVE. - #300</t>
  </si>
  <si>
    <t>648 HAZELHURST RD - SUPER SUCK</t>
  </si>
  <si>
    <t>Bourgeois, Craig</t>
  </si>
  <si>
    <t>3110 Convair Dr - TEMP SERV</t>
  </si>
  <si>
    <t>INDIAN RD &amp; MADIGAN'S LANE - Make Ready</t>
  </si>
  <si>
    <t>6825 MARITZ DRIVE</t>
  </si>
  <si>
    <t>630-670 Courtney Valley</t>
  </si>
  <si>
    <t>Carter, Gordon</t>
  </si>
  <si>
    <t>Central North ICI</t>
  </si>
  <si>
    <t>4055 Parkside Village Dr.</t>
  </si>
  <si>
    <t>Sta. Rita, Leovigildo</t>
  </si>
  <si>
    <t>Macasaet, Ricardo</t>
  </si>
  <si>
    <t>Peel Paramedic Station S3 - 1188 Lakeshore Rd. W</t>
  </si>
  <si>
    <t>no</t>
  </si>
  <si>
    <t>4677 Glen Erin Dr. - Mills Square Bldg C</t>
  </si>
  <si>
    <t>4699 Glen Erin Dr. - Mills Square Bldg D</t>
  </si>
  <si>
    <t>4572 Tomken Rd. - Dezen Tomken Plaza</t>
  </si>
  <si>
    <t>2145 North Sheridan Way - Marriot Residence Inn</t>
  </si>
  <si>
    <t>6257 Airport Rd - Element Hotel by Westin</t>
  </si>
  <si>
    <t>POLE REPLACEMENT - BATCH #10 (11 POLES)</t>
  </si>
  <si>
    <t>Rock</t>
  </si>
  <si>
    <t>Antonakos, Tony</t>
  </si>
  <si>
    <t>360 City Centre Dr - Daniels CCW Corp. - The Wesley</t>
  </si>
  <si>
    <t>7070 Derrycrest Dr. - Chartwell Headquarters</t>
  </si>
  <si>
    <t>Munden/Pear Tree</t>
  </si>
  <si>
    <t>Courtney Park from Dixie to Shawson</t>
  </si>
  <si>
    <t>Southdown - ROW to Lakeshore</t>
  </si>
  <si>
    <t>182 ROSEMERE ROAD - ROSEMERE PUMPING STATION</t>
  </si>
  <si>
    <t>Parkside Village Block 9 - 4055 Parkside Village Dr.</t>
  </si>
  <si>
    <t>99 Lakeshore Rd. - Waterside Condominium</t>
  </si>
  <si>
    <t>Galleria Plaza - 3055 Neilco Crt</t>
  </si>
  <si>
    <t>ORLANDO Spec Bldg A - 6005 Erin Mills Pkwy</t>
  </si>
  <si>
    <t>Toyotoshi Dixie Auto Mall - NE cor of Dixie &amp; Hwy 401</t>
  </si>
  <si>
    <t>The Grand Mirage Phase 3 Bldg C - 349 Rathburn Rd W</t>
  </si>
  <si>
    <t>5320 Ninth Line - Churchill Meadows Community Centre</t>
  </si>
  <si>
    <t>CARAVELLE SERVICE UPGRADE</t>
  </si>
  <si>
    <t>2270 Speakman Dr .- Muslim Assoc. Conversion to Alectra TX -</t>
  </si>
  <si>
    <t>2475 Hurontario St - 6 Storey Building</t>
  </si>
  <si>
    <t>125 Eglinton Ave W - FS 120</t>
  </si>
  <si>
    <t>1580 Britannia Rd. E - Addition / Reno</t>
  </si>
  <si>
    <t>3618 Hurontario St - Enfield Place II</t>
  </si>
  <si>
    <t>3600-3606 Hurontario St. - Armdale Estate Inc</t>
  </si>
  <si>
    <t>Canada Post Gateway Substation - 4567 Dixie Rd.</t>
  </si>
  <si>
    <t>270 DERRY ROAD WEST</t>
  </si>
  <si>
    <t>3105 Argentia Rd. - Tesla Supercharger Meadowvale</t>
  </si>
  <si>
    <t>Adonis Supermarket - 2561 Stanfield Rd</t>
  </si>
  <si>
    <t>7355 Goreway Rd - Service Upgrade</t>
  </si>
  <si>
    <t>2018 U/G Rebuild - City Centre Drive Cable Renewal</t>
  </si>
  <si>
    <t>Chinguacousy Road Widening - W</t>
  </si>
  <si>
    <t>938 East Ave. - Region of Peel Paramedics Station - TEMP SERV.</t>
  </si>
  <si>
    <t>City of Mississauga Storm Water Pump - Black Walnut / Cactus Gate</t>
  </si>
  <si>
    <t>Malton MS Feeder Egress</t>
  </si>
  <si>
    <t>Church Street Overhead rebuild</t>
  </si>
  <si>
    <t>128 Queen St - Pole Relocations</t>
  </si>
  <si>
    <t>Northmount Ave Rebuild</t>
  </si>
  <si>
    <t>Bobanovic, Mark</t>
  </si>
  <si>
    <t>Clark Blvd - Road widening</t>
  </si>
  <si>
    <t>WOODCHUCK LANE OH REBUILD</t>
  </si>
  <si>
    <t>Mavis Road Widening - Courtney</t>
  </si>
  <si>
    <t>Truong, Jimmy</t>
  </si>
  <si>
    <t>Reid Temporary Relocation Works - Carry over from 2017</t>
  </si>
  <si>
    <t>1775 Fifeshire Crt. - Region of Peel Fifeshire Sewage Pumping Station</t>
  </si>
  <si>
    <t>Creditview - Britannia to Agentia - Brdige Widening - carry over from 2017</t>
  </si>
  <si>
    <t>Queen &amp; Britannia Pole Relocation</t>
  </si>
  <si>
    <t>2018 UG rebuild - Credit Woodlands Crt./ Wiltshire</t>
  </si>
  <si>
    <t>Lewis, Kevin</t>
  </si>
  <si>
    <t>QEW Improvements from Evans Ave. to Cawthra Rd. - P1 Bridge Section</t>
  </si>
  <si>
    <t>MTO Project - 401 West Expansion</t>
  </si>
  <si>
    <t>QEW - Hurontario to Mississauga</t>
  </si>
  <si>
    <t>SOUTHDOWN AND QEW POLE REPLACE</t>
  </si>
  <si>
    <t>2018-NE FIELDGATE &amp; PONYTRAIL TH BLOCK 1/0 CABLE REPLACEMENT</t>
  </si>
  <si>
    <t>NPL CANADA 400A 1PH SERVICE</t>
  </si>
  <si>
    <t>2019 - SHAWSON MS EGRESS (FEED</t>
  </si>
  <si>
    <t>OTC (INITIAL) - M-CITY PHASE 1 (EXPANSION COSTS)</t>
  </si>
  <si>
    <t>Rathburn Rd UG Rebuild - Phase 2</t>
  </si>
  <si>
    <t>M-CITY TEMPORARY 2MVA SERVICE  - 475 WEBB DRIVE - TEMP SERV</t>
  </si>
  <si>
    <t>BURNHAMTHORPE O/H TO U/G CONVE</t>
  </si>
  <si>
    <t>Glen Erin &amp; Battleford (Phase 1)</t>
  </si>
  <si>
    <t>FOLKWAY DR. MF FRO</t>
  </si>
  <si>
    <t>35 AND 65 WATERGARDEN DRIVE - UG SYSTEM EXPANSION</t>
  </si>
  <si>
    <t>MTO QEW Project- Mississauga R</t>
  </si>
  <si>
    <t>3045 Mavis Rd - Bldg C&amp;D</t>
  </si>
  <si>
    <t>309 Lakeshore Road East &amp; Tx R</t>
  </si>
  <si>
    <t>8 Nahani Way, Mississauga U/G</t>
  </si>
  <si>
    <t>368 Meadow Wood Lane</t>
  </si>
  <si>
    <t>MALTON GO STATION U/G RELOCATI</t>
  </si>
  <si>
    <t>Atwater Pole Replacement - Sie</t>
  </si>
  <si>
    <t>M-CITY POLELINE RELOCATION - QUARTZ ROAD</t>
  </si>
  <si>
    <t>2299 HOGAN DRIVE</t>
  </si>
  <si>
    <t>RATHBURN -ROAD WEST  HULRT PLANT RELOCATIONS</t>
  </si>
  <si>
    <t>562 Lynd Ave - Pole Relocation</t>
  </si>
  <si>
    <t>Madigan's Lane</t>
  </si>
  <si>
    <t>6211 Second Line West</t>
  </si>
  <si>
    <t>Blanefield Townhomes</t>
  </si>
  <si>
    <t>233 Madill Blvd</t>
  </si>
  <si>
    <t>DERRY ROAD EXTENSION PH2</t>
  </si>
  <si>
    <t>JOHN STREET SOUTH &amp; LAKE STREET - 2018 O/H REBUILD</t>
  </si>
  <si>
    <t>SUMMIT EGLINTON II BLOCK 45</t>
  </si>
  <si>
    <t>HOLBURNE/OGDEN OH REBUILD - SE</t>
  </si>
  <si>
    <t>SQUARE ONE PARKING LOT BLOCK 4 &amp; 5</t>
  </si>
  <si>
    <t>27.6KV FEEDER EXTENSION TRADERS - HURONTARIO-KENNEDY</t>
  </si>
  <si>
    <t>6020 WINSTON CHURCHILL BLVD</t>
  </si>
  <si>
    <t>CAWTHRA &amp; NEEDHAM POLE REPLACEMENTS FOR ROGERS ATTACHMENTS</t>
  </si>
  <si>
    <t>MTO- WINSTON CHURCHILL BLVD AND 401</t>
  </si>
  <si>
    <t>6775 MARITZ DRIVE-BLUM</t>
  </si>
  <si>
    <t>2020 POLE REPLACEMENT BATCH 2</t>
  </si>
  <si>
    <t>CYNARA RD. AND IRMA RD. - CABLE REPLACEMENT</t>
  </si>
  <si>
    <t>15 SQUARE ONE DRIVE-CITY CENTRE NORTH- CABLE REPLACEMENT</t>
  </si>
  <si>
    <t>OPP MODERNIZATION PH2 PROJECT</t>
  </si>
  <si>
    <t>MacDougall, Stephen</t>
  </si>
  <si>
    <t>5809 SHAWSON DRIVE - TEMP SERV</t>
  </si>
  <si>
    <t>Port Credit Village West New Feeder</t>
  </si>
  <si>
    <t>7605 BATH ROAD - HOPE AERO SERVICE UPGRADE</t>
  </si>
  <si>
    <t>1610 KENMUIR</t>
  </si>
  <si>
    <t>5050 SATELLITE DRIVE - SPECTRU</t>
  </si>
  <si>
    <t>170 Pinewood - Pole Reloc</t>
  </si>
  <si>
    <t>2411 MOTORWAY BLVD - ERIN PARK</t>
  </si>
  <si>
    <t>5320 NINTH LINE - TEMP SERV</t>
  </si>
  <si>
    <t>5150 DIXIE RD - AFFINIA CANADA</t>
  </si>
  <si>
    <t>1331 MATHESON BLVD E - SERVICE</t>
  </si>
  <si>
    <t>POLE LINE REBUILD - BURSLEM RD (7 POLES)</t>
  </si>
  <si>
    <t>MCVEAN DRIVE WIDENING - CASTLE</t>
  </si>
  <si>
    <t>3210 Hurontario Street-Cooksville GO Station</t>
  </si>
  <si>
    <t>TROPHY FOODS 3MVA UPGRADE</t>
  </si>
  <si>
    <t>1PH TX REPLACEMENTS - BATCH #5 (10 TX'S)</t>
  </si>
  <si>
    <t>2017/18 - FOLKWAY SG1758 BACKU</t>
  </si>
  <si>
    <t>Ninth Line - Bell Make Ready Project</t>
  </si>
  <si>
    <t>BURNHAMTHORPE &amp; CENTRAL P - VAN HORNE OUTDOOR BILLBOARD</t>
  </si>
  <si>
    <t>POLE REPLACEMENT - BATCH #7 (4 POLES)</t>
  </si>
  <si>
    <t>QEW - PREMIUM WAY FROM DICKSON</t>
  </si>
  <si>
    <t>25 CAPSTON ROAD - PEEL CHILDRE</t>
  </si>
  <si>
    <t>MALTON GO STATION ROW POLELINE</t>
  </si>
  <si>
    <t>1PH TX REPLACEMENTS - BATCH #3 (11 TX'S)</t>
  </si>
  <si>
    <t>1PH TX REPLACEMENTS - BATCH #7 (10 TX'S)</t>
  </si>
  <si>
    <t>6020 WINSTON CHURCHILL -DAYCAR</t>
  </si>
  <si>
    <t>1775 FIFESHIRE COURT -VARCON CONST - TEMP SERV</t>
  </si>
  <si>
    <t>TX 6773 AT 3530 WISNER RD</t>
  </si>
  <si>
    <t>Mississauga Rd -  Rogers Make Ready</t>
  </si>
  <si>
    <t>TX10389 AT 4179 SHALEBANK CRT</t>
  </si>
  <si>
    <t>1940 CRESTVIEW TOWN HOMES</t>
  </si>
  <si>
    <t>POLE REPLACEMENT - BATCH #12 (6 POLES)</t>
  </si>
  <si>
    <t>POLE REPLACEMENT - BATCH #3 (12 POLES)</t>
  </si>
  <si>
    <t>EGLINTON AND CREDIT VIEW - VAN HORNE OUTDOOR BILLBOARD</t>
  </si>
  <si>
    <t>190 STATESMAN DRIVE</t>
  </si>
  <si>
    <t>5250 SOLAR DRIVE - WAREHOUSE D</t>
  </si>
  <si>
    <t>Falconer Dr &amp; Matlock - Bell Make Ready</t>
  </si>
  <si>
    <t>PSN MAKE READY -NINTH LINE (DEEPWOODS HEIGHTS TO JANICE DR)</t>
  </si>
  <si>
    <t>6050 Millcreek Dr. - ORLANDO MILLCREEK BLDG</t>
  </si>
  <si>
    <t>1850 MATHESON BLVD E - CBS CANADA FILM STUDIO</t>
  </si>
  <si>
    <t>POLE REPLACEMENT - BATCH #11 (9 POLES)</t>
  </si>
  <si>
    <t>QEW - PREMIUM WAY PHASE 2</t>
  </si>
  <si>
    <t>ORLANDO 6065 MILLCREEK INDUSTR</t>
  </si>
  <si>
    <t>FEEDER REPLACEMENT 45F1 TO 45F</t>
  </si>
  <si>
    <t>1PH TX REPLACEMENTS - BATCH #8 (8 TX'S)</t>
  </si>
  <si>
    <t>MALTON GO STATION - RAISE NEUTURAL CONDUCTORS</t>
  </si>
  <si>
    <t>SG1248- 334 ADMIRAL BLVD</t>
  </si>
  <si>
    <t>ROGERS MAKE READY -MISSISSAUGA RD S/O EGLINTON</t>
  </si>
  <si>
    <t>2555 ROYAL WINDSOR DRIVE, K+S</t>
  </si>
  <si>
    <t>HOLBURNE SINGLE PHASE OH REBUI</t>
  </si>
  <si>
    <t>TX REPLACEMENT TX24275 - 3476 B GLEN ERIN DR</t>
  </si>
  <si>
    <t>ROGERS MAKE READY - 2209 STANFIELD RD</t>
  </si>
  <si>
    <t>6500 TOMKEN ROAD - REYNOLDS PRODUCTS 1200AMP SERV</t>
  </si>
  <si>
    <t>Winston Churchill Blv Make Ready</t>
  </si>
  <si>
    <t>350 MADILL BLVD - INDUSTRIAL SPEC. BLDG</t>
  </si>
  <si>
    <t>1PH TX REPLACEMENTS - BATCH #1 (9 TX'S)</t>
  </si>
  <si>
    <t>1PH TX REPLACEMENTS - BATCH #2 (10 TX'S)</t>
  </si>
  <si>
    <t>POLE REPLACEMENT - BATCH #5 (6 POLES)</t>
  </si>
  <si>
    <t>POLE REPLACEMENT - BATCH #4 (17 POLES)</t>
  </si>
  <si>
    <t>2019 - UG REBUILD - COPENHAGEN - SECTION 2</t>
  </si>
  <si>
    <t>U/G FEEDER CABLE REPLACEMENT- AVONWICK AVE WEST OF MAVIS</t>
  </si>
  <si>
    <t>RATHBURN RD W CABLE REPLACEMENT</t>
  </si>
  <si>
    <t>7675  TORBRAM ROAD - CN MALPORT YARD</t>
  </si>
  <si>
    <t>1715 Audubon Blvd - 2015 OTC (INITIAL) - AUDUBON HOME</t>
  </si>
  <si>
    <t>THE WAY TOWNS-2277 SOUTH MILLW</t>
  </si>
  <si>
    <t>1796 MATTAWA AVE</t>
  </si>
  <si>
    <t>CITY CENTRE NORTH MS - HV2 SWI</t>
  </si>
  <si>
    <t>Houston, Andrew</t>
  </si>
  <si>
    <t>Central South</t>
  </si>
  <si>
    <t>REGION WATERMAIN - BELL PEDEST</t>
  </si>
  <si>
    <t>FALCONER DRIVE USED POLE INSTA</t>
  </si>
  <si>
    <t>TANU CONDOS - TEMPORARY POLE L</t>
  </si>
  <si>
    <t>POLE REPLACEMENT - BATCH #2 (16 POLES)</t>
  </si>
  <si>
    <t>POLE REPLACEMENT - EGLINTON AV E &amp; 403</t>
  </si>
  <si>
    <t>POLE RELOCATION - WCH BLVD</t>
  </si>
  <si>
    <t>1201 Fewster Dr. - SOL CUISINE</t>
  </si>
  <si>
    <t>3045 MAVIS ROAD - MIXED USE RE</t>
  </si>
  <si>
    <t>GUYING RELOCATIONS - ERIN MILLS PKWY REGION OF PEEL</t>
  </si>
  <si>
    <t>1996 LUSHES AVE - TOWNHOMES</t>
  </si>
  <si>
    <t>650 ATWATER - DELLWOOD PARK TOWNHOMES</t>
  </si>
  <si>
    <t>848 BURNHAMTHORPE RD WEST - TX UPGRADE</t>
  </si>
  <si>
    <t>DUNDAS ST W E-O DUNWIN DR - REPLACE LT31135</t>
  </si>
  <si>
    <t>LT41053 - SWITCH REPLACEMENT</t>
  </si>
  <si>
    <t>POLE REPLACEMENT - BATCH #6 (17 POLES)</t>
  </si>
  <si>
    <t>TORBRAM ROAD WIDENING - QUEEN</t>
  </si>
  <si>
    <t>3580 ODYSSEY DRIVE "BUILDING G</t>
  </si>
  <si>
    <t>3610 ODYSSEY DRIVE "BUILDING F</t>
  </si>
  <si>
    <t>35 &amp; 65 WATERGARDEN DR - PERLA CONDOS BY PINNACLE</t>
  </si>
  <si>
    <t>2630 FIFTH LINE WEST - ERINVIEW RETIREMENT RESIDENCE</t>
  </si>
  <si>
    <t>2021 44KV YORK-MEADOWPINE LOOP</t>
  </si>
  <si>
    <t>SWGR REPLACEMENT - SG1457</t>
  </si>
  <si>
    <t>SWGR REPLACEMENT - SG1448</t>
  </si>
  <si>
    <t>SWGR REPLACEMENT - SG1636</t>
  </si>
  <si>
    <t>SWGR REPLACEMENT - SG1152</t>
  </si>
  <si>
    <t>STUB POLE TEMPORARY REMOVAL -</t>
  </si>
  <si>
    <t>1840 Courtney Park Dr.</t>
  </si>
  <si>
    <t>2210 &amp; 2230 BROMSGROVE RD -Southdown Towns</t>
  </si>
  <si>
    <t>309 RATHBURN RD WEST - LIVING ARTS PARKING  LOT 400AM</t>
  </si>
  <si>
    <t>Mustachi, Randy</t>
  </si>
  <si>
    <t>VAN HORNE OUTDOOR BILLBOARD-CP</t>
  </si>
  <si>
    <t>ELM DRIVE PUBLIC SCHOOL</t>
  </si>
  <si>
    <t>21 PARK ST EAST - TANU CONDOS 1200A SERVICE</t>
  </si>
  <si>
    <t>ORLANDO 6135 MILLCREEK INDUSTRIAL BLDG</t>
  </si>
  <si>
    <t>SILVER SPEAR II APARTMENT</t>
  </si>
  <si>
    <t>2023 - WALDEN CIRCLE VOLTAGE C</t>
  </si>
  <si>
    <t>360 CITY CENTRE DR. - The Wesley Tower</t>
  </si>
  <si>
    <t>JOINT USE PERMIT HM2020-003 - GOREWAY DR - MISS</t>
  </si>
  <si>
    <t>3320 ELMBANK RD - PARK N FLY 400A SERVICE</t>
  </si>
  <si>
    <t>6415 NORTHAM DRIVE - Mitsubishi Canada Aerospace</t>
  </si>
  <si>
    <t>MTO PROJECT - 401 WEST &amp; DERRY</t>
  </si>
  <si>
    <t>3560 ODYSSEY DRIVE "BUILDING H</t>
  </si>
  <si>
    <t>Rathburn Rd - TX replacement</t>
  </si>
  <si>
    <t>POLE LINE REBUILD ON SUNNINGDALE</t>
  </si>
  <si>
    <t>3 QUEEN ST SOUTH, MISSISSAUGA,</t>
  </si>
  <si>
    <t>3630 ODYSSEY DRIVE "BUILDING E</t>
  </si>
  <si>
    <t>BELL MAKE READY -DATSUN RD (Y54769)</t>
  </si>
  <si>
    <t>155 OAKES DRIVE TEMPORARY SERVICE</t>
  </si>
  <si>
    <t>EBONY AVE - HOUSE SERVICES</t>
  </si>
  <si>
    <t>SG1650 &amp; SG1237- 2875 THOMAS STREET</t>
  </si>
  <si>
    <t>MTO CONT. NO. 2019-2014, HWY 4</t>
  </si>
  <si>
    <t>HWY 410 AT DERRY ROAD - HWY CR</t>
  </si>
  <si>
    <t>SG1802- 533 MIDDLEBURY DR</t>
  </si>
  <si>
    <t>SG 1468-3170 FIFTH LINE</t>
  </si>
  <si>
    <t>BLANEFIELD RD POLE REPLACEMENT</t>
  </si>
  <si>
    <t>MISSISSAUGA SQUARE 2MVA SERVI</t>
  </si>
  <si>
    <t>6965 VANGUARD DR. GAS STATION</t>
  </si>
  <si>
    <t>2095&amp;2105 MATHESON BLVD E - HOPEWELL FLEX OFFICE BUILDING</t>
  </si>
  <si>
    <t>M-CITY ROGERS PHASE-2  3MVA +</t>
  </si>
  <si>
    <t>LINCOLN M. ALEXANDER SECONDARY SCHOOL</t>
  </si>
  <si>
    <t>Costantini, Peter</t>
  </si>
  <si>
    <t>POLE REPLACEMETS - BATCH #1 (1 POLE)</t>
  </si>
  <si>
    <t>7550 TORBRAM ROAD - TEMPORARY POLE LINE</t>
  </si>
  <si>
    <t>1850 MATHESON BLVD - ADDTIONAL</t>
  </si>
  <si>
    <t>ROGERS MAKE READY - 181 KING ST. E. (MP19-0026 NN</t>
  </si>
  <si>
    <t>(SG1313) REMOVAL - SKYMARK AVE</t>
  </si>
  <si>
    <t>(SG1787) REPLACEMENT - CANTAY RD.</t>
  </si>
  <si>
    <t>3060 HURONTARIO ST.</t>
  </si>
  <si>
    <t>(SG1280) REPLACEMENT - RATHBURN PARK</t>
  </si>
  <si>
    <t>(SG1757) REPLACEMENT - 217 STATESMAN DR.</t>
  </si>
  <si>
    <t>(SG1561) REMOVAL - STRATHAVEN DR.</t>
  </si>
  <si>
    <t>(SG1798) REPLACEMENT - 295 EGLINTON</t>
  </si>
  <si>
    <t>3980 CONFEDERATION PKWY - M-CITY ROGERS PHASE-1  3MVA +</t>
  </si>
  <si>
    <t>2300 HOGAN DRIVE - KUEHNE + NAGEL TX REPLACEMENT</t>
  </si>
  <si>
    <t>2020 - WEBB M.S. EGRESS</t>
  </si>
  <si>
    <t>SG1465 REMOVAL - 3079 FIFTH LINE WEST</t>
  </si>
  <si>
    <t>BARBER HOUSE DEMO</t>
  </si>
  <si>
    <t>O/H RELOCATION - 1570 BOTHWELL AVE</t>
  </si>
  <si>
    <t>HEARTLAND CHURCH / 1100 CANADI</t>
  </si>
  <si>
    <t>POLE REPLACEMETS - PETRIE WAY REBUILD</t>
  </si>
  <si>
    <t>ROGERS MAKE READY - OLD MALTON VILLAGE - HULL &amp; STUDLEY (MP18-0332)</t>
  </si>
  <si>
    <t>21 COVENTRY RD POLE TRANSFER</t>
  </si>
  <si>
    <t>RER MX - LW CONFLICT #LW1654 - MISSISSAUGA ROAD</t>
  </si>
  <si>
    <t>Khuu, Philander</t>
  </si>
  <si>
    <t>SG LT31039 - SHERIDAN PARK DR W-O HOMELANDS</t>
  </si>
  <si>
    <t>UG TRANSFORMERS - CENTRAL SOUTH</t>
  </si>
  <si>
    <t>4675 METCALFE AVE - ERIN SQUARE</t>
  </si>
  <si>
    <t>OH TRANSFORMERS - CENTRAL SOUTH</t>
  </si>
  <si>
    <t>(SG1297) REMOVAL - ROCKWOOD RD. &amp; RATHBURN RD.</t>
  </si>
  <si>
    <t>4655 METCALFE AVE - ERIN SQUAR</t>
  </si>
  <si>
    <t>6685 CENTURY AVE - MOVATI ATHL</t>
  </si>
  <si>
    <t>GO ELEC. - LWL - CONFLICT #LW20 &amp; LW1778 - ALEXANDRA</t>
  </si>
  <si>
    <t>GO ELEC. - LWL - CONFLICT #LW21 - CAWTHRA ROAD</t>
  </si>
  <si>
    <t>GO ELEC. - LWL - CONFLICT #LW23 - HURONTARIO ST.</t>
  </si>
  <si>
    <t>GO ELEC. - LWL - CONFLICT #LW24 - STAVEBANK ROAD</t>
  </si>
  <si>
    <t>SG 1549 CREDITVIEW RD. N OF SIR MONTY'S DR.</t>
  </si>
  <si>
    <t>1150 EGLINTON AVE E - MISS - UP  - 1200A UPGRADE</t>
  </si>
  <si>
    <t>Hulnitski, Pavel</t>
  </si>
  <si>
    <t>AQUITANE M.S. T60 CONTROLLER U</t>
  </si>
  <si>
    <t>3480 MORNING STAR DR - WESTWOO</t>
  </si>
  <si>
    <t>GO ELEC. - LWL - CONFLICT #LW1548 &amp; LW2222 - OGDEN</t>
  </si>
  <si>
    <t>TX1964 REPLACEMENT - OVERLOADED/LEAKING</t>
  </si>
  <si>
    <t>GO ELEC. - LWL - CONFLICT #LW18 - HAIG BLVD.</t>
  </si>
  <si>
    <t>7481 Torbram Rd</t>
  </si>
  <si>
    <t>SIGSBEE 1/0 CABLE REPLACEMENT</t>
  </si>
  <si>
    <t>BELL MAKE READY -2109 PREMIUM WAY</t>
  </si>
  <si>
    <t>CITY CENTRE HV CABLE REPLACEMENTS</t>
  </si>
  <si>
    <t>6685 CENTURY AVE - MOVATI FITNESS TEMP SERV</t>
  </si>
  <si>
    <t>JOINT USE PERMIT HM2020-041 - ENTERPRISE - MISS</t>
  </si>
  <si>
    <t>Sir Richard Rd - Cable replacement</t>
  </si>
  <si>
    <t>LAIRD/ WCB MAIN FEEDER RELOCATION</t>
  </si>
  <si>
    <t>KIPPER AVE OH REBUILD</t>
  </si>
  <si>
    <t>UG CABLE REPLACEMENT - 71F3</t>
  </si>
  <si>
    <t>Erin Square Temporary 600A Service</t>
  </si>
  <si>
    <t>428875 MGR Group - 1191 Eglinton Ave East</t>
  </si>
  <si>
    <t>M-CITY POLE RELOCATION AT FITZROY STREET</t>
  </si>
  <si>
    <t>STUB POLE RELOCATION FOR JOHN STREET EXPANSION</t>
  </si>
  <si>
    <t>BOUGH BEECHES UG REBUILD - More info needed</t>
  </si>
  <si>
    <t>PSN Bonds, HM2018-170, HM2019-006, HM2019-111</t>
  </si>
  <si>
    <t>Ninth Line &amp; Argentia Feeder Installation</t>
  </si>
  <si>
    <t>Cogeco Middle Gate Pole Replacement</t>
  </si>
  <si>
    <t>UG Rebuld - Shelter Bay Road Area</t>
  </si>
  <si>
    <t>Parkside Village Phase 3</t>
  </si>
  <si>
    <t>MTO HWY401 PATROL YARD 800A UPGRADE</t>
  </si>
  <si>
    <t>2020 UG REBUILD - FOLKWAY DRIVE</t>
  </si>
  <si>
    <t>550 Courtneypark Dr W - Switchgear Removal</t>
  </si>
  <si>
    <t>Inglewood Drive - Joint Use Permit</t>
  </si>
  <si>
    <t>CABLE REPLACEMENT - TX10375-W TO TX12371-W - FOLKWAY DR.</t>
  </si>
  <si>
    <t>126 CUMBERLAND DRIVE ANCHOR RELOCATION</t>
  </si>
  <si>
    <t>1070 Meredith Ave</t>
  </si>
  <si>
    <t>Derry Rd E and Airport Rd - Go Electr Scope # 2</t>
  </si>
  <si>
    <t>VICTORIA STREET HOLDINGS</t>
  </si>
  <si>
    <t>Torbram &amp; Derry Rd E - GO elec</t>
  </si>
  <si>
    <t>3 Storey Medical Office</t>
  </si>
  <si>
    <t>DESIGN HOME GIFT AND PAPER INC</t>
  </si>
  <si>
    <t>600 Arbor Rd - Bell Make Ready</t>
  </si>
  <si>
    <t>CABLE INJECTION - AREA 46</t>
  </si>
  <si>
    <t>Pole Relocation - Eglinton and Burgoyne</t>
  </si>
  <si>
    <t>Queen St S - Bell Make Ready (Y16415)</t>
  </si>
  <si>
    <t>P02687 Replacement - 1082 Meredith Ave</t>
  </si>
  <si>
    <t>Britannie Rd and Brookhaven Way - Joint Use Permit</t>
  </si>
  <si>
    <t>2565 Rena Road</t>
  </si>
  <si>
    <t>Mavis Rd - Guy Pole Relocations</t>
  </si>
  <si>
    <t>Cable Injection - Area 58 &amp; 59</t>
  </si>
  <si>
    <t>425 Lakeshore Blvd - Guying Relocation</t>
  </si>
  <si>
    <t>Eglinton MUT Relocations</t>
  </si>
  <si>
    <t>2020 Tx replacements batch 1 - 11 units</t>
  </si>
  <si>
    <t>2020 tx replacements Batch 1 - 9 units</t>
  </si>
  <si>
    <t>2020 Tx replacements batch 4 - 15 units</t>
  </si>
  <si>
    <t>2020 Transformer Replacement Batch 5-10 Units</t>
  </si>
  <si>
    <t>320 Matheson Blvd - 3000KVA Tx Upgrade</t>
  </si>
  <si>
    <t>Elm Dr - Guying Relocation</t>
  </si>
  <si>
    <t>2020 tx replacements batch 3 - 11 units</t>
  </si>
  <si>
    <t>Whites Studio Inc</t>
  </si>
  <si>
    <t>QEW - Relocate Fuses @ P06143 on South Sheridan Way</t>
  </si>
  <si>
    <t>Arbor Rd - Joint Use Permit</t>
  </si>
  <si>
    <t>Phase 3-Rathburn Rd W UG Cable Replacement</t>
  </si>
  <si>
    <t>3210 HURONTARIO ST- MISS - SR  - 3PH SERVICE REMOVAL</t>
  </si>
  <si>
    <t>OH Transformer Replacements - Part 1</t>
  </si>
  <si>
    <t>TRANSFORMER UPGRADE - 345 SUPERIOR BLVD</t>
  </si>
  <si>
    <t>OH SW Replacement - LT41206</t>
  </si>
  <si>
    <t>QUEENSTON DR OH MINI REBUILD</t>
  </si>
  <si>
    <t>Switch Replacement (LT41128)</t>
  </si>
  <si>
    <t>Switch Replacement (LT41169)</t>
  </si>
  <si>
    <t>68F2-ABANDON FEEDER FROM L34077 TO S6365</t>
  </si>
  <si>
    <t>POLE RELOCATION - 588 CURZON AVE</t>
  </si>
  <si>
    <t>(SG1290) REMOVAL - REXWOOD RD.</t>
  </si>
  <si>
    <t>(SG1690) REMOVAL - DILLINGWOOD DR.</t>
  </si>
  <si>
    <t>ENOLA AVE LOW SECONDARY SERVICES (MISSISSAUGA)</t>
  </si>
  <si>
    <t>CENTRAL SOUTH TX REPLACEMENT - BATCH 19</t>
  </si>
  <si>
    <t>CENTRAL SOUTH TX REPLACEMENT - BATCH 21</t>
  </si>
  <si>
    <t>CENTRAL-SOUTH TX REPLACEMENT - BATCH #7</t>
  </si>
  <si>
    <t>CENTRAL SOUTH TX REPLACEMENT - BATCH 22</t>
  </si>
  <si>
    <t>CENTRAL-SOUTH TX REPLACEMENT - BATCH #8</t>
  </si>
  <si>
    <t>CENTRAL-SOUTH TX REPLACEMENT - BATCH #9</t>
  </si>
  <si>
    <t>CENTRAL-SOUTH TX REPLACEMENT - BATCH #11</t>
  </si>
  <si>
    <t>CENTRAL-SOUTH TX REPLACEMENT - BATCH #10</t>
  </si>
  <si>
    <t>CENTRAL-SOUTH TX REPLACEMENT - BATCH #12</t>
  </si>
  <si>
    <t>CENTRAL SOUTH TX REPLACMENT - BATCH 24</t>
  </si>
  <si>
    <t>CENTRAL-SOUTH TX REPLACEMENT - BATCH #13</t>
  </si>
  <si>
    <t>CENTRAL SOUTH TX REPLACEMENT - BATCH 25</t>
  </si>
  <si>
    <t>CENTRAL-SOUTH TX REPLACEMENT - BATCH #14</t>
  </si>
  <si>
    <t>CENTRAL SOUTH TX REPLACEMENT - BATCH 26</t>
  </si>
  <si>
    <t>CENTRAL-SOUTH TX REPLACEMENT - BATCH #16</t>
  </si>
  <si>
    <t>CENTRAL-SOUTH TX REPLACEMENT - BATCH #15</t>
  </si>
  <si>
    <t>CENTRAL SOUTH TX REPLACEMENT - BATCH 27</t>
  </si>
  <si>
    <t>CENTRAL-SOUTH TX REPLACEMENT - BATCH #17</t>
  </si>
  <si>
    <t>CENTRAL SOUTH TX REPLACEMENT - BATCH 28</t>
  </si>
  <si>
    <t>CENTRAL SOUTH TX REPLACEMENT - BATCH 31</t>
  </si>
  <si>
    <t>CENTRAL SOUTH TX REPLACEMENT - BATCH 30</t>
  </si>
  <si>
    <t>CENTRAL SOUTH TX REPLACMENT - BATCH 32</t>
  </si>
  <si>
    <t>2020 REBUILD - TX8829 - TX8830 (RATHBURN AND WILCOX)</t>
  </si>
  <si>
    <t>BELL BONDS - Y59508 + Y10198 - MISS</t>
  </si>
  <si>
    <t>GREYPAN DIXIE EGLINTON</t>
  </si>
  <si>
    <t>3930 NASHUA DR - TX11102 REPLACEMENT - O/H 500KVA 347/600V</t>
  </si>
  <si>
    <t>1798 LANTERN FLY HOLLOW- TX60525 REPLACEMENT - O/H 50KVA 120/240V</t>
  </si>
  <si>
    <t>7252 WAINBROOK RD - TX6048 REPLACEMENT - O/H 50KVA 120/240V</t>
  </si>
  <si>
    <t>JOYMAR DR - ANCHOR RELOCATE</t>
  </si>
  <si>
    <t>CREDITWOODLANDS (NORTH OF QUEENSTON DRIVE)</t>
  </si>
  <si>
    <t>1180 BRITANNIA ROAD EAST</t>
  </si>
  <si>
    <t>ALEXANDRIA REBUILD</t>
  </si>
  <si>
    <t>MEADOW WOOD RD REBUILD</t>
  </si>
  <si>
    <t>VICTORIA &amp; BARRY ST</t>
  </si>
  <si>
    <t>ROMETOWN REBUILD PHASE 1</t>
  </si>
  <si>
    <t>JOINT USE PERMIT HM2020-011 - PARK ST EAST - MISS</t>
  </si>
  <si>
    <t>JOINT USE PERMIT HM2020-007 - DERRY RD E - MISS</t>
  </si>
  <si>
    <t>GUYING RELOCATIONS - MAVIS RD (P18017, P18018)</t>
  </si>
  <si>
    <t>DERRY ROAD &amp; 401 DUCT BANK RELOCATIONS FOR WCC/MTO</t>
  </si>
  <si>
    <t>2260 MATHESON BLVD EAST</t>
  </si>
  <si>
    <t>522 GARDEN WALK - TX22683 REPLACEMENT - O/H 50KVA 120/240V</t>
  </si>
  <si>
    <t>6688 VANGUARD DR - TX6086 REPLACEMENT - O/H 150KVA 120/208V</t>
  </si>
  <si>
    <t>1700 DERRY ROAD E - TX17101 REPLACEMENT - O/H 15KVA 120/240V</t>
  </si>
  <si>
    <t>1293 MEREDITH AVE</t>
  </si>
  <si>
    <t>DEER RUN CRT UG REBUILD</t>
  </si>
  <si>
    <t>ERIN MILLS PARKWAY ROAD WORK BETWEEN CREDIT VALLEY ROAD AND BRITANNIA ROAD</t>
  </si>
  <si>
    <t>JOINT USE PERMIT HM2019-113 AND HM2019-114 (REMOVALS) - 4000 NASHUA DR - MISS</t>
  </si>
  <si>
    <t>JOINT USE PERMIT HM2020-027 - CREEKBANK - MISS</t>
  </si>
  <si>
    <t>ANCHOR RELOCATION AT P07954 EGLINTON AVE</t>
  </si>
  <si>
    <t>BELL BONDS - Y16415 - MISS</t>
  </si>
  <si>
    <t>BAYLIS MEDICAL</t>
  </si>
  <si>
    <t>7415 TORBRAM ROAD ANCHOR/DG CONFLICT</t>
  </si>
  <si>
    <t>INSULATORS RENEWAL - BATCH #2</t>
  </si>
  <si>
    <t>GUYING RELOCATION - SENECA AVE (P22419)</t>
  </si>
  <si>
    <t>QUADREAL DEVELOPMENT - 1600 COURTNEYPARK DR. E.</t>
  </si>
  <si>
    <t>RER MX - KT CONFLICT #KT911 - MALTON GO CROSSING: EAST OF MALTON STATION 1</t>
  </si>
  <si>
    <t>JOB BELONGS TO BRAMPTON - BRAMPTON TERRITORY TO ADDRESS</t>
  </si>
  <si>
    <t>PLATINUM DR. DEVELOPMENT - 3503 ODYSSEY DR. BLDG H</t>
  </si>
  <si>
    <t>PLATINUM DR. DEVELOPMENT - 3460 PLATINUM DR. BLDG B</t>
  </si>
  <si>
    <t>JOINT USE PERMIT HM2020-031 - DERRY W - MISS</t>
  </si>
  <si>
    <t>NEW OH BANK TRANSFORMER - 1020 CARDIFF BLVD</t>
  </si>
  <si>
    <t>270 LAKESHORE ROAD WEST - THE SHORES OF PORT CREDIT RETIREMENT HOMES</t>
  </si>
  <si>
    <t>JOINT USE PERMIT HM2020-040 - AVONHEAD - MISS</t>
  </si>
  <si>
    <t>FEEDER REPLACEMENT - L3359 TO L3321 - FAIRVIEW AND HURONTARIO</t>
  </si>
  <si>
    <t>CUSTOMER INITIATED SEC. OH REMOVAL&amp; UG INSTALLATION – 28 ANN ST(WESTPORT CONDO)</t>
  </si>
  <si>
    <t>CABLE REPLACEMENT - SIR JOHN'S HOMESTEAD - NBM</t>
  </si>
  <si>
    <t>ARGENTIA ROAD AT SG1782 UNDERGROUND CABLE RELOCATIONS</t>
  </si>
  <si>
    <t>POLE RELOCATION - THOMAS ST (P08380)</t>
  </si>
  <si>
    <t>6707 GOREWAY DR - MISS - UP - 3PH - 2000KVA</t>
  </si>
  <si>
    <t>SHAWSON M.S. CABLE REPLACEMENT</t>
  </si>
  <si>
    <t>2340 &amp; 2370 Meadowvale Blvd - BEEDIE PROPOSED WAREHOUSE FACILITY</t>
  </si>
  <si>
    <t>BEEDIE PROPOSED WAREHOUSE FACILITY</t>
  </si>
  <si>
    <t>1288 SOUTH ALDO DRIVE - POLE RELOCATION</t>
  </si>
  <si>
    <t>190 MATHESON BLVD</t>
  </si>
  <si>
    <t>JOINT USE PERMIT HM2019-115 - CAWTHRA RD - MISS</t>
  </si>
  <si>
    <t>3465 PLATINUM DRIVE - ERIN MILLS MINUK (BUILDING J)</t>
  </si>
  <si>
    <t>3874 EGLINTON AVE W - ERIN MILLS MINUK (BUILDING G)</t>
  </si>
  <si>
    <t>3525 PLATINUM DRIVE - ERIN MILLS MINUK (BUILDING K)</t>
  </si>
  <si>
    <t>3910 EGLINTON AVE W - ERIN MILLS MINUK (BUILDING D)</t>
  </si>
  <si>
    <t>4 POLE - 2021 POLE RENEWAL - BIRCHWOOD &amp; JALNA AREA - 3</t>
  </si>
  <si>
    <t>6933 TOMKEN RD - MISS - NS - 3PH - 1000KVA</t>
  </si>
  <si>
    <t>7 QTY - SPOT POLE REPLACEMENT BATCH 4 - MISSISSAUGA AND KANE - 0</t>
  </si>
  <si>
    <t>2380 SPEAKMAN DR - 1000KVA TRANSFORMER UPGRADE</t>
  </si>
  <si>
    <t>2068 SOUTH SHERIDAN - MISS - NS - 300KVA</t>
  </si>
  <si>
    <t>ELITE STONE INDUSTRIAL</t>
  </si>
  <si>
    <t>CHILD#1 - 4220 LIVING ARTS DRIVE - DANIELS SQUARE ONE INC -INSTALLATION</t>
  </si>
  <si>
    <t>2021 MUT CITY OF MISSISSAUGA PROJECT - ALECTRA RELOCATIONS</t>
  </si>
  <si>
    <t>U/G DISTRIBUTION AUTOMATION - CITY CENTRE NORTH, 2</t>
  </si>
  <si>
    <t>THE FURLAN GROUP SERVICE UPGRADE</t>
  </si>
  <si>
    <t>PROPOSED EVENT CENTER - 6916 DIXIE RD.</t>
  </si>
  <si>
    <t>181 LAKESHORE RD W - MISS - NS - 3PH - 1000KVA</t>
  </si>
  <si>
    <t>2020 TRANSFORMER REPLACEMENT BATCH 2 (TX7642RWB/ TX8400RWB)</t>
  </si>
  <si>
    <t>ROVINELLI HOLDINGS LTD.</t>
  </si>
  <si>
    <t>SHELL CANADA LIMITED</t>
  </si>
  <si>
    <t>LT31235 - 2022 SR-QUEENSWAY W &amp; STILLMEADOW RD - P13168</t>
  </si>
  <si>
    <t>(SG1456) 2022 SG REPLACEMENT - 4010 SLADVIEW CRESCENT</t>
  </si>
  <si>
    <t>YS153905 - 2022 DA - BRITANNIA RD AND MAVIS RD - P18118</t>
  </si>
  <si>
    <t>YL41187 - 2022 DA - DIXIE RD AND TONOLLI RD - USC341</t>
  </si>
  <si>
    <t>1083 EDGELEIGH AVENUE POLE RELOCATION</t>
  </si>
  <si>
    <t>2022 SWGR RENEWAL, SG1671 REPLACEMENT, 3329 HUXLEY DR</t>
  </si>
  <si>
    <t>CAWTHRA RD - ADDITIONAL GUYING AT P04172</t>
  </si>
  <si>
    <t>ECWE TEMP POWER TBMS</t>
  </si>
  <si>
    <t>(SG1536) 2022 SG REPLACEMENT - 3770 A LAIRD DRIVE</t>
  </si>
  <si>
    <t>HULRT TPSS#15 - SQUARE ONE DR - MISS - 3PH - PRIMARY</t>
  </si>
  <si>
    <t>(SG1734 AND SG1372) 2022 SG REPLACEMENT - 6755 AND 6135 LISGAR DRIVE</t>
  </si>
  <si>
    <t>2022 SWGR RENEWAL, SG1581 REMOVAL, 3675 THOMAS ST.</t>
  </si>
  <si>
    <t>P06387 - BURNHAMTHORPE RD W &amp; GRAND PARK DR - P06387 - LT31057 REMOVAL</t>
  </si>
  <si>
    <t>ANCHOR RELOCATION AT P06498 - NOVAR RD.</t>
  </si>
  <si>
    <t>86 DUNDAS STREET EAST DEVELOPMENT - POLE RELOCATION</t>
  </si>
  <si>
    <t>212 Lakeport Rd, st catharines</t>
  </si>
  <si>
    <t>175-177 Russell Ave</t>
  </si>
  <si>
    <t>350 Scott Street</t>
  </si>
  <si>
    <t>PETRIE ST. AND SMITH ST.</t>
  </si>
  <si>
    <t>77 Yates, st catharines</t>
  </si>
  <si>
    <t>2017 St Cath LBDS Replacement</t>
  </si>
  <si>
    <t>10 Head St, St. Catharines</t>
  </si>
  <si>
    <t>425 Lakeshore Rd, St. Catharines</t>
  </si>
  <si>
    <t>LBDS-Switch Replacement-St. Cath.</t>
  </si>
  <si>
    <t>Hilda Street- Pole Replacement-</t>
  </si>
  <si>
    <t>Moffat Street Reconstruction</t>
  </si>
  <si>
    <t>518 Linwell Rd, St Catharines</t>
  </si>
  <si>
    <t>Lakeshore Rd Road Widening</t>
  </si>
  <si>
    <t>433 Linwell Rd.</t>
  </si>
  <si>
    <t>8-12-14-16 Brookdale Ave</t>
  </si>
  <si>
    <t>Thomas Switching Station</t>
  </si>
  <si>
    <t>Taylor SS- Cable Removals</t>
  </si>
  <si>
    <t>Skyway Bridge Reconstrution</t>
  </si>
  <si>
    <t>1160 Lakeshore Rd W, St Catharines</t>
  </si>
  <si>
    <t>Marshall Lane Development</t>
  </si>
  <si>
    <t>Cable Replacement on MacTurnbull Dr</t>
  </si>
  <si>
    <t>315 Glendale Ave</t>
  </si>
  <si>
    <t>697 Niagara St, st catharines</t>
  </si>
  <si>
    <t>Haig/Carlton Duct structure</t>
  </si>
  <si>
    <t>300 Fourth Ave.  St Catharines</t>
  </si>
  <si>
    <t>Geneva St. and Wellend Ave.</t>
  </si>
  <si>
    <t>St Paul Upgrade - Louth to First</t>
  </si>
  <si>
    <t>Glenridge Pedestals - 2018</t>
  </si>
  <si>
    <t>St Catharines Locate Requests</t>
  </si>
  <si>
    <t>1250 LAKESHORE RD W / SCH / NS00042061 / 1PH PAD</t>
  </si>
  <si>
    <t>275 Ontario St, St. Catharines</t>
  </si>
  <si>
    <t>2021 EMERGING OH - 2 ANCHOR RELOCATION</t>
  </si>
  <si>
    <t>Pole Replacement - 34 Bayview Dr</t>
  </si>
  <si>
    <t>2017 SCH LBDS Replacement Carryover</t>
  </si>
  <si>
    <t>Butler Cresent - URD</t>
  </si>
  <si>
    <t>New Fourth Ave Road Subdivision</t>
  </si>
  <si>
    <t>Village on the Twelve Subdivision</t>
  </si>
  <si>
    <t>Glen Morris Dr PMH Unit Drain</t>
  </si>
  <si>
    <t>Hallcrest Ave Rebuild-St.Catharines</t>
  </si>
  <si>
    <t>155 Ontario (temp) - St Catharines</t>
  </si>
  <si>
    <t>75 Oliver Lane STC</t>
  </si>
  <si>
    <t>433 Pelham Road</t>
  </si>
  <si>
    <t>December Ice Storm Damage St. Catharines</t>
  </si>
  <si>
    <t>Stinson, Jim</t>
  </si>
  <si>
    <t>K-Bar Unit Replace - Westland St</t>
  </si>
  <si>
    <t>October Dr URD (St. Catharines)</t>
  </si>
  <si>
    <t>6 &amp; 10 Dalhousie Ave, St. Kitts</t>
  </si>
  <si>
    <t>Jacobson Ave.  Rearlot Rebuild</t>
  </si>
  <si>
    <t>2018-Pole Residuals-St. Catherines</t>
  </si>
  <si>
    <t>405 Merritt St, St Catharines</t>
  </si>
  <si>
    <t>Jacobson UG Services</t>
  </si>
  <si>
    <t>1132 Lakeshore Rd W, St Catharines</t>
  </si>
  <si>
    <t>2019 Ridley Heights Area Rebuild</t>
  </si>
  <si>
    <t>Martindale Road Duct Work</t>
  </si>
  <si>
    <t>Burgoyne Bridge Additional Costs</t>
  </si>
  <si>
    <t>2513 Fifth St. St. Catharines</t>
  </si>
  <si>
    <t>Yates St , St Catharines</t>
  </si>
  <si>
    <t>201 St Paul St,St Catharines</t>
  </si>
  <si>
    <t>Bell Make Ready - S.Service Rd -SCH - work not require now</t>
  </si>
  <si>
    <t>105 Vansickle Rd, St.Catharines</t>
  </si>
  <si>
    <t>3 Rivercrest Dr, St Catharines</t>
  </si>
  <si>
    <t>464 Welland Ave, St Catharines</t>
  </si>
  <si>
    <t>St Anthony School - Bollards</t>
  </si>
  <si>
    <t>149 Read Rd</t>
  </si>
  <si>
    <t>Trenergy Boiler Large Load Move</t>
  </si>
  <si>
    <t>Pen Centre (sch)</t>
  </si>
  <si>
    <t>285 Geneva St, St Catharines</t>
  </si>
  <si>
    <t>Collier St and Beard Pl.</t>
  </si>
  <si>
    <t>The Orchard - Formerly Simpson Rd Condos</t>
  </si>
  <si>
    <t>103 Pelham Rd.-West Park Care Home</t>
  </si>
  <si>
    <t>16 Preston Dr, St. Catharines</t>
  </si>
  <si>
    <t>20 Gale Cres, St. Catharines</t>
  </si>
  <si>
    <t>118 Glenridge Ave, St. Catharines</t>
  </si>
  <si>
    <t>1242 Fourth Ave, St. Catharines</t>
  </si>
  <si>
    <t>The Enclave Townhomes Sub</t>
  </si>
  <si>
    <t>2018 NRBN Permit Review</t>
  </si>
  <si>
    <t>BROMLEY GARDENS - SUBD RES EDS</t>
  </si>
  <si>
    <t>2018 Automated Switches - Part 2</t>
  </si>
  <si>
    <t>139 Oakdale Ave, St. Catharines</t>
  </si>
  <si>
    <t>Elllis Ave Condo</t>
  </si>
  <si>
    <t>124 St. David's Rd, St. Catharines</t>
  </si>
  <si>
    <t>2018 Pole Residual PH2 St. Cather</t>
  </si>
  <si>
    <t>37 Bayview Ave, St. Catharines</t>
  </si>
  <si>
    <t>5 Oblate St, St. Catharines</t>
  </si>
  <si>
    <t>27 Lombardy Ave, St. Catharines</t>
  </si>
  <si>
    <t>ELLIS AVE 3PH EXPANSION</t>
  </si>
  <si>
    <t>387/389 Ontario St - Down to Strut</t>
  </si>
  <si>
    <t>15 Yale Cres, St. Catharines</t>
  </si>
  <si>
    <t>23 Clayburn Ave</t>
  </si>
  <si>
    <t>Henley Dr. Rear Yard Rebuild</t>
  </si>
  <si>
    <t>229 Read Rd, St. Catharines</t>
  </si>
  <si>
    <t>TOWERING HEIGHTS - EMERGENCY CABLE REPAIRS/REPLACEMENT</t>
  </si>
  <si>
    <t>Towering Heights Expansion</t>
  </si>
  <si>
    <t>Jacobson Ave - UG Portion</t>
  </si>
  <si>
    <t>29 Powerglen Rd, St.Catharines</t>
  </si>
  <si>
    <t>12 Colton Ave, St. Catharines</t>
  </si>
  <si>
    <t>27 Ridgewood Rd</t>
  </si>
  <si>
    <t>250 BUNTING ROAD - TX AND CABLE REPLACEMENT</t>
  </si>
  <si>
    <t>5A Hazel St, St. Catharines</t>
  </si>
  <si>
    <t>79 Simpson Rd, St. Catharines</t>
  </si>
  <si>
    <t>9 West Hampton Rd.</t>
  </si>
  <si>
    <t>140 Glendale Ave, St. Kitts</t>
  </si>
  <si>
    <t>176 Pelham Rd Pole Move</t>
  </si>
  <si>
    <t>155 Ontario St, St. Catharines - temp</t>
  </si>
  <si>
    <t>1 Abbott St, St. Catharines</t>
  </si>
  <si>
    <t>Glenridge Estates</t>
  </si>
  <si>
    <t>SCH 2019 Pole Resduals - Part 1</t>
  </si>
  <si>
    <t>Cedarbrook Landing</t>
  </si>
  <si>
    <t>Burgoyne Bridge Manhole Adjustment</t>
  </si>
  <si>
    <t>439 VINE ST - POLE &amp; SERVICE RELOCATION</t>
  </si>
  <si>
    <t>7/9 Abby Ave</t>
  </si>
  <si>
    <t>SCH 2019 Pole Residuals Phase 2</t>
  </si>
  <si>
    <t>Port Dalhousie Marina</t>
  </si>
  <si>
    <t>2018 Pole Residual Phase 3</t>
  </si>
  <si>
    <t>SCH 2019 Pole Residuals Phase 4</t>
  </si>
  <si>
    <t>SCH 2019 Pole Residuals Phase 5</t>
  </si>
  <si>
    <t>2595 Fifth St.</t>
  </si>
  <si>
    <t>1643 Third Ave Louth - Raw Perform</t>
  </si>
  <si>
    <t>St. Catharines 2019 Pole Removals</t>
  </si>
  <si>
    <t>SCH 2019 Pole Residuals Phase 1</t>
  </si>
  <si>
    <t>Rogers Make Ready - Hwy 6</t>
  </si>
  <si>
    <t>SCH 2019 Pole Residuals Phase 6</t>
  </si>
  <si>
    <t>SCH 2019 Pole Residuals Phase 7</t>
  </si>
  <si>
    <t>27 Scott St W, St Cath</t>
  </si>
  <si>
    <t>SCH 2019 Pole Residuals Phase 3</t>
  </si>
  <si>
    <t>Ridgewood and Highland Expansion</t>
  </si>
  <si>
    <t>NRBN Make Ready - Ridley Rd</t>
  </si>
  <si>
    <t>125 Rykert St. (SCH)</t>
  </si>
  <si>
    <t>Bell Make Ready - Secord St</t>
  </si>
  <si>
    <t>111 Fourth Ave, St. Catharines</t>
  </si>
  <si>
    <t>459 Welland Ave. Leaking Pad Mount</t>
  </si>
  <si>
    <t>57 Lakeport, (St.Cath)</t>
  </si>
  <si>
    <t>1926 Seventh St Louth, St. Catharines</t>
  </si>
  <si>
    <t>16 Lombardy Ave</t>
  </si>
  <si>
    <t>BUM81 FEEDER EXTENSION PART 1 - SOUTH OF CARLTON (ST. CATH), 3</t>
  </si>
  <si>
    <t>1629 Third Ave.</t>
  </si>
  <si>
    <t>Glendale UG Road Crossingx</t>
  </si>
  <si>
    <t>12 Silverdale Dr</t>
  </si>
  <si>
    <t>25 Chetwood St, St. Catharines</t>
  </si>
  <si>
    <t>Bell Make Ready - Decew Rd</t>
  </si>
  <si>
    <t>690 Lake St - TX Replacement</t>
  </si>
  <si>
    <t>1 Dunn St</t>
  </si>
  <si>
    <t>1520 Fifth St, St. Catharines</t>
  </si>
  <si>
    <t>9 Main St, St. Catharines</t>
  </si>
  <si>
    <t>40 Louth St</t>
  </si>
  <si>
    <t>173 Rykert St</t>
  </si>
  <si>
    <t>304 Read Rd</t>
  </si>
  <si>
    <t>206 Bunting Rd</t>
  </si>
  <si>
    <t>0 St David's Rd</t>
  </si>
  <si>
    <t>22 Townline RD. West</t>
  </si>
  <si>
    <t>U/G Pedestal Replacement PHASE 2</t>
  </si>
  <si>
    <t>425 Glendale Ave</t>
  </si>
  <si>
    <t>U/G PEDESTAL REPLACEMENT 2022 (15 PEDS)</t>
  </si>
  <si>
    <t>128 Grantham Ave</t>
  </si>
  <si>
    <t>340 Welland Ave</t>
  </si>
  <si>
    <t>St. Davids Rd Pole Relocations</t>
  </si>
  <si>
    <t>427 Geneva St. (SCH)</t>
  </si>
  <si>
    <t>350 SCOTT STREET</t>
  </si>
  <si>
    <t>57 Lakeport Rd</t>
  </si>
  <si>
    <t>Westchester &amp; 406, St. Catharines</t>
  </si>
  <si>
    <t>43 Scott Street-Pole Residual</t>
  </si>
  <si>
    <t>MOFFATT ST, ST. CATHARINES</t>
  </si>
  <si>
    <t>350 SCOTT ST PHASE 2</t>
  </si>
  <si>
    <t>64 CURRIE ST</t>
  </si>
  <si>
    <t>189 RIVERVIEW BLVD - ARIAL TRESPASS</t>
  </si>
  <si>
    <t>BELL BONDS - Y06557, ST CATH</t>
  </si>
  <si>
    <t>U/G PEDESTAL REPLACEMENT 2020 - PH1</t>
  </si>
  <si>
    <t>POLE REPLACEMENT 2020 - PH2 POLES - Silverdale Dr</t>
  </si>
  <si>
    <t>POLE REPLACEMENT 2020- PH3 POLES - Decew Pole Line</t>
  </si>
  <si>
    <t>2020 SWITCH REPLACEMENT PROGRAM - ST. CATHARINES</t>
  </si>
  <si>
    <t>HYDRO POLE RELOCATION - GENEVA ST &amp; GUY RD</t>
  </si>
  <si>
    <t>224 - 228 GLENDALE AVE</t>
  </si>
  <si>
    <t>POLE REPLACEMENT 2020- PH1 POLES - FLamingo Ave</t>
  </si>
  <si>
    <t>JOINT USE PERMIT HW2019-104 - SEAPARK DR, ST CATH</t>
  </si>
  <si>
    <t>ST. CATHARINES PCB TX REPLACEMENT 2020</t>
  </si>
  <si>
    <t>CABLE INJECT - MILLWARD/JEANETTE/TREVOR</t>
  </si>
  <si>
    <t>ROAD RECONSTRUCTION - ST.DAVIDS RD</t>
  </si>
  <si>
    <t>TRENERGY INC. - OVERSIZE LOAD MOVE, ST. CATHARINES</t>
  </si>
  <si>
    <t>SCH 2020 Bell Transfers</t>
  </si>
  <si>
    <t>PEN CENTER - P10248 TX REPLACEMENT</t>
  </si>
  <si>
    <t>SC1474 - HEYWOOD GS</t>
  </si>
  <si>
    <t>BELL BONDS - X79674 AND Y41957 - ST CATH</t>
  </si>
  <si>
    <t>376 READ RD</t>
  </si>
  <si>
    <t>ALTMAR COURT - CABLE REPLACEMENT</t>
  </si>
  <si>
    <t>514 QUEENSTON ST - LEAKING TX. REPLACEMENT</t>
  </si>
  <si>
    <t>JOINT USE PERMIT HW2020-078 - BUNTING AND DIEPPE - ST CATH</t>
  </si>
  <si>
    <t>80 GRANTHAM TX REPLACEMENT</t>
  </si>
  <si>
    <t>16 KEEFER ROAD - TX REPLACEMENT</t>
  </si>
  <si>
    <t>21 KEEFER ROAD - TX REPLACEMENT</t>
  </si>
  <si>
    <t>44 ROCHELLE DR AND 12 VILLAGE GATE PEDESTAL RELOCATE</t>
  </si>
  <si>
    <t>HUNTINGTON ROAD - CABLE REPLACEMENT P9295-P9297</t>
  </si>
  <si>
    <t>70 NIAGARA ST / SCH / UP00055820 / 3PH PAD REPLACEMENT</t>
  </si>
  <si>
    <t>TX RENEWAL PROGRAM 2021 - PHASE 10 - SCH SOUTH 1 - 7</t>
  </si>
  <si>
    <t>POWERVIEW AVE. POLE LINE REPLACEMENT - 13</t>
  </si>
  <si>
    <t>2021 TX RENEWAL - 75 VENTURA - 5</t>
  </si>
  <si>
    <t>CARLTON M10 RELIABILITY CONCERNS</t>
  </si>
  <si>
    <t>2021 POLE RENEWAL - ROSEMOUNT - 7</t>
  </si>
  <si>
    <t>GENEVA ST &amp; CARLTON ST POLE RELOCATION</t>
  </si>
  <si>
    <t>1387 FOURTH AVE - 600A 347/600V UPGRADE</t>
  </si>
  <si>
    <t>456 WELLAND AVE - NEW 400A 347/600V SERVICE</t>
  </si>
  <si>
    <t>2022 POLE RENEWAL - BATCH  1 (8- WP)</t>
  </si>
  <si>
    <t>2021 - OH EMERGING - 2 WYCHWOOD ROAD</t>
  </si>
  <si>
    <t>BELL BONDS - Y32921 &amp; C00322 - ST CATH</t>
  </si>
  <si>
    <t>119 CUSHMAN RD</t>
  </si>
  <si>
    <t>FIFTY RD &amp; SONOMA LANE - POLE CONFLICT - SUBD CAP PROJ</t>
  </si>
  <si>
    <t>NV 21 - NEW ROOF + OTHER NV LIDS &amp; ASSOCIATED WORK - 2</t>
  </si>
  <si>
    <t>Alectra Status</t>
  </si>
  <si>
    <t>RFC #</t>
  </si>
  <si>
    <t>Responsible</t>
  </si>
  <si>
    <t>RFC Status</t>
  </si>
  <si>
    <t>Reason</t>
  </si>
  <si>
    <t>001</t>
  </si>
  <si>
    <t>Approved</t>
  </si>
  <si>
    <t>009</t>
  </si>
  <si>
    <t>013</t>
  </si>
  <si>
    <t>011</t>
  </si>
  <si>
    <t>004</t>
  </si>
  <si>
    <t>007</t>
  </si>
  <si>
    <t>30-03-2022</t>
  </si>
  <si>
    <t>Additional cost due to extensive time applying for Metrolinx permitting</t>
  </si>
  <si>
    <t>13-11-2020</t>
  </si>
  <si>
    <t>Earth Boring change from cementitious to cellular grout</t>
  </si>
  <si>
    <t>07-04-2020</t>
  </si>
  <si>
    <t>Changes to duct bank and tx locations</t>
  </si>
  <si>
    <t>021</t>
  </si>
  <si>
    <t>20-09-2021</t>
  </si>
  <si>
    <t>Earth Boring cost to remobilize as project was delayed due to revised elevation relating to watermain</t>
  </si>
  <si>
    <t>017</t>
  </si>
  <si>
    <t>17-08-2021</t>
  </si>
  <si>
    <t>Transpower ost for fencing</t>
  </si>
  <si>
    <t>016</t>
  </si>
  <si>
    <t>Transpower cost for PNR locates</t>
  </si>
  <si>
    <t>015</t>
  </si>
  <si>
    <t>Transpower cost for CN locates</t>
  </si>
  <si>
    <t>023</t>
  </si>
  <si>
    <t>Transpower additional admin, consulation, engineering feeds due to field changes throughout duration of the project</t>
  </si>
  <si>
    <t>022</t>
  </si>
  <si>
    <t>Transpower cost for additional layout as requested due to revised elevation</t>
  </si>
  <si>
    <t>018</t>
  </si>
  <si>
    <t>EXP additional monitoring due to project delays</t>
  </si>
  <si>
    <t>012</t>
  </si>
  <si>
    <t>Transpower cost for additional traffic control (overnights)</t>
  </si>
  <si>
    <t>21-05-2021</t>
  </si>
  <si>
    <t>K-Line overtime for OH conductor removal</t>
  </si>
  <si>
    <t>014</t>
  </si>
  <si>
    <t>Transpower cost for compaction testing</t>
  </si>
  <si>
    <t>019</t>
  </si>
  <si>
    <t>Transpower overnight premium to complete civil - due to traffic control requirements</t>
  </si>
  <si>
    <t>020</t>
  </si>
  <si>
    <t>05-10-2021</t>
  </si>
  <si>
    <t>Earth Boring costs associated with delay in removing shoring system</t>
  </si>
  <si>
    <t>16-03-2021</t>
  </si>
  <si>
    <t>K-Line pole support</t>
  </si>
  <si>
    <t>010</t>
  </si>
  <si>
    <t>Earth Boring cost for additional traffic control</t>
  </si>
  <si>
    <t>Lump sum yearly pricing increase for Earth Boring</t>
  </si>
  <si>
    <t>005</t>
  </si>
  <si>
    <t>Earth boring cost for additional traffic control</t>
  </si>
  <si>
    <t>003</t>
  </si>
  <si>
    <t>16-11-2020</t>
  </si>
  <si>
    <t>Earth boring charge for additional depth required due to watermain obstruction not located on original design</t>
  </si>
  <si>
    <t>002</t>
  </si>
  <si>
    <t>12-05-2020</t>
  </si>
  <si>
    <t>Additional cable work for design changes to move tx</t>
  </si>
  <si>
    <t>006</t>
  </si>
  <si>
    <t>09-02-2021</t>
  </si>
  <si>
    <t>Earth Boring cost for utility verification</t>
  </si>
  <si>
    <t>008</t>
  </si>
  <si>
    <t>Lump sum yearly pricing increase for K-Line</t>
  </si>
  <si>
    <t>Transpower yearly increase based on 2% civil items on WBS</t>
  </si>
  <si>
    <t>03-11-2021</t>
  </si>
  <si>
    <t>RFC completed for drawing revision 2</t>
  </si>
  <si>
    <t>01-09-2021</t>
  </si>
  <si>
    <t>Shift poles north, one circuit avoid culvert and second circuit bore shot underneath culvert. No material or labor charges</t>
  </si>
  <si>
    <t>Rerouted the design to be a road crossing since contractor ran into constructability issues</t>
  </si>
  <si>
    <t>10-05-2021</t>
  </si>
  <si>
    <t>K-Line to complete work</t>
  </si>
  <si>
    <t>634021 - ICI NEW COMMERCIAL SERVICE/ 1 PINE VALLEY DR</t>
  </si>
  <si>
    <t>84</t>
  </si>
  <si>
    <t>RFC001</t>
  </si>
  <si>
    <t>04-11-2020</t>
  </si>
  <si>
    <t>Updated drawings with a new pole number</t>
  </si>
  <si>
    <t>16-06-2021</t>
  </si>
  <si>
    <t>Relocation, modified framing standards, modified schematic, drawing changes.</t>
  </si>
  <si>
    <t>20-05-2021</t>
  </si>
  <si>
    <t>Material removed as scope changed and not required. Drawing changes.</t>
  </si>
  <si>
    <t>06-05-2021</t>
  </si>
  <si>
    <t>Additional float move was required</t>
  </si>
  <si>
    <t>31-05-2021</t>
  </si>
  <si>
    <t>Removal of tx, and relocations</t>
  </si>
  <si>
    <t>10-01-2022</t>
  </si>
  <si>
    <t>Originally external moved to internal</t>
  </si>
  <si>
    <t>08-07-2021</t>
  </si>
  <si>
    <t>Install 2 step down transformers to replace existing switches due to voltage conversion</t>
  </si>
  <si>
    <t>635065 - CUSTOMER INITIATED EXPANSION-RICHMOND HILL, LESLIE ST, PHASE 3.1</t>
  </si>
  <si>
    <t>102</t>
  </si>
  <si>
    <t>25-04-2022</t>
  </si>
  <si>
    <t>Additional labour and clean up</t>
  </si>
  <si>
    <t>103</t>
  </si>
  <si>
    <t>27-04-2022</t>
  </si>
  <si>
    <t>Additional labour with vac and glass insulators</t>
  </si>
  <si>
    <t>101</t>
  </si>
  <si>
    <t>15-12-2021</t>
  </si>
  <si>
    <t>Adding labour due to out of scope work</t>
  </si>
  <si>
    <t>636863 - 700 MAPLEVIEW DRIVE - BLOCK 8/INSPECT AND CONNECT</t>
  </si>
  <si>
    <t>82</t>
  </si>
  <si>
    <t>09-09-2021</t>
  </si>
  <si>
    <t>Tx relocation and additional house meters added on developer's side</t>
  </si>
  <si>
    <t>637894 - 6 DAVID EYER ROAD/ RHL/ NS/ 3PH PAD</t>
  </si>
  <si>
    <t>IFC stamp has been added to the drawings.</t>
  </si>
  <si>
    <t>638324 - 8811 HUNTINGTON RD/ VAU/ NS/ 3PH PAD</t>
  </si>
  <si>
    <t>To cover the recover of the cable and re-installation</t>
  </si>
  <si>
    <t>18-02-2021</t>
  </si>
  <si>
    <t>Remove P42606 from batch - in good condition</t>
  </si>
  <si>
    <t>Additional OT hours for weekend installation</t>
  </si>
  <si>
    <t>Addiitonal mob and de-mob costs due to sheduling issues with Transpower</t>
  </si>
  <si>
    <t>C001</t>
  </si>
  <si>
    <t>29-12-2021</t>
  </si>
  <si>
    <t>Outage cancellation and logistic issues</t>
  </si>
  <si>
    <t>24-06-2021</t>
  </si>
  <si>
    <t>Additional anchor rod extensions and grounding repairs</t>
  </si>
  <si>
    <t>12-04-2022</t>
  </si>
  <si>
    <t>Additional time and labour ue to delay in Metrolinx permit</t>
  </si>
  <si>
    <t>28-05-2021</t>
  </si>
  <si>
    <t>Hydro vac estimate higher due to remote location, not required. labour estimate over</t>
  </si>
  <si>
    <t>19-01-2022</t>
  </si>
  <si>
    <t>Winter premiums</t>
  </si>
  <si>
    <t>641360 - 2022 CABLE REPLACEMENT - A05 - MURRAY DR - GOLF LINKS, AURORA - PHASE 1</t>
  </si>
  <si>
    <t>Lines requested 90 OT hours</t>
  </si>
  <si>
    <t>Design drawings updated</t>
  </si>
  <si>
    <t>RFC001C</t>
  </si>
  <si>
    <t>13-12-2021</t>
  </si>
  <si>
    <t>Estimate based on preliminary drawings, IFC had 2 additional poles. RFC to add this cost</t>
  </si>
  <si>
    <t>641781 - HUNTINGTON RD, MAJOR MACKENZIE DR TO EAST CORNERS BLVD (DEV)</t>
  </si>
  <si>
    <t>03-05-2022</t>
  </si>
  <si>
    <t>Pole relocation in design due to original being on private prroperty</t>
  </si>
  <si>
    <t>Pending</t>
  </si>
  <si>
    <t>Labour Hours</t>
  </si>
  <si>
    <t>CITY</t>
  </si>
  <si>
    <t>Department</t>
  </si>
  <si>
    <t>RFC Amount</t>
  </si>
  <si>
    <t>Original Budget</t>
  </si>
  <si>
    <t>Current Budget</t>
  </si>
  <si>
    <t>Current Actual Cost</t>
  </si>
  <si>
    <t>Create Date</t>
  </si>
  <si>
    <t>Last Updated Date</t>
  </si>
  <si>
    <t>TRNS</t>
  </si>
  <si>
    <t>04-12-2020</t>
  </si>
  <si>
    <t>On site Geotechnical engineer for boulder obstruction removal</t>
  </si>
  <si>
    <t>025</t>
  </si>
  <si>
    <t>Transpower additional admin, consultation and engineering fees due to field changes throughout project</t>
  </si>
  <si>
    <t>28-10-2020</t>
  </si>
  <si>
    <t>Boulder obstruction investigation</t>
  </si>
  <si>
    <t>Earth boring cost to remobilize</t>
  </si>
  <si>
    <t>Fabrication of custom shoring for pit to expose boulder obstruction</t>
  </si>
  <si>
    <t>03-02-2021</t>
  </si>
  <si>
    <t>K Line overtime</t>
  </si>
  <si>
    <t>K Line standby costs</t>
  </si>
  <si>
    <t>K Line yearly increase</t>
  </si>
  <si>
    <t>Earth boring shoring system</t>
  </si>
  <si>
    <t>K Line pole support</t>
  </si>
  <si>
    <t>Earth boring yearly increase</t>
  </si>
  <si>
    <t>22-06-2020</t>
  </si>
  <si>
    <t>Truck relocation and material delay due to covid</t>
  </si>
  <si>
    <t>3 1/0 splices added as cable not long enough</t>
  </si>
  <si>
    <t>Earth boring granular installation</t>
  </si>
  <si>
    <t>15-10-2020</t>
  </si>
  <si>
    <t>Earth boring required for access pad</t>
  </si>
  <si>
    <t>Vac trucks required to confirm location of utilities</t>
  </si>
  <si>
    <t>Transpower additional work to investigate and excavate boulder obstruction</t>
  </si>
  <si>
    <t>01-06-2021</t>
  </si>
  <si>
    <t>Additional monitoring during project delay period from July 2020 - Nov 2020</t>
  </si>
  <si>
    <t>Transpower additional cost for daylighting and work around Bell structure</t>
  </si>
  <si>
    <t>Transpower supply and install additional PVC and FRE ducts due to design change</t>
  </si>
  <si>
    <t>024</t>
  </si>
  <si>
    <t>Transpower lump sum payment for standby crew due to project delay</t>
  </si>
  <si>
    <t>Standby costs while boulder got approved (4.5 months)</t>
  </si>
  <si>
    <t>ICIL</t>
  </si>
  <si>
    <t>29-06-2020</t>
  </si>
  <si>
    <t>OC Hours</t>
  </si>
  <si>
    <t>PLNC</t>
  </si>
  <si>
    <t>23-09-2021</t>
  </si>
  <si>
    <t>Design Changes</t>
  </si>
  <si>
    <t>24-03-2021</t>
  </si>
  <si>
    <t>Scope Change regarding Duct</t>
  </si>
  <si>
    <t>16-11-2021</t>
  </si>
  <si>
    <t>Labour Overages</t>
  </si>
  <si>
    <t>Scope Change foundation and duct</t>
  </si>
  <si>
    <t>01-11-2019</t>
  </si>
  <si>
    <t xml:space="preserve">Drawing Revision </t>
  </si>
  <si>
    <t>CSCP</t>
  </si>
  <si>
    <t>24-08-2021</t>
  </si>
  <si>
    <t>Repair Damaged Drain Pipe</t>
  </si>
  <si>
    <t>03-02-2022</t>
  </si>
  <si>
    <t>Re-route duct</t>
  </si>
  <si>
    <t>Productivity Loss, Civil Overruns</t>
  </si>
  <si>
    <t>28-01-2021</t>
  </si>
  <si>
    <t>Digging Conditions</t>
  </si>
  <si>
    <t>Reduction RFC</t>
  </si>
  <si>
    <t>10-02-2021</t>
  </si>
  <si>
    <t>Delays and Unforseen Scope</t>
  </si>
  <si>
    <t>27-09-2019</t>
  </si>
  <si>
    <t>21-06-2021</t>
  </si>
  <si>
    <t>04-05-2021</t>
  </si>
  <si>
    <t>02-04-2019</t>
  </si>
  <si>
    <t>Efficiencies</t>
  </si>
  <si>
    <t>STND</t>
  </si>
  <si>
    <t>05-05-2021</t>
  </si>
  <si>
    <t>15-11-2021</t>
  </si>
  <si>
    <t>Anchor Removal</t>
  </si>
  <si>
    <t>Sleeve out temp switches</t>
  </si>
  <si>
    <t>02-02-2022</t>
  </si>
  <si>
    <t>05-11-2021</t>
  </si>
  <si>
    <t>Scope Change</t>
  </si>
  <si>
    <t>25-11-2020</t>
  </si>
  <si>
    <t>Crane</t>
  </si>
  <si>
    <t>Not Approved</t>
  </si>
  <si>
    <t>08-06-2022</t>
  </si>
  <si>
    <t>25-04-2019</t>
  </si>
  <si>
    <t>281/283 St Paul St</t>
  </si>
  <si>
    <t>26-07-2017</t>
  </si>
  <si>
    <t>Add OC hours due to more admin</t>
  </si>
  <si>
    <t>02-08-2017</t>
  </si>
  <si>
    <t>Duct to be concrete in case</t>
  </si>
  <si>
    <t>02-10-2017</t>
  </si>
  <si>
    <t>OC extra</t>
  </si>
  <si>
    <t>30-01-2018</t>
  </si>
  <si>
    <t>OC Hours, Tech Hours - Customer delays</t>
  </si>
  <si>
    <t>09-03-2017</t>
  </si>
  <si>
    <t>999</t>
  </si>
  <si>
    <t>Burdens</t>
  </si>
  <si>
    <t>17-07-2017</t>
  </si>
  <si>
    <t>new poles</t>
  </si>
  <si>
    <t>19-07-2019</t>
  </si>
  <si>
    <t>Additional location at Bonadventure</t>
  </si>
  <si>
    <t>02-10-2019</t>
  </si>
  <si>
    <t>External costs at Bonadventure</t>
  </si>
  <si>
    <t>2016 OTC (INITIAL) - ELM DRIVE CONDOMINIUMS (EHM COSTS)</t>
  </si>
  <si>
    <t>10-06-2022</t>
  </si>
  <si>
    <t>The extra cost associated with frost due to working in the winter months</t>
  </si>
  <si>
    <t>30-06-2021</t>
  </si>
  <si>
    <t>Scope Changes</t>
  </si>
  <si>
    <t>Loss of Production</t>
  </si>
  <si>
    <t>SUBD</t>
  </si>
  <si>
    <t>Pending with OC</t>
  </si>
  <si>
    <t>Extra Inspection hours</t>
  </si>
  <si>
    <t>16-04-2021</t>
  </si>
  <si>
    <t>22-07-2021</t>
  </si>
  <si>
    <t>06-09-2019</t>
  </si>
  <si>
    <t>Drawing Revision</t>
  </si>
  <si>
    <t>11-19-2020</t>
  </si>
  <si>
    <t>22-10-2021</t>
  </si>
  <si>
    <t>Premium costs to work outside of regular hours</t>
  </si>
  <si>
    <t>26-05-2022</t>
  </si>
  <si>
    <t>18-02-2022</t>
  </si>
  <si>
    <t>14-02-2022</t>
  </si>
  <si>
    <t>Delays, design and scope changes</t>
  </si>
  <si>
    <t>Travel Time</t>
  </si>
  <si>
    <t>02-06-2021</t>
  </si>
  <si>
    <t>Rock and Hours Overage</t>
  </si>
  <si>
    <t>11-05-2021</t>
  </si>
  <si>
    <t>Landscaping Overruns</t>
  </si>
  <si>
    <t>17-03-2021</t>
  </si>
  <si>
    <t>Snow Removal, Frost</t>
  </si>
  <si>
    <t>06-10-2020</t>
  </si>
  <si>
    <t>Adjusted OH scope of work based on new estimates</t>
  </si>
  <si>
    <t>04-01-2021</t>
  </si>
  <si>
    <t>Exploratory work, extension of Queen St drilling, connection pits</t>
  </si>
  <si>
    <t>11-03-2020</t>
  </si>
  <si>
    <t>Revised drawings and pricing from Transpower</t>
  </si>
  <si>
    <t>Pending With Construction</t>
  </si>
  <si>
    <t>The RFC was not received by closure.</t>
  </si>
  <si>
    <t>11-11-2020</t>
  </si>
  <si>
    <t>Waiting for Control</t>
  </si>
  <si>
    <t>Numerous difficulties</t>
  </si>
  <si>
    <t>02-12-2020</t>
  </si>
  <si>
    <t>Transpower standby costs for delay due to culvert obstruction</t>
  </si>
  <si>
    <t>22-03-2021</t>
  </si>
  <si>
    <t>K-Line additonal work due to design change</t>
  </si>
  <si>
    <t>Police duty</t>
  </si>
  <si>
    <t>Compaction testing</t>
  </si>
  <si>
    <t>Transpower investigation and repair of sink hole</t>
  </si>
  <si>
    <t>Additional road restoration as requested by the Region</t>
  </si>
  <si>
    <t>23-04-2020</t>
  </si>
  <si>
    <t>Design changes</t>
  </si>
  <si>
    <t>K-Line overtime removals</t>
  </si>
  <si>
    <t>Additional road restoration</t>
  </si>
  <si>
    <t>19-03-2021</t>
  </si>
  <si>
    <t>K-Line float Nodwell</t>
  </si>
  <si>
    <t>Transpower yearly price increase</t>
  </si>
  <si>
    <t>Transpower additional admin fees</t>
  </si>
  <si>
    <t>Additional traffic control barricades</t>
  </si>
  <si>
    <t>29-12-2020</t>
  </si>
  <si>
    <t>25-05-2021</t>
  </si>
  <si>
    <t>Transpower additional traffic control, waterfilled attenuators as requested by Metrolinx</t>
  </si>
  <si>
    <t>05-01-2021</t>
  </si>
  <si>
    <t>Equipment and labour costs to break out of foreign concrete encountered in trench</t>
  </si>
  <si>
    <t>Traffic control attenuators</t>
  </si>
  <si>
    <t>26-01-2021</t>
  </si>
  <si>
    <t>Transpower additional hard surface restoration as requested by York Region</t>
  </si>
  <si>
    <t>K-Line work to remove all OH conductors on overtime</t>
  </si>
  <si>
    <t>K-Line switching that had to be done on off peak time due to heavy loading</t>
  </si>
  <si>
    <t>Transpower cost for tree trimming</t>
  </si>
  <si>
    <t>K-Line replaced conductors from #2 to 1/0</t>
  </si>
  <si>
    <t>K-Line OH removals done on overtime</t>
  </si>
  <si>
    <t>K-Line yearly pricing increase</t>
  </si>
  <si>
    <t>Transpower additional traffic control</t>
  </si>
  <si>
    <t>Transpower additional work to remove abandoned storm sewer that was in conflict with trench</t>
  </si>
  <si>
    <t>Extra charge for the exploratory work to find a trench off set on site</t>
  </si>
  <si>
    <t>Design change - Electrician costs</t>
  </si>
  <si>
    <t>09-09-2020</t>
  </si>
  <si>
    <t>Pole class change</t>
  </si>
  <si>
    <t>CVJU</t>
  </si>
  <si>
    <t>07-07-2021</t>
  </si>
  <si>
    <t>Original Estimate had no hours</t>
  </si>
  <si>
    <t>23-11-2021</t>
  </si>
  <si>
    <t>Weekend work required to remove pole - line during high demand of work</t>
  </si>
  <si>
    <t>14-01-2021</t>
  </si>
  <si>
    <t>Pole Delivery</t>
  </si>
  <si>
    <t>20-02-2020</t>
  </si>
  <si>
    <t>Scheduled Date Change</t>
  </si>
  <si>
    <t>11-02-2020</t>
  </si>
  <si>
    <t>13-01-2020</t>
  </si>
  <si>
    <t>Scheduled date change</t>
  </si>
  <si>
    <t>12-08-2021</t>
  </si>
  <si>
    <t>Scope Change - Concrete Removal</t>
  </si>
  <si>
    <t>Additional Vac Truck</t>
  </si>
  <si>
    <t>22-09-2021</t>
  </si>
  <si>
    <t>10-08-2021</t>
  </si>
  <si>
    <t>Design and P&amp;C hours missing</t>
  </si>
  <si>
    <t>Additional Labour and Materials</t>
  </si>
  <si>
    <t>Additional hours</t>
  </si>
  <si>
    <t>27-04-2021</t>
  </si>
  <si>
    <t>Concrete conflict</t>
  </si>
  <si>
    <t>Concrete shroud</t>
  </si>
  <si>
    <t>Unidentified UG conflict</t>
  </si>
  <si>
    <t>RYMAL RD WIDENING - CITY OF HAMILTON - PHASE 2</t>
  </si>
  <si>
    <t>16-02-2021</t>
  </si>
  <si>
    <t>Pending With Design</t>
  </si>
  <si>
    <t>Change from Ext to Int (Contractor)</t>
  </si>
  <si>
    <t>Lashed Secondary Install</t>
  </si>
  <si>
    <t>Change from Ext to Int</t>
  </si>
  <si>
    <t>Project Delays</t>
  </si>
  <si>
    <t>Scope Change - Reclosure removed</t>
  </si>
  <si>
    <t>12-05-2021</t>
  </si>
  <si>
    <t>Extra hours</t>
  </si>
  <si>
    <t>Scope Change - Poles Added</t>
  </si>
  <si>
    <t>Scope Change - Scada delays</t>
  </si>
  <si>
    <t>05-07-2021</t>
  </si>
  <si>
    <t>Contracted out to K-Line</t>
  </si>
  <si>
    <t>Design Change</t>
  </si>
  <si>
    <t>10-12-2020</t>
  </si>
  <si>
    <t>Replacement of residential wooden fence</t>
  </si>
  <si>
    <t>11-02-2021</t>
  </si>
  <si>
    <t>Compaction Testing plus 5% MSA and 10% Transpower burden.</t>
  </si>
  <si>
    <t>CN locates plus 5% MSA and 10% Transpower burden</t>
  </si>
  <si>
    <t>CN locates plus 5% MSA and 10% Transpower burden.</t>
  </si>
  <si>
    <t>15-01-2021</t>
  </si>
  <si>
    <t>Earth Boring cost to complete utility verification</t>
  </si>
  <si>
    <t>Earth Boring cost to remove residential fence</t>
  </si>
  <si>
    <t>18-01-2021</t>
  </si>
  <si>
    <t>Earth Boring change cementitious to cellular grout due to duct breakdown</t>
  </si>
  <si>
    <t>Earth Boring cost to fill pits with Gr4anular B</t>
  </si>
  <si>
    <t>Earth Boring cost to remove vac spoils.</t>
  </si>
  <si>
    <t>19-08-2021</t>
  </si>
  <si>
    <t>Labour overages</t>
  </si>
  <si>
    <t>QEW IMPROVEMENTS FROM EVANS AVE TO CAWTHRA RD - PHASE 1 DIXIE ROAD</t>
  </si>
  <si>
    <t>P01429 requires replacement</t>
  </si>
  <si>
    <t>19-04-2021</t>
  </si>
  <si>
    <t>Temporary by pass line to keep the MTO light alive</t>
  </si>
  <si>
    <t>Reduction of working hours and labour</t>
  </si>
  <si>
    <t>Extra costs associated with working OT and through the winter to get the project completed, as requested by Metrolinx and Alectra</t>
  </si>
  <si>
    <t>26-01-2022</t>
  </si>
  <si>
    <t>000</t>
  </si>
  <si>
    <t>RFC cancelled, scope and costs to be incorporated into the other RFCs on this work order. Original value of RFC was $14,775.00</t>
  </si>
  <si>
    <t>Customer Requested Design Change</t>
  </si>
  <si>
    <t>Extra time required due to design changes</t>
  </si>
  <si>
    <t>19-10-2020</t>
  </si>
  <si>
    <t>Inventory pole change, pole relocation, Transpower cost, TRCA application fee</t>
  </si>
  <si>
    <t>08-03-2022</t>
  </si>
  <si>
    <t>Mechanical exploration to expose existing poly pipe in the vicinity of SG1442</t>
  </si>
  <si>
    <t>03-03-2021</t>
  </si>
  <si>
    <t>Additional cable length required</t>
  </si>
  <si>
    <t>30-12-2021</t>
  </si>
  <si>
    <t>Delays and Scope Changes</t>
  </si>
  <si>
    <t>10-12-2021</t>
  </si>
  <si>
    <t>Extra customer premise</t>
  </si>
  <si>
    <t>12-10-2021</t>
  </si>
  <si>
    <t>Scope Change - customer civil work</t>
  </si>
  <si>
    <t>08-08-2021</t>
  </si>
  <si>
    <t>Revised completion date</t>
  </si>
  <si>
    <t>17-01-2021</t>
  </si>
  <si>
    <t>OT</t>
  </si>
  <si>
    <t>25-02-2021</t>
  </si>
  <si>
    <t>10-11-2020</t>
  </si>
  <si>
    <t>Additional Subcontractor Costs</t>
  </si>
  <si>
    <t>11-06-2021</t>
  </si>
  <si>
    <t>Scope Change - Conduit</t>
  </si>
  <si>
    <t>26-03-2021</t>
  </si>
  <si>
    <t>Additional OT hours for switching and costs for budget overages</t>
  </si>
  <si>
    <t>Removing internal construction labour costs, adding external K-Line costs</t>
  </si>
  <si>
    <t>18-03-2021</t>
  </si>
  <si>
    <t>Transpower credit for reusing existing ducts, reusing existing road crossing, not replacing sidewalk bays and cheaper restoration</t>
  </si>
  <si>
    <t>08-12-2020</t>
  </si>
  <si>
    <t>RFC for additional cable meters pulled in by Somerville</t>
  </si>
  <si>
    <t>26-03-2020</t>
  </si>
  <si>
    <t>Unforeseen customer change of transformer</t>
  </si>
  <si>
    <t>01-04-2020</t>
  </si>
  <si>
    <t>scope reduction - no civil work required</t>
  </si>
  <si>
    <t>27-10-2021</t>
  </si>
  <si>
    <t>TP estimate missing scope</t>
  </si>
  <si>
    <t>27-07-2021</t>
  </si>
  <si>
    <t>Additional Lines hours</t>
  </si>
  <si>
    <t>28-09-2021</t>
  </si>
  <si>
    <t>Hard Surface Restoration</t>
  </si>
  <si>
    <t>4KV CONVERSION - PHASE 8</t>
  </si>
  <si>
    <t>Pending with Design</t>
  </si>
  <si>
    <t>Reduction in scope of work affecting labour/equipment costs related to Pole #42</t>
  </si>
  <si>
    <t>Padmount relocation, new duct required, conversion of 13.8kV to 27.6kV</t>
  </si>
  <si>
    <t>Removal of unused conductors and switches</t>
  </si>
  <si>
    <t>Exploratory work, found cable direct buried, added installation of ductbank</t>
  </si>
  <si>
    <t>08-02-2021</t>
  </si>
  <si>
    <t>Extra Lines hours</t>
  </si>
  <si>
    <t>02-03-2021</t>
  </si>
  <si>
    <t>Add Scope</t>
  </si>
  <si>
    <t>Labour Hours Missing</t>
  </si>
  <si>
    <t>11-02-2022</t>
  </si>
  <si>
    <t>Hours Overage</t>
  </si>
  <si>
    <t>Difficulty securing peronnel between vacation and restrictions due to covid. Restrictions also extended timeline</t>
  </si>
  <si>
    <t>Civil depth change</t>
  </si>
  <si>
    <t>This RFC is for the extra Charge for the hard surface restoration that was estimated vs what was actually completed. Vaughan Pavin</t>
  </si>
  <si>
    <t>11-01-2021</t>
  </si>
  <si>
    <t>To complete the temporary restoration of the asphalt driveway aprons</t>
  </si>
  <si>
    <t>Cost for additional materials ordered that were missed in the ordering process</t>
  </si>
  <si>
    <t>23-05-2021</t>
  </si>
  <si>
    <t>Contracted out to K-Line because of covid</t>
  </si>
  <si>
    <t>Additional cost to get proper pole height</t>
  </si>
  <si>
    <t>24-02-2021</t>
  </si>
  <si>
    <t>104</t>
  </si>
  <si>
    <t>Extra splice pit added, work around a S/G and we had to move a transformer from a fence to the boulevard</t>
  </si>
  <si>
    <t>Extra charge associated with the overtime work that took place over the weekend (Saturyda)</t>
  </si>
  <si>
    <t>105</t>
  </si>
  <si>
    <t>22-09-2020</t>
  </si>
  <si>
    <t>Revised drawings - no impact to cost or scope</t>
  </si>
  <si>
    <t>06-07-2021</t>
  </si>
  <si>
    <t>Materials Re-Added</t>
  </si>
  <si>
    <t>Materials Adjustment</t>
  </si>
  <si>
    <t>Materials Re-Added to JDE</t>
  </si>
  <si>
    <t>Materials Corrected - Project Re-Released to K-Line</t>
  </si>
  <si>
    <t>Scope Increase</t>
  </si>
  <si>
    <t>Materials Correction</t>
  </si>
  <si>
    <t>11-05-2020</t>
  </si>
  <si>
    <t>Drawing Rev</t>
  </si>
  <si>
    <t>Addtional hours and costs</t>
  </si>
  <si>
    <t>07-09-2020</t>
  </si>
  <si>
    <t>External extra</t>
  </si>
  <si>
    <t>02-07-2021</t>
  </si>
  <si>
    <t>Changed to concrete encased duct structure. Additional time required to install concrete encased structure plus dig extra depth to</t>
  </si>
  <si>
    <t>Addtional Lines Hours</t>
  </si>
  <si>
    <t>Easement Issues - Add hours</t>
  </si>
  <si>
    <t>TP Scope Change</t>
  </si>
  <si>
    <t>20-01-2022</t>
  </si>
  <si>
    <t>Unforeseen Scope</t>
  </si>
  <si>
    <t>08-06-2021</t>
  </si>
  <si>
    <t>09-03-2022</t>
  </si>
  <si>
    <t>Vac truck, small scope change</t>
  </si>
  <si>
    <t>Replacement of an additional transformer</t>
  </si>
  <si>
    <t>23-07-2021</t>
  </si>
  <si>
    <t>Removal of 1300 hours from original estimate</t>
  </si>
  <si>
    <t>16-12-2020</t>
  </si>
  <si>
    <t>Breakout and removal of concrete at 8 pole locations - included in the WBS. RFC rejected</t>
  </si>
  <si>
    <t>09-08-2021</t>
  </si>
  <si>
    <t>Internal to External</t>
  </si>
  <si>
    <t>Internal to external</t>
  </si>
  <si>
    <t>22-01-2021</t>
  </si>
  <si>
    <t>Temporary sidewalks installed by Somerville</t>
  </si>
  <si>
    <t>The cost for security watch at 2700 Aquitaine for the power outage  $546.00 plus 5% mark up= $573.30</t>
  </si>
  <si>
    <t>03-08-2021</t>
  </si>
  <si>
    <t>Guild Electric held the traffic pole at the corner of Montevideo and Battleford so TP could install trench</t>
  </si>
  <si>
    <t>BERKLEY CABLE REPLACEMENT 2022</t>
  </si>
  <si>
    <t>BOM Revision - Foundations</t>
  </si>
  <si>
    <t>BOM Revision - Inlines Added</t>
  </si>
  <si>
    <t>Extra Drilling Reqd</t>
  </si>
  <si>
    <t>04-04-2022</t>
  </si>
  <si>
    <t>Watermain Issues</t>
  </si>
  <si>
    <t>17-05-2022</t>
  </si>
  <si>
    <t>Scope Changes - New Dwgs</t>
  </si>
  <si>
    <t>23-08-2021</t>
  </si>
  <si>
    <t>Generator run time reduction</t>
  </si>
  <si>
    <t>29-10-2021</t>
  </si>
  <si>
    <t>14-10-2021</t>
  </si>
  <si>
    <t>Existing duct strucutre reused which reduced civil costs</t>
  </si>
  <si>
    <t>Contractor additional costs</t>
  </si>
  <si>
    <t>D001</t>
  </si>
  <si>
    <t>14-04-2021</t>
  </si>
  <si>
    <t>Additional hours and missing T/F costs</t>
  </si>
  <si>
    <t>Design Change and  new shedule</t>
  </si>
  <si>
    <t>01-10-2021</t>
  </si>
  <si>
    <t>Revised Scope</t>
  </si>
  <si>
    <t>Scope Change due to conflicting utilities</t>
  </si>
  <si>
    <t>15-06-2021</t>
  </si>
  <si>
    <t>Sidewalk, concrete road base</t>
  </si>
  <si>
    <t>09-06-2021</t>
  </si>
  <si>
    <t>Water Conflicts - Repairs</t>
  </si>
  <si>
    <t>Water Conflicts</t>
  </si>
  <si>
    <t>Bell Conflicts</t>
  </si>
  <si>
    <t>02-11-2021</t>
  </si>
  <si>
    <t>Performance: Oct 18, 2021 - Downtime hours due to delay in control room.</t>
  </si>
  <si>
    <t>Flagging required to be added to estimate. (approx. 133 hours at $150/hour rate + 10% markup)</t>
  </si>
  <si>
    <t>Removal of one switchgear as it was replaced in 2020</t>
  </si>
  <si>
    <t>05-08-2021</t>
  </si>
  <si>
    <t>Customer requested Tx Change</t>
  </si>
  <si>
    <t>Revised Drawing</t>
  </si>
  <si>
    <t>29-01-2021</t>
  </si>
  <si>
    <t>Added 2 extra padmounted transformers in the batch. 40 additional labour hours added</t>
  </si>
  <si>
    <t>Labour mixed with another pole batch (638576) in same vicinity, some poles removed, covid increase truck costs</t>
  </si>
  <si>
    <t>Pole removed from batch, labour overestimated, tree trimming not required</t>
  </si>
  <si>
    <t>Remove 1 pole, anchor, transformer as they're unnecessary</t>
  </si>
  <si>
    <t>Revised start/finishdate</t>
  </si>
  <si>
    <t>21-04-2021</t>
  </si>
  <si>
    <t>Existing spare ducts across both Leslie St and West Beaver Creek that can be utilized</t>
  </si>
  <si>
    <t>05-06-2021</t>
  </si>
  <si>
    <t>Labour mixed with another pole batch (638575) in same vicinity, some poles removed, covid increase truck costs</t>
  </si>
  <si>
    <t>Esimate under estimated (required more labour for 80' pole and extra material</t>
  </si>
  <si>
    <t>Unnecessary to replace switch, reduction in Lines labour hours, equipment and material</t>
  </si>
  <si>
    <t>Material missed in estimate. Inclement weather and re-scheduling increased labour cost</t>
  </si>
  <si>
    <t>OT not alloted in estimate, vault room switches and tx required to be replaced (UG resources required)</t>
  </si>
  <si>
    <t>27-01-2021</t>
  </si>
  <si>
    <t>6 of 8 poles in good condition - doesn't require change - taken out of batch</t>
  </si>
  <si>
    <t>03-09-2021</t>
  </si>
  <si>
    <t>Budget Overruns</t>
  </si>
  <si>
    <t>Insulator Changes due to Safety</t>
  </si>
  <si>
    <t>Revised start/finish date</t>
  </si>
  <si>
    <t>29-06-2021</t>
  </si>
  <si>
    <t>Labour overestimated and not as much hydro vaccing required</t>
  </si>
  <si>
    <t>17-05-2021</t>
  </si>
  <si>
    <t>Change of nomenclature on 2 poles</t>
  </si>
  <si>
    <t>Removal of 2 TX units as they currently have no backup supply available to allow for replacement</t>
  </si>
  <si>
    <t>31-12-2020</t>
  </si>
  <si>
    <t>Minor changes to drawing based on GIS comments</t>
  </si>
  <si>
    <t>Removal of labour for 6 concrete poles removed</t>
  </si>
  <si>
    <t>Removal of 6 concrete poles - not Alectra owned</t>
  </si>
  <si>
    <t>28-07-2021</t>
  </si>
  <si>
    <t>K-Line to Assist</t>
  </si>
  <si>
    <t>Reduction</t>
  </si>
  <si>
    <t>Work to be executed by K-Line rather than the internal Lines crew as per PDG</t>
  </si>
  <si>
    <t>Labour Overage</t>
  </si>
  <si>
    <t>26-10-2021</t>
  </si>
  <si>
    <t>Labour Overages - Scope Changes</t>
  </si>
  <si>
    <t>Civil Scope increase</t>
  </si>
  <si>
    <t>Additional OH transformer</t>
  </si>
  <si>
    <t>22-12-2021</t>
  </si>
  <si>
    <t>Generator</t>
  </si>
  <si>
    <t>12-11-2021</t>
  </si>
  <si>
    <t>Tree Trimming</t>
  </si>
  <si>
    <t>Temp Tx during Outage</t>
  </si>
  <si>
    <t>Locates redo</t>
  </si>
  <si>
    <t>P&amp;C Hours</t>
  </si>
  <si>
    <t>Rock and Scope</t>
  </si>
  <si>
    <t>15-09-2021</t>
  </si>
  <si>
    <t>Rock Anchor &amp; Snow Removal</t>
  </si>
  <si>
    <t>27-08-2021</t>
  </si>
  <si>
    <t>25-01-2022</t>
  </si>
  <si>
    <t>19-01-2021</t>
  </si>
  <si>
    <t>Scope Change, Conflicts</t>
  </si>
  <si>
    <t>02-12-2021</t>
  </si>
  <si>
    <t>Duct Conflicts</t>
  </si>
  <si>
    <t>Scope Change, Utility Conflicts</t>
  </si>
  <si>
    <t>revised completion date</t>
  </si>
  <si>
    <t>06-06-2022</t>
  </si>
  <si>
    <t>09-11-2021</t>
  </si>
  <si>
    <t>Three power interruption were scheduled, but Control Room was unable to issue a permit in a timely manner</t>
  </si>
  <si>
    <t>extra hydrovac scope, hydrovac pole down to 7 feet deep &amp; jackhammered 6 feet. Nov 16 - Pole support for extra depth set. 6' of sh</t>
  </si>
  <si>
    <t>07-12-2021</t>
  </si>
  <si>
    <t>Additional hydrovac due to ground conditions on poles P01, P05, P14, P15, P16, P18 and P19. (PO 405790 OS)</t>
  </si>
  <si>
    <t>Material Addition</t>
  </si>
  <si>
    <t>Materials Addition</t>
  </si>
  <si>
    <t>07-10-2021</t>
  </si>
  <si>
    <t>Scope Added</t>
  </si>
  <si>
    <t>Internal to contractor</t>
  </si>
  <si>
    <t>AUTO SWITCH - SCOTT &amp; HAIG - 1</t>
  </si>
  <si>
    <t>Plugged ducts</t>
  </si>
  <si>
    <t>Change to design</t>
  </si>
  <si>
    <t>19-10-2021</t>
  </si>
  <si>
    <t>26-11-2021</t>
  </si>
  <si>
    <t>K-Line mis-estimated</t>
  </si>
  <si>
    <t>26-07-2021</t>
  </si>
  <si>
    <t>Additional 5 days of Transpower work due to change in method of excavation from direction drill to open-cut for approx 40m</t>
  </si>
  <si>
    <t>Control delays, changes to design</t>
  </si>
  <si>
    <t>17-09-2021</t>
  </si>
  <si>
    <t>Drawing Change</t>
  </si>
  <si>
    <t>Extras</t>
  </si>
  <si>
    <t>Material Changes</t>
  </si>
  <si>
    <t>640663 - CUSTOMER INITIATED EXPANSION-RICHMOND HILL, LESLIE ST, PHASE 3.2</t>
  </si>
  <si>
    <t>14-06-2022</t>
  </si>
  <si>
    <t>Temporarily relocated streetlight bus to OH to clear pole hole conflicts</t>
  </si>
  <si>
    <t>28-01-2022</t>
  </si>
  <si>
    <t>Open Trench</t>
  </si>
  <si>
    <t>09-07-2021</t>
  </si>
  <si>
    <t>Labour overestimated</t>
  </si>
  <si>
    <t>Flagging required to be added to estimate. (approx. 87 hours at $150/hour rate + 10% markup)    When K-Line estimated project road</t>
  </si>
  <si>
    <t>Site changes resulting in extra work</t>
  </si>
  <si>
    <t>28-03-2022</t>
  </si>
  <si>
    <t>Custom Lid</t>
  </si>
  <si>
    <t>Overtime work on Sunday January 30, 2022 due to customer outage impacts.</t>
  </si>
  <si>
    <t>23-02-2022</t>
  </si>
  <si>
    <t>Extra ducts, fittings, backfilling at open cut sections, removal of span guys, and more.</t>
  </si>
  <si>
    <t>21-03-2022</t>
  </si>
  <si>
    <t>Added scope, rock breaking and lost productivity as per the cost breakdown.</t>
  </si>
  <si>
    <t>Civil alignment change</t>
  </si>
  <si>
    <t>OH AUTO SWITCHES (DA) 2022 - PART 1 - 6</t>
  </si>
  <si>
    <t>Hours Overages</t>
  </si>
  <si>
    <t>Control Room</t>
  </si>
  <si>
    <t>2022 DA- SW 44-436 AIRPORT/NEVETS</t>
  </si>
  <si>
    <t>Project estimated internally but now contracted out to A&amp;W for completion. Design to quantify change in costs based on A&amp;W est.</t>
  </si>
  <si>
    <t>2022 DA SW20-1485 - HWY 407 HONI ROW E/O HURONTARIO ST</t>
  </si>
  <si>
    <t>2022 DA- SW 20-1239</t>
  </si>
  <si>
    <t>2022 SWGR RENEWAL, SG1041 &amp; SG1194, EXPLORER DR</t>
  </si>
  <si>
    <t>17-02-2022</t>
  </si>
  <si>
    <t>CHANGE TO SUIT COMMENTS FROM AM &amp; OPS REGARDING PLACING THE EXISTING 1PH RADIAL TX ON LOOP FEED</t>
  </si>
  <si>
    <t>OH AUTO SWITCHES (DA) 2022 - PART 3 - 4</t>
  </si>
  <si>
    <t>Missed UG Hours</t>
  </si>
  <si>
    <t>12-05-2022</t>
  </si>
  <si>
    <t>Scope to Fairway</t>
  </si>
  <si>
    <t>Field Changes</t>
  </si>
  <si>
    <t>Grind lid to flush</t>
  </si>
  <si>
    <t>31-05-2022</t>
  </si>
  <si>
    <t>634810 - 25 ALBERT ST W/ALL/NS/3PH PAD</t>
  </si>
  <si>
    <t>CABLE INJECTION 2021-GRID I3 (CAPITAL BUDGET PROJECT_151318)</t>
  </si>
  <si>
    <t>2022 SWITCH RENEWAL - SW44-378 PEEL RGNL RD 4</t>
  </si>
  <si>
    <t>2020 CABLE INJECTION PROJECT - GRID I3</t>
  </si>
  <si>
    <t>2022 CABLE INJECTION -GRID I3 (CAPITAL BUDGET PROJECT_151318)</t>
  </si>
  <si>
    <t>52 DENISON AVE PRIMARY CIRCUIT ISOLATION</t>
  </si>
  <si>
    <t>Forest St, Foreshill Dr &amp; Wolfond Cres Rebuild</t>
  </si>
  <si>
    <t>P-262 Main St S/ROC/UP/1PH Commercial Isolation</t>
  </si>
  <si>
    <t>735 Woolwich Street - New Office Building</t>
  </si>
  <si>
    <t>Secondary Cable Replacement - 14 Mountford Dr</t>
  </si>
  <si>
    <t>P- 20 Stevenson St S / GUE / UP / Commercial Service Isolation</t>
  </si>
  <si>
    <t>39 Oak St. / GUE / NS / 1PH OH Temp Service</t>
  </si>
  <si>
    <t>98 Farley Drive - Urban Lofts</t>
  </si>
  <si>
    <t>710 Woolwich St/GUE/NS/1PH OH TEMP Service</t>
  </si>
  <si>
    <t>P- 142 Brant Ave / GUE / UP / 1PH Rogers Power supply connection</t>
  </si>
  <si>
    <t>P-12 Wyndham St N / GUE / UP / Commercial Service Isolation</t>
  </si>
  <si>
    <t>78 Philomena Dr, Hamilton</t>
  </si>
  <si>
    <t>1361 Upper Sherman Ave, Hamilton</t>
  </si>
  <si>
    <t>64 Main St East, Hamilton</t>
  </si>
  <si>
    <t>1911 Barton St E</t>
  </si>
  <si>
    <t>981 BARTON ST STONEY CREEK UPGRADE</t>
  </si>
  <si>
    <t>202 DUNDURN STREET SOUTH / HAM / UP / 3PH PAD</t>
  </si>
  <si>
    <t>631 SOUTH TOWN LINE RD / HAM / UP</t>
  </si>
  <si>
    <t>10 MULBERRY ST POLE REPLACEMENT</t>
  </si>
  <si>
    <t>QUEENSTON RD BURIAL - NASH TO CENTENNIAL</t>
  </si>
  <si>
    <t>CUSTOMER INITIATED DE-ENERGIZE PRIMARY - 324 DUNDAS ST E - WATERDOWN</t>
  </si>
  <si>
    <t>(WO 452725 was 316430) Cable Replacement - V22 - 251 Doney Cres</t>
  </si>
  <si>
    <t>634501 - 381 BRADWICK DR / ICI VAULT TX UPGRADE</t>
  </si>
  <si>
    <t>11724 DUFFERIN ST / VAU / NS / 1PH PAD TX</t>
  </si>
  <si>
    <t>SWITCH REPLACEMENT - 37LIS017</t>
  </si>
  <si>
    <t>5546 MAJOR MACKENZIE DR / MAR / UP / 1PH PAD</t>
  </si>
  <si>
    <t>643139 - 8550 KEELE ST - POLE RELOCATION</t>
  </si>
  <si>
    <t>Silcock, Jordan</t>
  </si>
  <si>
    <t>1344 Fewster Dr. - Inflamax Research Srvice Upgrade</t>
  </si>
  <si>
    <t>36 ELM DRIVE - SOLMAR DEVT - EDGE TOWERS</t>
  </si>
  <si>
    <t>6688 Kitimat Road - Switchgear</t>
  </si>
  <si>
    <t>CARTTERA MANAGEMENT INC. 2445 SURVEYOR RD.</t>
  </si>
  <si>
    <t>2022 SWGR RENEWAL, SG1370, 6807 FOREST PARK DR</t>
  </si>
  <si>
    <t>QEW CREDIT RIVER IMPROVEMENT PROJECT - POLE RELOCATION NEAR MISSISSAUGA RD</t>
  </si>
  <si>
    <t>179 Louth St, st catharines</t>
  </si>
  <si>
    <t>525 Welland Ave, st catharines</t>
  </si>
  <si>
    <t>155 Ontario St,  st catharines</t>
  </si>
  <si>
    <t>2B Arlington Ave, St Catharines</t>
  </si>
  <si>
    <t>84 James St, St. Catharines</t>
  </si>
  <si>
    <t>40 Lighthouse Rd, St. Catharines</t>
  </si>
  <si>
    <t>133 Hannover Dr, St. Catharines</t>
  </si>
  <si>
    <t>17 East St. (SCH)</t>
  </si>
  <si>
    <t>CABLE INJECT - LAKESHORE/STANLEY/PARNELL</t>
  </si>
  <si>
    <t>CABLE INJECT - JACOBSON/CHESTNUT/WOODCREST</t>
  </si>
  <si>
    <t>636507 - POLE INSTALLATION DONNA MAE SUBDIVISION</t>
  </si>
  <si>
    <t>35 SILTON RD/ VAU/ UP/ 3PH PAD</t>
  </si>
  <si>
    <t>QTY 8 - 2022 TRANSFORMER REPLACEMENT - BATCH 1</t>
  </si>
  <si>
    <t>BULA DRIVE EMERGENCY REPLACEMENTS</t>
  </si>
  <si>
    <t>Primary feeders were changed. Drawings updated.</t>
  </si>
  <si>
    <t>453298 - WEST ALLISTON 3 PHASE 1 - SUBD RES EDS</t>
  </si>
  <si>
    <t>637194 - LEAKING 3PH PADMOUNT TX REPLACEMENT AT 53 BAYFIELD ST. - BARRIE</t>
  </si>
  <si>
    <t>641939 - 2022 DISTRIBUTION AUTOMATION - BARRIE - WELLINGTON ST. EAST OF BAYFIELD</t>
  </si>
  <si>
    <t>642507 - 2022 POLE REPLACEMENTS ALLISTON BATCH 2 ALBERT</t>
  </si>
  <si>
    <t>642506 - 2022 POLE REPLACEMENTS ALLISTON BATCH 1 EAST AVE</t>
  </si>
  <si>
    <t>468 SIMCOE ROAD, BRADFORD</t>
  </si>
  <si>
    <t>642472 - 447 BAYVIEW DRIVE/BAR/NS/3PH PAD</t>
  </si>
  <si>
    <t>643512 - 100 WILLOUGHBY WAY/ALL/NS/3PH PAD</t>
  </si>
  <si>
    <t>2022 POLE RENEWAL -GRID C4-  1 POLE MISSISSAUGA</t>
  </si>
  <si>
    <t>280 EASTPORT DR - BELL MOBILITY COMM TOWER</t>
  </si>
  <si>
    <t>AUTO SWITCH - SC1012 - 1</t>
  </si>
  <si>
    <t>642929 - 2022 EMERGING UG, R16 WELDRICK RD E AND CLARISSA DR, CABLE REPLACEMENT</t>
  </si>
  <si>
    <t>(WO632255) 144 MARKHAM ROAD, UG CABLE RELOCATION</t>
  </si>
  <si>
    <t>STARLIGHT RENTAL CONDOMINIUMS</t>
  </si>
  <si>
    <t>22-06-2022</t>
  </si>
  <si>
    <t>Additional labour for 2 transformers</t>
  </si>
  <si>
    <t>2022 TX RENEWAL-GRID J3 - 1 TX(3PH PAD)</t>
  </si>
  <si>
    <t>638820 - TRANSFORMER REPLACEMENT 2021 - 13 UNITS -  BATCH 13</t>
  </si>
  <si>
    <t>453449 - ROGERS JOINT USE 18-153</t>
  </si>
  <si>
    <t>638306 - 2021 CABLE INJECTION/V52 – RUTHERFORD – KIPLING – LANGSTAFF – HWY 27</t>
  </si>
  <si>
    <t>639678 - JOINT USE PERMIT #HE2020-087, 14TH AVE, MARKHAM</t>
  </si>
  <si>
    <t>641015 - JOINT USE PERMIT HE2021-034</t>
  </si>
  <si>
    <t>641918 - 2022 TX RENEWAL - BATCH 2 - 7 TX</t>
  </si>
  <si>
    <t>641917 - 2022 TX RENEWAL - BATCH 1 - 15 TX</t>
  </si>
  <si>
    <t>639680 - JOINT USE PERMIT #HE2020-088, 14TH AVE., MARKHAM</t>
  </si>
  <si>
    <t>ODYSSEY DRIVE - PHASE 3 (BUILDING J &amp; K)</t>
  </si>
  <si>
    <t>2022 EM OH, P12296 ADDITIONAL GUYING - CAWTHRA RD</t>
  </si>
  <si>
    <t>PROMENADE BLVD OH LINE REPLACE (ST. CATHARINES)</t>
  </si>
  <si>
    <t>OH AUTO SWITCHES (DA) 2022 - PART 4 - 4</t>
  </si>
  <si>
    <t>641925 - 2022 SWGR REPLACEMENT - SC13536 - BARRIE - 75 HANMER ST. EAST</t>
  </si>
  <si>
    <t>Highway 410 &amp; Williams Pkwy</t>
  </si>
  <si>
    <t>136M1 O/H FEEDER EGRESS - GOREWAY RD (HUMBERWEST PKWY TO YORKLAND BLVD)</t>
  </si>
  <si>
    <t>STEELES AVE AND HURONTARIO ST GTT</t>
  </si>
  <si>
    <t>P-Pole 9 Manor Park Cres</t>
  </si>
  <si>
    <t>P-Vancouver Dr &amp; Edmonton Dr - Pole Line RC</t>
  </si>
  <si>
    <t>638240 - 2021 CABLE INJECTION - V44 - LANGSTAFF &amp; PINE VALLEY, VAUGHAN</t>
  </si>
  <si>
    <t>7 Elizabeth St N PCB Transformer Replacement</t>
  </si>
  <si>
    <t>TX8769 VAULT RENEWAL  - 3233 BRANDON GATE DR</t>
  </si>
  <si>
    <t>PREMIUM WAY TEMPORARY STUB POLE INSTALLATIONS</t>
  </si>
  <si>
    <t>41 MOFFATT STREET - DEVELOPMENT</t>
  </si>
  <si>
    <t>Welland SS 13kV Removal</t>
  </si>
  <si>
    <t>ALECTRA WEST - CAPACITOR BANK</t>
  </si>
  <si>
    <t>17-06-2022</t>
  </si>
  <si>
    <t>18-03-2022</t>
  </si>
  <si>
    <t>05-07-2022</t>
  </si>
  <si>
    <t>24-05-2022</t>
  </si>
  <si>
    <t>25-11-2021</t>
  </si>
  <si>
    <t>Pending With Desiign</t>
  </si>
  <si>
    <t>Generator and exploir</t>
  </si>
  <si>
    <t>05-04-2022</t>
  </si>
  <si>
    <t>13-05-2022</t>
  </si>
  <si>
    <t>EMERGING - 2022 BEACH CABLE RELOCATION</t>
  </si>
  <si>
    <t>(WO317979) Changes to Metering</t>
  </si>
  <si>
    <t>(WO316615) New Commercial Property</t>
  </si>
  <si>
    <t>(WO318746) 545 TIFFIN STREET</t>
  </si>
  <si>
    <t>(WO318745) 430 FERNDALE RD, APARTMENT BUILDING</t>
  </si>
  <si>
    <t>(WO316473) New Commercial Plaza</t>
  </si>
  <si>
    <t>(WO315069) New 1 Phase Service. Bradford W.G.</t>
  </si>
  <si>
    <t>(WO318785) 25 ALBERT STREET WEST, ALLISTON</t>
  </si>
  <si>
    <t>(WO319355) 8 TRUMAN ROAD</t>
  </si>
  <si>
    <t>(WO319628) 6251 13th Line</t>
  </si>
  <si>
    <t>(WO318921) 558 HOLLAND STREET WEST</t>
  </si>
  <si>
    <t>GO ELEC RER-CONFLICT KT#30</t>
  </si>
  <si>
    <t>85 DEVON RD</t>
  </si>
  <si>
    <t>75 COTTRELLE BLVD / NS / BRAM / 3PH PAD</t>
  </si>
  <si>
    <t>Chris McDonald</t>
  </si>
  <si>
    <t>TX Move Ottawa St -Constellation Dr</t>
  </si>
  <si>
    <t>James St</t>
  </si>
  <si>
    <t>Lake 121X circuit -  Cond. Upgrade</t>
  </si>
  <si>
    <t>31 SUNRISE CRES (DUNDAS) NEW SEC DUCT</t>
  </si>
  <si>
    <t>2022 BELL TRANSFERS - AUCHMAR ROAD</t>
  </si>
  <si>
    <t>140 MARYCROFT AVE / VAU / UP / 3PH PAD TX</t>
  </si>
  <si>
    <t>Kristine Gordon</t>
  </si>
  <si>
    <t>2022 SWGR RENEWAL, SG1482, MARVIN HEIGHTS PARK AT REDSTONE RD</t>
  </si>
  <si>
    <t>2022 POLE REPLACEMENT-BATCH 2 (12-WP)</t>
  </si>
  <si>
    <t>Bunting M75 Reliability - Part 2</t>
  </si>
  <si>
    <t>2021 EMERGING UG - RIVERVIEW BLVD REAR LOT CONVERSION</t>
  </si>
  <si>
    <t>2021 POLE RENEWAL MINI REBUILD- DURHAM DR AND WILDWOOD RD - 14 POLES</t>
  </si>
  <si>
    <t>2022 EMERGING UG - RIVERVIEW REAR LOT CONVERSION</t>
  </si>
  <si>
    <t>UG AUTO SWITCHES (DA) 2022 - CARLISLE - 1</t>
  </si>
  <si>
    <t>REBUILD: W 33RD, N OF SANATORIUM (HAMILTON) - 7</t>
  </si>
  <si>
    <t>15-03-2022</t>
  </si>
  <si>
    <t>Trenching</t>
  </si>
  <si>
    <t>01-06-2022</t>
  </si>
  <si>
    <t>Design Hours</t>
  </si>
  <si>
    <t>20 EAST AVENUE SOUTH / HAM / NS / 3PH PAD</t>
  </si>
  <si>
    <t>Remove abandoned structure</t>
  </si>
  <si>
    <t>10-05-2022</t>
  </si>
  <si>
    <t>Pad location change, daylighting</t>
  </si>
  <si>
    <t>UG AUTO SWITCHES (DA) 2022 - CLAPPISON - 1</t>
  </si>
  <si>
    <t>11-07-2022</t>
  </si>
  <si>
    <t>Revised Drawings</t>
  </si>
  <si>
    <t>Redesign</t>
  </si>
  <si>
    <t>Barrie TS Upgrade Feeders and Metering</t>
  </si>
  <si>
    <t>East</t>
  </si>
  <si>
    <t>2020 TERMINATION BRACKETS -EAST - PATTERSON - CHILD W/O</t>
  </si>
  <si>
    <t>(WO 633502) SECONDARY ALLEY JUMPER REMOVAL AT 65 JOHN ST. - BRADFORD</t>
  </si>
  <si>
    <t>17 CENTRE STREET RELOCATION</t>
  </si>
  <si>
    <t>PADMOUNT NORTH BATCH 1 - BARRIE</t>
  </si>
  <si>
    <t>638247 - 233 DUNLOP ST W/BAR/NS/3PH PAD</t>
  </si>
  <si>
    <t>2021 - SWITCHGEAR RENEWAL - BARRIE - SC13649 - 141 MADELAINE DR</t>
  </si>
  <si>
    <t>639420 - 204 MAPLEVIEW DR W/BAR/UP/3PH PAD</t>
  </si>
  <si>
    <t>2021 VAULT LID RENEWAL PROGRAM - V25 - 41 MULCASTER ST</t>
  </si>
  <si>
    <t>2021 VAULT LID RENEWAL PROGRAM - V16 - 42 MAPLE AVE. - EXTRA LOCATION</t>
  </si>
  <si>
    <t>641296 - HWY 400 CROSSING, SUNNIDALE ROAD</t>
  </si>
  <si>
    <t>SE CRNR OF MAYFIELD &amp; KENNEDY</t>
  </si>
  <si>
    <t>SNDLWOOD PKWY-MCLAU TO HRTLKE</t>
  </si>
  <si>
    <t>7685 HURONTARIO ST / BRAM / NS / 3PH PAD</t>
  </si>
  <si>
    <t>7900 HURONTARIO ST / BRAM / NS / 3PH PAD</t>
  </si>
  <si>
    <t>2022 TX RENEWAL-GRID H3 - 4 TXS (1PH MP)</t>
  </si>
  <si>
    <t>2022 TX RENEWAL - 1PH TX GRID G2 - 1 TX</t>
  </si>
  <si>
    <t>POLE  # 7339 RELOCATION- MAYFIELD RD. AND MARTINBRYNE</t>
  </si>
  <si>
    <t>160 SUN PAC BLVD/BRAM/NS00269176/ 150 KVA</t>
  </si>
  <si>
    <t>203 Main St S,  Rockwood - BK 80282 Replacement</t>
  </si>
  <si>
    <t>Bolton, Ian</t>
  </si>
  <si>
    <t>P-In Front of 110 Municipal St - UD558 Vault Replacement</t>
  </si>
  <si>
    <t>78 Starwood Drive/GUE/NS/1PH Overhead Temp Service</t>
  </si>
  <si>
    <t>P-Victoria Rd S and Florence Ln / GUE / NS / 1PH OH Temp Service</t>
  </si>
  <si>
    <t>95 Jerome Park Dr, Hamilton</t>
  </si>
  <si>
    <t>1070 Main St W - Padmount Tx</t>
  </si>
  <si>
    <t>2015 Pole removals Hamilton</t>
  </si>
  <si>
    <t>RFC template</t>
  </si>
  <si>
    <t>CABLE INJECT - MILLEN/BARTON/FRUITLAND</t>
  </si>
  <si>
    <t>WEST CABLE REPLACEMENTS - STONEY CREEK - SOUTH OF HWY 8 EAST OF DEWITT (PART 2)</t>
  </si>
  <si>
    <t>WEST CABLE REPLACEMENTS - STONEY CREEK - SOUTH OF HWY 8 EAST OF DEWITT (PART 3)</t>
  </si>
  <si>
    <t>WEST CABLE REPLACEMENTS - STONEY CREEK - SOUTH OF HWY 8 WEST OF DEWITT (PART 3)</t>
  </si>
  <si>
    <t>WEST CABLE REPLACEMENTS - STONEY CREEK - SOUTH OF HWY 8 WEST OF DEWITT (PART 2)</t>
  </si>
  <si>
    <t>(WO 318731) 18-118 York Region JU App</t>
  </si>
  <si>
    <t>(WO 318762) 18-156 Rogers JU Application</t>
  </si>
  <si>
    <t>(WO 318858) POLE RELOCATIONS</t>
  </si>
  <si>
    <t>(WO 318828) JU HE2018-145 Bell</t>
  </si>
  <si>
    <t>(WO 319224) HE2019-008 - York Region</t>
  </si>
  <si>
    <t>453763 (WO 319081) Bell - HE2018-157</t>
  </si>
  <si>
    <t>452796 - PRIMA VISTA ESTATES PH 2</t>
  </si>
  <si>
    <t>454089 - INTERCHANGE WAY - #250 - MULTIPLE RESIDENTIAL CONDOS</t>
  </si>
  <si>
    <t>(WO 319328) 17-052 - Bell PEELAR RD &amp; JANE ST</t>
  </si>
  <si>
    <t>(WO 319333) BELL COMMUNICATION BONDS LANGSTAFF RD &amp; WOODCROFT LN</t>
  </si>
  <si>
    <t>OH RELOCATION AT STEELES AVE W AND PALM GATE BLVD, VAUGHAN</t>
  </si>
  <si>
    <t>632674 - 9560, 9570 KEELE STREET, VAUGHAN, ON</t>
  </si>
  <si>
    <t>636066 - ICI NEW COMMERCIAL CONNECTION/ RUTHERFORD PUMPING STATION</t>
  </si>
  <si>
    <t>637622 - MARKLAND TOWNHOUSE DEVELOPMENT /  I&amp;C WO</t>
  </si>
  <si>
    <t>639568 - 2022 TX RENEWAL – BATCH 10 – 5 TX</t>
  </si>
  <si>
    <t>640895 - 55 GOULDING AVE, AURORA - 3 PHASE SERVICE</t>
  </si>
  <si>
    <t>DUMMY WORK ORDER</t>
  </si>
  <si>
    <t>642688 - VIA BORGHESE TX RELOCATION</t>
  </si>
  <si>
    <t>642576 - SECONDARY SERVICE TRANSFER - 2200 STEELES AVE W</t>
  </si>
  <si>
    <t>Kahlon, Aneel</t>
  </si>
  <si>
    <t>642651 - DISTRIBUTION LOOP IMPROVEMENT ON VOGELL RD RICHMOND HILL</t>
  </si>
  <si>
    <t>CONCENTRIC NEUTRALS TO SINGLE POINT - RAIL CROSSINGS - METROLINX</t>
  </si>
  <si>
    <t>Washburn, Martin</t>
  </si>
  <si>
    <t>270 LAKESHORE RD WEST - SHORES OF PORT CREDIT TEMP SERV</t>
  </si>
  <si>
    <t>8 Nahani Way - Mississauga Square TEMP SERV</t>
  </si>
  <si>
    <t>2531 CAWTHRA RD. 1PH SERVICE</t>
  </si>
  <si>
    <t>401 EXPANSION PROJECT FOR WCC AT CREDITVIEW ROAD &amp; OLD CREDITVIEW ROAD</t>
  </si>
  <si>
    <t>LT31097 - 2022 DA - DUNDAS ST &amp; MISS RD - P07936</t>
  </si>
  <si>
    <t>2140 GORDON DRIVE - 100KVA -600A 1-PHASE UPGRADE</t>
  </si>
  <si>
    <t>Bromley Gardens - Subdivision</t>
  </si>
  <si>
    <t>284 GLENDALE AVE - 400A 347/600V UPGRADE</t>
  </si>
  <si>
    <t>OVERSIZE LOAD MOVE - ST. CATHARINES HOSPITAL</t>
  </si>
  <si>
    <t>FINANCIAL/BRAM/ NS0011106/ 1000 KVA AND 2000 KVA PAD TX</t>
  </si>
  <si>
    <t>Scope Change, additional civil required</t>
  </si>
  <si>
    <t>642339 - 2022 CABLE REPLACEMENT, M31 BIRCHMOUNT AND DENISON ST</t>
  </si>
  <si>
    <t>Increased cost of cable</t>
  </si>
  <si>
    <t>26-07-2022</t>
  </si>
  <si>
    <t>Open trench / over dig required rather than directional drill.</t>
  </si>
  <si>
    <t>EMERGING POLE REPLACEMENT/6735 5TH LINE</t>
  </si>
  <si>
    <t>642242 - 2022 PDMT TX REPLACEMENT BATCH 5 - BARRIE - 17X 1PH TX'S</t>
  </si>
  <si>
    <t>642475 - 2022 SWITCH RENEWAL - BRADFORD- 194 SIMCOE RD. - 13.8KV AUTOMATED LIS - AB-13800</t>
  </si>
  <si>
    <t>644771 - 304 DUNLOP ST W/BAR/SR/3PH PAD</t>
  </si>
  <si>
    <t>P-Dawson Rd - SCADAMate R0155</t>
  </si>
  <si>
    <t>643202 - 2022 CABLE REPLACEMENT, V40 GREENBROOKE</t>
  </si>
  <si>
    <t>(SG1402) 2022 SG REPLACEMENT - ELMCREEK AND SHORLINE</t>
  </si>
  <si>
    <t>POLE RELOCATION - 1115 ALGONQUIN DR</t>
  </si>
  <si>
    <t>WILD LIFE MITIGATION (ST. CATHARINES)</t>
  </si>
  <si>
    <t>EXPANSION - OXFORD - BLOCK 8 - PH1</t>
  </si>
  <si>
    <t>RFC required for removal of shale in trench along Square One Dr and at the corner of Confederation and Square One Dr.</t>
  </si>
  <si>
    <t>RFC required for pricing change of cable and manhole (2021 pricing to 2022 pricing):</t>
  </si>
  <si>
    <t>P-Imperial Rd N LIS L0817 Replacement</t>
  </si>
  <si>
    <t>Edinburgh Road South at College Avenue West</t>
  </si>
  <si>
    <t>110 Bellagio Ave, Hamilton</t>
  </si>
  <si>
    <t>CABLE INJECT - BOLGER/ELMA/DOROTHY</t>
  </si>
  <si>
    <t>HWY 8 &amp; GRAY - AUTOMATE INTERSECTION - 3</t>
  </si>
  <si>
    <t>641794 - 2022 SG REPL - AUTO 39SUG001 - MARKHAM</t>
  </si>
  <si>
    <t>2017 OTC (INITIAL) - M-CITY PHASE 1 (EHM COSTS)</t>
  </si>
  <si>
    <t>LT31137 - 2021 SR-DUNDAS ST W &amp; GLEN ERIN DR - P05560</t>
  </si>
  <si>
    <t>BRITANNIA ROAD WEST ANCHOR RELOCATIONS - REGION OF PEEL</t>
  </si>
  <si>
    <t>12-08-2022</t>
  </si>
  <si>
    <t>29-07-2022</t>
  </si>
  <si>
    <t>14-07-2022</t>
  </si>
  <si>
    <t>2022 TX RENEWAL - 1PH TX GRID J2 - 1 TX</t>
  </si>
  <si>
    <t>21-009 METCALFE RECONSTRUCTION - HYDRO CONFLICTS TEMP RELOCATION</t>
  </si>
  <si>
    <t>695 James St.N  (Temp)</t>
  </si>
  <si>
    <t>2022 - TX RENEWAL HAM BATCH 1 - 5 TX'S</t>
  </si>
  <si>
    <t>641915 - 2022 POLE REBUILD - OAKBANK RD - 9 POLES</t>
  </si>
  <si>
    <t>642412 - MAJOR MACKENZIE RELOACTIONS - KEELE TO JANE</t>
  </si>
  <si>
    <t>642140 - 2022 POLE REBUILD - PARKWAY AVE - 4 POLES</t>
  </si>
  <si>
    <t>15-08-2022</t>
  </si>
  <si>
    <t>10-08-2022</t>
  </si>
  <si>
    <t>Extra work required to carry wire, and relocate transformer</t>
  </si>
  <si>
    <t>637033 - ROAD AUTHORITY RELOCATION-ESSA ROAD AND FAIRVIEW ROAD</t>
  </si>
  <si>
    <t>CNTRYSD VL PH5 ST2 - RES SUBD EDS</t>
  </si>
  <si>
    <t>FEEDER CABLE REPLACEMENT GRID I3 - 2022 PHASE 2</t>
  </si>
  <si>
    <t>2022 D/A SWITCHGEAR INSTALLATION-SITE 339 -WILLIAMS PKY W WEST OF ELBERN MARKELL</t>
  </si>
  <si>
    <t>151104 2022 DISTRIBUTION AUTOMATION - SWGR 340</t>
  </si>
  <si>
    <t>NEAMSBY STAGE 2 - SUBD RES EDS</t>
  </si>
  <si>
    <t>WALLSEND STAGE 2 - SUBD RES EDS</t>
  </si>
  <si>
    <t>2022 TX RENEWAL-GRID G3 - 1 TX (1PH MP)</t>
  </si>
  <si>
    <t>2022 TX RENEWAL - 1PH TX GRID E2 - 1 TX</t>
  </si>
  <si>
    <t>Bell Canada Third Party Transfers</t>
  </si>
  <si>
    <t>Empire Redhill - Temp Temp Pole</t>
  </si>
  <si>
    <t>ST. MARY'S CHURCH - PARK ST &amp; SHEAFFE ST</t>
  </si>
  <si>
    <t>158 JAMES STREET SOUTH - SERVICE RELOCATION</t>
  </si>
  <si>
    <t>634107 - 435 CITYVIEW BLVD / ICI PADMOUNT TX INSTALLATION</t>
  </si>
  <si>
    <t>638296 - 2022 DA - 45SL3002 - VAUGHAN</t>
  </si>
  <si>
    <t>639567 - 2022 TX RENEWAL – BATCH 9 – 19 TX</t>
  </si>
  <si>
    <t>641942 - 2022 DISTRIBUTION AUTOMATION - AURORA - INDUSTRIAL PARKWAY</t>
  </si>
  <si>
    <t>641869 - 2022 DA - 27MSS-2 - MARKHAM</t>
  </si>
  <si>
    <t>642448 - 2022 POLE RENEWAL - P49523</t>
  </si>
  <si>
    <t>5378 Mavis Rd - Embee Commercial Development Bldg B</t>
  </si>
  <si>
    <t>5358 Mavis Rd - Embee Commercial Development Bldg D &amp; E -</t>
  </si>
  <si>
    <t>BELL MAKE READY -LAKESHORE RD W &amp; LORNE PARK</t>
  </si>
  <si>
    <t>LT31041 &amp; LT31040 - 2022 SR-QUEENSWAY W &amp; GLENGARRY RD - P08870 &amp; P08872</t>
  </si>
  <si>
    <t>U/G DISTRIBUTION AUTOMATION - GROSSBEAK MS</t>
  </si>
  <si>
    <t>WATERGARDEN DRIVE SWITCHGEAR 2457 RELOCATION</t>
  </si>
  <si>
    <t>Lakeport Rd , St. Catharines</t>
  </si>
  <si>
    <t>OVERHEAD POLE LINE RELOCATION - 149 HARTZEL RD</t>
  </si>
  <si>
    <t>43 Scott St W, St. Catharines</t>
  </si>
  <si>
    <t>Main St, St. Catharines</t>
  </si>
  <si>
    <t>Hastings St, St. Catharines</t>
  </si>
  <si>
    <t>Burbank Dr</t>
  </si>
  <si>
    <t>POLE RELOCATION - 11 SHELLEY AVE, ST. CATHARINES</t>
  </si>
  <si>
    <t>15 NORTHWOOD DR, ST. CATHARINES - BELL POLE RELOCATION</t>
  </si>
  <si>
    <t>453598 (WO 318891) - NINTH LINE - 19TH AVENUE TO ELGIN MILLS ROAD E</t>
  </si>
  <si>
    <t>26-08-2022</t>
  </si>
  <si>
    <t>RFC101</t>
  </si>
  <si>
    <t>Change in pole class, no cost affected</t>
  </si>
  <si>
    <t>OH AUTO SWITCHES (DA) 2022 - PART 2 - 4</t>
  </si>
  <si>
    <t>25-08-2022</t>
  </si>
  <si>
    <t>Drawing change only</t>
  </si>
  <si>
    <t>80 THOMAS ST TOWNHOMES</t>
  </si>
  <si>
    <t>ver the course of the project, 25 additional days required to accommodate developers building program and site staging requirement</t>
  </si>
  <si>
    <t>640733 - 2021 PADMOUNT TX REPLACEMENT EXTRA BATCH 7 - BARRIE</t>
  </si>
  <si>
    <t>638157 - 2022 SUNNIDALE UG CABLE REPLACEMENT PHASE 3</t>
  </si>
  <si>
    <t>641366 - 4795 CW LEACH RD/ALL/NS/3PH PAD</t>
  </si>
  <si>
    <t>7995 KENNEDY RD</t>
  </si>
  <si>
    <t>NATIONAL HOMES GOREWAY (CONDO) - SUBD RES EDS</t>
  </si>
  <si>
    <t>2022 TX RENEWAL-GRID H3 - 1 TX (3PH PAD)</t>
  </si>
  <si>
    <t>TFP MAYCHING - SUBD CAP PROJ</t>
  </si>
  <si>
    <t>417-423 HIGHWAY 8, STONEY CREEK</t>
  </si>
  <si>
    <t>89 SUSSEX ST, HAMILTON - POLE RELOCATION</t>
  </si>
  <si>
    <t>2 BROCK ST SOUTH, DUNDAS - OH LINE ISOLATION</t>
  </si>
  <si>
    <t>CUSTOMER INTITIATED POLE HEIGHT INCREASE - LAKESHORE RD - ST. CATHARINES</t>
  </si>
  <si>
    <t>452819 (WO 316697) Hydro Relocation - HWY 427 EXTENSION, HUNTINGTON Rr, MAJOR MACK DR, VAUGHAN</t>
  </si>
  <si>
    <t>453023 (WO 317545) OH Relocation - HWY 427 EXTN, LANGSTAFF RD, EAST OF HUNTINGTON RD, VAUGHAN-Temp</t>
  </si>
  <si>
    <t>642999 - 2022 POLE REPLACEMENT - BATCH 7 - 21 POLES</t>
  </si>
  <si>
    <t>642841 - 2022 POLE RENEWAL - BATCH 2 - 18 POLES</t>
  </si>
  <si>
    <t>643291 - 9554 WESTON ROAD HYDRO POLE RELOCATION - VAUGHAN</t>
  </si>
  <si>
    <t>5388 Mavis Rd - Embee Commercial Development Bldg G</t>
  </si>
  <si>
    <t>5328 Mavis Rd - Embee Commercial Development Bldg F</t>
  </si>
  <si>
    <t>5368 Mavis Rd. - Embee Commercial Development Bldg C</t>
  </si>
  <si>
    <t>2015 OTC (INITIAL) - VIEWMARK HOMES 20416 (EHM)</t>
  </si>
  <si>
    <t>TX12121 - SHEROBEE POWER TX REMOVALS (PCB)</t>
  </si>
  <si>
    <t>3151 LENWORTH DRIVE</t>
  </si>
  <si>
    <t>6200 CANTAY ROAD UNIT 1 MISSISSAUIGA L5R 3Y9</t>
  </si>
  <si>
    <t>473-475 Carlton Street Development</t>
  </si>
  <si>
    <t>57 Carlisle Dedicated Feeder</t>
  </si>
  <si>
    <t>King UG Sec Conversion, St Cath</t>
  </si>
  <si>
    <t>76 BUNTING RD, ST. CATHARINES - GUY-WIRE &amp; ANCHOR RELOCATION</t>
  </si>
  <si>
    <t>DOWNING ST - CITY OF ST. CATHARINES</t>
  </si>
  <si>
    <t>7 KIRK ST, ST. CATHARINES - POLE RELOCATION</t>
  </si>
  <si>
    <t>02-09-2022</t>
  </si>
  <si>
    <t>Primary cable routing changed to match existing duct structure configuration</t>
  </si>
  <si>
    <t>18 CP - OH REBUILD - OGDEN AVE PHASE 1</t>
  </si>
  <si>
    <t>For the following reasons: defective switch, shale, bedrock, hydrovac, extra work</t>
  </si>
  <si>
    <t>641575 - 2022 TX VAULT RENEWAL, MAIN ST N UNIONVILLE (4 LOCATIONS)</t>
  </si>
  <si>
    <t>Hapamp to subcontract and manage Toromont for temp power generation</t>
  </si>
  <si>
    <t>637052 - 40 THOMPSONS ROAD - RES SUBD EDS</t>
  </si>
  <si>
    <t>641921 - 2022 SWGR REPLACEMENT - SC13220 - BARRIE - 33 CLOUGHLEY DR.</t>
  </si>
  <si>
    <t>66 INNOVATION DRIVE / HAM / UP / 3PH PAD</t>
  </si>
  <si>
    <t>453212 (WO 318189) Hydro Relocation - HWY 427 EXTN, MAJOR MACK DR, Wes of HUNTINGTON RD, VAUGHAN -</t>
  </si>
  <si>
    <t>641796 - 2022 SG REPL - AUTO 17-L80 - VAUGHAN</t>
  </si>
  <si>
    <t>641795 - 2022 SG REPL - AUTO 9SC32 - RH</t>
  </si>
  <si>
    <t>641936 - 2022 TX RENEWAL - BATCH 4 - 17 TX</t>
  </si>
  <si>
    <t>4100 Ponytrail Dr - Chelsea O</t>
  </si>
  <si>
    <t>1589 GLENHILL CRESCENT - OH TO UG CONVERSION POLE TO POLE</t>
  </si>
  <si>
    <t>RER MX - LW CONFLICT #LW21 - CAWTHRA ROAD - REMOVALS</t>
  </si>
  <si>
    <t>2022 POLE RENEWAL - LINWELL - 6 POLES</t>
  </si>
  <si>
    <t>642483 - 2022 SWITCH RENEWAL - BRADFORD- 380 WALKER RD. - 13.8KV AUTOMATED LIS - AB-13804</t>
  </si>
  <si>
    <t>642996 - 6870 13TH LINE/ALL/NS/3PH PAD</t>
  </si>
  <si>
    <t>MAIN ST S &amp; CLARENCE ST</t>
  </si>
  <si>
    <t>2022 SWITCH RENEWAL - SW44-415 TORBRAM RD</t>
  </si>
  <si>
    <t>SABERWOOD HOMES - SUBD RES EDS</t>
  </si>
  <si>
    <t>Silver Maple - 120 Westmount Road</t>
  </si>
  <si>
    <t>4100 PONYTRAIL DR - CHELSEA ON</t>
  </si>
  <si>
    <t>1850 RATHBURN ROAD EAST-CHELSEA/LORMEL ON THE GREEN I</t>
  </si>
  <si>
    <t>7174 DERRYCREST DR - MISS - NS - 3PH - 2000KVA</t>
  </si>
  <si>
    <t>5835 AIRPORT ROAD SUNCOR ENERGY - POLE RELOCATIONS</t>
  </si>
  <si>
    <t>MAYFIELD RD CHING.TO HURONTAR0</t>
  </si>
  <si>
    <t>Related to coordination efforts with HONI for pole installations/conductor transfers and isolation of SNEL F5 Feeder.</t>
  </si>
  <si>
    <t>14-09-2022</t>
  </si>
  <si>
    <t>13-09-2022</t>
  </si>
  <si>
    <t>ROXBOROUGH PARK PHASE 2 - SUBD EDS</t>
  </si>
  <si>
    <t>15-09-2022</t>
  </si>
  <si>
    <t>2022 POLE RENEWAL GRID H4 -  17 POLES (HALE RD)</t>
  </si>
  <si>
    <t>Project contracted out to K-Line</t>
  </si>
  <si>
    <t>2022 MINI-POLE REBUILD - GLIDDEN RD - 28 Poles</t>
  </si>
  <si>
    <t>RFC for additional work as required by Alectra</t>
  </si>
  <si>
    <t>(WO310348) 4 Don Hillock Drive. Best Western Hotel</t>
  </si>
  <si>
    <t>(WO318767) 162 ST. JOHN'S SIDEROAD</t>
  </si>
  <si>
    <t>640313 - 1 REID DR/BAR/NS/3PH PAD</t>
  </si>
  <si>
    <t>641116 - 130 VESPRA ST/BAR/UP/3PH PAD</t>
  </si>
  <si>
    <t>642116 - 65 WELHAM RD/BAR/NS/3PH PAD</t>
  </si>
  <si>
    <t>642477 - 2022 SWITCH RENEWAL -BRADFORD- 226 BARRIE ST.- 13.8KV AUTOMATED LIS - AB-13743</t>
  </si>
  <si>
    <t>2022 POLE RENEWAL GRID L3 -  1 POLE (NORTH PARK DR)</t>
  </si>
  <si>
    <t>11619 HURONTARIO ST SIDEWALK STRUT</t>
  </si>
  <si>
    <t>LAGERFELD TO BOVAIRD DR W / BRAM / NS00202707 / 1PH PAD</t>
  </si>
  <si>
    <t>Bolton, Ian J</t>
  </si>
  <si>
    <t>P-20 Dunkirk Ave - BK00085 Replacement</t>
  </si>
  <si>
    <t>351 ERAMOSA RD - BK00537 REPLACEMENT</t>
  </si>
  <si>
    <t>102 WYNDHAM ST N - BK06503 REPLACEMENT</t>
  </si>
  <si>
    <t>1324 RYMAL ROAD EAST</t>
  </si>
  <si>
    <t>SUMMIT PARK PHASE 11A - SUBD RES EDS</t>
  </si>
  <si>
    <t>85 CORESLAB DR</t>
  </si>
  <si>
    <t>1 JAMES ST SOUTH - VAULT LID REPLACEMENT</t>
  </si>
  <si>
    <t>453175 - JOINT USE PERMIT 18-079</t>
  </si>
  <si>
    <t>(WO319139) WELLINGTON ST E &amp; HWY 404</t>
  </si>
  <si>
    <t>(WO632846) 1452 WELLINGTON ST AURORA</t>
  </si>
  <si>
    <t>(WO 632925) FUTURE WORK ST. JOHNS SIDE ROAD BAYVIEW TO 404</t>
  </si>
  <si>
    <t>640853 - LEE AVENUE POLE REPLACEMENT</t>
  </si>
  <si>
    <t>642318 - JOINT USE PERMIT HE2021-088</t>
  </si>
  <si>
    <t>642382 - POLE RELOCATION 9113-9125 BATHRUST STREET</t>
  </si>
  <si>
    <t>642659 - 2 NEWBRIDGE AVE -SECONDARY RELOCATION</t>
  </si>
  <si>
    <t>646583 - 2022 - EMERGING OH - AIDA PL REMOVALS</t>
  </si>
  <si>
    <t>JOINT USE PERMIT HM - INVESTIGATION FOR BELL</t>
  </si>
  <si>
    <t>LT31106 - 2022 SR-DUNDAS ST W &amp; ERIN MILLS - P11533</t>
  </si>
  <si>
    <t>20-09-2022</t>
  </si>
  <si>
    <t>641924 - 2022 SWGR REPLACEMENT - SC4450 - BARRIE - 160 BURNS CIRCLE</t>
  </si>
  <si>
    <t>917 BOVAIRD DR.W./BRA/NS00097122/150 KVA PAD</t>
  </si>
  <si>
    <t>2022 POLE RENEWAL GRID I4 - 4 POLES</t>
  </si>
  <si>
    <t>ROSEDALE VILLAGE PH7B STG1 - SUBD RES EDS</t>
  </si>
  <si>
    <t>425 RAILSIDE DR FEEDER EXTENSION</t>
  </si>
  <si>
    <t>2001 WHARTON WAY UNIT B</t>
  </si>
  <si>
    <t>15132-15136 YONGE ST, AURORA/15132-15136 YONGE ST, AURORA</t>
  </si>
  <si>
    <t>635657 - JOINT USE PERMIT HE2020-003, WESTON ROAD, VAUGHAN</t>
  </si>
  <si>
    <t>639398 - JOINT USE PERMIT #HE2020-079, MAJOR MACKENZIE DR E., MARKHAM</t>
  </si>
  <si>
    <t>639766 - JOINT USE PERMIT #HE2021-001- PARKER AVE- MAPLE GROVE AVE TO ELM GROVE AVE</t>
  </si>
  <si>
    <t>640281 - JOINT USE PERMIT HE2021-008</t>
  </si>
  <si>
    <t>640921 - JOINT USE PERMIT HE2021-032</t>
  </si>
  <si>
    <t>McLaughlin Rd Development</t>
  </si>
  <si>
    <t>4601 Mississauga Rd</t>
  </si>
  <si>
    <t>353-417 Rathburn Rd W</t>
  </si>
  <si>
    <t>TEMP. SERVICE FOR  2020 CAMILLA RD.</t>
  </si>
  <si>
    <t>1106 WESTMOUNT AVE MISSISSAUGA - POLE RELOCATION</t>
  </si>
  <si>
    <t>6767 PACIFIC CIR</t>
  </si>
  <si>
    <t>Yoon, Irene</t>
  </si>
  <si>
    <t>175 WATLINE AVE</t>
  </si>
  <si>
    <t>129 HIGH STREET WEST - PADMOUNT TX RELOCATION</t>
  </si>
  <si>
    <t>15 GALE CRES POLE RELOCATION - ST. CATHARINES</t>
  </si>
  <si>
    <t>644523 - 6885 LANGSTAFF RD/VAU/NS/CUST OWNED</t>
  </si>
  <si>
    <t>27-09-2022</t>
  </si>
  <si>
    <t>Drawing updated to match correct grid location</t>
  </si>
  <si>
    <t>41 REID AVE / HAM / NS00280013 / RELOCATE 3PH PAD</t>
  </si>
  <si>
    <t>Scope Change - Rev Dwg</t>
  </si>
  <si>
    <t>P - PARK AVE - REAR LOT CONVERSION PROJECT</t>
  </si>
  <si>
    <t>642232 - 2022 PDMT TX REPLACEMENT BATCH 1 - BARRIE - 18X 1PH TX'S</t>
  </si>
  <si>
    <t>642240 - 2022 PDMT TX REPLACEMENT BATCH 4 - BARRIE - 19X 1PH TX'S</t>
  </si>
  <si>
    <t>642510 - 2022 POLE REPLACEMENTS THORNTON BATCH 1</t>
  </si>
  <si>
    <t>2022 TX RENEWAL-GRID F3- 2TX</t>
  </si>
  <si>
    <t>2022 SWITCH RENEWAL - SW44-403 HEART LAKE RD S</t>
  </si>
  <si>
    <t>POLE INSTALLATION -HEART LAKE RD</t>
  </si>
  <si>
    <t>452764 - RER - MX - RELOC - KING VAUGHAN RD - BARRIE LINE (1911,1912) - RAILWAY CROSSINGS</t>
  </si>
  <si>
    <t>2300 STANFIELD RD. - 2332574 ONTARIO LIMITED/STANFI</t>
  </si>
  <si>
    <t>150 PAISLEY BLVD WEST - CANAHAHNS STACKED TOWNHOMES</t>
  </si>
  <si>
    <t>POLE REPLACEMENTS - HENDERIX CABLES ON DIXIE RD</t>
  </si>
  <si>
    <t>BRAMALEA ROAD &amp; DERRY ROAD 44KV SYSTEM EXPANSION</t>
  </si>
  <si>
    <t>Matthew Beach</t>
  </si>
  <si>
    <t>09-19-2022</t>
  </si>
  <si>
    <t>TX RENEWAL PROGRAM 2021 - PHASE 11 - SCH  SOUTH 2 - 7</t>
  </si>
  <si>
    <t>Reduction in scope, remove 1 Tx due to customer</t>
  </si>
  <si>
    <t>6CP - 2022 POLE RENEWAL - QEW-NORTH SHERIDAN WAY MINI OH REBUILD</t>
  </si>
  <si>
    <t>YL31051 was proposed for transfer, an old switch with no parts available for transfer to new pole. New switch had to be installed.</t>
  </si>
  <si>
    <t>06-10-2022</t>
  </si>
  <si>
    <t>2 days of Transpower crew</t>
  </si>
  <si>
    <t>639735 - TRANSFORMER RELOCATION AT 81 HOLT DRIVE - ALLISTON</t>
  </si>
  <si>
    <t>642484 - 2022 SWITCH RENEWAL - BRADFORD- EDWARD ST.- 13.8KV AUTOMATED LIS - AB-13783</t>
  </si>
  <si>
    <t>SUN PAC BLVD  BLOCK 1, 2  &amp; 3</t>
  </si>
  <si>
    <t>2022-44KV D/A SWITCH INSTALLATION(44-325) - ITD2022-19</t>
  </si>
  <si>
    <t>2022-44KV LIS SWITCH INSTALLATION(44-434)</t>
  </si>
  <si>
    <t>85 POULETTE ST - SUBD  RES EDS</t>
  </si>
  <si>
    <t>2022 - SWITCH RENEWAL - WEST - HORIZONTAL UNITS - 2</t>
  </si>
  <si>
    <t>2022 SWITCH RENEAL HAM - 2 MAUNAL LIS</t>
  </si>
  <si>
    <t>CUSTOMER INITIATED POLE RELOCATION - ST.MARKS CENTRE - HUNTER ST W &amp; BAY ST S</t>
  </si>
  <si>
    <t>452586 - 210 EDWARD ST, AURORA</t>
  </si>
  <si>
    <t>454254 - ICI NEW CONDOMINIUM CONNECTION/9 CLEGG ROAD</t>
  </si>
  <si>
    <t>454268 - 175 ENGELHARD DR - PARK SERV/175 ENGELHARD DR - PARK SERV</t>
  </si>
  <si>
    <t>634946 - PALA CONDOMINIUM DEVELOPMENT</t>
  </si>
  <si>
    <t>635904 - GEMTERRA WOODBINE, MARKHAM</t>
  </si>
  <si>
    <t>636498 - 4 ADDISON HALL CIRCLE, AURORA - 3 PHASE SERVICE</t>
  </si>
  <si>
    <t>636706 - HUNTINGTON RD. - #7900 INDUSTRIAL/COMMERCIAL</t>
  </si>
  <si>
    <t>636970 - ANGLIN SUBDIVISION / I&amp;C WO</t>
  </si>
  <si>
    <t>637206 - MAPLE PARK HOMES SUBDIVISION</t>
  </si>
  <si>
    <t>639069 - PHASE 4-UG. FOR DC 3. VIA RENZO DR AND PERFORMANCE DR, RICHMOND HILL</t>
  </si>
  <si>
    <t>640960 - PINE VALLEY DR. - #10150 (BELL SERVICE)</t>
  </si>
  <si>
    <t>641167 - 1400 CREDITSTONE RD.</t>
  </si>
  <si>
    <t>642446 - 2022 POLE REBUILD - KING VAUGHAN RD - 4 POLES</t>
  </si>
  <si>
    <t>642947 - 390 KERRYBROOK DRIVE POLE RELOCATION- RICHMONDHILL</t>
  </si>
  <si>
    <t>643002 - 87 GOULDING AVE/AUR/NS/3 PHASE PAD</t>
  </si>
  <si>
    <t>643008 - 1623 WELLINGTON ST/AUR/NS/3 PHASE PAD</t>
  </si>
  <si>
    <t>643168 - 2022 POLE RENEWAL - P46443</t>
  </si>
  <si>
    <t>643672 - 41 PERFORMANCE DR.</t>
  </si>
  <si>
    <t>644649 - 440 HANLAN RD/ VAU/ UP/ 3PH PAD</t>
  </si>
  <si>
    <t>644757 - CREDITSTONE RD. - #777</t>
  </si>
  <si>
    <t>645209 - BERZCY WARDEN SINGLE POLE RELOACTIONS</t>
  </si>
  <si>
    <t>YONGE STREET &amp; BROOKSIDE ROAD</t>
  </si>
  <si>
    <t>1500 GULLEDEN - MISS - NS - 3PH - 1500KVA</t>
  </si>
  <si>
    <t>LT31135 - 2022 SR-DUNDAS ST W. E-O OF DUNWIN DR - P10331</t>
  </si>
  <si>
    <t>2022 - TX RENEWAL - SCH BATCH 1 - 4TX'S</t>
  </si>
  <si>
    <t>28-09-2022</t>
  </si>
  <si>
    <t>453951 - BRADFORD EAST DEV. BLK170/INSPECT AND CONNECT</t>
  </si>
  <si>
    <t>639464 - 418 DUNLOP ST W/BAR/NS/3PH PAD</t>
  </si>
  <si>
    <t>643513 - 118 ST. VINCENT/BAR/UP/1PH PAD</t>
  </si>
  <si>
    <t>2020 POLE RENEWAL-GRID I5- 1 POLE</t>
  </si>
  <si>
    <t>HUMBERWEST PKWY AND CASTLEMORE TOWN CENTRE PLAZA ENTRANCE / BRAM / NS / 1-PH</t>
  </si>
  <si>
    <t>2022 TX RENEWAL-GRID F1 - 4TX</t>
  </si>
  <si>
    <t>2022 POLE RENEWAL GRID L4 -  2 POLES (VARIOUS LOCATIONS)</t>
  </si>
  <si>
    <t>2022 POLE RENEWAL GRID J5 -  3 POLES (VARIOUS LOCATIONS)</t>
  </si>
  <si>
    <t>2022 POLE RENEWAL -GRID A3- 1 POLE</t>
  </si>
  <si>
    <t>2022 POLE RENEWAL -GRID F3-  4 POLES</t>
  </si>
  <si>
    <t>2022 POLE RENEWAL GRID D5 -  1 POLE</t>
  </si>
  <si>
    <t>2022 POLE RENEWAL GRID F5 -  1 POLE</t>
  </si>
  <si>
    <t>2022 POLE RENEWAL GRID G1 -  1 POLE</t>
  </si>
  <si>
    <t>2022 POLE RENEWAL -GRID H4-  1 POLES</t>
  </si>
  <si>
    <t>KENNEDY RD N AND MAYFIELD RD TEMPORARY ANCHOR RELOCATION</t>
  </si>
  <si>
    <t>Boivin, Cameron</t>
  </si>
  <si>
    <t>Stevenson St N &amp; Kensington St Rebuild</t>
  </si>
  <si>
    <t>247 Eramosa Rd - BK05054 Replacement</t>
  </si>
  <si>
    <t>POLE 8 STARWOOD DRIVE RELOCATION</t>
  </si>
  <si>
    <t>SS VARIOUS IMPROVEMENTS 2019</t>
  </si>
  <si>
    <t>2022 TX RENEWAL HAM - BATCH 4 - 5 TX</t>
  </si>
  <si>
    <t>12 QTY - SPOT POLE REPLACEMENT BATCH 3 - MISSISSAUGA AND KANE</t>
  </si>
  <si>
    <t>QTY 12 1PH - 2022 TX REPLACEMENT - BATCH #3</t>
  </si>
  <si>
    <t>1 3PH - 2022 TX REPLACEMENT - TX11254</t>
  </si>
  <si>
    <t>2022 EM UG, 1 FAIRVIEW RD. EAST - DUCTBANK RELOCATION</t>
  </si>
  <si>
    <t>3650 DIXIE RD - MISS - UP - 3PH - UP00268034</t>
  </si>
  <si>
    <t>MH52 Adjustment</t>
  </si>
  <si>
    <t>642238 - 2022 PDMT TX REPLACEMENT BATCH 2 - NEW TECH - 19X 1PH TX'S</t>
  </si>
  <si>
    <t>642239 - 2022 PDMT TX REPLACEMENT BATCH 3 - BARRIE - 5X 3PH TX'S</t>
  </si>
  <si>
    <t>176 MAIN ST S</t>
  </si>
  <si>
    <t>200 FIRST GULF BLVD.</t>
  </si>
  <si>
    <t>2022 SWITCHGEAR RENEWAL-SITE 516 SANDALWOOD PKWY  (FORMERLY SITE 214)</t>
  </si>
  <si>
    <t>EMERGING OH INSULATOR REPLACEMENT 2022 - LAKE M4</t>
  </si>
  <si>
    <t>2022 - SWITCH RENEWAL - WEST - VERTICAL UNITS - 2</t>
  </si>
  <si>
    <t>2022 - BELAND AVE N - 1 WP, 1OH TX</t>
  </si>
  <si>
    <t>ERIN MILLS NE BLOCK 2 - RESTAURANTS &amp; RENTAL</t>
  </si>
  <si>
    <t>ERIN MILLS NE BLOCK 3 - CONDOMINIUM</t>
  </si>
  <si>
    <t>GALLOPING CONDUCTORS- INTERPHASE SPACERS-BATCH 2</t>
  </si>
  <si>
    <t>POLE REPLACEMENT (2021) - BATCH #1</t>
  </si>
  <si>
    <t>FRAM + SLOKKER, 55 PORT ST. E., MISS.- NS00115340 - 3PH PAD</t>
  </si>
  <si>
    <t>2022 OH EMERGING - GALLOPING CONDUCTORS- BATCH # 5</t>
  </si>
  <si>
    <t>290 DERRY RD W PACINI RESTAURANT</t>
  </si>
  <si>
    <t>855 BRITANNIA ROAD EAST / MISS / NS</t>
  </si>
  <si>
    <t>6301 SILVER DART DR</t>
  </si>
  <si>
    <t>KENAIDAN CONTRACTING LTD.</t>
  </si>
  <si>
    <t>P18440 POLE RELOCATION - 1400 AIMCO BLVD</t>
  </si>
  <si>
    <t>5 HAMILTON ST N / HAM / NS</t>
  </si>
  <si>
    <t>Missing OH hours</t>
  </si>
  <si>
    <t>26-10-2022</t>
  </si>
  <si>
    <t>634895 - 185 DUNLOP ST E, BARRIE - CONDO DEVELOPMENT</t>
  </si>
  <si>
    <t>642481 - 2022 SWITCH RENEWAL -BRADFORD- 43 CHURCH ST. - 13.8KV AUTOMATED LIS - AB-13747</t>
  </si>
  <si>
    <t>JOINT USE PERMIT HB2019-010- THE GORE ROAD- KELWAYS CIRCLE TO HWY 50</t>
  </si>
  <si>
    <t>2022 DA SW20-1184 - INTERMODAL DR E/O DEVON RD</t>
  </si>
  <si>
    <t>2022 TX RENEWAL-GRID G2 - 3TX</t>
  </si>
  <si>
    <t>2022 TX RENEWAL - 3PH TX STEELWELL RD</t>
  </si>
  <si>
    <t>505 Southgate Dr - BK06334 Replacement</t>
  </si>
  <si>
    <t>154 Main St.E (Condo Temp)</t>
  </si>
  <si>
    <t>ROAD AUTHORITY - PARKIDE DR ROAD WIDENING - WATERDOWN</t>
  </si>
  <si>
    <t>ROXBOROUGH PARK - PHASE 3 - SUBD RES EDS</t>
  </si>
  <si>
    <t>Velickovski, Goran</t>
  </si>
  <si>
    <t>CUSTOMER INTITIATED SERVICE RELOCATION / ANCHOR INSTALL - STONECHURC RD W - HAM</t>
  </si>
  <si>
    <t>643125 - 2022 LB CABLE REPLACEMENTS - M27 WATERBRIDGE LN, MAIN ST UNIONVILLE, ROSEMEAD CL</t>
  </si>
  <si>
    <t>RUTHERFORD GRADE SEPARTION POLE RESETTING</t>
  </si>
  <si>
    <t>GUY WIRES REMOVAL AT 16TH AVENUE AND MARKHAM RD</t>
  </si>
  <si>
    <t>MACKENZIE COMMONS -  POLE RELOCATION</t>
  </si>
  <si>
    <t>428921 - Orlando Corp Retail Building E</t>
  </si>
  <si>
    <t>UG CABLE REPLACEMENT - MILLCREEK &amp; ERIN MILLS PKWY</t>
  </si>
  <si>
    <t>MONTEVIDEO &amp; TREVISO UG CABLE REPLACEMENT PH3</t>
  </si>
  <si>
    <t>UNDERGROUND REBUILD - BURNHAMTHORPE PHASE 1</t>
  </si>
  <si>
    <t>2022 SWGR RENEWAL, SG1064, 4181 SLADEVIEW CRES</t>
  </si>
  <si>
    <t>2460 ROYAL WINDSOR DR - MISS - UP  - 3PH 1500KVA CUST. OWNEDTX</t>
  </si>
  <si>
    <t>23 MICHIGAN AVE - SUBD RES EDS</t>
  </si>
  <si>
    <t>390 ONTARIO ST</t>
  </si>
  <si>
    <t>18-07-2022</t>
  </si>
  <si>
    <t>Civil scope expanded.</t>
  </si>
  <si>
    <t>Performance: March 28 and March 29- Jack hammered pole hole and hydrovac; March 30 - Removed guard rail for crane outriggers and r</t>
  </si>
  <si>
    <t>29-03-2022</t>
  </si>
  <si>
    <t>Unforseen Scope Changes</t>
  </si>
  <si>
    <t>Delays</t>
  </si>
  <si>
    <t>07-10-2022</t>
  </si>
  <si>
    <t>Additional vac truck charges</t>
  </si>
  <si>
    <t>22-07-2022</t>
  </si>
  <si>
    <t>Trench Line changes</t>
  </si>
  <si>
    <t>15-06-2022</t>
  </si>
  <si>
    <t>640618 - 541 ESSA ROAD - SUBD RES EDS</t>
  </si>
  <si>
    <t>642486 - 2022 SWITCH RENEWAL -BRADFORD- 305 BARRIE ST- 13.8KV AUTOMATED LIS - AB-13744</t>
  </si>
  <si>
    <t>643356 - 2022 EAST NORTH PCB UG TX REPLACEMENT BARRIE</t>
  </si>
  <si>
    <t>Obeng, Nana</t>
  </si>
  <si>
    <t>643532 - 783 HURONIA RD/BAR/NS/3 PHASE PAD</t>
  </si>
  <si>
    <t>2022 TX RENEWAL(OH)BATCH#2-GRID D4-1TX</t>
  </si>
  <si>
    <t>REBUILD: LESLIE, W28TH TO W27TH (HAMILTON) - 5</t>
  </si>
  <si>
    <t>121 KING ST E - GORE PARK LOFTS</t>
  </si>
  <si>
    <t>71 MAIN STREET/DUN/NS00101750/3PHPAD</t>
  </si>
  <si>
    <t>UG AUTO SWITCHES (DA) 2022 - MH764 - 1</t>
  </si>
  <si>
    <t>406 PRITCHARD RD / HAM / NS</t>
  </si>
  <si>
    <t>82 PARKSIDE DR / HAM / NS</t>
  </si>
  <si>
    <t>HAMILTON SOUTH MOUNTAIN FEEDERS PART 3</t>
  </si>
  <si>
    <t>1831X - LBDS INSTALL</t>
  </si>
  <si>
    <t>400 JONES RD N / HAM / NS00200340  / 3PH PAD (CANCELLED)</t>
  </si>
  <si>
    <t>634467 - 24 LANSDOWNE AVE</t>
  </si>
  <si>
    <t>641791 - 2022 SG REPL - AUTO 31SUG009 - MARKHAM</t>
  </si>
  <si>
    <t>641792 - 2022 SG REPL - AUTO 43SUG002 - MARKHAM</t>
  </si>
  <si>
    <t>641793 - 2022 SG REPL - AUTO 21SUG007 - MARKHAM</t>
  </si>
  <si>
    <t>642487 - 2022 POLE REPLACEMENT - BAYVIEW AVE - 11 POLES</t>
  </si>
  <si>
    <t>643167 - 2022 POLE RENEWAL - BATCH 8 - 4 POLES</t>
  </si>
  <si>
    <t>2379-2385 Camila Road - TEMP</t>
  </si>
  <si>
    <t>1890 ALSTEP DRIVE</t>
  </si>
  <si>
    <t>1293 MEREDITH AVE - MISS - NS - 3PH - 500KVA</t>
  </si>
  <si>
    <t>2022 EMERGING- 19 NORTHWOOD DRIVE</t>
  </si>
  <si>
    <t>07-11-2022</t>
  </si>
  <si>
    <t>Multiple Small Field Changes</t>
  </si>
  <si>
    <t>18-10-2022</t>
  </si>
  <si>
    <t>Sidewalk Excavation</t>
  </si>
  <si>
    <t>2022 EMERGING OVERHEAD - 16 &amp; 22 CANNON ST EAST - AERIAL TRESPASSING</t>
  </si>
  <si>
    <t>After hours</t>
  </si>
  <si>
    <t>Scope reduction  - JU Trench</t>
  </si>
  <si>
    <t>452590 - BRADFORD EAST DEVELOPMENTS PH2/INSPECT AND CONNECT</t>
  </si>
  <si>
    <t>7500 FINANCIAL DR / BRAM / NS00157470 / 1PH PAD (TEMPORARY)</t>
  </si>
  <si>
    <t>POLE RELOCATION -HERITAGE ROAD ( COB PROPOSED SATELLITE YARD)</t>
  </si>
  <si>
    <t>P-Hayes Ave (South of York Rd)</t>
  </si>
  <si>
    <t>WESTWOOD RD - OVERPASS REPLACEMENT AT HANLON EXPWY (POLE LINE R/C PORT</t>
  </si>
  <si>
    <t>140 DENNIS ST, ROCKWOOD - BK 80199 DECOMMISSION</t>
  </si>
  <si>
    <t>100 Victoria Road South / GUE / NS</t>
  </si>
  <si>
    <t>20 ARMSTRONG AVE - BK01861 REPLACEMENT</t>
  </si>
  <si>
    <t>P107 EDINBURGH RD S ROTTEN POLE REPLACEMENT</t>
  </si>
  <si>
    <t>future 867 cannon e</t>
  </si>
  <si>
    <t>Green Millen Shores - East (Rec)</t>
  </si>
  <si>
    <t>Fletcher Square - Sw and Tx Rework</t>
  </si>
  <si>
    <t>45 King St E, Hamilton - Temp Crane</t>
  </si>
  <si>
    <t>354 King St.W - Temp</t>
  </si>
  <si>
    <t>HAM - NS - TEMP SERVICE -  LONGWOOD S</t>
  </si>
  <si>
    <t>PIER 8 PUMPING STATION - TEMP SERVICE</t>
  </si>
  <si>
    <t>191 KING STREET WEST - TEMP SERVICE</t>
  </si>
  <si>
    <t>1 JARVIS ST - TEMP</t>
  </si>
  <si>
    <t>415 MAIN ST W / HAM / NS00186002 / 750KVA 3PH TEMP SERVICE</t>
  </si>
  <si>
    <t>600 FERGUSON AVE N PIER 10 - HAM - UP - 400A 347/600V</t>
  </si>
  <si>
    <t>641783 - 2022 SG REPL - BATCH 1 - AURORA</t>
  </si>
  <si>
    <t>642684 - 2022 POLE RENEWAL - P49859 &amp; P28092</t>
  </si>
  <si>
    <t>643216 - 2022 STORM HARDENING - WESTON - HWY 7 TO LANGSTAFF - VAUGHAN</t>
  </si>
  <si>
    <t>645374 - 152 WELLS STREET, AURORA - POLE RELOCATION</t>
  </si>
  <si>
    <t>2023 CABLE REPLACEMENT - A05 - MURRAY DR - A05SP2004</t>
  </si>
  <si>
    <t>2019 CABLE INJECTION PROGRAM (PARENT WO)</t>
  </si>
  <si>
    <t>Antonakos, Tony -x</t>
  </si>
  <si>
    <t>Ellisdon sales office temporary  200A 1PH service</t>
  </si>
  <si>
    <t>1293 MEREDITH AVENUE - OH SYSTEM EXPANSION</t>
  </si>
  <si>
    <t>EXPANSION - 2180 SPEAKMAN DR - MISSISSAUGA - THP</t>
  </si>
  <si>
    <t>2775 MATHESON BLVD E</t>
  </si>
  <si>
    <t>32 Towering Heights Blvd - temp</t>
  </si>
  <si>
    <t>32 Towering Heights Blvd - pads</t>
  </si>
  <si>
    <t>10 NASH ST, ST. CATHARINES - ANCHOR RELOCATION</t>
  </si>
  <si>
    <t>50 HERRICK AVE / SCH / NS00073409 / 3PH PAD INSTALL - Temp</t>
  </si>
  <si>
    <t>MILLBANK STREET - SERVICE RELOCATION</t>
  </si>
  <si>
    <t>29-10-2020</t>
  </si>
  <si>
    <t>24-04-2019</t>
  </si>
  <si>
    <t>Engineering Revision</t>
  </si>
  <si>
    <t>Pending with Lines</t>
  </si>
  <si>
    <t>42 - 54 WATERSHOR DR, SERVICE REMOVAL/RELOCATION FOR SUBDIVISION</t>
  </si>
  <si>
    <t>Pending with Fairway</t>
  </si>
  <si>
    <t>Additional duct at road crossing</t>
  </si>
  <si>
    <t>Additional civil work</t>
  </si>
  <si>
    <t>(WO318775) Hydro One Scada Switch Install. FERNDALE DRIVE, BARRIE</t>
  </si>
  <si>
    <t>643359 - 2022 EAST NORTH PCB UG TX REPLACEMENT TOTTENHAM</t>
  </si>
  <si>
    <t>Fruitland Rd &amp; Lakeview Dr - DESANTIS ROSE JOINT VENTURE INC. - TEMP</t>
  </si>
  <si>
    <t>3 STUDEBAKER PLACE</t>
  </si>
  <si>
    <t>6 ACORN STREET - Temp</t>
  </si>
  <si>
    <t>2021 CABLE REPLACEMENT - CLAPPSION TIE POINT - 1300M'S</t>
  </si>
  <si>
    <t>( WO 316842)   Hydro Relocation - PROCTOR AVE AND HENDERSON AVE, MARKHAM</t>
  </si>
  <si>
    <t>642642 - VTS4 PART 3 - YR1 - ADD 2 CCTS TESTON - WESTON TO 400</t>
  </si>
  <si>
    <t>QEW IMPROVEMENTS FROM EVANS AVE TO CAWTHRA RD - PHASE 2 HAIG BOULEVARD</t>
  </si>
  <si>
    <t>VOICE RADIO COMMUNICATION – MAINGATE MS</t>
  </si>
  <si>
    <t>QEW IMPROVEMENTS FROM EVANS AVE TO CAWTHRA RD - PHASE1.1 DIXIE OUTLET MALL</t>
  </si>
  <si>
    <t>VINE SS - DECOMMISSIONING</t>
  </si>
  <si>
    <t>GRANTHAM SS - DECOMMISSIONING</t>
  </si>
  <si>
    <t>2021 POLE RENEWAL MINI REBUILD-BOGART AND MELODY ST. - 12 POLES</t>
  </si>
  <si>
    <t>2021 POLE RENEWAL MINI REBUILD - NORTHGLEN AND CUMBERLAND RD- 10 POLES</t>
  </si>
  <si>
    <t>Metering over</t>
  </si>
  <si>
    <t>08-12-2021</t>
  </si>
  <si>
    <t>Change to Switch</t>
  </si>
  <si>
    <t>Rock, Unforeseen Scope Change</t>
  </si>
  <si>
    <t>P-166 COLLEGE AVE W/GUE/NS</t>
  </si>
  <si>
    <t>23-11-2022</t>
  </si>
  <si>
    <t>Scope Change due to JU</t>
  </si>
  <si>
    <t>GOREWAY DR</t>
  </si>
  <si>
    <t>24 VODDEN ST. E../ BRAM/ NS00048091/ 3 PH PAD</t>
  </si>
  <si>
    <t>2022 TX RENEWAL(BATCH#2)2021 CARRY OVER-GRID N2 - 4 TXS</t>
  </si>
  <si>
    <t>709 QUEEN ST W / BRAM / NS00114490 / 3PH PAD</t>
  </si>
  <si>
    <t>350 DEERHURST DR / BRAM / NS00133739 / 3PH PAD</t>
  </si>
  <si>
    <t>2022 TX RENEWAL-GRID D3 - 5 TX</t>
  </si>
  <si>
    <t>EDGEMONT DRIVE - KENNEDY RD TIE FOR PHASE 10</t>
  </si>
  <si>
    <t>RIVERSTONE SUBDIVISION - SUBD RES EDS</t>
  </si>
  <si>
    <t>760 WANLESS DR/ BRAM/ NS00202620/ 500 KVA PAD</t>
  </si>
  <si>
    <t>1555 CLARK BLVD / BRAM / UP00204207 / 3PH PAD</t>
  </si>
  <si>
    <t>Wigley, Graham</t>
  </si>
  <si>
    <t>S&amp;C FACEPLATE UPGRADES SW44-425</t>
  </si>
  <si>
    <t>P-755 Stone Rd E/GUE/NS-Site Servicing</t>
  </si>
  <si>
    <t>47 Wentworth St S, Hamilton</t>
  </si>
  <si>
    <t>488 Rymal Rd E, Hamilton</t>
  </si>
  <si>
    <t>6 Lesterwood St</t>
  </si>
  <si>
    <t>FOOTHILLS OF WINONA PHASE 3 - SUBD RES EDS</t>
  </si>
  <si>
    <t>2022 POLE REPLACEMENTS - EAST 43RD ST - 22 POLES</t>
  </si>
  <si>
    <t>642998 - 2022 POLE REPLACEMENT - BATCH 9 - 14 POLES</t>
  </si>
  <si>
    <t>8905 BATHURST ST/ RHL/UP/3PH PAD</t>
  </si>
  <si>
    <t>647226 - MAJOR MAC &amp; SUSSEX - POLE RELOCATION</t>
  </si>
  <si>
    <t>5475 Dixie Rd -OH to UG Conversion</t>
  </si>
  <si>
    <t>6740 Meadowvale Town Centre - Meadowvale Town Centre New CIBC</t>
  </si>
  <si>
    <t>2022 - SIR JOHN HOMESTEAD UG CABLE REPLACEMENT PHASE 1</t>
  </si>
  <si>
    <t>GALLOPING CONDUCTORS- INTERPHASE SPACERS - BATCH 4</t>
  </si>
  <si>
    <t>CITY PARK (DIXIE) INC - 2116 DIXIE RD</t>
  </si>
  <si>
    <t>318 ONTARIO ST. PMH REPLACEMENT PH1</t>
  </si>
  <si>
    <t>2022 POLE RENEWAL MINI REBUILD-AQUADALE DR.</t>
  </si>
  <si>
    <t>2022- SWITCH GEAR REMOVAL- SC1044</t>
  </si>
  <si>
    <t>13 CP - POLE RENEWAL - BURNHAMTHORPE RD</t>
  </si>
  <si>
    <t>Control room delays, extra hydrovac for each pole installed to accommodate ground rod</t>
  </si>
  <si>
    <t>23/11/2022</t>
  </si>
  <si>
    <t>Extra cost associated with poles not installed on Leslie, extra time to restore interlock, remob costs</t>
  </si>
  <si>
    <t>22-11-2022</t>
  </si>
  <si>
    <t>28-10-2022</t>
  </si>
  <si>
    <t>Added scope</t>
  </si>
  <si>
    <t>2022 SWITCHGEAR RENEWAL - SITE# 555 - McLaughlin Rd &amp; Steeles Ave. W</t>
  </si>
  <si>
    <t>Civil work added</t>
  </si>
  <si>
    <t>Working hours changed to night hours in an effort to minimize in impact on the local businesses during Scheduled Outage</t>
  </si>
  <si>
    <t>CUST RELOC - NOVAR ROAD &amp; DUNDAS STREET OH TO UG</t>
  </si>
  <si>
    <t>28-11-2022</t>
  </si>
  <si>
    <t>Increased labour scope</t>
  </si>
  <si>
    <t>Cost: $41,722.61 to be added on the project cost. (PO 422585 OS) The overtime cost was missed and not included in the submitted es</t>
  </si>
  <si>
    <t>639787 - 441 HURONIA RD/BAR/NS/3PH PAD</t>
  </si>
  <si>
    <t>2022 TX RENEWAL-GRID B3- 1TX</t>
  </si>
  <si>
    <t>2022 TX RENEWAL-GRID N3 - 2TXS (1PH MP)</t>
  </si>
  <si>
    <t>1030 Gordon St - BK05073 Replacement</t>
  </si>
  <si>
    <t>Silvercreek Parkway North at Curtis Drive - OH primary H1 crossing installation -</t>
  </si>
  <si>
    <t>65 MALTBY RD / GUE / NS / 1PH POLE</t>
  </si>
  <si>
    <t>Shereefdeen, Zuhair</t>
  </si>
  <si>
    <t>EMERGING OH INSULATOR REPLACEMENT 2022 - LAKE M81</t>
  </si>
  <si>
    <t>1557 RYMAL RD E - HAM / NS</t>
  </si>
  <si>
    <t>638293 - DISTRIBUTION AUTOMATION 2022 - M33SUG001 - MARKHAM</t>
  </si>
  <si>
    <t>640691 - 2022 POLE RENEWAL - FONTHILL BLVD &amp; KREIGHOFF AVE, MARKHAM (2021 CARRYOVER)</t>
  </si>
  <si>
    <t>641785 - 2022 SG REPL - BATCH 3 - RICHMOND HILL</t>
  </si>
  <si>
    <t>642216 - 2022 TX RENEWAL - BATCH 6 - 14 TX</t>
  </si>
  <si>
    <t>7675 Torbram Rd. - Freedom Mobile TEMP SERV</t>
  </si>
  <si>
    <t>2015 OTC (INITIAL) - 320 DERRY ROAD DEVELOPMENT - EHM COST</t>
  </si>
  <si>
    <t>Wickramasinghe, Dinuka</t>
  </si>
  <si>
    <t>5300 BRADCO BLVD - SERVICE UPGRADE</t>
  </si>
  <si>
    <t>POLE RELOCATION SHELL GAS STATION AIRPORT ROAD &amp; BRESLER DRIVE</t>
  </si>
  <si>
    <t>336 WATLINE - MISS - UP - 3PH - 750KVA</t>
  </si>
  <si>
    <t>Paesano, Chelsea</t>
  </si>
  <si>
    <t>2775 MATHESON BLVD E - MISS - UP - 2500A</t>
  </si>
  <si>
    <t>403 ONTARIO ST, ST.CATHARINES - NIAGARA REGION LINHAVEN LODGE</t>
  </si>
  <si>
    <t>300B FOURTH AVE / SCH / NS00102866 / 1000KVA 3PH COMMERCIAL SERVICE</t>
  </si>
  <si>
    <t>There's one pole left to remove. We're waiting for the city to coordinate Guild Electric and Peel police for cut over to new pole.</t>
  </si>
  <si>
    <t>EMERGING OH INSULATOR REPLACMENT 2022 - LAKE M2</t>
  </si>
  <si>
    <t>18 CP - QUEENSWAY W OH REBUILD, (FROM DAMIEN WAY TO PINENEEDLE ROW)</t>
  </si>
  <si>
    <t>Additional costs for scope change, new pole holes to be excavated, additional pole, additional machinery</t>
  </si>
  <si>
    <t>07-12-2022</t>
  </si>
  <si>
    <t>Crane not required, bucket truck able to be used instead</t>
  </si>
  <si>
    <t>Extra work required Sep 6, 12, 15. Oct 3-6, 13, Nov 1</t>
  </si>
  <si>
    <t>5 poles removed from scope</t>
  </si>
  <si>
    <t>Work completed after hours</t>
  </si>
  <si>
    <t>175 VETERANS DR./ BRAM/ NS00078910/ 500 KVA PAD</t>
  </si>
  <si>
    <t>CREDITVIEW WOODS  - SUBD RES EDS</t>
  </si>
  <si>
    <t>2022 - S&amp;C FACEPLATE UPGRADES - DA 44-427</t>
  </si>
  <si>
    <t>S&amp;C FACEPLATE UPGRADES SW44-448</t>
  </si>
  <si>
    <t>S&amp;C FACEPLATE UPGRADES SW44-50</t>
  </si>
  <si>
    <t>S&amp;C FACEPLATE UPGRADES SW44-432</t>
  </si>
  <si>
    <t>121 Bagot St - Townhomes Rehab</t>
  </si>
  <si>
    <t>P-7 Quebec St - Manhole Lid Replacement (MHS10010)</t>
  </si>
  <si>
    <t>P-Pasmore Street and Clara Street, Rockwood</t>
  </si>
  <si>
    <t>98 James St S, Hamilton</t>
  </si>
  <si>
    <t>100 JAMES ST S, HAMILTON</t>
  </si>
  <si>
    <t>380 MCNEILLY RD/HAM/NS/NS00106348/3PHPAD</t>
  </si>
  <si>
    <t>BARNABY ST - POLE RENEWAL - 7</t>
  </si>
  <si>
    <t>633955 - ICI PADMOUNT TX INSTALLATION/134 FIRST COMMERCE DR</t>
  </si>
  <si>
    <t>2440 TESTON RD/VAUGHAN/NS 1PH OH TX</t>
  </si>
  <si>
    <t>638605 - TRANSFORMER REPLACEMENT 2021 - BATCH 6</t>
  </si>
  <si>
    <t>641797 - 2022 SG REPL - AUTO 43-L17 - VAUGHAN</t>
  </si>
  <si>
    <t>641934 - 2022 TX RENEWAL - BATCH 3 - 13 TX</t>
  </si>
  <si>
    <t>7515 MARTIN GROVE RD / VAU / UP / 1PH PAD TX</t>
  </si>
  <si>
    <t>642685 - VTS4 PART 3 - YR1 - ADD 2 CCTS TESTON - 400 TO JANE</t>
  </si>
  <si>
    <t>643239 - 2022 TX RENEWAL - 1-468 - 1 TX</t>
  </si>
  <si>
    <t>644876 - CAPLINK SYSTEM EXPANSION - 6685 LANGSTAFF</t>
  </si>
  <si>
    <t>19TH AVE. - #3751</t>
  </si>
  <si>
    <t>6155 ERIN MILLS PARKWAY - MISS - NS - 200A</t>
  </si>
  <si>
    <t>3990 EGLINTON - MISS - NS - 3PH - 500KVA</t>
  </si>
  <si>
    <t>HURONTARIO (LCBO) - MISS - NS00212505 - 3PH</t>
  </si>
  <si>
    <t>2475 MEADOWPINE BLVD. - MISS - NS00193451 - 3PH - 2000KVA</t>
  </si>
  <si>
    <t>LT71089 - 2022 DA - ERIN MILLS PKWY &amp; BRITTANNIA RD W - P20409</t>
  </si>
  <si>
    <t>3520 LAIRD RD.  UNIT 1 - MISS - UP - 3PH - UP00271173</t>
  </si>
  <si>
    <t>OH AUTO SWITCHES (DA) 2022 - PART 5 - 7</t>
  </si>
  <si>
    <t>281 MARTINGDALE RD</t>
  </si>
  <si>
    <t>HAMILTON HEALTH SCIENCES - ST. PETER'S HOSPITAL.</t>
  </si>
  <si>
    <t>13-12-2022</t>
  </si>
  <si>
    <t>Fuse Size Changes</t>
  </si>
  <si>
    <t>14-04-2022</t>
  </si>
  <si>
    <t>200 KENNEDY RD S/ BRAM/ NS00172256/ 2000 KVA PAD</t>
  </si>
  <si>
    <t>Additional scope of work added</t>
  </si>
  <si>
    <t>Electrician cost for work during the outage &amp; extra backfill costs</t>
  </si>
  <si>
    <t>Additional Duct</t>
  </si>
  <si>
    <t>Install 140m of new 3/0 triplex secondary bus, Install two down guys and two 12" anchors</t>
  </si>
  <si>
    <t>52 Ottawa St N, Hamilton - Temp</t>
  </si>
  <si>
    <t>26-04-2021</t>
  </si>
  <si>
    <t>Hours Adjustment</t>
  </si>
  <si>
    <t>POLE 41797 - REPLACE FUSES ON POLE</t>
  </si>
  <si>
    <t>20-12-2022</t>
  </si>
  <si>
    <t>11-01-2023</t>
  </si>
  <si>
    <t>Operating delayes &amp; OT to accomodate customers</t>
  </si>
  <si>
    <t>642485 - 2022 POLE REPLACEMENT - ROYAL RD, INDUSTRIAL PKWY - 4 POLES</t>
  </si>
  <si>
    <t>Changed out insulators</t>
  </si>
  <si>
    <t>20-01-2023</t>
  </si>
  <si>
    <t>Removed one pole from scope due to easement</t>
  </si>
  <si>
    <t>109</t>
  </si>
  <si>
    <t>Extra OH work</t>
  </si>
  <si>
    <t>Equipment Damage</t>
  </si>
  <si>
    <t>Kline - scope change - new d/h guys</t>
  </si>
  <si>
    <t>Pedning with Design</t>
  </si>
  <si>
    <t>107</t>
  </si>
  <si>
    <t>Extra site weekend monitor</t>
  </si>
  <si>
    <t>Extra Traffic control</t>
  </si>
  <si>
    <t>111</t>
  </si>
  <si>
    <t>Additional Traffic Control fic ontrol</t>
  </si>
  <si>
    <t>112</t>
  </si>
  <si>
    <t>EB Delays due to site issues</t>
  </si>
  <si>
    <t>Kline Scope Change</t>
  </si>
  <si>
    <t>110</t>
  </si>
  <si>
    <t>Shift Shalf approved by Aecom</t>
  </si>
  <si>
    <t>Kline - R2 change</t>
  </si>
  <si>
    <t>106</t>
  </si>
  <si>
    <t>Extras OSMOS  monitoring</t>
  </si>
  <si>
    <t>2022 EMERGING PROJECT - STORM DRAIN REPLACEMENT 136M52FEEDER CABLE RELOCATION</t>
  </si>
  <si>
    <t>RFC required for 24hr paid duty as requested by Peel Region for ROP approval.</t>
  </si>
  <si>
    <t>RFC required for sewer pipe bypass and pipe connections that were not part of original scope/ estimate.</t>
  </si>
  <si>
    <t>RFC required due to sewer being 4ft deep, was supposed to be 10ft deep. Had to change to smaller excavator</t>
  </si>
  <si>
    <t>YORKSHIRE ST N (LONDON RD W TO NORTHUMBERLAND ST) &amp; LIVERPOOL ST</t>
  </si>
  <si>
    <t>643837 - ROAD AUTHORITY RELOCATION-HWY 400 AND LITTLE AVENUE</t>
  </si>
  <si>
    <t>04-01-2023</t>
  </si>
  <si>
    <t>Added padmount transformer to scope</t>
  </si>
  <si>
    <t>22/12/2022</t>
  </si>
  <si>
    <t>Shortage on PO to bill WE Dec 10 &amp; Dec 17</t>
  </si>
  <si>
    <t>178 NEBO RD - GIANEL HOLDINGS INC../HAM/NS00240837/3PHPAD</t>
  </si>
  <si>
    <t>21-12-2022</t>
  </si>
  <si>
    <t>Drawing Change -</t>
  </si>
  <si>
    <t>19-12-2022</t>
  </si>
  <si>
    <t>SC760 - NEW SWITCH GEAR</t>
  </si>
  <si>
    <t>12-01-2023</t>
  </si>
  <si>
    <t>CENTRAL VOLTAGE CONVERSION FUSING</t>
  </si>
  <si>
    <t>OT Hours</t>
  </si>
  <si>
    <t>OT hours</t>
  </si>
  <si>
    <t>453988 - 110 YOUNG ST/ALLR/NS/3PH PAD</t>
  </si>
  <si>
    <t>643550 - 2022 POLE REPLACEMENTS BARRIE BATCH 3</t>
  </si>
  <si>
    <t>75 MELBOURNE ST /  BRAD / SR / 1 PH PAD</t>
  </si>
  <si>
    <t>5925 14TH LINE/ALL/NS/3 PH PAD</t>
  </si>
  <si>
    <t>311 SAUNDERS RD/BAR/SR/3 PHASE PAD</t>
  </si>
  <si>
    <t>641562 - 317 SAUNDERS RD/BAR/NS/3 PHASE PAD</t>
  </si>
  <si>
    <t>642474 - 2022 SWITCH RENEWAL - ALLISTON - 44KV AUTOMATED LIS - AB-B1027</t>
  </si>
  <si>
    <t>642511 - 2022 POLE REPLACEMENTS BRADFORD BATCH 1</t>
  </si>
  <si>
    <t>642509 - 2022 POLE REPLACEMENTS BEETON BATCH 1</t>
  </si>
  <si>
    <t>20 ROSE ST/BAR/SR/3 PHASE SERVICE REMOVAL</t>
  </si>
  <si>
    <t>643414 - 10 STEEL ST, BARRIE - POLE RELOCATION -</t>
  </si>
  <si>
    <t>645488 - 2022 VAULT LID RENEWAL PROGRAM - V23 - 37 MULCASTER ST</t>
  </si>
  <si>
    <t>647541 - 2023 SWGR REPLACEMENT - SC13530 - 52 CUMMING DR. - BARRIE</t>
  </si>
  <si>
    <t>93 BRADFORD ST/BAR/SR/3PH PAD</t>
  </si>
  <si>
    <t>BOVAIRD DR W &amp; LAGERFELD DR</t>
  </si>
  <si>
    <t>CABLE INJECTION 2021-GRID G2 (CAPITAL BUDGET PROJECT_151314)</t>
  </si>
  <si>
    <t>2020 CABLE INJECTION PROJECT - GRIDS N2</t>
  </si>
  <si>
    <t>2020 CABLE INJECTION PROJECT - GRID J3</t>
  </si>
  <si>
    <t>4KV CONVERSION - PHASE 6</t>
  </si>
  <si>
    <t>CABLE INJECTION 2021-GRID H2 (CAPITAL BUDGET PROJECT_151316)</t>
  </si>
  <si>
    <t>CABLE INJECTION 2021-GRID G1 (CAPITAL BUDGET PROJECT_151462)</t>
  </si>
  <si>
    <t>CABLE INJECTION 2021-GRID E4 (CAPITAL BUDGET PROJECT_151310)</t>
  </si>
  <si>
    <t>1403 QUEEN ST W TOWNHOME DEVT – SUBD RES EDS</t>
  </si>
  <si>
    <t>GOREWAY DR PH2.1 COTTRELLE BLVD TO CASTLEMORE RD</t>
  </si>
  <si>
    <t>20 DAVISELM DR / BRAM / NS / 3PH</t>
  </si>
  <si>
    <t>KENDALWOOD LAND - SUBD RES EDS</t>
  </si>
  <si>
    <t>MAYFIELD DEVELOPMENT (21T-18003B) - SUBD RES EDS</t>
  </si>
  <si>
    <t>FEEDER EXPANSION -FINANCIAL DRIVE /SOUTH OF LEGENDARY CIR</t>
  </si>
  <si>
    <t>305 FOGAL ROAD</t>
  </si>
  <si>
    <t>2022 POLE RENEWAL GRID J4  PH1-  6 POLES</t>
  </si>
  <si>
    <t>11801 BRAMALEA RD / BRAM / NS00119574 / 3PH PAD</t>
  </si>
  <si>
    <t>0 ACE DR</t>
  </si>
  <si>
    <t>THE PAVILION PH 3 - SUBD CAP PROJ</t>
  </si>
  <si>
    <t>Vehicle Over Estimated</t>
  </si>
  <si>
    <t>2022 TX RENEWAL - 1PH TX GRID E3 - 8 TX</t>
  </si>
  <si>
    <t>398 RAILSIDE DR / BRAM / NS00142639 / 3PH PAD</t>
  </si>
  <si>
    <t>100 WHYBANK DR / BRAM / NS00142521 / 3PH PAD</t>
  </si>
  <si>
    <t>8 ATLAS CRT / BRAM / UP00159523 / CUSTOMER OWNED SUBSTATION</t>
  </si>
  <si>
    <t>4KV CONVERSION - PHASE 10</t>
  </si>
  <si>
    <t>4 AUCTION LN / BRAM / NS00204490 / 3PH PAD</t>
  </si>
  <si>
    <t>6140 OSPREY BLVD</t>
  </si>
  <si>
    <t>SCADA AMATE SWITCHES INSTALLATION ON EAST DRIVE AND COVENTRY ROAD</t>
  </si>
  <si>
    <t>190 BOVAIRD DR W / BRAM / SR00206666 / 3PH VAULT ROOM</t>
  </si>
  <si>
    <t>DIXIE RD NOISE WALL ISOLATIONS</t>
  </si>
  <si>
    <t>GOREWAY DRIVE ANCHOR RELOCATION</t>
  </si>
  <si>
    <t>237 B ADVANCE BLVD. / BRAM / UP00313938 / 3PH PAD</t>
  </si>
  <si>
    <t>P-201 Elmira Rd S/GUE/NS/Temp Service</t>
  </si>
  <si>
    <t>905 WOODLAWN RD W</t>
  </si>
  <si>
    <t>RIDGEWOOD AVE BK00277</t>
  </si>
  <si>
    <t>54 CAMPBELL ROAD /GUE/NS/ SINGLE PHASE TEMP SERVICE</t>
  </si>
  <si>
    <t>7 Everton Crt</t>
  </si>
  <si>
    <t>2016 Pole Residual Melody Crt</t>
  </si>
  <si>
    <t>Fairleigh Ave Rebuild</t>
  </si>
  <si>
    <t>27 Proctor- Service Relocation</t>
  </si>
  <si>
    <t>Cogeco Third Party Transfers</t>
  </si>
  <si>
    <t>City of Hamilton 3rdParty Transfers</t>
  </si>
  <si>
    <t>Rogers Third Party Transfers</t>
  </si>
  <si>
    <t>2016 Hamilton Pole Residual</t>
  </si>
  <si>
    <t>461 King St. E - Service Relocation</t>
  </si>
  <si>
    <t>Hamilton LBDS Replacements - 2016</t>
  </si>
  <si>
    <t>Huxley Ave South - Pole Replacement</t>
  </si>
  <si>
    <t>RIVERVIEW DRIVE REAR LOT CONVERSION</t>
  </si>
  <si>
    <t>FONTAINBLEU - HOUSES PLANNED CAP B&amp;M COSTS</t>
  </si>
  <si>
    <t>INSULATORS - WEST - NEBO</t>
  </si>
  <si>
    <t>2 BOLD ST, HAMILTON</t>
  </si>
  <si>
    <t>MH20 JAMES STREET SOUTH RAISE LID</t>
  </si>
  <si>
    <t>WINONA HILLS SUBDIVISION - SUBD RES EDS</t>
  </si>
  <si>
    <t>620 RYMAL RD EAST/ HAM / UP</t>
  </si>
  <si>
    <t>40 ZINFANDAL DR - SUBD RES EDS</t>
  </si>
  <si>
    <t>173 CLINE - ANCHOR REPLACEMENT</t>
  </si>
  <si>
    <t>35 SUNNYHURST AVE STONEY CREEK</t>
  </si>
  <si>
    <t>82 FERGUSON AVE N / HAM / NS00287202 / 200A 347/600</t>
  </si>
  <si>
    <t>Ogilvie, Jordan</t>
  </si>
  <si>
    <t>452817 (WO 316695) OH Relocation - HWY 427 EXTENSION, LANGSTAFF RD, EAST OF HUNTINGTON RD, VAUGHAN</t>
  </si>
  <si>
    <t>(WO310938) The Remington Centre</t>
  </si>
  <si>
    <t>453728 (WO 319045) Ballantry Cornell Phase 8</t>
  </si>
  <si>
    <t>635051 - TRANSFORMER REPLACEMENT 2020 - BATCH 15 - REPLACE 7 TXS</t>
  </si>
  <si>
    <t>ICI POLE RELOCATION/130 ST JOHNS SIDEROAD</t>
  </si>
  <si>
    <t>636112 - DONNA MAE ESTATES</t>
  </si>
  <si>
    <t>ICI SERVICE UPGRADE/ 12 BOND CRES</t>
  </si>
  <si>
    <t>637531 - 21 AND 31 PERFORMANCE DR/RHL/NS/3PH PAD</t>
  </si>
  <si>
    <t>638116 - THOMAS COOK AVE. - #2, CARVILLE COMMUNITY CENTRE, LIBRARY AND DISTRICT PARK</t>
  </si>
  <si>
    <t>638582 - POLE REPLACEMENT 2021 - BATCH 10</t>
  </si>
  <si>
    <t>638581 - POLE REPLACEMENT 2022 - BATCH 9</t>
  </si>
  <si>
    <t>638603 - POLE REPLACEMENT 2021 - REPLACE P51710 - RAILWAY CROSSING</t>
  </si>
  <si>
    <t>640456 - 85 VOGELL RD/RHL / NS/ 3PH PAD</t>
  </si>
  <si>
    <t>641197 - VOLTAGE CONVERSION - CONVERT CUSTOMERS ON MORGAN MS INTO 27.6KV SUPPLY, MARKHAM</t>
  </si>
  <si>
    <t>641289 - 17 MILLWOOD PARKWAY DEVELOPMENT – SUBD RES EDS</t>
  </si>
  <si>
    <t>76 NOVAN CRES/AUR/UP/1PH PAD</t>
  </si>
  <si>
    <t>642222 - 8440 HWY 27</t>
  </si>
  <si>
    <t>642447 - 2022 POLE RENEWAL - P44985</t>
  </si>
  <si>
    <t>642843 - 2022 POLE RENEWAL - BATCH 6 - 7 POLES</t>
  </si>
  <si>
    <t>643169 - 2022 POLE REBUILD - THISTLEWOOD RD - 5 POLES</t>
  </si>
  <si>
    <t>643166 - 2022 POLE RENEWAL - BATCH 5 - 6 POLES</t>
  </si>
  <si>
    <t>643171 - 2022 POLE RENEWAL - P44186</t>
  </si>
  <si>
    <t>643347 - HUNTINGTON RD &amp; HWY 7</t>
  </si>
  <si>
    <t>644031 - 8361 YONGE ST/MAR/UP/1PH PAD</t>
  </si>
  <si>
    <t>HUNTINGTON ROAD, NORTH OF NASHVILLE ROAD - BLOCK 62 W</t>
  </si>
  <si>
    <t>644149 - CUSTOMER INITIATED UG RELOCATION-70 CONNIE CRES, VAUGHAN</t>
  </si>
  <si>
    <t>644223 - POLE REPLACEMENT AUTUMNHILL DEVELOPMENT</t>
  </si>
  <si>
    <t>90 RIVIERA DR / MAR / UP / 3PH PAD TX</t>
  </si>
  <si>
    <t>10356 HUNTINGTON RD/VAU/NS/3PH PAD</t>
  </si>
  <si>
    <t>2022 PR - 9WP - GREENWAY POLE LINE REBUILD</t>
  </si>
  <si>
    <t>1063 DOUGLAS MCCURDY COMMON</t>
  </si>
  <si>
    <t>LOCATES AND SURVEYING FOR REGION’S SENIORS HEALTH AND WELLNESS VILLAGE</t>
  </si>
  <si>
    <t>Argentia Phase 1 - UG Cable Replacement</t>
  </si>
  <si>
    <t>2017 OTC (INITIAL) - MEADOWVALE LANE (EHM COSTS)</t>
  </si>
  <si>
    <t>2679 SLOUGH ST. MISSISSAUGA ON</t>
  </si>
  <si>
    <t>SG1534 - RATHBURN RD. AND GOLDEN ORCHARD DR.</t>
  </si>
  <si>
    <t>2075 Sherobee Rd - PCB Transformer Replacement</t>
  </si>
  <si>
    <t>CITATION PLACE INVESTIGATION</t>
  </si>
  <si>
    <t>Rathburn Rd W - U/G Cable Repair - 68F4 Part 1</t>
  </si>
  <si>
    <t>Elora Dr - UG Cable Repair - 68F4 Part 2</t>
  </si>
  <si>
    <t>Burhamthorpe Rd W - UG Cable Repair - 83F3</t>
  </si>
  <si>
    <t>Elora Dr - UG Cable Repairs - 83F5</t>
  </si>
  <si>
    <t>Burnhamthorpe Rd W - UG Cable Repair - 68F7</t>
  </si>
  <si>
    <t>Third Party Transfer Project - TX replacement TX641</t>
  </si>
  <si>
    <t>PCB/AGE Transformer Replacements</t>
  </si>
  <si>
    <t>1400 Dixie Rd - PCB Transformer Replacement</t>
  </si>
  <si>
    <t>2020 TRANSFORMER REPLACEMENT BATCH 7 - 9 UNITS</t>
  </si>
  <si>
    <t>2020 TRANSFORMER REPLACEMENT BATCH 6 - 15 UNITS</t>
  </si>
  <si>
    <t>2020 TRANSFORMER REPLACEMENT BATCH 8 - 12 UNITS</t>
  </si>
  <si>
    <t>CENTRA SOUTH TX REPLACEMENT - BATCH 18</t>
  </si>
  <si>
    <t>CENTRAL SOUTH TRANSFORMER REPLACEMENT - TX 8325</t>
  </si>
  <si>
    <t>7140 TRANMERE DR - TX15235 REPLACEMENT - O/H 500KVA 347/600V</t>
  </si>
  <si>
    <t>REPLACING 3 SPANS OF #6 PRIMARY WITH 1/0 FOR WO415169 ON MELTON COURT</t>
  </si>
  <si>
    <t>UG CABLE REPLACEMENT DARCEL AND BRANDON GATE</t>
  </si>
  <si>
    <t>AREA 11 - TRUESCOTT AND DOWNSVIEW</t>
  </si>
  <si>
    <t>MONTEVIDEO &amp; TREVISO PH2 CABLE REPLACEMENT</t>
  </si>
  <si>
    <t>POLES - CENTRAL SOUTH</t>
  </si>
  <si>
    <t>1075 CLARKSON RD N - PCB TRANSFORMER REPLACEMENT</t>
  </si>
  <si>
    <t>2020 POLE REPLACEMENT BATCH 5 - 17 POLES</t>
  </si>
  <si>
    <t>2020 POLE REPLACEMENT BATCH 4 - 12 POLES</t>
  </si>
  <si>
    <t>OH TRANSFORMER REPLACEMENTS - PART 3</t>
  </si>
  <si>
    <t>RFC#1 FOR "633865" 2020 POLE REPLACEMENT BATCH 2 - 12 POLES</t>
  </si>
  <si>
    <t>MEDICAL OFFICES</t>
  </si>
  <si>
    <t>2445 LUCKNOW DR - MISS - UP - 3PH - 1000KVA</t>
  </si>
  <si>
    <t>2180 SPEAKMAN DR - MISS - NS  - 4000A C.O. SERVICE</t>
  </si>
  <si>
    <t>BATCH 1 - TRANSFORMER KIOSK REPLACEMENT</t>
  </si>
  <si>
    <t>L7199 TO L7202 GLEN ERIN DR UG CABLE REPLACEMENT</t>
  </si>
  <si>
    <t>870 BALTIMORE AVE - 1PH PADMOUNT TX REPLACEMENT - TX2542</t>
  </si>
  <si>
    <t>1408 SEAVIEW - 1PH PADMOUNT TX REPLACEMENT - TX1920</t>
  </si>
  <si>
    <t>PROJECT_ 151901 _ CABLE REPLACEMENT PROJECT  - (AREA16) - HEMUS SQUARE</t>
  </si>
  <si>
    <t>PROJECT_ 151903 _ CABLE REPLACEMENT PROJECT - (AREA25) - SOUTH MILLWAY</t>
  </si>
  <si>
    <t>PROJECT 151894 _ CABLE REMEDIATION- MAIN FEEDER CABLE (S4802 TO L4835)</t>
  </si>
  <si>
    <t>QTY 12 1PH - 2022 TX REPLACEMENT - BATCH 2</t>
  </si>
  <si>
    <t>LT102038 - 2022 DA - HERITAGE RD AND 407 - P21458</t>
  </si>
  <si>
    <t>YL41179 - 2022 SR QUEENSWAY E &amp; EDGEWORTH RD - P11367</t>
  </si>
  <si>
    <t>YL44352 - 2022 DA - DIXIE RD AND PRIMATE RD - P17025</t>
  </si>
  <si>
    <t>6860 REXWOOD ROAD UNIT 1 MISSISSAUGA</t>
  </si>
  <si>
    <t>300 STATESMAN DRIVE</t>
  </si>
  <si>
    <t>MEADOWVALE ROTARY PARK</t>
  </si>
  <si>
    <t>5105 HURONTARIO</t>
  </si>
  <si>
    <t>BRIGHTWATER DEVELOPMENT - PINE AVE SOUTH SECONDARY RELOCATIONS</t>
  </si>
  <si>
    <t>1644 GLENBURNIE ROAD - POLE RELOCATION</t>
  </si>
  <si>
    <t>2023 TX RENEWAL, BATCH 2 - PRIORITIZED LIST (TX10316)</t>
  </si>
  <si>
    <t>Killarney Circle Duct &amp; Pad Rebuild</t>
  </si>
  <si>
    <t>Vault Repairs - St. Catharines</t>
  </si>
  <si>
    <t>131 Rockwood Ave URD - SCH</t>
  </si>
  <si>
    <t>Estimates for COS</t>
  </si>
  <si>
    <t>BROCK U. ION METER INSTALL (2019)</t>
  </si>
  <si>
    <t>INSULATORS - WEST - ST.CATHARINES</t>
  </si>
  <si>
    <t>2 CUSHMAN RD.</t>
  </si>
  <si>
    <t>ST CATH AUTO SWITCHES - BRANCH PLANT 830</t>
  </si>
  <si>
    <t>35 TOWERING HEIGHTS BLVD - TRANSFORMER RELOCATION</t>
  </si>
  <si>
    <t>MISSISSAUGA RD @ LAGERFELD RD. POLE RELOCATION  (LAGERFELD RD EXT.</t>
  </si>
  <si>
    <t>AW Group</t>
  </si>
  <si>
    <t>277 VODDEN ST SWITCHGEAR RELOCATION</t>
  </si>
  <si>
    <t>Brampton LRT</t>
  </si>
  <si>
    <t>MIDTOWN - SUBD RES EDS</t>
  </si>
  <si>
    <t>CHERYL AVE MINI REBUILD (HAMILTON - 11</t>
  </si>
  <si>
    <t>2022 SG REPL - BATCH 5 - VAUGHAN</t>
  </si>
  <si>
    <t>2022 SG REPL - BATCH 7 - VAUGHAN</t>
  </si>
  <si>
    <t>2022 SG REPL - BATCH 6 - VAUGHAN</t>
  </si>
  <si>
    <t>GARDEN HOMES (MARKHAM) DEVELOPMENT – SUBD RES EDS</t>
  </si>
  <si>
    <t>CHURCHILL MEADOWS TS - TS TO WINSTON CHURCHILL (FEEDER EGRESS)</t>
  </si>
  <si>
    <t>XMoinuddin, Saad</t>
  </si>
  <si>
    <t>6005 ERIN MILLS - MISS - NS - 1200A  (EXP. DEM:846KW PER M-REZA)</t>
  </si>
  <si>
    <t>971 MATHESON BLVD E- MISS - UP - 3PH - UP00250505</t>
  </si>
  <si>
    <t>640976 - HARBOUR POINTE PHASE IV - SUBD RES EDS</t>
  </si>
  <si>
    <t>642278 - 61 THOMPSON RD W/PEN/NS/1 PHASE PAD</t>
  </si>
  <si>
    <t>QUEEN VICTORIA DR - VAULT LID</t>
  </si>
  <si>
    <t>2021 EMERGING OH - HAM - BATCH 3 - 1 TX</t>
  </si>
  <si>
    <t>2022 TX RENEWAL - POLE TRAN P7676</t>
  </si>
  <si>
    <t>Something looks wrong with the RFC Report, Henry will get Maaz to look into it when he gets access to the Reports tab in P6</t>
  </si>
  <si>
    <t>RAVENSCLIFFE U/G &amp; REAR LOT CONVERSION</t>
  </si>
  <si>
    <t>ACTIVE</t>
  </si>
  <si>
    <t>TURNER AVE - UG REAR LOT CONVERSION</t>
  </si>
  <si>
    <t>STONECHURCH &amp; UPPER PARADISE CABLE REPLACEMENTS (EAST OF UPPER PARADISE) (3A)</t>
  </si>
  <si>
    <t>CHAMBER LID REPLACEMENTS- 2022- PHASE 1</t>
  </si>
  <si>
    <t>CUSTOMER INITIATED EXPANSION - ROXBOROUGH PARK, REID AVE NORTH - HAMILTON</t>
  </si>
  <si>
    <t>CUSTOMER INITIATED RELOCATIONS - AYR AVE/BINGHAM DR</t>
  </si>
  <si>
    <t>2022 - WEST CABLE REPLACEMENTS - STONEY CREEK - NORTH OF HWY 8 (PART 2)</t>
  </si>
  <si>
    <t>636134 - BRENTWOOD SUBDIVISION VAUGHAN / I&amp;C WO</t>
  </si>
  <si>
    <t>BUM81 FEEDER EXTENSION PART 2 - NORTH OF CARLTON  (ST. CATH)</t>
  </si>
  <si>
    <t>SHAMROCK COMMON - SUBD RES EDS</t>
  </si>
  <si>
    <t>NV25 &amp; NV35 - NEW MH ROOF</t>
  </si>
  <si>
    <t>2022 - BULA DRIVE URD</t>
  </si>
  <si>
    <t>Casciato, Adam J</t>
  </si>
  <si>
    <t>Missing Converted Employee for WO</t>
  </si>
  <si>
    <t>Fisher, Cody</t>
  </si>
  <si>
    <t>Biggs, Scott</t>
  </si>
  <si>
    <t>Transpower Group</t>
  </si>
  <si>
    <t>Black and McDonald Group</t>
  </si>
  <si>
    <t>643178 - CHAMPLAIN SHORES – SUBD RES EDS</t>
  </si>
  <si>
    <t>Tom Corriveau</t>
  </si>
  <si>
    <t>453796 - VIA RENZO DR. #95 - BLDG. DC3</t>
  </si>
  <si>
    <t>636102 - 8960 JANE ST / VAU / NS/ CO-STN</t>
  </si>
  <si>
    <t>636704 - 73 WOOTEN WAY N / ICI PAD TX INSTALLATION</t>
  </si>
  <si>
    <t>638622 - 7537 WOODBINE AVE / MARKHAM / NS / 3PH PAD TX</t>
  </si>
  <si>
    <t>644480 - ELGIN MILLS RD. EAST - #1591</t>
  </si>
  <si>
    <t>645591 - 5336 HWY 7 E / MAR / SR / 3PH OH BANK DEMO</t>
  </si>
  <si>
    <t>645776 - 9600 KEELE STREET</t>
  </si>
  <si>
    <t>Upload Completed</t>
  </si>
  <si>
    <t xml:space="preserve">Travel time </t>
  </si>
  <si>
    <t>Total Labour Hrs</t>
  </si>
  <si>
    <t>Reg Hrs</t>
  </si>
  <si>
    <t>OT Hrs</t>
  </si>
  <si>
    <t/>
  </si>
  <si>
    <t>Insp Hrs</t>
  </si>
  <si>
    <t>Insp OT Hrs</t>
  </si>
  <si>
    <t>P&amp;C Hrs</t>
  </si>
  <si>
    <t>P&amp;C OT Hrs</t>
  </si>
  <si>
    <t>Task 1 OT Hrs</t>
  </si>
  <si>
    <t>Material - Burden</t>
  </si>
  <si>
    <t>Mat DIRM</t>
  </si>
  <si>
    <t>Personnel - Burden</t>
  </si>
  <si>
    <t>Expenses - OTHER</t>
  </si>
  <si>
    <t>ICI Serv Credit - OTHER</t>
  </si>
  <si>
    <t>Additional unmapped charges</t>
  </si>
  <si>
    <t>RFC - Total Material</t>
  </si>
  <si>
    <t>RFC - Total Tools</t>
  </si>
  <si>
    <t>RFC - Total External Contr</t>
  </si>
  <si>
    <t>Manual entry</t>
  </si>
  <si>
    <t>Input</t>
  </si>
  <si>
    <t>Formula</t>
  </si>
  <si>
    <t>JDE Estimate - Cost Summary</t>
  </si>
  <si>
    <t>P6</t>
  </si>
  <si>
    <t>External Contractor - SC</t>
  </si>
  <si>
    <t>External Contr Burden - SC</t>
  </si>
  <si>
    <t>Plan</t>
  </si>
  <si>
    <t>Actual</t>
  </si>
  <si>
    <t>Formula - Once entries have been completed verify correct</t>
  </si>
  <si>
    <t>JDE Estimate - Cost Summary - NU</t>
  </si>
  <si>
    <t>JDE Estimate - Cost Summary including NU</t>
  </si>
  <si>
    <t>Hubble - WO Task Detail</t>
  </si>
  <si>
    <t>JDE WO - WO Cost</t>
  </si>
  <si>
    <t>RFC - Total Personnel</t>
  </si>
  <si>
    <t xml:space="preserve">Task 1 Hrs </t>
  </si>
  <si>
    <t>Lines Hrs (incl 100)</t>
  </si>
  <si>
    <t>Des Hrs (incl 115)</t>
  </si>
  <si>
    <t>Des OT (incl 115)</t>
  </si>
  <si>
    <t>Lines OT Hrs (incl 100)</t>
  </si>
  <si>
    <t>Metering Hrs (Task 800)</t>
  </si>
  <si>
    <t>Metering Hrs OT (Task 800)</t>
  </si>
  <si>
    <t>Note: If there are actual Metering Hrs, subtract the same number from Task 130</t>
  </si>
  <si>
    <t xml:space="preserve">Note: Total should equal total of all Lines tasks minus Metering </t>
  </si>
  <si>
    <t>Total Tools $'s to Analyze</t>
  </si>
  <si>
    <t>Total Material $'s to Analyze</t>
  </si>
  <si>
    <t>Total LBr $'s to Analyze</t>
  </si>
  <si>
    <t>Total Ext Contract $'s to Analyze</t>
  </si>
  <si>
    <t>Hubble WO Analysis - Actuals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</si>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</sst>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#,##0.0%"/>
    <numFmt numFmtId="167" formatCode="\$#,##0.00;\(\$#,##0.00\)"/>
    <numFmt numFmtId="168" formatCode="#,##0%"/>
    <numFmt numFmtId="169" formatCode="mmm\ d\,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Tahoma"/>
      <family val="2"/>
    </font>
    <font>
      <sz val="6"/>
      <color theme="1"/>
      <name val="Tahoma"/>
      <family val="2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rgb="FFFFFFFF"/>
      </patternFill>
    </fill>
    <fill>
      <patternFill patternType="solid">
        <fgColor rgb="FFDCDCD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184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0" xfId="1" applyNumberFormat="1" applyFont="1" applyBorder="1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8" xfId="0" applyBorder="1"/>
    <xf numFmtId="0" fontId="2" fillId="0" borderId="7" xfId="0" applyFont="1" applyBorder="1"/>
    <xf numFmtId="164" fontId="0" fillId="0" borderId="8" xfId="1" applyNumberFormat="1" applyFont="1" applyBorder="1" applyAlignment="1">
      <alignment horizontal="center"/>
    </xf>
    <xf numFmtId="9" fontId="0" fillId="0" borderId="8" xfId="2" applyFont="1" applyBorder="1" applyAlignment="1">
      <alignment horizontal="center"/>
    </xf>
    <xf numFmtId="0" fontId="0" fillId="0" borderId="6" xfId="0" applyBorder="1" applyAlignment="1">
      <alignment horizontal="right" vertical="top" wrapText="1"/>
    </xf>
    <xf numFmtId="0" fontId="0" fillId="0" borderId="6" xfId="0" applyBorder="1" applyAlignment="1">
      <alignment horizontal="left" vertical="top" wrapText="1"/>
    </xf>
    <xf numFmtId="0" fontId="0" fillId="3" borderId="0" xfId="0" applyFill="1" applyAlignment="1">
      <alignment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right" vertical="top" wrapText="1"/>
    </xf>
    <xf numFmtId="0" fontId="0" fillId="4" borderId="6" xfId="0" applyFill="1" applyBorder="1" applyAlignment="1">
      <alignment horizontal="right" vertical="top" wrapText="1"/>
    </xf>
    <xf numFmtId="0" fontId="5" fillId="2" borderId="6" xfId="0" applyFont="1" applyFill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165" fontId="5" fillId="0" borderId="6" xfId="0" applyNumberFormat="1" applyFont="1" applyBorder="1" applyAlignment="1">
      <alignment horizontal="right" vertical="top" wrapText="1"/>
    </xf>
    <xf numFmtId="167" fontId="5" fillId="0" borderId="6" xfId="0" applyNumberFormat="1" applyFont="1" applyBorder="1" applyAlignment="1">
      <alignment horizontal="right" vertical="top" wrapText="1"/>
    </xf>
    <xf numFmtId="169" fontId="5" fillId="0" borderId="6" xfId="0" applyNumberFormat="1" applyFont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165" fontId="6" fillId="3" borderId="6" xfId="0" applyNumberFormat="1" applyFont="1" applyFill="1" applyBorder="1" applyAlignment="1">
      <alignment horizontal="right" vertical="top" wrapText="1"/>
    </xf>
    <xf numFmtId="167" fontId="6" fillId="3" borderId="6" xfId="0" applyNumberFormat="1" applyFont="1" applyFill="1" applyBorder="1" applyAlignment="1">
      <alignment horizontal="right" vertical="top" wrapText="1"/>
    </xf>
    <xf numFmtId="166" fontId="6" fillId="3" borderId="6" xfId="0" applyNumberFormat="1" applyFont="1" applyFill="1" applyBorder="1" applyAlignment="1">
      <alignment horizontal="right" vertical="top" wrapText="1"/>
    </xf>
    <xf numFmtId="165" fontId="6" fillId="4" borderId="6" xfId="0" applyNumberFormat="1" applyFont="1" applyFill="1" applyBorder="1" applyAlignment="1">
      <alignment horizontal="right" vertical="top" wrapText="1"/>
    </xf>
    <xf numFmtId="167" fontId="6" fillId="4" borderId="6" xfId="0" applyNumberFormat="1" applyFont="1" applyFill="1" applyBorder="1" applyAlignment="1">
      <alignment horizontal="right" vertical="top" wrapText="1"/>
    </xf>
    <xf numFmtId="166" fontId="6" fillId="4" borderId="6" xfId="0" applyNumberFormat="1" applyFont="1" applyFill="1" applyBorder="1" applyAlignment="1">
      <alignment horizontal="right" vertical="top" wrapText="1"/>
    </xf>
    <xf numFmtId="168" fontId="6" fillId="4" borderId="6" xfId="0" applyNumberFormat="1" applyFont="1" applyFill="1" applyBorder="1" applyAlignment="1">
      <alignment horizontal="right" vertical="top" wrapText="1"/>
    </xf>
    <xf numFmtId="168" fontId="6" fillId="3" borderId="6" xfId="0" applyNumberFormat="1" applyFont="1" applyFill="1" applyBorder="1" applyAlignment="1">
      <alignment horizontal="right" vertical="top" wrapText="1"/>
    </xf>
    <xf numFmtId="4" fontId="6" fillId="4" borderId="6" xfId="0" applyNumberFormat="1" applyFont="1" applyFill="1" applyBorder="1" applyAlignment="1">
      <alignment horizontal="right" vertical="top" wrapText="1"/>
    </xf>
    <xf numFmtId="169" fontId="6" fillId="3" borderId="6" xfId="0" applyNumberFormat="1" applyFont="1" applyFill="1" applyBorder="1" applyAlignment="1">
      <alignment horizontal="left" vertical="top" wrapText="1"/>
    </xf>
    <xf numFmtId="0" fontId="7" fillId="0" borderId="0" xfId="0" applyFont="1"/>
    <xf numFmtId="0" fontId="6" fillId="2" borderId="6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top" wrapText="1"/>
    </xf>
    <xf numFmtId="1" fontId="6" fillId="3" borderId="6" xfId="0" applyNumberFormat="1" applyFont="1" applyFill="1" applyBorder="1" applyAlignment="1">
      <alignment horizontal="left" vertical="top" wrapText="1"/>
    </xf>
    <xf numFmtId="0" fontId="0" fillId="3" borderId="11" xfId="0" applyFill="1" applyBorder="1" applyAlignment="1">
      <alignment horizontal="left" vertical="top" wrapText="1"/>
    </xf>
    <xf numFmtId="0" fontId="8" fillId="3" borderId="12" xfId="0" applyFont="1" applyFill="1" applyBorder="1" applyAlignment="1">
      <alignment horizontal="center" vertical="top" wrapText="1"/>
    </xf>
    <xf numFmtId="0" fontId="8" fillId="3" borderId="13" xfId="0" applyFont="1" applyFill="1" applyBorder="1" applyAlignment="1">
      <alignment horizontal="center" vertical="top" wrapText="1"/>
    </xf>
    <xf numFmtId="0" fontId="9" fillId="3" borderId="14" xfId="0" applyFont="1" applyFill="1" applyBorder="1" applyAlignment="1">
      <alignment horizontal="left" vertical="top" wrapText="1"/>
    </xf>
    <xf numFmtId="3" fontId="10" fillId="4" borderId="15" xfId="0" applyNumberFormat="1" applyFont="1" applyFill="1" applyBorder="1" applyAlignment="1">
      <alignment horizontal="center" vertical="top" wrapText="1"/>
    </xf>
    <xf numFmtId="168" fontId="10" fillId="4" borderId="16" xfId="0" applyNumberFormat="1" applyFont="1" applyFill="1" applyBorder="1" applyAlignment="1">
      <alignment horizontal="center" vertical="top" wrapText="1"/>
    </xf>
    <xf numFmtId="0" fontId="9" fillId="3" borderId="17" xfId="0" applyFont="1" applyFill="1" applyBorder="1" applyAlignment="1">
      <alignment horizontal="left" vertical="top" wrapText="1"/>
    </xf>
    <xf numFmtId="3" fontId="10" fillId="4" borderId="18" xfId="0" applyNumberFormat="1" applyFont="1" applyFill="1" applyBorder="1" applyAlignment="1">
      <alignment horizontal="center" vertical="top" wrapText="1"/>
    </xf>
    <xf numFmtId="168" fontId="10" fillId="4" borderId="19" xfId="0" applyNumberFormat="1" applyFont="1" applyFill="1" applyBorder="1" applyAlignment="1">
      <alignment horizontal="center" vertical="top" wrapText="1"/>
    </xf>
    <xf numFmtId="0" fontId="9" fillId="3" borderId="20" xfId="0" applyFont="1" applyFill="1" applyBorder="1" applyAlignment="1">
      <alignment horizontal="left" vertical="top" wrapText="1"/>
    </xf>
    <xf numFmtId="3" fontId="10" fillId="4" borderId="21" xfId="0" applyNumberFormat="1" applyFont="1" applyFill="1" applyBorder="1" applyAlignment="1">
      <alignment horizontal="center" vertical="top" wrapText="1"/>
    </xf>
    <xf numFmtId="168" fontId="10" fillId="4" borderId="22" xfId="0" applyNumberFormat="1" applyFont="1" applyFill="1" applyBorder="1" applyAlignment="1">
      <alignment horizontal="center" vertical="top" wrapText="1"/>
    </xf>
    <xf numFmtId="0" fontId="0" fillId="3" borderId="23" xfId="0" applyFill="1" applyBorder="1" applyAlignment="1">
      <alignment vertical="top" wrapText="1"/>
    </xf>
    <xf numFmtId="0" fontId="0" fillId="3" borderId="24" xfId="0" applyFill="1" applyBorder="1" applyAlignment="1">
      <alignment vertical="top" wrapText="1"/>
    </xf>
    <xf numFmtId="0" fontId="9" fillId="3" borderId="25" xfId="0" applyFont="1" applyFill="1" applyBorder="1" applyAlignment="1">
      <alignment horizontal="left" vertical="top" wrapText="1"/>
    </xf>
    <xf numFmtId="3" fontId="10" fillId="4" borderId="26" xfId="0" applyNumberFormat="1" applyFont="1" applyFill="1" applyBorder="1" applyAlignment="1">
      <alignment horizontal="center" vertical="top" wrapText="1"/>
    </xf>
    <xf numFmtId="168" fontId="10" fillId="4" borderId="27" xfId="0" applyNumberFormat="1" applyFont="1" applyFill="1" applyBorder="1" applyAlignment="1">
      <alignment horizontal="center" vertical="top" wrapText="1"/>
    </xf>
    <xf numFmtId="0" fontId="9" fillId="3" borderId="28" xfId="0" applyFont="1" applyFill="1" applyBorder="1" applyAlignment="1">
      <alignment horizontal="left" vertical="top" wrapText="1"/>
    </xf>
    <xf numFmtId="3" fontId="10" fillId="4" borderId="29" xfId="0" applyNumberFormat="1" applyFont="1" applyFill="1" applyBorder="1" applyAlignment="1">
      <alignment horizontal="center" vertical="top" wrapText="1"/>
    </xf>
    <xf numFmtId="168" fontId="10" fillId="4" borderId="30" xfId="0" applyNumberFormat="1" applyFont="1" applyFill="1" applyBorder="1" applyAlignment="1">
      <alignment horizontal="center" vertical="top" wrapText="1"/>
    </xf>
    <xf numFmtId="0" fontId="9" fillId="3" borderId="31" xfId="0" applyFont="1" applyFill="1" applyBorder="1" applyAlignment="1">
      <alignment horizontal="left" vertical="top" wrapText="1"/>
    </xf>
    <xf numFmtId="3" fontId="10" fillId="4" borderId="32" xfId="0" applyNumberFormat="1" applyFont="1" applyFill="1" applyBorder="1" applyAlignment="1">
      <alignment horizontal="center" vertical="top" wrapText="1"/>
    </xf>
    <xf numFmtId="168" fontId="10" fillId="4" borderId="33" xfId="0" applyNumberFormat="1" applyFont="1" applyFill="1" applyBorder="1" applyAlignment="1">
      <alignment horizontal="center" vertical="top" wrapText="1"/>
    </xf>
    <xf numFmtId="0" fontId="9" fillId="3" borderId="34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44" fontId="0" fillId="7" borderId="2" xfId="1" applyFont="1" applyFill="1" applyBorder="1" applyAlignment="1">
      <alignment horizontal="center"/>
    </xf>
    <xf numFmtId="44" fontId="0" fillId="7" borderId="3" xfId="1" applyFont="1" applyFill="1" applyBorder="1" applyAlignment="1">
      <alignment horizontal="center"/>
    </xf>
    <xf numFmtId="0" fontId="0" fillId="0" borderId="18" xfId="0" applyBorder="1"/>
    <xf numFmtId="44" fontId="0" fillId="7" borderId="9" xfId="1" applyFont="1" applyFill="1" applyBorder="1" applyAlignment="1">
      <alignment horizontal="center"/>
    </xf>
    <xf numFmtId="44" fontId="0" fillId="7" borderId="10" xfId="1" applyFont="1" applyFill="1" applyBorder="1" applyAlignment="1">
      <alignment horizontal="center"/>
    </xf>
    <xf numFmtId="0" fontId="0" fillId="0" borderId="21" xfId="0" applyBorder="1"/>
    <xf numFmtId="0" fontId="8" fillId="3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9" fillId="3" borderId="23" xfId="0" applyFont="1" applyFill="1" applyBorder="1" applyAlignment="1">
      <alignment horizontal="left" vertical="top" wrapText="1"/>
    </xf>
    <xf numFmtId="3" fontId="10" fillId="0" borderId="0" xfId="0" applyNumberFormat="1" applyFont="1" applyAlignment="1">
      <alignment horizontal="center" vertical="top" wrapText="1"/>
    </xf>
    <xf numFmtId="168" fontId="10" fillId="0" borderId="24" xfId="0" applyNumberFormat="1" applyFont="1" applyBorder="1" applyAlignment="1">
      <alignment horizontal="center" vertical="top" wrapText="1"/>
    </xf>
    <xf numFmtId="0" fontId="0" fillId="8" borderId="18" xfId="0" applyFill="1" applyBorder="1"/>
    <xf numFmtId="0" fontId="2" fillId="0" borderId="36" xfId="0" applyFont="1" applyBorder="1"/>
    <xf numFmtId="0" fontId="11" fillId="8" borderId="31" xfId="0" applyFont="1" applyFill="1" applyBorder="1"/>
    <xf numFmtId="0" fontId="0" fillId="9" borderId="1" xfId="0" applyFill="1" applyBorder="1"/>
    <xf numFmtId="0" fontId="0" fillId="0" borderId="37" xfId="0" applyBorder="1"/>
    <xf numFmtId="0" fontId="11" fillId="9" borderId="31" xfId="0" applyFont="1" applyFill="1" applyBorder="1"/>
    <xf numFmtId="0" fontId="0" fillId="9" borderId="45" xfId="0" applyFill="1" applyBorder="1"/>
    <xf numFmtId="0" fontId="0" fillId="9" borderId="34" xfId="0" applyFill="1" applyBorder="1"/>
    <xf numFmtId="0" fontId="0" fillId="10" borderId="1" xfId="0" applyFill="1" applyBorder="1"/>
    <xf numFmtId="0" fontId="11" fillId="11" borderId="31" xfId="0" applyFont="1" applyFill="1" applyBorder="1"/>
    <xf numFmtId="0" fontId="0" fillId="11" borderId="45" xfId="0" applyFill="1" applyBorder="1"/>
    <xf numFmtId="0" fontId="0" fillId="11" borderId="34" xfId="0" applyFill="1" applyBorder="1"/>
    <xf numFmtId="0" fontId="0" fillId="11" borderId="1" xfId="0" applyFill="1" applyBorder="1"/>
    <xf numFmtId="0" fontId="11" fillId="10" borderId="51" xfId="0" applyFont="1" applyFill="1" applyBorder="1"/>
    <xf numFmtId="0" fontId="0" fillId="10" borderId="34" xfId="0" applyFill="1" applyBorder="1"/>
    <xf numFmtId="0" fontId="0" fillId="8" borderId="45" xfId="0" applyFill="1" applyBorder="1"/>
    <xf numFmtId="0" fontId="0" fillId="8" borderId="34" xfId="0" applyFill="1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7" fontId="0" fillId="5" borderId="1" xfId="1" applyNumberFormat="1" applyFont="1" applyFill="1" applyBorder="1" applyAlignment="1">
      <alignment horizontal="center"/>
    </xf>
    <xf numFmtId="164" fontId="0" fillId="5" borderId="1" xfId="1" applyNumberFormat="1" applyFont="1" applyFill="1" applyBorder="1" applyAlignment="1">
      <alignment horizontal="center"/>
    </xf>
    <xf numFmtId="9" fontId="0" fillId="5" borderId="1" xfId="2" applyFont="1" applyFill="1" applyBorder="1" applyAlignment="1">
      <alignment horizontal="center"/>
    </xf>
    <xf numFmtId="9" fontId="0" fillId="6" borderId="1" xfId="2" applyFont="1" applyFill="1" applyBorder="1" applyAlignment="1">
      <alignment horizontal="center"/>
    </xf>
    <xf numFmtId="44" fontId="0" fillId="5" borderId="2" xfId="1" applyFont="1" applyFill="1" applyBorder="1" applyAlignment="1">
      <alignment horizontal="center"/>
    </xf>
    <xf numFmtId="44" fontId="0" fillId="5" borderId="3" xfId="1" applyFont="1" applyFill="1" applyBorder="1" applyAlignment="1">
      <alignment horizontal="center"/>
    </xf>
    <xf numFmtId="44" fontId="0" fillId="6" borderId="2" xfId="1" applyFont="1" applyFill="1" applyBorder="1" applyAlignment="1">
      <alignment horizontal="center"/>
    </xf>
    <xf numFmtId="44" fontId="0" fillId="6" borderId="3" xfId="1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15" fontId="0" fillId="5" borderId="2" xfId="0" applyNumberFormat="1" applyFill="1" applyBorder="1" applyAlignment="1">
      <alignment horizontal="center" vertical="center"/>
    </xf>
    <xf numFmtId="15" fontId="0" fillId="5" borderId="3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" fontId="0" fillId="0" borderId="2" xfId="0" applyNumberFormat="1" applyBorder="1" applyAlignment="1">
      <alignment horizontal="left"/>
    </xf>
    <xf numFmtId="1" fontId="0" fillId="0" borderId="5" xfId="0" applyNumberFormat="1" applyBorder="1" applyAlignment="1">
      <alignment horizontal="left"/>
    </xf>
    <xf numFmtId="1" fontId="0" fillId="0" borderId="3" xfId="0" applyNumberFormat="1" applyBorder="1" applyAlignment="1">
      <alignment horizontal="left"/>
    </xf>
    <xf numFmtId="0" fontId="0" fillId="5" borderId="1" xfId="0" applyFill="1" applyBorder="1" applyAlignment="1">
      <alignment horizontal="left" wrapText="1"/>
    </xf>
    <xf numFmtId="37" fontId="0" fillId="5" borderId="2" xfId="1" applyNumberFormat="1" applyFont="1" applyFill="1" applyBorder="1" applyAlignment="1">
      <alignment horizontal="center"/>
    </xf>
    <xf numFmtId="37" fontId="0" fillId="5" borderId="3" xfId="1" applyNumberFormat="1" applyFont="1" applyFill="1" applyBorder="1" applyAlignment="1">
      <alignment horizontal="center"/>
    </xf>
    <xf numFmtId="9" fontId="0" fillId="5" borderId="2" xfId="2" applyFont="1" applyFill="1" applyBorder="1" applyAlignment="1">
      <alignment horizontal="center"/>
    </xf>
    <xf numFmtId="9" fontId="0" fillId="5" borderId="3" xfId="2" applyFont="1" applyFill="1" applyBorder="1" applyAlignment="1">
      <alignment horizontal="center"/>
    </xf>
    <xf numFmtId="9" fontId="0" fillId="9" borderId="42" xfId="2" applyFont="1" applyFill="1" applyBorder="1" applyAlignment="1">
      <alignment horizontal="center"/>
    </xf>
    <xf numFmtId="9" fontId="0" fillId="9" borderId="44" xfId="2" applyFont="1" applyFill="1" applyBorder="1" applyAlignment="1">
      <alignment horizontal="center"/>
    </xf>
    <xf numFmtId="44" fontId="0" fillId="5" borderId="40" xfId="1" applyFont="1" applyFill="1" applyBorder="1" applyAlignment="1">
      <alignment horizontal="center"/>
    </xf>
    <xf numFmtId="44" fontId="0" fillId="5" borderId="41" xfId="1" applyFont="1" applyFill="1" applyBorder="1" applyAlignment="1">
      <alignment horizontal="center"/>
    </xf>
    <xf numFmtId="44" fontId="0" fillId="11" borderId="42" xfId="1" applyFont="1" applyFill="1" applyBorder="1" applyAlignment="1">
      <alignment horizontal="center"/>
    </xf>
    <xf numFmtId="44" fontId="0" fillId="11" borderId="43" xfId="1" applyFont="1" applyFill="1" applyBorder="1" applyAlignment="1">
      <alignment horizontal="center"/>
    </xf>
    <xf numFmtId="9" fontId="0" fillId="11" borderId="49" xfId="2" applyFont="1" applyFill="1" applyBorder="1" applyAlignment="1">
      <alignment horizontal="center"/>
    </xf>
    <xf numFmtId="9" fontId="0" fillId="11" borderId="50" xfId="2" applyFont="1" applyFill="1" applyBorder="1" applyAlignment="1">
      <alignment horizontal="center"/>
    </xf>
    <xf numFmtId="44" fontId="0" fillId="10" borderId="42" xfId="1" applyFont="1" applyFill="1" applyBorder="1" applyAlignment="1">
      <alignment horizontal="center"/>
    </xf>
    <xf numFmtId="44" fontId="0" fillId="10" borderId="43" xfId="1" applyFont="1" applyFill="1" applyBorder="1" applyAlignment="1">
      <alignment horizontal="center"/>
    </xf>
    <xf numFmtId="44" fontId="0" fillId="10" borderId="47" xfId="1" applyFont="1" applyFill="1" applyBorder="1" applyAlignment="1">
      <alignment horizontal="center"/>
    </xf>
    <xf numFmtId="44" fontId="0" fillId="10" borderId="48" xfId="1" applyFont="1" applyFill="1" applyBorder="1" applyAlignment="1">
      <alignment horizontal="center"/>
    </xf>
    <xf numFmtId="9" fontId="0" fillId="10" borderId="42" xfId="2" applyFont="1" applyFill="1" applyBorder="1" applyAlignment="1">
      <alignment horizontal="center"/>
    </xf>
    <xf numFmtId="9" fontId="0" fillId="10" borderId="44" xfId="2" applyFont="1" applyFill="1" applyBorder="1" applyAlignment="1">
      <alignment horizontal="center"/>
    </xf>
    <xf numFmtId="9" fontId="0" fillId="5" borderId="46" xfId="2" applyFont="1" applyFill="1" applyBorder="1" applyAlignment="1">
      <alignment horizontal="center"/>
    </xf>
    <xf numFmtId="44" fontId="0" fillId="5" borderId="47" xfId="1" applyFont="1" applyFill="1" applyBorder="1" applyAlignment="1">
      <alignment horizontal="center"/>
    </xf>
    <xf numFmtId="44" fontId="0" fillId="5" borderId="48" xfId="1" applyFont="1" applyFill="1" applyBorder="1" applyAlignment="1">
      <alignment horizontal="center"/>
    </xf>
    <xf numFmtId="44" fontId="0" fillId="9" borderId="42" xfId="1" applyFont="1" applyFill="1" applyBorder="1" applyAlignment="1">
      <alignment horizontal="center"/>
    </xf>
    <xf numFmtId="44" fontId="0" fillId="9" borderId="43" xfId="1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44" fontId="0" fillId="7" borderId="2" xfId="1" applyFont="1" applyFill="1" applyBorder="1" applyAlignment="1">
      <alignment horizontal="center"/>
    </xf>
    <xf numFmtId="44" fontId="0" fillId="7" borderId="3" xfId="1" applyFont="1" applyFill="1" applyBorder="1" applyAlignment="1">
      <alignment horizontal="center"/>
    </xf>
    <xf numFmtId="9" fontId="0" fillId="7" borderId="2" xfId="2" applyFont="1" applyFill="1" applyBorder="1" applyAlignment="1">
      <alignment horizontal="center"/>
    </xf>
    <xf numFmtId="9" fontId="0" fillId="7" borderId="3" xfId="2" applyFont="1" applyFill="1" applyBorder="1" applyAlignment="1">
      <alignment horizontal="center"/>
    </xf>
    <xf numFmtId="44" fontId="0" fillId="7" borderId="9" xfId="1" applyFont="1" applyFill="1" applyBorder="1" applyAlignment="1">
      <alignment horizontal="center"/>
    </xf>
    <xf numFmtId="44" fontId="0" fillId="7" borderId="10" xfId="1" applyFont="1" applyFill="1" applyBorder="1" applyAlignment="1">
      <alignment horizontal="center"/>
    </xf>
    <xf numFmtId="9" fontId="0" fillId="7" borderId="9" xfId="2" applyFont="1" applyFill="1" applyBorder="1" applyAlignment="1">
      <alignment horizontal="center"/>
    </xf>
    <xf numFmtId="9" fontId="0" fillId="7" borderId="10" xfId="2" applyFont="1" applyFill="1" applyBorder="1" applyAlignment="1">
      <alignment horizontal="center"/>
    </xf>
    <xf numFmtId="9" fontId="0" fillId="5" borderId="21" xfId="2" applyFont="1" applyFill="1" applyBorder="1" applyAlignment="1">
      <alignment horizontal="center"/>
    </xf>
    <xf numFmtId="9" fontId="0" fillId="5" borderId="22" xfId="2" applyFont="1" applyFill="1" applyBorder="1" applyAlignment="1">
      <alignment horizontal="center"/>
    </xf>
    <xf numFmtId="9" fontId="0" fillId="5" borderId="37" xfId="2" applyFont="1" applyFill="1" applyBorder="1" applyAlignment="1">
      <alignment horizontal="center"/>
    </xf>
    <xf numFmtId="9" fontId="0" fillId="5" borderId="18" xfId="2" applyFont="1" applyFill="1" applyBorder="1" applyAlignment="1">
      <alignment horizontal="center"/>
    </xf>
    <xf numFmtId="44" fontId="0" fillId="5" borderId="9" xfId="1" applyFont="1" applyFill="1" applyBorder="1" applyAlignment="1">
      <alignment horizontal="center"/>
    </xf>
    <xf numFmtId="44" fontId="0" fillId="5" borderId="10" xfId="1" applyFont="1" applyFill="1" applyBorder="1" applyAlignment="1">
      <alignment horizontal="center"/>
    </xf>
    <xf numFmtId="44" fontId="0" fillId="5" borderId="42" xfId="1" applyFont="1" applyFill="1" applyBorder="1" applyAlignment="1">
      <alignment horizontal="center"/>
    </xf>
    <xf numFmtId="44" fontId="0" fillId="5" borderId="43" xfId="1" applyFont="1" applyFill="1" applyBorder="1" applyAlignment="1">
      <alignment horizontal="center"/>
    </xf>
    <xf numFmtId="44" fontId="0" fillId="5" borderId="7" xfId="1" applyFont="1" applyFill="1" applyBorder="1" applyAlignment="1">
      <alignment horizontal="center"/>
    </xf>
    <xf numFmtId="44" fontId="0" fillId="5" borderId="8" xfId="1" applyFont="1" applyFill="1" applyBorder="1" applyAlignment="1">
      <alignment horizontal="center"/>
    </xf>
    <xf numFmtId="44" fontId="0" fillId="8" borderId="42" xfId="0" applyNumberFormat="1" applyFill="1" applyBorder="1" applyAlignment="1">
      <alignment horizontal="center"/>
    </xf>
    <xf numFmtId="0" fontId="0" fillId="8" borderId="43" xfId="0" applyFill="1" applyBorder="1" applyAlignment="1">
      <alignment horizontal="center"/>
    </xf>
    <xf numFmtId="44" fontId="0" fillId="8" borderId="42" xfId="1" applyFont="1" applyFill="1" applyBorder="1" applyAlignment="1">
      <alignment horizontal="center"/>
    </xf>
    <xf numFmtId="44" fontId="0" fillId="8" borderId="43" xfId="1" applyFont="1" applyFill="1" applyBorder="1" applyAlignment="1">
      <alignment horizontal="center"/>
    </xf>
    <xf numFmtId="1" fontId="0" fillId="8" borderId="42" xfId="2" applyNumberFormat="1" applyFont="1" applyFill="1" applyBorder="1" applyAlignment="1">
      <alignment horizontal="center"/>
    </xf>
    <xf numFmtId="1" fontId="0" fillId="8" borderId="44" xfId="2" applyNumberFormat="1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164" fontId="0" fillId="5" borderId="1" xfId="1" applyNumberFormat="1" applyFont="1" applyFill="1" applyBorder="1" applyAlignment="1">
      <alignment horizontal="center" vertical="center"/>
    </xf>
    <xf numFmtId="164" fontId="0" fillId="5" borderId="2" xfId="1" applyNumberFormat="1" applyFont="1" applyFill="1" applyBorder="1" applyAlignment="1">
      <alignment horizontal="center" vertical="center"/>
    </xf>
    <xf numFmtId="164" fontId="0" fillId="5" borderId="5" xfId="1" applyNumberFormat="1" applyFont="1" applyFill="1" applyBorder="1" applyAlignment="1">
      <alignment horizontal="center" vertical="center"/>
    </xf>
    <xf numFmtId="164" fontId="0" fillId="5" borderId="3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</cellXfs>
  <cellStyles count="4">
    <cellStyle name="Currency" xfId="1" builtinId="4"/>
    <cellStyle name="Normal" xfId="0" builtinId="0"/>
    <cellStyle name="Normal 2" xfId="3" xr:uid="{9A9EDF94-7C48-43D4-9A13-91785F10CEE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7E6A-467E-422A-B35A-924DC2A3A800}">
  <dimension ref="A1:K33"/>
  <sheetViews>
    <sheetView zoomScaleNormal="80" workbookViewId="0">
      <selection activeCell="B5" sqref="B5:I5"/>
    </sheetView>
  </sheetViews>
  <sheetFormatPr defaultRowHeight="15" x14ac:dyDescent="0.25"/>
  <cols>
    <col min="1" max="1" width="24.85546875" customWidth="1"/>
    <col min="2" max="2" width="8.5703125" customWidth="1"/>
    <col min="3" max="3" width="6.85546875" customWidth="1"/>
    <col min="4" max="4" width="7.42578125" customWidth="1"/>
    <col min="5" max="5" width="7.140625" customWidth="1"/>
    <col min="6" max="6" width="10.85546875" customWidth="1"/>
    <col min="7" max="7" width="4.5703125" customWidth="1"/>
    <col min="8" max="8" width="5.28515625" customWidth="1"/>
  </cols>
  <sheetData>
    <row r="1" spans="1:11" ht="30" customHeight="1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</row>
    <row r="2" spans="1:11" x14ac:dyDescent="0.25">
      <c r="A2" s="8"/>
      <c r="F2" s="107" t="s">
        <v>21</v>
      </c>
      <c r="G2" s="107"/>
      <c r="H2" s="105">
        <f ca="1">TODAY()</f>
        <v>45145</v>
      </c>
      <c r="I2" s="106"/>
      <c r="K2" s="36" t="s">
        <v>5850</v>
      </c>
    </row>
    <row r="3" spans="1:11" x14ac:dyDescent="0.25">
      <c r="A3" s="109" t="s">
        <v>1</v>
      </c>
      <c r="B3" s="110"/>
      <c r="C3" s="110"/>
      <c r="D3" s="110"/>
      <c r="E3" s="110"/>
      <c r="F3" s="110"/>
      <c r="G3" s="110"/>
      <c r="H3" s="110"/>
      <c r="I3" s="111"/>
    </row>
    <row r="4" spans="1:11" x14ac:dyDescent="0.25">
      <c r="A4" s="1" t="s">
        <v>3</v>
      </c>
      <c r="B4" s="112">
        <v>646085</v>
      </c>
      <c r="C4" s="113"/>
      <c r="D4" s="113"/>
      <c r="E4" s="113"/>
      <c r="F4" s="113"/>
      <c r="G4" s="113"/>
      <c r="H4" s="113"/>
      <c r="I4" s="114"/>
    </row>
    <row r="5" spans="1:11" ht="30" customHeight="1" x14ac:dyDescent="0.25">
      <c r="A5" s="1" t="s">
        <v>2</v>
      </c>
      <c r="B5" s="115" t="str">
        <f>IFERROR(VLOOKUP($B$4,'CPI Report - June 6'!C:AL,2,FALSE),"")</f>
        <v>YORKSHIRE ST N (LONDON RD W TO NORTHUMBERLAND ST) &amp; LIVERPOOL ST</v>
      </c>
      <c r="C5" s="115"/>
      <c r="D5" s="115"/>
      <c r="E5" s="115"/>
      <c r="F5" s="115"/>
      <c r="G5" s="115"/>
      <c r="H5" s="115"/>
      <c r="I5" s="115"/>
    </row>
    <row r="6" spans="1:11" x14ac:dyDescent="0.25">
      <c r="A6" s="1" t="s">
        <v>4</v>
      </c>
      <c r="B6" s="104" t="str">
        <f>IFERROR(VLOOKUP($B$4,'CPI Report - June 6'!C:AL,10,FALSE),"")</f>
        <v>Alectra Utilities</v>
      </c>
      <c r="C6" s="104"/>
      <c r="D6" s="104"/>
      <c r="E6" s="104"/>
      <c r="F6" s="104"/>
      <c r="G6" s="104"/>
      <c r="H6" s="104"/>
      <c r="I6" s="104"/>
    </row>
    <row r="7" spans="1:11" x14ac:dyDescent="0.25">
      <c r="A7" s="1" t="s">
        <v>5</v>
      </c>
      <c r="B7" s="104" t="str">
        <f>IFERROR(VLOOKUP($B$4,'CPI Report - June 6'!C:AL,11,FALSE),"")</f>
        <v>Lauryssen, John</v>
      </c>
      <c r="C7" s="104"/>
      <c r="D7" s="104"/>
      <c r="E7" s="104"/>
      <c r="F7" s="104"/>
      <c r="G7" s="104"/>
      <c r="H7" s="104"/>
      <c r="I7" s="104"/>
    </row>
    <row r="8" spans="1:11" x14ac:dyDescent="0.25">
      <c r="A8" s="8"/>
      <c r="B8" s="4"/>
      <c r="C8" s="4"/>
      <c r="D8" s="4"/>
      <c r="E8" s="4"/>
      <c r="F8" s="4"/>
      <c r="G8" s="4"/>
      <c r="H8" s="4"/>
      <c r="I8" s="9"/>
    </row>
    <row r="9" spans="1:11" x14ac:dyDescent="0.25">
      <c r="A9" s="8"/>
      <c r="I9" s="10"/>
    </row>
    <row r="10" spans="1:11" x14ac:dyDescent="0.25">
      <c r="A10" s="11" t="s">
        <v>6</v>
      </c>
      <c r="I10" s="10"/>
    </row>
    <row r="11" spans="1:11" x14ac:dyDescent="0.25">
      <c r="A11" s="1" t="s">
        <v>20</v>
      </c>
      <c r="B11" s="96">
        <f>IFERROR(VLOOKUP($B$4,'CPI Report - June 6'!C:AL,12,FALSE),"")</f>
        <v>550228.89</v>
      </c>
      <c r="C11" s="96"/>
      <c r="D11" s="96"/>
      <c r="E11" s="96"/>
      <c r="F11" s="96"/>
      <c r="G11" s="96"/>
      <c r="H11" s="96"/>
      <c r="I11" s="96"/>
    </row>
    <row r="12" spans="1:11" x14ac:dyDescent="0.25">
      <c r="A12" s="1" t="s">
        <v>13</v>
      </c>
      <c r="B12" s="96">
        <f>IFERROR(VLOOKUP($B$4,'CPI Report - June 6'!C:AL,13,FALSE),"")</f>
        <v>715478.17</v>
      </c>
      <c r="C12" s="96"/>
      <c r="D12" s="96"/>
      <c r="E12" s="96"/>
      <c r="F12" s="96"/>
      <c r="G12" s="96"/>
      <c r="H12" s="96"/>
      <c r="I12" s="96"/>
    </row>
    <row r="13" spans="1:11" x14ac:dyDescent="0.25">
      <c r="A13" s="1" t="s">
        <v>14</v>
      </c>
      <c r="B13" s="97">
        <f>IFERROR(B12-B11,"")</f>
        <v>165249.28000000003</v>
      </c>
      <c r="C13" s="97"/>
      <c r="D13" s="97"/>
      <c r="E13" s="97"/>
      <c r="F13" s="97"/>
      <c r="G13" s="97"/>
      <c r="H13" s="97"/>
      <c r="I13" s="97"/>
    </row>
    <row r="14" spans="1:11" x14ac:dyDescent="0.25">
      <c r="A14" s="1" t="s">
        <v>19</v>
      </c>
      <c r="B14" s="98">
        <f>IFERROR((B12-B11)/B11,"")</f>
        <v>0.30032825066673619</v>
      </c>
      <c r="C14" s="98"/>
      <c r="D14" s="98"/>
      <c r="E14" s="98"/>
      <c r="F14" s="98"/>
      <c r="G14" s="98"/>
      <c r="H14" s="98"/>
      <c r="I14" s="98"/>
    </row>
    <row r="15" spans="1:11" x14ac:dyDescent="0.25">
      <c r="A15" s="8"/>
      <c r="B15" s="3"/>
      <c r="C15" s="3"/>
      <c r="D15" s="3"/>
      <c r="E15" s="3"/>
      <c r="F15" s="3"/>
      <c r="G15" s="3"/>
      <c r="H15" s="3"/>
      <c r="I15" s="12"/>
    </row>
    <row r="16" spans="1:11" x14ac:dyDescent="0.25">
      <c r="A16" s="2"/>
      <c r="B16" s="95" t="s">
        <v>12</v>
      </c>
      <c r="C16" s="95"/>
      <c r="D16" s="95" t="s">
        <v>13</v>
      </c>
      <c r="E16" s="95"/>
      <c r="F16" s="95" t="s">
        <v>14</v>
      </c>
      <c r="G16" s="95"/>
      <c r="H16" s="95" t="s">
        <v>19</v>
      </c>
      <c r="I16" s="95"/>
    </row>
    <row r="17" spans="1:9" x14ac:dyDescent="0.25">
      <c r="A17" s="1" t="s">
        <v>7</v>
      </c>
      <c r="B17" s="100">
        <f>IFERROR(VLOOKUP($B$4,'CPI Report - June 6'!$C:$AL,20,FALSE),"")</f>
        <v>239246.77</v>
      </c>
      <c r="C17" s="101"/>
      <c r="D17" s="100">
        <f>IFERROR(VLOOKUP($B$4,'CPI Report - June 6'!$C:$AL,21,FALSE),"")</f>
        <v>237308.35</v>
      </c>
      <c r="E17" s="101"/>
      <c r="F17" s="100">
        <f>IFERROR(D17-B17,"")</f>
        <v>-1938.4199999999837</v>
      </c>
      <c r="G17" s="101"/>
      <c r="H17" s="98">
        <f>IFERROR((D17-B17)/B17,"")</f>
        <v>-8.1021783491580009E-3</v>
      </c>
      <c r="I17" s="98"/>
    </row>
    <row r="18" spans="1:9" x14ac:dyDescent="0.25">
      <c r="A18" s="1" t="s">
        <v>8</v>
      </c>
      <c r="B18" s="100">
        <f>IFERROR(VLOOKUP($B$4,'CPI Report - June 6'!$C:$AL,16,FALSE),"")</f>
        <v>316727.06</v>
      </c>
      <c r="C18" s="101"/>
      <c r="D18" s="100">
        <f>IFERROR(VLOOKUP($B$4,'CPI Report - June 6'!$C:$AL,17,FALSE),"")</f>
        <v>263050.53000000003</v>
      </c>
      <c r="E18" s="101"/>
      <c r="F18" s="100">
        <f>IFERROR(D18-B18,"")</f>
        <v>-53676.52999999997</v>
      </c>
      <c r="G18" s="101"/>
      <c r="H18" s="98">
        <f>IFERROR((D18-B18)/B18,"")</f>
        <v>-0.16947251049531406</v>
      </c>
      <c r="I18" s="98"/>
    </row>
    <row r="19" spans="1:9" x14ac:dyDescent="0.25">
      <c r="A19" s="1" t="s">
        <v>9</v>
      </c>
      <c r="B19" s="100">
        <f>IFERROR(VLOOKUP($B$4,'CPI Report - June 6'!$C:$AL,24,FALSE),"")</f>
        <v>58303.69</v>
      </c>
      <c r="C19" s="101"/>
      <c r="D19" s="100">
        <f>IFERROR(VLOOKUP($B$4,'CPI Report - June 6'!$C:$AL,25,FALSE),"")</f>
        <v>118973.1</v>
      </c>
      <c r="E19" s="101"/>
      <c r="F19" s="100">
        <f>IFERROR(D19-B19,"")</f>
        <v>60669.41</v>
      </c>
      <c r="G19" s="101"/>
      <c r="H19" s="98">
        <f>IFERROR((D19-B19)/B19,"")</f>
        <v>1.0405758194721466</v>
      </c>
      <c r="I19" s="98"/>
    </row>
    <row r="20" spans="1:9" x14ac:dyDescent="0.25">
      <c r="A20" s="1" t="s">
        <v>10</v>
      </c>
      <c r="B20" s="100">
        <f>IFERROR(VLOOKUP($B$4,'CPI Report - June 6'!$C:$AL,28,FALSE),"")</f>
        <v>28000</v>
      </c>
      <c r="C20" s="101"/>
      <c r="D20" s="100">
        <f>IFERROR(VLOOKUP($B$4,'CPI Report - June 6'!$C:$AL,29,FALSE),"")</f>
        <v>96146.19</v>
      </c>
      <c r="E20" s="101"/>
      <c r="F20" s="100">
        <f>IFERROR(D20-B20,"")</f>
        <v>68146.19</v>
      </c>
      <c r="G20" s="101"/>
      <c r="H20" s="98">
        <f>IFERROR((D20-B20)/B20,"")</f>
        <v>2.4337925</v>
      </c>
      <c r="I20" s="98"/>
    </row>
    <row r="21" spans="1:9" x14ac:dyDescent="0.25">
      <c r="A21" s="1" t="s">
        <v>11</v>
      </c>
      <c r="B21" s="100">
        <f>IFERROR(SUMIF('RFC Report - Feb 7'!A:A,Template!B4,'RFC Report - Feb 7'!F:F),"")</f>
        <v>0</v>
      </c>
      <c r="C21" s="101"/>
      <c r="D21" s="102"/>
      <c r="E21" s="103"/>
      <c r="F21" s="102"/>
      <c r="G21" s="103"/>
      <c r="H21" s="99"/>
      <c r="I21" s="99"/>
    </row>
    <row r="22" spans="1:9" x14ac:dyDescent="0.25">
      <c r="A22" s="8"/>
      <c r="B22" s="5"/>
      <c r="C22" s="5"/>
      <c r="D22" s="5"/>
      <c r="E22" s="5"/>
      <c r="F22" s="5"/>
      <c r="G22" s="5"/>
      <c r="H22" s="6"/>
      <c r="I22" s="13"/>
    </row>
    <row r="23" spans="1:9" x14ac:dyDescent="0.25">
      <c r="A23" s="2"/>
      <c r="B23" s="95" t="s">
        <v>46</v>
      </c>
      <c r="C23" s="95"/>
      <c r="D23" s="95" t="s">
        <v>47</v>
      </c>
      <c r="E23" s="95"/>
      <c r="F23" s="95" t="s">
        <v>14</v>
      </c>
      <c r="G23" s="95"/>
      <c r="H23" s="95" t="s">
        <v>19</v>
      </c>
      <c r="I23" s="95"/>
    </row>
    <row r="24" spans="1:9" x14ac:dyDescent="0.25">
      <c r="A24" s="1" t="s">
        <v>4359</v>
      </c>
      <c r="B24" s="116">
        <f>IFERROR(VLOOKUP($B$4,'CPI Report - June 6'!$C:$AK,32,FALSE),"")</f>
        <v>1772.9</v>
      </c>
      <c r="C24" s="117"/>
      <c r="D24" s="116">
        <f>IFERROR(VLOOKUP($B$4,'CPI Report - June 6'!$C:$AK,33,FALSE),"")</f>
        <v>2996.8</v>
      </c>
      <c r="E24" s="117"/>
      <c r="F24" s="116">
        <f>IFERROR(D24-B24,"")</f>
        <v>1223.9000000000001</v>
      </c>
      <c r="G24" s="117"/>
      <c r="H24" s="118">
        <f>IFERROR((D24-B24)/B24,"")</f>
        <v>0.69033786451576518</v>
      </c>
      <c r="I24" s="119"/>
    </row>
    <row r="25" spans="1:9" x14ac:dyDescent="0.25">
      <c r="A25" s="8"/>
      <c r="I25" s="10"/>
    </row>
    <row r="26" spans="1:9" x14ac:dyDescent="0.25">
      <c r="A26" s="11" t="s">
        <v>15</v>
      </c>
      <c r="I26" s="10"/>
    </row>
    <row r="27" spans="1:9" x14ac:dyDescent="0.25">
      <c r="A27" s="7" t="s">
        <v>16</v>
      </c>
      <c r="B27" s="93" t="s">
        <v>17</v>
      </c>
      <c r="C27" s="93"/>
      <c r="D27" s="93"/>
      <c r="E27" s="94"/>
      <c r="F27" s="95" t="s">
        <v>18</v>
      </c>
      <c r="G27" s="95"/>
      <c r="H27" s="95"/>
      <c r="I27" s="95"/>
    </row>
    <row r="28" spans="1:9" x14ac:dyDescent="0.25">
      <c r="A28" s="95"/>
      <c r="B28" s="95"/>
      <c r="C28" s="95"/>
      <c r="D28" s="95"/>
      <c r="E28" s="95"/>
      <c r="F28" s="95"/>
      <c r="G28" s="95"/>
      <c r="H28" s="95"/>
      <c r="I28" s="95"/>
    </row>
    <row r="29" spans="1:9" x14ac:dyDescent="0.25">
      <c r="A29" s="95"/>
      <c r="B29" s="95"/>
      <c r="C29" s="95"/>
      <c r="D29" s="95"/>
      <c r="E29" s="95"/>
      <c r="F29" s="95"/>
      <c r="G29" s="95"/>
      <c r="H29" s="95"/>
      <c r="I29" s="95"/>
    </row>
    <row r="30" spans="1:9" x14ac:dyDescent="0.25">
      <c r="A30" s="95"/>
      <c r="B30" s="95"/>
      <c r="C30" s="95"/>
      <c r="D30" s="95"/>
      <c r="E30" s="95"/>
      <c r="F30" s="95"/>
      <c r="G30" s="95"/>
      <c r="H30" s="95"/>
      <c r="I30" s="95"/>
    </row>
    <row r="31" spans="1:9" x14ac:dyDescent="0.25">
      <c r="A31" s="95"/>
      <c r="B31" s="95"/>
      <c r="C31" s="95"/>
      <c r="D31" s="95"/>
      <c r="E31" s="95"/>
      <c r="F31" s="95"/>
      <c r="G31" s="95"/>
      <c r="H31" s="95"/>
      <c r="I31" s="95"/>
    </row>
    <row r="32" spans="1:9" x14ac:dyDescent="0.25">
      <c r="A32" s="95"/>
      <c r="B32" s="95"/>
      <c r="C32" s="95"/>
      <c r="D32" s="95"/>
      <c r="E32" s="95"/>
      <c r="F32" s="95"/>
      <c r="G32" s="95"/>
      <c r="H32" s="95"/>
      <c r="I32" s="95"/>
    </row>
    <row r="33" spans="1:9" x14ac:dyDescent="0.25">
      <c r="A33" s="95"/>
      <c r="B33" s="95"/>
      <c r="C33" s="95"/>
      <c r="D33" s="95"/>
      <c r="E33" s="95"/>
      <c r="F33" s="95"/>
      <c r="G33" s="95"/>
      <c r="H33" s="95"/>
      <c r="I33" s="95"/>
    </row>
  </sheetData>
  <mergeCells count="47">
    <mergeCell ref="B23:C23"/>
    <mergeCell ref="D23:E23"/>
    <mergeCell ref="F23:G23"/>
    <mergeCell ref="H23:I23"/>
    <mergeCell ref="B24:C24"/>
    <mergeCell ref="D24:E24"/>
    <mergeCell ref="F24:G24"/>
    <mergeCell ref="H24:I24"/>
    <mergeCell ref="B7:I7"/>
    <mergeCell ref="H2:I2"/>
    <mergeCell ref="F2:G2"/>
    <mergeCell ref="A1:I1"/>
    <mergeCell ref="A3:I3"/>
    <mergeCell ref="B4:I4"/>
    <mergeCell ref="B5:I5"/>
    <mergeCell ref="B6:I6"/>
    <mergeCell ref="F20:G20"/>
    <mergeCell ref="B20:C20"/>
    <mergeCell ref="D20:E20"/>
    <mergeCell ref="F16:G16"/>
    <mergeCell ref="B18:C18"/>
    <mergeCell ref="D18:E18"/>
    <mergeCell ref="F18:G18"/>
    <mergeCell ref="B19:C19"/>
    <mergeCell ref="D19:E19"/>
    <mergeCell ref="F19:G19"/>
    <mergeCell ref="B17:C17"/>
    <mergeCell ref="D17:E17"/>
    <mergeCell ref="F17:G17"/>
    <mergeCell ref="B16:C16"/>
    <mergeCell ref="D16:E16"/>
    <mergeCell ref="B27:E27"/>
    <mergeCell ref="A28:I33"/>
    <mergeCell ref="B11:I11"/>
    <mergeCell ref="B12:I12"/>
    <mergeCell ref="B13:I13"/>
    <mergeCell ref="B14:I14"/>
    <mergeCell ref="H21:I21"/>
    <mergeCell ref="H20:I20"/>
    <mergeCell ref="H19:I19"/>
    <mergeCell ref="H18:I18"/>
    <mergeCell ref="H17:I17"/>
    <mergeCell ref="F27:I27"/>
    <mergeCell ref="H16:I16"/>
    <mergeCell ref="B21:C21"/>
    <mergeCell ref="D21:E21"/>
    <mergeCell ref="F21:G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95BD-6286-41C7-A8F1-F9622D05140F}">
  <sheetPr filterMode="1"/>
  <dimension ref="A1:AM4728"/>
  <sheetViews>
    <sheetView zoomScale="130" zoomScaleNormal="130" workbookViewId="0">
      <pane xSplit="5" ySplit="1029" topLeftCell="R1354" activePane="bottomRight" state="frozen"/>
      <selection pane="topRight" activeCell="F1" sqref="F1"/>
      <selection pane="bottomLeft" activeCell="A1030" sqref="A1030"/>
      <selection pane="bottomRight" activeCell="AL4698" sqref="AL4698"/>
    </sheetView>
  </sheetViews>
  <sheetFormatPr defaultRowHeight="15" x14ac:dyDescent="0.25"/>
  <cols>
    <col min="1" max="1" width="4.7109375" customWidth="1"/>
    <col min="2" max="2" width="3.140625" customWidth="1"/>
    <col min="3" max="3" width="8" customWidth="1"/>
    <col min="4" max="4" width="7.140625" customWidth="1"/>
    <col min="5" max="5" width="3.5703125" customWidth="1"/>
    <col min="6" max="6" width="5.140625" customWidth="1"/>
    <col min="7" max="7" width="5.7109375" customWidth="1"/>
    <col min="8" max="8" width="5.5703125" customWidth="1"/>
    <col min="9" max="9" width="4.85546875" customWidth="1"/>
    <col min="10" max="10" width="5.140625" customWidth="1"/>
    <col min="11" max="11" width="4.85546875" customWidth="1"/>
    <col min="12" max="12" width="5.85546875" customWidth="1"/>
    <col min="13" max="13" width="5.28515625" customWidth="1"/>
    <col min="14" max="14" width="10" customWidth="1"/>
    <col min="15" max="15" width="9.7109375" customWidth="1"/>
    <col min="16" max="16" width="10" customWidth="1"/>
    <col min="17" max="17" width="4" customWidth="1"/>
    <col min="18" max="18" width="5.85546875" customWidth="1"/>
    <col min="19" max="19" width="13.140625" customWidth="1"/>
    <col min="20" max="20" width="9.5703125" customWidth="1"/>
    <col min="21" max="21" width="4.42578125" customWidth="1"/>
    <col min="22" max="22" width="9.5703125" customWidth="1"/>
    <col min="23" max="23" width="7.85546875" customWidth="1"/>
    <col min="24" max="24" width="10.140625" customWidth="1"/>
    <col min="25" max="25" width="4.42578125" customWidth="1"/>
    <col min="26" max="26" width="9.28515625" customWidth="1"/>
    <col min="27" max="27" width="5.85546875" customWidth="1"/>
    <col min="28" max="28" width="8.7109375" customWidth="1"/>
    <col min="29" max="29" width="6" customWidth="1"/>
    <col min="30" max="30" width="6.42578125" customWidth="1"/>
    <col min="31" max="31" width="5.85546875" customWidth="1"/>
    <col min="32" max="32" width="6.28515625" customWidth="1"/>
    <col min="33" max="33" width="4.140625" customWidth="1"/>
    <col min="34" max="34" width="5.85546875" customWidth="1"/>
    <col min="35" max="35" width="6.42578125" customWidth="1"/>
    <col min="36" max="36" width="4.85546875" customWidth="1"/>
    <col min="37" max="37" width="3.7109375" customWidth="1"/>
    <col min="38" max="38" width="14" customWidth="1"/>
    <col min="39" max="39" width="28" customWidth="1"/>
  </cols>
  <sheetData>
    <row r="1" spans="1:39" ht="24.75" x14ac:dyDescent="0.25">
      <c r="A1" s="37" t="s">
        <v>22</v>
      </c>
      <c r="B1" s="37" t="s">
        <v>23</v>
      </c>
      <c r="C1" s="37" t="s">
        <v>24</v>
      </c>
      <c r="D1" s="37" t="s">
        <v>2</v>
      </c>
      <c r="E1" s="37" t="s">
        <v>25</v>
      </c>
      <c r="F1" s="37" t="s">
        <v>26</v>
      </c>
      <c r="G1" s="37" t="s">
        <v>27</v>
      </c>
      <c r="H1" s="37" t="s">
        <v>28</v>
      </c>
      <c r="I1" s="37" t="s">
        <v>29</v>
      </c>
      <c r="J1" s="37" t="s">
        <v>30</v>
      </c>
      <c r="K1" s="37" t="s">
        <v>31</v>
      </c>
      <c r="L1" s="37" t="s">
        <v>32</v>
      </c>
      <c r="M1" s="37" t="s">
        <v>33</v>
      </c>
      <c r="N1" s="37" t="s">
        <v>34</v>
      </c>
      <c r="O1" s="37" t="s">
        <v>35</v>
      </c>
      <c r="P1" s="37" t="s">
        <v>36</v>
      </c>
      <c r="Q1" s="37" t="s">
        <v>37</v>
      </c>
      <c r="R1" s="37" t="s">
        <v>38</v>
      </c>
      <c r="S1" s="37" t="s">
        <v>39</v>
      </c>
      <c r="T1" s="37" t="s">
        <v>36</v>
      </c>
      <c r="U1" s="37" t="s">
        <v>37</v>
      </c>
      <c r="V1" s="37" t="s">
        <v>40</v>
      </c>
      <c r="W1" s="37" t="s">
        <v>41</v>
      </c>
      <c r="X1" s="37" t="s">
        <v>36</v>
      </c>
      <c r="Y1" s="37" t="s">
        <v>37</v>
      </c>
      <c r="Z1" s="37" t="s">
        <v>42</v>
      </c>
      <c r="AA1" s="37" t="s">
        <v>43</v>
      </c>
      <c r="AB1" s="37" t="s">
        <v>36</v>
      </c>
      <c r="AC1" s="37" t="s">
        <v>37</v>
      </c>
      <c r="AD1" s="37" t="s">
        <v>44</v>
      </c>
      <c r="AE1" s="37" t="s">
        <v>45</v>
      </c>
      <c r="AF1" s="37" t="s">
        <v>36</v>
      </c>
      <c r="AG1" s="37" t="s">
        <v>37</v>
      </c>
      <c r="AH1" s="37" t="s">
        <v>46</v>
      </c>
      <c r="AI1" s="37" t="s">
        <v>47</v>
      </c>
      <c r="AJ1" s="37" t="s">
        <v>48</v>
      </c>
      <c r="AK1" s="37" t="s">
        <v>37</v>
      </c>
      <c r="AL1" s="38" t="s">
        <v>49</v>
      </c>
      <c r="AM1" s="16"/>
    </row>
    <row r="2" spans="1:39" ht="33" hidden="1" x14ac:dyDescent="0.25">
      <c r="A2" s="25" t="s">
        <v>50</v>
      </c>
      <c r="B2" s="25" t="s">
        <v>1040</v>
      </c>
      <c r="C2" s="39">
        <v>313976</v>
      </c>
      <c r="D2" s="25" t="s">
        <v>1084</v>
      </c>
      <c r="E2" s="25" t="s">
        <v>53</v>
      </c>
      <c r="F2" s="25" t="s">
        <v>54</v>
      </c>
      <c r="G2" s="25" t="s">
        <v>990</v>
      </c>
      <c r="H2" s="25" t="s">
        <v>56</v>
      </c>
      <c r="I2" s="17"/>
      <c r="J2" s="17"/>
      <c r="K2" s="25" t="s">
        <v>65</v>
      </c>
      <c r="L2" s="25" t="s">
        <v>66</v>
      </c>
      <c r="M2" s="25" t="s">
        <v>119</v>
      </c>
      <c r="N2" s="26">
        <v>0</v>
      </c>
      <c r="O2" s="26">
        <v>0</v>
      </c>
      <c r="P2" s="27">
        <v>0</v>
      </c>
      <c r="Q2" s="18"/>
      <c r="R2" s="29">
        <v>0</v>
      </c>
      <c r="S2" s="29">
        <v>0</v>
      </c>
      <c r="T2" s="30">
        <v>0</v>
      </c>
      <c r="U2" s="19"/>
      <c r="V2" s="26">
        <v>0</v>
      </c>
      <c r="W2" s="26">
        <v>0</v>
      </c>
      <c r="X2" s="27">
        <v>0</v>
      </c>
      <c r="Y2" s="18"/>
      <c r="Z2" s="29">
        <v>0</v>
      </c>
      <c r="AA2" s="29">
        <v>0</v>
      </c>
      <c r="AB2" s="30">
        <v>0</v>
      </c>
      <c r="AC2" s="19"/>
      <c r="AD2" s="26">
        <v>0</v>
      </c>
      <c r="AE2" s="26">
        <v>0</v>
      </c>
      <c r="AF2" s="27">
        <v>0</v>
      </c>
      <c r="AG2" s="18"/>
      <c r="AH2" s="34">
        <v>0</v>
      </c>
      <c r="AI2" s="34">
        <v>0</v>
      </c>
      <c r="AJ2" s="34">
        <v>0</v>
      </c>
      <c r="AK2" s="19"/>
      <c r="AL2" s="35">
        <v>43672.041655092595</v>
      </c>
      <c r="AM2" s="16"/>
    </row>
    <row r="3" spans="1:39" ht="57.75" hidden="1" x14ac:dyDescent="0.25">
      <c r="A3" s="25" t="s">
        <v>50</v>
      </c>
      <c r="B3" s="25" t="s">
        <v>1040</v>
      </c>
      <c r="C3" s="39">
        <v>314240</v>
      </c>
      <c r="D3" s="25" t="s">
        <v>1054</v>
      </c>
      <c r="E3" s="25" t="s">
        <v>53</v>
      </c>
      <c r="F3" s="25" t="s">
        <v>54</v>
      </c>
      <c r="G3" s="25" t="s">
        <v>90</v>
      </c>
      <c r="H3" s="25" t="s">
        <v>56</v>
      </c>
      <c r="I3" s="25" t="s">
        <v>56</v>
      </c>
      <c r="J3" s="17"/>
      <c r="K3" s="25" t="s">
        <v>65</v>
      </c>
      <c r="L3" s="25" t="s">
        <v>66</v>
      </c>
      <c r="M3" s="25" t="s">
        <v>119</v>
      </c>
      <c r="N3" s="26">
        <v>88392.79</v>
      </c>
      <c r="O3" s="26">
        <v>72907.63</v>
      </c>
      <c r="P3" s="27">
        <v>-15485.159999999989</v>
      </c>
      <c r="Q3" s="28">
        <v>-0.17518578155526021</v>
      </c>
      <c r="R3" s="29">
        <v>13140.35</v>
      </c>
      <c r="S3" s="29">
        <v>32105.32</v>
      </c>
      <c r="T3" s="30">
        <v>18964.97</v>
      </c>
      <c r="U3" s="31">
        <v>1.4432621657718403</v>
      </c>
      <c r="V3" s="26">
        <v>53650.94</v>
      </c>
      <c r="W3" s="26">
        <v>35741.4</v>
      </c>
      <c r="X3" s="27">
        <v>-17909.54</v>
      </c>
      <c r="Y3" s="28">
        <v>-0.33381595923575619</v>
      </c>
      <c r="Z3" s="29">
        <v>2841.3</v>
      </c>
      <c r="AA3" s="29">
        <v>5060.91</v>
      </c>
      <c r="AB3" s="30">
        <v>2219.6099999999997</v>
      </c>
      <c r="AC3" s="32">
        <v>0.78119522753669079</v>
      </c>
      <c r="AD3" s="26">
        <v>18760.2</v>
      </c>
      <c r="AE3" s="26">
        <v>0</v>
      </c>
      <c r="AF3" s="27">
        <v>-18760.2</v>
      </c>
      <c r="AG3" s="33">
        <v>-1</v>
      </c>
      <c r="AH3" s="34">
        <v>183</v>
      </c>
      <c r="AI3" s="34">
        <v>217</v>
      </c>
      <c r="AJ3" s="34">
        <v>34</v>
      </c>
      <c r="AK3" s="32">
        <v>0.18579234972677597</v>
      </c>
      <c r="AL3" s="35">
        <v>43473.041655092595</v>
      </c>
      <c r="AM3" s="16"/>
    </row>
    <row r="4" spans="1:39" ht="24.75" hidden="1" x14ac:dyDescent="0.25">
      <c r="A4" s="25" t="s">
        <v>50</v>
      </c>
      <c r="B4" s="25" t="s">
        <v>1040</v>
      </c>
      <c r="C4" s="39">
        <v>315241</v>
      </c>
      <c r="D4" s="25" t="s">
        <v>1075</v>
      </c>
      <c r="E4" s="25" t="s">
        <v>53</v>
      </c>
      <c r="F4" s="25" t="s">
        <v>63</v>
      </c>
      <c r="G4" s="25" t="s">
        <v>56</v>
      </c>
      <c r="H4" s="17"/>
      <c r="I4" s="17"/>
      <c r="J4" s="17"/>
      <c r="K4" s="25" t="s">
        <v>65</v>
      </c>
      <c r="L4" s="25" t="s">
        <v>66</v>
      </c>
      <c r="M4" s="25" t="s">
        <v>127</v>
      </c>
      <c r="N4" s="26">
        <v>0</v>
      </c>
      <c r="O4" s="26">
        <v>0</v>
      </c>
      <c r="P4" s="27">
        <v>0</v>
      </c>
      <c r="Q4" s="18"/>
      <c r="R4" s="29">
        <v>0</v>
      </c>
      <c r="S4" s="29">
        <v>0</v>
      </c>
      <c r="T4" s="30">
        <v>0</v>
      </c>
      <c r="U4" s="19"/>
      <c r="V4" s="26">
        <v>0</v>
      </c>
      <c r="W4" s="26">
        <v>0</v>
      </c>
      <c r="X4" s="27">
        <v>0</v>
      </c>
      <c r="Y4" s="18"/>
      <c r="Z4" s="29">
        <v>0</v>
      </c>
      <c r="AA4" s="29">
        <v>0</v>
      </c>
      <c r="AB4" s="30">
        <v>0</v>
      </c>
      <c r="AC4" s="19"/>
      <c r="AD4" s="26">
        <v>0</v>
      </c>
      <c r="AE4" s="26">
        <v>0</v>
      </c>
      <c r="AF4" s="27">
        <v>0</v>
      </c>
      <c r="AG4" s="18"/>
      <c r="AH4" s="34">
        <v>0</v>
      </c>
      <c r="AI4" s="34">
        <v>0</v>
      </c>
      <c r="AJ4" s="34">
        <v>0</v>
      </c>
      <c r="AK4" s="19"/>
      <c r="AL4" s="35">
        <v>43672.041655092595</v>
      </c>
      <c r="AM4" s="16"/>
    </row>
    <row r="5" spans="1:39" ht="24.75" hidden="1" x14ac:dyDescent="0.25">
      <c r="A5" s="25" t="s">
        <v>50</v>
      </c>
      <c r="B5" s="25" t="s">
        <v>1040</v>
      </c>
      <c r="C5" s="39">
        <v>315290</v>
      </c>
      <c r="D5" s="25" t="s">
        <v>1085</v>
      </c>
      <c r="E5" s="25" t="s">
        <v>53</v>
      </c>
      <c r="F5" s="25" t="s">
        <v>54</v>
      </c>
      <c r="G5" s="25" t="s">
        <v>990</v>
      </c>
      <c r="H5" s="25" t="s">
        <v>56</v>
      </c>
      <c r="I5" s="17"/>
      <c r="J5" s="17"/>
      <c r="K5" s="25" t="s">
        <v>65</v>
      </c>
      <c r="L5" s="25" t="s">
        <v>66</v>
      </c>
      <c r="M5" s="25" t="s">
        <v>119</v>
      </c>
      <c r="N5" s="26">
        <v>0</v>
      </c>
      <c r="O5" s="26">
        <v>0</v>
      </c>
      <c r="P5" s="27">
        <v>0</v>
      </c>
      <c r="Q5" s="18"/>
      <c r="R5" s="29">
        <v>0</v>
      </c>
      <c r="S5" s="29">
        <v>0</v>
      </c>
      <c r="T5" s="30">
        <v>0</v>
      </c>
      <c r="U5" s="19"/>
      <c r="V5" s="26">
        <v>0</v>
      </c>
      <c r="W5" s="26">
        <v>0</v>
      </c>
      <c r="X5" s="27">
        <v>0</v>
      </c>
      <c r="Y5" s="18"/>
      <c r="Z5" s="29">
        <v>0</v>
      </c>
      <c r="AA5" s="29">
        <v>0</v>
      </c>
      <c r="AB5" s="30">
        <v>0</v>
      </c>
      <c r="AC5" s="19"/>
      <c r="AD5" s="26">
        <v>0</v>
      </c>
      <c r="AE5" s="26">
        <v>0</v>
      </c>
      <c r="AF5" s="27">
        <v>0</v>
      </c>
      <c r="AG5" s="18"/>
      <c r="AH5" s="34">
        <v>0</v>
      </c>
      <c r="AI5" s="34">
        <v>0</v>
      </c>
      <c r="AJ5" s="34">
        <v>0</v>
      </c>
      <c r="AK5" s="19"/>
      <c r="AL5" s="35">
        <v>43672.041655092595</v>
      </c>
      <c r="AM5" s="16"/>
    </row>
    <row r="6" spans="1:39" ht="41.25" hidden="1" x14ac:dyDescent="0.25">
      <c r="A6" s="25" t="s">
        <v>50</v>
      </c>
      <c r="B6" s="25" t="s">
        <v>1040</v>
      </c>
      <c r="C6" s="39">
        <v>315453</v>
      </c>
      <c r="D6" s="25" t="s">
        <v>1063</v>
      </c>
      <c r="E6" s="25" t="s">
        <v>53</v>
      </c>
      <c r="F6" s="25" t="s">
        <v>54</v>
      </c>
      <c r="G6" s="25" t="s">
        <v>90</v>
      </c>
      <c r="H6" s="25" t="s">
        <v>56</v>
      </c>
      <c r="I6" s="25" t="s">
        <v>56</v>
      </c>
      <c r="J6" s="17"/>
      <c r="K6" s="25" t="s">
        <v>65</v>
      </c>
      <c r="L6" s="25" t="s">
        <v>86</v>
      </c>
      <c r="M6" s="25" t="s">
        <v>60</v>
      </c>
      <c r="N6" s="26">
        <v>130567</v>
      </c>
      <c r="O6" s="26">
        <v>111400.88</v>
      </c>
      <c r="P6" s="27">
        <v>-19166.119999999995</v>
      </c>
      <c r="Q6" s="28">
        <v>-0.14679145572771063</v>
      </c>
      <c r="R6" s="29">
        <v>48912</v>
      </c>
      <c r="S6" s="29">
        <v>0</v>
      </c>
      <c r="T6" s="30">
        <v>-48912</v>
      </c>
      <c r="U6" s="31">
        <v>-1</v>
      </c>
      <c r="V6" s="26">
        <v>37759</v>
      </c>
      <c r="W6" s="26">
        <v>0</v>
      </c>
      <c r="X6" s="27">
        <v>-37759</v>
      </c>
      <c r="Y6" s="28">
        <v>-1</v>
      </c>
      <c r="Z6" s="29">
        <v>16293</v>
      </c>
      <c r="AA6" s="29">
        <v>0</v>
      </c>
      <c r="AB6" s="30">
        <v>-16293</v>
      </c>
      <c r="AC6" s="32">
        <v>-1</v>
      </c>
      <c r="AD6" s="26">
        <v>27603</v>
      </c>
      <c r="AE6" s="26">
        <v>0</v>
      </c>
      <c r="AF6" s="27">
        <v>-27603</v>
      </c>
      <c r="AG6" s="33">
        <v>-1</v>
      </c>
      <c r="AH6" s="34">
        <v>628</v>
      </c>
      <c r="AI6" s="34">
        <v>815.25</v>
      </c>
      <c r="AJ6" s="34">
        <v>187.25</v>
      </c>
      <c r="AK6" s="32">
        <v>0.2981687898089172</v>
      </c>
      <c r="AL6" s="35">
        <v>43568.041655092595</v>
      </c>
      <c r="AM6" s="16"/>
    </row>
    <row r="7" spans="1:39" ht="49.5" hidden="1" x14ac:dyDescent="0.25">
      <c r="A7" s="25" t="s">
        <v>50</v>
      </c>
      <c r="B7" s="25" t="s">
        <v>1040</v>
      </c>
      <c r="C7" s="39">
        <v>315984</v>
      </c>
      <c r="D7" s="25" t="s">
        <v>1058</v>
      </c>
      <c r="E7" s="25" t="s">
        <v>53</v>
      </c>
      <c r="F7" s="25" t="s">
        <v>54</v>
      </c>
      <c r="G7" s="25" t="s">
        <v>990</v>
      </c>
      <c r="H7" s="25" t="s">
        <v>56</v>
      </c>
      <c r="I7" s="25" t="s">
        <v>56</v>
      </c>
      <c r="J7" s="17"/>
      <c r="K7" s="25" t="s">
        <v>65</v>
      </c>
      <c r="L7" s="25" t="s">
        <v>86</v>
      </c>
      <c r="M7" s="25" t="s">
        <v>119</v>
      </c>
      <c r="N7" s="26">
        <v>0</v>
      </c>
      <c r="O7" s="26">
        <v>1683.36</v>
      </c>
      <c r="P7" s="27">
        <v>1683.36</v>
      </c>
      <c r="Q7" s="18"/>
      <c r="R7" s="29">
        <v>0</v>
      </c>
      <c r="S7" s="29">
        <v>1455.36</v>
      </c>
      <c r="T7" s="30">
        <v>1455.36</v>
      </c>
      <c r="U7" s="19"/>
      <c r="V7" s="26">
        <v>0</v>
      </c>
      <c r="W7" s="26">
        <v>228</v>
      </c>
      <c r="X7" s="27">
        <v>228</v>
      </c>
      <c r="Y7" s="18"/>
      <c r="Z7" s="29">
        <v>0</v>
      </c>
      <c r="AA7" s="29">
        <v>0</v>
      </c>
      <c r="AB7" s="30">
        <v>0</v>
      </c>
      <c r="AC7" s="19"/>
      <c r="AD7" s="26">
        <v>0</v>
      </c>
      <c r="AE7" s="26">
        <v>0</v>
      </c>
      <c r="AF7" s="27">
        <v>0</v>
      </c>
      <c r="AG7" s="18"/>
      <c r="AH7" s="34">
        <v>0</v>
      </c>
      <c r="AI7" s="34">
        <v>19</v>
      </c>
      <c r="AJ7" s="34">
        <v>19</v>
      </c>
      <c r="AK7" s="19"/>
      <c r="AL7" s="35">
        <v>43672.041655092595</v>
      </c>
      <c r="AM7" s="16"/>
    </row>
    <row r="8" spans="1:39" ht="41.25" hidden="1" x14ac:dyDescent="0.25">
      <c r="A8" s="25" t="s">
        <v>50</v>
      </c>
      <c r="B8" s="25" t="s">
        <v>1040</v>
      </c>
      <c r="C8" s="39">
        <v>316180</v>
      </c>
      <c r="D8" s="25" t="s">
        <v>1086</v>
      </c>
      <c r="E8" s="25" t="s">
        <v>53</v>
      </c>
      <c r="F8" s="25" t="s">
        <v>54</v>
      </c>
      <c r="G8" s="25" t="s">
        <v>990</v>
      </c>
      <c r="H8" s="25" t="s">
        <v>56</v>
      </c>
      <c r="I8" s="25" t="s">
        <v>56</v>
      </c>
      <c r="J8" s="17"/>
      <c r="K8" s="25" t="s">
        <v>65</v>
      </c>
      <c r="L8" s="25" t="s">
        <v>77</v>
      </c>
      <c r="M8" s="25" t="s">
        <v>119</v>
      </c>
      <c r="N8" s="26">
        <v>0</v>
      </c>
      <c r="O8" s="26">
        <v>0</v>
      </c>
      <c r="P8" s="27">
        <v>0</v>
      </c>
      <c r="Q8" s="18"/>
      <c r="R8" s="29">
        <v>0</v>
      </c>
      <c r="S8" s="29">
        <v>0</v>
      </c>
      <c r="T8" s="30">
        <v>0</v>
      </c>
      <c r="U8" s="19"/>
      <c r="V8" s="26">
        <v>0</v>
      </c>
      <c r="W8" s="26">
        <v>0</v>
      </c>
      <c r="X8" s="27">
        <v>0</v>
      </c>
      <c r="Y8" s="18"/>
      <c r="Z8" s="29">
        <v>0</v>
      </c>
      <c r="AA8" s="29">
        <v>0</v>
      </c>
      <c r="AB8" s="30">
        <v>0</v>
      </c>
      <c r="AC8" s="19"/>
      <c r="AD8" s="26">
        <v>0</v>
      </c>
      <c r="AE8" s="26">
        <v>0</v>
      </c>
      <c r="AF8" s="27">
        <v>0</v>
      </c>
      <c r="AG8" s="18"/>
      <c r="AH8" s="34">
        <v>0</v>
      </c>
      <c r="AI8" s="34">
        <v>0</v>
      </c>
      <c r="AJ8" s="34">
        <v>0</v>
      </c>
      <c r="AK8" s="19"/>
      <c r="AL8" s="35">
        <v>43672.041655092595</v>
      </c>
      <c r="AM8" s="16"/>
    </row>
    <row r="9" spans="1:39" ht="33" hidden="1" x14ac:dyDescent="0.25">
      <c r="A9" s="25" t="s">
        <v>50</v>
      </c>
      <c r="B9" s="25" t="s">
        <v>1040</v>
      </c>
      <c r="C9" s="39">
        <v>316371</v>
      </c>
      <c r="D9" s="25" t="s">
        <v>1087</v>
      </c>
      <c r="E9" s="25" t="s">
        <v>53</v>
      </c>
      <c r="F9" s="25" t="s">
        <v>54</v>
      </c>
      <c r="G9" s="25" t="s">
        <v>990</v>
      </c>
      <c r="H9" s="25" t="s">
        <v>56</v>
      </c>
      <c r="I9" s="25" t="s">
        <v>56</v>
      </c>
      <c r="J9" s="17"/>
      <c r="K9" s="25" t="s">
        <v>65</v>
      </c>
      <c r="L9" s="25" t="s">
        <v>66</v>
      </c>
      <c r="M9" s="25" t="s">
        <v>119</v>
      </c>
      <c r="N9" s="26">
        <v>0</v>
      </c>
      <c r="O9" s="26">
        <v>0</v>
      </c>
      <c r="P9" s="27">
        <v>0</v>
      </c>
      <c r="Q9" s="18"/>
      <c r="R9" s="29">
        <v>0</v>
      </c>
      <c r="S9" s="29">
        <v>0</v>
      </c>
      <c r="T9" s="30">
        <v>0</v>
      </c>
      <c r="U9" s="19"/>
      <c r="V9" s="26">
        <v>0</v>
      </c>
      <c r="W9" s="26">
        <v>0</v>
      </c>
      <c r="X9" s="27">
        <v>0</v>
      </c>
      <c r="Y9" s="18"/>
      <c r="Z9" s="29">
        <v>0</v>
      </c>
      <c r="AA9" s="29">
        <v>0</v>
      </c>
      <c r="AB9" s="30">
        <v>0</v>
      </c>
      <c r="AC9" s="19"/>
      <c r="AD9" s="26">
        <v>0</v>
      </c>
      <c r="AE9" s="26">
        <v>0</v>
      </c>
      <c r="AF9" s="27">
        <v>0</v>
      </c>
      <c r="AG9" s="18"/>
      <c r="AH9" s="34">
        <v>0</v>
      </c>
      <c r="AI9" s="34">
        <v>0</v>
      </c>
      <c r="AJ9" s="34">
        <v>0</v>
      </c>
      <c r="AK9" s="19"/>
      <c r="AL9" s="35">
        <v>43672.041655092595</v>
      </c>
      <c r="AM9" s="16"/>
    </row>
    <row r="10" spans="1:39" ht="33" hidden="1" x14ac:dyDescent="0.25">
      <c r="A10" s="25" t="s">
        <v>50</v>
      </c>
      <c r="B10" s="25" t="s">
        <v>1040</v>
      </c>
      <c r="C10" s="39">
        <v>316999</v>
      </c>
      <c r="D10" s="25" t="s">
        <v>1079</v>
      </c>
      <c r="E10" s="25" t="s">
        <v>53</v>
      </c>
      <c r="F10" s="25" t="s">
        <v>63</v>
      </c>
      <c r="G10" s="25" t="s">
        <v>56</v>
      </c>
      <c r="H10" s="17"/>
      <c r="I10" s="17"/>
      <c r="J10" s="17"/>
      <c r="K10" s="25" t="s">
        <v>65</v>
      </c>
      <c r="L10" s="25" t="s">
        <v>66</v>
      </c>
      <c r="M10" s="25" t="s">
        <v>127</v>
      </c>
      <c r="N10" s="26">
        <v>0</v>
      </c>
      <c r="O10" s="26">
        <v>0</v>
      </c>
      <c r="P10" s="27">
        <v>0</v>
      </c>
      <c r="Q10" s="18"/>
      <c r="R10" s="29">
        <v>0</v>
      </c>
      <c r="S10" s="29">
        <v>0</v>
      </c>
      <c r="T10" s="30">
        <v>0</v>
      </c>
      <c r="U10" s="19"/>
      <c r="V10" s="26">
        <v>0</v>
      </c>
      <c r="W10" s="26">
        <v>0</v>
      </c>
      <c r="X10" s="27">
        <v>0</v>
      </c>
      <c r="Y10" s="18"/>
      <c r="Z10" s="29">
        <v>0</v>
      </c>
      <c r="AA10" s="29">
        <v>0</v>
      </c>
      <c r="AB10" s="30">
        <v>0</v>
      </c>
      <c r="AC10" s="19"/>
      <c r="AD10" s="26">
        <v>0</v>
      </c>
      <c r="AE10" s="26">
        <v>0</v>
      </c>
      <c r="AF10" s="27">
        <v>0</v>
      </c>
      <c r="AG10" s="18"/>
      <c r="AH10" s="34">
        <v>0</v>
      </c>
      <c r="AI10" s="34">
        <v>0</v>
      </c>
      <c r="AJ10" s="34">
        <v>0</v>
      </c>
      <c r="AK10" s="19"/>
      <c r="AL10" s="35">
        <v>43672.041655092595</v>
      </c>
      <c r="AM10" s="16"/>
    </row>
    <row r="11" spans="1:39" ht="82.5" hidden="1" x14ac:dyDescent="0.25">
      <c r="A11" s="25" t="s">
        <v>50</v>
      </c>
      <c r="B11" s="25" t="s">
        <v>1040</v>
      </c>
      <c r="C11" s="39">
        <v>317310</v>
      </c>
      <c r="D11" s="25" t="s">
        <v>1050</v>
      </c>
      <c r="E11" s="25" t="s">
        <v>53</v>
      </c>
      <c r="F11" s="25" t="s">
        <v>54</v>
      </c>
      <c r="G11" s="25" t="s">
        <v>75</v>
      </c>
      <c r="H11" s="25" t="s">
        <v>74</v>
      </c>
      <c r="I11" s="25" t="s">
        <v>56</v>
      </c>
      <c r="J11" s="17"/>
      <c r="K11" s="25" t="s">
        <v>65</v>
      </c>
      <c r="L11" s="25" t="s">
        <v>59</v>
      </c>
      <c r="M11" s="25" t="s">
        <v>60</v>
      </c>
      <c r="N11" s="26">
        <v>182069</v>
      </c>
      <c r="O11" s="26">
        <v>154941.53</v>
      </c>
      <c r="P11" s="27">
        <v>-27127.47</v>
      </c>
      <c r="Q11" s="28">
        <v>-0.14899554564478304</v>
      </c>
      <c r="R11" s="29">
        <v>70070</v>
      </c>
      <c r="S11" s="29">
        <v>66588.740000000005</v>
      </c>
      <c r="T11" s="30">
        <v>-3481.2599999999948</v>
      </c>
      <c r="U11" s="31">
        <v>-4.9682603111174464E-2</v>
      </c>
      <c r="V11" s="26">
        <v>51645</v>
      </c>
      <c r="W11" s="26">
        <v>62762.83</v>
      </c>
      <c r="X11" s="27">
        <v>11117.830000000002</v>
      </c>
      <c r="Y11" s="28">
        <v>0.2152740826798335</v>
      </c>
      <c r="Z11" s="29">
        <v>19404</v>
      </c>
      <c r="AA11" s="29">
        <v>6971.21</v>
      </c>
      <c r="AB11" s="30">
        <v>-12432.79</v>
      </c>
      <c r="AC11" s="32">
        <v>-0.64073335394763975</v>
      </c>
      <c r="AD11" s="26">
        <v>40950</v>
      </c>
      <c r="AE11" s="26">
        <v>18618.75</v>
      </c>
      <c r="AF11" s="27">
        <v>-22331.25</v>
      </c>
      <c r="AG11" s="33">
        <v>-0.54532967032967028</v>
      </c>
      <c r="AH11" s="34">
        <v>930</v>
      </c>
      <c r="AI11" s="34">
        <v>773.25</v>
      </c>
      <c r="AJ11" s="34">
        <v>-156.75</v>
      </c>
      <c r="AK11" s="32">
        <v>-0.16854838709677419</v>
      </c>
      <c r="AL11" s="35">
        <v>43520.041655092595</v>
      </c>
      <c r="AM11" s="16"/>
    </row>
    <row r="12" spans="1:39" ht="41.25" hidden="1" x14ac:dyDescent="0.25">
      <c r="A12" s="25" t="s">
        <v>50</v>
      </c>
      <c r="B12" s="25" t="s">
        <v>1040</v>
      </c>
      <c r="C12" s="39">
        <v>317779</v>
      </c>
      <c r="D12" s="25" t="s">
        <v>1090</v>
      </c>
      <c r="E12" s="25" t="s">
        <v>53</v>
      </c>
      <c r="F12" s="25" t="s">
        <v>54</v>
      </c>
      <c r="G12" s="25" t="s">
        <v>75</v>
      </c>
      <c r="H12" s="25" t="s">
        <v>56</v>
      </c>
      <c r="I12" s="25" t="s">
        <v>56</v>
      </c>
      <c r="J12" s="17"/>
      <c r="K12" s="25" t="s">
        <v>65</v>
      </c>
      <c r="L12" s="25" t="s">
        <v>66</v>
      </c>
      <c r="M12" s="25" t="s">
        <v>119</v>
      </c>
      <c r="N12" s="26">
        <v>62903.23</v>
      </c>
      <c r="O12" s="26">
        <v>57796.27</v>
      </c>
      <c r="P12" s="27">
        <v>-5106.9600000000064</v>
      </c>
      <c r="Q12" s="28">
        <v>-8.1187563818265071E-2</v>
      </c>
      <c r="R12" s="29">
        <v>14810.81</v>
      </c>
      <c r="S12" s="29">
        <v>29431.73</v>
      </c>
      <c r="T12" s="30">
        <v>14620.92</v>
      </c>
      <c r="U12" s="31">
        <v>0.98717895915213283</v>
      </c>
      <c r="V12" s="26">
        <v>25223.15</v>
      </c>
      <c r="W12" s="26">
        <v>22353.83</v>
      </c>
      <c r="X12" s="27">
        <v>-2869.3199999999997</v>
      </c>
      <c r="Y12" s="28">
        <v>-0.11375740143479302</v>
      </c>
      <c r="Z12" s="29">
        <v>2975.28</v>
      </c>
      <c r="AA12" s="29">
        <v>2870.37</v>
      </c>
      <c r="AB12" s="30">
        <v>-104.91000000000031</v>
      </c>
      <c r="AC12" s="32">
        <v>-3.5260546906509739E-2</v>
      </c>
      <c r="AD12" s="26">
        <v>19334.43</v>
      </c>
      <c r="AE12" s="26">
        <v>3140.34</v>
      </c>
      <c r="AF12" s="27">
        <v>-16194.09</v>
      </c>
      <c r="AG12" s="33">
        <v>-0.83757783394700547</v>
      </c>
      <c r="AH12" s="34">
        <v>198.5</v>
      </c>
      <c r="AI12" s="34">
        <v>190.5</v>
      </c>
      <c r="AJ12" s="34">
        <v>-8</v>
      </c>
      <c r="AK12" s="32">
        <v>-4.0302267002518891E-2</v>
      </c>
      <c r="AL12" s="35">
        <v>43498.041655092595</v>
      </c>
      <c r="AM12" s="16"/>
    </row>
    <row r="13" spans="1:39" ht="90.75" hidden="1" x14ac:dyDescent="0.25">
      <c r="A13" s="25" t="s">
        <v>50</v>
      </c>
      <c r="B13" s="25" t="s">
        <v>1040</v>
      </c>
      <c r="C13" s="39">
        <v>317781</v>
      </c>
      <c r="D13" s="25" t="s">
        <v>1057</v>
      </c>
      <c r="E13" s="25" t="s">
        <v>53</v>
      </c>
      <c r="F13" s="25" t="s">
        <v>54</v>
      </c>
      <c r="G13" s="25" t="s">
        <v>90</v>
      </c>
      <c r="H13" s="25" t="s">
        <v>56</v>
      </c>
      <c r="I13" s="25" t="s">
        <v>56</v>
      </c>
      <c r="J13" s="17"/>
      <c r="K13" s="25" t="s">
        <v>65</v>
      </c>
      <c r="L13" s="25" t="s">
        <v>59</v>
      </c>
      <c r="M13" s="25" t="s">
        <v>60</v>
      </c>
      <c r="N13" s="26">
        <v>157545</v>
      </c>
      <c r="O13" s="26">
        <v>139829.89000000001</v>
      </c>
      <c r="P13" s="27">
        <v>-17715.109999999986</v>
      </c>
      <c r="Q13" s="28">
        <v>-0.11244476181408478</v>
      </c>
      <c r="R13" s="29">
        <v>42141</v>
      </c>
      <c r="S13" s="29">
        <v>40393.18</v>
      </c>
      <c r="T13" s="30">
        <v>-1747.8199999999997</v>
      </c>
      <c r="U13" s="31">
        <v>-4.1475522650150677E-2</v>
      </c>
      <c r="V13" s="26">
        <v>92349</v>
      </c>
      <c r="W13" s="26">
        <v>86620.46</v>
      </c>
      <c r="X13" s="27">
        <v>-5728.5399999999936</v>
      </c>
      <c r="Y13" s="28">
        <v>-6.2031424270972003E-2</v>
      </c>
      <c r="Z13" s="29">
        <v>11547</v>
      </c>
      <c r="AA13" s="29">
        <v>10734.75</v>
      </c>
      <c r="AB13" s="30">
        <v>-812.25</v>
      </c>
      <c r="AC13" s="32">
        <v>-7.034294621979735E-2</v>
      </c>
      <c r="AD13" s="26">
        <v>11508</v>
      </c>
      <c r="AE13" s="26">
        <v>2081.5</v>
      </c>
      <c r="AF13" s="27">
        <v>-9426.5</v>
      </c>
      <c r="AG13" s="33">
        <v>-0.81912582551268687</v>
      </c>
      <c r="AH13" s="34">
        <v>502</v>
      </c>
      <c r="AI13" s="34">
        <v>576</v>
      </c>
      <c r="AJ13" s="34">
        <v>74</v>
      </c>
      <c r="AK13" s="32">
        <v>0.14741035856573706</v>
      </c>
      <c r="AL13" s="35">
        <v>43477.041655092595</v>
      </c>
      <c r="AM13" s="16"/>
    </row>
    <row r="14" spans="1:39" ht="41.25" hidden="1" x14ac:dyDescent="0.25">
      <c r="A14" s="25" t="s">
        <v>50</v>
      </c>
      <c r="B14" s="25" t="s">
        <v>1040</v>
      </c>
      <c r="C14" s="39">
        <v>317917</v>
      </c>
      <c r="D14" s="25" t="s">
        <v>1082</v>
      </c>
      <c r="E14" s="25" t="s">
        <v>53</v>
      </c>
      <c r="F14" s="25" t="s">
        <v>63</v>
      </c>
      <c r="G14" s="25" t="s">
        <v>56</v>
      </c>
      <c r="H14" s="17"/>
      <c r="I14" s="17"/>
      <c r="J14" s="17"/>
      <c r="K14" s="25" t="s">
        <v>65</v>
      </c>
      <c r="L14" s="25" t="s">
        <v>66</v>
      </c>
      <c r="M14" s="25" t="s">
        <v>127</v>
      </c>
      <c r="N14" s="26">
        <v>0</v>
      </c>
      <c r="O14" s="26">
        <v>0</v>
      </c>
      <c r="P14" s="27">
        <v>0</v>
      </c>
      <c r="Q14" s="18"/>
      <c r="R14" s="29">
        <v>0</v>
      </c>
      <c r="S14" s="29">
        <v>0</v>
      </c>
      <c r="T14" s="30">
        <v>0</v>
      </c>
      <c r="U14" s="19"/>
      <c r="V14" s="26">
        <v>0</v>
      </c>
      <c r="W14" s="26">
        <v>0</v>
      </c>
      <c r="X14" s="27">
        <v>0</v>
      </c>
      <c r="Y14" s="18"/>
      <c r="Z14" s="29">
        <v>0</v>
      </c>
      <c r="AA14" s="29">
        <v>0</v>
      </c>
      <c r="AB14" s="30">
        <v>0</v>
      </c>
      <c r="AC14" s="19"/>
      <c r="AD14" s="26">
        <v>0</v>
      </c>
      <c r="AE14" s="26">
        <v>0</v>
      </c>
      <c r="AF14" s="27">
        <v>0</v>
      </c>
      <c r="AG14" s="18"/>
      <c r="AH14" s="34">
        <v>0</v>
      </c>
      <c r="AI14" s="34">
        <v>0</v>
      </c>
      <c r="AJ14" s="34">
        <v>0</v>
      </c>
      <c r="AK14" s="19"/>
      <c r="AL14" s="35">
        <v>43672.041655092595</v>
      </c>
      <c r="AM14" s="16"/>
    </row>
    <row r="15" spans="1:39" ht="24.75" hidden="1" x14ac:dyDescent="0.25">
      <c r="A15" s="25" t="s">
        <v>50</v>
      </c>
      <c r="B15" s="25" t="s">
        <v>1040</v>
      </c>
      <c r="C15" s="39">
        <v>318169</v>
      </c>
      <c r="D15" s="25" t="s">
        <v>1124</v>
      </c>
      <c r="E15" s="25" t="s">
        <v>53</v>
      </c>
      <c r="F15" s="25" t="s">
        <v>54</v>
      </c>
      <c r="G15" s="25" t="s">
        <v>75</v>
      </c>
      <c r="H15" s="25" t="s">
        <v>56</v>
      </c>
      <c r="I15" s="25" t="s">
        <v>56</v>
      </c>
      <c r="J15" s="17"/>
      <c r="K15" s="25" t="s">
        <v>65</v>
      </c>
      <c r="L15" s="25" t="s">
        <v>86</v>
      </c>
      <c r="M15" s="25" t="s">
        <v>119</v>
      </c>
      <c r="N15" s="26">
        <v>66009.8</v>
      </c>
      <c r="O15" s="26">
        <v>58658.879999999997</v>
      </c>
      <c r="P15" s="27">
        <v>-7350.9200000000055</v>
      </c>
      <c r="Q15" s="28">
        <v>-0.11136104033037526</v>
      </c>
      <c r="R15" s="29">
        <v>10085.530000000001</v>
      </c>
      <c r="S15" s="29">
        <v>0</v>
      </c>
      <c r="T15" s="30">
        <v>-10085.530000000001</v>
      </c>
      <c r="U15" s="31">
        <v>-1</v>
      </c>
      <c r="V15" s="26">
        <v>2549.23</v>
      </c>
      <c r="W15" s="26">
        <v>0</v>
      </c>
      <c r="X15" s="27">
        <v>-2549.23</v>
      </c>
      <c r="Y15" s="28">
        <v>-1</v>
      </c>
      <c r="Z15" s="29">
        <v>1012.59</v>
      </c>
      <c r="AA15" s="29">
        <v>0</v>
      </c>
      <c r="AB15" s="30">
        <v>-1012.59</v>
      </c>
      <c r="AC15" s="32">
        <v>-1</v>
      </c>
      <c r="AD15" s="26">
        <v>52362.45</v>
      </c>
      <c r="AE15" s="26">
        <v>0</v>
      </c>
      <c r="AF15" s="27">
        <v>-52362.45</v>
      </c>
      <c r="AG15" s="33">
        <v>-1</v>
      </c>
      <c r="AH15" s="34">
        <v>134</v>
      </c>
      <c r="AI15" s="34">
        <v>71.5</v>
      </c>
      <c r="AJ15" s="34">
        <v>-62.5</v>
      </c>
      <c r="AK15" s="32">
        <v>-0.46641791044776121</v>
      </c>
      <c r="AL15" s="35">
        <v>43550.041655092595</v>
      </c>
      <c r="AM15" s="16"/>
    </row>
    <row r="16" spans="1:39" ht="24.75" hidden="1" x14ac:dyDescent="0.25">
      <c r="A16" s="25" t="s">
        <v>50</v>
      </c>
      <c r="B16" s="25" t="s">
        <v>1040</v>
      </c>
      <c r="C16" s="39">
        <v>318174</v>
      </c>
      <c r="D16" s="25" t="s">
        <v>1103</v>
      </c>
      <c r="E16" s="25" t="s">
        <v>53</v>
      </c>
      <c r="F16" s="25" t="s">
        <v>54</v>
      </c>
      <c r="G16" s="25" t="s">
        <v>74</v>
      </c>
      <c r="H16" s="25" t="s">
        <v>56</v>
      </c>
      <c r="I16" s="25" t="s">
        <v>56</v>
      </c>
      <c r="J16" s="17"/>
      <c r="K16" s="25" t="s">
        <v>65</v>
      </c>
      <c r="L16" s="25" t="s">
        <v>80</v>
      </c>
      <c r="M16" s="25" t="s">
        <v>119</v>
      </c>
      <c r="N16" s="26">
        <v>110099</v>
      </c>
      <c r="O16" s="26">
        <v>118954.44</v>
      </c>
      <c r="P16" s="27">
        <v>8855.4400000000023</v>
      </c>
      <c r="Q16" s="28">
        <v>8.0431611549605375E-2</v>
      </c>
      <c r="R16" s="29">
        <v>48568</v>
      </c>
      <c r="S16" s="29">
        <v>49142.94</v>
      </c>
      <c r="T16" s="30">
        <v>574.94000000000233</v>
      </c>
      <c r="U16" s="31">
        <v>1.1837835611925595E-2</v>
      </c>
      <c r="V16" s="26">
        <v>26894</v>
      </c>
      <c r="W16" s="26">
        <v>46131.06</v>
      </c>
      <c r="X16" s="27">
        <v>19237.059999999998</v>
      </c>
      <c r="Y16" s="28">
        <v>0.71529188666617083</v>
      </c>
      <c r="Z16" s="29">
        <v>12587</v>
      </c>
      <c r="AA16" s="29">
        <v>4998.05</v>
      </c>
      <c r="AB16" s="30">
        <v>-7588.95</v>
      </c>
      <c r="AC16" s="32">
        <v>-0.60291967903392385</v>
      </c>
      <c r="AD16" s="26">
        <v>22050</v>
      </c>
      <c r="AE16" s="26">
        <v>18682.39</v>
      </c>
      <c r="AF16" s="27">
        <v>-3367.6100000000006</v>
      </c>
      <c r="AG16" s="33">
        <v>-0.15272607709750569</v>
      </c>
      <c r="AH16" s="34">
        <v>625</v>
      </c>
      <c r="AI16" s="34">
        <v>617</v>
      </c>
      <c r="AJ16" s="34">
        <v>-8</v>
      </c>
      <c r="AK16" s="32">
        <v>-1.2800000000000001E-2</v>
      </c>
      <c r="AL16" s="35">
        <v>43505.041655092595</v>
      </c>
      <c r="AM16" s="16"/>
    </row>
    <row r="17" spans="1:39" ht="33" hidden="1" x14ac:dyDescent="0.25">
      <c r="A17" s="25" t="s">
        <v>50</v>
      </c>
      <c r="B17" s="25" t="s">
        <v>1040</v>
      </c>
      <c r="C17" s="39">
        <v>318188</v>
      </c>
      <c r="D17" s="25" t="s">
        <v>1060</v>
      </c>
      <c r="E17" s="25" t="s">
        <v>53</v>
      </c>
      <c r="F17" s="25" t="s">
        <v>54</v>
      </c>
      <c r="G17" s="25" t="s">
        <v>990</v>
      </c>
      <c r="H17" s="25" t="s">
        <v>56</v>
      </c>
      <c r="I17" s="25" t="s">
        <v>56</v>
      </c>
      <c r="J17" s="17"/>
      <c r="K17" s="25" t="s">
        <v>65</v>
      </c>
      <c r="L17" s="25" t="s">
        <v>80</v>
      </c>
      <c r="M17" s="25" t="s">
        <v>107</v>
      </c>
      <c r="N17" s="26">
        <v>0</v>
      </c>
      <c r="O17" s="26">
        <v>0</v>
      </c>
      <c r="P17" s="27">
        <v>0</v>
      </c>
      <c r="Q17" s="18"/>
      <c r="R17" s="29">
        <v>0</v>
      </c>
      <c r="S17" s="29">
        <v>0</v>
      </c>
      <c r="T17" s="30">
        <v>0</v>
      </c>
      <c r="U17" s="19"/>
      <c r="V17" s="26">
        <v>0</v>
      </c>
      <c r="W17" s="26">
        <v>0</v>
      </c>
      <c r="X17" s="27">
        <v>0</v>
      </c>
      <c r="Y17" s="18"/>
      <c r="Z17" s="29">
        <v>0</v>
      </c>
      <c r="AA17" s="29">
        <v>0</v>
      </c>
      <c r="AB17" s="30">
        <v>0</v>
      </c>
      <c r="AC17" s="19"/>
      <c r="AD17" s="26">
        <v>0</v>
      </c>
      <c r="AE17" s="26">
        <v>0</v>
      </c>
      <c r="AF17" s="27">
        <v>0</v>
      </c>
      <c r="AG17" s="18"/>
      <c r="AH17" s="34">
        <v>0</v>
      </c>
      <c r="AI17" s="34">
        <v>0</v>
      </c>
      <c r="AJ17" s="34">
        <v>0</v>
      </c>
      <c r="AK17" s="19"/>
      <c r="AL17" s="35">
        <v>43672.041655092595</v>
      </c>
      <c r="AM17" s="16"/>
    </row>
    <row r="18" spans="1:39" ht="33" hidden="1" x14ac:dyDescent="0.25">
      <c r="A18" s="25" t="s">
        <v>50</v>
      </c>
      <c r="B18" s="25" t="s">
        <v>1040</v>
      </c>
      <c r="C18" s="39">
        <v>318210</v>
      </c>
      <c r="D18" s="25" t="s">
        <v>1078</v>
      </c>
      <c r="E18" s="25" t="s">
        <v>53</v>
      </c>
      <c r="F18" s="25" t="s">
        <v>63</v>
      </c>
      <c r="G18" s="25" t="s">
        <v>56</v>
      </c>
      <c r="H18" s="17"/>
      <c r="I18" s="17"/>
      <c r="J18" s="17"/>
      <c r="K18" s="25" t="s">
        <v>65</v>
      </c>
      <c r="L18" s="25" t="s">
        <v>66</v>
      </c>
      <c r="M18" s="25" t="s">
        <v>127</v>
      </c>
      <c r="N18" s="26">
        <v>0</v>
      </c>
      <c r="O18" s="26">
        <v>0</v>
      </c>
      <c r="P18" s="27">
        <v>0</v>
      </c>
      <c r="Q18" s="18"/>
      <c r="R18" s="29">
        <v>0</v>
      </c>
      <c r="S18" s="29">
        <v>0</v>
      </c>
      <c r="T18" s="30">
        <v>0</v>
      </c>
      <c r="U18" s="19"/>
      <c r="V18" s="26">
        <v>0</v>
      </c>
      <c r="W18" s="26">
        <v>0</v>
      </c>
      <c r="X18" s="27">
        <v>0</v>
      </c>
      <c r="Y18" s="18"/>
      <c r="Z18" s="29">
        <v>0</v>
      </c>
      <c r="AA18" s="29">
        <v>0</v>
      </c>
      <c r="AB18" s="30">
        <v>0</v>
      </c>
      <c r="AC18" s="19"/>
      <c r="AD18" s="26">
        <v>0</v>
      </c>
      <c r="AE18" s="26">
        <v>0</v>
      </c>
      <c r="AF18" s="27">
        <v>0</v>
      </c>
      <c r="AG18" s="18"/>
      <c r="AH18" s="34">
        <v>0</v>
      </c>
      <c r="AI18" s="34">
        <v>0</v>
      </c>
      <c r="AJ18" s="34">
        <v>0</v>
      </c>
      <c r="AK18" s="19"/>
      <c r="AL18" s="35">
        <v>43672.041655092595</v>
      </c>
      <c r="AM18" s="16"/>
    </row>
    <row r="19" spans="1:39" ht="57.75" hidden="1" x14ac:dyDescent="0.25">
      <c r="A19" s="25" t="s">
        <v>50</v>
      </c>
      <c r="B19" s="25" t="s">
        <v>1040</v>
      </c>
      <c r="C19" s="39">
        <v>318264</v>
      </c>
      <c r="D19" s="25" t="s">
        <v>1114</v>
      </c>
      <c r="E19" s="25" t="s">
        <v>53</v>
      </c>
      <c r="F19" s="25" t="s">
        <v>54</v>
      </c>
      <c r="G19" s="25" t="s">
        <v>75</v>
      </c>
      <c r="H19" s="25" t="s">
        <v>56</v>
      </c>
      <c r="I19" s="25" t="s">
        <v>56</v>
      </c>
      <c r="J19" s="17"/>
      <c r="K19" s="25" t="s">
        <v>65</v>
      </c>
      <c r="L19" s="25" t="s">
        <v>86</v>
      </c>
      <c r="M19" s="25" t="s">
        <v>119</v>
      </c>
      <c r="N19" s="26">
        <v>519756.33</v>
      </c>
      <c r="O19" s="26">
        <v>513697.69</v>
      </c>
      <c r="P19" s="27">
        <v>-6058.640000000014</v>
      </c>
      <c r="Q19" s="28">
        <v>-1.1656693050760947E-2</v>
      </c>
      <c r="R19" s="29">
        <v>29932.3</v>
      </c>
      <c r="S19" s="29">
        <v>0</v>
      </c>
      <c r="T19" s="30">
        <v>-29932.3</v>
      </c>
      <c r="U19" s="31">
        <v>-1</v>
      </c>
      <c r="V19" s="26">
        <v>4021.05</v>
      </c>
      <c r="W19" s="26">
        <v>0</v>
      </c>
      <c r="X19" s="27">
        <v>-4021.05</v>
      </c>
      <c r="Y19" s="28">
        <v>-1</v>
      </c>
      <c r="Z19" s="29">
        <v>6034.88</v>
      </c>
      <c r="AA19" s="29">
        <v>0</v>
      </c>
      <c r="AB19" s="30">
        <v>-6034.88</v>
      </c>
      <c r="AC19" s="32">
        <v>-1</v>
      </c>
      <c r="AD19" s="26">
        <v>479768.1</v>
      </c>
      <c r="AE19" s="26">
        <v>0</v>
      </c>
      <c r="AF19" s="27">
        <v>-479768.1</v>
      </c>
      <c r="AG19" s="33">
        <v>-1</v>
      </c>
      <c r="AH19" s="34">
        <v>400</v>
      </c>
      <c r="AI19" s="34">
        <v>310.25</v>
      </c>
      <c r="AJ19" s="34">
        <v>-89.75</v>
      </c>
      <c r="AK19" s="32">
        <v>-0.22437499999999999</v>
      </c>
      <c r="AL19" s="35">
        <v>43566.041655092595</v>
      </c>
      <c r="AM19" s="16"/>
    </row>
    <row r="20" spans="1:39" ht="33" hidden="1" x14ac:dyDescent="0.25">
      <c r="A20" s="25" t="s">
        <v>50</v>
      </c>
      <c r="B20" s="25" t="s">
        <v>1040</v>
      </c>
      <c r="C20" s="39">
        <v>318349</v>
      </c>
      <c r="D20" s="25" t="s">
        <v>1123</v>
      </c>
      <c r="E20" s="25" t="s">
        <v>53</v>
      </c>
      <c r="F20" s="25" t="s">
        <v>54</v>
      </c>
      <c r="G20" s="25" t="s">
        <v>75</v>
      </c>
      <c r="H20" s="25" t="s">
        <v>56</v>
      </c>
      <c r="I20" s="25" t="s">
        <v>56</v>
      </c>
      <c r="J20" s="17"/>
      <c r="K20" s="25" t="s">
        <v>65</v>
      </c>
      <c r="L20" s="25" t="s">
        <v>86</v>
      </c>
      <c r="M20" s="25" t="s">
        <v>119</v>
      </c>
      <c r="N20" s="26">
        <v>253208.82</v>
      </c>
      <c r="O20" s="26">
        <v>254865.4</v>
      </c>
      <c r="P20" s="27">
        <v>1656.5799999999872</v>
      </c>
      <c r="Q20" s="28">
        <v>6.5423471425678902E-3</v>
      </c>
      <c r="R20" s="29">
        <v>17016.18</v>
      </c>
      <c r="S20" s="29">
        <v>0</v>
      </c>
      <c r="T20" s="30">
        <v>-17016.18</v>
      </c>
      <c r="U20" s="31">
        <v>-1</v>
      </c>
      <c r="V20" s="26">
        <v>1433.35</v>
      </c>
      <c r="W20" s="26">
        <v>0</v>
      </c>
      <c r="X20" s="27">
        <v>-1433.35</v>
      </c>
      <c r="Y20" s="28">
        <v>-1</v>
      </c>
      <c r="Z20" s="29">
        <v>3008.54</v>
      </c>
      <c r="AA20" s="29">
        <v>0</v>
      </c>
      <c r="AB20" s="30">
        <v>-3008.54</v>
      </c>
      <c r="AC20" s="32">
        <v>-1</v>
      </c>
      <c r="AD20" s="26">
        <v>231750.75</v>
      </c>
      <c r="AE20" s="26">
        <v>0</v>
      </c>
      <c r="AF20" s="27">
        <v>-231750.75</v>
      </c>
      <c r="AG20" s="33">
        <v>-1</v>
      </c>
      <c r="AH20" s="34">
        <v>219</v>
      </c>
      <c r="AI20" s="34">
        <v>193</v>
      </c>
      <c r="AJ20" s="34">
        <v>-26</v>
      </c>
      <c r="AK20" s="32">
        <v>-0.11872146118721461</v>
      </c>
      <c r="AL20" s="35">
        <v>43481.041655092595</v>
      </c>
      <c r="AM20" s="16"/>
    </row>
    <row r="21" spans="1:39" ht="74.25" hidden="1" x14ac:dyDescent="0.25">
      <c r="A21" s="25" t="s">
        <v>50</v>
      </c>
      <c r="B21" s="25" t="s">
        <v>1040</v>
      </c>
      <c r="C21" s="39">
        <v>318632</v>
      </c>
      <c r="D21" s="25" t="s">
        <v>1073</v>
      </c>
      <c r="E21" s="25" t="s">
        <v>53</v>
      </c>
      <c r="F21" s="25" t="s">
        <v>54</v>
      </c>
      <c r="G21" s="25" t="s">
        <v>75</v>
      </c>
      <c r="H21" s="25" t="s">
        <v>56</v>
      </c>
      <c r="I21" s="25" t="s">
        <v>56</v>
      </c>
      <c r="J21" s="17"/>
      <c r="K21" s="25" t="s">
        <v>65</v>
      </c>
      <c r="L21" s="25" t="s">
        <v>59</v>
      </c>
      <c r="M21" s="25" t="s">
        <v>119</v>
      </c>
      <c r="N21" s="26">
        <v>24861</v>
      </c>
      <c r="O21" s="26">
        <v>23524.19</v>
      </c>
      <c r="P21" s="27">
        <v>-1336.8100000000013</v>
      </c>
      <c r="Q21" s="28">
        <v>-5.3771368810586917E-2</v>
      </c>
      <c r="R21" s="29">
        <v>2548</v>
      </c>
      <c r="S21" s="29">
        <v>761.52</v>
      </c>
      <c r="T21" s="30">
        <v>-1786.48</v>
      </c>
      <c r="U21" s="31">
        <v>-0.70113029827315543</v>
      </c>
      <c r="V21" s="26">
        <v>21759</v>
      </c>
      <c r="W21" s="26">
        <v>19795.45</v>
      </c>
      <c r="X21" s="27">
        <v>-1963.5499999999993</v>
      </c>
      <c r="Y21" s="28">
        <v>-9.0240819890619939E-2</v>
      </c>
      <c r="Z21" s="29">
        <v>554</v>
      </c>
      <c r="AA21" s="29">
        <v>2967.22</v>
      </c>
      <c r="AB21" s="30">
        <v>2413.2199999999998</v>
      </c>
      <c r="AC21" s="32">
        <v>4.3559927797833931</v>
      </c>
      <c r="AD21" s="26">
        <v>0</v>
      </c>
      <c r="AE21" s="26">
        <v>0</v>
      </c>
      <c r="AF21" s="27">
        <v>0</v>
      </c>
      <c r="AG21" s="18"/>
      <c r="AH21" s="34">
        <v>34</v>
      </c>
      <c r="AI21" s="34">
        <v>13</v>
      </c>
      <c r="AJ21" s="34">
        <v>-21</v>
      </c>
      <c r="AK21" s="32">
        <v>-0.61764705882352944</v>
      </c>
      <c r="AL21" s="35">
        <v>43504.041655092595</v>
      </c>
      <c r="AM21" s="16"/>
    </row>
    <row r="22" spans="1:39" ht="74.25" hidden="1" x14ac:dyDescent="0.25">
      <c r="A22" s="25" t="s">
        <v>50</v>
      </c>
      <c r="B22" s="25" t="s">
        <v>1040</v>
      </c>
      <c r="C22" s="39">
        <v>318633</v>
      </c>
      <c r="D22" s="25" t="s">
        <v>1092</v>
      </c>
      <c r="E22" s="25" t="s">
        <v>53</v>
      </c>
      <c r="F22" s="25" t="s">
        <v>54</v>
      </c>
      <c r="G22" s="25" t="s">
        <v>90</v>
      </c>
      <c r="H22" s="25" t="s">
        <v>56</v>
      </c>
      <c r="I22" s="25" t="s">
        <v>56</v>
      </c>
      <c r="J22" s="17"/>
      <c r="K22" s="25" t="s">
        <v>65</v>
      </c>
      <c r="L22" s="25" t="s">
        <v>59</v>
      </c>
      <c r="M22" s="25" t="s">
        <v>119</v>
      </c>
      <c r="N22" s="26">
        <v>12356</v>
      </c>
      <c r="O22" s="26">
        <v>7276.68</v>
      </c>
      <c r="P22" s="27">
        <v>-5079.32</v>
      </c>
      <c r="Q22" s="28">
        <v>-0.41108125606992552</v>
      </c>
      <c r="R22" s="29">
        <v>2846</v>
      </c>
      <c r="S22" s="29">
        <v>4561.37</v>
      </c>
      <c r="T22" s="30">
        <v>1715.37</v>
      </c>
      <c r="U22" s="31">
        <v>0.60273014757554455</v>
      </c>
      <c r="V22" s="26">
        <v>1408</v>
      </c>
      <c r="W22" s="26">
        <v>2523.1999999999998</v>
      </c>
      <c r="X22" s="27">
        <v>1115.1999999999998</v>
      </c>
      <c r="Y22" s="28">
        <v>0.79204545454545439</v>
      </c>
      <c r="Z22" s="29">
        <v>647</v>
      </c>
      <c r="AA22" s="29">
        <v>192.11</v>
      </c>
      <c r="AB22" s="30">
        <v>-454.89</v>
      </c>
      <c r="AC22" s="32">
        <v>-0.70307573415765068</v>
      </c>
      <c r="AD22" s="26">
        <v>7455</v>
      </c>
      <c r="AE22" s="26">
        <v>0</v>
      </c>
      <c r="AF22" s="27">
        <v>-7455</v>
      </c>
      <c r="AG22" s="33">
        <v>-1</v>
      </c>
      <c r="AH22" s="34">
        <v>38</v>
      </c>
      <c r="AI22" s="34">
        <v>68.5</v>
      </c>
      <c r="AJ22" s="34">
        <v>30.5</v>
      </c>
      <c r="AK22" s="32">
        <v>0.80263157894736847</v>
      </c>
      <c r="AL22" s="35">
        <v>43545.041655092595</v>
      </c>
      <c r="AM22" s="16"/>
    </row>
    <row r="23" spans="1:39" ht="90.75" hidden="1" x14ac:dyDescent="0.25">
      <c r="A23" s="25" t="s">
        <v>50</v>
      </c>
      <c r="B23" s="25" t="s">
        <v>1040</v>
      </c>
      <c r="C23" s="39">
        <v>318636</v>
      </c>
      <c r="D23" s="25" t="s">
        <v>1097</v>
      </c>
      <c r="E23" s="25" t="s">
        <v>53</v>
      </c>
      <c r="F23" s="25" t="s">
        <v>54</v>
      </c>
      <c r="G23" s="25" t="s">
        <v>90</v>
      </c>
      <c r="H23" s="25" t="s">
        <v>56</v>
      </c>
      <c r="I23" s="25" t="s">
        <v>56</v>
      </c>
      <c r="J23" s="17"/>
      <c r="K23" s="25" t="s">
        <v>65</v>
      </c>
      <c r="L23" s="25" t="s">
        <v>59</v>
      </c>
      <c r="M23" s="25" t="s">
        <v>119</v>
      </c>
      <c r="N23" s="26">
        <v>12356</v>
      </c>
      <c r="O23" s="26">
        <v>5773.83</v>
      </c>
      <c r="P23" s="27">
        <v>-6582.17</v>
      </c>
      <c r="Q23" s="28">
        <v>-0.53271042408546454</v>
      </c>
      <c r="R23" s="29">
        <v>2846</v>
      </c>
      <c r="S23" s="29">
        <v>3766.77</v>
      </c>
      <c r="T23" s="30">
        <v>920.77</v>
      </c>
      <c r="U23" s="31">
        <v>0.32353127196064652</v>
      </c>
      <c r="V23" s="26">
        <v>1408</v>
      </c>
      <c r="W23" s="26">
        <v>1823.2</v>
      </c>
      <c r="X23" s="27">
        <v>415.20000000000005</v>
      </c>
      <c r="Y23" s="28">
        <v>0.29488636363636367</v>
      </c>
      <c r="Z23" s="29">
        <v>647</v>
      </c>
      <c r="AA23" s="29">
        <v>183.86</v>
      </c>
      <c r="AB23" s="30">
        <v>-463.14</v>
      </c>
      <c r="AC23" s="32">
        <v>-0.71582689335394123</v>
      </c>
      <c r="AD23" s="26">
        <v>7455</v>
      </c>
      <c r="AE23" s="26">
        <v>0</v>
      </c>
      <c r="AF23" s="27">
        <v>-7455</v>
      </c>
      <c r="AG23" s="33">
        <v>-1</v>
      </c>
      <c r="AH23" s="34">
        <v>38</v>
      </c>
      <c r="AI23" s="34">
        <v>51.5</v>
      </c>
      <c r="AJ23" s="34">
        <v>13.5</v>
      </c>
      <c r="AK23" s="32">
        <v>0.35526315789473684</v>
      </c>
      <c r="AL23" s="35">
        <v>43539.041655092595</v>
      </c>
      <c r="AM23" s="16"/>
    </row>
    <row r="24" spans="1:39" ht="74.25" hidden="1" x14ac:dyDescent="0.25">
      <c r="A24" s="25" t="s">
        <v>50</v>
      </c>
      <c r="B24" s="25" t="s">
        <v>1040</v>
      </c>
      <c r="C24" s="39">
        <v>318710</v>
      </c>
      <c r="D24" s="25" t="s">
        <v>1089</v>
      </c>
      <c r="E24" s="25" t="s">
        <v>53</v>
      </c>
      <c r="F24" s="25" t="s">
        <v>54</v>
      </c>
      <c r="G24" s="25" t="s">
        <v>75</v>
      </c>
      <c r="H24" s="25" t="s">
        <v>56</v>
      </c>
      <c r="I24" s="25" t="s">
        <v>56</v>
      </c>
      <c r="J24" s="17"/>
      <c r="K24" s="25" t="s">
        <v>65</v>
      </c>
      <c r="L24" s="25" t="s">
        <v>96</v>
      </c>
      <c r="M24" s="25" t="s">
        <v>119</v>
      </c>
      <c r="N24" s="26">
        <v>134118</v>
      </c>
      <c r="O24" s="26">
        <v>0</v>
      </c>
      <c r="P24" s="27">
        <v>-134118</v>
      </c>
      <c r="Q24" s="28">
        <v>-1</v>
      </c>
      <c r="R24" s="29">
        <v>11364</v>
      </c>
      <c r="S24" s="29">
        <v>0</v>
      </c>
      <c r="T24" s="30">
        <v>-11364</v>
      </c>
      <c r="U24" s="31">
        <v>-1</v>
      </c>
      <c r="V24" s="26">
        <v>14000</v>
      </c>
      <c r="W24" s="26">
        <v>0</v>
      </c>
      <c r="X24" s="27">
        <v>-14000</v>
      </c>
      <c r="Y24" s="28">
        <v>-1</v>
      </c>
      <c r="Z24" s="29">
        <v>1894</v>
      </c>
      <c r="AA24" s="29">
        <v>0</v>
      </c>
      <c r="AB24" s="30">
        <v>-1894</v>
      </c>
      <c r="AC24" s="32">
        <v>-1</v>
      </c>
      <c r="AD24" s="26">
        <v>106860</v>
      </c>
      <c r="AE24" s="26">
        <v>0</v>
      </c>
      <c r="AF24" s="27">
        <v>-106860</v>
      </c>
      <c r="AG24" s="33">
        <v>-1</v>
      </c>
      <c r="AH24" s="34">
        <v>147</v>
      </c>
      <c r="AI24" s="34">
        <v>108</v>
      </c>
      <c r="AJ24" s="34">
        <v>-39</v>
      </c>
      <c r="AK24" s="32">
        <v>-0.26530612244897961</v>
      </c>
      <c r="AL24" s="35">
        <v>43476.041655092595</v>
      </c>
      <c r="AM24" s="16"/>
    </row>
    <row r="25" spans="1:39" ht="41.25" hidden="1" x14ac:dyDescent="0.25">
      <c r="A25" s="25" t="s">
        <v>50</v>
      </c>
      <c r="B25" s="25" t="s">
        <v>51</v>
      </c>
      <c r="C25" s="39">
        <v>452439</v>
      </c>
      <c r="D25" s="25" t="s">
        <v>1161</v>
      </c>
      <c r="E25" s="25" t="s">
        <v>53</v>
      </c>
      <c r="F25" s="25" t="s">
        <v>63</v>
      </c>
      <c r="G25" s="25" t="s">
        <v>56</v>
      </c>
      <c r="H25" s="17"/>
      <c r="I25" s="17"/>
      <c r="J25" s="25" t="s">
        <v>70</v>
      </c>
      <c r="K25" s="25" t="s">
        <v>65</v>
      </c>
      <c r="L25" s="25" t="s">
        <v>86</v>
      </c>
      <c r="M25" s="25" t="s">
        <v>127</v>
      </c>
      <c r="N25" s="26">
        <v>0</v>
      </c>
      <c r="O25" s="26">
        <v>0</v>
      </c>
      <c r="P25" s="27">
        <v>0</v>
      </c>
      <c r="Q25" s="18"/>
      <c r="R25" s="29">
        <v>0</v>
      </c>
      <c r="S25" s="29">
        <v>0</v>
      </c>
      <c r="T25" s="30">
        <v>0</v>
      </c>
      <c r="U25" s="19"/>
      <c r="V25" s="26">
        <v>0</v>
      </c>
      <c r="W25" s="26">
        <v>0</v>
      </c>
      <c r="X25" s="27">
        <v>0</v>
      </c>
      <c r="Y25" s="18"/>
      <c r="Z25" s="29">
        <v>0</v>
      </c>
      <c r="AA25" s="29">
        <v>0</v>
      </c>
      <c r="AB25" s="30">
        <v>0</v>
      </c>
      <c r="AC25" s="19"/>
      <c r="AD25" s="26">
        <v>0</v>
      </c>
      <c r="AE25" s="26">
        <v>0</v>
      </c>
      <c r="AF25" s="27">
        <v>0</v>
      </c>
      <c r="AG25" s="18"/>
      <c r="AH25" s="34">
        <v>0</v>
      </c>
      <c r="AI25" s="34">
        <v>0</v>
      </c>
      <c r="AJ25" s="34">
        <v>0</v>
      </c>
      <c r="AK25" s="19"/>
      <c r="AL25" s="35">
        <v>44449.041666666664</v>
      </c>
      <c r="AM25" s="16"/>
    </row>
    <row r="26" spans="1:39" ht="49.5" hidden="1" x14ac:dyDescent="0.25">
      <c r="A26" s="25" t="s">
        <v>50</v>
      </c>
      <c r="B26" s="25" t="s">
        <v>1136</v>
      </c>
      <c r="C26" s="39">
        <v>452451</v>
      </c>
      <c r="D26" s="25" t="s">
        <v>5210</v>
      </c>
      <c r="E26" s="25" t="s">
        <v>53</v>
      </c>
      <c r="F26" s="25" t="s">
        <v>63</v>
      </c>
      <c r="G26" s="25" t="s">
        <v>56</v>
      </c>
      <c r="H26" s="17"/>
      <c r="I26" s="17"/>
      <c r="J26" s="25" t="s">
        <v>70</v>
      </c>
      <c r="K26" s="25" t="s">
        <v>65</v>
      </c>
      <c r="L26" s="25" t="s">
        <v>66</v>
      </c>
      <c r="M26" s="25" t="s">
        <v>127</v>
      </c>
      <c r="N26" s="26">
        <v>0</v>
      </c>
      <c r="O26" s="26">
        <v>0</v>
      </c>
      <c r="P26" s="27">
        <v>0</v>
      </c>
      <c r="Q26" s="18"/>
      <c r="R26" s="29">
        <v>0</v>
      </c>
      <c r="S26" s="29">
        <v>0</v>
      </c>
      <c r="T26" s="30">
        <v>0</v>
      </c>
      <c r="U26" s="19"/>
      <c r="V26" s="26">
        <v>0</v>
      </c>
      <c r="W26" s="26">
        <v>0</v>
      </c>
      <c r="X26" s="27">
        <v>0</v>
      </c>
      <c r="Y26" s="18"/>
      <c r="Z26" s="29">
        <v>0</v>
      </c>
      <c r="AA26" s="29">
        <v>0</v>
      </c>
      <c r="AB26" s="30">
        <v>0</v>
      </c>
      <c r="AC26" s="19"/>
      <c r="AD26" s="26">
        <v>0</v>
      </c>
      <c r="AE26" s="26">
        <v>0</v>
      </c>
      <c r="AF26" s="27">
        <v>0</v>
      </c>
      <c r="AG26" s="18"/>
      <c r="AH26" s="34">
        <v>0</v>
      </c>
      <c r="AI26" s="34">
        <v>0</v>
      </c>
      <c r="AJ26" s="34">
        <v>0</v>
      </c>
      <c r="AK26" s="19"/>
      <c r="AL26" s="35">
        <v>44449.041666666664</v>
      </c>
      <c r="AM26" s="16"/>
    </row>
    <row r="27" spans="1:39" ht="74.25" hidden="1" x14ac:dyDescent="0.25">
      <c r="A27" s="25" t="s">
        <v>50</v>
      </c>
      <c r="B27" s="25" t="s">
        <v>51</v>
      </c>
      <c r="C27" s="39">
        <v>452454</v>
      </c>
      <c r="D27" s="25" t="s">
        <v>1042</v>
      </c>
      <c r="E27" s="25" t="s">
        <v>53</v>
      </c>
      <c r="F27" s="25" t="s">
        <v>54</v>
      </c>
      <c r="G27" s="25" t="s">
        <v>74</v>
      </c>
      <c r="H27" s="25" t="s">
        <v>56</v>
      </c>
      <c r="I27" s="25" t="s">
        <v>56</v>
      </c>
      <c r="J27" s="25" t="s">
        <v>145</v>
      </c>
      <c r="K27" s="25" t="s">
        <v>65</v>
      </c>
      <c r="L27" s="25" t="s">
        <v>96</v>
      </c>
      <c r="M27" s="25" t="s">
        <v>60</v>
      </c>
      <c r="N27" s="26">
        <v>1150873.03</v>
      </c>
      <c r="O27" s="26">
        <v>932638.78</v>
      </c>
      <c r="P27" s="27">
        <v>-218234.25</v>
      </c>
      <c r="Q27" s="28">
        <v>-0.18962495801991294</v>
      </c>
      <c r="R27" s="29">
        <v>98641.88</v>
      </c>
      <c r="S27" s="29">
        <v>97266.11</v>
      </c>
      <c r="T27" s="30">
        <v>-1375.7700000000041</v>
      </c>
      <c r="U27" s="31">
        <v>-1.3947118607228533E-2</v>
      </c>
      <c r="V27" s="26">
        <v>383268.79</v>
      </c>
      <c r="W27" s="26">
        <v>328838.11</v>
      </c>
      <c r="X27" s="27">
        <v>-54430.679999999993</v>
      </c>
      <c r="Y27" s="28">
        <v>-0.14201699021723108</v>
      </c>
      <c r="Z27" s="29">
        <v>3718</v>
      </c>
      <c r="AA27" s="29">
        <v>1088.1400000000001</v>
      </c>
      <c r="AB27" s="30">
        <v>-2629.8599999999997</v>
      </c>
      <c r="AC27" s="32">
        <v>-0.7073318988703603</v>
      </c>
      <c r="AD27" s="26">
        <v>665244.36</v>
      </c>
      <c r="AE27" s="26">
        <v>481455.74</v>
      </c>
      <c r="AF27" s="27">
        <v>-183788.62</v>
      </c>
      <c r="AG27" s="33">
        <v>-0.27627234599929568</v>
      </c>
      <c r="AH27" s="34">
        <v>321.5</v>
      </c>
      <c r="AI27" s="34">
        <v>238.5</v>
      </c>
      <c r="AJ27" s="34">
        <v>-83</v>
      </c>
      <c r="AK27" s="32">
        <v>-0.25816485225505442</v>
      </c>
      <c r="AL27" s="35">
        <v>44449.041666666664</v>
      </c>
      <c r="AM27" s="16"/>
    </row>
    <row r="28" spans="1:39" ht="49.5" hidden="1" x14ac:dyDescent="0.25">
      <c r="A28" s="25" t="s">
        <v>50</v>
      </c>
      <c r="B28" s="25" t="s">
        <v>1040</v>
      </c>
      <c r="C28" s="39">
        <v>452561</v>
      </c>
      <c r="D28" s="25" t="s">
        <v>1108</v>
      </c>
      <c r="E28" s="25" t="s">
        <v>53</v>
      </c>
      <c r="F28" s="25" t="s">
        <v>54</v>
      </c>
      <c r="G28" s="25" t="s">
        <v>289</v>
      </c>
      <c r="H28" s="25" t="s">
        <v>56</v>
      </c>
      <c r="I28" s="25" t="s">
        <v>56</v>
      </c>
      <c r="J28" s="25" t="s">
        <v>70</v>
      </c>
      <c r="K28" s="25" t="s">
        <v>65</v>
      </c>
      <c r="L28" s="25" t="s">
        <v>66</v>
      </c>
      <c r="M28" s="25" t="s">
        <v>119</v>
      </c>
      <c r="N28" s="26">
        <v>145902.19</v>
      </c>
      <c r="O28" s="26">
        <v>136921.94</v>
      </c>
      <c r="P28" s="27">
        <v>-8980.25</v>
      </c>
      <c r="Q28" s="28">
        <v>-6.1549795791276334E-2</v>
      </c>
      <c r="R28" s="29">
        <v>21652.52</v>
      </c>
      <c r="S28" s="29">
        <v>17432.419999999998</v>
      </c>
      <c r="T28" s="30">
        <v>-4220.1000000000022</v>
      </c>
      <c r="U28" s="31">
        <v>-0.19490110158078608</v>
      </c>
      <c r="V28" s="26">
        <v>27253.54</v>
      </c>
      <c r="W28" s="26">
        <v>27925.51</v>
      </c>
      <c r="X28" s="27">
        <v>671.96999999999753</v>
      </c>
      <c r="Y28" s="28">
        <v>2.4656246491281408E-2</v>
      </c>
      <c r="Z28" s="29">
        <v>1891.33</v>
      </c>
      <c r="AA28" s="29">
        <v>2136</v>
      </c>
      <c r="AB28" s="30">
        <v>244.67000000000007</v>
      </c>
      <c r="AC28" s="32">
        <v>0.12936399253435418</v>
      </c>
      <c r="AD28" s="26">
        <v>95104.8</v>
      </c>
      <c r="AE28" s="26">
        <v>75185.850000000006</v>
      </c>
      <c r="AF28" s="27">
        <v>-19918.949999999997</v>
      </c>
      <c r="AG28" s="33">
        <v>-0.20944211017740424</v>
      </c>
      <c r="AH28" s="34">
        <v>102</v>
      </c>
      <c r="AI28" s="34">
        <v>164</v>
      </c>
      <c r="AJ28" s="34">
        <v>62</v>
      </c>
      <c r="AK28" s="32">
        <v>0.60784313725490191</v>
      </c>
      <c r="AL28" s="35">
        <v>43813.041655092595</v>
      </c>
      <c r="AM28" s="16"/>
    </row>
    <row r="29" spans="1:39" ht="49.5" hidden="1" x14ac:dyDescent="0.25">
      <c r="A29" s="25" t="s">
        <v>50</v>
      </c>
      <c r="B29" s="25" t="s">
        <v>1136</v>
      </c>
      <c r="C29" s="39">
        <v>452576</v>
      </c>
      <c r="D29" s="25" t="s">
        <v>4960</v>
      </c>
      <c r="E29" s="25" t="s">
        <v>53</v>
      </c>
      <c r="F29" s="25" t="s">
        <v>63</v>
      </c>
      <c r="G29" s="25" t="s">
        <v>56</v>
      </c>
      <c r="H29" s="17"/>
      <c r="I29" s="17"/>
      <c r="J29" s="25" t="s">
        <v>70</v>
      </c>
      <c r="K29" s="25" t="s">
        <v>65</v>
      </c>
      <c r="L29" s="25" t="s">
        <v>66</v>
      </c>
      <c r="M29" s="25" t="s">
        <v>127</v>
      </c>
      <c r="N29" s="26">
        <v>0</v>
      </c>
      <c r="O29" s="26">
        <v>145.82</v>
      </c>
      <c r="P29" s="27">
        <v>145.82</v>
      </c>
      <c r="Q29" s="18"/>
      <c r="R29" s="29">
        <v>0</v>
      </c>
      <c r="S29" s="29">
        <v>0</v>
      </c>
      <c r="T29" s="30">
        <v>0</v>
      </c>
      <c r="U29" s="19"/>
      <c r="V29" s="26">
        <v>0</v>
      </c>
      <c r="W29" s="26">
        <v>0</v>
      </c>
      <c r="X29" s="27">
        <v>0</v>
      </c>
      <c r="Y29" s="18"/>
      <c r="Z29" s="29">
        <v>0</v>
      </c>
      <c r="AA29" s="29">
        <v>0</v>
      </c>
      <c r="AB29" s="30">
        <v>0</v>
      </c>
      <c r="AC29" s="19"/>
      <c r="AD29" s="26">
        <v>0</v>
      </c>
      <c r="AE29" s="26">
        <v>0</v>
      </c>
      <c r="AF29" s="27">
        <v>0</v>
      </c>
      <c r="AG29" s="18"/>
      <c r="AH29" s="34">
        <v>0</v>
      </c>
      <c r="AI29" s="34">
        <v>0</v>
      </c>
      <c r="AJ29" s="34">
        <v>0</v>
      </c>
      <c r="AK29" s="19"/>
      <c r="AL29" s="35">
        <v>43746.041655092595</v>
      </c>
      <c r="AM29" s="16"/>
    </row>
    <row r="30" spans="1:39" ht="49.5" hidden="1" x14ac:dyDescent="0.25">
      <c r="A30" s="25" t="s">
        <v>50</v>
      </c>
      <c r="B30" s="25" t="s">
        <v>1040</v>
      </c>
      <c r="C30" s="39">
        <v>452577</v>
      </c>
      <c r="D30" s="25" t="s">
        <v>1121</v>
      </c>
      <c r="E30" s="25" t="s">
        <v>53</v>
      </c>
      <c r="F30" s="25" t="s">
        <v>54</v>
      </c>
      <c r="G30" s="25" t="s">
        <v>289</v>
      </c>
      <c r="H30" s="17"/>
      <c r="I30" s="17"/>
      <c r="J30" s="25" t="s">
        <v>70</v>
      </c>
      <c r="K30" s="25" t="s">
        <v>65</v>
      </c>
      <c r="L30" s="25" t="s">
        <v>86</v>
      </c>
      <c r="M30" s="25" t="s">
        <v>119</v>
      </c>
      <c r="N30" s="26">
        <v>437522.16</v>
      </c>
      <c r="O30" s="26">
        <v>448648.87</v>
      </c>
      <c r="P30" s="27">
        <v>11126.710000000021</v>
      </c>
      <c r="Q30" s="28">
        <v>2.5431191873801367E-2</v>
      </c>
      <c r="R30" s="29">
        <v>27534.89</v>
      </c>
      <c r="S30" s="29">
        <v>33115.61</v>
      </c>
      <c r="T30" s="30">
        <v>5580.7200000000012</v>
      </c>
      <c r="U30" s="31">
        <v>0.20267812945684552</v>
      </c>
      <c r="V30" s="26">
        <v>5788.99</v>
      </c>
      <c r="W30" s="26">
        <v>3453.89</v>
      </c>
      <c r="X30" s="27">
        <v>-2335.1</v>
      </c>
      <c r="Y30" s="28">
        <v>-0.40336915420479219</v>
      </c>
      <c r="Z30" s="29">
        <v>4312.08</v>
      </c>
      <c r="AA30" s="29">
        <v>1473</v>
      </c>
      <c r="AB30" s="30">
        <v>-2839.08</v>
      </c>
      <c r="AC30" s="32">
        <v>-0.65840151388656987</v>
      </c>
      <c r="AD30" s="26">
        <v>399886.2</v>
      </c>
      <c r="AE30" s="26">
        <v>182575</v>
      </c>
      <c r="AF30" s="27">
        <v>-217311.2</v>
      </c>
      <c r="AG30" s="33">
        <v>-0.543432606576571</v>
      </c>
      <c r="AH30" s="34">
        <v>365</v>
      </c>
      <c r="AI30" s="34">
        <v>438.2</v>
      </c>
      <c r="AJ30" s="34">
        <v>73.199999999999989</v>
      </c>
      <c r="AK30" s="32">
        <v>0.20054794520547942</v>
      </c>
      <c r="AL30" s="35">
        <v>43746.041655092595</v>
      </c>
      <c r="AM30" s="16"/>
    </row>
    <row r="31" spans="1:39" ht="66" hidden="1" x14ac:dyDescent="0.25">
      <c r="A31" s="25" t="s">
        <v>50</v>
      </c>
      <c r="B31" s="25" t="s">
        <v>1040</v>
      </c>
      <c r="C31" s="39">
        <v>452589</v>
      </c>
      <c r="D31" s="25" t="s">
        <v>1179</v>
      </c>
      <c r="E31" s="25" t="s">
        <v>53</v>
      </c>
      <c r="F31" s="25" t="s">
        <v>54</v>
      </c>
      <c r="G31" s="25" t="s">
        <v>289</v>
      </c>
      <c r="H31" s="17"/>
      <c r="I31" s="17"/>
      <c r="J31" s="25" t="s">
        <v>70</v>
      </c>
      <c r="K31" s="25" t="s">
        <v>65</v>
      </c>
      <c r="L31" s="25" t="s">
        <v>86</v>
      </c>
      <c r="M31" s="25" t="s">
        <v>119</v>
      </c>
      <c r="N31" s="26">
        <v>809593.35796499997</v>
      </c>
      <c r="O31" s="26">
        <v>812100.44</v>
      </c>
      <c r="P31" s="27">
        <v>2507.0820349999703</v>
      </c>
      <c r="Q31" s="28">
        <v>3.0967176426716135E-3</v>
      </c>
      <c r="R31" s="29">
        <v>46656.669150000002</v>
      </c>
      <c r="S31" s="29">
        <v>48912.34</v>
      </c>
      <c r="T31" s="30">
        <v>2255.670849999995</v>
      </c>
      <c r="U31" s="31">
        <v>4.834616124756079E-2</v>
      </c>
      <c r="V31" s="26">
        <v>18493.251315000001</v>
      </c>
      <c r="W31" s="26">
        <v>15318.33</v>
      </c>
      <c r="X31" s="27">
        <v>-3174.9213150000014</v>
      </c>
      <c r="Y31" s="28">
        <v>-0.17167999617378266</v>
      </c>
      <c r="Z31" s="29">
        <v>9115.8374999999996</v>
      </c>
      <c r="AA31" s="29">
        <v>2607</v>
      </c>
      <c r="AB31" s="30">
        <v>-6508.8374999999996</v>
      </c>
      <c r="AC31" s="32">
        <v>-0.71401420878772792</v>
      </c>
      <c r="AD31" s="26">
        <v>735327.6</v>
      </c>
      <c r="AE31" s="26">
        <v>166415.25</v>
      </c>
      <c r="AF31" s="27">
        <v>-568912.35</v>
      </c>
      <c r="AG31" s="33">
        <v>-0.77368556545409151</v>
      </c>
      <c r="AH31" s="34">
        <v>0</v>
      </c>
      <c r="AI31" s="34">
        <v>354.5</v>
      </c>
      <c r="AJ31" s="34">
        <v>354.5</v>
      </c>
      <c r="AK31" s="19"/>
      <c r="AL31" s="35">
        <v>43816.041655092595</v>
      </c>
      <c r="AM31" s="16"/>
    </row>
    <row r="32" spans="1:39" ht="66" hidden="1" x14ac:dyDescent="0.25">
      <c r="A32" s="25" t="s">
        <v>50</v>
      </c>
      <c r="B32" s="25" t="s">
        <v>1136</v>
      </c>
      <c r="C32" s="39">
        <v>452590</v>
      </c>
      <c r="D32" s="25" t="s">
        <v>5437</v>
      </c>
      <c r="E32" s="25" t="s">
        <v>53</v>
      </c>
      <c r="F32" s="25" t="s">
        <v>248</v>
      </c>
      <c r="G32" s="17"/>
      <c r="H32" s="17"/>
      <c r="I32" s="17"/>
      <c r="J32" s="25" t="s">
        <v>70</v>
      </c>
      <c r="K32" s="25" t="s">
        <v>65</v>
      </c>
      <c r="L32" s="25" t="s">
        <v>70</v>
      </c>
      <c r="M32" s="25" t="s">
        <v>72</v>
      </c>
      <c r="N32" s="26">
        <v>560001.76</v>
      </c>
      <c r="O32" s="26">
        <v>536549.44999999995</v>
      </c>
      <c r="P32" s="27">
        <v>-23452.310000000056</v>
      </c>
      <c r="Q32" s="28">
        <v>-4.1878993380306616E-2</v>
      </c>
      <c r="R32" s="29">
        <v>95020.18</v>
      </c>
      <c r="S32" s="29">
        <v>71453.97</v>
      </c>
      <c r="T32" s="30">
        <v>-23566.209999999992</v>
      </c>
      <c r="U32" s="31">
        <v>-0.24801268530537401</v>
      </c>
      <c r="V32" s="26">
        <v>4786.13</v>
      </c>
      <c r="W32" s="26">
        <v>1148.83</v>
      </c>
      <c r="X32" s="27">
        <v>-3637.3</v>
      </c>
      <c r="Y32" s="28">
        <v>-0.75996682079258193</v>
      </c>
      <c r="Z32" s="29">
        <v>3858.45</v>
      </c>
      <c r="AA32" s="29">
        <v>2509</v>
      </c>
      <c r="AB32" s="30">
        <v>-1349.4499999999998</v>
      </c>
      <c r="AC32" s="32">
        <v>-0.34973888478534121</v>
      </c>
      <c r="AD32" s="26">
        <v>456337</v>
      </c>
      <c r="AE32" s="26">
        <v>457665.45</v>
      </c>
      <c r="AF32" s="27">
        <v>1328.4500000000116</v>
      </c>
      <c r="AG32" s="33">
        <v>2.9111161268974717E-3</v>
      </c>
      <c r="AH32" s="34">
        <v>252.02999999999997</v>
      </c>
      <c r="AI32" s="34">
        <v>133</v>
      </c>
      <c r="AJ32" s="34">
        <v>-119.02999999999997</v>
      </c>
      <c r="AK32" s="32">
        <v>-0.47228504543109939</v>
      </c>
      <c r="AL32" s="35">
        <v>44774.041666666664</v>
      </c>
      <c r="AM32" s="16"/>
    </row>
    <row r="33" spans="1:39" ht="57.75" hidden="1" x14ac:dyDescent="0.25">
      <c r="A33" s="25" t="s">
        <v>50</v>
      </c>
      <c r="B33" s="25" t="s">
        <v>51</v>
      </c>
      <c r="C33" s="39">
        <v>452620</v>
      </c>
      <c r="D33" s="25" t="s">
        <v>1162</v>
      </c>
      <c r="E33" s="25" t="s">
        <v>53</v>
      </c>
      <c r="F33" s="25" t="s">
        <v>54</v>
      </c>
      <c r="G33" s="25" t="s">
        <v>90</v>
      </c>
      <c r="H33" s="17"/>
      <c r="I33" s="17"/>
      <c r="J33" s="25" t="s">
        <v>85</v>
      </c>
      <c r="K33" s="25" t="s">
        <v>65</v>
      </c>
      <c r="L33" s="25" t="s">
        <v>86</v>
      </c>
      <c r="M33" s="25" t="s">
        <v>72</v>
      </c>
      <c r="N33" s="26">
        <v>693394.07</v>
      </c>
      <c r="O33" s="26">
        <v>734913.48</v>
      </c>
      <c r="P33" s="27">
        <v>41519.410000000033</v>
      </c>
      <c r="Q33" s="28">
        <v>5.9878519007236439E-2</v>
      </c>
      <c r="R33" s="29">
        <v>35751.040000000001</v>
      </c>
      <c r="S33" s="29">
        <v>103094.32</v>
      </c>
      <c r="T33" s="30">
        <v>67343.28</v>
      </c>
      <c r="U33" s="31">
        <v>1.8836733141189739</v>
      </c>
      <c r="V33" s="26">
        <v>50943.59</v>
      </c>
      <c r="W33" s="26">
        <v>44546.400000000001</v>
      </c>
      <c r="X33" s="27">
        <v>-6397.1899999999951</v>
      </c>
      <c r="Y33" s="28">
        <v>-0.12557399272410907</v>
      </c>
      <c r="Z33" s="29">
        <v>10711.44</v>
      </c>
      <c r="AA33" s="29">
        <v>12146.72</v>
      </c>
      <c r="AB33" s="30">
        <v>1435.2799999999988</v>
      </c>
      <c r="AC33" s="32">
        <v>0.13399505575347467</v>
      </c>
      <c r="AD33" s="26">
        <v>595988</v>
      </c>
      <c r="AE33" s="26">
        <v>567918.18000000005</v>
      </c>
      <c r="AF33" s="27">
        <v>-28069.819999999949</v>
      </c>
      <c r="AG33" s="33">
        <v>-4.7097961703926841E-2</v>
      </c>
      <c r="AH33" s="34">
        <v>865.78</v>
      </c>
      <c r="AI33" s="34">
        <v>509.75</v>
      </c>
      <c r="AJ33" s="34">
        <v>-356.03</v>
      </c>
      <c r="AK33" s="32">
        <v>-0.41122456051190831</v>
      </c>
      <c r="AL33" s="35">
        <v>44270.041666666664</v>
      </c>
      <c r="AM33" s="16"/>
    </row>
    <row r="34" spans="1:39" ht="82.5" hidden="1" x14ac:dyDescent="0.25">
      <c r="A34" s="25" t="s">
        <v>50</v>
      </c>
      <c r="B34" s="25" t="s">
        <v>1043</v>
      </c>
      <c r="C34" s="39">
        <v>452622</v>
      </c>
      <c r="D34" s="25" t="s">
        <v>1044</v>
      </c>
      <c r="E34" s="25" t="s">
        <v>53</v>
      </c>
      <c r="F34" s="25" t="s">
        <v>54</v>
      </c>
      <c r="G34" s="25" t="s">
        <v>289</v>
      </c>
      <c r="H34" s="25" t="s">
        <v>56</v>
      </c>
      <c r="I34" s="25" t="s">
        <v>56</v>
      </c>
      <c r="J34" s="25" t="s">
        <v>95</v>
      </c>
      <c r="K34" s="25" t="s">
        <v>65</v>
      </c>
      <c r="L34" s="25" t="s">
        <v>1045</v>
      </c>
      <c r="M34" s="25" t="s">
        <v>60</v>
      </c>
      <c r="N34" s="26">
        <v>158674.13</v>
      </c>
      <c r="O34" s="26">
        <v>92094.49</v>
      </c>
      <c r="P34" s="27">
        <v>-66579.64</v>
      </c>
      <c r="Q34" s="28">
        <v>-0.41959984277210155</v>
      </c>
      <c r="R34" s="29">
        <v>19450.97</v>
      </c>
      <c r="S34" s="29">
        <v>13721.93</v>
      </c>
      <c r="T34" s="30">
        <v>-5729.0400000000009</v>
      </c>
      <c r="U34" s="31">
        <v>-0.29453749607346064</v>
      </c>
      <c r="V34" s="26">
        <v>22820.79</v>
      </c>
      <c r="W34" s="26">
        <v>19922.02</v>
      </c>
      <c r="X34" s="27">
        <v>-2898.7700000000004</v>
      </c>
      <c r="Y34" s="28">
        <v>-0.12702320997651703</v>
      </c>
      <c r="Z34" s="29">
        <v>306.26</v>
      </c>
      <c r="AA34" s="29">
        <v>0</v>
      </c>
      <c r="AB34" s="30">
        <v>-306.26</v>
      </c>
      <c r="AC34" s="32">
        <v>-1</v>
      </c>
      <c r="AD34" s="26">
        <v>116096.11</v>
      </c>
      <c r="AE34" s="26">
        <v>55631.05</v>
      </c>
      <c r="AF34" s="27">
        <v>-60465.06</v>
      </c>
      <c r="AG34" s="33">
        <v>-0.52081900073999032</v>
      </c>
      <c r="AH34" s="34">
        <v>17.900000000000006</v>
      </c>
      <c r="AI34" s="34">
        <v>0.5</v>
      </c>
      <c r="AJ34" s="34">
        <v>-17.400000000000006</v>
      </c>
      <c r="AK34" s="32">
        <v>-0.97206703910614523</v>
      </c>
      <c r="AL34" s="35">
        <v>44167.041666666664</v>
      </c>
      <c r="AM34" s="16"/>
    </row>
    <row r="35" spans="1:39" ht="99" hidden="1" x14ac:dyDescent="0.25">
      <c r="A35" s="25" t="s">
        <v>50</v>
      </c>
      <c r="B35" s="25" t="s">
        <v>1040</v>
      </c>
      <c r="C35" s="39">
        <v>452647</v>
      </c>
      <c r="D35" s="25" t="s">
        <v>1062</v>
      </c>
      <c r="E35" s="25" t="s">
        <v>53</v>
      </c>
      <c r="F35" s="25" t="s">
        <v>63</v>
      </c>
      <c r="G35" s="25" t="s">
        <v>56</v>
      </c>
      <c r="H35" s="17"/>
      <c r="I35" s="17"/>
      <c r="J35" s="25" t="s">
        <v>57</v>
      </c>
      <c r="K35" s="25" t="s">
        <v>65</v>
      </c>
      <c r="L35" s="25" t="s">
        <v>80</v>
      </c>
      <c r="M35" s="25" t="s">
        <v>119</v>
      </c>
      <c r="N35" s="26">
        <v>0</v>
      </c>
      <c r="O35" s="26">
        <v>0</v>
      </c>
      <c r="P35" s="27">
        <v>0</v>
      </c>
      <c r="Q35" s="18"/>
      <c r="R35" s="29">
        <v>0</v>
      </c>
      <c r="S35" s="29">
        <v>0</v>
      </c>
      <c r="T35" s="30">
        <v>0</v>
      </c>
      <c r="U35" s="19"/>
      <c r="V35" s="26">
        <v>0</v>
      </c>
      <c r="W35" s="26">
        <v>0</v>
      </c>
      <c r="X35" s="27">
        <v>0</v>
      </c>
      <c r="Y35" s="18"/>
      <c r="Z35" s="29">
        <v>0</v>
      </c>
      <c r="AA35" s="29">
        <v>0</v>
      </c>
      <c r="AB35" s="30">
        <v>0</v>
      </c>
      <c r="AC35" s="19"/>
      <c r="AD35" s="26">
        <v>0</v>
      </c>
      <c r="AE35" s="26">
        <v>0</v>
      </c>
      <c r="AF35" s="27">
        <v>0</v>
      </c>
      <c r="AG35" s="18"/>
      <c r="AH35" s="34">
        <v>0</v>
      </c>
      <c r="AI35" s="34">
        <v>0</v>
      </c>
      <c r="AJ35" s="34">
        <v>0</v>
      </c>
      <c r="AK35" s="19"/>
      <c r="AL35" s="35">
        <v>43780.041655092595</v>
      </c>
      <c r="AM35" s="16"/>
    </row>
    <row r="36" spans="1:39" ht="41.25" hidden="1" x14ac:dyDescent="0.25">
      <c r="A36" s="25" t="s">
        <v>50</v>
      </c>
      <c r="B36" s="25" t="s">
        <v>51</v>
      </c>
      <c r="C36" s="39">
        <v>452679</v>
      </c>
      <c r="D36" s="25" t="s">
        <v>1150</v>
      </c>
      <c r="E36" s="25" t="s">
        <v>53</v>
      </c>
      <c r="F36" s="25" t="s">
        <v>54</v>
      </c>
      <c r="G36" s="25" t="s">
        <v>79</v>
      </c>
      <c r="H36" s="25" t="s">
        <v>56</v>
      </c>
      <c r="I36" s="25" t="s">
        <v>56</v>
      </c>
      <c r="J36" s="25" t="s">
        <v>85</v>
      </c>
      <c r="K36" s="25" t="s">
        <v>65</v>
      </c>
      <c r="L36" s="25" t="s">
        <v>86</v>
      </c>
      <c r="M36" s="25" t="s">
        <v>72</v>
      </c>
      <c r="N36" s="26">
        <v>117232.9</v>
      </c>
      <c r="O36" s="26">
        <v>111093.01</v>
      </c>
      <c r="P36" s="27">
        <v>-6139.8899999999994</v>
      </c>
      <c r="Q36" s="28">
        <v>-5.2373437831871428E-2</v>
      </c>
      <c r="R36" s="29">
        <v>18998.95</v>
      </c>
      <c r="S36" s="29">
        <v>14967.48</v>
      </c>
      <c r="T36" s="30">
        <v>-4031.4700000000012</v>
      </c>
      <c r="U36" s="31">
        <v>-0.21219435810926399</v>
      </c>
      <c r="V36" s="26">
        <v>1571.05</v>
      </c>
      <c r="W36" s="26">
        <v>1952.21</v>
      </c>
      <c r="X36" s="27">
        <v>381.16000000000008</v>
      </c>
      <c r="Y36" s="28">
        <v>0.24261481175010349</v>
      </c>
      <c r="Z36" s="29">
        <v>1182.26</v>
      </c>
      <c r="AA36" s="29">
        <v>1030.55</v>
      </c>
      <c r="AB36" s="30">
        <v>-151.71000000000004</v>
      </c>
      <c r="AC36" s="32">
        <v>-0.12832202730363881</v>
      </c>
      <c r="AD36" s="26">
        <v>95480.639999999999</v>
      </c>
      <c r="AE36" s="26">
        <v>84976.7</v>
      </c>
      <c r="AF36" s="27">
        <v>-10503.940000000002</v>
      </c>
      <c r="AG36" s="33">
        <v>-0.11001120227095254</v>
      </c>
      <c r="AH36" s="34">
        <v>67.77000000000001</v>
      </c>
      <c r="AI36" s="34">
        <v>55.75</v>
      </c>
      <c r="AJ36" s="34">
        <v>-12.02000000000001</v>
      </c>
      <c r="AK36" s="32">
        <v>-0.1773646156116277</v>
      </c>
      <c r="AL36" s="35">
        <v>44258.041666666664</v>
      </c>
      <c r="AM36" s="16"/>
    </row>
    <row r="37" spans="1:39" ht="24.75" hidden="1" x14ac:dyDescent="0.25">
      <c r="A37" s="25" t="s">
        <v>50</v>
      </c>
      <c r="B37" s="25" t="s">
        <v>51</v>
      </c>
      <c r="C37" s="39">
        <v>452728</v>
      </c>
      <c r="D37" s="25" t="s">
        <v>1098</v>
      </c>
      <c r="E37" s="25" t="s">
        <v>53</v>
      </c>
      <c r="F37" s="25" t="s">
        <v>63</v>
      </c>
      <c r="G37" s="25" t="s">
        <v>56</v>
      </c>
      <c r="H37" s="17"/>
      <c r="I37" s="17"/>
      <c r="J37" s="25" t="s">
        <v>70</v>
      </c>
      <c r="K37" s="25" t="s">
        <v>65</v>
      </c>
      <c r="L37" s="25" t="s">
        <v>66</v>
      </c>
      <c r="M37" s="25" t="s">
        <v>127</v>
      </c>
      <c r="N37" s="26">
        <v>0</v>
      </c>
      <c r="O37" s="26">
        <v>10634.28</v>
      </c>
      <c r="P37" s="27">
        <v>10634.28</v>
      </c>
      <c r="Q37" s="18"/>
      <c r="R37" s="29">
        <v>0</v>
      </c>
      <c r="S37" s="29">
        <v>1030.67</v>
      </c>
      <c r="T37" s="30">
        <v>1030.67</v>
      </c>
      <c r="U37" s="19"/>
      <c r="V37" s="26">
        <v>0</v>
      </c>
      <c r="W37" s="26">
        <v>0</v>
      </c>
      <c r="X37" s="27">
        <v>0</v>
      </c>
      <c r="Y37" s="18"/>
      <c r="Z37" s="29">
        <v>0</v>
      </c>
      <c r="AA37" s="29">
        <v>128</v>
      </c>
      <c r="AB37" s="30">
        <v>128</v>
      </c>
      <c r="AC37" s="19"/>
      <c r="AD37" s="26">
        <v>0</v>
      </c>
      <c r="AE37" s="26">
        <v>2078.34</v>
      </c>
      <c r="AF37" s="27">
        <v>2078.34</v>
      </c>
      <c r="AG37" s="18"/>
      <c r="AH37" s="34">
        <v>0</v>
      </c>
      <c r="AI37" s="34">
        <v>0</v>
      </c>
      <c r="AJ37" s="34">
        <v>0</v>
      </c>
      <c r="AK37" s="19"/>
      <c r="AL37" s="35">
        <v>43817.041655092595</v>
      </c>
      <c r="AM37" s="16"/>
    </row>
    <row r="38" spans="1:39" ht="49.5" hidden="1" x14ac:dyDescent="0.25">
      <c r="A38" s="25" t="s">
        <v>50</v>
      </c>
      <c r="B38" s="25" t="s">
        <v>51</v>
      </c>
      <c r="C38" s="39">
        <v>452737</v>
      </c>
      <c r="D38" s="25" t="s">
        <v>1152</v>
      </c>
      <c r="E38" s="25" t="s">
        <v>53</v>
      </c>
      <c r="F38" s="25" t="s">
        <v>54</v>
      </c>
      <c r="G38" s="25" t="s">
        <v>79</v>
      </c>
      <c r="H38" s="25" t="s">
        <v>56</v>
      </c>
      <c r="I38" s="25" t="s">
        <v>56</v>
      </c>
      <c r="J38" s="25" t="s">
        <v>85</v>
      </c>
      <c r="K38" s="25" t="s">
        <v>65</v>
      </c>
      <c r="L38" s="25" t="s">
        <v>86</v>
      </c>
      <c r="M38" s="25" t="s">
        <v>72</v>
      </c>
      <c r="N38" s="26">
        <v>393878.45</v>
      </c>
      <c r="O38" s="26">
        <v>378110.81</v>
      </c>
      <c r="P38" s="27">
        <v>-15767.640000000014</v>
      </c>
      <c r="Q38" s="28">
        <v>-4.0031740756571003E-2</v>
      </c>
      <c r="R38" s="29">
        <v>34522.79</v>
      </c>
      <c r="S38" s="29">
        <v>48337.68</v>
      </c>
      <c r="T38" s="30">
        <v>13814.89</v>
      </c>
      <c r="U38" s="31">
        <v>0.40016725183567142</v>
      </c>
      <c r="V38" s="26">
        <v>8886.4</v>
      </c>
      <c r="W38" s="26">
        <v>2334.04</v>
      </c>
      <c r="X38" s="27">
        <v>-6552.36</v>
      </c>
      <c r="Y38" s="28">
        <v>-0.73734695714800147</v>
      </c>
      <c r="Z38" s="29">
        <v>2907.98</v>
      </c>
      <c r="AA38" s="29">
        <v>2847.24</v>
      </c>
      <c r="AB38" s="30">
        <v>-60.740000000000236</v>
      </c>
      <c r="AC38" s="32">
        <v>-2.088735135729965E-2</v>
      </c>
      <c r="AD38" s="26">
        <v>347561.28</v>
      </c>
      <c r="AE38" s="26">
        <v>321816</v>
      </c>
      <c r="AF38" s="27">
        <v>-25745.280000000028</v>
      </c>
      <c r="AG38" s="33">
        <v>-7.4074074074074153E-2</v>
      </c>
      <c r="AH38" s="34">
        <v>374.15999999999997</v>
      </c>
      <c r="AI38" s="34">
        <v>159.5</v>
      </c>
      <c r="AJ38" s="34">
        <v>-214.65999999999997</v>
      </c>
      <c r="AK38" s="32">
        <v>-0.57371178105623255</v>
      </c>
      <c r="AL38" s="35">
        <v>44390.041666666664</v>
      </c>
      <c r="AM38" s="16"/>
    </row>
    <row r="39" spans="1:39" ht="33" hidden="1" x14ac:dyDescent="0.25">
      <c r="A39" s="25" t="s">
        <v>50</v>
      </c>
      <c r="B39" s="25" t="s">
        <v>1136</v>
      </c>
      <c r="C39" s="39">
        <v>452738</v>
      </c>
      <c r="D39" s="25" t="s">
        <v>4959</v>
      </c>
      <c r="E39" s="25" t="s">
        <v>53</v>
      </c>
      <c r="F39" s="25" t="s">
        <v>63</v>
      </c>
      <c r="G39" s="25" t="s">
        <v>56</v>
      </c>
      <c r="H39" s="17"/>
      <c r="I39" s="17"/>
      <c r="J39" s="25" t="s">
        <v>70</v>
      </c>
      <c r="K39" s="25" t="s">
        <v>65</v>
      </c>
      <c r="L39" s="25" t="s">
        <v>66</v>
      </c>
      <c r="M39" s="25" t="s">
        <v>127</v>
      </c>
      <c r="N39" s="26">
        <v>0</v>
      </c>
      <c r="O39" s="26">
        <v>1293.52</v>
      </c>
      <c r="P39" s="27">
        <v>1293.52</v>
      </c>
      <c r="Q39" s="18"/>
      <c r="R39" s="29">
        <v>0</v>
      </c>
      <c r="S39" s="29">
        <v>0</v>
      </c>
      <c r="T39" s="30">
        <v>0</v>
      </c>
      <c r="U39" s="19"/>
      <c r="V39" s="26">
        <v>0</v>
      </c>
      <c r="W39" s="26">
        <v>0</v>
      </c>
      <c r="X39" s="27">
        <v>0</v>
      </c>
      <c r="Y39" s="18"/>
      <c r="Z39" s="29">
        <v>0</v>
      </c>
      <c r="AA39" s="29">
        <v>0</v>
      </c>
      <c r="AB39" s="30">
        <v>0</v>
      </c>
      <c r="AC39" s="19"/>
      <c r="AD39" s="26">
        <v>0</v>
      </c>
      <c r="AE39" s="26">
        <v>0</v>
      </c>
      <c r="AF39" s="27">
        <v>0</v>
      </c>
      <c r="AG39" s="18"/>
      <c r="AH39" s="34">
        <v>0</v>
      </c>
      <c r="AI39" s="34">
        <v>0</v>
      </c>
      <c r="AJ39" s="34">
        <v>0</v>
      </c>
      <c r="AK39" s="19"/>
      <c r="AL39" s="35">
        <v>43798.041655092595</v>
      </c>
      <c r="AM39" s="16"/>
    </row>
    <row r="40" spans="1:39" ht="41.25" hidden="1" x14ac:dyDescent="0.25">
      <c r="A40" s="25" t="s">
        <v>50</v>
      </c>
      <c r="B40" s="25" t="s">
        <v>51</v>
      </c>
      <c r="C40" s="39">
        <v>452795</v>
      </c>
      <c r="D40" s="25" t="s">
        <v>1146</v>
      </c>
      <c r="E40" s="25" t="s">
        <v>53</v>
      </c>
      <c r="F40" s="25" t="s">
        <v>54</v>
      </c>
      <c r="G40" s="25" t="s">
        <v>79</v>
      </c>
      <c r="H40" s="25" t="s">
        <v>56</v>
      </c>
      <c r="I40" s="25" t="s">
        <v>56</v>
      </c>
      <c r="J40" s="25" t="s">
        <v>85</v>
      </c>
      <c r="K40" s="25" t="s">
        <v>65</v>
      </c>
      <c r="L40" s="25" t="s">
        <v>86</v>
      </c>
      <c r="M40" s="25" t="s">
        <v>72</v>
      </c>
      <c r="N40" s="26">
        <v>1179528.19</v>
      </c>
      <c r="O40" s="26">
        <v>1169723.7</v>
      </c>
      <c r="P40" s="27">
        <v>-9804.4899999999907</v>
      </c>
      <c r="Q40" s="28">
        <v>-8.312213377452209E-3</v>
      </c>
      <c r="R40" s="29">
        <v>76508.3</v>
      </c>
      <c r="S40" s="29">
        <v>130475.21</v>
      </c>
      <c r="T40" s="30">
        <v>53966.91</v>
      </c>
      <c r="U40" s="31">
        <v>0.70537327322656496</v>
      </c>
      <c r="V40" s="26">
        <v>20265.11</v>
      </c>
      <c r="W40" s="26">
        <v>17076.169999999998</v>
      </c>
      <c r="X40" s="27">
        <v>-3188.9400000000023</v>
      </c>
      <c r="Y40" s="28">
        <v>-0.15736109993974878</v>
      </c>
      <c r="Z40" s="29">
        <v>7448.46</v>
      </c>
      <c r="AA40" s="29">
        <v>8603.33</v>
      </c>
      <c r="AB40" s="30">
        <v>1154.8699999999999</v>
      </c>
      <c r="AC40" s="32">
        <v>0.15504815760573326</v>
      </c>
      <c r="AD40" s="26">
        <v>1075306.32</v>
      </c>
      <c r="AE40" s="26">
        <v>994191.6</v>
      </c>
      <c r="AF40" s="27">
        <v>-81114.720000000088</v>
      </c>
      <c r="AG40" s="33">
        <v>-7.5434058641076412E-2</v>
      </c>
      <c r="AH40" s="34">
        <v>585.4</v>
      </c>
      <c r="AI40" s="34">
        <v>459.5</v>
      </c>
      <c r="AJ40" s="34">
        <v>-125.89999999999998</v>
      </c>
      <c r="AK40" s="32">
        <v>-0.21506662111376834</v>
      </c>
      <c r="AL40" s="35">
        <v>44476.041666666664</v>
      </c>
      <c r="AM40" s="16"/>
    </row>
    <row r="41" spans="1:39" ht="33" hidden="1" x14ac:dyDescent="0.25">
      <c r="A41" s="25" t="s">
        <v>50</v>
      </c>
      <c r="B41" s="25" t="s">
        <v>1136</v>
      </c>
      <c r="C41" s="39">
        <v>452798</v>
      </c>
      <c r="D41" s="25" t="s">
        <v>4956</v>
      </c>
      <c r="E41" s="25" t="s">
        <v>53</v>
      </c>
      <c r="F41" s="25" t="s">
        <v>63</v>
      </c>
      <c r="G41" s="25" t="s">
        <v>56</v>
      </c>
      <c r="H41" s="17"/>
      <c r="I41" s="17"/>
      <c r="J41" s="25" t="s">
        <v>70</v>
      </c>
      <c r="K41" s="25" t="s">
        <v>65</v>
      </c>
      <c r="L41" s="25" t="s">
        <v>66</v>
      </c>
      <c r="M41" s="25" t="s">
        <v>127</v>
      </c>
      <c r="N41" s="26">
        <v>0</v>
      </c>
      <c r="O41" s="26">
        <v>1217.94</v>
      </c>
      <c r="P41" s="27">
        <v>1217.94</v>
      </c>
      <c r="Q41" s="18"/>
      <c r="R41" s="29">
        <v>0</v>
      </c>
      <c r="S41" s="29">
        <v>0</v>
      </c>
      <c r="T41" s="30">
        <v>0</v>
      </c>
      <c r="U41" s="19"/>
      <c r="V41" s="26">
        <v>0</v>
      </c>
      <c r="W41" s="26">
        <v>0</v>
      </c>
      <c r="X41" s="27">
        <v>0</v>
      </c>
      <c r="Y41" s="18"/>
      <c r="Z41" s="29">
        <v>0</v>
      </c>
      <c r="AA41" s="29">
        <v>0</v>
      </c>
      <c r="AB41" s="30">
        <v>0</v>
      </c>
      <c r="AC41" s="19"/>
      <c r="AD41" s="26">
        <v>0</v>
      </c>
      <c r="AE41" s="26">
        <v>0</v>
      </c>
      <c r="AF41" s="27">
        <v>0</v>
      </c>
      <c r="AG41" s="18"/>
      <c r="AH41" s="34">
        <v>0</v>
      </c>
      <c r="AI41" s="34">
        <v>0</v>
      </c>
      <c r="AJ41" s="34">
        <v>0</v>
      </c>
      <c r="AK41" s="19"/>
      <c r="AL41" s="35">
        <v>43936.041666666664</v>
      </c>
      <c r="AM41" s="16"/>
    </row>
    <row r="42" spans="1:39" ht="33" hidden="1" x14ac:dyDescent="0.25">
      <c r="A42" s="25" t="s">
        <v>50</v>
      </c>
      <c r="B42" s="25" t="s">
        <v>51</v>
      </c>
      <c r="C42" s="39">
        <v>452809</v>
      </c>
      <c r="D42" s="25" t="s">
        <v>1069</v>
      </c>
      <c r="E42" s="25" t="s">
        <v>53</v>
      </c>
      <c r="F42" s="25" t="s">
        <v>54</v>
      </c>
      <c r="G42" s="25" t="s">
        <v>289</v>
      </c>
      <c r="H42" s="25" t="s">
        <v>56</v>
      </c>
      <c r="I42" s="25" t="s">
        <v>56</v>
      </c>
      <c r="J42" s="25" t="s">
        <v>70</v>
      </c>
      <c r="K42" s="25" t="s">
        <v>65</v>
      </c>
      <c r="L42" s="25" t="s">
        <v>77</v>
      </c>
      <c r="M42" s="25" t="s">
        <v>72</v>
      </c>
      <c r="N42" s="26">
        <v>54555.75</v>
      </c>
      <c r="O42" s="26">
        <v>43366.87</v>
      </c>
      <c r="P42" s="27">
        <v>-11188.879999999997</v>
      </c>
      <c r="Q42" s="28">
        <v>-0.20509075578651192</v>
      </c>
      <c r="R42" s="29">
        <v>16622.349999999999</v>
      </c>
      <c r="S42" s="29">
        <v>11373.21</v>
      </c>
      <c r="T42" s="30">
        <v>-5249.1399999999994</v>
      </c>
      <c r="U42" s="31">
        <v>-0.3157880805060656</v>
      </c>
      <c r="V42" s="26">
        <v>29635.75</v>
      </c>
      <c r="W42" s="26">
        <v>22538.67</v>
      </c>
      <c r="X42" s="27">
        <v>-7097.0800000000017</v>
      </c>
      <c r="Y42" s="28">
        <v>-0.23947698303569176</v>
      </c>
      <c r="Z42" s="29">
        <v>1505.53</v>
      </c>
      <c r="AA42" s="29">
        <v>1740.47</v>
      </c>
      <c r="AB42" s="30">
        <v>234.94000000000005</v>
      </c>
      <c r="AC42" s="32">
        <v>0.15605135732931263</v>
      </c>
      <c r="AD42" s="26">
        <v>6792.12</v>
      </c>
      <c r="AE42" s="26">
        <v>6288.5</v>
      </c>
      <c r="AF42" s="27">
        <v>-503.61999999999989</v>
      </c>
      <c r="AG42" s="33">
        <v>-7.4147688792306363E-2</v>
      </c>
      <c r="AH42" s="34">
        <v>81.639999999999986</v>
      </c>
      <c r="AI42" s="34">
        <v>64</v>
      </c>
      <c r="AJ42" s="34">
        <v>-17.639999999999986</v>
      </c>
      <c r="AK42" s="32">
        <v>-0.21607055365017136</v>
      </c>
      <c r="AL42" s="35">
        <v>44222.041666666664</v>
      </c>
      <c r="AM42" s="16"/>
    </row>
    <row r="43" spans="1:39" ht="49.5" hidden="1" x14ac:dyDescent="0.25">
      <c r="A43" s="25" t="s">
        <v>50</v>
      </c>
      <c r="B43" s="25" t="s">
        <v>1040</v>
      </c>
      <c r="C43" s="39">
        <v>452825</v>
      </c>
      <c r="D43" s="25" t="s">
        <v>1088</v>
      </c>
      <c r="E43" s="25" t="s">
        <v>53</v>
      </c>
      <c r="F43" s="25" t="s">
        <v>54</v>
      </c>
      <c r="G43" s="25" t="s">
        <v>289</v>
      </c>
      <c r="H43" s="17"/>
      <c r="I43" s="17"/>
      <c r="J43" s="25" t="s">
        <v>70</v>
      </c>
      <c r="K43" s="25" t="s">
        <v>65</v>
      </c>
      <c r="L43" s="25" t="s">
        <v>66</v>
      </c>
      <c r="M43" s="25" t="s">
        <v>119</v>
      </c>
      <c r="N43" s="26">
        <v>32592.81</v>
      </c>
      <c r="O43" s="26">
        <v>36001.589999999997</v>
      </c>
      <c r="P43" s="27">
        <v>3408.7799999999952</v>
      </c>
      <c r="Q43" s="28">
        <v>0.10458687053985204</v>
      </c>
      <c r="R43" s="29">
        <v>8275.15</v>
      </c>
      <c r="S43" s="29">
        <v>5290.23</v>
      </c>
      <c r="T43" s="30">
        <v>-2984.92</v>
      </c>
      <c r="U43" s="31">
        <v>-0.36070886932563156</v>
      </c>
      <c r="V43" s="26">
        <v>22816.76</v>
      </c>
      <c r="W43" s="26">
        <v>24554.02</v>
      </c>
      <c r="X43" s="27">
        <v>1737.260000000002</v>
      </c>
      <c r="Y43" s="28">
        <v>7.6139644717304389E-2</v>
      </c>
      <c r="Z43" s="29">
        <v>1500.9</v>
      </c>
      <c r="AA43" s="29">
        <v>3357</v>
      </c>
      <c r="AB43" s="30">
        <v>1856.1</v>
      </c>
      <c r="AC43" s="32">
        <v>1.2366580051968816</v>
      </c>
      <c r="AD43" s="26">
        <v>0</v>
      </c>
      <c r="AE43" s="26">
        <v>0</v>
      </c>
      <c r="AF43" s="27">
        <v>0</v>
      </c>
      <c r="AG43" s="18"/>
      <c r="AH43" s="34">
        <v>65</v>
      </c>
      <c r="AI43" s="34">
        <v>78</v>
      </c>
      <c r="AJ43" s="34">
        <v>13</v>
      </c>
      <c r="AK43" s="32">
        <v>0.2</v>
      </c>
      <c r="AL43" s="35">
        <v>43762.041655092595</v>
      </c>
      <c r="AM43" s="16"/>
    </row>
    <row r="44" spans="1:39" ht="90.75" hidden="1" x14ac:dyDescent="0.25">
      <c r="A44" s="25" t="s">
        <v>50</v>
      </c>
      <c r="B44" s="25" t="s">
        <v>1136</v>
      </c>
      <c r="C44" s="39">
        <v>452832</v>
      </c>
      <c r="D44" s="25" t="s">
        <v>1248</v>
      </c>
      <c r="E44" s="25" t="s">
        <v>53</v>
      </c>
      <c r="F44" s="25" t="s">
        <v>54</v>
      </c>
      <c r="G44" s="25" t="s">
        <v>79</v>
      </c>
      <c r="H44" s="25" t="s">
        <v>56</v>
      </c>
      <c r="I44" s="25" t="s">
        <v>56</v>
      </c>
      <c r="J44" s="25" t="s">
        <v>1159</v>
      </c>
      <c r="K44" s="25" t="s">
        <v>65</v>
      </c>
      <c r="L44" s="25" t="s">
        <v>1247</v>
      </c>
      <c r="M44" s="25" t="s">
        <v>60</v>
      </c>
      <c r="N44" s="26">
        <v>210561.26</v>
      </c>
      <c r="O44" s="26">
        <v>220527.7</v>
      </c>
      <c r="P44" s="27">
        <v>9966.4400000000023</v>
      </c>
      <c r="Q44" s="28">
        <v>4.7332733476233957E-2</v>
      </c>
      <c r="R44" s="29">
        <v>3626.31</v>
      </c>
      <c r="S44" s="29">
        <v>9330.15</v>
      </c>
      <c r="T44" s="30">
        <v>5703.84</v>
      </c>
      <c r="U44" s="31">
        <v>1.5729046882368027</v>
      </c>
      <c r="V44" s="26">
        <v>60221.41</v>
      </c>
      <c r="W44" s="26">
        <v>70213.78</v>
      </c>
      <c r="X44" s="27">
        <v>9992.3699999999953</v>
      </c>
      <c r="Y44" s="28">
        <v>0.16592720097387281</v>
      </c>
      <c r="Z44" s="29">
        <v>0</v>
      </c>
      <c r="AA44" s="29">
        <v>0</v>
      </c>
      <c r="AB44" s="30">
        <v>0</v>
      </c>
      <c r="AC44" s="19"/>
      <c r="AD44" s="26">
        <v>146713.54</v>
      </c>
      <c r="AE44" s="26">
        <v>137568.29999999999</v>
      </c>
      <c r="AF44" s="27">
        <v>-9145.2400000000198</v>
      </c>
      <c r="AG44" s="33">
        <v>-6.2333987715108091E-2</v>
      </c>
      <c r="AH44" s="34">
        <v>0</v>
      </c>
      <c r="AI44" s="34">
        <v>0</v>
      </c>
      <c r="AJ44" s="34">
        <v>0</v>
      </c>
      <c r="AK44" s="19"/>
      <c r="AL44" s="35">
        <v>44670</v>
      </c>
      <c r="AM44" s="16"/>
    </row>
    <row r="45" spans="1:39" ht="82.5" hidden="1" x14ac:dyDescent="0.25">
      <c r="A45" s="25" t="s">
        <v>50</v>
      </c>
      <c r="B45" s="25" t="s">
        <v>1136</v>
      </c>
      <c r="C45" s="39">
        <v>452834</v>
      </c>
      <c r="D45" s="25" t="s">
        <v>1246</v>
      </c>
      <c r="E45" s="25" t="s">
        <v>53</v>
      </c>
      <c r="F45" s="25" t="s">
        <v>54</v>
      </c>
      <c r="G45" s="25" t="s">
        <v>79</v>
      </c>
      <c r="H45" s="25" t="s">
        <v>56</v>
      </c>
      <c r="I45" s="25" t="s">
        <v>56</v>
      </c>
      <c r="J45" s="25" t="s">
        <v>1159</v>
      </c>
      <c r="K45" s="25" t="s">
        <v>65</v>
      </c>
      <c r="L45" s="25" t="s">
        <v>1247</v>
      </c>
      <c r="M45" s="25" t="s">
        <v>60</v>
      </c>
      <c r="N45" s="26">
        <v>167798.71</v>
      </c>
      <c r="O45" s="26">
        <v>189299.84</v>
      </c>
      <c r="P45" s="27">
        <v>21501.130000000005</v>
      </c>
      <c r="Q45" s="28">
        <v>0.12813644395716753</v>
      </c>
      <c r="R45" s="29">
        <v>11603.54</v>
      </c>
      <c r="S45" s="29">
        <v>8274.32</v>
      </c>
      <c r="T45" s="30">
        <v>-3329.2200000000012</v>
      </c>
      <c r="U45" s="31">
        <v>-0.28691416584938745</v>
      </c>
      <c r="V45" s="26">
        <v>52234.77</v>
      </c>
      <c r="W45" s="26">
        <v>54270.48</v>
      </c>
      <c r="X45" s="27">
        <v>2035.7100000000064</v>
      </c>
      <c r="Y45" s="28">
        <v>3.8972316715475276E-2</v>
      </c>
      <c r="Z45" s="29">
        <v>0</v>
      </c>
      <c r="AA45" s="29">
        <v>0</v>
      </c>
      <c r="AB45" s="30">
        <v>0</v>
      </c>
      <c r="AC45" s="19"/>
      <c r="AD45" s="26">
        <v>103960.4</v>
      </c>
      <c r="AE45" s="26">
        <v>123234.92</v>
      </c>
      <c r="AF45" s="27">
        <v>19274.520000000004</v>
      </c>
      <c r="AG45" s="33">
        <v>0.18540251865133267</v>
      </c>
      <c r="AH45" s="34">
        <v>0</v>
      </c>
      <c r="AI45" s="34">
        <v>8.9000000000000057</v>
      </c>
      <c r="AJ45" s="34">
        <v>8.9000000000000057</v>
      </c>
      <c r="AK45" s="19"/>
      <c r="AL45" s="35">
        <v>44645.041666666664</v>
      </c>
      <c r="AM45" s="16"/>
    </row>
    <row r="46" spans="1:39" ht="74.25" hidden="1" x14ac:dyDescent="0.25">
      <c r="A46" s="25" t="s">
        <v>50</v>
      </c>
      <c r="B46" s="25" t="s">
        <v>1043</v>
      </c>
      <c r="C46" s="39">
        <v>452838</v>
      </c>
      <c r="D46" s="25" t="s">
        <v>1158</v>
      </c>
      <c r="E46" s="25" t="s">
        <v>53</v>
      </c>
      <c r="F46" s="25" t="s">
        <v>63</v>
      </c>
      <c r="G46" s="25" t="s">
        <v>56</v>
      </c>
      <c r="H46" s="17"/>
      <c r="I46" s="17"/>
      <c r="J46" s="25" t="s">
        <v>1159</v>
      </c>
      <c r="K46" s="25" t="s">
        <v>65</v>
      </c>
      <c r="L46" s="25" t="s">
        <v>1045</v>
      </c>
      <c r="M46" s="25" t="s">
        <v>127</v>
      </c>
      <c r="N46" s="26">
        <v>0</v>
      </c>
      <c r="O46" s="26">
        <v>0</v>
      </c>
      <c r="P46" s="27">
        <v>0</v>
      </c>
      <c r="Q46" s="18"/>
      <c r="R46" s="29">
        <v>0</v>
      </c>
      <c r="S46" s="29">
        <v>0</v>
      </c>
      <c r="T46" s="30">
        <v>0</v>
      </c>
      <c r="U46" s="19"/>
      <c r="V46" s="26">
        <v>0</v>
      </c>
      <c r="W46" s="26">
        <v>0</v>
      </c>
      <c r="X46" s="27">
        <v>0</v>
      </c>
      <c r="Y46" s="18"/>
      <c r="Z46" s="29">
        <v>0</v>
      </c>
      <c r="AA46" s="29">
        <v>0</v>
      </c>
      <c r="AB46" s="30">
        <v>0</v>
      </c>
      <c r="AC46" s="19"/>
      <c r="AD46" s="26">
        <v>0</v>
      </c>
      <c r="AE46" s="26">
        <v>0</v>
      </c>
      <c r="AF46" s="27">
        <v>0</v>
      </c>
      <c r="AG46" s="18"/>
      <c r="AH46" s="34">
        <v>0</v>
      </c>
      <c r="AI46" s="34">
        <v>0</v>
      </c>
      <c r="AJ46" s="34">
        <v>0</v>
      </c>
      <c r="AK46" s="19"/>
      <c r="AL46" s="35">
        <v>43820.041655092595</v>
      </c>
      <c r="AM46" s="16"/>
    </row>
    <row r="47" spans="1:39" ht="82.5" hidden="1" x14ac:dyDescent="0.25">
      <c r="A47" s="25" t="s">
        <v>50</v>
      </c>
      <c r="B47" s="25" t="s">
        <v>1043</v>
      </c>
      <c r="C47" s="39">
        <v>452903</v>
      </c>
      <c r="D47" s="25" t="s">
        <v>1068</v>
      </c>
      <c r="E47" s="25" t="s">
        <v>53</v>
      </c>
      <c r="F47" s="25" t="s">
        <v>54</v>
      </c>
      <c r="G47" s="25" t="s">
        <v>289</v>
      </c>
      <c r="H47" s="17"/>
      <c r="I47" s="17"/>
      <c r="J47" s="25" t="s">
        <v>57</v>
      </c>
      <c r="K47" s="25" t="s">
        <v>58</v>
      </c>
      <c r="L47" s="25" t="s">
        <v>1045</v>
      </c>
      <c r="M47" s="25" t="s">
        <v>72</v>
      </c>
      <c r="N47" s="26">
        <v>578423.03</v>
      </c>
      <c r="O47" s="26">
        <v>556739.49</v>
      </c>
      <c r="P47" s="27">
        <v>-21683.540000000037</v>
      </c>
      <c r="Q47" s="28">
        <v>-3.7487338635185455E-2</v>
      </c>
      <c r="R47" s="29">
        <v>83532.69</v>
      </c>
      <c r="S47" s="29">
        <v>72102.600000000006</v>
      </c>
      <c r="T47" s="30">
        <v>-11430.089999999997</v>
      </c>
      <c r="U47" s="31">
        <v>-0.1368337353914976</v>
      </c>
      <c r="V47" s="26">
        <v>9549.36</v>
      </c>
      <c r="W47" s="26">
        <v>10500.62</v>
      </c>
      <c r="X47" s="27">
        <v>951.26000000000022</v>
      </c>
      <c r="Y47" s="28">
        <v>9.9615052736518481E-2</v>
      </c>
      <c r="Z47" s="29">
        <v>6871.82</v>
      </c>
      <c r="AA47" s="29">
        <v>5478.94</v>
      </c>
      <c r="AB47" s="30">
        <v>-1392.88</v>
      </c>
      <c r="AC47" s="32">
        <v>-0.20269448268435439</v>
      </c>
      <c r="AD47" s="26">
        <v>478469.16</v>
      </c>
      <c r="AE47" s="26">
        <v>468657.33</v>
      </c>
      <c r="AF47" s="27">
        <v>-9811.8299999999581</v>
      </c>
      <c r="AG47" s="33">
        <v>-2.0506713536145065E-2</v>
      </c>
      <c r="AH47" s="34">
        <v>872.25</v>
      </c>
      <c r="AI47" s="34">
        <v>318</v>
      </c>
      <c r="AJ47" s="34">
        <v>-554.25</v>
      </c>
      <c r="AK47" s="32">
        <v>-0.63542562338779018</v>
      </c>
      <c r="AL47" s="35">
        <v>44039.041666666664</v>
      </c>
      <c r="AM47" s="16"/>
    </row>
    <row r="48" spans="1:39" ht="57.75" hidden="1" x14ac:dyDescent="0.25">
      <c r="A48" s="25" t="s">
        <v>50</v>
      </c>
      <c r="B48" s="25" t="s">
        <v>1043</v>
      </c>
      <c r="C48" s="39">
        <v>452904</v>
      </c>
      <c r="D48" s="25" t="s">
        <v>1070</v>
      </c>
      <c r="E48" s="25" t="s">
        <v>53</v>
      </c>
      <c r="F48" s="25" t="s">
        <v>54</v>
      </c>
      <c r="G48" s="25" t="s">
        <v>289</v>
      </c>
      <c r="H48" s="17"/>
      <c r="I48" s="17"/>
      <c r="J48" s="25" t="s">
        <v>70</v>
      </c>
      <c r="K48" s="25" t="s">
        <v>65</v>
      </c>
      <c r="L48" s="25" t="s">
        <v>1045</v>
      </c>
      <c r="M48" s="25" t="s">
        <v>119</v>
      </c>
      <c r="N48" s="26">
        <v>28327.040000000001</v>
      </c>
      <c r="O48" s="26">
        <v>262684.42</v>
      </c>
      <c r="P48" s="27">
        <v>234357.37999999998</v>
      </c>
      <c r="Q48" s="28">
        <v>8.2732745814599742</v>
      </c>
      <c r="R48" s="29">
        <v>21791.19</v>
      </c>
      <c r="S48" s="29">
        <v>20469.349999999999</v>
      </c>
      <c r="T48" s="30">
        <v>-1321.8400000000001</v>
      </c>
      <c r="U48" s="31">
        <v>-6.0659376564565784E-2</v>
      </c>
      <c r="V48" s="26">
        <v>3029.27</v>
      </c>
      <c r="W48" s="26">
        <v>1209.08</v>
      </c>
      <c r="X48" s="27">
        <v>-1820.19</v>
      </c>
      <c r="Y48" s="28">
        <v>-0.60086753574293483</v>
      </c>
      <c r="Z48" s="29">
        <v>3506.58</v>
      </c>
      <c r="AA48" s="29">
        <v>1644</v>
      </c>
      <c r="AB48" s="30">
        <v>-1862.58</v>
      </c>
      <c r="AC48" s="32">
        <v>-0.53116712009992639</v>
      </c>
      <c r="AD48" s="26">
        <v>0</v>
      </c>
      <c r="AE48" s="26">
        <v>0</v>
      </c>
      <c r="AF48" s="27">
        <v>0</v>
      </c>
      <c r="AG48" s="18"/>
      <c r="AH48" s="34">
        <v>290</v>
      </c>
      <c r="AI48" s="34">
        <v>405</v>
      </c>
      <c r="AJ48" s="34">
        <v>115</v>
      </c>
      <c r="AK48" s="32">
        <v>0.39655172413793105</v>
      </c>
      <c r="AL48" s="35">
        <v>43860.041655092595</v>
      </c>
      <c r="AM48" s="16"/>
    </row>
    <row r="49" spans="1:39" ht="41.25" hidden="1" x14ac:dyDescent="0.25">
      <c r="A49" s="25" t="s">
        <v>50</v>
      </c>
      <c r="B49" s="25" t="s">
        <v>1040</v>
      </c>
      <c r="C49" s="39">
        <v>452913</v>
      </c>
      <c r="D49" s="25" t="s">
        <v>1059</v>
      </c>
      <c r="E49" s="25" t="s">
        <v>53</v>
      </c>
      <c r="F49" s="25" t="s">
        <v>63</v>
      </c>
      <c r="G49" s="25" t="s">
        <v>56</v>
      </c>
      <c r="H49" s="17"/>
      <c r="I49" s="17"/>
      <c r="J49" s="25" t="s">
        <v>70</v>
      </c>
      <c r="K49" s="25" t="s">
        <v>65</v>
      </c>
      <c r="L49" s="25" t="s">
        <v>66</v>
      </c>
      <c r="M49" s="25" t="s">
        <v>119</v>
      </c>
      <c r="N49" s="26">
        <v>89975.38</v>
      </c>
      <c r="O49" s="26">
        <v>4762.5</v>
      </c>
      <c r="P49" s="27">
        <v>-85212.88</v>
      </c>
      <c r="Q49" s="28">
        <v>-0.94706885372420768</v>
      </c>
      <c r="R49" s="29">
        <v>15344.66</v>
      </c>
      <c r="S49" s="29">
        <v>4706.5</v>
      </c>
      <c r="T49" s="30">
        <v>-10638.16</v>
      </c>
      <c r="U49" s="31">
        <v>-0.69328091987701257</v>
      </c>
      <c r="V49" s="26">
        <v>38413.360000000001</v>
      </c>
      <c r="W49" s="26">
        <v>56</v>
      </c>
      <c r="X49" s="27">
        <v>-38357.360000000001</v>
      </c>
      <c r="Y49" s="28">
        <v>-0.99854217386867483</v>
      </c>
      <c r="Z49" s="29">
        <v>3672.9</v>
      </c>
      <c r="AA49" s="29">
        <v>0</v>
      </c>
      <c r="AB49" s="30">
        <v>-3672.9</v>
      </c>
      <c r="AC49" s="32">
        <v>-1</v>
      </c>
      <c r="AD49" s="26">
        <v>32544.46</v>
      </c>
      <c r="AE49" s="26">
        <v>0</v>
      </c>
      <c r="AF49" s="27">
        <v>-32544.46</v>
      </c>
      <c r="AG49" s="33">
        <v>-1</v>
      </c>
      <c r="AH49" s="34">
        <v>0</v>
      </c>
      <c r="AI49" s="34">
        <v>0</v>
      </c>
      <c r="AJ49" s="34">
        <v>0</v>
      </c>
      <c r="AK49" s="19"/>
      <c r="AL49" s="35">
        <v>43774.041655092595</v>
      </c>
      <c r="AM49" s="16"/>
    </row>
    <row r="50" spans="1:39" ht="41.25" hidden="1" x14ac:dyDescent="0.25">
      <c r="A50" s="25" t="s">
        <v>50</v>
      </c>
      <c r="B50" s="25" t="s">
        <v>1040</v>
      </c>
      <c r="C50" s="39">
        <v>452914</v>
      </c>
      <c r="D50" s="25" t="s">
        <v>1056</v>
      </c>
      <c r="E50" s="25" t="s">
        <v>53</v>
      </c>
      <c r="F50" s="25" t="s">
        <v>54</v>
      </c>
      <c r="G50" s="25" t="s">
        <v>289</v>
      </c>
      <c r="H50" s="17"/>
      <c r="I50" s="17"/>
      <c r="J50" s="25" t="s">
        <v>70</v>
      </c>
      <c r="K50" s="25" t="s">
        <v>65</v>
      </c>
      <c r="L50" s="25" t="s">
        <v>86</v>
      </c>
      <c r="M50" s="25" t="s">
        <v>119</v>
      </c>
      <c r="N50" s="26">
        <v>59299.3</v>
      </c>
      <c r="O50" s="26">
        <v>364536.63</v>
      </c>
      <c r="P50" s="27">
        <v>305237.33</v>
      </c>
      <c r="Q50" s="28">
        <v>5.1474019086228671</v>
      </c>
      <c r="R50" s="29">
        <v>36792.92</v>
      </c>
      <c r="S50" s="29">
        <v>17161.27</v>
      </c>
      <c r="T50" s="30">
        <v>-19631.649999999998</v>
      </c>
      <c r="U50" s="31">
        <v>-0.53357140449847418</v>
      </c>
      <c r="V50" s="26">
        <v>14340.88</v>
      </c>
      <c r="W50" s="26">
        <v>13400.93</v>
      </c>
      <c r="X50" s="27">
        <v>-939.94999999999891</v>
      </c>
      <c r="Y50" s="28">
        <v>-6.5543397615766885E-2</v>
      </c>
      <c r="Z50" s="29">
        <v>8165.5</v>
      </c>
      <c r="AA50" s="29">
        <v>4048</v>
      </c>
      <c r="AB50" s="30">
        <v>-4117.5</v>
      </c>
      <c r="AC50" s="32">
        <v>-0.50425570999938762</v>
      </c>
      <c r="AD50" s="26">
        <v>0</v>
      </c>
      <c r="AE50" s="26">
        <v>0</v>
      </c>
      <c r="AF50" s="27">
        <v>0</v>
      </c>
      <c r="AG50" s="18"/>
      <c r="AH50" s="34">
        <v>492</v>
      </c>
      <c r="AI50" s="34">
        <v>324.10000000000002</v>
      </c>
      <c r="AJ50" s="34">
        <v>-167.89999999999998</v>
      </c>
      <c r="AK50" s="32">
        <v>-0.34126016260162595</v>
      </c>
      <c r="AL50" s="35">
        <v>43774.041655092595</v>
      </c>
      <c r="AM50" s="16"/>
    </row>
    <row r="51" spans="1:39" ht="82.5" hidden="1" x14ac:dyDescent="0.25">
      <c r="A51" s="25" t="s">
        <v>50</v>
      </c>
      <c r="B51" s="25" t="s">
        <v>1040</v>
      </c>
      <c r="C51" s="39">
        <v>452948</v>
      </c>
      <c r="D51" s="25" t="s">
        <v>1051</v>
      </c>
      <c r="E51" s="25" t="s">
        <v>53</v>
      </c>
      <c r="F51" s="25" t="s">
        <v>54</v>
      </c>
      <c r="G51" s="25" t="s">
        <v>75</v>
      </c>
      <c r="H51" s="25" t="s">
        <v>56</v>
      </c>
      <c r="I51" s="25" t="s">
        <v>56</v>
      </c>
      <c r="J51" s="17"/>
      <c r="K51" s="25" t="s">
        <v>65</v>
      </c>
      <c r="L51" s="25" t="s">
        <v>59</v>
      </c>
      <c r="M51" s="25" t="s">
        <v>119</v>
      </c>
      <c r="N51" s="26">
        <v>131177.48000000001</v>
      </c>
      <c r="O51" s="26">
        <v>104395.02</v>
      </c>
      <c r="P51" s="27">
        <v>-26782.460000000006</v>
      </c>
      <c r="Q51" s="28">
        <v>-0.20416964863176212</v>
      </c>
      <c r="R51" s="29">
        <v>46293.48</v>
      </c>
      <c r="S51" s="29">
        <v>40012.81</v>
      </c>
      <c r="T51" s="30">
        <v>-6280.6700000000055</v>
      </c>
      <c r="U51" s="31">
        <v>-0.13567072512155071</v>
      </c>
      <c r="V51" s="26">
        <v>47835</v>
      </c>
      <c r="W51" s="26">
        <v>48352.25</v>
      </c>
      <c r="X51" s="27">
        <v>517.25</v>
      </c>
      <c r="Y51" s="28">
        <v>1.0813212083202677E-2</v>
      </c>
      <c r="Z51" s="29">
        <v>9162</v>
      </c>
      <c r="AA51" s="29">
        <v>5918.82</v>
      </c>
      <c r="AB51" s="30">
        <v>-3243.1800000000003</v>
      </c>
      <c r="AC51" s="32">
        <v>-0.35398166339227244</v>
      </c>
      <c r="AD51" s="26">
        <v>27887</v>
      </c>
      <c r="AE51" s="26">
        <v>10111.14</v>
      </c>
      <c r="AF51" s="27">
        <v>-17775.86</v>
      </c>
      <c r="AG51" s="33">
        <v>-0.63742460644744869</v>
      </c>
      <c r="AH51" s="34">
        <v>477</v>
      </c>
      <c r="AI51" s="34">
        <v>413.5</v>
      </c>
      <c r="AJ51" s="34">
        <v>-63.5</v>
      </c>
      <c r="AK51" s="32">
        <v>-0.1331236897274633</v>
      </c>
      <c r="AL51" s="35">
        <v>43509.041655092595</v>
      </c>
      <c r="AM51" s="16"/>
    </row>
    <row r="52" spans="1:39" ht="41.25" hidden="1" x14ac:dyDescent="0.25">
      <c r="A52" s="25" t="s">
        <v>50</v>
      </c>
      <c r="B52" s="25" t="s">
        <v>1043</v>
      </c>
      <c r="C52" s="39">
        <v>452950</v>
      </c>
      <c r="D52" s="25" t="s">
        <v>1076</v>
      </c>
      <c r="E52" s="25" t="s">
        <v>53</v>
      </c>
      <c r="F52" s="25" t="s">
        <v>54</v>
      </c>
      <c r="G52" s="25" t="s">
        <v>289</v>
      </c>
      <c r="H52" s="25" t="s">
        <v>56</v>
      </c>
      <c r="I52" s="25" t="s">
        <v>56</v>
      </c>
      <c r="J52" s="25" t="s">
        <v>70</v>
      </c>
      <c r="K52" s="25" t="s">
        <v>65</v>
      </c>
      <c r="L52" s="25" t="s">
        <v>1045</v>
      </c>
      <c r="M52" s="25" t="s">
        <v>119</v>
      </c>
      <c r="N52" s="26">
        <v>24842.71</v>
      </c>
      <c r="O52" s="26">
        <v>40639.589999999997</v>
      </c>
      <c r="P52" s="27">
        <v>15796.879999999997</v>
      </c>
      <c r="Q52" s="28">
        <v>0.63587587666562939</v>
      </c>
      <c r="R52" s="29">
        <v>4116.63</v>
      </c>
      <c r="S52" s="29">
        <v>11132.24</v>
      </c>
      <c r="T52" s="30">
        <v>7015.61</v>
      </c>
      <c r="U52" s="31">
        <v>1.7042119403492662</v>
      </c>
      <c r="V52" s="26">
        <v>131.68</v>
      </c>
      <c r="W52" s="26">
        <v>293.82</v>
      </c>
      <c r="X52" s="27">
        <v>162.13999999999999</v>
      </c>
      <c r="Y52" s="28">
        <v>1.2313183475091127</v>
      </c>
      <c r="Z52" s="29">
        <v>227.4</v>
      </c>
      <c r="AA52" s="29">
        <v>748.5</v>
      </c>
      <c r="AB52" s="30">
        <v>521.1</v>
      </c>
      <c r="AC52" s="32">
        <v>2.29155672823219</v>
      </c>
      <c r="AD52" s="26">
        <v>20367</v>
      </c>
      <c r="AE52" s="26">
        <v>20497.47</v>
      </c>
      <c r="AF52" s="27">
        <v>130.47000000000116</v>
      </c>
      <c r="AG52" s="33">
        <v>6.4059508027692422E-3</v>
      </c>
      <c r="AH52" s="34">
        <v>21</v>
      </c>
      <c r="AI52" s="34">
        <v>105</v>
      </c>
      <c r="AJ52" s="34">
        <v>84</v>
      </c>
      <c r="AK52" s="32">
        <v>4</v>
      </c>
      <c r="AL52" s="35">
        <v>44077.041666666664</v>
      </c>
      <c r="AM52" s="16"/>
    </row>
    <row r="53" spans="1:39" ht="99" hidden="1" x14ac:dyDescent="0.25">
      <c r="A53" s="25" t="s">
        <v>50</v>
      </c>
      <c r="B53" s="25" t="s">
        <v>1040</v>
      </c>
      <c r="C53" s="39">
        <v>452953</v>
      </c>
      <c r="D53" s="25" t="s">
        <v>1046</v>
      </c>
      <c r="E53" s="25" t="s">
        <v>53</v>
      </c>
      <c r="F53" s="25" t="s">
        <v>54</v>
      </c>
      <c r="G53" s="25" t="s">
        <v>75</v>
      </c>
      <c r="H53" s="25" t="s">
        <v>56</v>
      </c>
      <c r="I53" s="25" t="s">
        <v>56</v>
      </c>
      <c r="J53" s="25" t="s">
        <v>64</v>
      </c>
      <c r="K53" s="25" t="s">
        <v>65</v>
      </c>
      <c r="L53" s="25" t="s">
        <v>96</v>
      </c>
      <c r="M53" s="25" t="s">
        <v>60</v>
      </c>
      <c r="N53" s="26">
        <v>2348216</v>
      </c>
      <c r="O53" s="26">
        <v>2256150.3199999998</v>
      </c>
      <c r="P53" s="27">
        <v>-92065.680000000168</v>
      </c>
      <c r="Q53" s="28">
        <v>-3.9206648792104372E-2</v>
      </c>
      <c r="R53" s="29">
        <v>45890</v>
      </c>
      <c r="S53" s="29">
        <v>43010.85</v>
      </c>
      <c r="T53" s="30">
        <v>-2879.1500000000015</v>
      </c>
      <c r="U53" s="31">
        <v>-6.2740248420135133E-2</v>
      </c>
      <c r="V53" s="26">
        <v>893341</v>
      </c>
      <c r="W53" s="26">
        <v>659208.04</v>
      </c>
      <c r="X53" s="27">
        <v>-234132.95999999996</v>
      </c>
      <c r="Y53" s="28">
        <v>-0.26208688507523997</v>
      </c>
      <c r="Z53" s="29">
        <v>6686</v>
      </c>
      <c r="AA53" s="29">
        <v>78024.63</v>
      </c>
      <c r="AB53" s="30">
        <v>71338.63</v>
      </c>
      <c r="AC53" s="32">
        <v>10.669851929404727</v>
      </c>
      <c r="AD53" s="26">
        <v>1402299</v>
      </c>
      <c r="AE53" s="26">
        <v>2802.5</v>
      </c>
      <c r="AF53" s="27">
        <v>-1399496.5</v>
      </c>
      <c r="AG53" s="33">
        <v>-0.99800149611459466</v>
      </c>
      <c r="AH53" s="34">
        <v>565</v>
      </c>
      <c r="AI53" s="34">
        <v>521</v>
      </c>
      <c r="AJ53" s="34">
        <v>-44</v>
      </c>
      <c r="AK53" s="32">
        <v>-7.7876106194690264E-2</v>
      </c>
      <c r="AL53" s="35">
        <v>43609.999988425923</v>
      </c>
      <c r="AM53" s="16"/>
    </row>
    <row r="54" spans="1:39" ht="66" hidden="1" x14ac:dyDescent="0.25">
      <c r="A54" s="25" t="s">
        <v>50</v>
      </c>
      <c r="B54" s="25" t="s">
        <v>1040</v>
      </c>
      <c r="C54" s="39">
        <v>452958</v>
      </c>
      <c r="D54" s="25" t="s">
        <v>1064</v>
      </c>
      <c r="E54" s="25" t="s">
        <v>53</v>
      </c>
      <c r="F54" s="25" t="s">
        <v>54</v>
      </c>
      <c r="G54" s="25" t="s">
        <v>75</v>
      </c>
      <c r="H54" s="25" t="s">
        <v>56</v>
      </c>
      <c r="I54" s="25" t="s">
        <v>56</v>
      </c>
      <c r="J54" s="25" t="s">
        <v>64</v>
      </c>
      <c r="K54" s="25" t="s">
        <v>65</v>
      </c>
      <c r="L54" s="25" t="s">
        <v>96</v>
      </c>
      <c r="M54" s="25" t="s">
        <v>119</v>
      </c>
      <c r="N54" s="26">
        <v>201229</v>
      </c>
      <c r="O54" s="26">
        <v>107418.31</v>
      </c>
      <c r="P54" s="27">
        <v>-93810.69</v>
      </c>
      <c r="Q54" s="28">
        <v>-0.46618872031367248</v>
      </c>
      <c r="R54" s="29">
        <v>84842</v>
      </c>
      <c r="S54" s="29">
        <v>401.85</v>
      </c>
      <c r="T54" s="30">
        <v>-84440.15</v>
      </c>
      <c r="U54" s="31">
        <v>-0.99526354871408018</v>
      </c>
      <c r="V54" s="26">
        <v>67143</v>
      </c>
      <c r="W54" s="26">
        <v>72755.55</v>
      </c>
      <c r="X54" s="27">
        <v>5612.5500000000029</v>
      </c>
      <c r="Y54" s="28">
        <v>8.3590992359590763E-2</v>
      </c>
      <c r="Z54" s="29">
        <v>30123</v>
      </c>
      <c r="AA54" s="29">
        <v>7359.66</v>
      </c>
      <c r="AB54" s="30">
        <v>-22763.34</v>
      </c>
      <c r="AC54" s="32">
        <v>-0.75567971317597848</v>
      </c>
      <c r="AD54" s="26">
        <v>19121</v>
      </c>
      <c r="AE54" s="26">
        <v>26901.25</v>
      </c>
      <c r="AF54" s="27">
        <v>7780.25</v>
      </c>
      <c r="AG54" s="33">
        <v>0.40689555985565606</v>
      </c>
      <c r="AH54" s="34">
        <v>1028</v>
      </c>
      <c r="AI54" s="34">
        <v>945.75</v>
      </c>
      <c r="AJ54" s="34">
        <v>-82.25</v>
      </c>
      <c r="AK54" s="32">
        <v>-8.0009727626459137E-2</v>
      </c>
      <c r="AL54" s="35">
        <v>43566.041655092595</v>
      </c>
      <c r="AM54" s="16"/>
    </row>
    <row r="55" spans="1:39" ht="90.75" hidden="1" x14ac:dyDescent="0.25">
      <c r="A55" s="25" t="s">
        <v>50</v>
      </c>
      <c r="B55" s="25" t="s">
        <v>1040</v>
      </c>
      <c r="C55" s="39">
        <v>453014</v>
      </c>
      <c r="D55" s="25" t="s">
        <v>1041</v>
      </c>
      <c r="E55" s="25" t="s">
        <v>53</v>
      </c>
      <c r="F55" s="25" t="s">
        <v>54</v>
      </c>
      <c r="G55" s="25" t="s">
        <v>289</v>
      </c>
      <c r="H55" s="17"/>
      <c r="I55" s="17"/>
      <c r="J55" s="25" t="s">
        <v>57</v>
      </c>
      <c r="K55" s="25" t="s">
        <v>65</v>
      </c>
      <c r="L55" s="25" t="s">
        <v>80</v>
      </c>
      <c r="M55" s="25" t="s">
        <v>119</v>
      </c>
      <c r="N55" s="26">
        <v>786533</v>
      </c>
      <c r="O55" s="26">
        <v>747732.46</v>
      </c>
      <c r="P55" s="27">
        <v>-38800.540000000037</v>
      </c>
      <c r="Q55" s="28">
        <v>-4.9331102445796984E-2</v>
      </c>
      <c r="R55" s="29">
        <v>109482</v>
      </c>
      <c r="S55" s="29">
        <v>151402.79</v>
      </c>
      <c r="T55" s="30">
        <v>41920.790000000008</v>
      </c>
      <c r="U55" s="31">
        <v>0.38290120750443002</v>
      </c>
      <c r="V55" s="26">
        <v>6833</v>
      </c>
      <c r="W55" s="26">
        <v>18750.41</v>
      </c>
      <c r="X55" s="27">
        <v>11917.41</v>
      </c>
      <c r="Y55" s="28">
        <v>1.74409629738036</v>
      </c>
      <c r="Z55" s="29">
        <v>39510</v>
      </c>
      <c r="AA55" s="29">
        <v>13503</v>
      </c>
      <c r="AB55" s="30">
        <v>-26007</v>
      </c>
      <c r="AC55" s="32">
        <v>-0.6582384206529992</v>
      </c>
      <c r="AD55" s="26">
        <v>630708</v>
      </c>
      <c r="AE55" s="26">
        <v>564076.26</v>
      </c>
      <c r="AF55" s="27">
        <v>-66631.739999999991</v>
      </c>
      <c r="AG55" s="33">
        <v>-0.1056459407522974</v>
      </c>
      <c r="AH55" s="34">
        <v>1381.8</v>
      </c>
      <c r="AI55" s="34">
        <v>1439.45</v>
      </c>
      <c r="AJ55" s="34">
        <v>57.650000000000091</v>
      </c>
      <c r="AK55" s="32">
        <v>4.1720943696627655E-2</v>
      </c>
      <c r="AL55" s="35">
        <v>43788.041655092595</v>
      </c>
      <c r="AM55" s="16"/>
    </row>
    <row r="56" spans="1:39" ht="74.25" hidden="1" x14ac:dyDescent="0.25">
      <c r="A56" s="25" t="s">
        <v>50</v>
      </c>
      <c r="B56" s="25" t="s">
        <v>1040</v>
      </c>
      <c r="C56" s="39">
        <v>453027</v>
      </c>
      <c r="D56" s="25" t="s">
        <v>1101</v>
      </c>
      <c r="E56" s="25" t="s">
        <v>53</v>
      </c>
      <c r="F56" s="25" t="s">
        <v>54</v>
      </c>
      <c r="G56" s="25" t="s">
        <v>289</v>
      </c>
      <c r="H56" s="17"/>
      <c r="I56" s="17"/>
      <c r="J56" s="25" t="s">
        <v>70</v>
      </c>
      <c r="K56" s="25" t="s">
        <v>65</v>
      </c>
      <c r="L56" s="25" t="s">
        <v>71</v>
      </c>
      <c r="M56" s="25" t="s">
        <v>119</v>
      </c>
      <c r="N56" s="26">
        <v>40688.26</v>
      </c>
      <c r="O56" s="26">
        <v>35941.31</v>
      </c>
      <c r="P56" s="27">
        <v>-4746.9500000000044</v>
      </c>
      <c r="Q56" s="28">
        <v>-0.11666633077944361</v>
      </c>
      <c r="R56" s="29">
        <v>15587.88</v>
      </c>
      <c r="S56" s="29">
        <v>9539.7199999999993</v>
      </c>
      <c r="T56" s="30">
        <v>-6048.16</v>
      </c>
      <c r="U56" s="31">
        <v>-0.38800401337449353</v>
      </c>
      <c r="V56" s="26">
        <v>11191.39</v>
      </c>
      <c r="W56" s="26">
        <v>9186.66</v>
      </c>
      <c r="X56" s="27">
        <v>-2004.7299999999996</v>
      </c>
      <c r="Y56" s="28">
        <v>-0.17913145730780536</v>
      </c>
      <c r="Z56" s="29">
        <v>1701.75</v>
      </c>
      <c r="AA56" s="29">
        <v>1306.5</v>
      </c>
      <c r="AB56" s="30">
        <v>-395.25</v>
      </c>
      <c r="AC56" s="32">
        <v>-0.23226090788893786</v>
      </c>
      <c r="AD56" s="26">
        <v>12207.24</v>
      </c>
      <c r="AE56" s="26">
        <v>7342</v>
      </c>
      <c r="AF56" s="27">
        <v>-4865.24</v>
      </c>
      <c r="AG56" s="33">
        <v>-0.39855364521382391</v>
      </c>
      <c r="AH56" s="34">
        <v>80</v>
      </c>
      <c r="AI56" s="34">
        <v>108</v>
      </c>
      <c r="AJ56" s="34">
        <v>28</v>
      </c>
      <c r="AK56" s="32">
        <v>0.35</v>
      </c>
      <c r="AL56" s="35">
        <v>43783.041655092595</v>
      </c>
      <c r="AM56" s="16"/>
    </row>
    <row r="57" spans="1:39" ht="49.5" hidden="1" x14ac:dyDescent="0.25">
      <c r="A57" s="25" t="s">
        <v>50</v>
      </c>
      <c r="B57" s="25" t="s">
        <v>1040</v>
      </c>
      <c r="C57" s="39">
        <v>453044</v>
      </c>
      <c r="D57" s="25" t="s">
        <v>1081</v>
      </c>
      <c r="E57" s="25" t="s">
        <v>53</v>
      </c>
      <c r="F57" s="25" t="s">
        <v>54</v>
      </c>
      <c r="G57" s="25" t="s">
        <v>289</v>
      </c>
      <c r="H57" s="17"/>
      <c r="I57" s="17"/>
      <c r="J57" s="25" t="s">
        <v>70</v>
      </c>
      <c r="K57" s="25" t="s">
        <v>65</v>
      </c>
      <c r="L57" s="25" t="s">
        <v>77</v>
      </c>
      <c r="M57" s="25" t="s">
        <v>119</v>
      </c>
      <c r="N57" s="26">
        <v>54791.76</v>
      </c>
      <c r="O57" s="26">
        <v>48612.03</v>
      </c>
      <c r="P57" s="27">
        <v>-6179.7300000000032</v>
      </c>
      <c r="Q57" s="28">
        <v>-0.11278575464631914</v>
      </c>
      <c r="R57" s="29">
        <v>16941.71</v>
      </c>
      <c r="S57" s="29">
        <v>492.68</v>
      </c>
      <c r="T57" s="30">
        <v>-16449.03</v>
      </c>
      <c r="U57" s="31">
        <v>-0.97091911029051969</v>
      </c>
      <c r="V57" s="26">
        <v>28215.18</v>
      </c>
      <c r="W57" s="26">
        <v>21328.7</v>
      </c>
      <c r="X57" s="27">
        <v>-6886.48</v>
      </c>
      <c r="Y57" s="28">
        <v>-0.24407003605860389</v>
      </c>
      <c r="Z57" s="29">
        <v>4007.85</v>
      </c>
      <c r="AA57" s="29">
        <v>171</v>
      </c>
      <c r="AB57" s="30">
        <v>-3836.85</v>
      </c>
      <c r="AC57" s="32">
        <v>-0.95733373254987086</v>
      </c>
      <c r="AD57" s="26">
        <v>4335.24</v>
      </c>
      <c r="AE57" s="26">
        <v>0</v>
      </c>
      <c r="AF57" s="27">
        <v>-4335.24</v>
      </c>
      <c r="AG57" s="33">
        <v>-1</v>
      </c>
      <c r="AH57" s="34">
        <v>242</v>
      </c>
      <c r="AI57" s="34">
        <v>220</v>
      </c>
      <c r="AJ57" s="34">
        <v>-22</v>
      </c>
      <c r="AK57" s="32">
        <v>-9.0909090909090912E-2</v>
      </c>
      <c r="AL57" s="35">
        <v>43619.999988425923</v>
      </c>
      <c r="AM57" s="16"/>
    </row>
    <row r="58" spans="1:39" ht="41.25" hidden="1" x14ac:dyDescent="0.25">
      <c r="A58" s="25" t="s">
        <v>50</v>
      </c>
      <c r="B58" s="25" t="s">
        <v>1040</v>
      </c>
      <c r="C58" s="39">
        <v>453048</v>
      </c>
      <c r="D58" s="25" t="s">
        <v>1055</v>
      </c>
      <c r="E58" s="25" t="s">
        <v>62</v>
      </c>
      <c r="F58" s="25" t="s">
        <v>54</v>
      </c>
      <c r="G58" s="25" t="s">
        <v>75</v>
      </c>
      <c r="H58" s="25" t="s">
        <v>56</v>
      </c>
      <c r="I58" s="25" t="s">
        <v>56</v>
      </c>
      <c r="J58" s="25" t="s">
        <v>145</v>
      </c>
      <c r="K58" s="25" t="s">
        <v>65</v>
      </c>
      <c r="L58" s="25" t="s">
        <v>96</v>
      </c>
      <c r="M58" s="25" t="s">
        <v>119</v>
      </c>
      <c r="N58" s="26">
        <v>28969</v>
      </c>
      <c r="O58" s="26">
        <v>37180.26</v>
      </c>
      <c r="P58" s="27">
        <v>8211.260000000002</v>
      </c>
      <c r="Q58" s="28">
        <v>0.28344989471504028</v>
      </c>
      <c r="R58" s="29">
        <v>15260</v>
      </c>
      <c r="S58" s="29">
        <v>14811.73</v>
      </c>
      <c r="T58" s="30">
        <v>-448.27000000000044</v>
      </c>
      <c r="U58" s="31">
        <v>-2.9375491480996097E-2</v>
      </c>
      <c r="V58" s="26">
        <v>6877</v>
      </c>
      <c r="W58" s="26">
        <v>5494.88</v>
      </c>
      <c r="X58" s="27">
        <v>-1382.12</v>
      </c>
      <c r="Y58" s="28">
        <v>-0.20097717027773737</v>
      </c>
      <c r="Z58" s="29">
        <v>4500</v>
      </c>
      <c r="AA58" s="29">
        <v>824.23</v>
      </c>
      <c r="AB58" s="30">
        <v>-3675.77</v>
      </c>
      <c r="AC58" s="32">
        <v>-0.81683777777777777</v>
      </c>
      <c r="AD58" s="26">
        <v>2332</v>
      </c>
      <c r="AE58" s="26">
        <v>495</v>
      </c>
      <c r="AF58" s="27">
        <v>-1837</v>
      </c>
      <c r="AG58" s="33">
        <v>-0.78773584905660377</v>
      </c>
      <c r="AH58" s="34">
        <v>160</v>
      </c>
      <c r="AI58" s="34">
        <v>172.5</v>
      </c>
      <c r="AJ58" s="34">
        <v>12.5</v>
      </c>
      <c r="AK58" s="32">
        <v>7.8125E-2</v>
      </c>
      <c r="AL58" s="35">
        <v>43595.999988425923</v>
      </c>
      <c r="AM58" s="16"/>
    </row>
    <row r="59" spans="1:39" ht="90.75" hidden="1" x14ac:dyDescent="0.25">
      <c r="A59" s="25" t="s">
        <v>50</v>
      </c>
      <c r="B59" s="25" t="s">
        <v>1043</v>
      </c>
      <c r="C59" s="39">
        <v>453061</v>
      </c>
      <c r="D59" s="25" t="s">
        <v>1168</v>
      </c>
      <c r="E59" s="25" t="s">
        <v>53</v>
      </c>
      <c r="F59" s="25" t="s">
        <v>54</v>
      </c>
      <c r="G59" s="25" t="s">
        <v>289</v>
      </c>
      <c r="H59" s="17"/>
      <c r="I59" s="17"/>
      <c r="J59" s="25" t="s">
        <v>57</v>
      </c>
      <c r="K59" s="25" t="s">
        <v>65</v>
      </c>
      <c r="L59" s="25" t="s">
        <v>1045</v>
      </c>
      <c r="M59" s="25" t="s">
        <v>119</v>
      </c>
      <c r="N59" s="26">
        <v>609185.06000000006</v>
      </c>
      <c r="O59" s="26">
        <v>747804.32</v>
      </c>
      <c r="P59" s="27">
        <v>138619.25999999989</v>
      </c>
      <c r="Q59" s="28">
        <v>0.22754868610861842</v>
      </c>
      <c r="R59" s="29">
        <v>230929.48</v>
      </c>
      <c r="S59" s="29">
        <v>303542.96999999997</v>
      </c>
      <c r="T59" s="30">
        <v>72613.489999999962</v>
      </c>
      <c r="U59" s="31">
        <v>0.31444010526503569</v>
      </c>
      <c r="V59" s="26">
        <v>246535.93</v>
      </c>
      <c r="W59" s="26">
        <v>237772.72</v>
      </c>
      <c r="X59" s="27">
        <v>-8763.2099999999919</v>
      </c>
      <c r="Y59" s="28">
        <v>-3.5545366551642157E-2</v>
      </c>
      <c r="Z59" s="29">
        <v>47733.02</v>
      </c>
      <c r="AA59" s="29">
        <v>122449.1</v>
      </c>
      <c r="AB59" s="30">
        <v>74716.080000000016</v>
      </c>
      <c r="AC59" s="32">
        <v>1.5652912805433223</v>
      </c>
      <c r="AD59" s="26">
        <v>83986.63</v>
      </c>
      <c r="AE59" s="26">
        <v>84039.53</v>
      </c>
      <c r="AF59" s="27">
        <v>52.899999999994179</v>
      </c>
      <c r="AG59" s="33">
        <v>6.298621578219554E-4</v>
      </c>
      <c r="AH59" s="34">
        <v>3505.64</v>
      </c>
      <c r="AI59" s="34">
        <v>3402</v>
      </c>
      <c r="AJ59" s="34">
        <v>-103.63999999999987</v>
      </c>
      <c r="AK59" s="32">
        <v>-2.9563788637738009E-2</v>
      </c>
      <c r="AL59" s="35">
        <v>44051.041666666664</v>
      </c>
      <c r="AM59" s="16"/>
    </row>
    <row r="60" spans="1:39" ht="74.25" hidden="1" x14ac:dyDescent="0.25">
      <c r="A60" s="25" t="s">
        <v>50</v>
      </c>
      <c r="B60" s="25" t="s">
        <v>1040</v>
      </c>
      <c r="C60" s="39">
        <v>453062</v>
      </c>
      <c r="D60" s="25" t="s">
        <v>1061</v>
      </c>
      <c r="E60" s="25" t="s">
        <v>53</v>
      </c>
      <c r="F60" s="25" t="s">
        <v>54</v>
      </c>
      <c r="G60" s="25" t="s">
        <v>75</v>
      </c>
      <c r="H60" s="17"/>
      <c r="I60" s="17"/>
      <c r="J60" s="25" t="s">
        <v>57</v>
      </c>
      <c r="K60" s="25" t="s">
        <v>65</v>
      </c>
      <c r="L60" s="25" t="s">
        <v>59</v>
      </c>
      <c r="M60" s="25" t="s">
        <v>119</v>
      </c>
      <c r="N60" s="26">
        <v>128040</v>
      </c>
      <c r="O60" s="26">
        <v>128488.7</v>
      </c>
      <c r="P60" s="27">
        <v>448.69999999999709</v>
      </c>
      <c r="Q60" s="28">
        <v>3.50437363323959E-3</v>
      </c>
      <c r="R60" s="29">
        <v>36842</v>
      </c>
      <c r="S60" s="29">
        <v>35273.22</v>
      </c>
      <c r="T60" s="30">
        <v>-1568.7799999999988</v>
      </c>
      <c r="U60" s="31">
        <v>-4.2581293089408792E-2</v>
      </c>
      <c r="V60" s="26">
        <v>69812</v>
      </c>
      <c r="W60" s="26">
        <v>74401.070000000007</v>
      </c>
      <c r="X60" s="27">
        <v>4589.070000000007</v>
      </c>
      <c r="Y60" s="28">
        <v>6.5734687446284412E-2</v>
      </c>
      <c r="Z60" s="29">
        <v>10020</v>
      </c>
      <c r="AA60" s="29">
        <v>9989.8700000000008</v>
      </c>
      <c r="AB60" s="30">
        <v>-30.1299999999992</v>
      </c>
      <c r="AC60" s="32">
        <v>-3.0069860279440318E-3</v>
      </c>
      <c r="AD60" s="26">
        <v>11366</v>
      </c>
      <c r="AE60" s="26">
        <v>8824.5400000000009</v>
      </c>
      <c r="AF60" s="27">
        <v>-2541.4599999999991</v>
      </c>
      <c r="AG60" s="33">
        <v>-0.2236019707900756</v>
      </c>
      <c r="AH60" s="34">
        <v>494</v>
      </c>
      <c r="AI60" s="34">
        <v>458.5</v>
      </c>
      <c r="AJ60" s="34">
        <v>-35.5</v>
      </c>
      <c r="AK60" s="32">
        <v>-7.186234817813765E-2</v>
      </c>
      <c r="AL60" s="35">
        <v>43643.041655092595</v>
      </c>
      <c r="AM60" s="16"/>
    </row>
    <row r="61" spans="1:39" ht="66" hidden="1" x14ac:dyDescent="0.25">
      <c r="A61" s="25" t="s">
        <v>50</v>
      </c>
      <c r="B61" s="25" t="s">
        <v>1043</v>
      </c>
      <c r="C61" s="39">
        <v>453086</v>
      </c>
      <c r="D61" s="25" t="s">
        <v>1052</v>
      </c>
      <c r="E61" s="25" t="s">
        <v>53</v>
      </c>
      <c r="F61" s="25" t="s">
        <v>63</v>
      </c>
      <c r="G61" s="25" t="s">
        <v>56</v>
      </c>
      <c r="H61" s="17"/>
      <c r="I61" s="17"/>
      <c r="J61" s="25" t="s">
        <v>57</v>
      </c>
      <c r="K61" s="25" t="s">
        <v>65</v>
      </c>
      <c r="L61" s="25" t="s">
        <v>1045</v>
      </c>
      <c r="M61" s="25" t="s">
        <v>107</v>
      </c>
      <c r="N61" s="26">
        <v>0</v>
      </c>
      <c r="O61" s="26">
        <v>0</v>
      </c>
      <c r="P61" s="27">
        <v>0</v>
      </c>
      <c r="Q61" s="18"/>
      <c r="R61" s="29">
        <v>0</v>
      </c>
      <c r="S61" s="29">
        <v>0</v>
      </c>
      <c r="T61" s="30">
        <v>0</v>
      </c>
      <c r="U61" s="19"/>
      <c r="V61" s="26">
        <v>0</v>
      </c>
      <c r="W61" s="26">
        <v>0</v>
      </c>
      <c r="X61" s="27">
        <v>0</v>
      </c>
      <c r="Y61" s="18"/>
      <c r="Z61" s="29">
        <v>0</v>
      </c>
      <c r="AA61" s="29">
        <v>0</v>
      </c>
      <c r="AB61" s="30">
        <v>0</v>
      </c>
      <c r="AC61" s="19"/>
      <c r="AD61" s="26">
        <v>0</v>
      </c>
      <c r="AE61" s="26">
        <v>0</v>
      </c>
      <c r="AF61" s="27">
        <v>0</v>
      </c>
      <c r="AG61" s="18"/>
      <c r="AH61" s="34">
        <v>0</v>
      </c>
      <c r="AI61" s="34">
        <v>0</v>
      </c>
      <c r="AJ61" s="34">
        <v>0</v>
      </c>
      <c r="AK61" s="19"/>
      <c r="AL61" s="35">
        <v>44145.041666666664</v>
      </c>
      <c r="AM61" s="16"/>
    </row>
    <row r="62" spans="1:39" ht="24.75" hidden="1" x14ac:dyDescent="0.25">
      <c r="A62" s="25" t="s">
        <v>50</v>
      </c>
      <c r="B62" s="25" t="s">
        <v>1136</v>
      </c>
      <c r="C62" s="39">
        <v>453113</v>
      </c>
      <c r="D62" s="25" t="s">
        <v>4955</v>
      </c>
      <c r="E62" s="25" t="s">
        <v>53</v>
      </c>
      <c r="F62" s="25" t="s">
        <v>63</v>
      </c>
      <c r="G62" s="25" t="s">
        <v>56</v>
      </c>
      <c r="H62" s="17"/>
      <c r="I62" s="17"/>
      <c r="J62" s="25" t="s">
        <v>70</v>
      </c>
      <c r="K62" s="25" t="s">
        <v>65</v>
      </c>
      <c r="L62" s="25" t="s">
        <v>66</v>
      </c>
      <c r="M62" s="25" t="s">
        <v>127</v>
      </c>
      <c r="N62" s="26">
        <v>0</v>
      </c>
      <c r="O62" s="26">
        <v>2001.75</v>
      </c>
      <c r="P62" s="27">
        <v>2001.75</v>
      </c>
      <c r="Q62" s="18"/>
      <c r="R62" s="29">
        <v>0</v>
      </c>
      <c r="S62" s="29">
        <v>151.65</v>
      </c>
      <c r="T62" s="30">
        <v>151.65</v>
      </c>
      <c r="U62" s="19"/>
      <c r="V62" s="26">
        <v>0</v>
      </c>
      <c r="W62" s="26">
        <v>0</v>
      </c>
      <c r="X62" s="27">
        <v>0</v>
      </c>
      <c r="Y62" s="18"/>
      <c r="Z62" s="29">
        <v>0</v>
      </c>
      <c r="AA62" s="29">
        <v>0</v>
      </c>
      <c r="AB62" s="30">
        <v>0</v>
      </c>
      <c r="AC62" s="19"/>
      <c r="AD62" s="26">
        <v>0</v>
      </c>
      <c r="AE62" s="26">
        <v>0</v>
      </c>
      <c r="AF62" s="27">
        <v>0</v>
      </c>
      <c r="AG62" s="18"/>
      <c r="AH62" s="34">
        <v>0</v>
      </c>
      <c r="AI62" s="34">
        <v>2</v>
      </c>
      <c r="AJ62" s="34">
        <v>2</v>
      </c>
      <c r="AK62" s="19"/>
      <c r="AL62" s="35">
        <v>44202.041666666664</v>
      </c>
      <c r="AM62" s="16"/>
    </row>
    <row r="63" spans="1:39" ht="33" hidden="1" x14ac:dyDescent="0.25">
      <c r="A63" s="25" t="s">
        <v>50</v>
      </c>
      <c r="B63" s="25" t="s">
        <v>1040</v>
      </c>
      <c r="C63" s="39">
        <v>453163</v>
      </c>
      <c r="D63" s="25" t="s">
        <v>1071</v>
      </c>
      <c r="E63" s="25" t="s">
        <v>53</v>
      </c>
      <c r="F63" s="25" t="s">
        <v>54</v>
      </c>
      <c r="G63" s="25" t="s">
        <v>90</v>
      </c>
      <c r="H63" s="17"/>
      <c r="I63" s="17"/>
      <c r="J63" s="25" t="s">
        <v>70</v>
      </c>
      <c r="K63" s="25" t="s">
        <v>65</v>
      </c>
      <c r="L63" s="25" t="s">
        <v>86</v>
      </c>
      <c r="M63" s="25" t="s">
        <v>119</v>
      </c>
      <c r="N63" s="26">
        <v>147230.94970500001</v>
      </c>
      <c r="O63" s="26">
        <v>149116.53</v>
      </c>
      <c r="P63" s="27">
        <v>1885.5802949999925</v>
      </c>
      <c r="Q63" s="28">
        <v>1.2806956001968638E-2</v>
      </c>
      <c r="R63" s="29">
        <v>14504.30394</v>
      </c>
      <c r="S63" s="29">
        <v>3562.91</v>
      </c>
      <c r="T63" s="30">
        <v>-10941.39394</v>
      </c>
      <c r="U63" s="31">
        <v>-0.75435498216676233</v>
      </c>
      <c r="V63" s="26">
        <v>5309.8387650000004</v>
      </c>
      <c r="W63" s="26">
        <v>541.44000000000005</v>
      </c>
      <c r="X63" s="27">
        <v>-4768.3987649999999</v>
      </c>
      <c r="Y63" s="28">
        <v>-0.89803080207087971</v>
      </c>
      <c r="Z63" s="29">
        <v>2228.4569999999999</v>
      </c>
      <c r="AA63" s="29">
        <v>848</v>
      </c>
      <c r="AB63" s="30">
        <v>-1380.4569999999999</v>
      </c>
      <c r="AC63" s="32">
        <v>-0.61946764061411097</v>
      </c>
      <c r="AD63" s="26">
        <v>125188.35</v>
      </c>
      <c r="AE63" s="26">
        <v>0</v>
      </c>
      <c r="AF63" s="27">
        <v>-125188.35</v>
      </c>
      <c r="AG63" s="33">
        <v>-1</v>
      </c>
      <c r="AH63" s="34">
        <v>187</v>
      </c>
      <c r="AI63" s="34">
        <v>228.25</v>
      </c>
      <c r="AJ63" s="34">
        <v>41.25</v>
      </c>
      <c r="AK63" s="32">
        <v>0.22058823529411764</v>
      </c>
      <c r="AL63" s="35">
        <v>43649.041655092595</v>
      </c>
      <c r="AM63" s="16"/>
    </row>
    <row r="64" spans="1:39" ht="74.25" hidden="1" x14ac:dyDescent="0.25">
      <c r="A64" s="25" t="s">
        <v>50</v>
      </c>
      <c r="B64" s="25" t="s">
        <v>51</v>
      </c>
      <c r="C64" s="39">
        <v>453171</v>
      </c>
      <c r="D64" s="25" t="s">
        <v>1053</v>
      </c>
      <c r="E64" s="25" t="s">
        <v>53</v>
      </c>
      <c r="F64" s="25" t="s">
        <v>54</v>
      </c>
      <c r="G64" s="25" t="s">
        <v>75</v>
      </c>
      <c r="H64" s="25" t="s">
        <v>83</v>
      </c>
      <c r="I64" s="25" t="s">
        <v>56</v>
      </c>
      <c r="J64" s="25" t="s">
        <v>145</v>
      </c>
      <c r="K64" s="25" t="s">
        <v>65</v>
      </c>
      <c r="L64" s="25" t="s">
        <v>96</v>
      </c>
      <c r="M64" s="25" t="s">
        <v>60</v>
      </c>
      <c r="N64" s="26">
        <v>46489.49</v>
      </c>
      <c r="O64" s="26">
        <v>17115.310000000001</v>
      </c>
      <c r="P64" s="27">
        <v>-29374.179999999997</v>
      </c>
      <c r="Q64" s="28">
        <v>-0.6318456063940473</v>
      </c>
      <c r="R64" s="29">
        <v>26857.03</v>
      </c>
      <c r="S64" s="29">
        <v>6612.44</v>
      </c>
      <c r="T64" s="30">
        <v>-20244.59</v>
      </c>
      <c r="U64" s="31">
        <v>-0.7537910930583166</v>
      </c>
      <c r="V64" s="26">
        <v>10120.91</v>
      </c>
      <c r="W64" s="26">
        <v>5422.37</v>
      </c>
      <c r="X64" s="27">
        <v>-4698.54</v>
      </c>
      <c r="Y64" s="28">
        <v>-0.46424086371680018</v>
      </c>
      <c r="Z64" s="29">
        <v>4759.55</v>
      </c>
      <c r="AA64" s="29">
        <v>2140.5</v>
      </c>
      <c r="AB64" s="30">
        <v>-2619.0500000000002</v>
      </c>
      <c r="AC64" s="32">
        <v>-0.55027260980554882</v>
      </c>
      <c r="AD64" s="26">
        <v>4752</v>
      </c>
      <c r="AE64" s="26">
        <v>2940</v>
      </c>
      <c r="AF64" s="27">
        <v>-1812</v>
      </c>
      <c r="AG64" s="33">
        <v>-0.38131313131313133</v>
      </c>
      <c r="AH64" s="34">
        <v>169.6</v>
      </c>
      <c r="AI64" s="34">
        <v>58</v>
      </c>
      <c r="AJ64" s="34">
        <v>-111.6</v>
      </c>
      <c r="AK64" s="32">
        <v>-0.65801886792452824</v>
      </c>
      <c r="AL64" s="35">
        <v>44361.041666666664</v>
      </c>
      <c r="AM64" s="16"/>
    </row>
    <row r="65" spans="1:39" ht="49.5" hidden="1" x14ac:dyDescent="0.25">
      <c r="A65" s="25" t="s">
        <v>50</v>
      </c>
      <c r="B65" s="25" t="s">
        <v>1040</v>
      </c>
      <c r="C65" s="39">
        <v>453172</v>
      </c>
      <c r="D65" s="25" t="s">
        <v>1115</v>
      </c>
      <c r="E65" s="25" t="s">
        <v>53</v>
      </c>
      <c r="F65" s="25" t="s">
        <v>54</v>
      </c>
      <c r="G65" s="25" t="s">
        <v>75</v>
      </c>
      <c r="H65" s="25" t="s">
        <v>56</v>
      </c>
      <c r="I65" s="25" t="s">
        <v>56</v>
      </c>
      <c r="J65" s="25" t="s">
        <v>70</v>
      </c>
      <c r="K65" s="25" t="s">
        <v>65</v>
      </c>
      <c r="L65" s="25" t="s">
        <v>77</v>
      </c>
      <c r="M65" s="25" t="s">
        <v>119</v>
      </c>
      <c r="N65" s="26">
        <v>11358.67</v>
      </c>
      <c r="O65" s="26">
        <v>13584.42</v>
      </c>
      <c r="P65" s="27">
        <v>2225.75</v>
      </c>
      <c r="Q65" s="28">
        <v>0.19595163870417928</v>
      </c>
      <c r="R65" s="29">
        <v>5598.56</v>
      </c>
      <c r="S65" s="29">
        <v>6369.63</v>
      </c>
      <c r="T65" s="30">
        <v>771.06999999999971</v>
      </c>
      <c r="U65" s="31">
        <v>0.13772648681089417</v>
      </c>
      <c r="V65" s="26">
        <v>624.28</v>
      </c>
      <c r="W65" s="26">
        <v>624</v>
      </c>
      <c r="X65" s="27">
        <v>-0.27999999999997272</v>
      </c>
      <c r="Y65" s="28">
        <v>-4.4851669122825133E-4</v>
      </c>
      <c r="Z65" s="29">
        <v>1605.45</v>
      </c>
      <c r="AA65" s="29">
        <v>275.79000000000002</v>
      </c>
      <c r="AB65" s="30">
        <v>-1329.66</v>
      </c>
      <c r="AC65" s="32">
        <v>-0.82821638792861818</v>
      </c>
      <c r="AD65" s="26">
        <v>0</v>
      </c>
      <c r="AE65" s="26">
        <v>0</v>
      </c>
      <c r="AF65" s="27">
        <v>0</v>
      </c>
      <c r="AG65" s="18"/>
      <c r="AH65" s="34">
        <v>94</v>
      </c>
      <c r="AI65" s="34">
        <v>79.5</v>
      </c>
      <c r="AJ65" s="34">
        <v>-14.5</v>
      </c>
      <c r="AK65" s="32">
        <v>-0.15425531914893617</v>
      </c>
      <c r="AL65" s="35">
        <v>43600.999988425923</v>
      </c>
      <c r="AM65" s="16"/>
    </row>
    <row r="66" spans="1:39" ht="74.25" hidden="1" x14ac:dyDescent="0.25">
      <c r="A66" s="25" t="s">
        <v>50</v>
      </c>
      <c r="B66" s="25" t="s">
        <v>1040</v>
      </c>
      <c r="C66" s="39">
        <v>453183</v>
      </c>
      <c r="D66" s="25" t="s">
        <v>1102</v>
      </c>
      <c r="E66" s="25" t="s">
        <v>53</v>
      </c>
      <c r="F66" s="25" t="s">
        <v>54</v>
      </c>
      <c r="G66" s="25" t="s">
        <v>75</v>
      </c>
      <c r="H66" s="25" t="s">
        <v>56</v>
      </c>
      <c r="I66" s="25" t="s">
        <v>56</v>
      </c>
      <c r="J66" s="25" t="s">
        <v>57</v>
      </c>
      <c r="K66" s="25" t="s">
        <v>65</v>
      </c>
      <c r="L66" s="25" t="s">
        <v>80</v>
      </c>
      <c r="M66" s="25" t="s">
        <v>119</v>
      </c>
      <c r="N66" s="26">
        <v>742586</v>
      </c>
      <c r="O66" s="26">
        <v>258748.18</v>
      </c>
      <c r="P66" s="27">
        <v>-483837.82</v>
      </c>
      <c r="Q66" s="28">
        <v>-0.65155796096344398</v>
      </c>
      <c r="R66" s="29">
        <v>20534</v>
      </c>
      <c r="S66" s="29">
        <v>13498.73</v>
      </c>
      <c r="T66" s="30">
        <v>-7035.27</v>
      </c>
      <c r="U66" s="31">
        <v>-0.34261566182916142</v>
      </c>
      <c r="V66" s="26">
        <v>208537</v>
      </c>
      <c r="W66" s="26">
        <v>209104.34</v>
      </c>
      <c r="X66" s="27">
        <v>567.33999999999651</v>
      </c>
      <c r="Y66" s="28">
        <v>2.7205723684525841E-3</v>
      </c>
      <c r="Z66" s="29">
        <v>1155</v>
      </c>
      <c r="AA66" s="29">
        <v>31353.05</v>
      </c>
      <c r="AB66" s="30">
        <v>30198.05</v>
      </c>
      <c r="AC66" s="32">
        <v>26.145497835497835</v>
      </c>
      <c r="AD66" s="26">
        <v>512360</v>
      </c>
      <c r="AE66" s="26">
        <v>4792.0600000000004</v>
      </c>
      <c r="AF66" s="27">
        <v>-507567.94</v>
      </c>
      <c r="AG66" s="33">
        <v>-0.99064708408150515</v>
      </c>
      <c r="AH66" s="34">
        <v>260</v>
      </c>
      <c r="AI66" s="34">
        <v>167.75</v>
      </c>
      <c r="AJ66" s="34">
        <v>-92.25</v>
      </c>
      <c r="AK66" s="32">
        <v>-0.35480769230769232</v>
      </c>
      <c r="AL66" s="35">
        <v>43553.041655092595</v>
      </c>
      <c r="AM66" s="16"/>
    </row>
    <row r="67" spans="1:39" ht="49.5" hidden="1" x14ac:dyDescent="0.25">
      <c r="A67" s="25" t="s">
        <v>50</v>
      </c>
      <c r="B67" s="25" t="s">
        <v>1040</v>
      </c>
      <c r="C67" s="39">
        <v>453186</v>
      </c>
      <c r="D67" s="25" t="s">
        <v>1127</v>
      </c>
      <c r="E67" s="25" t="s">
        <v>53</v>
      </c>
      <c r="F67" s="25" t="s">
        <v>54</v>
      </c>
      <c r="G67" s="25" t="s">
        <v>289</v>
      </c>
      <c r="H67" s="17"/>
      <c r="I67" s="17"/>
      <c r="J67" s="25" t="s">
        <v>70</v>
      </c>
      <c r="K67" s="25" t="s">
        <v>65</v>
      </c>
      <c r="L67" s="25" t="s">
        <v>86</v>
      </c>
      <c r="M67" s="25" t="s">
        <v>119</v>
      </c>
      <c r="N67" s="26">
        <v>69661.23</v>
      </c>
      <c r="O67" s="26">
        <v>71340.320000000007</v>
      </c>
      <c r="P67" s="27">
        <v>1679.0900000000111</v>
      </c>
      <c r="Q67" s="28">
        <v>2.4103651342360897E-2</v>
      </c>
      <c r="R67" s="29">
        <v>9864.6200000000008</v>
      </c>
      <c r="S67" s="29">
        <v>6678</v>
      </c>
      <c r="T67" s="30">
        <v>-3186.6200000000008</v>
      </c>
      <c r="U67" s="31">
        <v>-0.32303525123116761</v>
      </c>
      <c r="V67" s="26">
        <v>699.43</v>
      </c>
      <c r="W67" s="26">
        <v>431.14</v>
      </c>
      <c r="X67" s="27">
        <v>-268.28999999999996</v>
      </c>
      <c r="Y67" s="28">
        <v>-0.38358377535993593</v>
      </c>
      <c r="Z67" s="29">
        <v>943.98</v>
      </c>
      <c r="AA67" s="29">
        <v>2334</v>
      </c>
      <c r="AB67" s="30">
        <v>1390.02</v>
      </c>
      <c r="AC67" s="32">
        <v>1.4725100108053135</v>
      </c>
      <c r="AD67" s="26">
        <v>58153.2</v>
      </c>
      <c r="AE67" s="26">
        <v>27692</v>
      </c>
      <c r="AF67" s="27">
        <v>-30461.199999999997</v>
      </c>
      <c r="AG67" s="33">
        <v>-0.52380952380952384</v>
      </c>
      <c r="AH67" s="34">
        <v>132</v>
      </c>
      <c r="AI67" s="34">
        <v>135</v>
      </c>
      <c r="AJ67" s="34">
        <v>3</v>
      </c>
      <c r="AK67" s="32">
        <v>2.2727272727272728E-2</v>
      </c>
      <c r="AL67" s="35">
        <v>43726.041655092595</v>
      </c>
      <c r="AM67" s="16"/>
    </row>
    <row r="68" spans="1:39" ht="33" hidden="1" x14ac:dyDescent="0.25">
      <c r="A68" s="25" t="s">
        <v>50</v>
      </c>
      <c r="B68" s="25" t="s">
        <v>1040</v>
      </c>
      <c r="C68" s="39">
        <v>453189</v>
      </c>
      <c r="D68" s="25" t="s">
        <v>1080</v>
      </c>
      <c r="E68" s="25" t="s">
        <v>53</v>
      </c>
      <c r="F68" s="25" t="s">
        <v>54</v>
      </c>
      <c r="G68" s="25" t="s">
        <v>289</v>
      </c>
      <c r="H68" s="17"/>
      <c r="I68" s="17"/>
      <c r="J68" s="25" t="s">
        <v>70</v>
      </c>
      <c r="K68" s="25" t="s">
        <v>65</v>
      </c>
      <c r="L68" s="25" t="s">
        <v>66</v>
      </c>
      <c r="M68" s="25" t="s">
        <v>119</v>
      </c>
      <c r="N68" s="26">
        <v>53014.424056000003</v>
      </c>
      <c r="O68" s="26">
        <v>50940.51</v>
      </c>
      <c r="P68" s="27">
        <v>-2073.9140560000014</v>
      </c>
      <c r="Q68" s="28">
        <v>-3.9119807352981747E-2</v>
      </c>
      <c r="R68" s="29">
        <v>17976.950061</v>
      </c>
      <c r="S68" s="29">
        <v>9391.7999999999993</v>
      </c>
      <c r="T68" s="30">
        <v>-8585.1500610000003</v>
      </c>
      <c r="U68" s="31">
        <v>-0.47756432720058611</v>
      </c>
      <c r="V68" s="26">
        <v>26033.122469999998</v>
      </c>
      <c r="W68" s="26">
        <v>22952.89</v>
      </c>
      <c r="X68" s="27">
        <v>-3080.232469999999</v>
      </c>
      <c r="Y68" s="28">
        <v>-0.11831974722008824</v>
      </c>
      <c r="Z68" s="29">
        <v>3851.41248</v>
      </c>
      <c r="AA68" s="29">
        <v>1977</v>
      </c>
      <c r="AB68" s="30">
        <v>-1874.41248</v>
      </c>
      <c r="AC68" s="32">
        <v>-0.4866818315964952</v>
      </c>
      <c r="AD68" s="26">
        <v>4584.5</v>
      </c>
      <c r="AE68" s="26">
        <v>5336</v>
      </c>
      <c r="AF68" s="27">
        <v>751.5</v>
      </c>
      <c r="AG68" s="33">
        <v>0.1639219107863453</v>
      </c>
      <c r="AH68" s="34">
        <v>230.5</v>
      </c>
      <c r="AI68" s="34">
        <v>241.5</v>
      </c>
      <c r="AJ68" s="34">
        <v>11</v>
      </c>
      <c r="AK68" s="32">
        <v>4.7722342733188719E-2</v>
      </c>
      <c r="AL68" s="35">
        <v>43802.041655092595</v>
      </c>
      <c r="AM68" s="16"/>
    </row>
    <row r="69" spans="1:39" ht="57.75" hidden="1" x14ac:dyDescent="0.25">
      <c r="A69" s="25" t="s">
        <v>50</v>
      </c>
      <c r="B69" s="25" t="s">
        <v>1043</v>
      </c>
      <c r="C69" s="39">
        <v>453190</v>
      </c>
      <c r="D69" s="25" t="s">
        <v>1144</v>
      </c>
      <c r="E69" s="25" t="s">
        <v>53</v>
      </c>
      <c r="F69" s="25" t="s">
        <v>54</v>
      </c>
      <c r="G69" s="25" t="s">
        <v>289</v>
      </c>
      <c r="H69" s="17"/>
      <c r="I69" s="17"/>
      <c r="J69" s="25" t="s">
        <v>85</v>
      </c>
      <c r="K69" s="25" t="s">
        <v>65</v>
      </c>
      <c r="L69" s="25" t="s">
        <v>1045</v>
      </c>
      <c r="M69" s="25" t="s">
        <v>119</v>
      </c>
      <c r="N69" s="26">
        <v>202003.83</v>
      </c>
      <c r="O69" s="26">
        <v>124170.6</v>
      </c>
      <c r="P69" s="27">
        <v>-77833.229999999981</v>
      </c>
      <c r="Q69" s="28">
        <v>-0.38530571425304155</v>
      </c>
      <c r="R69" s="29">
        <v>15009.82</v>
      </c>
      <c r="S69" s="29">
        <v>5983.07</v>
      </c>
      <c r="T69" s="30">
        <v>-9026.75</v>
      </c>
      <c r="U69" s="31">
        <v>-0.60138962359308779</v>
      </c>
      <c r="V69" s="26">
        <v>2092.73</v>
      </c>
      <c r="W69" s="26">
        <v>986.7</v>
      </c>
      <c r="X69" s="27">
        <v>-1106.03</v>
      </c>
      <c r="Y69" s="28">
        <v>-0.52851060576376307</v>
      </c>
      <c r="Z69" s="29">
        <v>680.28</v>
      </c>
      <c r="AA69" s="29">
        <v>512</v>
      </c>
      <c r="AB69" s="30">
        <v>-168.27999999999997</v>
      </c>
      <c r="AC69" s="32">
        <v>-0.2473687305227259</v>
      </c>
      <c r="AD69" s="26">
        <v>184221</v>
      </c>
      <c r="AE69" s="26">
        <v>-17239.810000000001</v>
      </c>
      <c r="AF69" s="27">
        <v>-201460.81</v>
      </c>
      <c r="AG69" s="33">
        <v>-1.093582219182395</v>
      </c>
      <c r="AH69" s="34">
        <v>55</v>
      </c>
      <c r="AI69" s="34">
        <v>74.5</v>
      </c>
      <c r="AJ69" s="34">
        <v>19.5</v>
      </c>
      <c r="AK69" s="32">
        <v>0.35454545454545455</v>
      </c>
      <c r="AL69" s="35">
        <v>44020.041666666664</v>
      </c>
      <c r="AM69" s="16"/>
    </row>
    <row r="70" spans="1:39" ht="90.75" hidden="1" x14ac:dyDescent="0.25">
      <c r="A70" s="25" t="s">
        <v>50</v>
      </c>
      <c r="B70" s="25" t="s">
        <v>1040</v>
      </c>
      <c r="C70" s="39">
        <v>453193</v>
      </c>
      <c r="D70" s="25" t="s">
        <v>1160</v>
      </c>
      <c r="E70" s="25" t="s">
        <v>53</v>
      </c>
      <c r="F70" s="25" t="s">
        <v>54</v>
      </c>
      <c r="G70" s="25" t="s">
        <v>75</v>
      </c>
      <c r="H70" s="25" t="s">
        <v>56</v>
      </c>
      <c r="I70" s="25" t="s">
        <v>56</v>
      </c>
      <c r="J70" s="25" t="s">
        <v>145</v>
      </c>
      <c r="K70" s="25" t="s">
        <v>65</v>
      </c>
      <c r="L70" s="25" t="s">
        <v>96</v>
      </c>
      <c r="M70" s="25" t="s">
        <v>1094</v>
      </c>
      <c r="N70" s="26">
        <v>5589</v>
      </c>
      <c r="O70" s="26">
        <v>4890.1400000000003</v>
      </c>
      <c r="P70" s="27">
        <v>-698.85999999999967</v>
      </c>
      <c r="Q70" s="28">
        <v>-0.1250420468777956</v>
      </c>
      <c r="R70" s="29">
        <v>1262</v>
      </c>
      <c r="S70" s="29">
        <v>0</v>
      </c>
      <c r="T70" s="30">
        <v>-1262</v>
      </c>
      <c r="U70" s="31">
        <v>-1</v>
      </c>
      <c r="V70" s="26">
        <v>300</v>
      </c>
      <c r="W70" s="26">
        <v>0</v>
      </c>
      <c r="X70" s="27">
        <v>-300</v>
      </c>
      <c r="Y70" s="28">
        <v>-1</v>
      </c>
      <c r="Z70" s="29">
        <v>201</v>
      </c>
      <c r="AA70" s="29">
        <v>0</v>
      </c>
      <c r="AB70" s="30">
        <v>-201</v>
      </c>
      <c r="AC70" s="32">
        <v>-1</v>
      </c>
      <c r="AD70" s="26">
        <v>3826</v>
      </c>
      <c r="AE70" s="26">
        <v>0</v>
      </c>
      <c r="AF70" s="27">
        <v>-3826</v>
      </c>
      <c r="AG70" s="33">
        <v>-1</v>
      </c>
      <c r="AH70" s="34">
        <v>16</v>
      </c>
      <c r="AI70" s="34">
        <v>11</v>
      </c>
      <c r="AJ70" s="34">
        <v>-5</v>
      </c>
      <c r="AK70" s="32">
        <v>-0.3125</v>
      </c>
      <c r="AL70" s="35">
        <v>43592.999988425923</v>
      </c>
      <c r="AM70" s="16"/>
    </row>
    <row r="71" spans="1:39" ht="41.25" hidden="1" x14ac:dyDescent="0.25">
      <c r="A71" s="25" t="s">
        <v>50</v>
      </c>
      <c r="B71" s="25" t="s">
        <v>51</v>
      </c>
      <c r="C71" s="39">
        <v>453197</v>
      </c>
      <c r="D71" s="25" t="s">
        <v>1112</v>
      </c>
      <c r="E71" s="25" t="s">
        <v>53</v>
      </c>
      <c r="F71" s="25" t="s">
        <v>63</v>
      </c>
      <c r="G71" s="25" t="s">
        <v>56</v>
      </c>
      <c r="H71" s="17"/>
      <c r="I71" s="17"/>
      <c r="J71" s="25" t="s">
        <v>64</v>
      </c>
      <c r="K71" s="25" t="s">
        <v>65</v>
      </c>
      <c r="L71" s="25" t="s">
        <v>96</v>
      </c>
      <c r="M71" s="25" t="s">
        <v>127</v>
      </c>
      <c r="N71" s="26">
        <v>0</v>
      </c>
      <c r="O71" s="26">
        <v>0</v>
      </c>
      <c r="P71" s="27">
        <v>0</v>
      </c>
      <c r="Q71" s="18"/>
      <c r="R71" s="29">
        <v>0</v>
      </c>
      <c r="S71" s="29">
        <v>0</v>
      </c>
      <c r="T71" s="30">
        <v>0</v>
      </c>
      <c r="U71" s="19"/>
      <c r="V71" s="26">
        <v>0</v>
      </c>
      <c r="W71" s="26">
        <v>0</v>
      </c>
      <c r="X71" s="27">
        <v>0</v>
      </c>
      <c r="Y71" s="18"/>
      <c r="Z71" s="29">
        <v>0</v>
      </c>
      <c r="AA71" s="29">
        <v>0</v>
      </c>
      <c r="AB71" s="30">
        <v>0</v>
      </c>
      <c r="AC71" s="19"/>
      <c r="AD71" s="26">
        <v>0</v>
      </c>
      <c r="AE71" s="26">
        <v>0</v>
      </c>
      <c r="AF71" s="27">
        <v>0</v>
      </c>
      <c r="AG71" s="18"/>
      <c r="AH71" s="34">
        <v>0</v>
      </c>
      <c r="AI71" s="34">
        <v>0</v>
      </c>
      <c r="AJ71" s="34">
        <v>0</v>
      </c>
      <c r="AK71" s="19"/>
      <c r="AL71" s="35">
        <v>43595.999988425923</v>
      </c>
      <c r="AM71" s="16"/>
    </row>
    <row r="72" spans="1:39" ht="33" hidden="1" x14ac:dyDescent="0.25">
      <c r="A72" s="25" t="s">
        <v>50</v>
      </c>
      <c r="B72" s="25" t="s">
        <v>1040</v>
      </c>
      <c r="C72" s="39">
        <v>453199</v>
      </c>
      <c r="D72" s="25" t="s">
        <v>1077</v>
      </c>
      <c r="E72" s="25" t="s">
        <v>53</v>
      </c>
      <c r="F72" s="25" t="s">
        <v>54</v>
      </c>
      <c r="G72" s="25" t="s">
        <v>90</v>
      </c>
      <c r="H72" s="25" t="s">
        <v>56</v>
      </c>
      <c r="I72" s="25" t="s">
        <v>56</v>
      </c>
      <c r="J72" s="25" t="s">
        <v>70</v>
      </c>
      <c r="K72" s="25" t="s">
        <v>65</v>
      </c>
      <c r="L72" s="25" t="s">
        <v>77</v>
      </c>
      <c r="M72" s="25" t="s">
        <v>119</v>
      </c>
      <c r="N72" s="26">
        <v>75111.89</v>
      </c>
      <c r="O72" s="26">
        <v>117567.51</v>
      </c>
      <c r="P72" s="27">
        <v>42455.619999999995</v>
      </c>
      <c r="Q72" s="28">
        <v>0.56523168302648219</v>
      </c>
      <c r="R72" s="29">
        <v>13978.02</v>
      </c>
      <c r="S72" s="29">
        <v>34943.15</v>
      </c>
      <c r="T72" s="30">
        <v>20965.13</v>
      </c>
      <c r="U72" s="31">
        <v>1.4998640723078089</v>
      </c>
      <c r="V72" s="26">
        <v>35333.089999999997</v>
      </c>
      <c r="W72" s="26">
        <v>30160.75</v>
      </c>
      <c r="X72" s="27">
        <v>-5172.3399999999965</v>
      </c>
      <c r="Y72" s="28">
        <v>-0.14638798927577512</v>
      </c>
      <c r="Z72" s="29">
        <v>2945.25</v>
      </c>
      <c r="AA72" s="29">
        <v>4682.87</v>
      </c>
      <c r="AB72" s="30">
        <v>1737.62</v>
      </c>
      <c r="AC72" s="32">
        <v>0.58997368644427461</v>
      </c>
      <c r="AD72" s="26">
        <v>19277.95</v>
      </c>
      <c r="AE72" s="26">
        <v>2853.1</v>
      </c>
      <c r="AF72" s="27">
        <v>-16424.850000000002</v>
      </c>
      <c r="AG72" s="33">
        <v>-0.85200189854211683</v>
      </c>
      <c r="AH72" s="34">
        <v>202</v>
      </c>
      <c r="AI72" s="34">
        <v>252</v>
      </c>
      <c r="AJ72" s="34">
        <v>50</v>
      </c>
      <c r="AK72" s="32">
        <v>0.24752475247524752</v>
      </c>
      <c r="AL72" s="35">
        <v>43595.999988425923</v>
      </c>
      <c r="AM72" s="16"/>
    </row>
    <row r="73" spans="1:39" ht="57.75" hidden="1" x14ac:dyDescent="0.25">
      <c r="A73" s="25" t="s">
        <v>50</v>
      </c>
      <c r="B73" s="25" t="s">
        <v>1040</v>
      </c>
      <c r="C73" s="39">
        <v>453251</v>
      </c>
      <c r="D73" s="25" t="s">
        <v>1099</v>
      </c>
      <c r="E73" s="25" t="s">
        <v>53</v>
      </c>
      <c r="F73" s="25" t="s">
        <v>54</v>
      </c>
      <c r="G73" s="25" t="s">
        <v>75</v>
      </c>
      <c r="H73" s="25" t="s">
        <v>56</v>
      </c>
      <c r="I73" s="25" t="s">
        <v>56</v>
      </c>
      <c r="J73" s="25" t="s">
        <v>70</v>
      </c>
      <c r="K73" s="25" t="s">
        <v>65</v>
      </c>
      <c r="L73" s="25" t="s">
        <v>66</v>
      </c>
      <c r="M73" s="25" t="s">
        <v>119</v>
      </c>
      <c r="N73" s="26">
        <v>72825.77</v>
      </c>
      <c r="O73" s="26">
        <v>66787.289999999994</v>
      </c>
      <c r="P73" s="27">
        <v>-6038.4800000000105</v>
      </c>
      <c r="Q73" s="28">
        <v>-8.2916802664771139E-2</v>
      </c>
      <c r="R73" s="29">
        <v>14547.04</v>
      </c>
      <c r="S73" s="29">
        <v>400.48</v>
      </c>
      <c r="T73" s="30">
        <v>-14146.560000000001</v>
      </c>
      <c r="U73" s="31">
        <v>-0.97247000076991608</v>
      </c>
      <c r="V73" s="26">
        <v>48783.83</v>
      </c>
      <c r="W73" s="26">
        <v>38738.32</v>
      </c>
      <c r="X73" s="27">
        <v>-10045.510000000002</v>
      </c>
      <c r="Y73" s="28">
        <v>-0.20591884647023412</v>
      </c>
      <c r="Z73" s="29">
        <v>3222.45</v>
      </c>
      <c r="AA73" s="29">
        <v>6036.97</v>
      </c>
      <c r="AB73" s="30">
        <v>2814.5200000000004</v>
      </c>
      <c r="AC73" s="32">
        <v>0.87340998308740259</v>
      </c>
      <c r="AD73" s="26">
        <v>3733.8</v>
      </c>
      <c r="AE73" s="26">
        <v>820</v>
      </c>
      <c r="AF73" s="27">
        <v>-2913.8</v>
      </c>
      <c r="AG73" s="33">
        <v>-0.78038459478279498</v>
      </c>
      <c r="AH73" s="34">
        <v>192</v>
      </c>
      <c r="AI73" s="34">
        <v>144.99</v>
      </c>
      <c r="AJ73" s="34">
        <v>-47.009999999999991</v>
      </c>
      <c r="AK73" s="32">
        <v>-0.24484374999999994</v>
      </c>
      <c r="AL73" s="35">
        <v>43627.041655092595</v>
      </c>
      <c r="AM73" s="16"/>
    </row>
    <row r="74" spans="1:39" ht="57.75" hidden="1" x14ac:dyDescent="0.25">
      <c r="A74" s="25" t="s">
        <v>50</v>
      </c>
      <c r="B74" s="25" t="s">
        <v>1043</v>
      </c>
      <c r="C74" s="39">
        <v>453295</v>
      </c>
      <c r="D74" s="25" t="s">
        <v>1107</v>
      </c>
      <c r="E74" s="25" t="s">
        <v>53</v>
      </c>
      <c r="F74" s="25" t="s">
        <v>54</v>
      </c>
      <c r="G74" s="25" t="s">
        <v>289</v>
      </c>
      <c r="H74" s="25" t="s">
        <v>56</v>
      </c>
      <c r="I74" s="25" t="s">
        <v>56</v>
      </c>
      <c r="J74" s="25" t="s">
        <v>70</v>
      </c>
      <c r="K74" s="25" t="s">
        <v>65</v>
      </c>
      <c r="L74" s="25" t="s">
        <v>1045</v>
      </c>
      <c r="M74" s="25" t="s">
        <v>72</v>
      </c>
      <c r="N74" s="26">
        <v>59364.68</v>
      </c>
      <c r="O74" s="26">
        <v>45290.43</v>
      </c>
      <c r="P74" s="27">
        <v>-14074.25</v>
      </c>
      <c r="Q74" s="28">
        <v>-0.23708120720940465</v>
      </c>
      <c r="R74" s="29">
        <v>12437.73</v>
      </c>
      <c r="S74" s="29">
        <v>7585.93</v>
      </c>
      <c r="T74" s="30">
        <v>-4851.7999999999993</v>
      </c>
      <c r="U74" s="31">
        <v>-0.39008725868787952</v>
      </c>
      <c r="V74" s="26">
        <v>33393.9</v>
      </c>
      <c r="W74" s="26">
        <v>26401.35</v>
      </c>
      <c r="X74" s="27">
        <v>-6992.5500000000029</v>
      </c>
      <c r="Y74" s="28">
        <v>-0.20939602741818125</v>
      </c>
      <c r="Z74" s="29">
        <v>4115.53</v>
      </c>
      <c r="AA74" s="29">
        <v>1698.05</v>
      </c>
      <c r="AB74" s="30">
        <v>-2417.4799999999996</v>
      </c>
      <c r="AC74" s="32">
        <v>-0.58740429543703965</v>
      </c>
      <c r="AD74" s="26">
        <v>6821.52</v>
      </c>
      <c r="AE74" s="26">
        <v>6435.4</v>
      </c>
      <c r="AF74" s="27">
        <v>-386.1200000000008</v>
      </c>
      <c r="AG74" s="33">
        <v>-5.6603220396627262E-2</v>
      </c>
      <c r="AH74" s="34">
        <v>173</v>
      </c>
      <c r="AI74" s="34">
        <v>112</v>
      </c>
      <c r="AJ74" s="34">
        <v>-61</v>
      </c>
      <c r="AK74" s="32">
        <v>-0.35260115606936415</v>
      </c>
      <c r="AL74" s="35">
        <v>44110.041666666664</v>
      </c>
      <c r="AM74" s="16"/>
    </row>
    <row r="75" spans="1:39" ht="41.25" hidden="1" x14ac:dyDescent="0.25">
      <c r="A75" s="25" t="s">
        <v>50</v>
      </c>
      <c r="B75" s="25" t="s">
        <v>1040</v>
      </c>
      <c r="C75" s="39">
        <v>453296</v>
      </c>
      <c r="D75" s="25" t="s">
        <v>1066</v>
      </c>
      <c r="E75" s="25" t="s">
        <v>53</v>
      </c>
      <c r="F75" s="25" t="s">
        <v>54</v>
      </c>
      <c r="G75" s="25" t="s">
        <v>75</v>
      </c>
      <c r="H75" s="17"/>
      <c r="I75" s="17"/>
      <c r="J75" s="25" t="s">
        <v>70</v>
      </c>
      <c r="K75" s="25" t="s">
        <v>65</v>
      </c>
      <c r="L75" s="25" t="s">
        <v>66</v>
      </c>
      <c r="M75" s="25" t="s">
        <v>119</v>
      </c>
      <c r="N75" s="26">
        <v>58359.74</v>
      </c>
      <c r="O75" s="26">
        <v>50145.29</v>
      </c>
      <c r="P75" s="27">
        <v>-8214.4499999999971</v>
      </c>
      <c r="Q75" s="28">
        <v>-0.1407554248870882</v>
      </c>
      <c r="R75" s="29">
        <v>10423.77</v>
      </c>
      <c r="S75" s="29">
        <v>3700.05</v>
      </c>
      <c r="T75" s="30">
        <v>-6723.72</v>
      </c>
      <c r="U75" s="31">
        <v>-0.645037256194256</v>
      </c>
      <c r="V75" s="26">
        <v>35539.1</v>
      </c>
      <c r="W75" s="26">
        <v>26551.8</v>
      </c>
      <c r="X75" s="27">
        <v>-8987.2999999999993</v>
      </c>
      <c r="Y75" s="28">
        <v>-0.252884850769997</v>
      </c>
      <c r="Z75" s="29">
        <v>3296.43</v>
      </c>
      <c r="AA75" s="29">
        <v>4723</v>
      </c>
      <c r="AB75" s="30">
        <v>1426.5700000000002</v>
      </c>
      <c r="AC75" s="32">
        <v>0.43276210931219539</v>
      </c>
      <c r="AD75" s="26">
        <v>5936</v>
      </c>
      <c r="AE75" s="26">
        <v>5600</v>
      </c>
      <c r="AF75" s="27">
        <v>-336</v>
      </c>
      <c r="AG75" s="33">
        <v>-5.6603773584905662E-2</v>
      </c>
      <c r="AH75" s="34">
        <v>149.5</v>
      </c>
      <c r="AI75" s="34">
        <v>137</v>
      </c>
      <c r="AJ75" s="34">
        <v>-12.5</v>
      </c>
      <c r="AK75" s="32">
        <v>-8.3612040133779264E-2</v>
      </c>
      <c r="AL75" s="35">
        <v>43658.041655092595</v>
      </c>
      <c r="AM75" s="16"/>
    </row>
    <row r="76" spans="1:39" ht="57.75" hidden="1" x14ac:dyDescent="0.25">
      <c r="A76" s="25" t="s">
        <v>50</v>
      </c>
      <c r="B76" s="25" t="s">
        <v>1043</v>
      </c>
      <c r="C76" s="39">
        <v>453297</v>
      </c>
      <c r="D76" s="25" t="s">
        <v>1083</v>
      </c>
      <c r="E76" s="25" t="s">
        <v>53</v>
      </c>
      <c r="F76" s="25" t="s">
        <v>54</v>
      </c>
      <c r="G76" s="25" t="s">
        <v>75</v>
      </c>
      <c r="H76" s="25" t="s">
        <v>56</v>
      </c>
      <c r="I76" s="25" t="s">
        <v>56</v>
      </c>
      <c r="J76" s="25" t="s">
        <v>70</v>
      </c>
      <c r="K76" s="25" t="s">
        <v>65</v>
      </c>
      <c r="L76" s="25" t="s">
        <v>1045</v>
      </c>
      <c r="M76" s="25" t="s">
        <v>119</v>
      </c>
      <c r="N76" s="26">
        <v>75110.91</v>
      </c>
      <c r="O76" s="26">
        <v>63533.61</v>
      </c>
      <c r="P76" s="27">
        <v>-11577.300000000003</v>
      </c>
      <c r="Q76" s="28">
        <v>-0.15413606358916437</v>
      </c>
      <c r="R76" s="29">
        <v>27357.43</v>
      </c>
      <c r="S76" s="29">
        <v>20176.47</v>
      </c>
      <c r="T76" s="30">
        <v>-7180.9599999999991</v>
      </c>
      <c r="U76" s="31">
        <v>-0.26248664439605618</v>
      </c>
      <c r="V76" s="26">
        <v>29267.89</v>
      </c>
      <c r="W76" s="26">
        <v>33388.61</v>
      </c>
      <c r="X76" s="27">
        <v>4120.7200000000012</v>
      </c>
      <c r="Y76" s="28">
        <v>0.14079320374649493</v>
      </c>
      <c r="Z76" s="29">
        <v>4663.21</v>
      </c>
      <c r="AA76" s="29">
        <v>4452.57</v>
      </c>
      <c r="AB76" s="30">
        <v>-210.64000000000033</v>
      </c>
      <c r="AC76" s="32">
        <v>-4.5170601366869671E-2</v>
      </c>
      <c r="AD76" s="26">
        <v>13822.38</v>
      </c>
      <c r="AE76" s="26">
        <v>4617</v>
      </c>
      <c r="AF76" s="27">
        <v>-9205.3799999999992</v>
      </c>
      <c r="AG76" s="33">
        <v>-0.66597648161893974</v>
      </c>
      <c r="AH76" s="34">
        <v>322.08999999999997</v>
      </c>
      <c r="AI76" s="34">
        <v>177.5</v>
      </c>
      <c r="AJ76" s="34">
        <v>-144.58999999999997</v>
      </c>
      <c r="AK76" s="32">
        <v>-0.44891179483995153</v>
      </c>
      <c r="AL76" s="35">
        <v>43844.041666666664</v>
      </c>
      <c r="AM76" s="16"/>
    </row>
    <row r="77" spans="1:39" ht="49.5" hidden="1" x14ac:dyDescent="0.25">
      <c r="A77" s="25" t="s">
        <v>50</v>
      </c>
      <c r="B77" s="25" t="s">
        <v>1136</v>
      </c>
      <c r="C77" s="39">
        <v>453298</v>
      </c>
      <c r="D77" s="25" t="s">
        <v>4903</v>
      </c>
      <c r="E77" s="25" t="s">
        <v>53</v>
      </c>
      <c r="F77" s="25" t="s">
        <v>248</v>
      </c>
      <c r="G77" s="17"/>
      <c r="H77" s="17"/>
      <c r="I77" s="17"/>
      <c r="J77" s="25" t="s">
        <v>3564</v>
      </c>
      <c r="K77" s="25" t="s">
        <v>65</v>
      </c>
      <c r="L77" s="25" t="s">
        <v>86</v>
      </c>
      <c r="M77" s="25" t="s">
        <v>72</v>
      </c>
      <c r="N77" s="26">
        <v>488079.02</v>
      </c>
      <c r="O77" s="26">
        <v>525571.06000000006</v>
      </c>
      <c r="P77" s="27">
        <v>37492.040000000037</v>
      </c>
      <c r="Q77" s="28">
        <v>7.6815512373385839E-2</v>
      </c>
      <c r="R77" s="29">
        <v>46101.05</v>
      </c>
      <c r="S77" s="29">
        <v>26540.99</v>
      </c>
      <c r="T77" s="30">
        <v>-19560.060000000001</v>
      </c>
      <c r="U77" s="31">
        <v>-0.42428664856874193</v>
      </c>
      <c r="V77" s="26">
        <v>9741.4699999999993</v>
      </c>
      <c r="W77" s="26">
        <v>9973.58</v>
      </c>
      <c r="X77" s="27">
        <v>232.11000000000058</v>
      </c>
      <c r="Y77" s="28">
        <v>2.3826999415899306E-2</v>
      </c>
      <c r="Z77" s="29">
        <v>5797.42</v>
      </c>
      <c r="AA77" s="29">
        <v>4564</v>
      </c>
      <c r="AB77" s="30">
        <v>-1233.42</v>
      </c>
      <c r="AC77" s="32">
        <v>-0.21275325920840651</v>
      </c>
      <c r="AD77" s="26">
        <v>426439.08</v>
      </c>
      <c r="AE77" s="26">
        <v>131.35</v>
      </c>
      <c r="AF77" s="27">
        <v>-426307.73000000004</v>
      </c>
      <c r="AG77" s="33">
        <v>-0.99969198413991522</v>
      </c>
      <c r="AH77" s="34">
        <v>306.2</v>
      </c>
      <c r="AI77" s="34">
        <v>204.5</v>
      </c>
      <c r="AJ77" s="34">
        <v>-101.69999999999999</v>
      </c>
      <c r="AK77" s="32">
        <v>-0.33213585891574132</v>
      </c>
      <c r="AL77" s="35">
        <v>44724.041666666664</v>
      </c>
      <c r="AM77" s="16"/>
    </row>
    <row r="78" spans="1:39" ht="24.75" hidden="1" x14ac:dyDescent="0.25">
      <c r="A78" s="25" t="s">
        <v>50</v>
      </c>
      <c r="B78" s="25" t="s">
        <v>1040</v>
      </c>
      <c r="C78" s="39">
        <v>453396</v>
      </c>
      <c r="D78" s="25" t="s">
        <v>1067</v>
      </c>
      <c r="E78" s="25" t="s">
        <v>53</v>
      </c>
      <c r="F78" s="25" t="s">
        <v>54</v>
      </c>
      <c r="G78" s="25" t="s">
        <v>75</v>
      </c>
      <c r="H78" s="17"/>
      <c r="I78" s="17"/>
      <c r="J78" s="25" t="s">
        <v>70</v>
      </c>
      <c r="K78" s="25" t="s">
        <v>65</v>
      </c>
      <c r="L78" s="25" t="s">
        <v>66</v>
      </c>
      <c r="M78" s="25" t="s">
        <v>119</v>
      </c>
      <c r="N78" s="26">
        <v>61208.168174999999</v>
      </c>
      <c r="O78" s="26">
        <v>42304.26</v>
      </c>
      <c r="P78" s="27">
        <v>-18903.908174999997</v>
      </c>
      <c r="Q78" s="28">
        <v>-0.30884616773617402</v>
      </c>
      <c r="R78" s="29">
        <v>10584.462</v>
      </c>
      <c r="S78" s="29">
        <v>1422.44</v>
      </c>
      <c r="T78" s="30">
        <v>-9162.021999999999</v>
      </c>
      <c r="U78" s="31">
        <v>-0.86561055252501251</v>
      </c>
      <c r="V78" s="26">
        <v>29020.197674999999</v>
      </c>
      <c r="W78" s="26">
        <v>21773.95</v>
      </c>
      <c r="X78" s="27">
        <v>-7246.2476749999987</v>
      </c>
      <c r="Y78" s="28">
        <v>-0.24969670283267631</v>
      </c>
      <c r="Z78" s="29">
        <v>2864.4</v>
      </c>
      <c r="AA78" s="29">
        <v>768</v>
      </c>
      <c r="AB78" s="30">
        <v>-2096.4</v>
      </c>
      <c r="AC78" s="32">
        <v>-0.73188102220360285</v>
      </c>
      <c r="AD78" s="26">
        <v>6428.8874999999998</v>
      </c>
      <c r="AE78" s="26">
        <v>4452.75</v>
      </c>
      <c r="AF78" s="27">
        <v>-1976.1374999999998</v>
      </c>
      <c r="AG78" s="33">
        <v>-0.30738405361736382</v>
      </c>
      <c r="AH78" s="34">
        <v>174</v>
      </c>
      <c r="AI78" s="34">
        <v>125.5</v>
      </c>
      <c r="AJ78" s="34">
        <v>-48.5</v>
      </c>
      <c r="AK78" s="32">
        <v>-0.27873563218390807</v>
      </c>
      <c r="AL78" s="35">
        <v>43664.041655092595</v>
      </c>
      <c r="AM78" s="16"/>
    </row>
    <row r="79" spans="1:39" ht="33" hidden="1" x14ac:dyDescent="0.25">
      <c r="A79" s="25" t="s">
        <v>50</v>
      </c>
      <c r="B79" s="25" t="s">
        <v>51</v>
      </c>
      <c r="C79" s="39">
        <v>453417</v>
      </c>
      <c r="D79" s="25" t="s">
        <v>1155</v>
      </c>
      <c r="E79" s="25" t="s">
        <v>53</v>
      </c>
      <c r="F79" s="25" t="s">
        <v>63</v>
      </c>
      <c r="G79" s="25" t="s">
        <v>56</v>
      </c>
      <c r="H79" s="17"/>
      <c r="I79" s="17"/>
      <c r="J79" s="17"/>
      <c r="K79" s="25" t="s">
        <v>65</v>
      </c>
      <c r="L79" s="25" t="s">
        <v>86</v>
      </c>
      <c r="M79" s="25" t="s">
        <v>127</v>
      </c>
      <c r="N79" s="26">
        <v>0</v>
      </c>
      <c r="O79" s="26">
        <v>0</v>
      </c>
      <c r="P79" s="27">
        <v>0</v>
      </c>
      <c r="Q79" s="18"/>
      <c r="R79" s="29">
        <v>0</v>
      </c>
      <c r="S79" s="29">
        <v>0</v>
      </c>
      <c r="T79" s="30">
        <v>0</v>
      </c>
      <c r="U79" s="19"/>
      <c r="V79" s="26">
        <v>0</v>
      </c>
      <c r="W79" s="26">
        <v>0</v>
      </c>
      <c r="X79" s="27">
        <v>0</v>
      </c>
      <c r="Y79" s="18"/>
      <c r="Z79" s="29">
        <v>0</v>
      </c>
      <c r="AA79" s="29">
        <v>0</v>
      </c>
      <c r="AB79" s="30">
        <v>0</v>
      </c>
      <c r="AC79" s="19"/>
      <c r="AD79" s="26">
        <v>0</v>
      </c>
      <c r="AE79" s="26">
        <v>0</v>
      </c>
      <c r="AF79" s="27">
        <v>0</v>
      </c>
      <c r="AG79" s="18"/>
      <c r="AH79" s="34">
        <v>0</v>
      </c>
      <c r="AI79" s="34">
        <v>0</v>
      </c>
      <c r="AJ79" s="34">
        <v>0</v>
      </c>
      <c r="AK79" s="19"/>
      <c r="AL79" s="35">
        <v>43685.041655092595</v>
      </c>
      <c r="AM79" s="16"/>
    </row>
    <row r="80" spans="1:39" ht="41.25" hidden="1" x14ac:dyDescent="0.25">
      <c r="A80" s="25" t="s">
        <v>50</v>
      </c>
      <c r="B80" s="25" t="s">
        <v>1040</v>
      </c>
      <c r="C80" s="39">
        <v>453422</v>
      </c>
      <c r="D80" s="25" t="s">
        <v>1096</v>
      </c>
      <c r="E80" s="25" t="s">
        <v>53</v>
      </c>
      <c r="F80" s="25" t="s">
        <v>54</v>
      </c>
      <c r="G80" s="25" t="s">
        <v>75</v>
      </c>
      <c r="H80" s="25" t="s">
        <v>56</v>
      </c>
      <c r="I80" s="25" t="s">
        <v>56</v>
      </c>
      <c r="J80" s="25" t="s">
        <v>57</v>
      </c>
      <c r="K80" s="25" t="s">
        <v>65</v>
      </c>
      <c r="L80" s="25" t="s">
        <v>59</v>
      </c>
      <c r="M80" s="25" t="s">
        <v>119</v>
      </c>
      <c r="N80" s="26">
        <v>133204</v>
      </c>
      <c r="O80" s="26">
        <v>99879.74</v>
      </c>
      <c r="P80" s="27">
        <v>-33324.259999999995</v>
      </c>
      <c r="Q80" s="28">
        <v>-0.25017461938079932</v>
      </c>
      <c r="R80" s="29">
        <v>17884</v>
      </c>
      <c r="S80" s="29">
        <v>13905.34</v>
      </c>
      <c r="T80" s="30">
        <v>-3978.66</v>
      </c>
      <c r="U80" s="31">
        <v>-0.22247036457168418</v>
      </c>
      <c r="V80" s="26">
        <v>108634</v>
      </c>
      <c r="W80" s="26">
        <v>75334.78</v>
      </c>
      <c r="X80" s="27">
        <v>-33299.22</v>
      </c>
      <c r="Y80" s="28">
        <v>-0.30652668593626303</v>
      </c>
      <c r="Z80" s="29">
        <v>6686</v>
      </c>
      <c r="AA80" s="29">
        <v>10639.62</v>
      </c>
      <c r="AB80" s="30">
        <v>3953.6200000000008</v>
      </c>
      <c r="AC80" s="32">
        <v>0.59132814836972791</v>
      </c>
      <c r="AD80" s="26">
        <v>0</v>
      </c>
      <c r="AE80" s="26">
        <v>0</v>
      </c>
      <c r="AF80" s="27">
        <v>0</v>
      </c>
      <c r="AG80" s="18"/>
      <c r="AH80" s="34">
        <v>230</v>
      </c>
      <c r="AI80" s="34">
        <v>213.75</v>
      </c>
      <c r="AJ80" s="34">
        <v>-16.25</v>
      </c>
      <c r="AK80" s="32">
        <v>-7.0652173913043473E-2</v>
      </c>
      <c r="AL80" s="35">
        <v>43607.999988425923</v>
      </c>
      <c r="AM80" s="16"/>
    </row>
    <row r="81" spans="1:39" ht="41.25" hidden="1" x14ac:dyDescent="0.25">
      <c r="A81" s="25" t="s">
        <v>50</v>
      </c>
      <c r="B81" s="25" t="s">
        <v>1040</v>
      </c>
      <c r="C81" s="39">
        <v>453433</v>
      </c>
      <c r="D81" s="25" t="s">
        <v>1104</v>
      </c>
      <c r="E81" s="25" t="s">
        <v>53</v>
      </c>
      <c r="F81" s="25" t="s">
        <v>54</v>
      </c>
      <c r="G81" s="25" t="s">
        <v>289</v>
      </c>
      <c r="H81" s="25" t="s">
        <v>56</v>
      </c>
      <c r="I81" s="25" t="s">
        <v>56</v>
      </c>
      <c r="J81" s="25" t="s">
        <v>57</v>
      </c>
      <c r="K81" s="25" t="s">
        <v>65</v>
      </c>
      <c r="L81" s="25" t="s">
        <v>59</v>
      </c>
      <c r="M81" s="25" t="s">
        <v>119</v>
      </c>
      <c r="N81" s="26">
        <v>112104</v>
      </c>
      <c r="O81" s="26">
        <v>82545.16</v>
      </c>
      <c r="P81" s="27">
        <v>-29558.839999999997</v>
      </c>
      <c r="Q81" s="28">
        <v>-0.26367337472347102</v>
      </c>
      <c r="R81" s="29">
        <v>21815</v>
      </c>
      <c r="S81" s="29">
        <v>9288.34</v>
      </c>
      <c r="T81" s="30">
        <v>-12526.66</v>
      </c>
      <c r="U81" s="31">
        <v>-0.57422232408892959</v>
      </c>
      <c r="V81" s="26">
        <v>82767</v>
      </c>
      <c r="W81" s="26">
        <v>66269.820000000007</v>
      </c>
      <c r="X81" s="27">
        <v>-16497.179999999993</v>
      </c>
      <c r="Y81" s="28">
        <v>-0.19932074377469272</v>
      </c>
      <c r="Z81" s="29">
        <v>7522</v>
      </c>
      <c r="AA81" s="29">
        <v>6987</v>
      </c>
      <c r="AB81" s="30">
        <v>-535</v>
      </c>
      <c r="AC81" s="32">
        <v>-7.1124700877426214E-2</v>
      </c>
      <c r="AD81" s="26">
        <v>0</v>
      </c>
      <c r="AE81" s="26">
        <v>0</v>
      </c>
      <c r="AF81" s="27">
        <v>0</v>
      </c>
      <c r="AG81" s="18"/>
      <c r="AH81" s="34">
        <v>280</v>
      </c>
      <c r="AI81" s="34">
        <v>222.5</v>
      </c>
      <c r="AJ81" s="34">
        <v>-57.5</v>
      </c>
      <c r="AK81" s="32">
        <v>-0.20535714285714285</v>
      </c>
      <c r="AL81" s="35">
        <v>43685.041655092595</v>
      </c>
      <c r="AM81" s="16"/>
    </row>
    <row r="82" spans="1:39" ht="49.5" hidden="1" x14ac:dyDescent="0.25">
      <c r="A82" s="25" t="s">
        <v>50</v>
      </c>
      <c r="B82" s="25" t="s">
        <v>1040</v>
      </c>
      <c r="C82" s="39">
        <v>453434</v>
      </c>
      <c r="D82" s="25" t="s">
        <v>1105</v>
      </c>
      <c r="E82" s="25" t="s">
        <v>53</v>
      </c>
      <c r="F82" s="25" t="s">
        <v>54</v>
      </c>
      <c r="G82" s="25" t="s">
        <v>289</v>
      </c>
      <c r="H82" s="25" t="s">
        <v>56</v>
      </c>
      <c r="I82" s="25" t="s">
        <v>56</v>
      </c>
      <c r="J82" s="25" t="s">
        <v>57</v>
      </c>
      <c r="K82" s="25" t="s">
        <v>65</v>
      </c>
      <c r="L82" s="25" t="s">
        <v>59</v>
      </c>
      <c r="M82" s="25" t="s">
        <v>119</v>
      </c>
      <c r="N82" s="26">
        <v>130671</v>
      </c>
      <c r="O82" s="26">
        <v>111244.03</v>
      </c>
      <c r="P82" s="27">
        <v>-19426.97</v>
      </c>
      <c r="Q82" s="28">
        <v>-0.14867086040513963</v>
      </c>
      <c r="R82" s="29">
        <v>24149</v>
      </c>
      <c r="S82" s="29">
        <v>4551.16</v>
      </c>
      <c r="T82" s="30">
        <v>-19597.84</v>
      </c>
      <c r="U82" s="31">
        <v>-0.81153836597788731</v>
      </c>
      <c r="V82" s="26">
        <v>98164</v>
      </c>
      <c r="W82" s="26">
        <v>11107.92</v>
      </c>
      <c r="X82" s="27">
        <v>-87056.08</v>
      </c>
      <c r="Y82" s="28">
        <v>-0.88684324192168207</v>
      </c>
      <c r="Z82" s="29">
        <v>8358</v>
      </c>
      <c r="AA82" s="29">
        <v>4244</v>
      </c>
      <c r="AB82" s="30">
        <v>-4114</v>
      </c>
      <c r="AC82" s="32">
        <v>-0.49222301986121081</v>
      </c>
      <c r="AD82" s="26">
        <v>0</v>
      </c>
      <c r="AE82" s="26">
        <v>0</v>
      </c>
      <c r="AF82" s="27">
        <v>0</v>
      </c>
      <c r="AG82" s="18"/>
      <c r="AH82" s="34">
        <v>310</v>
      </c>
      <c r="AI82" s="34">
        <v>282</v>
      </c>
      <c r="AJ82" s="34">
        <v>-28</v>
      </c>
      <c r="AK82" s="32">
        <v>-9.0322580645161285E-2</v>
      </c>
      <c r="AL82" s="35">
        <v>43658.041655092595</v>
      </c>
      <c r="AM82" s="16"/>
    </row>
    <row r="83" spans="1:39" ht="41.25" hidden="1" x14ac:dyDescent="0.25">
      <c r="A83" s="25" t="s">
        <v>50</v>
      </c>
      <c r="B83" s="25" t="s">
        <v>1040</v>
      </c>
      <c r="C83" s="39">
        <v>453435</v>
      </c>
      <c r="D83" s="25" t="s">
        <v>1106</v>
      </c>
      <c r="E83" s="25" t="s">
        <v>53</v>
      </c>
      <c r="F83" s="25" t="s">
        <v>54</v>
      </c>
      <c r="G83" s="25" t="s">
        <v>289</v>
      </c>
      <c r="H83" s="25" t="s">
        <v>56</v>
      </c>
      <c r="I83" s="25" t="s">
        <v>56</v>
      </c>
      <c r="J83" s="25" t="s">
        <v>57</v>
      </c>
      <c r="K83" s="25" t="s">
        <v>65</v>
      </c>
      <c r="L83" s="25" t="s">
        <v>59</v>
      </c>
      <c r="M83" s="25" t="s">
        <v>119</v>
      </c>
      <c r="N83" s="26">
        <v>129626</v>
      </c>
      <c r="O83" s="26">
        <v>113881.85</v>
      </c>
      <c r="P83" s="27">
        <v>-15744.149999999994</v>
      </c>
      <c r="Q83" s="28">
        <v>-0.12145827226019466</v>
      </c>
      <c r="R83" s="29">
        <v>24149</v>
      </c>
      <c r="S83" s="29">
        <v>8202.5499999999993</v>
      </c>
      <c r="T83" s="30">
        <v>-15946.45</v>
      </c>
      <c r="U83" s="31">
        <v>-0.66033583171145804</v>
      </c>
      <c r="V83" s="26">
        <v>97119</v>
      </c>
      <c r="W83" s="26">
        <v>35058.07</v>
      </c>
      <c r="X83" s="27">
        <v>-62060.93</v>
      </c>
      <c r="Y83" s="28">
        <v>-0.63901945036501606</v>
      </c>
      <c r="Z83" s="29">
        <v>8358</v>
      </c>
      <c r="AA83" s="29">
        <v>6750</v>
      </c>
      <c r="AB83" s="30">
        <v>-1608</v>
      </c>
      <c r="AC83" s="32">
        <v>-0.19239052404881551</v>
      </c>
      <c r="AD83" s="26">
        <v>0</v>
      </c>
      <c r="AE83" s="26">
        <v>0</v>
      </c>
      <c r="AF83" s="27">
        <v>0</v>
      </c>
      <c r="AG83" s="18"/>
      <c r="AH83" s="34">
        <v>310</v>
      </c>
      <c r="AI83" s="34">
        <v>321</v>
      </c>
      <c r="AJ83" s="34">
        <v>11</v>
      </c>
      <c r="AK83" s="32">
        <v>3.5483870967741936E-2</v>
      </c>
      <c r="AL83" s="35">
        <v>43669.041655092595</v>
      </c>
      <c r="AM83" s="16"/>
    </row>
    <row r="84" spans="1:39" ht="57.75" hidden="1" x14ac:dyDescent="0.25">
      <c r="A84" s="25" t="s">
        <v>50</v>
      </c>
      <c r="B84" s="25" t="s">
        <v>1040</v>
      </c>
      <c r="C84" s="39">
        <v>453436</v>
      </c>
      <c r="D84" s="25" t="s">
        <v>1091</v>
      </c>
      <c r="E84" s="25" t="s">
        <v>53</v>
      </c>
      <c r="F84" s="25" t="s">
        <v>54</v>
      </c>
      <c r="G84" s="25" t="s">
        <v>289</v>
      </c>
      <c r="H84" s="17"/>
      <c r="I84" s="17"/>
      <c r="J84" s="25" t="s">
        <v>57</v>
      </c>
      <c r="K84" s="25" t="s">
        <v>65</v>
      </c>
      <c r="L84" s="25" t="s">
        <v>59</v>
      </c>
      <c r="M84" s="25" t="s">
        <v>119</v>
      </c>
      <c r="N84" s="26">
        <v>140676</v>
      </c>
      <c r="O84" s="26">
        <v>158363.82999999999</v>
      </c>
      <c r="P84" s="27">
        <v>17687.829999999987</v>
      </c>
      <c r="Q84" s="28">
        <v>0.12573452472347796</v>
      </c>
      <c r="R84" s="29">
        <v>14811</v>
      </c>
      <c r="S84" s="29">
        <v>18281.580000000002</v>
      </c>
      <c r="T84" s="30">
        <v>3470.5800000000017</v>
      </c>
      <c r="U84" s="31">
        <v>0.23432448855580323</v>
      </c>
      <c r="V84" s="26">
        <v>121653</v>
      </c>
      <c r="W84" s="26">
        <v>110491.77</v>
      </c>
      <c r="X84" s="27">
        <v>-11161.229999999996</v>
      </c>
      <c r="Y84" s="28">
        <v>-9.174644275110351E-2</v>
      </c>
      <c r="Z84" s="29">
        <v>4212</v>
      </c>
      <c r="AA84" s="29">
        <v>3441.33</v>
      </c>
      <c r="AB84" s="30">
        <v>-770.67000000000007</v>
      </c>
      <c r="AC84" s="32">
        <v>-0.18297008547008548</v>
      </c>
      <c r="AD84" s="26">
        <v>0</v>
      </c>
      <c r="AE84" s="26">
        <v>26149.15</v>
      </c>
      <c r="AF84" s="27">
        <v>26149.15</v>
      </c>
      <c r="AG84" s="18"/>
      <c r="AH84" s="34">
        <v>161</v>
      </c>
      <c r="AI84" s="34">
        <v>232.25</v>
      </c>
      <c r="AJ84" s="34">
        <v>71.25</v>
      </c>
      <c r="AK84" s="32">
        <v>0.44254658385093165</v>
      </c>
      <c r="AL84" s="35">
        <v>43799.041655092595</v>
      </c>
      <c r="AM84" s="16"/>
    </row>
    <row r="85" spans="1:39" ht="82.5" hidden="1" x14ac:dyDescent="0.25">
      <c r="A85" s="25" t="s">
        <v>50</v>
      </c>
      <c r="B85" s="25" t="s">
        <v>1040</v>
      </c>
      <c r="C85" s="39">
        <v>453437</v>
      </c>
      <c r="D85" s="25" t="s">
        <v>1095</v>
      </c>
      <c r="E85" s="25" t="s">
        <v>53</v>
      </c>
      <c r="F85" s="25" t="s">
        <v>54</v>
      </c>
      <c r="G85" s="25" t="s">
        <v>289</v>
      </c>
      <c r="H85" s="17"/>
      <c r="I85" s="17"/>
      <c r="J85" s="25" t="s">
        <v>57</v>
      </c>
      <c r="K85" s="25" t="s">
        <v>65</v>
      </c>
      <c r="L85" s="25" t="s">
        <v>59</v>
      </c>
      <c r="M85" s="25" t="s">
        <v>60</v>
      </c>
      <c r="N85" s="26">
        <v>174165</v>
      </c>
      <c r="O85" s="26">
        <v>165369.89000000001</v>
      </c>
      <c r="P85" s="27">
        <v>-8795.109999999986</v>
      </c>
      <c r="Q85" s="28">
        <v>-5.0498722475813086E-2</v>
      </c>
      <c r="R85" s="29">
        <v>40924</v>
      </c>
      <c r="S85" s="29">
        <v>48106.74</v>
      </c>
      <c r="T85" s="30">
        <v>7182.739999999998</v>
      </c>
      <c r="U85" s="31">
        <v>0.17551412374156969</v>
      </c>
      <c r="V85" s="26">
        <v>101096</v>
      </c>
      <c r="W85" s="26">
        <v>93896.15</v>
      </c>
      <c r="X85" s="27">
        <v>-7199.8500000000058</v>
      </c>
      <c r="Y85" s="28">
        <v>-7.1217951254253439E-2</v>
      </c>
      <c r="Z85" s="29">
        <v>16114</v>
      </c>
      <c r="AA85" s="29">
        <v>19106</v>
      </c>
      <c r="AB85" s="30">
        <v>2992</v>
      </c>
      <c r="AC85" s="32">
        <v>0.18567705101154275</v>
      </c>
      <c r="AD85" s="26">
        <v>16031</v>
      </c>
      <c r="AE85" s="26">
        <v>4261</v>
      </c>
      <c r="AF85" s="27">
        <v>-11770</v>
      </c>
      <c r="AG85" s="33">
        <v>-0.73420248268978849</v>
      </c>
      <c r="AH85" s="34">
        <v>482</v>
      </c>
      <c r="AI85" s="34">
        <v>767</v>
      </c>
      <c r="AJ85" s="34">
        <v>285</v>
      </c>
      <c r="AK85" s="32">
        <v>0.59128630705394192</v>
      </c>
      <c r="AL85" s="35">
        <v>43718.041655092595</v>
      </c>
      <c r="AM85" s="16"/>
    </row>
    <row r="86" spans="1:39" ht="49.5" hidden="1" x14ac:dyDescent="0.25">
      <c r="A86" s="25" t="s">
        <v>50</v>
      </c>
      <c r="B86" s="25" t="s">
        <v>1043</v>
      </c>
      <c r="C86" s="39">
        <v>453450</v>
      </c>
      <c r="D86" s="25" t="s">
        <v>1074</v>
      </c>
      <c r="E86" s="25" t="s">
        <v>53</v>
      </c>
      <c r="F86" s="25" t="s">
        <v>54</v>
      </c>
      <c r="G86" s="25" t="s">
        <v>289</v>
      </c>
      <c r="H86" s="17"/>
      <c r="I86" s="17"/>
      <c r="J86" s="25" t="s">
        <v>70</v>
      </c>
      <c r="K86" s="25" t="s">
        <v>65</v>
      </c>
      <c r="L86" s="25" t="s">
        <v>1045</v>
      </c>
      <c r="M86" s="25" t="s">
        <v>2831</v>
      </c>
      <c r="N86" s="26">
        <v>59909.88</v>
      </c>
      <c r="O86" s="26">
        <v>63335.4</v>
      </c>
      <c r="P86" s="27">
        <v>3425.5200000000041</v>
      </c>
      <c r="Q86" s="28">
        <v>5.7177881177528721E-2</v>
      </c>
      <c r="R86" s="29">
        <v>11962.09</v>
      </c>
      <c r="S86" s="29">
        <v>18369</v>
      </c>
      <c r="T86" s="30">
        <v>6406.91</v>
      </c>
      <c r="U86" s="31">
        <v>0.53560122018811096</v>
      </c>
      <c r="V86" s="26">
        <v>33138</v>
      </c>
      <c r="W86" s="26">
        <v>32359.97</v>
      </c>
      <c r="X86" s="27">
        <v>-778.02999999999884</v>
      </c>
      <c r="Y86" s="28">
        <v>-2.3478483915746237E-2</v>
      </c>
      <c r="Z86" s="29">
        <v>954.47</v>
      </c>
      <c r="AA86" s="29">
        <v>4103.8100000000004</v>
      </c>
      <c r="AB86" s="30">
        <v>3149.34</v>
      </c>
      <c r="AC86" s="32">
        <v>3.2995693945330915</v>
      </c>
      <c r="AD86" s="26">
        <v>13855.32</v>
      </c>
      <c r="AE86" s="26">
        <v>6709.39</v>
      </c>
      <c r="AF86" s="27">
        <v>-7145.9299999999994</v>
      </c>
      <c r="AG86" s="33">
        <v>-0.51575351561710592</v>
      </c>
      <c r="AH86" s="34">
        <v>95.449999999999989</v>
      </c>
      <c r="AI86" s="34">
        <v>161</v>
      </c>
      <c r="AJ86" s="34">
        <v>65.550000000000011</v>
      </c>
      <c r="AK86" s="32">
        <v>0.68674698795180744</v>
      </c>
      <c r="AL86" s="35">
        <v>44012.041666666664</v>
      </c>
      <c r="AM86" s="16"/>
    </row>
    <row r="87" spans="1:39" ht="82.5" hidden="1" x14ac:dyDescent="0.25">
      <c r="A87" s="25" t="s">
        <v>50</v>
      </c>
      <c r="B87" s="25" t="s">
        <v>1040</v>
      </c>
      <c r="C87" s="39">
        <v>453453</v>
      </c>
      <c r="D87" s="25" t="s">
        <v>1100</v>
      </c>
      <c r="E87" s="25" t="s">
        <v>53</v>
      </c>
      <c r="F87" s="25" t="s">
        <v>63</v>
      </c>
      <c r="G87" s="25" t="s">
        <v>56</v>
      </c>
      <c r="H87" s="17"/>
      <c r="I87" s="17"/>
      <c r="J87" s="25" t="s">
        <v>57</v>
      </c>
      <c r="K87" s="25" t="s">
        <v>65</v>
      </c>
      <c r="L87" s="25" t="s">
        <v>59</v>
      </c>
      <c r="M87" s="25" t="s">
        <v>127</v>
      </c>
      <c r="N87" s="26">
        <v>0</v>
      </c>
      <c r="O87" s="26">
        <v>0</v>
      </c>
      <c r="P87" s="27">
        <v>0</v>
      </c>
      <c r="Q87" s="18"/>
      <c r="R87" s="29">
        <v>0</v>
      </c>
      <c r="S87" s="29">
        <v>0</v>
      </c>
      <c r="T87" s="30">
        <v>0</v>
      </c>
      <c r="U87" s="19"/>
      <c r="V87" s="26">
        <v>0</v>
      </c>
      <c r="W87" s="26">
        <v>0</v>
      </c>
      <c r="X87" s="27">
        <v>0</v>
      </c>
      <c r="Y87" s="18"/>
      <c r="Z87" s="29">
        <v>0</v>
      </c>
      <c r="AA87" s="29">
        <v>0</v>
      </c>
      <c r="AB87" s="30">
        <v>0</v>
      </c>
      <c r="AC87" s="19"/>
      <c r="AD87" s="26">
        <v>0</v>
      </c>
      <c r="AE87" s="26">
        <v>0</v>
      </c>
      <c r="AF87" s="27">
        <v>0</v>
      </c>
      <c r="AG87" s="18"/>
      <c r="AH87" s="34">
        <v>0</v>
      </c>
      <c r="AI87" s="34">
        <v>0</v>
      </c>
      <c r="AJ87" s="34">
        <v>0</v>
      </c>
      <c r="AK87" s="19"/>
      <c r="AL87" s="35">
        <v>43719.041655092595</v>
      </c>
      <c r="AM87" s="16"/>
    </row>
    <row r="88" spans="1:39" ht="99" hidden="1" x14ac:dyDescent="0.25">
      <c r="A88" s="25" t="s">
        <v>50</v>
      </c>
      <c r="B88" s="25" t="s">
        <v>1040</v>
      </c>
      <c r="C88" s="39">
        <v>453454</v>
      </c>
      <c r="D88" s="25" t="s">
        <v>1109</v>
      </c>
      <c r="E88" s="25" t="s">
        <v>53</v>
      </c>
      <c r="F88" s="25" t="s">
        <v>54</v>
      </c>
      <c r="G88" s="25" t="s">
        <v>289</v>
      </c>
      <c r="H88" s="17"/>
      <c r="I88" s="17"/>
      <c r="J88" s="25" t="s">
        <v>57</v>
      </c>
      <c r="K88" s="25" t="s">
        <v>65</v>
      </c>
      <c r="L88" s="25" t="s">
        <v>59</v>
      </c>
      <c r="M88" s="25" t="s">
        <v>60</v>
      </c>
      <c r="N88" s="26">
        <v>416125</v>
      </c>
      <c r="O88" s="26">
        <v>346735.51</v>
      </c>
      <c r="P88" s="27">
        <v>-69389.489999999991</v>
      </c>
      <c r="Q88" s="28">
        <v>-0.16675155301892458</v>
      </c>
      <c r="R88" s="29">
        <v>155760</v>
      </c>
      <c r="S88" s="29">
        <v>36273.85</v>
      </c>
      <c r="T88" s="30">
        <v>-119486.15</v>
      </c>
      <c r="U88" s="31">
        <v>-0.76711703903441186</v>
      </c>
      <c r="V88" s="26">
        <v>118504</v>
      </c>
      <c r="W88" s="26">
        <v>83076.89</v>
      </c>
      <c r="X88" s="27">
        <v>-35427.11</v>
      </c>
      <c r="Y88" s="28">
        <v>-0.29895286235063795</v>
      </c>
      <c r="Z88" s="29">
        <v>57591</v>
      </c>
      <c r="AA88" s="29">
        <v>11550</v>
      </c>
      <c r="AB88" s="30">
        <v>-46041</v>
      </c>
      <c r="AC88" s="32">
        <v>-0.79944783039016509</v>
      </c>
      <c r="AD88" s="26">
        <v>84270</v>
      </c>
      <c r="AE88" s="26">
        <v>19796.669999999998</v>
      </c>
      <c r="AF88" s="27">
        <v>-64473.33</v>
      </c>
      <c r="AG88" s="33">
        <v>-0.76508045567817728</v>
      </c>
      <c r="AH88" s="34">
        <v>2002.6</v>
      </c>
      <c r="AI88" s="34">
        <v>1935.25</v>
      </c>
      <c r="AJ88" s="34">
        <v>-67.349999999999909</v>
      </c>
      <c r="AK88" s="32">
        <v>-3.3631279336862038E-2</v>
      </c>
      <c r="AL88" s="35">
        <v>43719.041655092595</v>
      </c>
      <c r="AM88" s="16"/>
    </row>
    <row r="89" spans="1:39" ht="82.5" hidden="1" x14ac:dyDescent="0.25">
      <c r="A89" s="25" t="s">
        <v>50</v>
      </c>
      <c r="B89" s="25" t="s">
        <v>1040</v>
      </c>
      <c r="C89" s="39">
        <v>453497</v>
      </c>
      <c r="D89" s="25" t="s">
        <v>1093</v>
      </c>
      <c r="E89" s="25" t="s">
        <v>53</v>
      </c>
      <c r="F89" s="25" t="s">
        <v>54</v>
      </c>
      <c r="G89" s="25" t="s">
        <v>289</v>
      </c>
      <c r="H89" s="17"/>
      <c r="I89" s="17"/>
      <c r="J89" s="25" t="s">
        <v>64</v>
      </c>
      <c r="K89" s="25" t="s">
        <v>65</v>
      </c>
      <c r="L89" s="25" t="s">
        <v>66</v>
      </c>
      <c r="M89" s="25" t="s">
        <v>1094</v>
      </c>
      <c r="N89" s="26">
        <v>11422.1</v>
      </c>
      <c r="O89" s="26">
        <v>6606.4</v>
      </c>
      <c r="P89" s="27">
        <v>-4815.7000000000007</v>
      </c>
      <c r="Q89" s="28">
        <v>-0.42161248807137047</v>
      </c>
      <c r="R89" s="29">
        <v>3782.41</v>
      </c>
      <c r="S89" s="29">
        <v>3151.25</v>
      </c>
      <c r="T89" s="30">
        <v>-631.15999999999985</v>
      </c>
      <c r="U89" s="31">
        <v>-0.16686715612532746</v>
      </c>
      <c r="V89" s="26">
        <v>1595.71</v>
      </c>
      <c r="W89" s="26">
        <v>739.68</v>
      </c>
      <c r="X89" s="27">
        <v>-856.03000000000009</v>
      </c>
      <c r="Y89" s="28">
        <v>-0.53645712566819792</v>
      </c>
      <c r="Z89" s="29">
        <v>391.8</v>
      </c>
      <c r="AA89" s="29">
        <v>859</v>
      </c>
      <c r="AB89" s="30">
        <v>467.2</v>
      </c>
      <c r="AC89" s="32">
        <v>1.192445125063808</v>
      </c>
      <c r="AD89" s="26">
        <v>5652.18</v>
      </c>
      <c r="AE89" s="26">
        <v>1856.47</v>
      </c>
      <c r="AF89" s="27">
        <v>-3795.71</v>
      </c>
      <c r="AG89" s="33">
        <v>-0.67154796910218706</v>
      </c>
      <c r="AH89" s="34">
        <v>30.25</v>
      </c>
      <c r="AI89" s="34">
        <v>26</v>
      </c>
      <c r="AJ89" s="34">
        <v>-4.25</v>
      </c>
      <c r="AK89" s="32">
        <v>-0.14049586776859505</v>
      </c>
      <c r="AL89" s="35">
        <v>43783.041655092595</v>
      </c>
      <c r="AM89" s="16"/>
    </row>
    <row r="90" spans="1:39" ht="57.75" hidden="1" x14ac:dyDescent="0.25">
      <c r="A90" s="25" t="s">
        <v>50</v>
      </c>
      <c r="B90" s="25" t="s">
        <v>1136</v>
      </c>
      <c r="C90" s="39">
        <v>453505</v>
      </c>
      <c r="D90" s="25" t="s">
        <v>4958</v>
      </c>
      <c r="E90" s="25" t="s">
        <v>53</v>
      </c>
      <c r="F90" s="25" t="s">
        <v>63</v>
      </c>
      <c r="G90" s="25" t="s">
        <v>56</v>
      </c>
      <c r="H90" s="17"/>
      <c r="I90" s="17"/>
      <c r="J90" s="25" t="s">
        <v>70</v>
      </c>
      <c r="K90" s="25" t="s">
        <v>65</v>
      </c>
      <c r="L90" s="25" t="s">
        <v>77</v>
      </c>
      <c r="M90" s="25" t="s">
        <v>119</v>
      </c>
      <c r="N90" s="26">
        <v>0</v>
      </c>
      <c r="O90" s="26">
        <v>10975.99</v>
      </c>
      <c r="P90" s="27">
        <v>10975.99</v>
      </c>
      <c r="Q90" s="18"/>
      <c r="R90" s="29">
        <v>0</v>
      </c>
      <c r="S90" s="29">
        <v>0</v>
      </c>
      <c r="T90" s="30">
        <v>0</v>
      </c>
      <c r="U90" s="19"/>
      <c r="V90" s="26">
        <v>0</v>
      </c>
      <c r="W90" s="26">
        <v>0</v>
      </c>
      <c r="X90" s="27">
        <v>0</v>
      </c>
      <c r="Y90" s="18"/>
      <c r="Z90" s="29">
        <v>0</v>
      </c>
      <c r="AA90" s="29">
        <v>0</v>
      </c>
      <c r="AB90" s="30">
        <v>0</v>
      </c>
      <c r="AC90" s="19"/>
      <c r="AD90" s="26">
        <v>0</v>
      </c>
      <c r="AE90" s="26">
        <v>0</v>
      </c>
      <c r="AF90" s="27">
        <v>0</v>
      </c>
      <c r="AG90" s="18"/>
      <c r="AH90" s="34">
        <v>0</v>
      </c>
      <c r="AI90" s="34">
        <v>0</v>
      </c>
      <c r="AJ90" s="34">
        <v>0</v>
      </c>
      <c r="AK90" s="19"/>
      <c r="AL90" s="35">
        <v>43580.041655092595</v>
      </c>
      <c r="AM90" s="16"/>
    </row>
    <row r="91" spans="1:39" ht="33" hidden="1" x14ac:dyDescent="0.25">
      <c r="A91" s="25" t="s">
        <v>50</v>
      </c>
      <c r="B91" s="25" t="s">
        <v>1136</v>
      </c>
      <c r="C91" s="39">
        <v>453506</v>
      </c>
      <c r="D91" s="25" t="s">
        <v>4957</v>
      </c>
      <c r="E91" s="25" t="s">
        <v>53</v>
      </c>
      <c r="F91" s="25" t="s">
        <v>63</v>
      </c>
      <c r="G91" s="25" t="s">
        <v>56</v>
      </c>
      <c r="H91" s="17"/>
      <c r="I91" s="17"/>
      <c r="J91" s="25" t="s">
        <v>70</v>
      </c>
      <c r="K91" s="25" t="s">
        <v>65</v>
      </c>
      <c r="L91" s="25" t="s">
        <v>66</v>
      </c>
      <c r="M91" s="25" t="s">
        <v>119</v>
      </c>
      <c r="N91" s="26">
        <v>0</v>
      </c>
      <c r="O91" s="26">
        <v>195.43</v>
      </c>
      <c r="P91" s="27">
        <v>195.43</v>
      </c>
      <c r="Q91" s="18"/>
      <c r="R91" s="29">
        <v>0</v>
      </c>
      <c r="S91" s="29">
        <v>0</v>
      </c>
      <c r="T91" s="30">
        <v>0</v>
      </c>
      <c r="U91" s="19"/>
      <c r="V91" s="26">
        <v>0</v>
      </c>
      <c r="W91" s="26">
        <v>0</v>
      </c>
      <c r="X91" s="27">
        <v>0</v>
      </c>
      <c r="Y91" s="18"/>
      <c r="Z91" s="29">
        <v>0</v>
      </c>
      <c r="AA91" s="29">
        <v>0</v>
      </c>
      <c r="AB91" s="30">
        <v>0</v>
      </c>
      <c r="AC91" s="19"/>
      <c r="AD91" s="26">
        <v>0</v>
      </c>
      <c r="AE91" s="26">
        <v>0</v>
      </c>
      <c r="AF91" s="27">
        <v>0</v>
      </c>
      <c r="AG91" s="18"/>
      <c r="AH91" s="34">
        <v>0</v>
      </c>
      <c r="AI91" s="34">
        <v>0</v>
      </c>
      <c r="AJ91" s="34">
        <v>0</v>
      </c>
      <c r="AK91" s="19"/>
      <c r="AL91" s="35">
        <v>43580.041655092595</v>
      </c>
      <c r="AM91" s="16"/>
    </row>
    <row r="92" spans="1:39" ht="41.25" hidden="1" x14ac:dyDescent="0.25">
      <c r="A92" s="25" t="s">
        <v>50</v>
      </c>
      <c r="B92" s="25" t="s">
        <v>1043</v>
      </c>
      <c r="C92" s="39">
        <v>453514</v>
      </c>
      <c r="D92" s="25" t="s">
        <v>1145</v>
      </c>
      <c r="E92" s="25" t="s">
        <v>53</v>
      </c>
      <c r="F92" s="25" t="s">
        <v>54</v>
      </c>
      <c r="G92" s="25" t="s">
        <v>289</v>
      </c>
      <c r="H92" s="17"/>
      <c r="I92" s="17"/>
      <c r="J92" s="25" t="s">
        <v>85</v>
      </c>
      <c r="K92" s="25" t="s">
        <v>65</v>
      </c>
      <c r="L92" s="25" t="s">
        <v>1045</v>
      </c>
      <c r="M92" s="25" t="s">
        <v>72</v>
      </c>
      <c r="N92" s="26">
        <v>271575.21000000002</v>
      </c>
      <c r="O92" s="26">
        <v>230139.53</v>
      </c>
      <c r="P92" s="27">
        <v>-41435.680000000022</v>
      </c>
      <c r="Q92" s="28">
        <v>-0.1525753399951344</v>
      </c>
      <c r="R92" s="29">
        <v>22701.17</v>
      </c>
      <c r="S92" s="29">
        <v>27742.49</v>
      </c>
      <c r="T92" s="30">
        <v>5041.3200000000033</v>
      </c>
      <c r="U92" s="31">
        <v>0.22207313543751286</v>
      </c>
      <c r="V92" s="26">
        <v>2542.08</v>
      </c>
      <c r="W92" s="26">
        <v>2640.87</v>
      </c>
      <c r="X92" s="27">
        <v>98.789999999999964</v>
      </c>
      <c r="Y92" s="28">
        <v>3.886187688821751E-2</v>
      </c>
      <c r="Z92" s="29">
        <v>1176.28</v>
      </c>
      <c r="AA92" s="29">
        <v>301.5</v>
      </c>
      <c r="AB92" s="30">
        <v>-874.78</v>
      </c>
      <c r="AC92" s="32">
        <v>-0.74368347672322921</v>
      </c>
      <c r="AD92" s="26">
        <v>245155.68</v>
      </c>
      <c r="AE92" s="26">
        <v>197870</v>
      </c>
      <c r="AF92" s="27">
        <v>-47285.679999999993</v>
      </c>
      <c r="AG92" s="33">
        <v>-0.19288021391142149</v>
      </c>
      <c r="AH92" s="34">
        <v>187.8</v>
      </c>
      <c r="AI92" s="34">
        <v>131.75</v>
      </c>
      <c r="AJ92" s="34">
        <v>-56.050000000000011</v>
      </c>
      <c r="AK92" s="32">
        <v>-0.2984558040468584</v>
      </c>
      <c r="AL92" s="35">
        <v>44057.041666666664</v>
      </c>
      <c r="AM92" s="16"/>
    </row>
    <row r="93" spans="1:39" ht="33" hidden="1" x14ac:dyDescent="0.25">
      <c r="A93" s="25" t="s">
        <v>50</v>
      </c>
      <c r="B93" s="25" t="s">
        <v>1136</v>
      </c>
      <c r="C93" s="39">
        <v>453519</v>
      </c>
      <c r="D93" s="25" t="s">
        <v>5211</v>
      </c>
      <c r="E93" s="25" t="s">
        <v>53</v>
      </c>
      <c r="F93" s="25" t="s">
        <v>63</v>
      </c>
      <c r="G93" s="25" t="s">
        <v>56</v>
      </c>
      <c r="H93" s="17"/>
      <c r="I93" s="17"/>
      <c r="J93" s="25" t="s">
        <v>70</v>
      </c>
      <c r="K93" s="25" t="s">
        <v>65</v>
      </c>
      <c r="L93" s="25" t="s">
        <v>66</v>
      </c>
      <c r="M93" s="25" t="s">
        <v>119</v>
      </c>
      <c r="N93" s="26">
        <v>0</v>
      </c>
      <c r="O93" s="26">
        <v>0</v>
      </c>
      <c r="P93" s="27">
        <v>0</v>
      </c>
      <c r="Q93" s="18"/>
      <c r="R93" s="29">
        <v>0</v>
      </c>
      <c r="S93" s="29">
        <v>0</v>
      </c>
      <c r="T93" s="30">
        <v>0</v>
      </c>
      <c r="U93" s="19"/>
      <c r="V93" s="26">
        <v>0</v>
      </c>
      <c r="W93" s="26">
        <v>0</v>
      </c>
      <c r="X93" s="27">
        <v>0</v>
      </c>
      <c r="Y93" s="18"/>
      <c r="Z93" s="29">
        <v>0</v>
      </c>
      <c r="AA93" s="29">
        <v>0</v>
      </c>
      <c r="AB93" s="30">
        <v>0</v>
      </c>
      <c r="AC93" s="19"/>
      <c r="AD93" s="26">
        <v>0</v>
      </c>
      <c r="AE93" s="26">
        <v>0</v>
      </c>
      <c r="AF93" s="27">
        <v>0</v>
      </c>
      <c r="AG93" s="18"/>
      <c r="AH93" s="34">
        <v>0</v>
      </c>
      <c r="AI93" s="34">
        <v>0</v>
      </c>
      <c r="AJ93" s="34">
        <v>0</v>
      </c>
      <c r="AK93" s="19"/>
      <c r="AL93" s="35">
        <v>43848.041655092595</v>
      </c>
      <c r="AM93" s="16"/>
    </row>
    <row r="94" spans="1:39" ht="66" hidden="1" x14ac:dyDescent="0.25">
      <c r="A94" s="25" t="s">
        <v>50</v>
      </c>
      <c r="B94" s="25" t="s">
        <v>1136</v>
      </c>
      <c r="C94" s="39">
        <v>453526</v>
      </c>
      <c r="D94" s="25" t="s">
        <v>5481</v>
      </c>
      <c r="E94" s="25" t="s">
        <v>53</v>
      </c>
      <c r="F94" s="25" t="s">
        <v>63</v>
      </c>
      <c r="G94" s="25" t="s">
        <v>56</v>
      </c>
      <c r="H94" s="17"/>
      <c r="I94" s="17"/>
      <c r="J94" s="25" t="s">
        <v>64</v>
      </c>
      <c r="K94" s="25" t="s">
        <v>65</v>
      </c>
      <c r="L94" s="25" t="s">
        <v>96</v>
      </c>
      <c r="M94" s="25" t="s">
        <v>127</v>
      </c>
      <c r="N94" s="26">
        <v>0</v>
      </c>
      <c r="O94" s="26">
        <v>0</v>
      </c>
      <c r="P94" s="27">
        <v>0</v>
      </c>
      <c r="Q94" s="18"/>
      <c r="R94" s="29">
        <v>0</v>
      </c>
      <c r="S94" s="29">
        <v>0</v>
      </c>
      <c r="T94" s="30">
        <v>0</v>
      </c>
      <c r="U94" s="19"/>
      <c r="V94" s="26">
        <v>0</v>
      </c>
      <c r="W94" s="26">
        <v>0</v>
      </c>
      <c r="X94" s="27">
        <v>0</v>
      </c>
      <c r="Y94" s="18"/>
      <c r="Z94" s="29">
        <v>0</v>
      </c>
      <c r="AA94" s="29">
        <v>0</v>
      </c>
      <c r="AB94" s="30">
        <v>0</v>
      </c>
      <c r="AC94" s="19"/>
      <c r="AD94" s="26">
        <v>0</v>
      </c>
      <c r="AE94" s="26">
        <v>0</v>
      </c>
      <c r="AF94" s="27">
        <v>0</v>
      </c>
      <c r="AG94" s="18"/>
      <c r="AH94" s="34">
        <v>0</v>
      </c>
      <c r="AI94" s="34">
        <v>0</v>
      </c>
      <c r="AJ94" s="34">
        <v>0</v>
      </c>
      <c r="AK94" s="19"/>
      <c r="AL94" s="35">
        <v>44050.041666666664</v>
      </c>
      <c r="AM94" s="16"/>
    </row>
    <row r="95" spans="1:39" ht="74.25" hidden="1" x14ac:dyDescent="0.25">
      <c r="A95" s="25" t="s">
        <v>50</v>
      </c>
      <c r="B95" s="25" t="s">
        <v>1043</v>
      </c>
      <c r="C95" s="39">
        <v>453527</v>
      </c>
      <c r="D95" s="25" t="s">
        <v>1119</v>
      </c>
      <c r="E95" s="25" t="s">
        <v>53</v>
      </c>
      <c r="F95" s="25" t="s">
        <v>54</v>
      </c>
      <c r="G95" s="25" t="s">
        <v>289</v>
      </c>
      <c r="H95" s="17"/>
      <c r="I95" s="17"/>
      <c r="J95" s="25" t="s">
        <v>85</v>
      </c>
      <c r="K95" s="25" t="s">
        <v>65</v>
      </c>
      <c r="L95" s="25" t="s">
        <v>1045</v>
      </c>
      <c r="M95" s="25" t="s">
        <v>72</v>
      </c>
      <c r="N95" s="26">
        <v>266195.3</v>
      </c>
      <c r="O95" s="26">
        <v>255158.39999999999</v>
      </c>
      <c r="P95" s="27">
        <v>-11036.899999999994</v>
      </c>
      <c r="Q95" s="28">
        <v>-4.146166367325041E-2</v>
      </c>
      <c r="R95" s="29">
        <v>24416.47</v>
      </c>
      <c r="S95" s="29">
        <v>29765.45</v>
      </c>
      <c r="T95" s="30">
        <v>5348.98</v>
      </c>
      <c r="U95" s="31">
        <v>0.21907261778627293</v>
      </c>
      <c r="V95" s="26">
        <v>7355.09</v>
      </c>
      <c r="W95" s="26">
        <v>3736.52</v>
      </c>
      <c r="X95" s="27">
        <v>-3618.57</v>
      </c>
      <c r="Y95" s="28">
        <v>-0.49198174325535105</v>
      </c>
      <c r="Z95" s="29">
        <v>1934.3</v>
      </c>
      <c r="AA95" s="29">
        <v>1824</v>
      </c>
      <c r="AB95" s="30">
        <v>-110.29999999999995</v>
      </c>
      <c r="AC95" s="32">
        <v>-5.7023212531665181E-2</v>
      </c>
      <c r="AD95" s="26">
        <v>232489.44</v>
      </c>
      <c r="AE95" s="26">
        <v>215268</v>
      </c>
      <c r="AF95" s="27">
        <v>-17221.440000000002</v>
      </c>
      <c r="AG95" s="33">
        <v>-7.4074074074074084E-2</v>
      </c>
      <c r="AH95" s="34">
        <v>226.23000000000002</v>
      </c>
      <c r="AI95" s="34">
        <v>124.5</v>
      </c>
      <c r="AJ95" s="34">
        <v>-101.73000000000002</v>
      </c>
      <c r="AK95" s="32">
        <v>-0.44967510940193611</v>
      </c>
      <c r="AL95" s="35">
        <v>44050.041666666664</v>
      </c>
      <c r="AM95" s="16"/>
    </row>
    <row r="96" spans="1:39" ht="57.75" hidden="1" x14ac:dyDescent="0.25">
      <c r="A96" s="25" t="s">
        <v>50</v>
      </c>
      <c r="B96" s="25" t="s">
        <v>1040</v>
      </c>
      <c r="C96" s="39">
        <v>453530</v>
      </c>
      <c r="D96" s="25" t="s">
        <v>1122</v>
      </c>
      <c r="E96" s="25" t="s">
        <v>53</v>
      </c>
      <c r="F96" s="25" t="s">
        <v>54</v>
      </c>
      <c r="G96" s="25" t="s">
        <v>289</v>
      </c>
      <c r="H96" s="17"/>
      <c r="I96" s="17"/>
      <c r="J96" s="25" t="s">
        <v>70</v>
      </c>
      <c r="K96" s="25" t="s">
        <v>65</v>
      </c>
      <c r="L96" s="25" t="s">
        <v>77</v>
      </c>
      <c r="M96" s="25" t="s">
        <v>119</v>
      </c>
      <c r="N96" s="26">
        <v>63580.959999999999</v>
      </c>
      <c r="O96" s="26">
        <v>47913</v>
      </c>
      <c r="P96" s="27">
        <v>-15667.96</v>
      </c>
      <c r="Q96" s="28">
        <v>-0.24642534494603416</v>
      </c>
      <c r="R96" s="29">
        <v>14189.54</v>
      </c>
      <c r="S96" s="29">
        <v>1285.78</v>
      </c>
      <c r="T96" s="30">
        <v>-12903.76</v>
      </c>
      <c r="U96" s="31">
        <v>-0.90938536414852067</v>
      </c>
      <c r="V96" s="26">
        <v>24883.09</v>
      </c>
      <c r="W96" s="26">
        <v>21174.89</v>
      </c>
      <c r="X96" s="27">
        <v>-3708.2000000000007</v>
      </c>
      <c r="Y96" s="28">
        <v>-0.14902490004255906</v>
      </c>
      <c r="Z96" s="29">
        <v>4697.92</v>
      </c>
      <c r="AA96" s="29">
        <v>0</v>
      </c>
      <c r="AB96" s="30">
        <v>-4697.92</v>
      </c>
      <c r="AC96" s="32">
        <v>-1</v>
      </c>
      <c r="AD96" s="26">
        <v>16445.05</v>
      </c>
      <c r="AE96" s="26">
        <v>0</v>
      </c>
      <c r="AF96" s="27">
        <v>-16445.05</v>
      </c>
      <c r="AG96" s="33">
        <v>-1</v>
      </c>
      <c r="AH96" s="34">
        <v>152.5</v>
      </c>
      <c r="AI96" s="34">
        <v>96.5</v>
      </c>
      <c r="AJ96" s="34">
        <v>-56</v>
      </c>
      <c r="AK96" s="32">
        <v>-0.36721311475409835</v>
      </c>
      <c r="AL96" s="35">
        <v>43676.041655092595</v>
      </c>
      <c r="AM96" s="16"/>
    </row>
    <row r="97" spans="1:39" ht="74.25" hidden="1" x14ac:dyDescent="0.25">
      <c r="A97" s="25" t="s">
        <v>50</v>
      </c>
      <c r="B97" s="25" t="s">
        <v>1043</v>
      </c>
      <c r="C97" s="39">
        <v>453532</v>
      </c>
      <c r="D97" s="25" t="s">
        <v>1120</v>
      </c>
      <c r="E97" s="25" t="s">
        <v>53</v>
      </c>
      <c r="F97" s="25" t="s">
        <v>63</v>
      </c>
      <c r="G97" s="25" t="s">
        <v>56</v>
      </c>
      <c r="H97" s="17"/>
      <c r="I97" s="17"/>
      <c r="J97" s="25" t="s">
        <v>57</v>
      </c>
      <c r="K97" s="25" t="s">
        <v>65</v>
      </c>
      <c r="L97" s="25" t="s">
        <v>1045</v>
      </c>
      <c r="M97" s="25" t="s">
        <v>127</v>
      </c>
      <c r="N97" s="26">
        <v>0</v>
      </c>
      <c r="O97" s="26">
        <v>-6015.77</v>
      </c>
      <c r="P97" s="27">
        <v>-6015.77</v>
      </c>
      <c r="Q97" s="18"/>
      <c r="R97" s="29">
        <v>0</v>
      </c>
      <c r="S97" s="29">
        <v>60.93</v>
      </c>
      <c r="T97" s="30">
        <v>60.93</v>
      </c>
      <c r="U97" s="19"/>
      <c r="V97" s="26">
        <v>0</v>
      </c>
      <c r="W97" s="26">
        <v>0</v>
      </c>
      <c r="X97" s="27">
        <v>0</v>
      </c>
      <c r="Y97" s="18"/>
      <c r="Z97" s="29">
        <v>0</v>
      </c>
      <c r="AA97" s="29">
        <v>0</v>
      </c>
      <c r="AB97" s="30">
        <v>0</v>
      </c>
      <c r="AC97" s="19"/>
      <c r="AD97" s="26">
        <v>0</v>
      </c>
      <c r="AE97" s="26">
        <v>705.6</v>
      </c>
      <c r="AF97" s="27">
        <v>705.6</v>
      </c>
      <c r="AG97" s="18"/>
      <c r="AH97" s="34">
        <v>0</v>
      </c>
      <c r="AI97" s="34">
        <v>0</v>
      </c>
      <c r="AJ97" s="34">
        <v>0</v>
      </c>
      <c r="AK97" s="19"/>
      <c r="AL97" s="35">
        <v>43691.041655092595</v>
      </c>
      <c r="AM97" s="16"/>
    </row>
    <row r="98" spans="1:39" ht="49.5" hidden="1" x14ac:dyDescent="0.25">
      <c r="A98" s="25" t="s">
        <v>50</v>
      </c>
      <c r="B98" s="25" t="s">
        <v>1136</v>
      </c>
      <c r="C98" s="39">
        <v>453533</v>
      </c>
      <c r="D98" s="25" t="s">
        <v>4961</v>
      </c>
      <c r="E98" s="25" t="s">
        <v>53</v>
      </c>
      <c r="F98" s="25" t="s">
        <v>63</v>
      </c>
      <c r="G98" s="25" t="s">
        <v>56</v>
      </c>
      <c r="H98" s="17"/>
      <c r="I98" s="17"/>
      <c r="J98" s="25" t="s">
        <v>70</v>
      </c>
      <c r="K98" s="25" t="s">
        <v>65</v>
      </c>
      <c r="L98" s="25" t="s">
        <v>66</v>
      </c>
      <c r="M98" s="25" t="s">
        <v>119</v>
      </c>
      <c r="N98" s="26">
        <v>0</v>
      </c>
      <c r="O98" s="26">
        <v>273.58999999999997</v>
      </c>
      <c r="P98" s="27">
        <v>273.58999999999997</v>
      </c>
      <c r="Q98" s="18"/>
      <c r="R98" s="29">
        <v>0</v>
      </c>
      <c r="S98" s="29">
        <v>0</v>
      </c>
      <c r="T98" s="30">
        <v>0</v>
      </c>
      <c r="U98" s="19"/>
      <c r="V98" s="26">
        <v>0</v>
      </c>
      <c r="W98" s="26">
        <v>0</v>
      </c>
      <c r="X98" s="27">
        <v>0</v>
      </c>
      <c r="Y98" s="18"/>
      <c r="Z98" s="29">
        <v>0</v>
      </c>
      <c r="AA98" s="29">
        <v>0</v>
      </c>
      <c r="AB98" s="30">
        <v>0</v>
      </c>
      <c r="AC98" s="19"/>
      <c r="AD98" s="26">
        <v>0</v>
      </c>
      <c r="AE98" s="26">
        <v>0</v>
      </c>
      <c r="AF98" s="27">
        <v>0</v>
      </c>
      <c r="AG98" s="18"/>
      <c r="AH98" s="34">
        <v>0</v>
      </c>
      <c r="AI98" s="34">
        <v>0</v>
      </c>
      <c r="AJ98" s="34">
        <v>0</v>
      </c>
      <c r="AK98" s="19"/>
      <c r="AL98" s="35">
        <v>43691.041655092595</v>
      </c>
      <c r="AM98" s="16"/>
    </row>
    <row r="99" spans="1:39" ht="90.75" hidden="1" x14ac:dyDescent="0.25">
      <c r="A99" s="25" t="s">
        <v>50</v>
      </c>
      <c r="B99" s="25" t="s">
        <v>1040</v>
      </c>
      <c r="C99" s="39">
        <v>453534</v>
      </c>
      <c r="D99" s="25" t="s">
        <v>1118</v>
      </c>
      <c r="E99" s="25" t="s">
        <v>53</v>
      </c>
      <c r="F99" s="25" t="s">
        <v>54</v>
      </c>
      <c r="G99" s="25" t="s">
        <v>289</v>
      </c>
      <c r="H99" s="17"/>
      <c r="I99" s="17"/>
      <c r="J99" s="25" t="s">
        <v>145</v>
      </c>
      <c r="K99" s="25" t="s">
        <v>65</v>
      </c>
      <c r="L99" s="25" t="s">
        <v>96</v>
      </c>
      <c r="M99" s="25" t="s">
        <v>60</v>
      </c>
      <c r="N99" s="26">
        <v>108545</v>
      </c>
      <c r="O99" s="26">
        <v>102750.95</v>
      </c>
      <c r="P99" s="27">
        <v>-5794.0500000000029</v>
      </c>
      <c r="Q99" s="28">
        <v>-5.3379243631673526E-2</v>
      </c>
      <c r="R99" s="29">
        <v>28779</v>
      </c>
      <c r="S99" s="29">
        <v>31735.22</v>
      </c>
      <c r="T99" s="30">
        <v>2956.2200000000012</v>
      </c>
      <c r="U99" s="31">
        <v>0.10272142881962547</v>
      </c>
      <c r="V99" s="26">
        <v>44731</v>
      </c>
      <c r="W99" s="26">
        <v>18021.97</v>
      </c>
      <c r="X99" s="27">
        <v>-26709.03</v>
      </c>
      <c r="Y99" s="28">
        <v>-0.59710335114350221</v>
      </c>
      <c r="Z99" s="29">
        <v>9002</v>
      </c>
      <c r="AA99" s="29">
        <v>16889.919999999998</v>
      </c>
      <c r="AB99" s="30">
        <v>7887.9199999999983</v>
      </c>
      <c r="AC99" s="32">
        <v>0.87624083536991759</v>
      </c>
      <c r="AD99" s="26">
        <v>26033</v>
      </c>
      <c r="AE99" s="26">
        <v>27496.1</v>
      </c>
      <c r="AF99" s="27">
        <v>1463.0999999999985</v>
      </c>
      <c r="AG99" s="33">
        <v>5.6201743940383304E-2</v>
      </c>
      <c r="AH99" s="34">
        <v>364</v>
      </c>
      <c r="AI99" s="34">
        <v>646.27</v>
      </c>
      <c r="AJ99" s="34">
        <v>282.27</v>
      </c>
      <c r="AK99" s="32">
        <v>0.7754670329670329</v>
      </c>
      <c r="AL99" s="35">
        <v>43691.041655092595</v>
      </c>
      <c r="AM99" s="16"/>
    </row>
    <row r="100" spans="1:39" ht="66" hidden="1" x14ac:dyDescent="0.25">
      <c r="A100" s="25" t="s">
        <v>50</v>
      </c>
      <c r="B100" s="25" t="s">
        <v>1040</v>
      </c>
      <c r="C100" s="39">
        <v>453543</v>
      </c>
      <c r="D100" s="25" t="s">
        <v>1072</v>
      </c>
      <c r="E100" s="25" t="s">
        <v>53</v>
      </c>
      <c r="F100" s="25" t="s">
        <v>54</v>
      </c>
      <c r="G100" s="25" t="s">
        <v>289</v>
      </c>
      <c r="H100" s="17"/>
      <c r="I100" s="17"/>
      <c r="J100" s="25" t="s">
        <v>145</v>
      </c>
      <c r="K100" s="25" t="s">
        <v>65</v>
      </c>
      <c r="L100" s="25" t="s">
        <v>96</v>
      </c>
      <c r="M100" s="25" t="s">
        <v>119</v>
      </c>
      <c r="N100" s="26">
        <v>10047.26</v>
      </c>
      <c r="O100" s="26">
        <v>6264.06</v>
      </c>
      <c r="P100" s="27">
        <v>-3783.2</v>
      </c>
      <c r="Q100" s="28">
        <v>-0.37654046974000871</v>
      </c>
      <c r="R100" s="29">
        <v>6456.04</v>
      </c>
      <c r="S100" s="29">
        <v>4028.58</v>
      </c>
      <c r="T100" s="30">
        <v>-2427.46</v>
      </c>
      <c r="U100" s="31">
        <v>-0.37599828997342027</v>
      </c>
      <c r="V100" s="26">
        <v>1392.05</v>
      </c>
      <c r="W100" s="26">
        <v>625.38</v>
      </c>
      <c r="X100" s="27">
        <v>-766.67</v>
      </c>
      <c r="Y100" s="28">
        <v>-0.55074889551381057</v>
      </c>
      <c r="Z100" s="29">
        <v>598.23</v>
      </c>
      <c r="AA100" s="29">
        <v>734</v>
      </c>
      <c r="AB100" s="30">
        <v>135.76999999999998</v>
      </c>
      <c r="AC100" s="32">
        <v>0.2269528442237935</v>
      </c>
      <c r="AD100" s="26">
        <v>1600.94</v>
      </c>
      <c r="AE100" s="26">
        <v>876.1</v>
      </c>
      <c r="AF100" s="27">
        <v>-724.84</v>
      </c>
      <c r="AG100" s="33">
        <v>-0.4527590040851</v>
      </c>
      <c r="AH100" s="34">
        <v>34</v>
      </c>
      <c r="AI100" s="34">
        <v>42</v>
      </c>
      <c r="AJ100" s="34">
        <v>8</v>
      </c>
      <c r="AK100" s="32">
        <v>0.23529411764705882</v>
      </c>
      <c r="AL100" s="35">
        <v>43736.041655092595</v>
      </c>
      <c r="AM100" s="16"/>
    </row>
    <row r="101" spans="1:39" ht="74.25" hidden="1" x14ac:dyDescent="0.25">
      <c r="A101" s="25" t="s">
        <v>50</v>
      </c>
      <c r="B101" s="25" t="s">
        <v>1043</v>
      </c>
      <c r="C101" s="39">
        <v>453551</v>
      </c>
      <c r="D101" s="25" t="s">
        <v>1113</v>
      </c>
      <c r="E101" s="25" t="s">
        <v>53</v>
      </c>
      <c r="F101" s="25" t="s">
        <v>54</v>
      </c>
      <c r="G101" s="25" t="s">
        <v>289</v>
      </c>
      <c r="H101" s="25" t="s">
        <v>56</v>
      </c>
      <c r="I101" s="25" t="s">
        <v>56</v>
      </c>
      <c r="J101" s="25" t="s">
        <v>70</v>
      </c>
      <c r="K101" s="25" t="s">
        <v>65</v>
      </c>
      <c r="L101" s="25" t="s">
        <v>1045</v>
      </c>
      <c r="M101" s="25" t="s">
        <v>119</v>
      </c>
      <c r="N101" s="26">
        <v>42488.94</v>
      </c>
      <c r="O101" s="26">
        <v>24128.98</v>
      </c>
      <c r="P101" s="27">
        <v>-18359.960000000003</v>
      </c>
      <c r="Q101" s="28">
        <v>-0.432111509489293</v>
      </c>
      <c r="R101" s="29">
        <v>11325.14</v>
      </c>
      <c r="S101" s="29">
        <v>9088.7800000000007</v>
      </c>
      <c r="T101" s="30">
        <v>-2236.3599999999988</v>
      </c>
      <c r="U101" s="31">
        <v>-0.19746864056426666</v>
      </c>
      <c r="V101" s="26">
        <v>14926.05</v>
      </c>
      <c r="W101" s="26">
        <v>8193.66</v>
      </c>
      <c r="X101" s="27">
        <v>-6732.3899999999994</v>
      </c>
      <c r="Y101" s="28">
        <v>-0.4510496748972434</v>
      </c>
      <c r="Z101" s="29">
        <v>1387.75</v>
      </c>
      <c r="AA101" s="29">
        <v>2953.5</v>
      </c>
      <c r="AB101" s="30">
        <v>1565.75</v>
      </c>
      <c r="AC101" s="32">
        <v>1.1282651774455053</v>
      </c>
      <c r="AD101" s="26">
        <v>14850</v>
      </c>
      <c r="AE101" s="26">
        <v>3893.04</v>
      </c>
      <c r="AF101" s="27">
        <v>-10956.96</v>
      </c>
      <c r="AG101" s="33">
        <v>-0.73784242424242419</v>
      </c>
      <c r="AH101" s="34">
        <v>39</v>
      </c>
      <c r="AI101" s="34">
        <v>90.75</v>
      </c>
      <c r="AJ101" s="34">
        <v>51.75</v>
      </c>
      <c r="AK101" s="32">
        <v>1.3269230769230769</v>
      </c>
      <c r="AL101" s="35">
        <v>44068.041666666664</v>
      </c>
      <c r="AM101" s="16"/>
    </row>
    <row r="102" spans="1:39" ht="57.75" hidden="1" x14ac:dyDescent="0.25">
      <c r="A102" s="25" t="s">
        <v>50</v>
      </c>
      <c r="B102" s="25" t="s">
        <v>1040</v>
      </c>
      <c r="C102" s="39">
        <v>453562</v>
      </c>
      <c r="D102" s="25" t="s">
        <v>1116</v>
      </c>
      <c r="E102" s="25" t="s">
        <v>53</v>
      </c>
      <c r="F102" s="25" t="s">
        <v>54</v>
      </c>
      <c r="G102" s="25" t="s">
        <v>289</v>
      </c>
      <c r="H102" s="25" t="s">
        <v>56</v>
      </c>
      <c r="I102" s="25" t="s">
        <v>56</v>
      </c>
      <c r="J102" s="25" t="s">
        <v>85</v>
      </c>
      <c r="K102" s="25" t="s">
        <v>65</v>
      </c>
      <c r="L102" s="25" t="s">
        <v>1117</v>
      </c>
      <c r="M102" s="25" t="s">
        <v>67</v>
      </c>
      <c r="N102" s="26">
        <v>10952</v>
      </c>
      <c r="O102" s="26">
        <v>6110.09</v>
      </c>
      <c r="P102" s="27">
        <v>-4841.91</v>
      </c>
      <c r="Q102" s="28">
        <v>-0.4421028122717312</v>
      </c>
      <c r="R102" s="29">
        <v>2409</v>
      </c>
      <c r="S102" s="29">
        <v>565.69000000000005</v>
      </c>
      <c r="T102" s="30">
        <v>-1843.31</v>
      </c>
      <c r="U102" s="31">
        <v>-0.76517642175176415</v>
      </c>
      <c r="V102" s="26">
        <v>0</v>
      </c>
      <c r="W102" s="26">
        <v>0</v>
      </c>
      <c r="X102" s="27">
        <v>0</v>
      </c>
      <c r="Y102" s="18"/>
      <c r="Z102" s="29">
        <v>393</v>
      </c>
      <c r="AA102" s="29">
        <v>0</v>
      </c>
      <c r="AB102" s="30">
        <v>-393</v>
      </c>
      <c r="AC102" s="32">
        <v>-1</v>
      </c>
      <c r="AD102" s="26">
        <v>8150</v>
      </c>
      <c r="AE102" s="26">
        <v>5544.4</v>
      </c>
      <c r="AF102" s="27">
        <v>-2605.6000000000004</v>
      </c>
      <c r="AG102" s="33">
        <v>-0.31970552147239267</v>
      </c>
      <c r="AH102" s="34">
        <v>32</v>
      </c>
      <c r="AI102" s="34">
        <v>0</v>
      </c>
      <c r="AJ102" s="34">
        <v>-32</v>
      </c>
      <c r="AK102" s="32">
        <v>-1</v>
      </c>
      <c r="AL102" s="35">
        <v>43679.041655092595</v>
      </c>
      <c r="AM102" s="16"/>
    </row>
    <row r="103" spans="1:39" ht="66" hidden="1" x14ac:dyDescent="0.25">
      <c r="A103" s="25" t="s">
        <v>50</v>
      </c>
      <c r="B103" s="25" t="s">
        <v>1040</v>
      </c>
      <c r="C103" s="39">
        <v>453566</v>
      </c>
      <c r="D103" s="25" t="s">
        <v>1125</v>
      </c>
      <c r="E103" s="25" t="s">
        <v>53</v>
      </c>
      <c r="F103" s="25" t="s">
        <v>54</v>
      </c>
      <c r="G103" s="25" t="s">
        <v>990</v>
      </c>
      <c r="H103" s="25" t="s">
        <v>56</v>
      </c>
      <c r="I103" s="25" t="s">
        <v>56</v>
      </c>
      <c r="J103" s="25" t="s">
        <v>64</v>
      </c>
      <c r="K103" s="25" t="s">
        <v>65</v>
      </c>
      <c r="L103" s="25" t="s">
        <v>96</v>
      </c>
      <c r="M103" s="25" t="s">
        <v>119</v>
      </c>
      <c r="N103" s="26">
        <v>0</v>
      </c>
      <c r="O103" s="26">
        <v>5831.93</v>
      </c>
      <c r="P103" s="27">
        <v>5831.93</v>
      </c>
      <c r="Q103" s="18"/>
      <c r="R103" s="29">
        <v>0</v>
      </c>
      <c r="S103" s="29">
        <v>2031.68</v>
      </c>
      <c r="T103" s="30">
        <v>2031.68</v>
      </c>
      <c r="U103" s="19"/>
      <c r="V103" s="26">
        <v>0</v>
      </c>
      <c r="W103" s="26">
        <v>1396.19</v>
      </c>
      <c r="X103" s="27">
        <v>1396.19</v>
      </c>
      <c r="Y103" s="18"/>
      <c r="Z103" s="29">
        <v>0</v>
      </c>
      <c r="AA103" s="29">
        <v>183.1</v>
      </c>
      <c r="AB103" s="30">
        <v>183.1</v>
      </c>
      <c r="AC103" s="19"/>
      <c r="AD103" s="26">
        <v>0</v>
      </c>
      <c r="AE103" s="26">
        <v>2220.96</v>
      </c>
      <c r="AF103" s="27">
        <v>2220.96</v>
      </c>
      <c r="AG103" s="18"/>
      <c r="AH103" s="34">
        <v>0</v>
      </c>
      <c r="AI103" s="34">
        <v>0</v>
      </c>
      <c r="AJ103" s="34">
        <v>0</v>
      </c>
      <c r="AK103" s="19"/>
      <c r="AL103" s="35">
        <v>43672.041655092595</v>
      </c>
      <c r="AM103" s="16"/>
    </row>
    <row r="104" spans="1:39" ht="41.25" hidden="1" x14ac:dyDescent="0.25">
      <c r="A104" s="25" t="s">
        <v>50</v>
      </c>
      <c r="B104" s="25" t="s">
        <v>51</v>
      </c>
      <c r="C104" s="39">
        <v>453622</v>
      </c>
      <c r="D104" s="25" t="s">
        <v>1157</v>
      </c>
      <c r="E104" s="25" t="s">
        <v>62</v>
      </c>
      <c r="F104" s="25" t="s">
        <v>54</v>
      </c>
      <c r="G104" s="25" t="s">
        <v>75</v>
      </c>
      <c r="H104" s="25" t="s">
        <v>74</v>
      </c>
      <c r="I104" s="25" t="s">
        <v>56</v>
      </c>
      <c r="J104" s="25" t="s">
        <v>3564</v>
      </c>
      <c r="K104" s="25" t="s">
        <v>65</v>
      </c>
      <c r="L104" s="25" t="s">
        <v>86</v>
      </c>
      <c r="M104" s="25" t="s">
        <v>72</v>
      </c>
      <c r="N104" s="26">
        <v>84256.53</v>
      </c>
      <c r="O104" s="26">
        <v>74983.08</v>
      </c>
      <c r="P104" s="27">
        <v>-9273.4499999999971</v>
      </c>
      <c r="Q104" s="28">
        <v>-0.11006209251674615</v>
      </c>
      <c r="R104" s="29">
        <v>18029.259999999998</v>
      </c>
      <c r="S104" s="29">
        <v>10045.83</v>
      </c>
      <c r="T104" s="30">
        <v>-7983.4299999999985</v>
      </c>
      <c r="U104" s="31">
        <v>-0.44280408624646822</v>
      </c>
      <c r="V104" s="26">
        <v>637.77</v>
      </c>
      <c r="W104" s="26">
        <v>1524.94</v>
      </c>
      <c r="X104" s="27">
        <v>887.17000000000007</v>
      </c>
      <c r="Y104" s="28">
        <v>1.39105006507048</v>
      </c>
      <c r="Z104" s="29">
        <v>817.58</v>
      </c>
      <c r="AA104" s="29">
        <v>712</v>
      </c>
      <c r="AB104" s="30">
        <v>-105.58000000000004</v>
      </c>
      <c r="AC104" s="32">
        <v>-0.12913720981433013</v>
      </c>
      <c r="AD104" s="26">
        <v>64771.92</v>
      </c>
      <c r="AE104" s="26">
        <v>59974</v>
      </c>
      <c r="AF104" s="27">
        <v>-4797.9199999999983</v>
      </c>
      <c r="AG104" s="33">
        <v>-7.4074074074074042E-2</v>
      </c>
      <c r="AH104" s="34">
        <v>61.22999999999999</v>
      </c>
      <c r="AI104" s="34">
        <v>37</v>
      </c>
      <c r="AJ104" s="34">
        <v>-24.22999999999999</v>
      </c>
      <c r="AK104" s="32">
        <v>-0.39572105177200706</v>
      </c>
      <c r="AL104" s="35">
        <v>44390.041666666664</v>
      </c>
      <c r="AM104" s="16"/>
    </row>
    <row r="105" spans="1:39" ht="41.25" hidden="1" x14ac:dyDescent="0.25">
      <c r="A105" s="25" t="s">
        <v>50</v>
      </c>
      <c r="B105" s="25" t="s">
        <v>1136</v>
      </c>
      <c r="C105" s="39">
        <v>453624</v>
      </c>
      <c r="D105" s="25" t="s">
        <v>4964</v>
      </c>
      <c r="E105" s="25" t="s">
        <v>53</v>
      </c>
      <c r="F105" s="25" t="s">
        <v>63</v>
      </c>
      <c r="G105" s="25" t="s">
        <v>56</v>
      </c>
      <c r="H105" s="17"/>
      <c r="I105" s="17"/>
      <c r="J105" s="25" t="s">
        <v>70</v>
      </c>
      <c r="K105" s="25" t="s">
        <v>65</v>
      </c>
      <c r="L105" s="25" t="s">
        <v>66</v>
      </c>
      <c r="M105" s="25" t="s">
        <v>127</v>
      </c>
      <c r="N105" s="26">
        <v>0</v>
      </c>
      <c r="O105" s="26">
        <v>17119.439999999999</v>
      </c>
      <c r="P105" s="27">
        <v>17119.439999999999</v>
      </c>
      <c r="Q105" s="18"/>
      <c r="R105" s="29">
        <v>0</v>
      </c>
      <c r="S105" s="29">
        <v>6166.08</v>
      </c>
      <c r="T105" s="30">
        <v>6166.08</v>
      </c>
      <c r="U105" s="19"/>
      <c r="V105" s="26">
        <v>0</v>
      </c>
      <c r="W105" s="26">
        <v>0</v>
      </c>
      <c r="X105" s="27">
        <v>0</v>
      </c>
      <c r="Y105" s="18"/>
      <c r="Z105" s="29">
        <v>0</v>
      </c>
      <c r="AA105" s="29">
        <v>0</v>
      </c>
      <c r="AB105" s="30">
        <v>0</v>
      </c>
      <c r="AC105" s="19"/>
      <c r="AD105" s="26">
        <v>0</v>
      </c>
      <c r="AE105" s="26">
        <v>2907.9</v>
      </c>
      <c r="AF105" s="27">
        <v>2907.9</v>
      </c>
      <c r="AG105" s="18"/>
      <c r="AH105" s="34">
        <v>0</v>
      </c>
      <c r="AI105" s="34">
        <v>1</v>
      </c>
      <c r="AJ105" s="34">
        <v>1</v>
      </c>
      <c r="AK105" s="19"/>
      <c r="AL105" s="35">
        <v>43749.041655092595</v>
      </c>
      <c r="AM105" s="16"/>
    </row>
    <row r="106" spans="1:39" ht="74.25" hidden="1" x14ac:dyDescent="0.25">
      <c r="A106" s="25" t="s">
        <v>50</v>
      </c>
      <c r="B106" s="25" t="s">
        <v>51</v>
      </c>
      <c r="C106" s="39">
        <v>453626</v>
      </c>
      <c r="D106" s="25" t="s">
        <v>1133</v>
      </c>
      <c r="E106" s="25" t="s">
        <v>53</v>
      </c>
      <c r="F106" s="25" t="s">
        <v>54</v>
      </c>
      <c r="G106" s="25" t="s">
        <v>74</v>
      </c>
      <c r="H106" s="25" t="s">
        <v>75</v>
      </c>
      <c r="I106" s="25" t="s">
        <v>56</v>
      </c>
      <c r="J106" s="25" t="s">
        <v>95</v>
      </c>
      <c r="K106" s="25" t="s">
        <v>65</v>
      </c>
      <c r="L106" s="25" t="s">
        <v>146</v>
      </c>
      <c r="M106" s="25" t="s">
        <v>119</v>
      </c>
      <c r="N106" s="26">
        <v>659610.37</v>
      </c>
      <c r="O106" s="26">
        <v>439600.87</v>
      </c>
      <c r="P106" s="27">
        <v>-220009.5</v>
      </c>
      <c r="Q106" s="28">
        <v>-0.33354463484253588</v>
      </c>
      <c r="R106" s="29">
        <v>217047.58</v>
      </c>
      <c r="S106" s="29">
        <v>129244.4</v>
      </c>
      <c r="T106" s="30">
        <v>-87803.18</v>
      </c>
      <c r="U106" s="31">
        <v>-0.40453425004784666</v>
      </c>
      <c r="V106" s="26">
        <v>170191.38</v>
      </c>
      <c r="W106" s="26">
        <v>162627.6</v>
      </c>
      <c r="X106" s="27">
        <v>-7563.7799999999988</v>
      </c>
      <c r="Y106" s="28">
        <v>-4.4442791403418898E-2</v>
      </c>
      <c r="Z106" s="29">
        <v>60319.89</v>
      </c>
      <c r="AA106" s="29">
        <v>52661</v>
      </c>
      <c r="AB106" s="30">
        <v>-7658.8899999999994</v>
      </c>
      <c r="AC106" s="32">
        <v>-0.12697121960931956</v>
      </c>
      <c r="AD106" s="26">
        <v>212051.52</v>
      </c>
      <c r="AE106" s="26">
        <v>94843.9</v>
      </c>
      <c r="AF106" s="27">
        <v>-117207.62</v>
      </c>
      <c r="AG106" s="33">
        <v>-0.55273180781727005</v>
      </c>
      <c r="AH106" s="34">
        <v>1847.8</v>
      </c>
      <c r="AI106" s="34">
        <v>1438</v>
      </c>
      <c r="AJ106" s="34">
        <v>-409.79999999999995</v>
      </c>
      <c r="AK106" s="32">
        <v>-0.22177724861998049</v>
      </c>
      <c r="AL106" s="35">
        <v>44417.041666666664</v>
      </c>
      <c r="AM106" s="16"/>
    </row>
    <row r="107" spans="1:39" ht="49.5" hidden="1" x14ac:dyDescent="0.25">
      <c r="A107" s="25" t="s">
        <v>50</v>
      </c>
      <c r="B107" s="25" t="s">
        <v>1043</v>
      </c>
      <c r="C107" s="39">
        <v>453627</v>
      </c>
      <c r="D107" s="25" t="s">
        <v>1135</v>
      </c>
      <c r="E107" s="25" t="s">
        <v>53</v>
      </c>
      <c r="F107" s="25" t="s">
        <v>54</v>
      </c>
      <c r="G107" s="25" t="s">
        <v>289</v>
      </c>
      <c r="H107" s="17"/>
      <c r="I107" s="17"/>
      <c r="J107" s="25" t="s">
        <v>145</v>
      </c>
      <c r="K107" s="25" t="s">
        <v>65</v>
      </c>
      <c r="L107" s="25" t="s">
        <v>1045</v>
      </c>
      <c r="M107" s="25" t="s">
        <v>119</v>
      </c>
      <c r="N107" s="26">
        <v>44390.45</v>
      </c>
      <c r="O107" s="26">
        <v>55123.19</v>
      </c>
      <c r="P107" s="27">
        <v>10732.740000000005</v>
      </c>
      <c r="Q107" s="28">
        <v>0.24178038294272769</v>
      </c>
      <c r="R107" s="29">
        <v>22185.33</v>
      </c>
      <c r="S107" s="29">
        <v>23730.35</v>
      </c>
      <c r="T107" s="30">
        <v>1545.0199999999968</v>
      </c>
      <c r="U107" s="31">
        <v>6.9641515361727621E-2</v>
      </c>
      <c r="V107" s="26">
        <v>15013.88</v>
      </c>
      <c r="W107" s="26">
        <v>12773.18</v>
      </c>
      <c r="X107" s="27">
        <v>-2240.6999999999989</v>
      </c>
      <c r="Y107" s="28">
        <v>-0.14924190149381766</v>
      </c>
      <c r="Z107" s="29">
        <v>2995.76</v>
      </c>
      <c r="AA107" s="29">
        <v>9593.2000000000007</v>
      </c>
      <c r="AB107" s="30">
        <v>6597.4400000000005</v>
      </c>
      <c r="AC107" s="32">
        <v>2.2022591929927633</v>
      </c>
      <c r="AD107" s="26">
        <v>4195.4799999999996</v>
      </c>
      <c r="AE107" s="26">
        <v>4659.5</v>
      </c>
      <c r="AF107" s="27">
        <v>464.02000000000044</v>
      </c>
      <c r="AG107" s="33">
        <v>0.11059997902504612</v>
      </c>
      <c r="AH107" s="34">
        <v>223</v>
      </c>
      <c r="AI107" s="34">
        <v>253.5</v>
      </c>
      <c r="AJ107" s="34">
        <v>30.5</v>
      </c>
      <c r="AK107" s="32">
        <v>0.1367713004484305</v>
      </c>
      <c r="AL107" s="35">
        <v>43862.041655092595</v>
      </c>
      <c r="AM107" s="16"/>
    </row>
    <row r="108" spans="1:39" ht="99" hidden="1" x14ac:dyDescent="0.25">
      <c r="A108" s="25" t="s">
        <v>50</v>
      </c>
      <c r="B108" s="25" t="s">
        <v>51</v>
      </c>
      <c r="C108" s="39">
        <v>453653</v>
      </c>
      <c r="D108" s="25" t="s">
        <v>1128</v>
      </c>
      <c r="E108" s="25" t="s">
        <v>53</v>
      </c>
      <c r="F108" s="25" t="s">
        <v>54</v>
      </c>
      <c r="G108" s="25" t="s">
        <v>74</v>
      </c>
      <c r="H108" s="25" t="s">
        <v>56</v>
      </c>
      <c r="I108" s="25" t="s">
        <v>56</v>
      </c>
      <c r="J108" s="25" t="s">
        <v>145</v>
      </c>
      <c r="K108" s="25" t="s">
        <v>65</v>
      </c>
      <c r="L108" s="25" t="s">
        <v>96</v>
      </c>
      <c r="M108" s="25" t="s">
        <v>60</v>
      </c>
      <c r="N108" s="26">
        <v>716809.78</v>
      </c>
      <c r="O108" s="26">
        <v>630978.51</v>
      </c>
      <c r="P108" s="27">
        <v>-85831.270000000019</v>
      </c>
      <c r="Q108" s="28">
        <v>-0.11974065141800941</v>
      </c>
      <c r="R108" s="29">
        <v>26553.62</v>
      </c>
      <c r="S108" s="29">
        <v>56238.52</v>
      </c>
      <c r="T108" s="30">
        <v>29684.899999999998</v>
      </c>
      <c r="U108" s="31">
        <v>1.1179229046736376</v>
      </c>
      <c r="V108" s="26">
        <v>214846.02</v>
      </c>
      <c r="W108" s="26">
        <v>186000.8</v>
      </c>
      <c r="X108" s="27">
        <v>-28845.22</v>
      </c>
      <c r="Y108" s="28">
        <v>-0.13425996906994137</v>
      </c>
      <c r="Z108" s="29">
        <v>1056</v>
      </c>
      <c r="AA108" s="29">
        <v>1184.06</v>
      </c>
      <c r="AB108" s="30">
        <v>128.05999999999995</v>
      </c>
      <c r="AC108" s="32">
        <v>0.12126893939393935</v>
      </c>
      <c r="AD108" s="26">
        <v>474354.14</v>
      </c>
      <c r="AE108" s="26">
        <v>386313.42</v>
      </c>
      <c r="AF108" s="27">
        <v>-88040.72000000003</v>
      </c>
      <c r="AG108" s="33">
        <v>-0.18560124720319723</v>
      </c>
      <c r="AH108" s="34">
        <v>71.25</v>
      </c>
      <c r="AI108" s="34">
        <v>65</v>
      </c>
      <c r="AJ108" s="34">
        <v>-6.25</v>
      </c>
      <c r="AK108" s="32">
        <v>-8.771929824561403E-2</v>
      </c>
      <c r="AL108" s="35">
        <v>44449.041666666664</v>
      </c>
      <c r="AM108" s="16"/>
    </row>
    <row r="109" spans="1:39" ht="49.5" hidden="1" x14ac:dyDescent="0.25">
      <c r="A109" s="25" t="s">
        <v>50</v>
      </c>
      <c r="B109" s="25" t="s">
        <v>1040</v>
      </c>
      <c r="C109" s="39">
        <v>453658</v>
      </c>
      <c r="D109" s="25" t="s">
        <v>1129</v>
      </c>
      <c r="E109" s="25" t="s">
        <v>53</v>
      </c>
      <c r="F109" s="25" t="s">
        <v>54</v>
      </c>
      <c r="G109" s="25" t="s">
        <v>289</v>
      </c>
      <c r="H109" s="17"/>
      <c r="I109" s="17"/>
      <c r="J109" s="25" t="s">
        <v>70</v>
      </c>
      <c r="K109" s="25" t="s">
        <v>65</v>
      </c>
      <c r="L109" s="25" t="s">
        <v>77</v>
      </c>
      <c r="M109" s="25" t="s">
        <v>119</v>
      </c>
      <c r="N109" s="26">
        <v>69910.53</v>
      </c>
      <c r="O109" s="26">
        <v>50404.35</v>
      </c>
      <c r="P109" s="27">
        <v>-19506.18</v>
      </c>
      <c r="Q109" s="28">
        <v>-0.27901633702390755</v>
      </c>
      <c r="R109" s="29">
        <v>15760.43</v>
      </c>
      <c r="S109" s="29">
        <v>8906.92</v>
      </c>
      <c r="T109" s="30">
        <v>-6853.51</v>
      </c>
      <c r="U109" s="31">
        <v>-0.43485552107398084</v>
      </c>
      <c r="V109" s="26">
        <v>24433.74</v>
      </c>
      <c r="W109" s="26">
        <v>22555.119999999999</v>
      </c>
      <c r="X109" s="27">
        <v>-1878.6200000000026</v>
      </c>
      <c r="Y109" s="28">
        <v>-7.6886305575814523E-2</v>
      </c>
      <c r="Z109" s="29">
        <v>1555.36</v>
      </c>
      <c r="AA109" s="29">
        <v>1236</v>
      </c>
      <c r="AB109" s="30">
        <v>-319.3599999999999</v>
      </c>
      <c r="AC109" s="32">
        <v>-0.20532866988992896</v>
      </c>
      <c r="AD109" s="26">
        <v>28161</v>
      </c>
      <c r="AE109" s="26">
        <v>7251.8</v>
      </c>
      <c r="AF109" s="27">
        <v>-20909.2</v>
      </c>
      <c r="AG109" s="33">
        <v>-0.74248783778985128</v>
      </c>
      <c r="AH109" s="34">
        <v>89</v>
      </c>
      <c r="AI109" s="34">
        <v>70</v>
      </c>
      <c r="AJ109" s="34">
        <v>-19</v>
      </c>
      <c r="AK109" s="32">
        <v>-0.21348314606741572</v>
      </c>
      <c r="AL109" s="35">
        <v>43816.041655092595</v>
      </c>
      <c r="AM109" s="16"/>
    </row>
    <row r="110" spans="1:39" ht="41.25" hidden="1" x14ac:dyDescent="0.25">
      <c r="A110" s="25" t="s">
        <v>50</v>
      </c>
      <c r="B110" s="25" t="s">
        <v>1136</v>
      </c>
      <c r="C110" s="39">
        <v>453662</v>
      </c>
      <c r="D110" s="25" t="s">
        <v>4996</v>
      </c>
      <c r="E110" s="25" t="s">
        <v>53</v>
      </c>
      <c r="F110" s="25" t="s">
        <v>63</v>
      </c>
      <c r="G110" s="25" t="s">
        <v>56</v>
      </c>
      <c r="H110" s="17"/>
      <c r="I110" s="17"/>
      <c r="J110" s="17"/>
      <c r="K110" s="25" t="s">
        <v>58</v>
      </c>
      <c r="L110" s="25" t="s">
        <v>4997</v>
      </c>
      <c r="M110" s="25" t="s">
        <v>127</v>
      </c>
      <c r="N110" s="26">
        <v>0</v>
      </c>
      <c r="O110" s="26">
        <v>0</v>
      </c>
      <c r="P110" s="27">
        <v>0</v>
      </c>
      <c r="Q110" s="18"/>
      <c r="R110" s="29">
        <v>0</v>
      </c>
      <c r="S110" s="29">
        <v>0</v>
      </c>
      <c r="T110" s="30">
        <v>0</v>
      </c>
      <c r="U110" s="19"/>
      <c r="V110" s="26">
        <v>0</v>
      </c>
      <c r="W110" s="26">
        <v>0</v>
      </c>
      <c r="X110" s="27">
        <v>0</v>
      </c>
      <c r="Y110" s="18"/>
      <c r="Z110" s="29">
        <v>0</v>
      </c>
      <c r="AA110" s="29">
        <v>0</v>
      </c>
      <c r="AB110" s="30">
        <v>0</v>
      </c>
      <c r="AC110" s="19"/>
      <c r="AD110" s="26">
        <v>0</v>
      </c>
      <c r="AE110" s="26">
        <v>0</v>
      </c>
      <c r="AF110" s="27">
        <v>0</v>
      </c>
      <c r="AG110" s="18"/>
      <c r="AH110" s="34">
        <v>0</v>
      </c>
      <c r="AI110" s="34">
        <v>0</v>
      </c>
      <c r="AJ110" s="34">
        <v>0</v>
      </c>
      <c r="AK110" s="19"/>
      <c r="AL110" s="35">
        <v>43588.041655092595</v>
      </c>
      <c r="AM110" s="16"/>
    </row>
    <row r="111" spans="1:39" ht="90.75" hidden="1" x14ac:dyDescent="0.25">
      <c r="A111" s="25" t="s">
        <v>50</v>
      </c>
      <c r="B111" s="25" t="s">
        <v>1040</v>
      </c>
      <c r="C111" s="39">
        <v>453678</v>
      </c>
      <c r="D111" s="25" t="s">
        <v>1126</v>
      </c>
      <c r="E111" s="25" t="s">
        <v>53</v>
      </c>
      <c r="F111" s="25" t="s">
        <v>54</v>
      </c>
      <c r="G111" s="25" t="s">
        <v>289</v>
      </c>
      <c r="H111" s="17"/>
      <c r="I111" s="17"/>
      <c r="J111" s="25" t="s">
        <v>57</v>
      </c>
      <c r="K111" s="25" t="s">
        <v>65</v>
      </c>
      <c r="L111" s="25" t="s">
        <v>59</v>
      </c>
      <c r="M111" s="25" t="s">
        <v>119</v>
      </c>
      <c r="N111" s="26">
        <v>147000</v>
      </c>
      <c r="O111" s="26">
        <v>116646.75</v>
      </c>
      <c r="P111" s="27">
        <v>-30353.25</v>
      </c>
      <c r="Q111" s="28">
        <v>-0.20648469387755103</v>
      </c>
      <c r="R111" s="29">
        <v>64994</v>
      </c>
      <c r="S111" s="29">
        <v>3425.75</v>
      </c>
      <c r="T111" s="30">
        <v>-61568.25</v>
      </c>
      <c r="U111" s="31">
        <v>-0.94729128842662402</v>
      </c>
      <c r="V111" s="26">
        <v>54057</v>
      </c>
      <c r="W111" s="26">
        <v>7691.53</v>
      </c>
      <c r="X111" s="27">
        <v>-46365.47</v>
      </c>
      <c r="Y111" s="28">
        <v>-0.85771444956249887</v>
      </c>
      <c r="Z111" s="29">
        <v>27949</v>
      </c>
      <c r="AA111" s="29">
        <v>0</v>
      </c>
      <c r="AB111" s="30">
        <v>-27949</v>
      </c>
      <c r="AC111" s="32">
        <v>-1</v>
      </c>
      <c r="AD111" s="26">
        <v>0</v>
      </c>
      <c r="AE111" s="26">
        <v>39682.550000000003</v>
      </c>
      <c r="AF111" s="27">
        <v>39682.550000000003</v>
      </c>
      <c r="AG111" s="18"/>
      <c r="AH111" s="34">
        <v>839</v>
      </c>
      <c r="AI111" s="34">
        <v>571</v>
      </c>
      <c r="AJ111" s="34">
        <v>-268</v>
      </c>
      <c r="AK111" s="32">
        <v>-0.31942789034564956</v>
      </c>
      <c r="AL111" s="35">
        <v>43824.041655092595</v>
      </c>
      <c r="AM111" s="16"/>
    </row>
    <row r="112" spans="1:39" ht="90.75" hidden="1" x14ac:dyDescent="0.25">
      <c r="A112" s="25" t="s">
        <v>50</v>
      </c>
      <c r="B112" s="25" t="s">
        <v>1043</v>
      </c>
      <c r="C112" s="39">
        <v>453688</v>
      </c>
      <c r="D112" s="25" t="s">
        <v>1141</v>
      </c>
      <c r="E112" s="25" t="s">
        <v>53</v>
      </c>
      <c r="F112" s="25" t="s">
        <v>54</v>
      </c>
      <c r="G112" s="25" t="s">
        <v>289</v>
      </c>
      <c r="H112" s="17"/>
      <c r="I112" s="17"/>
      <c r="J112" s="25" t="s">
        <v>95</v>
      </c>
      <c r="K112" s="25" t="s">
        <v>65</v>
      </c>
      <c r="L112" s="25" t="s">
        <v>1045</v>
      </c>
      <c r="M112" s="25" t="s">
        <v>60</v>
      </c>
      <c r="N112" s="26">
        <v>197759.41</v>
      </c>
      <c r="O112" s="26">
        <v>160715.15</v>
      </c>
      <c r="P112" s="27">
        <v>-37044.260000000009</v>
      </c>
      <c r="Q112" s="28">
        <v>-0.18731983474263</v>
      </c>
      <c r="R112" s="29">
        <v>24703.599999999999</v>
      </c>
      <c r="S112" s="29">
        <v>26272.01</v>
      </c>
      <c r="T112" s="30">
        <v>1568.4099999999999</v>
      </c>
      <c r="U112" s="31">
        <v>6.3489127090788383E-2</v>
      </c>
      <c r="V112" s="26">
        <v>27308.65</v>
      </c>
      <c r="W112" s="26">
        <v>26815.19</v>
      </c>
      <c r="X112" s="27">
        <v>-493.46000000000276</v>
      </c>
      <c r="Y112" s="28">
        <v>-1.8069732484029887E-2</v>
      </c>
      <c r="Z112" s="29">
        <v>306.26</v>
      </c>
      <c r="AA112" s="29">
        <v>1109</v>
      </c>
      <c r="AB112" s="30">
        <v>802.74</v>
      </c>
      <c r="AC112" s="32">
        <v>2.62110624959185</v>
      </c>
      <c r="AD112" s="26">
        <v>145440.9</v>
      </c>
      <c r="AE112" s="26">
        <v>103301.59</v>
      </c>
      <c r="AF112" s="27">
        <v>-42139.31</v>
      </c>
      <c r="AG112" s="33">
        <v>-0.28973493700877812</v>
      </c>
      <c r="AH112" s="34">
        <v>28.849999999999994</v>
      </c>
      <c r="AI112" s="34">
        <v>75</v>
      </c>
      <c r="AJ112" s="34">
        <v>46.150000000000006</v>
      </c>
      <c r="AK112" s="32">
        <v>1.5996533795493939</v>
      </c>
      <c r="AL112" s="35">
        <v>44063.041666666664</v>
      </c>
      <c r="AM112" s="16"/>
    </row>
    <row r="113" spans="1:39" ht="66" hidden="1" x14ac:dyDescent="0.25">
      <c r="A113" s="25" t="s">
        <v>50</v>
      </c>
      <c r="B113" s="25" t="s">
        <v>1040</v>
      </c>
      <c r="C113" s="39">
        <v>453718</v>
      </c>
      <c r="D113" s="25" t="s">
        <v>1130</v>
      </c>
      <c r="E113" s="25" t="s">
        <v>53</v>
      </c>
      <c r="F113" s="25" t="s">
        <v>54</v>
      </c>
      <c r="G113" s="25" t="s">
        <v>289</v>
      </c>
      <c r="H113" s="25" t="s">
        <v>56</v>
      </c>
      <c r="I113" s="25" t="s">
        <v>56</v>
      </c>
      <c r="J113" s="25" t="s">
        <v>57</v>
      </c>
      <c r="K113" s="25" t="s">
        <v>65</v>
      </c>
      <c r="L113" s="25" t="s">
        <v>80</v>
      </c>
      <c r="M113" s="25" t="s">
        <v>119</v>
      </c>
      <c r="N113" s="26">
        <v>258164.64</v>
      </c>
      <c r="O113" s="26">
        <v>243301.9</v>
      </c>
      <c r="P113" s="27">
        <v>-14862.74000000002</v>
      </c>
      <c r="Q113" s="28">
        <v>-5.7570781188314629E-2</v>
      </c>
      <c r="R113" s="29">
        <v>118935.64</v>
      </c>
      <c r="S113" s="29">
        <v>26845.4</v>
      </c>
      <c r="T113" s="30">
        <v>-92090.239999999991</v>
      </c>
      <c r="U113" s="31">
        <v>-0.77428632830327382</v>
      </c>
      <c r="V113" s="26">
        <v>75770</v>
      </c>
      <c r="W113" s="26">
        <v>14217.01</v>
      </c>
      <c r="X113" s="27">
        <v>-61552.99</v>
      </c>
      <c r="Y113" s="28">
        <v>-0.81236623993665036</v>
      </c>
      <c r="Z113" s="29">
        <v>37489</v>
      </c>
      <c r="AA113" s="29">
        <v>12056.5</v>
      </c>
      <c r="AB113" s="30">
        <v>-25432.5</v>
      </c>
      <c r="AC113" s="32">
        <v>-0.67839899703913142</v>
      </c>
      <c r="AD113" s="26">
        <v>25970</v>
      </c>
      <c r="AE113" s="26">
        <v>3448.6</v>
      </c>
      <c r="AF113" s="27">
        <v>-22521.4</v>
      </c>
      <c r="AG113" s="33">
        <v>-0.86720831728917991</v>
      </c>
      <c r="AH113" s="34">
        <v>1281</v>
      </c>
      <c r="AI113" s="34">
        <v>1467.5</v>
      </c>
      <c r="AJ113" s="34">
        <v>186.5</v>
      </c>
      <c r="AK113" s="32">
        <v>0.14558938329430132</v>
      </c>
      <c r="AL113" s="35">
        <v>43736.041655092595</v>
      </c>
      <c r="AM113" s="16"/>
    </row>
    <row r="114" spans="1:39" ht="74.25" hidden="1" x14ac:dyDescent="0.25">
      <c r="A114" s="25" t="s">
        <v>50</v>
      </c>
      <c r="B114" s="25" t="s">
        <v>1040</v>
      </c>
      <c r="C114" s="39">
        <v>453797</v>
      </c>
      <c r="D114" s="25" t="s">
        <v>1047</v>
      </c>
      <c r="E114" s="25" t="s">
        <v>53</v>
      </c>
      <c r="F114" s="25" t="s">
        <v>54</v>
      </c>
      <c r="G114" s="25" t="s">
        <v>289</v>
      </c>
      <c r="H114" s="17"/>
      <c r="I114" s="17"/>
      <c r="J114" s="25" t="s">
        <v>57</v>
      </c>
      <c r="K114" s="25" t="s">
        <v>58</v>
      </c>
      <c r="L114" s="25" t="s">
        <v>59</v>
      </c>
      <c r="M114" s="25" t="s">
        <v>119</v>
      </c>
      <c r="N114" s="26">
        <v>28894</v>
      </c>
      <c r="O114" s="26">
        <v>149208.15</v>
      </c>
      <c r="P114" s="27">
        <v>120314.15</v>
      </c>
      <c r="Q114" s="28">
        <v>4.1639838720841693</v>
      </c>
      <c r="R114" s="29">
        <v>5248</v>
      </c>
      <c r="S114" s="29">
        <v>19564.189999999999</v>
      </c>
      <c r="T114" s="30">
        <v>14316.189999999999</v>
      </c>
      <c r="U114" s="31">
        <v>2.727932545731707</v>
      </c>
      <c r="V114" s="26">
        <v>21974</v>
      </c>
      <c r="W114" s="26">
        <v>99666.65</v>
      </c>
      <c r="X114" s="27">
        <v>77692.649999999994</v>
      </c>
      <c r="Y114" s="28">
        <v>3.5356626012560297</v>
      </c>
      <c r="Z114" s="29">
        <v>1672</v>
      </c>
      <c r="AA114" s="29">
        <v>1853.5</v>
      </c>
      <c r="AB114" s="30">
        <v>181.5</v>
      </c>
      <c r="AC114" s="32">
        <v>0.10855263157894737</v>
      </c>
      <c r="AD114" s="26">
        <v>0</v>
      </c>
      <c r="AE114" s="26">
        <v>28123.81</v>
      </c>
      <c r="AF114" s="27">
        <v>28123.81</v>
      </c>
      <c r="AG114" s="18"/>
      <c r="AH114" s="34">
        <v>56</v>
      </c>
      <c r="AI114" s="34">
        <v>191.5</v>
      </c>
      <c r="AJ114" s="34">
        <v>135.5</v>
      </c>
      <c r="AK114" s="32">
        <v>2.4196428571428572</v>
      </c>
      <c r="AL114" s="35">
        <v>43796.041655092595</v>
      </c>
      <c r="AM114" s="16"/>
    </row>
    <row r="115" spans="1:39" ht="90.75" hidden="1" x14ac:dyDescent="0.25">
      <c r="A115" s="25" t="s">
        <v>50</v>
      </c>
      <c r="B115" s="25" t="s">
        <v>1040</v>
      </c>
      <c r="C115" s="39">
        <v>453799</v>
      </c>
      <c r="D115" s="25" t="s">
        <v>1048</v>
      </c>
      <c r="E115" s="25" t="s">
        <v>53</v>
      </c>
      <c r="F115" s="25" t="s">
        <v>54</v>
      </c>
      <c r="G115" s="25" t="s">
        <v>289</v>
      </c>
      <c r="H115" s="17"/>
      <c r="I115" s="17"/>
      <c r="J115" s="25" t="s">
        <v>57</v>
      </c>
      <c r="K115" s="25" t="s">
        <v>58</v>
      </c>
      <c r="L115" s="25" t="s">
        <v>59</v>
      </c>
      <c r="M115" s="25" t="s">
        <v>60</v>
      </c>
      <c r="N115" s="26">
        <v>170479</v>
      </c>
      <c r="O115" s="26">
        <v>172343.28</v>
      </c>
      <c r="P115" s="27">
        <v>1864.2799999999988</v>
      </c>
      <c r="Q115" s="28">
        <v>1.0935540447797083E-2</v>
      </c>
      <c r="R115" s="29">
        <v>35670</v>
      </c>
      <c r="S115" s="29">
        <v>46039.96</v>
      </c>
      <c r="T115" s="30">
        <v>10369.959999999999</v>
      </c>
      <c r="U115" s="31">
        <v>0.29071937202130638</v>
      </c>
      <c r="V115" s="26">
        <v>113274</v>
      </c>
      <c r="W115" s="26">
        <v>107565.3</v>
      </c>
      <c r="X115" s="27">
        <v>-5708.6999999999971</v>
      </c>
      <c r="Y115" s="28">
        <v>-5.0397266804385797E-2</v>
      </c>
      <c r="Z115" s="29">
        <v>13055</v>
      </c>
      <c r="AA115" s="29">
        <v>15973.77</v>
      </c>
      <c r="AB115" s="30">
        <v>2918.7700000000004</v>
      </c>
      <c r="AC115" s="32">
        <v>0.2235748755266182</v>
      </c>
      <c r="AD115" s="26">
        <v>8480</v>
      </c>
      <c r="AE115" s="26">
        <v>2764.25</v>
      </c>
      <c r="AF115" s="27">
        <v>-5715.75</v>
      </c>
      <c r="AG115" s="33">
        <v>-0.67402712264150944</v>
      </c>
      <c r="AH115" s="34">
        <v>459</v>
      </c>
      <c r="AI115" s="34">
        <v>658</v>
      </c>
      <c r="AJ115" s="34">
        <v>199</v>
      </c>
      <c r="AK115" s="32">
        <v>0.43355119825708061</v>
      </c>
      <c r="AL115" s="35">
        <v>43750.041655092595</v>
      </c>
      <c r="AM115" s="16"/>
    </row>
    <row r="116" spans="1:39" ht="90.75" hidden="1" x14ac:dyDescent="0.25">
      <c r="A116" s="25" t="s">
        <v>50</v>
      </c>
      <c r="B116" s="25" t="s">
        <v>1040</v>
      </c>
      <c r="C116" s="39">
        <v>453800</v>
      </c>
      <c r="D116" s="25" t="s">
        <v>1049</v>
      </c>
      <c r="E116" s="25" t="s">
        <v>53</v>
      </c>
      <c r="F116" s="25" t="s">
        <v>54</v>
      </c>
      <c r="G116" s="25" t="s">
        <v>289</v>
      </c>
      <c r="H116" s="17"/>
      <c r="I116" s="17"/>
      <c r="J116" s="25" t="s">
        <v>57</v>
      </c>
      <c r="K116" s="25" t="s">
        <v>65</v>
      </c>
      <c r="L116" s="25" t="s">
        <v>59</v>
      </c>
      <c r="M116" s="25" t="s">
        <v>60</v>
      </c>
      <c r="N116" s="26">
        <v>239514.29</v>
      </c>
      <c r="O116" s="26">
        <v>224726.63</v>
      </c>
      <c r="P116" s="27">
        <v>-14787.660000000003</v>
      </c>
      <c r="Q116" s="28">
        <v>-6.1740199300843401E-2</v>
      </c>
      <c r="R116" s="29">
        <v>70644.73</v>
      </c>
      <c r="S116" s="29">
        <v>23586.85</v>
      </c>
      <c r="T116" s="30">
        <v>-47057.88</v>
      </c>
      <c r="U116" s="31">
        <v>-0.66612017626792541</v>
      </c>
      <c r="V116" s="26">
        <v>140502.47</v>
      </c>
      <c r="W116" s="26">
        <v>108391.12</v>
      </c>
      <c r="X116" s="27">
        <v>-32111.350000000006</v>
      </c>
      <c r="Y116" s="28">
        <v>-0.22854651594381228</v>
      </c>
      <c r="Z116" s="29">
        <v>14831.45</v>
      </c>
      <c r="AA116" s="29">
        <v>0</v>
      </c>
      <c r="AB116" s="30">
        <v>-14831.45</v>
      </c>
      <c r="AC116" s="32">
        <v>-1</v>
      </c>
      <c r="AD116" s="26">
        <v>13535.64</v>
      </c>
      <c r="AE116" s="26">
        <v>92748.66</v>
      </c>
      <c r="AF116" s="27">
        <v>79213.02</v>
      </c>
      <c r="AG116" s="33">
        <v>5.8521813523409314</v>
      </c>
      <c r="AH116" s="34">
        <v>1023.8399999999999</v>
      </c>
      <c r="AI116" s="34">
        <v>87</v>
      </c>
      <c r="AJ116" s="34">
        <v>-936.83999999999992</v>
      </c>
      <c r="AK116" s="32">
        <v>-0.91502578527894984</v>
      </c>
      <c r="AL116" s="35">
        <v>43811.041655092595</v>
      </c>
      <c r="AM116" s="16"/>
    </row>
    <row r="117" spans="1:39" ht="82.5" hidden="1" x14ac:dyDescent="0.25">
      <c r="A117" s="25" t="s">
        <v>50</v>
      </c>
      <c r="B117" s="25" t="s">
        <v>1043</v>
      </c>
      <c r="C117" s="39">
        <v>453802</v>
      </c>
      <c r="D117" s="25" t="s">
        <v>1140</v>
      </c>
      <c r="E117" s="25" t="s">
        <v>53</v>
      </c>
      <c r="F117" s="25" t="s">
        <v>54</v>
      </c>
      <c r="G117" s="25" t="s">
        <v>289</v>
      </c>
      <c r="H117" s="25" t="s">
        <v>56</v>
      </c>
      <c r="I117" s="25" t="s">
        <v>56</v>
      </c>
      <c r="J117" s="25" t="s">
        <v>57</v>
      </c>
      <c r="K117" s="25" t="s">
        <v>58</v>
      </c>
      <c r="L117" s="25" t="s">
        <v>1045</v>
      </c>
      <c r="M117" s="25" t="s">
        <v>60</v>
      </c>
      <c r="N117" s="26">
        <v>268709.59000000003</v>
      </c>
      <c r="O117" s="26">
        <v>349602.92</v>
      </c>
      <c r="P117" s="27">
        <v>80893.329999999958</v>
      </c>
      <c r="Q117" s="28">
        <v>0.30104370298060429</v>
      </c>
      <c r="R117" s="29">
        <v>102728.26</v>
      </c>
      <c r="S117" s="29">
        <v>143708.06</v>
      </c>
      <c r="T117" s="30">
        <v>40979.800000000003</v>
      </c>
      <c r="U117" s="31">
        <v>0.39891457326348179</v>
      </c>
      <c r="V117" s="26">
        <v>124094.81</v>
      </c>
      <c r="W117" s="26">
        <v>137759.45000000001</v>
      </c>
      <c r="X117" s="27">
        <v>13664.640000000014</v>
      </c>
      <c r="Y117" s="28">
        <v>0.11011451647333208</v>
      </c>
      <c r="Z117" s="29">
        <v>22326.639999999999</v>
      </c>
      <c r="AA117" s="29">
        <v>41034.61</v>
      </c>
      <c r="AB117" s="30">
        <v>18707.97</v>
      </c>
      <c r="AC117" s="32">
        <v>0.83792142480910703</v>
      </c>
      <c r="AD117" s="26">
        <v>19559.88</v>
      </c>
      <c r="AE117" s="26">
        <v>27100.799999999999</v>
      </c>
      <c r="AF117" s="27">
        <v>7540.9199999999983</v>
      </c>
      <c r="AG117" s="33">
        <v>0.38552997257651878</v>
      </c>
      <c r="AH117" s="34">
        <v>856</v>
      </c>
      <c r="AI117" s="34">
        <v>1666.5</v>
      </c>
      <c r="AJ117" s="34">
        <v>810.5</v>
      </c>
      <c r="AK117" s="32">
        <v>0.94684579439252337</v>
      </c>
      <c r="AL117" s="35">
        <v>43848.041655092595</v>
      </c>
      <c r="AM117" s="16"/>
    </row>
    <row r="118" spans="1:39" ht="66" hidden="1" x14ac:dyDescent="0.25">
      <c r="A118" s="25" t="s">
        <v>50</v>
      </c>
      <c r="B118" s="25" t="s">
        <v>1040</v>
      </c>
      <c r="C118" s="39">
        <v>453808</v>
      </c>
      <c r="D118" s="25" t="s">
        <v>1131</v>
      </c>
      <c r="E118" s="25" t="s">
        <v>53</v>
      </c>
      <c r="F118" s="25" t="s">
        <v>54</v>
      </c>
      <c r="G118" s="25" t="s">
        <v>289</v>
      </c>
      <c r="H118" s="17"/>
      <c r="I118" s="17"/>
      <c r="J118" s="25" t="s">
        <v>57</v>
      </c>
      <c r="K118" s="25" t="s">
        <v>65</v>
      </c>
      <c r="L118" s="25" t="s">
        <v>80</v>
      </c>
      <c r="M118" s="25" t="s">
        <v>119</v>
      </c>
      <c r="N118" s="26">
        <v>307716</v>
      </c>
      <c r="O118" s="26">
        <v>262363.68</v>
      </c>
      <c r="P118" s="27">
        <v>-45352.320000000007</v>
      </c>
      <c r="Q118" s="28">
        <v>-0.14738369145575794</v>
      </c>
      <c r="R118" s="29">
        <v>143526</v>
      </c>
      <c r="S118" s="29">
        <v>105230.01</v>
      </c>
      <c r="T118" s="30">
        <v>-38295.990000000005</v>
      </c>
      <c r="U118" s="31">
        <v>-0.26682266627649348</v>
      </c>
      <c r="V118" s="26">
        <v>81249</v>
      </c>
      <c r="W118" s="26">
        <v>74839.460000000006</v>
      </c>
      <c r="X118" s="27">
        <v>-6409.5399999999936</v>
      </c>
      <c r="Y118" s="28">
        <v>-7.8887617078363961E-2</v>
      </c>
      <c r="Z118" s="29">
        <v>56441</v>
      </c>
      <c r="AA118" s="29">
        <v>56193</v>
      </c>
      <c r="AB118" s="30">
        <v>-248</v>
      </c>
      <c r="AC118" s="32">
        <v>-4.3939689233004377E-3</v>
      </c>
      <c r="AD118" s="26">
        <v>26500</v>
      </c>
      <c r="AE118" s="26">
        <v>26101.21</v>
      </c>
      <c r="AF118" s="27">
        <v>-398.79000000000087</v>
      </c>
      <c r="AG118" s="33">
        <v>-1.5048679245283051E-2</v>
      </c>
      <c r="AH118" s="34">
        <v>1447</v>
      </c>
      <c r="AI118" s="34">
        <v>1517.75</v>
      </c>
      <c r="AJ118" s="34">
        <v>70.75</v>
      </c>
      <c r="AK118" s="32">
        <v>4.8894263994471318E-2</v>
      </c>
      <c r="AL118" s="35">
        <v>43792.041655092595</v>
      </c>
      <c r="AM118" s="16"/>
    </row>
    <row r="119" spans="1:39" ht="66" hidden="1" x14ac:dyDescent="0.25">
      <c r="A119" s="25" t="s">
        <v>50</v>
      </c>
      <c r="B119" s="25" t="s">
        <v>1040</v>
      </c>
      <c r="C119" s="39">
        <v>453809</v>
      </c>
      <c r="D119" s="25" t="s">
        <v>1138</v>
      </c>
      <c r="E119" s="25" t="s">
        <v>53</v>
      </c>
      <c r="F119" s="25" t="s">
        <v>54</v>
      </c>
      <c r="G119" s="25" t="s">
        <v>289</v>
      </c>
      <c r="H119" s="17"/>
      <c r="I119" s="17"/>
      <c r="J119" s="25" t="s">
        <v>57</v>
      </c>
      <c r="K119" s="25" t="s">
        <v>65</v>
      </c>
      <c r="L119" s="25" t="s">
        <v>80</v>
      </c>
      <c r="M119" s="25" t="s">
        <v>119</v>
      </c>
      <c r="N119" s="26">
        <v>192908</v>
      </c>
      <c r="O119" s="26">
        <v>94675</v>
      </c>
      <c r="P119" s="27">
        <v>-98233</v>
      </c>
      <c r="Q119" s="28">
        <v>-0.50922201256557531</v>
      </c>
      <c r="R119" s="29">
        <v>95310</v>
      </c>
      <c r="S119" s="29">
        <v>43998</v>
      </c>
      <c r="T119" s="30">
        <v>-51312</v>
      </c>
      <c r="U119" s="31">
        <v>-0.53836953100409191</v>
      </c>
      <c r="V119" s="26">
        <v>34460</v>
      </c>
      <c r="W119" s="26">
        <v>12489</v>
      </c>
      <c r="X119" s="27">
        <v>-21971</v>
      </c>
      <c r="Y119" s="28">
        <v>-0.637579802669762</v>
      </c>
      <c r="Z119" s="29">
        <v>34942</v>
      </c>
      <c r="AA119" s="29">
        <v>28174</v>
      </c>
      <c r="AB119" s="30">
        <v>-6768</v>
      </c>
      <c r="AC119" s="32">
        <v>-0.19369240455612158</v>
      </c>
      <c r="AD119" s="26">
        <v>28196</v>
      </c>
      <c r="AE119" s="26">
        <v>10014</v>
      </c>
      <c r="AF119" s="27">
        <v>-18182</v>
      </c>
      <c r="AG119" s="33">
        <v>-0.64484324017591144</v>
      </c>
      <c r="AH119" s="34">
        <v>1216</v>
      </c>
      <c r="AI119" s="34">
        <v>1119.5</v>
      </c>
      <c r="AJ119" s="34">
        <v>-96.5</v>
      </c>
      <c r="AK119" s="32">
        <v>-7.9358552631578941E-2</v>
      </c>
      <c r="AL119" s="35">
        <v>43788.041655092595</v>
      </c>
      <c r="AM119" s="16"/>
    </row>
    <row r="120" spans="1:39" ht="66" hidden="1" x14ac:dyDescent="0.25">
      <c r="A120" s="25" t="s">
        <v>50</v>
      </c>
      <c r="B120" s="25" t="s">
        <v>1040</v>
      </c>
      <c r="C120" s="39">
        <v>453810</v>
      </c>
      <c r="D120" s="25" t="s">
        <v>1132</v>
      </c>
      <c r="E120" s="25" t="s">
        <v>53</v>
      </c>
      <c r="F120" s="25" t="s">
        <v>54</v>
      </c>
      <c r="G120" s="25" t="s">
        <v>289</v>
      </c>
      <c r="H120" s="17"/>
      <c r="I120" s="17"/>
      <c r="J120" s="25" t="s">
        <v>57</v>
      </c>
      <c r="K120" s="25" t="s">
        <v>65</v>
      </c>
      <c r="L120" s="25" t="s">
        <v>80</v>
      </c>
      <c r="M120" s="25" t="s">
        <v>119</v>
      </c>
      <c r="N120" s="26">
        <v>85294.43</v>
      </c>
      <c r="O120" s="26">
        <v>73222.83</v>
      </c>
      <c r="P120" s="27">
        <v>-12071.599999999991</v>
      </c>
      <c r="Q120" s="28">
        <v>-0.14152858516083633</v>
      </c>
      <c r="R120" s="29">
        <v>39451.19</v>
      </c>
      <c r="S120" s="29">
        <v>35820.99</v>
      </c>
      <c r="T120" s="30">
        <v>-3630.2000000000044</v>
      </c>
      <c r="U120" s="31">
        <v>-9.2017503147560423E-2</v>
      </c>
      <c r="V120" s="26">
        <v>15640.97</v>
      </c>
      <c r="W120" s="26">
        <v>13193.6</v>
      </c>
      <c r="X120" s="27">
        <v>-2447.369999999999</v>
      </c>
      <c r="Y120" s="28">
        <v>-0.15647175335033564</v>
      </c>
      <c r="Z120" s="29">
        <v>5361.1</v>
      </c>
      <c r="AA120" s="29">
        <v>8719</v>
      </c>
      <c r="AB120" s="30">
        <v>3357.8999999999996</v>
      </c>
      <c r="AC120" s="32">
        <v>0.62634533957583316</v>
      </c>
      <c r="AD120" s="26">
        <v>24841.17</v>
      </c>
      <c r="AE120" s="26">
        <v>15489.24</v>
      </c>
      <c r="AF120" s="27">
        <v>-9351.9299999999985</v>
      </c>
      <c r="AG120" s="33">
        <v>-0.37646898274115104</v>
      </c>
      <c r="AH120" s="34">
        <v>292</v>
      </c>
      <c r="AI120" s="34">
        <v>351.5</v>
      </c>
      <c r="AJ120" s="34">
        <v>59.5</v>
      </c>
      <c r="AK120" s="32">
        <v>0.20376712328767124</v>
      </c>
      <c r="AL120" s="35">
        <v>43820.041655092595</v>
      </c>
      <c r="AM120" s="16"/>
    </row>
    <row r="121" spans="1:39" ht="66" hidden="1" x14ac:dyDescent="0.25">
      <c r="A121" s="25" t="s">
        <v>50</v>
      </c>
      <c r="B121" s="25" t="s">
        <v>1040</v>
      </c>
      <c r="C121" s="39">
        <v>453811</v>
      </c>
      <c r="D121" s="25" t="s">
        <v>1134</v>
      </c>
      <c r="E121" s="25" t="s">
        <v>53</v>
      </c>
      <c r="F121" s="25" t="s">
        <v>54</v>
      </c>
      <c r="G121" s="25" t="s">
        <v>289</v>
      </c>
      <c r="H121" s="17"/>
      <c r="I121" s="17"/>
      <c r="J121" s="25" t="s">
        <v>57</v>
      </c>
      <c r="K121" s="25" t="s">
        <v>65</v>
      </c>
      <c r="L121" s="25" t="s">
        <v>80</v>
      </c>
      <c r="M121" s="25" t="s">
        <v>119</v>
      </c>
      <c r="N121" s="26">
        <v>275683</v>
      </c>
      <c r="O121" s="26">
        <v>262585.69</v>
      </c>
      <c r="P121" s="27">
        <v>-13097.309999999998</v>
      </c>
      <c r="Q121" s="28">
        <v>-4.750858776203102E-2</v>
      </c>
      <c r="R121" s="29">
        <v>111093</v>
      </c>
      <c r="S121" s="29">
        <v>104000.5</v>
      </c>
      <c r="T121" s="30">
        <v>-7092.5</v>
      </c>
      <c r="U121" s="31">
        <v>-6.3842906393742183E-2</v>
      </c>
      <c r="V121" s="26">
        <v>73438</v>
      </c>
      <c r="W121" s="26">
        <v>76462.05</v>
      </c>
      <c r="X121" s="27">
        <v>3024.0500000000029</v>
      </c>
      <c r="Y121" s="28">
        <v>4.1178272828780782E-2</v>
      </c>
      <c r="Z121" s="29">
        <v>39689</v>
      </c>
      <c r="AA121" s="29">
        <v>39112.620000000003</v>
      </c>
      <c r="AB121" s="30">
        <v>-576.37999999999738</v>
      </c>
      <c r="AC121" s="32">
        <v>-1.4522411751366811E-2</v>
      </c>
      <c r="AD121" s="26">
        <v>51463</v>
      </c>
      <c r="AE121" s="26">
        <v>42910.52</v>
      </c>
      <c r="AF121" s="27">
        <v>-8552.4800000000032</v>
      </c>
      <c r="AG121" s="33">
        <v>-0.16618696927889948</v>
      </c>
      <c r="AH121" s="34">
        <v>240</v>
      </c>
      <c r="AI121" s="34">
        <v>1215</v>
      </c>
      <c r="AJ121" s="34">
        <v>975</v>
      </c>
      <c r="AK121" s="32">
        <v>4.0625</v>
      </c>
      <c r="AL121" s="35">
        <v>43806.041655092595</v>
      </c>
      <c r="AM121" s="16"/>
    </row>
    <row r="122" spans="1:39" ht="66" hidden="1" x14ac:dyDescent="0.25">
      <c r="A122" s="25" t="s">
        <v>50</v>
      </c>
      <c r="B122" s="25" t="s">
        <v>1040</v>
      </c>
      <c r="C122" s="39">
        <v>453812</v>
      </c>
      <c r="D122" s="25" t="s">
        <v>1139</v>
      </c>
      <c r="E122" s="25" t="s">
        <v>53</v>
      </c>
      <c r="F122" s="25" t="s">
        <v>54</v>
      </c>
      <c r="G122" s="25" t="s">
        <v>289</v>
      </c>
      <c r="H122" s="25" t="s">
        <v>56</v>
      </c>
      <c r="I122" s="25" t="s">
        <v>56</v>
      </c>
      <c r="J122" s="25" t="s">
        <v>57</v>
      </c>
      <c r="K122" s="25" t="s">
        <v>65</v>
      </c>
      <c r="L122" s="25" t="s">
        <v>80</v>
      </c>
      <c r="M122" s="25" t="s">
        <v>119</v>
      </c>
      <c r="N122" s="26">
        <v>289426.59999999998</v>
      </c>
      <c r="O122" s="26">
        <v>329392.05</v>
      </c>
      <c r="P122" s="27">
        <v>39965.450000000012</v>
      </c>
      <c r="Q122" s="28">
        <v>0.13808492377687473</v>
      </c>
      <c r="R122" s="29">
        <v>101724.49</v>
      </c>
      <c r="S122" s="29">
        <v>43487.47</v>
      </c>
      <c r="T122" s="30">
        <v>-58237.020000000004</v>
      </c>
      <c r="U122" s="31">
        <v>-0.5724975372203881</v>
      </c>
      <c r="V122" s="26">
        <v>48409.47</v>
      </c>
      <c r="W122" s="26">
        <v>55519.57</v>
      </c>
      <c r="X122" s="27">
        <v>7110.0999999999985</v>
      </c>
      <c r="Y122" s="28">
        <v>0.1468741549948801</v>
      </c>
      <c r="Z122" s="29">
        <v>15488.24</v>
      </c>
      <c r="AA122" s="29">
        <v>0</v>
      </c>
      <c r="AB122" s="30">
        <v>-15488.24</v>
      </c>
      <c r="AC122" s="32">
        <v>-1</v>
      </c>
      <c r="AD122" s="26">
        <v>123804.4</v>
      </c>
      <c r="AE122" s="26">
        <v>230285.01</v>
      </c>
      <c r="AF122" s="27">
        <v>106480.61000000002</v>
      </c>
      <c r="AG122" s="33">
        <v>0.86007128987338111</v>
      </c>
      <c r="AH122" s="34">
        <v>706.78</v>
      </c>
      <c r="AI122" s="34">
        <v>44.5</v>
      </c>
      <c r="AJ122" s="34">
        <v>-662.28</v>
      </c>
      <c r="AK122" s="32">
        <v>-0.93703839950196666</v>
      </c>
      <c r="AL122" s="35">
        <v>43819.041655092595</v>
      </c>
      <c r="AM122" s="16"/>
    </row>
    <row r="123" spans="1:39" ht="57.75" hidden="1" x14ac:dyDescent="0.25">
      <c r="A123" s="25" t="s">
        <v>50</v>
      </c>
      <c r="B123" s="25" t="s">
        <v>1043</v>
      </c>
      <c r="C123" s="39">
        <v>453813</v>
      </c>
      <c r="D123" s="25" t="s">
        <v>1142</v>
      </c>
      <c r="E123" s="25" t="s">
        <v>53</v>
      </c>
      <c r="F123" s="25" t="s">
        <v>54</v>
      </c>
      <c r="G123" s="25" t="s">
        <v>289</v>
      </c>
      <c r="H123" s="25" t="s">
        <v>56</v>
      </c>
      <c r="I123" s="25" t="s">
        <v>56</v>
      </c>
      <c r="J123" s="25" t="s">
        <v>57</v>
      </c>
      <c r="K123" s="25" t="s">
        <v>65</v>
      </c>
      <c r="L123" s="25" t="s">
        <v>1045</v>
      </c>
      <c r="M123" s="25" t="s">
        <v>60</v>
      </c>
      <c r="N123" s="26">
        <v>90049.49</v>
      </c>
      <c r="O123" s="26">
        <v>57320.2</v>
      </c>
      <c r="P123" s="27">
        <v>-32729.290000000008</v>
      </c>
      <c r="Q123" s="28">
        <v>-0.3634589157584347</v>
      </c>
      <c r="R123" s="29">
        <v>35981.86</v>
      </c>
      <c r="S123" s="29">
        <v>19919.43</v>
      </c>
      <c r="T123" s="30">
        <v>-16062.43</v>
      </c>
      <c r="U123" s="31">
        <v>-0.44640354889936207</v>
      </c>
      <c r="V123" s="26">
        <v>22203.78</v>
      </c>
      <c r="W123" s="26">
        <v>13004.49</v>
      </c>
      <c r="X123" s="27">
        <v>-9199.2899999999991</v>
      </c>
      <c r="Y123" s="28">
        <v>-0.41431188743538261</v>
      </c>
      <c r="Z123" s="29">
        <v>6829.45</v>
      </c>
      <c r="AA123" s="29">
        <v>8063.78</v>
      </c>
      <c r="AB123" s="30">
        <v>1234.33</v>
      </c>
      <c r="AC123" s="32">
        <v>0.18073636969302065</v>
      </c>
      <c r="AD123" s="26">
        <v>25034.400000000001</v>
      </c>
      <c r="AE123" s="26">
        <v>16332.5</v>
      </c>
      <c r="AF123" s="27">
        <v>-8701.9000000000015</v>
      </c>
      <c r="AG123" s="33">
        <v>-0.34759770555715341</v>
      </c>
      <c r="AH123" s="34">
        <v>273.82</v>
      </c>
      <c r="AI123" s="34">
        <v>175</v>
      </c>
      <c r="AJ123" s="34">
        <v>-98.82</v>
      </c>
      <c r="AK123" s="32">
        <v>-0.36089401796800819</v>
      </c>
      <c r="AL123" s="35">
        <v>44158.041666666664</v>
      </c>
      <c r="AM123" s="16"/>
    </row>
    <row r="124" spans="1:39" ht="99" hidden="1" x14ac:dyDescent="0.25">
      <c r="A124" s="25" t="s">
        <v>50</v>
      </c>
      <c r="B124" s="25" t="s">
        <v>1040</v>
      </c>
      <c r="C124" s="39">
        <v>453834</v>
      </c>
      <c r="D124" s="25" t="s">
        <v>1065</v>
      </c>
      <c r="E124" s="25" t="s">
        <v>53</v>
      </c>
      <c r="F124" s="25" t="s">
        <v>54</v>
      </c>
      <c r="G124" s="25" t="s">
        <v>289</v>
      </c>
      <c r="H124" s="25" t="s">
        <v>56</v>
      </c>
      <c r="I124" s="25" t="s">
        <v>56</v>
      </c>
      <c r="J124" s="25" t="s">
        <v>57</v>
      </c>
      <c r="K124" s="25" t="s">
        <v>65</v>
      </c>
      <c r="L124" s="25" t="s">
        <v>59</v>
      </c>
      <c r="M124" s="25" t="s">
        <v>119</v>
      </c>
      <c r="N124" s="26">
        <v>91312</v>
      </c>
      <c r="O124" s="26">
        <v>58357.440000000002</v>
      </c>
      <c r="P124" s="27">
        <v>-32954.559999999998</v>
      </c>
      <c r="Q124" s="28">
        <v>-0.36090064832661639</v>
      </c>
      <c r="R124" s="29">
        <v>17259</v>
      </c>
      <c r="S124" s="29">
        <v>11156.51</v>
      </c>
      <c r="T124" s="30">
        <v>-6102.49</v>
      </c>
      <c r="U124" s="31">
        <v>-0.35358305811460689</v>
      </c>
      <c r="V124" s="26">
        <v>13351</v>
      </c>
      <c r="W124" s="26">
        <v>16149.94</v>
      </c>
      <c r="X124" s="27">
        <v>2798.9400000000005</v>
      </c>
      <c r="Y124" s="28">
        <v>0.2096427233915063</v>
      </c>
      <c r="Z124" s="29">
        <v>5608</v>
      </c>
      <c r="AA124" s="29">
        <v>2318</v>
      </c>
      <c r="AB124" s="30">
        <v>-3290</v>
      </c>
      <c r="AC124" s="32">
        <v>-0.58666191155492153</v>
      </c>
      <c r="AD124" s="26">
        <v>55094</v>
      </c>
      <c r="AE124" s="26">
        <v>28732.99</v>
      </c>
      <c r="AF124" s="27">
        <v>-26361.01</v>
      </c>
      <c r="AG124" s="33">
        <v>-0.47847333647947143</v>
      </c>
      <c r="AH124" s="34">
        <v>208</v>
      </c>
      <c r="AI124" s="34">
        <v>157.44999999999999</v>
      </c>
      <c r="AJ124" s="34">
        <v>-50.550000000000011</v>
      </c>
      <c r="AK124" s="32">
        <v>-0.24302884615384621</v>
      </c>
      <c r="AL124" s="35">
        <v>43705.041655092595</v>
      </c>
      <c r="AM124" s="16"/>
    </row>
    <row r="125" spans="1:39" ht="57.75" hidden="1" x14ac:dyDescent="0.25">
      <c r="A125" s="25" t="s">
        <v>50</v>
      </c>
      <c r="B125" s="25" t="s">
        <v>1043</v>
      </c>
      <c r="C125" s="39">
        <v>453875</v>
      </c>
      <c r="D125" s="25" t="s">
        <v>1166</v>
      </c>
      <c r="E125" s="25" t="s">
        <v>53</v>
      </c>
      <c r="F125" s="25" t="s">
        <v>54</v>
      </c>
      <c r="G125" s="25" t="s">
        <v>289</v>
      </c>
      <c r="H125" s="17"/>
      <c r="I125" s="17"/>
      <c r="J125" s="25" t="s">
        <v>70</v>
      </c>
      <c r="K125" s="25" t="s">
        <v>65</v>
      </c>
      <c r="L125" s="25" t="s">
        <v>1045</v>
      </c>
      <c r="M125" s="25" t="s">
        <v>119</v>
      </c>
      <c r="N125" s="26">
        <v>39716.750184999997</v>
      </c>
      <c r="O125" s="26">
        <v>28081.15</v>
      </c>
      <c r="P125" s="27">
        <v>-11635.600184999996</v>
      </c>
      <c r="Q125" s="28">
        <v>-0.29296455855027292</v>
      </c>
      <c r="R125" s="29">
        <v>9464.1267900000003</v>
      </c>
      <c r="S125" s="29">
        <v>5035.51</v>
      </c>
      <c r="T125" s="30">
        <v>-4428.61679</v>
      </c>
      <c r="U125" s="31">
        <v>-0.46793717880865371</v>
      </c>
      <c r="V125" s="26">
        <v>22550.829549999999</v>
      </c>
      <c r="W125" s="26">
        <v>16285.66</v>
      </c>
      <c r="X125" s="27">
        <v>-6265.1695499999987</v>
      </c>
      <c r="Y125" s="28">
        <v>-0.27782434948163576</v>
      </c>
      <c r="Z125" s="29">
        <v>2239.9708000000001</v>
      </c>
      <c r="AA125" s="29">
        <v>960.15</v>
      </c>
      <c r="AB125" s="30">
        <v>-1279.8208</v>
      </c>
      <c r="AC125" s="32">
        <v>-0.57135601946239656</v>
      </c>
      <c r="AD125" s="26">
        <v>4893.384</v>
      </c>
      <c r="AE125" s="26">
        <v>2745.5</v>
      </c>
      <c r="AF125" s="27">
        <v>-2147.884</v>
      </c>
      <c r="AG125" s="33">
        <v>-0.43893632708980124</v>
      </c>
      <c r="AH125" s="34">
        <v>130.5</v>
      </c>
      <c r="AI125" s="34">
        <v>103</v>
      </c>
      <c r="AJ125" s="34">
        <v>-27.5</v>
      </c>
      <c r="AK125" s="32">
        <v>-0.21072796934865901</v>
      </c>
      <c r="AL125" s="35">
        <v>43962</v>
      </c>
      <c r="AM125" s="16"/>
    </row>
    <row r="126" spans="1:39" ht="49.5" hidden="1" x14ac:dyDescent="0.25">
      <c r="A126" s="25" t="s">
        <v>50</v>
      </c>
      <c r="B126" s="25" t="s">
        <v>1043</v>
      </c>
      <c r="C126" s="39">
        <v>453891</v>
      </c>
      <c r="D126" s="25" t="s">
        <v>1172</v>
      </c>
      <c r="E126" s="25" t="s">
        <v>53</v>
      </c>
      <c r="F126" s="25" t="s">
        <v>54</v>
      </c>
      <c r="G126" s="25" t="s">
        <v>289</v>
      </c>
      <c r="H126" s="17"/>
      <c r="I126" s="17"/>
      <c r="J126" s="25" t="s">
        <v>70</v>
      </c>
      <c r="K126" s="25" t="s">
        <v>65</v>
      </c>
      <c r="L126" s="25" t="s">
        <v>1045</v>
      </c>
      <c r="M126" s="25" t="s">
        <v>72</v>
      </c>
      <c r="N126" s="26">
        <v>104160.42</v>
      </c>
      <c r="O126" s="26">
        <v>98686.93</v>
      </c>
      <c r="P126" s="27">
        <v>-5473.4900000000052</v>
      </c>
      <c r="Q126" s="28">
        <v>-5.2548655237757348E-2</v>
      </c>
      <c r="R126" s="29">
        <v>19487.900000000001</v>
      </c>
      <c r="S126" s="29">
        <v>17317.310000000001</v>
      </c>
      <c r="T126" s="30">
        <v>-2170.59</v>
      </c>
      <c r="U126" s="31">
        <v>-0.11138142129218644</v>
      </c>
      <c r="V126" s="26">
        <v>28897.33</v>
      </c>
      <c r="W126" s="26">
        <v>29025.81</v>
      </c>
      <c r="X126" s="27">
        <v>128.47999999999956</v>
      </c>
      <c r="Y126" s="28">
        <v>4.4460855034011643E-3</v>
      </c>
      <c r="Z126" s="29">
        <v>1845.39</v>
      </c>
      <c r="AA126" s="29">
        <v>2068.5</v>
      </c>
      <c r="AB126" s="30">
        <v>223.1099999999999</v>
      </c>
      <c r="AC126" s="32">
        <v>0.120901272901663</v>
      </c>
      <c r="AD126" s="26">
        <v>53929.8</v>
      </c>
      <c r="AE126" s="26">
        <v>44207.62</v>
      </c>
      <c r="AF126" s="27">
        <v>-9722.18</v>
      </c>
      <c r="AG126" s="33">
        <v>-0.18027472751614135</v>
      </c>
      <c r="AH126" s="34">
        <v>199.64999999999998</v>
      </c>
      <c r="AI126" s="34">
        <v>121.5</v>
      </c>
      <c r="AJ126" s="34">
        <v>-78.149999999999977</v>
      </c>
      <c r="AK126" s="32">
        <v>-0.39143501126972197</v>
      </c>
      <c r="AL126" s="35">
        <v>43910.041655092595</v>
      </c>
      <c r="AM126" s="16"/>
    </row>
    <row r="127" spans="1:39" ht="49.5" hidden="1" x14ac:dyDescent="0.25">
      <c r="A127" s="25" t="s">
        <v>50</v>
      </c>
      <c r="B127" s="25" t="s">
        <v>1043</v>
      </c>
      <c r="C127" s="39">
        <v>453934</v>
      </c>
      <c r="D127" s="25" t="s">
        <v>1169</v>
      </c>
      <c r="E127" s="25" t="s">
        <v>53</v>
      </c>
      <c r="F127" s="25" t="s">
        <v>54</v>
      </c>
      <c r="G127" s="25" t="s">
        <v>289</v>
      </c>
      <c r="H127" s="17"/>
      <c r="I127" s="17"/>
      <c r="J127" s="25" t="s">
        <v>85</v>
      </c>
      <c r="K127" s="25" t="s">
        <v>65</v>
      </c>
      <c r="L127" s="25" t="s">
        <v>1045</v>
      </c>
      <c r="M127" s="25" t="s">
        <v>72</v>
      </c>
      <c r="N127" s="26">
        <v>229000.83</v>
      </c>
      <c r="O127" s="26">
        <v>221381.2</v>
      </c>
      <c r="P127" s="27">
        <v>-7619.6299999999756</v>
      </c>
      <c r="Q127" s="28">
        <v>-3.3273372851967291E-2</v>
      </c>
      <c r="R127" s="29">
        <v>22275.07</v>
      </c>
      <c r="S127" s="29">
        <v>28832.080000000002</v>
      </c>
      <c r="T127" s="30">
        <v>6557.010000000002</v>
      </c>
      <c r="U127" s="31">
        <v>0.29436540491230789</v>
      </c>
      <c r="V127" s="26">
        <v>4160.8100000000004</v>
      </c>
      <c r="W127" s="26">
        <v>3339.34</v>
      </c>
      <c r="X127" s="27">
        <v>-821.47000000000025</v>
      </c>
      <c r="Y127" s="28">
        <v>-0.19743030804098244</v>
      </c>
      <c r="Z127" s="29">
        <v>1905.27</v>
      </c>
      <c r="AA127" s="29">
        <v>889</v>
      </c>
      <c r="AB127" s="30">
        <v>-1016.27</v>
      </c>
      <c r="AC127" s="32">
        <v>-0.5333994656925265</v>
      </c>
      <c r="AD127" s="26">
        <v>200659.68</v>
      </c>
      <c r="AE127" s="26">
        <v>184611</v>
      </c>
      <c r="AF127" s="27">
        <v>-16048.679999999993</v>
      </c>
      <c r="AG127" s="33">
        <v>-7.9979595302853035E-2</v>
      </c>
      <c r="AH127" s="34">
        <v>197.41000000000003</v>
      </c>
      <c r="AI127" s="34">
        <v>149.5</v>
      </c>
      <c r="AJ127" s="34">
        <v>-47.910000000000025</v>
      </c>
      <c r="AK127" s="32">
        <v>-0.24269287270148432</v>
      </c>
      <c r="AL127" s="35">
        <v>43997.041666666664</v>
      </c>
      <c r="AM127" s="16"/>
    </row>
    <row r="128" spans="1:39" ht="49.5" hidden="1" x14ac:dyDescent="0.25">
      <c r="A128" s="25" t="s">
        <v>50</v>
      </c>
      <c r="B128" s="25" t="s">
        <v>1043</v>
      </c>
      <c r="C128" s="39">
        <v>453950</v>
      </c>
      <c r="D128" s="25" t="s">
        <v>1153</v>
      </c>
      <c r="E128" s="25" t="s">
        <v>53</v>
      </c>
      <c r="F128" s="25" t="s">
        <v>54</v>
      </c>
      <c r="G128" s="25" t="s">
        <v>289</v>
      </c>
      <c r="H128" s="17"/>
      <c r="I128" s="17"/>
      <c r="J128" s="25" t="s">
        <v>145</v>
      </c>
      <c r="K128" s="25" t="s">
        <v>65</v>
      </c>
      <c r="L128" s="25" t="s">
        <v>1045</v>
      </c>
      <c r="M128" s="25" t="s">
        <v>60</v>
      </c>
      <c r="N128" s="26">
        <v>128287.43</v>
      </c>
      <c r="O128" s="26">
        <v>100576.21</v>
      </c>
      <c r="P128" s="27">
        <v>-27711.219999999987</v>
      </c>
      <c r="Q128" s="28">
        <v>-0.2160088482558267</v>
      </c>
      <c r="R128" s="29">
        <v>66765.100000000006</v>
      </c>
      <c r="S128" s="29">
        <v>44093.46</v>
      </c>
      <c r="T128" s="30">
        <v>-22671.640000000007</v>
      </c>
      <c r="U128" s="31">
        <v>-0.33957322014046265</v>
      </c>
      <c r="V128" s="26">
        <v>33837.58</v>
      </c>
      <c r="W128" s="26">
        <v>21072.58</v>
      </c>
      <c r="X128" s="27">
        <v>-12765</v>
      </c>
      <c r="Y128" s="28">
        <v>-0.37724328985701694</v>
      </c>
      <c r="Z128" s="29">
        <v>10618.53</v>
      </c>
      <c r="AA128" s="29">
        <v>15636.32</v>
      </c>
      <c r="AB128" s="30">
        <v>5017.7899999999991</v>
      </c>
      <c r="AC128" s="32">
        <v>0.47255034359746584</v>
      </c>
      <c r="AD128" s="26">
        <v>17066.22</v>
      </c>
      <c r="AE128" s="26">
        <v>15070.97</v>
      </c>
      <c r="AF128" s="27">
        <v>-1995.2500000000018</v>
      </c>
      <c r="AG128" s="33">
        <v>-0.11691223950001826</v>
      </c>
      <c r="AH128" s="34">
        <v>764.52</v>
      </c>
      <c r="AI128" s="34">
        <v>456</v>
      </c>
      <c r="AJ128" s="34">
        <v>-308.52</v>
      </c>
      <c r="AK128" s="32">
        <v>-0.40354732381101865</v>
      </c>
      <c r="AL128" s="35">
        <v>43871.041655092595</v>
      </c>
      <c r="AM128" s="16"/>
    </row>
    <row r="129" spans="1:39" ht="57.75" hidden="1" x14ac:dyDescent="0.25">
      <c r="A129" s="25" t="s">
        <v>50</v>
      </c>
      <c r="B129" s="25" t="s">
        <v>1136</v>
      </c>
      <c r="C129" s="39">
        <v>453951</v>
      </c>
      <c r="D129" s="25" t="s">
        <v>5321</v>
      </c>
      <c r="E129" s="25" t="s">
        <v>53</v>
      </c>
      <c r="F129" s="25" t="s">
        <v>54</v>
      </c>
      <c r="G129" s="25" t="s">
        <v>79</v>
      </c>
      <c r="H129" s="25" t="s">
        <v>56</v>
      </c>
      <c r="I129" s="25" t="s">
        <v>56</v>
      </c>
      <c r="J129" s="25" t="s">
        <v>3564</v>
      </c>
      <c r="K129" s="25" t="s">
        <v>65</v>
      </c>
      <c r="L129" s="25" t="s">
        <v>86</v>
      </c>
      <c r="M129" s="25" t="s">
        <v>72</v>
      </c>
      <c r="N129" s="26">
        <v>140869.22</v>
      </c>
      <c r="O129" s="26">
        <v>142065.25</v>
      </c>
      <c r="P129" s="27">
        <v>1196.0299999999988</v>
      </c>
      <c r="Q129" s="28">
        <v>8.4903572263692433E-3</v>
      </c>
      <c r="R129" s="29">
        <v>31820.6</v>
      </c>
      <c r="S129" s="29">
        <v>21582.71</v>
      </c>
      <c r="T129" s="30">
        <v>-10237.89</v>
      </c>
      <c r="U129" s="31">
        <v>-0.32173780506967187</v>
      </c>
      <c r="V129" s="26">
        <v>665.32</v>
      </c>
      <c r="W129" s="26">
        <v>0</v>
      </c>
      <c r="X129" s="27">
        <v>-665.32</v>
      </c>
      <c r="Y129" s="28">
        <v>-1</v>
      </c>
      <c r="Z129" s="29">
        <v>1741.3</v>
      </c>
      <c r="AA129" s="29">
        <v>1129</v>
      </c>
      <c r="AB129" s="30">
        <v>-612.29999999999995</v>
      </c>
      <c r="AC129" s="32">
        <v>-0.35163383678860621</v>
      </c>
      <c r="AD129" s="26">
        <v>106642</v>
      </c>
      <c r="AE129" s="26">
        <v>116788</v>
      </c>
      <c r="AF129" s="27">
        <v>10146</v>
      </c>
      <c r="AG129" s="33">
        <v>9.5140751298737836E-2</v>
      </c>
      <c r="AH129" s="34">
        <v>131.02000000000001</v>
      </c>
      <c r="AI129" s="34">
        <v>62</v>
      </c>
      <c r="AJ129" s="34">
        <v>-69.02000000000001</v>
      </c>
      <c r="AK129" s="32">
        <v>-0.52678980308349876</v>
      </c>
      <c r="AL129" s="35">
        <v>44830.041666666664</v>
      </c>
      <c r="AM129" s="16"/>
    </row>
    <row r="130" spans="1:39" ht="66" hidden="1" x14ac:dyDescent="0.25">
      <c r="A130" s="25" t="s">
        <v>50</v>
      </c>
      <c r="B130" s="25" t="s">
        <v>1136</v>
      </c>
      <c r="C130" s="39">
        <v>453956</v>
      </c>
      <c r="D130" s="25" t="s">
        <v>1137</v>
      </c>
      <c r="E130" s="25" t="s">
        <v>53</v>
      </c>
      <c r="F130" s="25" t="s">
        <v>54</v>
      </c>
      <c r="G130" s="25" t="s">
        <v>74</v>
      </c>
      <c r="H130" s="25" t="s">
        <v>56</v>
      </c>
      <c r="I130" s="25" t="s">
        <v>56</v>
      </c>
      <c r="J130" s="25" t="s">
        <v>357</v>
      </c>
      <c r="K130" s="25" t="s">
        <v>65</v>
      </c>
      <c r="L130" s="25" t="s">
        <v>145</v>
      </c>
      <c r="M130" s="25" t="s">
        <v>60</v>
      </c>
      <c r="N130" s="26">
        <v>452770.53</v>
      </c>
      <c r="O130" s="26">
        <v>408031.44</v>
      </c>
      <c r="P130" s="27">
        <v>-44739.090000000026</v>
      </c>
      <c r="Q130" s="28">
        <v>-9.8811841839618011E-2</v>
      </c>
      <c r="R130" s="29">
        <v>69246.14</v>
      </c>
      <c r="S130" s="29">
        <v>62254</v>
      </c>
      <c r="T130" s="30">
        <v>-6992.1399999999994</v>
      </c>
      <c r="U130" s="31">
        <v>-0.10097515904857657</v>
      </c>
      <c r="V130" s="26">
        <v>82820.69</v>
      </c>
      <c r="W130" s="26">
        <v>79758.86</v>
      </c>
      <c r="X130" s="27">
        <v>-3061.8300000000017</v>
      </c>
      <c r="Y130" s="28">
        <v>-3.6969385306980677E-2</v>
      </c>
      <c r="Z130" s="29">
        <v>1452</v>
      </c>
      <c r="AA130" s="29">
        <v>475</v>
      </c>
      <c r="AB130" s="30">
        <v>-977</v>
      </c>
      <c r="AC130" s="32">
        <v>-0.67286501377410468</v>
      </c>
      <c r="AD130" s="26">
        <v>299251.7</v>
      </c>
      <c r="AE130" s="26">
        <v>265543.58</v>
      </c>
      <c r="AF130" s="27">
        <v>-33708.119999999995</v>
      </c>
      <c r="AG130" s="33">
        <v>-0.11264136511171029</v>
      </c>
      <c r="AH130" s="34">
        <v>128.75</v>
      </c>
      <c r="AI130" s="34">
        <v>41.5</v>
      </c>
      <c r="AJ130" s="34">
        <v>-87.25</v>
      </c>
      <c r="AK130" s="32">
        <v>-0.67766990291262141</v>
      </c>
      <c r="AL130" s="35">
        <v>44620.041666666664</v>
      </c>
      <c r="AM130" s="16"/>
    </row>
    <row r="131" spans="1:39" ht="49.5" hidden="1" x14ac:dyDescent="0.25">
      <c r="A131" s="25" t="s">
        <v>50</v>
      </c>
      <c r="B131" s="25" t="s">
        <v>1040</v>
      </c>
      <c r="C131" s="39">
        <v>453979</v>
      </c>
      <c r="D131" s="25" t="s">
        <v>1171</v>
      </c>
      <c r="E131" s="25" t="s">
        <v>53</v>
      </c>
      <c r="F131" s="25" t="s">
        <v>54</v>
      </c>
      <c r="G131" s="25" t="s">
        <v>289</v>
      </c>
      <c r="H131" s="17"/>
      <c r="I131" s="17"/>
      <c r="J131" s="25" t="s">
        <v>70</v>
      </c>
      <c r="K131" s="25" t="s">
        <v>65</v>
      </c>
      <c r="L131" s="25" t="s">
        <v>77</v>
      </c>
      <c r="M131" s="25" t="s">
        <v>119</v>
      </c>
      <c r="N131" s="26">
        <v>49324.36</v>
      </c>
      <c r="O131" s="26">
        <v>37534.1</v>
      </c>
      <c r="P131" s="27">
        <v>-11790.260000000002</v>
      </c>
      <c r="Q131" s="28">
        <v>-0.23903523532793941</v>
      </c>
      <c r="R131" s="29">
        <v>11626.92</v>
      </c>
      <c r="S131" s="29">
        <v>7926.24</v>
      </c>
      <c r="T131" s="30">
        <v>-3700.6800000000003</v>
      </c>
      <c r="U131" s="31">
        <v>-0.31828549607290668</v>
      </c>
      <c r="V131" s="26">
        <v>29748.81</v>
      </c>
      <c r="W131" s="26">
        <v>27526.51</v>
      </c>
      <c r="X131" s="27">
        <v>-2222.3000000000029</v>
      </c>
      <c r="Y131" s="28">
        <v>-7.4702147749775627E-2</v>
      </c>
      <c r="Z131" s="29">
        <v>1030.1500000000001</v>
      </c>
      <c r="AA131" s="29">
        <v>1104</v>
      </c>
      <c r="AB131" s="30">
        <v>73.849999999999909</v>
      </c>
      <c r="AC131" s="32">
        <v>7.1688589040430906E-2</v>
      </c>
      <c r="AD131" s="26">
        <v>6918.48</v>
      </c>
      <c r="AE131" s="26">
        <v>0</v>
      </c>
      <c r="AF131" s="27">
        <v>-6918.48</v>
      </c>
      <c r="AG131" s="33">
        <v>-1</v>
      </c>
      <c r="AH131" s="34">
        <v>68</v>
      </c>
      <c r="AI131" s="34">
        <v>58</v>
      </c>
      <c r="AJ131" s="34">
        <v>-10</v>
      </c>
      <c r="AK131" s="32">
        <v>-0.14705882352941177</v>
      </c>
      <c r="AL131" s="35">
        <v>43811.041655092595</v>
      </c>
      <c r="AM131" s="16"/>
    </row>
    <row r="132" spans="1:39" ht="33" hidden="1" x14ac:dyDescent="0.25">
      <c r="A132" s="25" t="s">
        <v>50</v>
      </c>
      <c r="B132" s="25" t="s">
        <v>1136</v>
      </c>
      <c r="C132" s="39">
        <v>453986</v>
      </c>
      <c r="D132" s="25" t="s">
        <v>4962</v>
      </c>
      <c r="E132" s="25" t="s">
        <v>53</v>
      </c>
      <c r="F132" s="25" t="s">
        <v>63</v>
      </c>
      <c r="G132" s="25" t="s">
        <v>56</v>
      </c>
      <c r="H132" s="17"/>
      <c r="I132" s="17"/>
      <c r="J132" s="25" t="s">
        <v>70</v>
      </c>
      <c r="K132" s="25" t="s">
        <v>65</v>
      </c>
      <c r="L132" s="25" t="s">
        <v>77</v>
      </c>
      <c r="M132" s="25" t="s">
        <v>127</v>
      </c>
      <c r="N132" s="26">
        <v>0</v>
      </c>
      <c r="O132" s="26">
        <v>0</v>
      </c>
      <c r="P132" s="27">
        <v>0</v>
      </c>
      <c r="Q132" s="18"/>
      <c r="R132" s="29">
        <v>0</v>
      </c>
      <c r="S132" s="29">
        <v>0</v>
      </c>
      <c r="T132" s="30">
        <v>0</v>
      </c>
      <c r="U132" s="19"/>
      <c r="V132" s="26">
        <v>0</v>
      </c>
      <c r="W132" s="26">
        <v>0</v>
      </c>
      <c r="X132" s="27">
        <v>0</v>
      </c>
      <c r="Y132" s="18"/>
      <c r="Z132" s="29">
        <v>0</v>
      </c>
      <c r="AA132" s="29">
        <v>0</v>
      </c>
      <c r="AB132" s="30">
        <v>0</v>
      </c>
      <c r="AC132" s="19"/>
      <c r="AD132" s="26">
        <v>0</v>
      </c>
      <c r="AE132" s="26">
        <v>0</v>
      </c>
      <c r="AF132" s="27">
        <v>0</v>
      </c>
      <c r="AG132" s="18"/>
      <c r="AH132" s="34">
        <v>0</v>
      </c>
      <c r="AI132" s="34">
        <v>0</v>
      </c>
      <c r="AJ132" s="34">
        <v>0</v>
      </c>
      <c r="AK132" s="19"/>
      <c r="AL132" s="35">
        <v>44935.041666666664</v>
      </c>
      <c r="AM132" s="16"/>
    </row>
    <row r="133" spans="1:39" ht="33" hidden="1" x14ac:dyDescent="0.25">
      <c r="A133" s="25" t="s">
        <v>50</v>
      </c>
      <c r="B133" s="25" t="s">
        <v>1136</v>
      </c>
      <c r="C133" s="39">
        <v>453988</v>
      </c>
      <c r="D133" s="25" t="s">
        <v>5666</v>
      </c>
      <c r="E133" s="25" t="s">
        <v>53</v>
      </c>
      <c r="F133" s="25" t="s">
        <v>248</v>
      </c>
      <c r="G133" s="17"/>
      <c r="H133" s="17"/>
      <c r="I133" s="17"/>
      <c r="J133" s="25" t="s">
        <v>70</v>
      </c>
      <c r="K133" s="25" t="s">
        <v>65</v>
      </c>
      <c r="L133" s="25" t="s">
        <v>71</v>
      </c>
      <c r="M133" s="25" t="s">
        <v>72</v>
      </c>
      <c r="N133" s="26">
        <v>98383.679999999993</v>
      </c>
      <c r="O133" s="26">
        <v>85447.93</v>
      </c>
      <c r="P133" s="27">
        <v>-12935.75</v>
      </c>
      <c r="Q133" s="28">
        <v>-0.1314826808673959</v>
      </c>
      <c r="R133" s="29">
        <v>27271.360000000001</v>
      </c>
      <c r="S133" s="29">
        <v>18049.98</v>
      </c>
      <c r="T133" s="30">
        <v>-9221.380000000001</v>
      </c>
      <c r="U133" s="31">
        <v>-0.33813421846215225</v>
      </c>
      <c r="V133" s="26">
        <v>57214.44</v>
      </c>
      <c r="W133" s="26">
        <v>53109.67</v>
      </c>
      <c r="X133" s="27">
        <v>-4104.7700000000041</v>
      </c>
      <c r="Y133" s="28">
        <v>-7.1743601790037692E-2</v>
      </c>
      <c r="Z133" s="29">
        <v>3385.88</v>
      </c>
      <c r="AA133" s="29">
        <v>2405.5</v>
      </c>
      <c r="AB133" s="30">
        <v>-980.38000000000011</v>
      </c>
      <c r="AC133" s="32">
        <v>-0.28954954103512237</v>
      </c>
      <c r="AD133" s="26">
        <v>10512</v>
      </c>
      <c r="AE133" s="26">
        <v>10661.06</v>
      </c>
      <c r="AF133" s="27">
        <v>149.05999999999949</v>
      </c>
      <c r="AG133" s="33">
        <v>1.41799847792998E-2</v>
      </c>
      <c r="AH133" s="34">
        <v>144.47999999999999</v>
      </c>
      <c r="AI133" s="34">
        <v>127.5</v>
      </c>
      <c r="AJ133" s="34">
        <v>-16.97999999999999</v>
      </c>
      <c r="AK133" s="32">
        <v>-0.11752491694352153</v>
      </c>
      <c r="AL133" s="35">
        <v>44935.041666666664</v>
      </c>
      <c r="AM133" s="16"/>
    </row>
    <row r="134" spans="1:39" ht="57.75" hidden="1" x14ac:dyDescent="0.25">
      <c r="A134" s="25" t="s">
        <v>50</v>
      </c>
      <c r="B134" s="25" t="s">
        <v>1043</v>
      </c>
      <c r="C134" s="39">
        <v>453989</v>
      </c>
      <c r="D134" s="25" t="s">
        <v>1147</v>
      </c>
      <c r="E134" s="25" t="s">
        <v>53</v>
      </c>
      <c r="F134" s="25" t="s">
        <v>54</v>
      </c>
      <c r="G134" s="25" t="s">
        <v>289</v>
      </c>
      <c r="H134" s="25" t="s">
        <v>56</v>
      </c>
      <c r="I134" s="25" t="s">
        <v>56</v>
      </c>
      <c r="J134" s="25" t="s">
        <v>70</v>
      </c>
      <c r="K134" s="25" t="s">
        <v>65</v>
      </c>
      <c r="L134" s="25" t="s">
        <v>1045</v>
      </c>
      <c r="M134" s="25" t="s">
        <v>72</v>
      </c>
      <c r="N134" s="26">
        <v>81363.13</v>
      </c>
      <c r="O134" s="26">
        <v>65285.4</v>
      </c>
      <c r="P134" s="27">
        <v>-16077.730000000003</v>
      </c>
      <c r="Q134" s="28">
        <v>-0.19760461526000786</v>
      </c>
      <c r="R134" s="29">
        <v>16261.19</v>
      </c>
      <c r="S134" s="29">
        <v>14402.6</v>
      </c>
      <c r="T134" s="30">
        <v>-1858.5900000000001</v>
      </c>
      <c r="U134" s="31">
        <v>-0.11429606320324651</v>
      </c>
      <c r="V134" s="26">
        <v>40544.949999999997</v>
      </c>
      <c r="W134" s="26">
        <v>32046.93</v>
      </c>
      <c r="X134" s="27">
        <v>-8498.0199999999968</v>
      </c>
      <c r="Y134" s="28">
        <v>-0.20959502971393471</v>
      </c>
      <c r="Z134" s="29">
        <v>1208.47</v>
      </c>
      <c r="AA134" s="29">
        <v>1595.93</v>
      </c>
      <c r="AB134" s="30">
        <v>387.46000000000004</v>
      </c>
      <c r="AC134" s="32">
        <v>0.32062028846392548</v>
      </c>
      <c r="AD134" s="26">
        <v>23348.52</v>
      </c>
      <c r="AE134" s="26">
        <v>15488.85</v>
      </c>
      <c r="AF134" s="27">
        <v>-7859.67</v>
      </c>
      <c r="AG134" s="33">
        <v>-0.33662390592637137</v>
      </c>
      <c r="AH134" s="34">
        <v>133.44999999999999</v>
      </c>
      <c r="AI134" s="34">
        <v>70.5</v>
      </c>
      <c r="AJ134" s="34">
        <v>-62.949999999999989</v>
      </c>
      <c r="AK134" s="32">
        <v>-0.47171225177969273</v>
      </c>
      <c r="AL134" s="35">
        <v>44151.041666666664</v>
      </c>
      <c r="AM134" s="16"/>
    </row>
    <row r="135" spans="1:39" ht="82.5" hidden="1" x14ac:dyDescent="0.25">
      <c r="A135" s="25" t="s">
        <v>50</v>
      </c>
      <c r="B135" s="25" t="s">
        <v>1043</v>
      </c>
      <c r="C135" s="39">
        <v>453991</v>
      </c>
      <c r="D135" s="25" t="s">
        <v>1149</v>
      </c>
      <c r="E135" s="25" t="s">
        <v>53</v>
      </c>
      <c r="F135" s="25" t="s">
        <v>54</v>
      </c>
      <c r="G135" s="25" t="s">
        <v>289</v>
      </c>
      <c r="H135" s="25" t="s">
        <v>56</v>
      </c>
      <c r="I135" s="25" t="s">
        <v>56</v>
      </c>
      <c r="J135" s="25" t="s">
        <v>85</v>
      </c>
      <c r="K135" s="25" t="s">
        <v>65</v>
      </c>
      <c r="L135" s="25" t="s">
        <v>1045</v>
      </c>
      <c r="M135" s="25" t="s">
        <v>119</v>
      </c>
      <c r="N135" s="26">
        <v>646498.81000000006</v>
      </c>
      <c r="O135" s="26">
        <v>618008.29</v>
      </c>
      <c r="P135" s="27">
        <v>-28490.520000000019</v>
      </c>
      <c r="Q135" s="28">
        <v>-4.4068944225898909E-2</v>
      </c>
      <c r="R135" s="29">
        <v>46845.91</v>
      </c>
      <c r="S135" s="29">
        <v>48633.77</v>
      </c>
      <c r="T135" s="30">
        <v>1787.8599999999933</v>
      </c>
      <c r="U135" s="31">
        <v>3.8164697835947538E-2</v>
      </c>
      <c r="V135" s="26">
        <v>20524.16</v>
      </c>
      <c r="W135" s="26">
        <v>26653.75</v>
      </c>
      <c r="X135" s="27">
        <v>6129.59</v>
      </c>
      <c r="Y135" s="28">
        <v>0.29865241744363719</v>
      </c>
      <c r="Z135" s="29">
        <v>6741.7</v>
      </c>
      <c r="AA135" s="29">
        <v>4243.5</v>
      </c>
      <c r="AB135" s="30">
        <v>-2498.1999999999998</v>
      </c>
      <c r="AC135" s="32">
        <v>-0.37055935446549088</v>
      </c>
      <c r="AD135" s="26">
        <v>572387.04</v>
      </c>
      <c r="AE135" s="26">
        <v>67.2</v>
      </c>
      <c r="AF135" s="27">
        <v>-572319.84000000008</v>
      </c>
      <c r="AG135" s="33">
        <v>-0.99988259692253001</v>
      </c>
      <c r="AH135" s="34">
        <v>1013.9000020000001</v>
      </c>
      <c r="AI135" s="34">
        <v>591.5</v>
      </c>
      <c r="AJ135" s="34">
        <v>-422.40000200000009</v>
      </c>
      <c r="AK135" s="32">
        <v>-0.41660913420138257</v>
      </c>
      <c r="AL135" s="35">
        <v>44055.041666666664</v>
      </c>
      <c r="AM135" s="16"/>
    </row>
    <row r="136" spans="1:39" ht="41.25" hidden="1" x14ac:dyDescent="0.25">
      <c r="A136" s="25" t="s">
        <v>50</v>
      </c>
      <c r="B136" s="25" t="s">
        <v>1136</v>
      </c>
      <c r="C136" s="39">
        <v>454009</v>
      </c>
      <c r="D136" s="25" t="s">
        <v>5068</v>
      </c>
      <c r="E136" s="25" t="s">
        <v>53</v>
      </c>
      <c r="F136" s="25" t="s">
        <v>54</v>
      </c>
      <c r="G136" s="25" t="s">
        <v>990</v>
      </c>
      <c r="H136" s="17"/>
      <c r="I136" s="17"/>
      <c r="J136" s="25" t="s">
        <v>57</v>
      </c>
      <c r="K136" s="25" t="s">
        <v>58</v>
      </c>
      <c r="L136" s="25" t="s">
        <v>80</v>
      </c>
      <c r="M136" s="25" t="s">
        <v>127</v>
      </c>
      <c r="N136" s="26">
        <v>96871.01</v>
      </c>
      <c r="O136" s="26">
        <v>83004.91</v>
      </c>
      <c r="P136" s="27">
        <v>-13866.099999999991</v>
      </c>
      <c r="Q136" s="28">
        <v>-0.14313983099794245</v>
      </c>
      <c r="R136" s="29">
        <v>40251.89</v>
      </c>
      <c r="S136" s="29">
        <v>36235.24</v>
      </c>
      <c r="T136" s="30">
        <v>-4016.6500000000015</v>
      </c>
      <c r="U136" s="31">
        <v>-9.9787860892991645E-2</v>
      </c>
      <c r="V136" s="26">
        <v>34809.75</v>
      </c>
      <c r="W136" s="26">
        <v>20518.7</v>
      </c>
      <c r="X136" s="27">
        <v>-14291.05</v>
      </c>
      <c r="Y136" s="28">
        <v>-0.41054733228477652</v>
      </c>
      <c r="Z136" s="29">
        <v>8609.3700000000008</v>
      </c>
      <c r="AA136" s="29">
        <v>13240.61</v>
      </c>
      <c r="AB136" s="30">
        <v>4631.24</v>
      </c>
      <c r="AC136" s="32">
        <v>0.53793018536780268</v>
      </c>
      <c r="AD136" s="26">
        <v>13200</v>
      </c>
      <c r="AE136" s="26">
        <v>5238.75</v>
      </c>
      <c r="AF136" s="27">
        <v>-7961.25</v>
      </c>
      <c r="AG136" s="33">
        <v>-0.60312500000000002</v>
      </c>
      <c r="AH136" s="34">
        <v>297.85000000000002</v>
      </c>
      <c r="AI136" s="34">
        <v>315.5</v>
      </c>
      <c r="AJ136" s="34">
        <v>17.649999999999977</v>
      </c>
      <c r="AK136" s="32">
        <v>5.9258015779754827E-2</v>
      </c>
      <c r="AL136" s="35">
        <v>43803.041655092595</v>
      </c>
      <c r="AM136" s="16"/>
    </row>
    <row r="137" spans="1:39" ht="57.75" hidden="1" x14ac:dyDescent="0.25">
      <c r="A137" s="25" t="s">
        <v>50</v>
      </c>
      <c r="B137" s="25" t="s">
        <v>1043</v>
      </c>
      <c r="C137" s="39">
        <v>454070</v>
      </c>
      <c r="D137" s="25" t="s">
        <v>1151</v>
      </c>
      <c r="E137" s="25" t="s">
        <v>53</v>
      </c>
      <c r="F137" s="25" t="s">
        <v>63</v>
      </c>
      <c r="G137" s="25" t="s">
        <v>56</v>
      </c>
      <c r="H137" s="17"/>
      <c r="I137" s="17"/>
      <c r="J137" s="25" t="s">
        <v>70</v>
      </c>
      <c r="K137" s="25" t="s">
        <v>65</v>
      </c>
      <c r="L137" s="25" t="s">
        <v>1045</v>
      </c>
      <c r="M137" s="25" t="s">
        <v>119</v>
      </c>
      <c r="N137" s="26">
        <v>77348.36</v>
      </c>
      <c r="O137" s="26">
        <v>0</v>
      </c>
      <c r="P137" s="27">
        <v>-77348.36</v>
      </c>
      <c r="Q137" s="28">
        <v>-1</v>
      </c>
      <c r="R137" s="29">
        <v>15922.7</v>
      </c>
      <c r="S137" s="29">
        <v>0</v>
      </c>
      <c r="T137" s="30">
        <v>-15922.7</v>
      </c>
      <c r="U137" s="31">
        <v>-1</v>
      </c>
      <c r="V137" s="26">
        <v>48636.05</v>
      </c>
      <c r="W137" s="26">
        <v>0</v>
      </c>
      <c r="X137" s="27">
        <v>-48636.05</v>
      </c>
      <c r="Y137" s="28">
        <v>-1</v>
      </c>
      <c r="Z137" s="29">
        <v>1606.21</v>
      </c>
      <c r="AA137" s="29">
        <v>0</v>
      </c>
      <c r="AB137" s="30">
        <v>-1606.21</v>
      </c>
      <c r="AC137" s="32">
        <v>-1</v>
      </c>
      <c r="AD137" s="26">
        <v>11183.4</v>
      </c>
      <c r="AE137" s="26">
        <v>0</v>
      </c>
      <c r="AF137" s="27">
        <v>-11183.4</v>
      </c>
      <c r="AG137" s="33">
        <v>-1</v>
      </c>
      <c r="AH137" s="34">
        <v>100</v>
      </c>
      <c r="AI137" s="34">
        <v>27</v>
      </c>
      <c r="AJ137" s="34">
        <v>-73</v>
      </c>
      <c r="AK137" s="32">
        <v>-0.73</v>
      </c>
      <c r="AL137" s="35">
        <v>43787.041655092595</v>
      </c>
      <c r="AM137" s="16"/>
    </row>
    <row r="138" spans="1:39" ht="66" hidden="1" x14ac:dyDescent="0.25">
      <c r="A138" s="25" t="s">
        <v>50</v>
      </c>
      <c r="B138" s="25" t="s">
        <v>1040</v>
      </c>
      <c r="C138" s="39">
        <v>454072</v>
      </c>
      <c r="D138" s="25" t="s">
        <v>1164</v>
      </c>
      <c r="E138" s="25" t="s">
        <v>53</v>
      </c>
      <c r="F138" s="25" t="s">
        <v>54</v>
      </c>
      <c r="G138" s="25" t="s">
        <v>289</v>
      </c>
      <c r="H138" s="17"/>
      <c r="I138" s="17"/>
      <c r="J138" s="25" t="s">
        <v>70</v>
      </c>
      <c r="K138" s="25" t="s">
        <v>65</v>
      </c>
      <c r="L138" s="25" t="s">
        <v>77</v>
      </c>
      <c r="M138" s="25" t="s">
        <v>119</v>
      </c>
      <c r="N138" s="26">
        <v>36511.910000000003</v>
      </c>
      <c r="O138" s="26">
        <v>30209.43</v>
      </c>
      <c r="P138" s="27">
        <v>-6302.4800000000032</v>
      </c>
      <c r="Q138" s="28">
        <v>-0.17261436062917559</v>
      </c>
      <c r="R138" s="29">
        <v>8148.94</v>
      </c>
      <c r="S138" s="29">
        <v>1547.75</v>
      </c>
      <c r="T138" s="30">
        <v>-6601.19</v>
      </c>
      <c r="U138" s="31">
        <v>-0.81006732163937889</v>
      </c>
      <c r="V138" s="26">
        <v>26083.07</v>
      </c>
      <c r="W138" s="26">
        <v>26194.799999999999</v>
      </c>
      <c r="X138" s="27">
        <v>111.72999999999956</v>
      </c>
      <c r="Y138" s="28">
        <v>4.2836215215463352E-3</v>
      </c>
      <c r="Z138" s="29">
        <v>821.9</v>
      </c>
      <c r="AA138" s="29">
        <v>390</v>
      </c>
      <c r="AB138" s="30">
        <v>-431.9</v>
      </c>
      <c r="AC138" s="32">
        <v>-0.52548971894391039</v>
      </c>
      <c r="AD138" s="26">
        <v>1458</v>
      </c>
      <c r="AE138" s="26">
        <v>0</v>
      </c>
      <c r="AF138" s="27">
        <v>-1458</v>
      </c>
      <c r="AG138" s="33">
        <v>-1</v>
      </c>
      <c r="AH138" s="34">
        <v>62</v>
      </c>
      <c r="AI138" s="34">
        <v>15</v>
      </c>
      <c r="AJ138" s="34">
        <v>-47</v>
      </c>
      <c r="AK138" s="32">
        <v>-0.75806451612903225</v>
      </c>
      <c r="AL138" s="35">
        <v>43787.041655092595</v>
      </c>
      <c r="AM138" s="16"/>
    </row>
    <row r="139" spans="1:39" ht="90.75" hidden="1" x14ac:dyDescent="0.25">
      <c r="A139" s="25" t="s">
        <v>50</v>
      </c>
      <c r="B139" s="25" t="s">
        <v>1043</v>
      </c>
      <c r="C139" s="39">
        <v>454091</v>
      </c>
      <c r="D139" s="25" t="s">
        <v>1165</v>
      </c>
      <c r="E139" s="25" t="s">
        <v>53</v>
      </c>
      <c r="F139" s="25" t="s">
        <v>54</v>
      </c>
      <c r="G139" s="25" t="s">
        <v>289</v>
      </c>
      <c r="H139" s="25" t="s">
        <v>56</v>
      </c>
      <c r="I139" s="25" t="s">
        <v>56</v>
      </c>
      <c r="J139" s="25" t="s">
        <v>57</v>
      </c>
      <c r="K139" s="25" t="s">
        <v>58</v>
      </c>
      <c r="L139" s="25" t="s">
        <v>1045</v>
      </c>
      <c r="M139" s="25" t="s">
        <v>119</v>
      </c>
      <c r="N139" s="26">
        <v>1190447.54</v>
      </c>
      <c r="O139" s="26">
        <v>775940.47</v>
      </c>
      <c r="P139" s="27">
        <v>-414507.07000000007</v>
      </c>
      <c r="Q139" s="28">
        <v>-0.34819431858374883</v>
      </c>
      <c r="R139" s="29">
        <v>112079.58</v>
      </c>
      <c r="S139" s="29">
        <v>84906.42</v>
      </c>
      <c r="T139" s="30">
        <v>-27173.160000000003</v>
      </c>
      <c r="U139" s="31">
        <v>-0.24244523400248291</v>
      </c>
      <c r="V139" s="26">
        <v>295729.12</v>
      </c>
      <c r="W139" s="26">
        <v>265485.13</v>
      </c>
      <c r="X139" s="27">
        <v>-30243.989999999991</v>
      </c>
      <c r="Y139" s="28">
        <v>-0.1022692320593927</v>
      </c>
      <c r="Z139" s="29">
        <v>10798.48</v>
      </c>
      <c r="AA139" s="29">
        <v>0</v>
      </c>
      <c r="AB139" s="30">
        <v>-10798.48</v>
      </c>
      <c r="AC139" s="32">
        <v>-1</v>
      </c>
      <c r="AD139" s="26">
        <v>771840.36</v>
      </c>
      <c r="AE139" s="26">
        <v>425548.92</v>
      </c>
      <c r="AF139" s="27">
        <v>-346291.44</v>
      </c>
      <c r="AG139" s="33">
        <v>-0.44865681810160846</v>
      </c>
      <c r="AH139" s="34">
        <v>0</v>
      </c>
      <c r="AI139" s="34">
        <v>43</v>
      </c>
      <c r="AJ139" s="34">
        <v>43</v>
      </c>
      <c r="AK139" s="19"/>
      <c r="AL139" s="35">
        <v>44158.041666666664</v>
      </c>
      <c r="AM139" s="16"/>
    </row>
    <row r="140" spans="1:39" ht="49.5" hidden="1" x14ac:dyDescent="0.25">
      <c r="A140" s="25" t="s">
        <v>50</v>
      </c>
      <c r="B140" s="25" t="s">
        <v>51</v>
      </c>
      <c r="C140" s="39">
        <v>454095</v>
      </c>
      <c r="D140" s="25" t="s">
        <v>1154</v>
      </c>
      <c r="E140" s="25" t="s">
        <v>53</v>
      </c>
      <c r="F140" s="25" t="s">
        <v>54</v>
      </c>
      <c r="G140" s="25" t="s">
        <v>75</v>
      </c>
      <c r="H140" s="25" t="s">
        <v>83</v>
      </c>
      <c r="I140" s="25" t="s">
        <v>56</v>
      </c>
      <c r="J140" s="25" t="s">
        <v>95</v>
      </c>
      <c r="K140" s="25" t="s">
        <v>65</v>
      </c>
      <c r="L140" s="25" t="s">
        <v>96</v>
      </c>
      <c r="M140" s="25" t="s">
        <v>119</v>
      </c>
      <c r="N140" s="26">
        <v>3067584.03</v>
      </c>
      <c r="O140" s="26">
        <v>2524182.79</v>
      </c>
      <c r="P140" s="27">
        <v>-543401.23999999976</v>
      </c>
      <c r="Q140" s="28">
        <v>-0.17714306590649442</v>
      </c>
      <c r="R140" s="29">
        <v>1187331.99</v>
      </c>
      <c r="S140" s="29">
        <v>696887.88</v>
      </c>
      <c r="T140" s="30">
        <v>-490444.11</v>
      </c>
      <c r="U140" s="31">
        <v>-0.41306400748117633</v>
      </c>
      <c r="V140" s="26">
        <v>830309.57</v>
      </c>
      <c r="W140" s="26">
        <v>600368.61</v>
      </c>
      <c r="X140" s="27">
        <v>-229940.95999999996</v>
      </c>
      <c r="Y140" s="28">
        <v>-0.2769340114916416</v>
      </c>
      <c r="Z140" s="29">
        <v>235673.61</v>
      </c>
      <c r="AA140" s="29">
        <v>226395.28</v>
      </c>
      <c r="AB140" s="30">
        <v>-9278.3299999999872</v>
      </c>
      <c r="AC140" s="32">
        <v>-3.9369405849046857E-2</v>
      </c>
      <c r="AD140" s="26">
        <v>814268.86</v>
      </c>
      <c r="AE140" s="26">
        <v>998942.88</v>
      </c>
      <c r="AF140" s="27">
        <v>184674.02000000002</v>
      </c>
      <c r="AG140" s="33">
        <v>0.22679735044761509</v>
      </c>
      <c r="AH140" s="34">
        <v>7618.4</v>
      </c>
      <c r="AI140" s="34">
        <v>6719.5</v>
      </c>
      <c r="AJ140" s="34">
        <v>-898.89999999999964</v>
      </c>
      <c r="AK140" s="32">
        <v>-0.11799065420560743</v>
      </c>
      <c r="AL140" s="35">
        <v>44544.041666666664</v>
      </c>
      <c r="AM140" s="16"/>
    </row>
    <row r="141" spans="1:39" ht="49.5" hidden="1" x14ac:dyDescent="0.25">
      <c r="A141" s="25" t="s">
        <v>50</v>
      </c>
      <c r="B141" s="25" t="s">
        <v>1040</v>
      </c>
      <c r="C141" s="39">
        <v>454130</v>
      </c>
      <c r="D141" s="25" t="s">
        <v>1170</v>
      </c>
      <c r="E141" s="25" t="s">
        <v>53</v>
      </c>
      <c r="F141" s="25" t="s">
        <v>54</v>
      </c>
      <c r="G141" s="25" t="s">
        <v>289</v>
      </c>
      <c r="H141" s="17"/>
      <c r="I141" s="17"/>
      <c r="J141" s="25" t="s">
        <v>70</v>
      </c>
      <c r="K141" s="25" t="s">
        <v>65</v>
      </c>
      <c r="L141" s="25" t="s">
        <v>77</v>
      </c>
      <c r="M141" s="25" t="s">
        <v>119</v>
      </c>
      <c r="N141" s="26">
        <v>20599.75</v>
      </c>
      <c r="O141" s="26">
        <v>15441.19</v>
      </c>
      <c r="P141" s="27">
        <v>-5158.5599999999995</v>
      </c>
      <c r="Q141" s="28">
        <v>-0.25041857304093496</v>
      </c>
      <c r="R141" s="29">
        <v>9939.23</v>
      </c>
      <c r="S141" s="29">
        <v>5268.37</v>
      </c>
      <c r="T141" s="30">
        <v>-4670.8599999999997</v>
      </c>
      <c r="U141" s="31">
        <v>-0.46994183654065758</v>
      </c>
      <c r="V141" s="26">
        <v>2519.23</v>
      </c>
      <c r="W141" s="26">
        <v>2478.15</v>
      </c>
      <c r="X141" s="27">
        <v>-41.079999999999927</v>
      </c>
      <c r="Y141" s="28">
        <v>-1.6306569864601456E-2</v>
      </c>
      <c r="Z141" s="29">
        <v>1074.58</v>
      </c>
      <c r="AA141" s="29">
        <v>1284</v>
      </c>
      <c r="AB141" s="30">
        <v>209.42000000000007</v>
      </c>
      <c r="AC141" s="32">
        <v>0.19488544361517995</v>
      </c>
      <c r="AD141" s="26">
        <v>7066.71</v>
      </c>
      <c r="AE141" s="26">
        <v>2603.25</v>
      </c>
      <c r="AF141" s="27">
        <v>-4463.46</v>
      </c>
      <c r="AG141" s="33">
        <v>-0.63161782498503549</v>
      </c>
      <c r="AH141" s="34">
        <v>43.2</v>
      </c>
      <c r="AI141" s="34">
        <v>42.5</v>
      </c>
      <c r="AJ141" s="34">
        <v>-0.70000000000000284</v>
      </c>
      <c r="AK141" s="32">
        <v>-1.6203703703703769E-2</v>
      </c>
      <c r="AL141" s="35">
        <v>43818.041655092595</v>
      </c>
      <c r="AM141" s="16"/>
    </row>
    <row r="142" spans="1:39" ht="90.75" hidden="1" x14ac:dyDescent="0.25">
      <c r="A142" s="25" t="s">
        <v>50</v>
      </c>
      <c r="B142" s="25" t="s">
        <v>1043</v>
      </c>
      <c r="C142" s="39">
        <v>454159</v>
      </c>
      <c r="D142" s="25" t="s">
        <v>1148</v>
      </c>
      <c r="E142" s="25" t="s">
        <v>53</v>
      </c>
      <c r="F142" s="25" t="s">
        <v>54</v>
      </c>
      <c r="G142" s="25" t="s">
        <v>289</v>
      </c>
      <c r="H142" s="25" t="s">
        <v>56</v>
      </c>
      <c r="I142" s="25" t="s">
        <v>56</v>
      </c>
      <c r="J142" s="25" t="s">
        <v>57</v>
      </c>
      <c r="K142" s="25" t="s">
        <v>65</v>
      </c>
      <c r="L142" s="25" t="s">
        <v>1045</v>
      </c>
      <c r="M142" s="25" t="s">
        <v>127</v>
      </c>
      <c r="N142" s="26">
        <v>2565896.88</v>
      </c>
      <c r="O142" s="26">
        <v>0</v>
      </c>
      <c r="P142" s="27">
        <v>-2565896.88</v>
      </c>
      <c r="Q142" s="28">
        <v>-1</v>
      </c>
      <c r="R142" s="29">
        <v>180450.25</v>
      </c>
      <c r="S142" s="29">
        <v>0</v>
      </c>
      <c r="T142" s="30">
        <v>-180450.25</v>
      </c>
      <c r="U142" s="31">
        <v>-1</v>
      </c>
      <c r="V142" s="26">
        <v>18379.64</v>
      </c>
      <c r="W142" s="26">
        <v>0</v>
      </c>
      <c r="X142" s="27">
        <v>-18379.64</v>
      </c>
      <c r="Y142" s="28">
        <v>-1</v>
      </c>
      <c r="Z142" s="29">
        <v>32706.39</v>
      </c>
      <c r="AA142" s="29">
        <v>0</v>
      </c>
      <c r="AB142" s="30">
        <v>-32706.39</v>
      </c>
      <c r="AC142" s="32">
        <v>-1</v>
      </c>
      <c r="AD142" s="26">
        <v>2334360.6</v>
      </c>
      <c r="AE142" s="26">
        <v>0</v>
      </c>
      <c r="AF142" s="27">
        <v>-2334360.6</v>
      </c>
      <c r="AG142" s="33">
        <v>-1</v>
      </c>
      <c r="AH142" s="34">
        <v>2675.43</v>
      </c>
      <c r="AI142" s="34">
        <v>35.75</v>
      </c>
      <c r="AJ142" s="34">
        <v>-2639.68</v>
      </c>
      <c r="AK142" s="32">
        <v>-0.98663766198330738</v>
      </c>
      <c r="AL142" s="35">
        <v>44186.041666666664</v>
      </c>
      <c r="AM142" s="16"/>
    </row>
    <row r="143" spans="1:39" ht="49.5" hidden="1" x14ac:dyDescent="0.25">
      <c r="A143" s="25" t="s">
        <v>50</v>
      </c>
      <c r="B143" s="25" t="s">
        <v>1040</v>
      </c>
      <c r="C143" s="39">
        <v>454196</v>
      </c>
      <c r="D143" s="25" t="s">
        <v>1173</v>
      </c>
      <c r="E143" s="25" t="s">
        <v>53</v>
      </c>
      <c r="F143" s="25" t="s">
        <v>54</v>
      </c>
      <c r="G143" s="25" t="s">
        <v>289</v>
      </c>
      <c r="H143" s="17"/>
      <c r="I143" s="17"/>
      <c r="J143" s="25" t="s">
        <v>70</v>
      </c>
      <c r="K143" s="25" t="s">
        <v>65</v>
      </c>
      <c r="L143" s="25" t="s">
        <v>77</v>
      </c>
      <c r="M143" s="25" t="s">
        <v>72</v>
      </c>
      <c r="N143" s="26">
        <v>59797.68</v>
      </c>
      <c r="O143" s="26">
        <v>49555.48</v>
      </c>
      <c r="P143" s="27">
        <v>-10242.199999999997</v>
      </c>
      <c r="Q143" s="28">
        <v>-0.17128089250285292</v>
      </c>
      <c r="R143" s="29">
        <v>14343.85</v>
      </c>
      <c r="S143" s="29">
        <v>9735.31</v>
      </c>
      <c r="T143" s="30">
        <v>-4608.5400000000009</v>
      </c>
      <c r="U143" s="31">
        <v>-0.32129030908716982</v>
      </c>
      <c r="V143" s="26">
        <v>25040.240000000002</v>
      </c>
      <c r="W143" s="26">
        <v>23424.59</v>
      </c>
      <c r="X143" s="27">
        <v>-1615.6500000000015</v>
      </c>
      <c r="Y143" s="28">
        <v>-6.4522145155158306E-2</v>
      </c>
      <c r="Z143" s="29">
        <v>1508.19</v>
      </c>
      <c r="AA143" s="29">
        <v>1575</v>
      </c>
      <c r="AB143" s="30">
        <v>66.809999999999945</v>
      </c>
      <c r="AC143" s="32">
        <v>4.4298132198197802E-2</v>
      </c>
      <c r="AD143" s="26">
        <v>18905.400000000001</v>
      </c>
      <c r="AE143" s="26">
        <v>13884.03</v>
      </c>
      <c r="AF143" s="27">
        <v>-5021.3700000000008</v>
      </c>
      <c r="AG143" s="33">
        <v>-0.26560506521946114</v>
      </c>
      <c r="AH143" s="34">
        <v>143.5</v>
      </c>
      <c r="AI143" s="34">
        <v>65</v>
      </c>
      <c r="AJ143" s="34">
        <v>-78.5</v>
      </c>
      <c r="AK143" s="32">
        <v>-0.54703832752613235</v>
      </c>
      <c r="AL143" s="35">
        <v>43824.041655092595</v>
      </c>
      <c r="AM143" s="16"/>
    </row>
    <row r="144" spans="1:39" ht="24.75" hidden="1" x14ac:dyDescent="0.25">
      <c r="A144" s="25" t="s">
        <v>50</v>
      </c>
      <c r="B144" s="25" t="s">
        <v>1136</v>
      </c>
      <c r="C144" s="39">
        <v>454228</v>
      </c>
      <c r="D144" s="25" t="s">
        <v>4963</v>
      </c>
      <c r="E144" s="25" t="s">
        <v>53</v>
      </c>
      <c r="F144" s="25" t="s">
        <v>63</v>
      </c>
      <c r="G144" s="25" t="s">
        <v>56</v>
      </c>
      <c r="H144" s="17"/>
      <c r="I144" s="17"/>
      <c r="J144" s="25" t="s">
        <v>70</v>
      </c>
      <c r="K144" s="25" t="s">
        <v>65</v>
      </c>
      <c r="L144" s="25" t="s">
        <v>71</v>
      </c>
      <c r="M144" s="25" t="s">
        <v>127</v>
      </c>
      <c r="N144" s="26">
        <v>0</v>
      </c>
      <c r="O144" s="26">
        <v>366.52</v>
      </c>
      <c r="P144" s="27">
        <v>366.52</v>
      </c>
      <c r="Q144" s="18"/>
      <c r="R144" s="29">
        <v>0</v>
      </c>
      <c r="S144" s="29">
        <v>0</v>
      </c>
      <c r="T144" s="30">
        <v>0</v>
      </c>
      <c r="U144" s="19"/>
      <c r="V144" s="26">
        <v>0</v>
      </c>
      <c r="W144" s="26">
        <v>0</v>
      </c>
      <c r="X144" s="27">
        <v>0</v>
      </c>
      <c r="Y144" s="18"/>
      <c r="Z144" s="29">
        <v>0</v>
      </c>
      <c r="AA144" s="29">
        <v>0</v>
      </c>
      <c r="AB144" s="30">
        <v>0</v>
      </c>
      <c r="AC144" s="19"/>
      <c r="AD144" s="26">
        <v>0</v>
      </c>
      <c r="AE144" s="26">
        <v>0</v>
      </c>
      <c r="AF144" s="27">
        <v>0</v>
      </c>
      <c r="AG144" s="18"/>
      <c r="AH144" s="34">
        <v>0</v>
      </c>
      <c r="AI144" s="34">
        <v>0</v>
      </c>
      <c r="AJ144" s="34">
        <v>0</v>
      </c>
      <c r="AK144" s="19"/>
      <c r="AL144" s="35">
        <v>43749.041655092595</v>
      </c>
      <c r="AM144" s="16"/>
    </row>
    <row r="145" spans="1:39" ht="57.75" hidden="1" x14ac:dyDescent="0.25">
      <c r="A145" s="25" t="s">
        <v>50</v>
      </c>
      <c r="B145" s="25" t="s">
        <v>1043</v>
      </c>
      <c r="C145" s="39">
        <v>632335</v>
      </c>
      <c r="D145" s="25" t="s">
        <v>1181</v>
      </c>
      <c r="E145" s="25" t="s">
        <v>53</v>
      </c>
      <c r="F145" s="25" t="s">
        <v>54</v>
      </c>
      <c r="G145" s="25" t="s">
        <v>69</v>
      </c>
      <c r="H145" s="25" t="s">
        <v>56</v>
      </c>
      <c r="I145" s="25" t="s">
        <v>56</v>
      </c>
      <c r="J145" s="25" t="s">
        <v>85</v>
      </c>
      <c r="K145" s="25" t="s">
        <v>65</v>
      </c>
      <c r="L145" s="25" t="s">
        <v>1045</v>
      </c>
      <c r="M145" s="25" t="s">
        <v>119</v>
      </c>
      <c r="N145" s="26">
        <v>11560.77</v>
      </c>
      <c r="O145" s="26">
        <v>33774.949999999997</v>
      </c>
      <c r="P145" s="27">
        <v>22214.179999999997</v>
      </c>
      <c r="Q145" s="28">
        <v>1.9215138784008328</v>
      </c>
      <c r="R145" s="29">
        <v>11116.57</v>
      </c>
      <c r="S145" s="29">
        <v>8821.75</v>
      </c>
      <c r="T145" s="30">
        <v>-2294.8199999999997</v>
      </c>
      <c r="U145" s="31">
        <v>-0.20643237977181808</v>
      </c>
      <c r="V145" s="26">
        <v>13.2</v>
      </c>
      <c r="W145" s="26">
        <v>0</v>
      </c>
      <c r="X145" s="27">
        <v>-13.2</v>
      </c>
      <c r="Y145" s="28">
        <v>-1</v>
      </c>
      <c r="Z145" s="29">
        <v>431</v>
      </c>
      <c r="AA145" s="29">
        <v>72</v>
      </c>
      <c r="AB145" s="30">
        <v>-359</v>
      </c>
      <c r="AC145" s="32">
        <v>-0.83294663573085848</v>
      </c>
      <c r="AD145" s="26">
        <v>0</v>
      </c>
      <c r="AE145" s="26">
        <v>0</v>
      </c>
      <c r="AF145" s="27">
        <v>0</v>
      </c>
      <c r="AG145" s="18"/>
      <c r="AH145" s="34">
        <v>67</v>
      </c>
      <c r="AI145" s="34">
        <v>72</v>
      </c>
      <c r="AJ145" s="34">
        <v>5</v>
      </c>
      <c r="AK145" s="32">
        <v>7.4626865671641784E-2</v>
      </c>
      <c r="AL145" s="35">
        <v>43909.041655092595</v>
      </c>
      <c r="AM145" s="16"/>
    </row>
    <row r="146" spans="1:39" ht="66" hidden="1" x14ac:dyDescent="0.25">
      <c r="A146" s="25" t="s">
        <v>50</v>
      </c>
      <c r="B146" s="25" t="s">
        <v>1040</v>
      </c>
      <c r="C146" s="39">
        <v>632359</v>
      </c>
      <c r="D146" s="25" t="s">
        <v>1174</v>
      </c>
      <c r="E146" s="25" t="s">
        <v>53</v>
      </c>
      <c r="F146" s="25" t="s">
        <v>54</v>
      </c>
      <c r="G146" s="25" t="s">
        <v>75</v>
      </c>
      <c r="H146" s="17"/>
      <c r="I146" s="17"/>
      <c r="J146" s="25" t="s">
        <v>57</v>
      </c>
      <c r="K146" s="25" t="s">
        <v>65</v>
      </c>
      <c r="L146" s="25" t="s">
        <v>59</v>
      </c>
      <c r="M146" s="25" t="s">
        <v>119</v>
      </c>
      <c r="N146" s="26">
        <v>96516.91</v>
      </c>
      <c r="O146" s="26">
        <v>71131.61</v>
      </c>
      <c r="P146" s="27">
        <v>-25385.300000000003</v>
      </c>
      <c r="Q146" s="28">
        <v>-0.26301401484983306</v>
      </c>
      <c r="R146" s="29">
        <v>30821.65</v>
      </c>
      <c r="S146" s="29">
        <v>11706.37</v>
      </c>
      <c r="T146" s="30">
        <v>-19115.28</v>
      </c>
      <c r="U146" s="31">
        <v>-0.62019002876224982</v>
      </c>
      <c r="V146" s="26">
        <v>42128.87</v>
      </c>
      <c r="W146" s="26">
        <v>38560.949999999997</v>
      </c>
      <c r="X146" s="27">
        <v>-3567.9200000000055</v>
      </c>
      <c r="Y146" s="28">
        <v>-8.4690617146864017E-2</v>
      </c>
      <c r="Z146" s="29">
        <v>7366.39</v>
      </c>
      <c r="AA146" s="29">
        <v>3516</v>
      </c>
      <c r="AB146" s="30">
        <v>-3850.3900000000003</v>
      </c>
      <c r="AC146" s="32">
        <v>-0.52269700626765625</v>
      </c>
      <c r="AD146" s="26">
        <v>16200</v>
      </c>
      <c r="AE146" s="26">
        <v>17348.29</v>
      </c>
      <c r="AF146" s="27">
        <v>1148.2900000000009</v>
      </c>
      <c r="AG146" s="33">
        <v>7.0882098765432153E-2</v>
      </c>
      <c r="AH146" s="34">
        <v>265.61</v>
      </c>
      <c r="AI146" s="34">
        <v>100.5</v>
      </c>
      <c r="AJ146" s="34">
        <v>-165.11</v>
      </c>
      <c r="AK146" s="32">
        <v>-0.62162569180377247</v>
      </c>
      <c r="AL146" s="35">
        <v>43806.041655092595</v>
      </c>
      <c r="AM146" s="16"/>
    </row>
    <row r="147" spans="1:39" ht="33" hidden="1" x14ac:dyDescent="0.25">
      <c r="A147" s="25" t="s">
        <v>50</v>
      </c>
      <c r="B147" s="25" t="s">
        <v>1040</v>
      </c>
      <c r="C147" s="39">
        <v>632360</v>
      </c>
      <c r="D147" s="25" t="s">
        <v>1175</v>
      </c>
      <c r="E147" s="25" t="s">
        <v>53</v>
      </c>
      <c r="F147" s="25" t="s">
        <v>54</v>
      </c>
      <c r="G147" s="25" t="s">
        <v>131</v>
      </c>
      <c r="H147" s="17"/>
      <c r="I147" s="17"/>
      <c r="J147" s="25" t="s">
        <v>57</v>
      </c>
      <c r="K147" s="25" t="s">
        <v>65</v>
      </c>
      <c r="L147" s="25" t="s">
        <v>59</v>
      </c>
      <c r="M147" s="25" t="s">
        <v>119</v>
      </c>
      <c r="N147" s="26">
        <v>191354.56</v>
      </c>
      <c r="O147" s="26">
        <v>93851.19</v>
      </c>
      <c r="P147" s="27">
        <v>-97503.37</v>
      </c>
      <c r="Q147" s="28">
        <v>-0.50954296568631552</v>
      </c>
      <c r="R147" s="29">
        <v>39322.800000000003</v>
      </c>
      <c r="S147" s="29">
        <v>18095.7</v>
      </c>
      <c r="T147" s="30">
        <v>-21227.100000000002</v>
      </c>
      <c r="U147" s="31">
        <v>-0.53981659495254664</v>
      </c>
      <c r="V147" s="26">
        <v>118690.86</v>
      </c>
      <c r="W147" s="26">
        <v>48929.32</v>
      </c>
      <c r="X147" s="27">
        <v>-69761.540000000008</v>
      </c>
      <c r="Y147" s="28">
        <v>-0.58775831601523498</v>
      </c>
      <c r="Z147" s="29">
        <v>6340.9</v>
      </c>
      <c r="AA147" s="29">
        <v>2239</v>
      </c>
      <c r="AB147" s="30">
        <v>-4101.8999999999996</v>
      </c>
      <c r="AC147" s="32">
        <v>-0.64689555110473274</v>
      </c>
      <c r="AD147" s="26">
        <v>27000</v>
      </c>
      <c r="AE147" s="26">
        <v>24587.17</v>
      </c>
      <c r="AF147" s="27">
        <v>-2412.8300000000017</v>
      </c>
      <c r="AG147" s="33">
        <v>-8.9364074074074137E-2</v>
      </c>
      <c r="AH147" s="34">
        <v>344.37</v>
      </c>
      <c r="AI147" s="34">
        <v>195</v>
      </c>
      <c r="AJ147" s="34">
        <v>-149.37</v>
      </c>
      <c r="AK147" s="32">
        <v>-0.43374858437146091</v>
      </c>
      <c r="AL147" s="35">
        <v>43809.041655092595</v>
      </c>
      <c r="AM147" s="16"/>
    </row>
    <row r="148" spans="1:39" ht="33" hidden="1" x14ac:dyDescent="0.25">
      <c r="A148" s="25" t="s">
        <v>50</v>
      </c>
      <c r="B148" s="25" t="s">
        <v>1136</v>
      </c>
      <c r="C148" s="39">
        <v>632362</v>
      </c>
      <c r="D148" s="25" t="s">
        <v>5000</v>
      </c>
      <c r="E148" s="25" t="s">
        <v>53</v>
      </c>
      <c r="F148" s="25" t="s">
        <v>63</v>
      </c>
      <c r="G148" s="25" t="s">
        <v>56</v>
      </c>
      <c r="H148" s="17"/>
      <c r="I148" s="17"/>
      <c r="J148" s="25" t="s">
        <v>57</v>
      </c>
      <c r="K148" s="25" t="s">
        <v>58</v>
      </c>
      <c r="L148" s="25" t="s">
        <v>80</v>
      </c>
      <c r="M148" s="25" t="s">
        <v>107</v>
      </c>
      <c r="N148" s="26">
        <v>0</v>
      </c>
      <c r="O148" s="26">
        <v>0</v>
      </c>
      <c r="P148" s="27">
        <v>0</v>
      </c>
      <c r="Q148" s="18"/>
      <c r="R148" s="29">
        <v>0</v>
      </c>
      <c r="S148" s="29">
        <v>0</v>
      </c>
      <c r="T148" s="30">
        <v>0</v>
      </c>
      <c r="U148" s="19"/>
      <c r="V148" s="26">
        <v>0</v>
      </c>
      <c r="W148" s="26">
        <v>0</v>
      </c>
      <c r="X148" s="27">
        <v>0</v>
      </c>
      <c r="Y148" s="18"/>
      <c r="Z148" s="29">
        <v>0</v>
      </c>
      <c r="AA148" s="29">
        <v>0</v>
      </c>
      <c r="AB148" s="30">
        <v>0</v>
      </c>
      <c r="AC148" s="19"/>
      <c r="AD148" s="26">
        <v>0</v>
      </c>
      <c r="AE148" s="26">
        <v>0</v>
      </c>
      <c r="AF148" s="27">
        <v>0</v>
      </c>
      <c r="AG148" s="18"/>
      <c r="AH148" s="34">
        <v>0</v>
      </c>
      <c r="AI148" s="34">
        <v>0</v>
      </c>
      <c r="AJ148" s="34">
        <v>0</v>
      </c>
      <c r="AK148" s="19"/>
      <c r="AL148" s="35">
        <v>43924.041666666664</v>
      </c>
      <c r="AM148" s="16"/>
    </row>
    <row r="149" spans="1:39" ht="66" hidden="1" x14ac:dyDescent="0.25">
      <c r="A149" s="25" t="s">
        <v>50</v>
      </c>
      <c r="B149" s="25" t="s">
        <v>1043</v>
      </c>
      <c r="C149" s="39">
        <v>632727</v>
      </c>
      <c r="D149" s="25" t="s">
        <v>1182</v>
      </c>
      <c r="E149" s="25" t="s">
        <v>53</v>
      </c>
      <c r="F149" s="25" t="s">
        <v>54</v>
      </c>
      <c r="G149" s="25" t="s">
        <v>495</v>
      </c>
      <c r="H149" s="25" t="s">
        <v>56</v>
      </c>
      <c r="I149" s="25" t="s">
        <v>56</v>
      </c>
      <c r="J149" s="25" t="s">
        <v>64</v>
      </c>
      <c r="K149" s="25" t="s">
        <v>65</v>
      </c>
      <c r="L149" s="25" t="s">
        <v>1045</v>
      </c>
      <c r="M149" s="25" t="s">
        <v>60</v>
      </c>
      <c r="N149" s="26">
        <v>11396.13</v>
      </c>
      <c r="O149" s="26">
        <v>9791.25</v>
      </c>
      <c r="P149" s="27">
        <v>-1604.8799999999992</v>
      </c>
      <c r="Q149" s="28">
        <v>-0.14082675434555408</v>
      </c>
      <c r="R149" s="29">
        <v>2441.64</v>
      </c>
      <c r="S149" s="29">
        <v>1990.36</v>
      </c>
      <c r="T149" s="30">
        <v>-451.28</v>
      </c>
      <c r="U149" s="31">
        <v>-0.18482659196277912</v>
      </c>
      <c r="V149" s="26">
        <v>1019.34</v>
      </c>
      <c r="W149" s="26">
        <v>830.89</v>
      </c>
      <c r="X149" s="27">
        <v>-188.45000000000005</v>
      </c>
      <c r="Y149" s="28">
        <v>-0.18487452665450196</v>
      </c>
      <c r="Z149" s="29">
        <v>157.80000000000001</v>
      </c>
      <c r="AA149" s="29">
        <v>195</v>
      </c>
      <c r="AB149" s="30">
        <v>37.199999999999989</v>
      </c>
      <c r="AC149" s="32">
        <v>0.23574144486692006</v>
      </c>
      <c r="AD149" s="26">
        <v>7777.35</v>
      </c>
      <c r="AE149" s="26">
        <v>6775</v>
      </c>
      <c r="AF149" s="27">
        <v>-1002.3500000000004</v>
      </c>
      <c r="AG149" s="33">
        <v>-0.12888065986486405</v>
      </c>
      <c r="AH149" s="34">
        <v>10.719999999999999</v>
      </c>
      <c r="AI149" s="34">
        <v>10</v>
      </c>
      <c r="AJ149" s="34">
        <v>-0.71999999999999886</v>
      </c>
      <c r="AK149" s="32">
        <v>-6.7164179104477514E-2</v>
      </c>
      <c r="AL149" s="35">
        <v>44077.041666666664</v>
      </c>
      <c r="AM149" s="16"/>
    </row>
    <row r="150" spans="1:39" ht="24.75" hidden="1" x14ac:dyDescent="0.25">
      <c r="A150" s="25" t="s">
        <v>50</v>
      </c>
      <c r="B150" s="25" t="s">
        <v>1043</v>
      </c>
      <c r="C150" s="39">
        <v>632827</v>
      </c>
      <c r="D150" s="25" t="s">
        <v>1178</v>
      </c>
      <c r="E150" s="25" t="s">
        <v>53</v>
      </c>
      <c r="F150" s="25" t="s">
        <v>54</v>
      </c>
      <c r="G150" s="25" t="s">
        <v>74</v>
      </c>
      <c r="H150" s="25" t="s">
        <v>56</v>
      </c>
      <c r="I150" s="25" t="s">
        <v>56</v>
      </c>
      <c r="J150" s="25" t="s">
        <v>70</v>
      </c>
      <c r="K150" s="25" t="s">
        <v>65</v>
      </c>
      <c r="L150" s="25" t="s">
        <v>1045</v>
      </c>
      <c r="M150" s="25" t="s">
        <v>72</v>
      </c>
      <c r="N150" s="26">
        <v>79007.59</v>
      </c>
      <c r="O150" s="26">
        <v>64716.6</v>
      </c>
      <c r="P150" s="27">
        <v>-14290.989999999998</v>
      </c>
      <c r="Q150" s="28">
        <v>-0.18088122925911293</v>
      </c>
      <c r="R150" s="29">
        <v>13587.78</v>
      </c>
      <c r="S150" s="29">
        <v>12535.49</v>
      </c>
      <c r="T150" s="30">
        <v>-1052.2900000000009</v>
      </c>
      <c r="U150" s="31">
        <v>-7.7443850283122104E-2</v>
      </c>
      <c r="V150" s="26">
        <v>31914.639999999999</v>
      </c>
      <c r="W150" s="26">
        <v>29746.11</v>
      </c>
      <c r="X150" s="27">
        <v>-2168.5299999999988</v>
      </c>
      <c r="Y150" s="28">
        <v>-6.7947813291956261E-2</v>
      </c>
      <c r="Z150" s="29">
        <v>1734.81</v>
      </c>
      <c r="AA150" s="29">
        <v>1398</v>
      </c>
      <c r="AB150" s="30">
        <v>-336.80999999999995</v>
      </c>
      <c r="AC150" s="32">
        <v>-0.19414806232382795</v>
      </c>
      <c r="AD150" s="26">
        <v>31770.36</v>
      </c>
      <c r="AE150" s="26">
        <v>21037</v>
      </c>
      <c r="AF150" s="27">
        <v>-10733.36</v>
      </c>
      <c r="AG150" s="33">
        <v>-0.33784193820907288</v>
      </c>
      <c r="AH150" s="34">
        <v>168.04</v>
      </c>
      <c r="AI150" s="34">
        <v>97</v>
      </c>
      <c r="AJ150" s="34">
        <v>-71.039999999999992</v>
      </c>
      <c r="AK150" s="32">
        <v>-0.42275648655082121</v>
      </c>
      <c r="AL150" s="35">
        <v>43938.041655092595</v>
      </c>
      <c r="AM150" s="16"/>
    </row>
    <row r="151" spans="1:39" ht="99" hidden="1" x14ac:dyDescent="0.25">
      <c r="A151" s="25" t="s">
        <v>50</v>
      </c>
      <c r="B151" s="25" t="s">
        <v>51</v>
      </c>
      <c r="C151" s="39">
        <v>632843</v>
      </c>
      <c r="D151" s="25" t="s">
        <v>108</v>
      </c>
      <c r="E151" s="25" t="s">
        <v>53</v>
      </c>
      <c r="F151" s="25" t="s">
        <v>54</v>
      </c>
      <c r="G151" s="25" t="s">
        <v>55</v>
      </c>
      <c r="H151" s="25" t="s">
        <v>56</v>
      </c>
      <c r="I151" s="25" t="s">
        <v>56</v>
      </c>
      <c r="J151" s="25" t="s">
        <v>57</v>
      </c>
      <c r="K151" s="25" t="s">
        <v>58</v>
      </c>
      <c r="L151" s="25" t="s">
        <v>59</v>
      </c>
      <c r="M151" s="25" t="s">
        <v>60</v>
      </c>
      <c r="N151" s="26">
        <v>102794.32</v>
      </c>
      <c r="O151" s="26">
        <v>175634.04</v>
      </c>
      <c r="P151" s="27">
        <v>72839.72</v>
      </c>
      <c r="Q151" s="28">
        <v>0.70859673958638958</v>
      </c>
      <c r="R151" s="29">
        <v>44309.19</v>
      </c>
      <c r="S151" s="29">
        <v>13645.78</v>
      </c>
      <c r="T151" s="30">
        <v>-30663.410000000003</v>
      </c>
      <c r="U151" s="31">
        <v>-0.69203273632399964</v>
      </c>
      <c r="V151" s="26">
        <v>22943.93</v>
      </c>
      <c r="W151" s="26">
        <v>95248.99</v>
      </c>
      <c r="X151" s="27">
        <v>72305.06</v>
      </c>
      <c r="Y151" s="28">
        <v>3.1513807791428929</v>
      </c>
      <c r="Z151" s="29">
        <v>10701.2</v>
      </c>
      <c r="AA151" s="29">
        <v>0</v>
      </c>
      <c r="AB151" s="30">
        <v>-10701.2</v>
      </c>
      <c r="AC151" s="32">
        <v>-1</v>
      </c>
      <c r="AD151" s="26">
        <v>24840</v>
      </c>
      <c r="AE151" s="26">
        <v>66739.27</v>
      </c>
      <c r="AF151" s="27">
        <v>41899.270000000004</v>
      </c>
      <c r="AG151" s="33">
        <v>1.6867661030595815</v>
      </c>
      <c r="AH151" s="34">
        <v>381.9</v>
      </c>
      <c r="AI151" s="34">
        <v>20</v>
      </c>
      <c r="AJ151" s="34">
        <v>-361.9</v>
      </c>
      <c r="AK151" s="32">
        <v>-0.94763026970411102</v>
      </c>
      <c r="AL151" s="35">
        <v>44484.041666666664</v>
      </c>
      <c r="AM151" s="16"/>
    </row>
    <row r="152" spans="1:39" ht="57.75" hidden="1" x14ac:dyDescent="0.25">
      <c r="A152" s="25" t="s">
        <v>50</v>
      </c>
      <c r="B152" s="25" t="s">
        <v>51</v>
      </c>
      <c r="C152" s="39">
        <v>632864</v>
      </c>
      <c r="D152" s="25" t="s">
        <v>113</v>
      </c>
      <c r="E152" s="25" t="s">
        <v>53</v>
      </c>
      <c r="F152" s="25" t="s">
        <v>63</v>
      </c>
      <c r="G152" s="25" t="s">
        <v>56</v>
      </c>
      <c r="H152" s="17"/>
      <c r="I152" s="17"/>
      <c r="J152" s="25" t="s">
        <v>57</v>
      </c>
      <c r="K152" s="25" t="s">
        <v>65</v>
      </c>
      <c r="L152" s="25" t="s">
        <v>80</v>
      </c>
      <c r="M152" s="25" t="s">
        <v>107</v>
      </c>
      <c r="N152" s="26">
        <v>6949.22</v>
      </c>
      <c r="O152" s="26">
        <v>701.82</v>
      </c>
      <c r="P152" s="27">
        <v>-6247.4000000000005</v>
      </c>
      <c r="Q152" s="28">
        <v>-0.89900737061137803</v>
      </c>
      <c r="R152" s="29">
        <v>2949.22</v>
      </c>
      <c r="S152" s="29">
        <v>701.82</v>
      </c>
      <c r="T152" s="30">
        <v>-2247.3999999999996</v>
      </c>
      <c r="U152" s="31">
        <v>-0.76203199490034645</v>
      </c>
      <c r="V152" s="26">
        <v>0</v>
      </c>
      <c r="W152" s="26">
        <v>0</v>
      </c>
      <c r="X152" s="27">
        <v>0</v>
      </c>
      <c r="Y152" s="18"/>
      <c r="Z152" s="29">
        <v>0</v>
      </c>
      <c r="AA152" s="29">
        <v>0</v>
      </c>
      <c r="AB152" s="30">
        <v>0</v>
      </c>
      <c r="AC152" s="19"/>
      <c r="AD152" s="26">
        <v>4000</v>
      </c>
      <c r="AE152" s="26">
        <v>0</v>
      </c>
      <c r="AF152" s="27">
        <v>-4000</v>
      </c>
      <c r="AG152" s="33">
        <v>-1</v>
      </c>
      <c r="AH152" s="34">
        <v>0</v>
      </c>
      <c r="AI152" s="34">
        <v>0</v>
      </c>
      <c r="AJ152" s="34">
        <v>0</v>
      </c>
      <c r="AK152" s="19"/>
      <c r="AL152" s="35">
        <v>44099.041666666664</v>
      </c>
      <c r="AM152" s="16"/>
    </row>
    <row r="153" spans="1:39" ht="82.5" hidden="1" x14ac:dyDescent="0.25">
      <c r="A153" s="25" t="s">
        <v>50</v>
      </c>
      <c r="B153" s="25" t="s">
        <v>1043</v>
      </c>
      <c r="C153" s="39">
        <v>632929</v>
      </c>
      <c r="D153" s="25" t="s">
        <v>1177</v>
      </c>
      <c r="E153" s="25" t="s">
        <v>53</v>
      </c>
      <c r="F153" s="25" t="s">
        <v>54</v>
      </c>
      <c r="G153" s="25" t="s">
        <v>75</v>
      </c>
      <c r="H153" s="25" t="s">
        <v>56</v>
      </c>
      <c r="I153" s="25" t="s">
        <v>56</v>
      </c>
      <c r="J153" s="25" t="s">
        <v>64</v>
      </c>
      <c r="K153" s="25" t="s">
        <v>65</v>
      </c>
      <c r="L153" s="25" t="s">
        <v>1045</v>
      </c>
      <c r="M153" s="25" t="s">
        <v>1094</v>
      </c>
      <c r="N153" s="26">
        <v>9664.34</v>
      </c>
      <c r="O153" s="26">
        <v>6791.2</v>
      </c>
      <c r="P153" s="27">
        <v>-2873.1400000000003</v>
      </c>
      <c r="Q153" s="28">
        <v>-0.29729293464426959</v>
      </c>
      <c r="R153" s="29">
        <v>4619.09</v>
      </c>
      <c r="S153" s="29">
        <v>1511.19</v>
      </c>
      <c r="T153" s="30">
        <v>-3107.9</v>
      </c>
      <c r="U153" s="31">
        <v>-0.67283815643341005</v>
      </c>
      <c r="V153" s="26">
        <v>1346.57</v>
      </c>
      <c r="W153" s="26">
        <v>349.06</v>
      </c>
      <c r="X153" s="27">
        <v>-997.51</v>
      </c>
      <c r="Y153" s="28">
        <v>-0.74077842221347578</v>
      </c>
      <c r="Z153" s="29">
        <v>394.68</v>
      </c>
      <c r="AA153" s="29">
        <v>280.49</v>
      </c>
      <c r="AB153" s="30">
        <v>-114.19</v>
      </c>
      <c r="AC153" s="32">
        <v>-0.28932299584473498</v>
      </c>
      <c r="AD153" s="26">
        <v>3304</v>
      </c>
      <c r="AE153" s="26">
        <v>4650.46</v>
      </c>
      <c r="AF153" s="27">
        <v>1346.46</v>
      </c>
      <c r="AG153" s="33">
        <v>0.40752421307506054</v>
      </c>
      <c r="AH153" s="34">
        <v>28.32</v>
      </c>
      <c r="AI153" s="34">
        <v>10</v>
      </c>
      <c r="AJ153" s="34">
        <v>-18.32</v>
      </c>
      <c r="AK153" s="32">
        <v>-0.64689265536723162</v>
      </c>
      <c r="AL153" s="35">
        <v>43866.041666666664</v>
      </c>
      <c r="AM153" s="16"/>
    </row>
    <row r="154" spans="1:39" ht="57.75" hidden="1" x14ac:dyDescent="0.25">
      <c r="A154" s="25" t="s">
        <v>50</v>
      </c>
      <c r="B154" s="25" t="s">
        <v>1040</v>
      </c>
      <c r="C154" s="39">
        <v>633023</v>
      </c>
      <c r="D154" s="25" t="s">
        <v>1180</v>
      </c>
      <c r="E154" s="25" t="s">
        <v>53</v>
      </c>
      <c r="F154" s="25" t="s">
        <v>54</v>
      </c>
      <c r="G154" s="25" t="s">
        <v>75</v>
      </c>
      <c r="H154" s="17"/>
      <c r="I154" s="17"/>
      <c r="J154" s="25" t="s">
        <v>70</v>
      </c>
      <c r="K154" s="25" t="s">
        <v>65</v>
      </c>
      <c r="L154" s="25" t="s">
        <v>77</v>
      </c>
      <c r="M154" s="25" t="s">
        <v>119</v>
      </c>
      <c r="N154" s="26">
        <v>50248.74</v>
      </c>
      <c r="O154" s="26">
        <v>36458.86</v>
      </c>
      <c r="P154" s="27">
        <v>-13789.879999999997</v>
      </c>
      <c r="Q154" s="28">
        <v>-0.27443235392569043</v>
      </c>
      <c r="R154" s="29">
        <v>13800.7</v>
      </c>
      <c r="S154" s="29">
        <v>7371.08</v>
      </c>
      <c r="T154" s="30">
        <v>-6429.6200000000008</v>
      </c>
      <c r="U154" s="31">
        <v>-0.46589086060851986</v>
      </c>
      <c r="V154" s="26">
        <v>24504.79</v>
      </c>
      <c r="W154" s="26">
        <v>23673.78</v>
      </c>
      <c r="X154" s="27">
        <v>-831.01000000000204</v>
      </c>
      <c r="Y154" s="28">
        <v>-3.3912145339747943E-2</v>
      </c>
      <c r="Z154" s="29">
        <v>1496.41</v>
      </c>
      <c r="AA154" s="29">
        <v>670</v>
      </c>
      <c r="AB154" s="30">
        <v>-826.41000000000008</v>
      </c>
      <c r="AC154" s="32">
        <v>-0.55226174644649528</v>
      </c>
      <c r="AD154" s="26">
        <v>10446.84</v>
      </c>
      <c r="AE154" s="26">
        <v>4744</v>
      </c>
      <c r="AF154" s="27">
        <v>-5702.84</v>
      </c>
      <c r="AG154" s="33">
        <v>-0.54589138916648483</v>
      </c>
      <c r="AH154" s="34">
        <v>80</v>
      </c>
      <c r="AI154" s="34">
        <v>74</v>
      </c>
      <c r="AJ154" s="34">
        <v>-6</v>
      </c>
      <c r="AK154" s="32">
        <v>-7.4999999999999997E-2</v>
      </c>
      <c r="AL154" s="35">
        <v>43819.041655092595</v>
      </c>
      <c r="AM154" s="16"/>
    </row>
    <row r="155" spans="1:39" ht="49.5" hidden="1" x14ac:dyDescent="0.25">
      <c r="A155" s="25" t="s">
        <v>50</v>
      </c>
      <c r="B155" s="25" t="s">
        <v>51</v>
      </c>
      <c r="C155" s="39">
        <v>633058</v>
      </c>
      <c r="D155" s="25" t="s">
        <v>84</v>
      </c>
      <c r="E155" s="25" t="s">
        <v>53</v>
      </c>
      <c r="F155" s="25" t="s">
        <v>54</v>
      </c>
      <c r="G155" s="25" t="s">
        <v>79</v>
      </c>
      <c r="H155" s="25" t="s">
        <v>56</v>
      </c>
      <c r="I155" s="25" t="s">
        <v>56</v>
      </c>
      <c r="J155" s="25" t="s">
        <v>85</v>
      </c>
      <c r="K155" s="25" t="s">
        <v>65</v>
      </c>
      <c r="L155" s="25" t="s">
        <v>86</v>
      </c>
      <c r="M155" s="25" t="s">
        <v>72</v>
      </c>
      <c r="N155" s="26">
        <v>671157.7</v>
      </c>
      <c r="O155" s="26">
        <v>641730.06000000006</v>
      </c>
      <c r="P155" s="27">
        <v>-29427.639999999898</v>
      </c>
      <c r="Q155" s="28">
        <v>-4.3846088631628449E-2</v>
      </c>
      <c r="R155" s="29">
        <v>51338.49</v>
      </c>
      <c r="S155" s="29">
        <v>75469.25</v>
      </c>
      <c r="T155" s="30">
        <v>24130.760000000002</v>
      </c>
      <c r="U155" s="31">
        <v>0.47003252335625773</v>
      </c>
      <c r="V155" s="26">
        <v>10128.530000000001</v>
      </c>
      <c r="W155" s="26">
        <v>8911.31</v>
      </c>
      <c r="X155" s="27">
        <v>-1217.2200000000012</v>
      </c>
      <c r="Y155" s="28">
        <v>-0.12017736038694668</v>
      </c>
      <c r="Z155" s="29">
        <v>5881.04</v>
      </c>
      <c r="AA155" s="29">
        <v>3266.5</v>
      </c>
      <c r="AB155" s="30">
        <v>-2614.54</v>
      </c>
      <c r="AC155" s="32">
        <v>-0.4445710282535062</v>
      </c>
      <c r="AD155" s="26">
        <v>603809.64</v>
      </c>
      <c r="AE155" s="26">
        <v>554083</v>
      </c>
      <c r="AF155" s="27">
        <v>-49726.640000000014</v>
      </c>
      <c r="AG155" s="33">
        <v>-8.2354829578408215E-2</v>
      </c>
      <c r="AH155" s="34">
        <v>382.98</v>
      </c>
      <c r="AI155" s="34">
        <v>219.5</v>
      </c>
      <c r="AJ155" s="34">
        <v>-163.48000000000002</v>
      </c>
      <c r="AK155" s="32">
        <v>-0.42686302156770589</v>
      </c>
      <c r="AL155" s="35">
        <v>44470.041666666664</v>
      </c>
      <c r="AM155" s="16"/>
    </row>
    <row r="156" spans="1:39" ht="33" hidden="1" x14ac:dyDescent="0.25">
      <c r="A156" s="25" t="s">
        <v>50</v>
      </c>
      <c r="B156" s="25" t="s">
        <v>1136</v>
      </c>
      <c r="C156" s="39">
        <v>633199</v>
      </c>
      <c r="D156" s="25" t="s">
        <v>1167</v>
      </c>
      <c r="E156" s="25" t="s">
        <v>53</v>
      </c>
      <c r="F156" s="25" t="s">
        <v>54</v>
      </c>
      <c r="G156" s="25" t="s">
        <v>74</v>
      </c>
      <c r="H156" s="25" t="s">
        <v>75</v>
      </c>
      <c r="I156" s="25" t="s">
        <v>56</v>
      </c>
      <c r="J156" s="25" t="s">
        <v>70</v>
      </c>
      <c r="K156" s="25" t="s">
        <v>65</v>
      </c>
      <c r="L156" s="25" t="s">
        <v>71</v>
      </c>
      <c r="M156" s="25" t="s">
        <v>72</v>
      </c>
      <c r="N156" s="26">
        <v>77246.58</v>
      </c>
      <c r="O156" s="26">
        <v>63291.82</v>
      </c>
      <c r="P156" s="27">
        <v>-13954.760000000002</v>
      </c>
      <c r="Q156" s="28">
        <v>-0.18065214019831041</v>
      </c>
      <c r="R156" s="29">
        <v>24947.9</v>
      </c>
      <c r="S156" s="29">
        <v>20191.28</v>
      </c>
      <c r="T156" s="30">
        <v>-4756.6200000000026</v>
      </c>
      <c r="U156" s="31">
        <v>-0.19066213989955075</v>
      </c>
      <c r="V156" s="26">
        <v>32179.439999999999</v>
      </c>
      <c r="W156" s="26">
        <v>30729.99</v>
      </c>
      <c r="X156" s="27">
        <v>-1449.4499999999971</v>
      </c>
      <c r="Y156" s="28">
        <v>-4.5042735361460522E-2</v>
      </c>
      <c r="Z156" s="29">
        <v>3285.82</v>
      </c>
      <c r="AA156" s="29">
        <v>4946.95</v>
      </c>
      <c r="AB156" s="30">
        <v>1661.1299999999997</v>
      </c>
      <c r="AC156" s="32">
        <v>0.50554503898570202</v>
      </c>
      <c r="AD156" s="26">
        <v>16833.419999999998</v>
      </c>
      <c r="AE156" s="26">
        <v>7423.6</v>
      </c>
      <c r="AF156" s="27">
        <v>-9409.8199999999979</v>
      </c>
      <c r="AG156" s="33">
        <v>-0.55899632991988546</v>
      </c>
      <c r="AH156" s="34">
        <v>142.27000000000001</v>
      </c>
      <c r="AI156" s="34">
        <v>142.5</v>
      </c>
      <c r="AJ156" s="34">
        <v>0.22999999999998977</v>
      </c>
      <c r="AK156" s="32">
        <v>1.6166444085189411E-3</v>
      </c>
      <c r="AL156" s="35">
        <v>44592.041666666664</v>
      </c>
      <c r="AM156" s="16"/>
    </row>
    <row r="157" spans="1:39" ht="49.5" hidden="1" x14ac:dyDescent="0.25">
      <c r="A157" s="25" t="s">
        <v>50</v>
      </c>
      <c r="B157" s="25" t="s">
        <v>1043</v>
      </c>
      <c r="C157" s="39">
        <v>633201</v>
      </c>
      <c r="D157" s="25" t="s">
        <v>1219</v>
      </c>
      <c r="E157" s="25" t="s">
        <v>53</v>
      </c>
      <c r="F157" s="25" t="s">
        <v>54</v>
      </c>
      <c r="G157" s="25" t="s">
        <v>990</v>
      </c>
      <c r="H157" s="17"/>
      <c r="I157" s="17"/>
      <c r="J157" s="25" t="s">
        <v>70</v>
      </c>
      <c r="K157" s="25" t="s">
        <v>65</v>
      </c>
      <c r="L157" s="25" t="s">
        <v>1045</v>
      </c>
      <c r="M157" s="25" t="s">
        <v>72</v>
      </c>
      <c r="N157" s="26">
        <v>0</v>
      </c>
      <c r="O157" s="26">
        <v>9917.15</v>
      </c>
      <c r="P157" s="27">
        <v>9917.15</v>
      </c>
      <c r="Q157" s="18"/>
      <c r="R157" s="29">
        <v>0</v>
      </c>
      <c r="S157" s="29">
        <v>4187.1499999999996</v>
      </c>
      <c r="T157" s="30">
        <v>4187.1499999999996</v>
      </c>
      <c r="U157" s="19"/>
      <c r="V157" s="26">
        <v>0</v>
      </c>
      <c r="W157" s="26">
        <v>0</v>
      </c>
      <c r="X157" s="27">
        <v>0</v>
      </c>
      <c r="Y157" s="18"/>
      <c r="Z157" s="29">
        <v>0</v>
      </c>
      <c r="AA157" s="29">
        <v>960</v>
      </c>
      <c r="AB157" s="30">
        <v>960</v>
      </c>
      <c r="AC157" s="19"/>
      <c r="AD157" s="26">
        <v>0</v>
      </c>
      <c r="AE157" s="26">
        <v>4770</v>
      </c>
      <c r="AF157" s="27">
        <v>4770</v>
      </c>
      <c r="AG157" s="18"/>
      <c r="AH157" s="34">
        <v>0</v>
      </c>
      <c r="AI157" s="34">
        <v>26</v>
      </c>
      <c r="AJ157" s="34">
        <v>26</v>
      </c>
      <c r="AK157" s="19"/>
      <c r="AL157" s="35">
        <v>44064.041666666664</v>
      </c>
      <c r="AM157" s="16"/>
    </row>
    <row r="158" spans="1:39" ht="74.25" hidden="1" x14ac:dyDescent="0.25">
      <c r="A158" s="25" t="s">
        <v>50</v>
      </c>
      <c r="B158" s="25" t="s">
        <v>1040</v>
      </c>
      <c r="C158" s="39">
        <v>633214</v>
      </c>
      <c r="D158" s="25" t="s">
        <v>1176</v>
      </c>
      <c r="E158" s="25" t="s">
        <v>53</v>
      </c>
      <c r="F158" s="25" t="s">
        <v>54</v>
      </c>
      <c r="G158" s="25" t="s">
        <v>990</v>
      </c>
      <c r="H158" s="17"/>
      <c r="I158" s="17"/>
      <c r="J158" s="25" t="s">
        <v>64</v>
      </c>
      <c r="K158" s="25" t="s">
        <v>65</v>
      </c>
      <c r="L158" s="25" t="s">
        <v>66</v>
      </c>
      <c r="M158" s="25" t="s">
        <v>1094</v>
      </c>
      <c r="N158" s="26">
        <v>5538.74</v>
      </c>
      <c r="O158" s="26">
        <v>3772.65</v>
      </c>
      <c r="P158" s="27">
        <v>-1766.0899999999997</v>
      </c>
      <c r="Q158" s="28">
        <v>-0.31886132947204593</v>
      </c>
      <c r="R158" s="29">
        <v>2172.33</v>
      </c>
      <c r="S158" s="29">
        <v>800.06</v>
      </c>
      <c r="T158" s="30">
        <v>-1372.27</v>
      </c>
      <c r="U158" s="31">
        <v>-0.63170420700354002</v>
      </c>
      <c r="V158" s="26">
        <v>285.29000000000002</v>
      </c>
      <c r="W158" s="26">
        <v>0</v>
      </c>
      <c r="X158" s="27">
        <v>-285.29000000000002</v>
      </c>
      <c r="Y158" s="28">
        <v>-1</v>
      </c>
      <c r="Z158" s="29">
        <v>57.12</v>
      </c>
      <c r="AA158" s="29">
        <v>56.1</v>
      </c>
      <c r="AB158" s="30">
        <v>-1.019999999999996</v>
      </c>
      <c r="AC158" s="32">
        <v>-1.7857142857142787E-2</v>
      </c>
      <c r="AD158" s="26">
        <v>3024</v>
      </c>
      <c r="AE158" s="26">
        <v>2916.49</v>
      </c>
      <c r="AF158" s="27">
        <v>-107.51000000000022</v>
      </c>
      <c r="AG158" s="33">
        <v>-3.5552248677248752E-2</v>
      </c>
      <c r="AH158" s="34">
        <v>2.04</v>
      </c>
      <c r="AI158" s="34">
        <v>2</v>
      </c>
      <c r="AJ158" s="34">
        <v>-4.0000000000000036E-2</v>
      </c>
      <c r="AK158" s="32">
        <v>-1.9607843137254919E-2</v>
      </c>
      <c r="AL158" s="35">
        <v>43790.041666666664</v>
      </c>
      <c r="AM158" s="16"/>
    </row>
    <row r="159" spans="1:39" ht="82.5" hidden="1" x14ac:dyDescent="0.25">
      <c r="A159" s="25" t="s">
        <v>50</v>
      </c>
      <c r="B159" s="25" t="s">
        <v>1043</v>
      </c>
      <c r="C159" s="39">
        <v>633320</v>
      </c>
      <c r="D159" s="25" t="s">
        <v>1183</v>
      </c>
      <c r="E159" s="25" t="s">
        <v>53</v>
      </c>
      <c r="F159" s="25" t="s">
        <v>54</v>
      </c>
      <c r="G159" s="25" t="s">
        <v>75</v>
      </c>
      <c r="H159" s="25" t="s">
        <v>56</v>
      </c>
      <c r="I159" s="25" t="s">
        <v>56</v>
      </c>
      <c r="J159" s="25" t="s">
        <v>57</v>
      </c>
      <c r="K159" s="25" t="s">
        <v>65</v>
      </c>
      <c r="L159" s="25" t="s">
        <v>1045</v>
      </c>
      <c r="M159" s="25" t="s">
        <v>72</v>
      </c>
      <c r="N159" s="26">
        <v>6204.5</v>
      </c>
      <c r="O159" s="26">
        <v>5363.47</v>
      </c>
      <c r="P159" s="27">
        <v>-841.02999999999975</v>
      </c>
      <c r="Q159" s="28">
        <v>-0.13555161576275279</v>
      </c>
      <c r="R159" s="29">
        <v>3023.11</v>
      </c>
      <c r="S159" s="29">
        <v>2656.13</v>
      </c>
      <c r="T159" s="30">
        <v>-366.98</v>
      </c>
      <c r="U159" s="31">
        <v>-0.1213915471153878</v>
      </c>
      <c r="V159" s="26">
        <v>2779.5</v>
      </c>
      <c r="W159" s="26">
        <v>2339.1</v>
      </c>
      <c r="X159" s="27">
        <v>-440.40000000000009</v>
      </c>
      <c r="Y159" s="28">
        <v>-0.15844576362655158</v>
      </c>
      <c r="Z159" s="29">
        <v>401.89</v>
      </c>
      <c r="AA159" s="29">
        <v>368.24</v>
      </c>
      <c r="AB159" s="30">
        <v>-33.649999999999977</v>
      </c>
      <c r="AC159" s="32">
        <v>-8.3729378685709968E-2</v>
      </c>
      <c r="AD159" s="26">
        <v>0</v>
      </c>
      <c r="AE159" s="26">
        <v>0</v>
      </c>
      <c r="AF159" s="27">
        <v>0</v>
      </c>
      <c r="AG159" s="18"/>
      <c r="AH159" s="34">
        <v>36.299999999999997</v>
      </c>
      <c r="AI159" s="34">
        <v>20</v>
      </c>
      <c r="AJ159" s="34">
        <v>-16.299999999999997</v>
      </c>
      <c r="AK159" s="32">
        <v>-0.44903581267217624</v>
      </c>
      <c r="AL159" s="35">
        <v>43990.041666666664</v>
      </c>
      <c r="AM159" s="16"/>
    </row>
    <row r="160" spans="1:39" ht="82.5" hidden="1" x14ac:dyDescent="0.25">
      <c r="A160" s="25" t="s">
        <v>50</v>
      </c>
      <c r="B160" s="25" t="s">
        <v>1043</v>
      </c>
      <c r="C160" s="39">
        <v>633321</v>
      </c>
      <c r="D160" s="25" t="s">
        <v>1184</v>
      </c>
      <c r="E160" s="25" t="s">
        <v>53</v>
      </c>
      <c r="F160" s="25" t="s">
        <v>54</v>
      </c>
      <c r="G160" s="25" t="s">
        <v>83</v>
      </c>
      <c r="H160" s="25" t="s">
        <v>75</v>
      </c>
      <c r="I160" s="25" t="s">
        <v>56</v>
      </c>
      <c r="J160" s="25" t="s">
        <v>57</v>
      </c>
      <c r="K160" s="25" t="s">
        <v>65</v>
      </c>
      <c r="L160" s="25" t="s">
        <v>1045</v>
      </c>
      <c r="M160" s="25" t="s">
        <v>72</v>
      </c>
      <c r="N160" s="26">
        <v>6204.5</v>
      </c>
      <c r="O160" s="26">
        <v>8100.14</v>
      </c>
      <c r="P160" s="27">
        <v>1895.6400000000003</v>
      </c>
      <c r="Q160" s="28">
        <v>0.30552663389475387</v>
      </c>
      <c r="R160" s="29">
        <v>3023.11</v>
      </c>
      <c r="S160" s="29">
        <v>2585.83</v>
      </c>
      <c r="T160" s="30">
        <v>-437.2800000000002</v>
      </c>
      <c r="U160" s="31">
        <v>-0.14464574560634585</v>
      </c>
      <c r="V160" s="26">
        <v>2779.5</v>
      </c>
      <c r="W160" s="26">
        <v>5146.07</v>
      </c>
      <c r="X160" s="27">
        <v>2366.5699999999997</v>
      </c>
      <c r="Y160" s="28">
        <v>0.85143730886850144</v>
      </c>
      <c r="Z160" s="29">
        <v>401.89</v>
      </c>
      <c r="AA160" s="29">
        <v>368.24</v>
      </c>
      <c r="AB160" s="30">
        <v>-33.649999999999977</v>
      </c>
      <c r="AC160" s="32">
        <v>-8.3729378685709968E-2</v>
      </c>
      <c r="AD160" s="26">
        <v>0</v>
      </c>
      <c r="AE160" s="26">
        <v>0</v>
      </c>
      <c r="AF160" s="27">
        <v>0</v>
      </c>
      <c r="AG160" s="18"/>
      <c r="AH160" s="34">
        <v>36.299999999999997</v>
      </c>
      <c r="AI160" s="34">
        <v>20</v>
      </c>
      <c r="AJ160" s="34">
        <v>-16.299999999999997</v>
      </c>
      <c r="AK160" s="32">
        <v>-0.44903581267217624</v>
      </c>
      <c r="AL160" s="35">
        <v>43991.041666666664</v>
      </c>
      <c r="AM160" s="16"/>
    </row>
    <row r="161" spans="1:39" ht="82.5" hidden="1" x14ac:dyDescent="0.25">
      <c r="A161" s="25" t="s">
        <v>50</v>
      </c>
      <c r="B161" s="25" t="s">
        <v>1043</v>
      </c>
      <c r="C161" s="39">
        <v>633322</v>
      </c>
      <c r="D161" s="25" t="s">
        <v>1185</v>
      </c>
      <c r="E161" s="25" t="s">
        <v>53</v>
      </c>
      <c r="F161" s="25" t="s">
        <v>54</v>
      </c>
      <c r="G161" s="25" t="s">
        <v>83</v>
      </c>
      <c r="H161" s="25" t="s">
        <v>75</v>
      </c>
      <c r="I161" s="25" t="s">
        <v>56</v>
      </c>
      <c r="J161" s="25" t="s">
        <v>57</v>
      </c>
      <c r="K161" s="25" t="s">
        <v>65</v>
      </c>
      <c r="L161" s="25" t="s">
        <v>1045</v>
      </c>
      <c r="M161" s="25" t="s">
        <v>72</v>
      </c>
      <c r="N161" s="26">
        <v>6204.5</v>
      </c>
      <c r="O161" s="26">
        <v>4842.07</v>
      </c>
      <c r="P161" s="27">
        <v>-1362.4300000000003</v>
      </c>
      <c r="Q161" s="28">
        <v>-0.21958739624466117</v>
      </c>
      <c r="R161" s="29">
        <v>3023.11</v>
      </c>
      <c r="S161" s="29">
        <v>2134.73</v>
      </c>
      <c r="T161" s="30">
        <v>-888.38000000000011</v>
      </c>
      <c r="U161" s="31">
        <v>-0.29386294246653283</v>
      </c>
      <c r="V161" s="26">
        <v>2779.5</v>
      </c>
      <c r="W161" s="26">
        <v>2339.1</v>
      </c>
      <c r="X161" s="27">
        <v>-440.40000000000009</v>
      </c>
      <c r="Y161" s="28">
        <v>-0.15844576362655158</v>
      </c>
      <c r="Z161" s="29">
        <v>401.89</v>
      </c>
      <c r="AA161" s="29">
        <v>368.24</v>
      </c>
      <c r="AB161" s="30">
        <v>-33.649999999999977</v>
      </c>
      <c r="AC161" s="32">
        <v>-8.3729378685709968E-2</v>
      </c>
      <c r="AD161" s="26">
        <v>0</v>
      </c>
      <c r="AE161" s="26">
        <v>0</v>
      </c>
      <c r="AF161" s="27">
        <v>0</v>
      </c>
      <c r="AG161" s="18"/>
      <c r="AH161" s="34">
        <v>36.299999999999997</v>
      </c>
      <c r="AI161" s="34">
        <v>20</v>
      </c>
      <c r="AJ161" s="34">
        <v>-16.299999999999997</v>
      </c>
      <c r="AK161" s="32">
        <v>-0.44903581267217624</v>
      </c>
      <c r="AL161" s="35">
        <v>43992.041666666664</v>
      </c>
      <c r="AM161" s="16"/>
    </row>
    <row r="162" spans="1:39" ht="82.5" hidden="1" x14ac:dyDescent="0.25">
      <c r="A162" s="25" t="s">
        <v>50</v>
      </c>
      <c r="B162" s="25" t="s">
        <v>1043</v>
      </c>
      <c r="C162" s="39">
        <v>633323</v>
      </c>
      <c r="D162" s="25" t="s">
        <v>1191</v>
      </c>
      <c r="E162" s="25" t="s">
        <v>53</v>
      </c>
      <c r="F162" s="25" t="s">
        <v>54</v>
      </c>
      <c r="G162" s="25" t="s">
        <v>79</v>
      </c>
      <c r="H162" s="17"/>
      <c r="I162" s="17"/>
      <c r="J162" s="25" t="s">
        <v>57</v>
      </c>
      <c r="K162" s="25" t="s">
        <v>65</v>
      </c>
      <c r="L162" s="25" t="s">
        <v>1045</v>
      </c>
      <c r="M162" s="25" t="s">
        <v>72</v>
      </c>
      <c r="N162" s="26">
        <v>5881.2</v>
      </c>
      <c r="O162" s="26">
        <v>6055.12</v>
      </c>
      <c r="P162" s="27">
        <v>173.92000000000007</v>
      </c>
      <c r="Q162" s="28">
        <v>2.9572196150445502E-2</v>
      </c>
      <c r="R162" s="29">
        <v>2998.2</v>
      </c>
      <c r="S162" s="29">
        <v>2391.58</v>
      </c>
      <c r="T162" s="30">
        <v>-606.61999999999989</v>
      </c>
      <c r="U162" s="31">
        <v>-0.20232806350476951</v>
      </c>
      <c r="V162" s="26">
        <v>2300</v>
      </c>
      <c r="W162" s="26">
        <v>3053.65</v>
      </c>
      <c r="X162" s="27">
        <v>753.65000000000009</v>
      </c>
      <c r="Y162" s="28">
        <v>0.32767391304347832</v>
      </c>
      <c r="Z162" s="29">
        <v>583</v>
      </c>
      <c r="AA162" s="29">
        <v>609.89</v>
      </c>
      <c r="AB162" s="30">
        <v>26.889999999999986</v>
      </c>
      <c r="AC162" s="32">
        <v>4.612349914236704E-2</v>
      </c>
      <c r="AD162" s="26">
        <v>0</v>
      </c>
      <c r="AE162" s="26">
        <v>0</v>
      </c>
      <c r="AF162" s="27">
        <v>0</v>
      </c>
      <c r="AG162" s="18"/>
      <c r="AH162" s="34">
        <v>41</v>
      </c>
      <c r="AI162" s="34">
        <v>20</v>
      </c>
      <c r="AJ162" s="34">
        <v>-21</v>
      </c>
      <c r="AK162" s="32">
        <v>-0.51219512195121952</v>
      </c>
      <c r="AL162" s="35">
        <v>44000.041666666664</v>
      </c>
      <c r="AM162" s="16"/>
    </row>
    <row r="163" spans="1:39" ht="82.5" hidden="1" x14ac:dyDescent="0.25">
      <c r="A163" s="25" t="s">
        <v>50</v>
      </c>
      <c r="B163" s="25" t="s">
        <v>1043</v>
      </c>
      <c r="C163" s="39">
        <v>633324</v>
      </c>
      <c r="D163" s="25" t="s">
        <v>1192</v>
      </c>
      <c r="E163" s="25" t="s">
        <v>53</v>
      </c>
      <c r="F163" s="25" t="s">
        <v>54</v>
      </c>
      <c r="G163" s="25" t="s">
        <v>79</v>
      </c>
      <c r="H163" s="25" t="s">
        <v>56</v>
      </c>
      <c r="I163" s="25" t="s">
        <v>56</v>
      </c>
      <c r="J163" s="25" t="s">
        <v>57</v>
      </c>
      <c r="K163" s="25" t="s">
        <v>65</v>
      </c>
      <c r="L163" s="25" t="s">
        <v>1045</v>
      </c>
      <c r="M163" s="25" t="s">
        <v>72</v>
      </c>
      <c r="N163" s="26">
        <v>26639</v>
      </c>
      <c r="O163" s="26">
        <v>26287.9</v>
      </c>
      <c r="P163" s="27">
        <v>-351.09999999999854</v>
      </c>
      <c r="Q163" s="28">
        <v>-1.3179924171327698E-2</v>
      </c>
      <c r="R163" s="29">
        <v>5162</v>
      </c>
      <c r="S163" s="29">
        <v>3883.38</v>
      </c>
      <c r="T163" s="30">
        <v>-1278.6199999999999</v>
      </c>
      <c r="U163" s="31">
        <v>-0.24769856644711349</v>
      </c>
      <c r="V163" s="26">
        <v>20742</v>
      </c>
      <c r="W163" s="26">
        <v>21075.42</v>
      </c>
      <c r="X163" s="27">
        <v>333.41999999999825</v>
      </c>
      <c r="Y163" s="28">
        <v>1.6074631183106657E-2</v>
      </c>
      <c r="Z163" s="29">
        <v>735</v>
      </c>
      <c r="AA163" s="29">
        <v>1329.1</v>
      </c>
      <c r="AB163" s="30">
        <v>594.09999999999991</v>
      </c>
      <c r="AC163" s="32">
        <v>0.80829931972789104</v>
      </c>
      <c r="AD163" s="26">
        <v>0</v>
      </c>
      <c r="AE163" s="26">
        <v>0</v>
      </c>
      <c r="AF163" s="27">
        <v>0</v>
      </c>
      <c r="AG163" s="18"/>
      <c r="AH163" s="34">
        <v>35</v>
      </c>
      <c r="AI163" s="34">
        <v>36</v>
      </c>
      <c r="AJ163" s="34">
        <v>1</v>
      </c>
      <c r="AK163" s="32">
        <v>2.8571428571428571E-2</v>
      </c>
      <c r="AL163" s="35">
        <v>44075.041666666664</v>
      </c>
      <c r="AM163" s="16"/>
    </row>
    <row r="164" spans="1:39" ht="82.5" hidden="1" x14ac:dyDescent="0.25">
      <c r="A164" s="25" t="s">
        <v>50</v>
      </c>
      <c r="B164" s="25" t="s">
        <v>1043</v>
      </c>
      <c r="C164" s="39">
        <v>633325</v>
      </c>
      <c r="D164" s="25" t="s">
        <v>1186</v>
      </c>
      <c r="E164" s="25" t="s">
        <v>53</v>
      </c>
      <c r="F164" s="25" t="s">
        <v>54</v>
      </c>
      <c r="G164" s="25" t="s">
        <v>79</v>
      </c>
      <c r="H164" s="25" t="s">
        <v>56</v>
      </c>
      <c r="I164" s="25" t="s">
        <v>56</v>
      </c>
      <c r="J164" s="25" t="s">
        <v>57</v>
      </c>
      <c r="K164" s="25" t="s">
        <v>65</v>
      </c>
      <c r="L164" s="25" t="s">
        <v>1045</v>
      </c>
      <c r="M164" s="25" t="s">
        <v>72</v>
      </c>
      <c r="N164" s="26">
        <v>13014.47</v>
      </c>
      <c r="O164" s="26">
        <v>12619.1</v>
      </c>
      <c r="P164" s="27">
        <v>-395.36999999999898</v>
      </c>
      <c r="Q164" s="28">
        <v>-3.0379262467084639E-2</v>
      </c>
      <c r="R164" s="29">
        <v>2998.2</v>
      </c>
      <c r="S164" s="29">
        <v>2167.4</v>
      </c>
      <c r="T164" s="30">
        <v>-830.79999999999973</v>
      </c>
      <c r="U164" s="31">
        <v>-0.27709959308918675</v>
      </c>
      <c r="V164" s="26">
        <v>9433.27</v>
      </c>
      <c r="W164" s="26">
        <v>9543.34</v>
      </c>
      <c r="X164" s="27">
        <v>110.06999999999971</v>
      </c>
      <c r="Y164" s="28">
        <v>1.1668276218108854E-2</v>
      </c>
      <c r="Z164" s="29">
        <v>583</v>
      </c>
      <c r="AA164" s="29">
        <v>908.36</v>
      </c>
      <c r="AB164" s="30">
        <v>325.36</v>
      </c>
      <c r="AC164" s="32">
        <v>0.55807890222984569</v>
      </c>
      <c r="AD164" s="26">
        <v>0</v>
      </c>
      <c r="AE164" s="26">
        <v>0</v>
      </c>
      <c r="AF164" s="27">
        <v>0</v>
      </c>
      <c r="AG164" s="18"/>
      <c r="AH164" s="34">
        <v>41</v>
      </c>
      <c r="AI164" s="34">
        <v>25</v>
      </c>
      <c r="AJ164" s="34">
        <v>-16</v>
      </c>
      <c r="AK164" s="32">
        <v>-0.3902439024390244</v>
      </c>
      <c r="AL164" s="35">
        <v>44068.041666666664</v>
      </c>
      <c r="AM164" s="16"/>
    </row>
    <row r="165" spans="1:39" ht="41.25" hidden="1" x14ac:dyDescent="0.25">
      <c r="A165" s="25" t="s">
        <v>50</v>
      </c>
      <c r="B165" s="25" t="s">
        <v>1043</v>
      </c>
      <c r="C165" s="39">
        <v>633492</v>
      </c>
      <c r="D165" s="25" t="s">
        <v>1187</v>
      </c>
      <c r="E165" s="25" t="s">
        <v>53</v>
      </c>
      <c r="F165" s="25" t="s">
        <v>54</v>
      </c>
      <c r="G165" s="25" t="s">
        <v>90</v>
      </c>
      <c r="H165" s="25" t="s">
        <v>56</v>
      </c>
      <c r="I165" s="25" t="s">
        <v>56</v>
      </c>
      <c r="J165" s="25" t="s">
        <v>57</v>
      </c>
      <c r="K165" s="25" t="s">
        <v>65</v>
      </c>
      <c r="L165" s="25" t="s">
        <v>1045</v>
      </c>
      <c r="M165" s="25" t="s">
        <v>60</v>
      </c>
      <c r="N165" s="26">
        <v>133472.62</v>
      </c>
      <c r="O165" s="26">
        <v>151875.93</v>
      </c>
      <c r="P165" s="27">
        <v>18403.309999999998</v>
      </c>
      <c r="Q165" s="28">
        <v>0.13788078783498817</v>
      </c>
      <c r="R165" s="29">
        <v>56723.199999999997</v>
      </c>
      <c r="S165" s="29">
        <v>69384.490000000005</v>
      </c>
      <c r="T165" s="30">
        <v>12661.290000000008</v>
      </c>
      <c r="U165" s="31">
        <v>0.22321184277332748</v>
      </c>
      <c r="V165" s="26">
        <v>42724.4</v>
      </c>
      <c r="W165" s="26">
        <v>44813.760000000002</v>
      </c>
      <c r="X165" s="27">
        <v>2089.3600000000006</v>
      </c>
      <c r="Y165" s="28">
        <v>4.890320285363868E-2</v>
      </c>
      <c r="Z165" s="29">
        <v>11691.7</v>
      </c>
      <c r="AA165" s="29">
        <v>27307.68</v>
      </c>
      <c r="AB165" s="30">
        <v>15615.98</v>
      </c>
      <c r="AC165" s="32">
        <v>1.3356466553195856</v>
      </c>
      <c r="AD165" s="26">
        <v>22333.32</v>
      </c>
      <c r="AE165" s="26">
        <v>10370</v>
      </c>
      <c r="AF165" s="27">
        <v>-11963.32</v>
      </c>
      <c r="AG165" s="33">
        <v>-0.53567136457991915</v>
      </c>
      <c r="AH165" s="34">
        <v>897.36</v>
      </c>
      <c r="AI165" s="34">
        <v>808</v>
      </c>
      <c r="AJ165" s="34">
        <v>-89.360000000000014</v>
      </c>
      <c r="AK165" s="32">
        <v>-9.958099313541946E-2</v>
      </c>
      <c r="AL165" s="35">
        <v>44019.041666666664</v>
      </c>
      <c r="AM165" s="16"/>
    </row>
    <row r="166" spans="1:39" ht="82.5" hidden="1" x14ac:dyDescent="0.25">
      <c r="A166" s="25" t="s">
        <v>50</v>
      </c>
      <c r="B166" s="25" t="s">
        <v>1136</v>
      </c>
      <c r="C166" s="39">
        <v>633502</v>
      </c>
      <c r="D166" s="25" t="s">
        <v>4999</v>
      </c>
      <c r="E166" s="25" t="s">
        <v>53</v>
      </c>
      <c r="F166" s="25" t="s">
        <v>63</v>
      </c>
      <c r="G166" s="25" t="s">
        <v>56</v>
      </c>
      <c r="H166" s="17"/>
      <c r="I166" s="17"/>
      <c r="J166" s="25" t="s">
        <v>57</v>
      </c>
      <c r="K166" s="25" t="s">
        <v>65</v>
      </c>
      <c r="L166" s="25" t="s">
        <v>59</v>
      </c>
      <c r="M166" s="25" t="s">
        <v>127</v>
      </c>
      <c r="N166" s="26">
        <v>0</v>
      </c>
      <c r="O166" s="26">
        <v>0</v>
      </c>
      <c r="P166" s="27">
        <v>0</v>
      </c>
      <c r="Q166" s="18"/>
      <c r="R166" s="29">
        <v>0</v>
      </c>
      <c r="S166" s="29">
        <v>0</v>
      </c>
      <c r="T166" s="30">
        <v>0</v>
      </c>
      <c r="U166" s="19"/>
      <c r="V166" s="26">
        <v>0</v>
      </c>
      <c r="W166" s="26">
        <v>0</v>
      </c>
      <c r="X166" s="27">
        <v>0</v>
      </c>
      <c r="Y166" s="18"/>
      <c r="Z166" s="29">
        <v>0</v>
      </c>
      <c r="AA166" s="29">
        <v>0</v>
      </c>
      <c r="AB166" s="30">
        <v>0</v>
      </c>
      <c r="AC166" s="19"/>
      <c r="AD166" s="26">
        <v>0</v>
      </c>
      <c r="AE166" s="26">
        <v>0</v>
      </c>
      <c r="AF166" s="27">
        <v>0</v>
      </c>
      <c r="AG166" s="18"/>
      <c r="AH166" s="34">
        <v>0</v>
      </c>
      <c r="AI166" s="34">
        <v>0</v>
      </c>
      <c r="AJ166" s="34">
        <v>0</v>
      </c>
      <c r="AK166" s="19"/>
      <c r="AL166" s="35">
        <v>43810.041655092595</v>
      </c>
      <c r="AM166" s="16"/>
    </row>
    <row r="167" spans="1:39" ht="41.25" hidden="1" x14ac:dyDescent="0.25">
      <c r="A167" s="25" t="s">
        <v>50</v>
      </c>
      <c r="B167" s="25" t="s">
        <v>1043</v>
      </c>
      <c r="C167" s="39">
        <v>633612</v>
      </c>
      <c r="D167" s="25" t="s">
        <v>1190</v>
      </c>
      <c r="E167" s="25" t="s">
        <v>53</v>
      </c>
      <c r="F167" s="25" t="s">
        <v>54</v>
      </c>
      <c r="G167" s="25" t="s">
        <v>83</v>
      </c>
      <c r="H167" s="25" t="s">
        <v>56</v>
      </c>
      <c r="I167" s="25" t="s">
        <v>56</v>
      </c>
      <c r="J167" s="25" t="s">
        <v>57</v>
      </c>
      <c r="K167" s="25" t="s">
        <v>65</v>
      </c>
      <c r="L167" s="25" t="s">
        <v>1045</v>
      </c>
      <c r="M167" s="25" t="s">
        <v>119</v>
      </c>
      <c r="N167" s="26">
        <v>266013.93</v>
      </c>
      <c r="O167" s="26">
        <v>289337.06</v>
      </c>
      <c r="P167" s="27">
        <v>23323.130000000005</v>
      </c>
      <c r="Q167" s="28">
        <v>8.7676348377695876E-2</v>
      </c>
      <c r="R167" s="29">
        <v>118511.03</v>
      </c>
      <c r="S167" s="29">
        <v>117112.48</v>
      </c>
      <c r="T167" s="30">
        <v>-1398.5500000000029</v>
      </c>
      <c r="U167" s="31">
        <v>-1.1801011264521141E-2</v>
      </c>
      <c r="V167" s="26">
        <v>74389.759999999995</v>
      </c>
      <c r="W167" s="26">
        <v>72279.679999999993</v>
      </c>
      <c r="X167" s="27">
        <v>-2110.0800000000017</v>
      </c>
      <c r="Y167" s="28">
        <v>-2.8365194349329825E-2</v>
      </c>
      <c r="Z167" s="29">
        <v>24785.3</v>
      </c>
      <c r="AA167" s="29">
        <v>60751.67</v>
      </c>
      <c r="AB167" s="30">
        <v>35966.369999999995</v>
      </c>
      <c r="AC167" s="32">
        <v>1.4511169927335961</v>
      </c>
      <c r="AD167" s="26">
        <v>48327.839999999997</v>
      </c>
      <c r="AE167" s="26">
        <v>39193.230000000003</v>
      </c>
      <c r="AF167" s="27">
        <v>-9134.6099999999933</v>
      </c>
      <c r="AG167" s="33">
        <v>-0.1890134133865696</v>
      </c>
      <c r="AH167" s="34">
        <v>1849.05</v>
      </c>
      <c r="AI167" s="34">
        <v>1301</v>
      </c>
      <c r="AJ167" s="34">
        <v>-548.04999999999995</v>
      </c>
      <c r="AK167" s="32">
        <v>-0.29639544631026743</v>
      </c>
      <c r="AL167" s="35">
        <v>44111.041666666664</v>
      </c>
      <c r="AM167" s="16"/>
    </row>
    <row r="168" spans="1:39" ht="49.5" hidden="1" x14ac:dyDescent="0.25">
      <c r="A168" s="25" t="s">
        <v>50</v>
      </c>
      <c r="B168" s="25" t="s">
        <v>1043</v>
      </c>
      <c r="C168" s="39">
        <v>633657</v>
      </c>
      <c r="D168" s="25" t="s">
        <v>1189</v>
      </c>
      <c r="E168" s="25" t="s">
        <v>53</v>
      </c>
      <c r="F168" s="25" t="s">
        <v>54</v>
      </c>
      <c r="G168" s="25" t="s">
        <v>990</v>
      </c>
      <c r="H168" s="17"/>
      <c r="I168" s="17"/>
      <c r="J168" s="25" t="s">
        <v>57</v>
      </c>
      <c r="K168" s="25" t="s">
        <v>65</v>
      </c>
      <c r="L168" s="25" t="s">
        <v>1045</v>
      </c>
      <c r="M168" s="25" t="s">
        <v>60</v>
      </c>
      <c r="N168" s="26">
        <v>11960.87</v>
      </c>
      <c r="O168" s="26">
        <v>14284.91</v>
      </c>
      <c r="P168" s="27">
        <v>2324.0399999999991</v>
      </c>
      <c r="Q168" s="28">
        <v>0.19430359162836808</v>
      </c>
      <c r="R168" s="29">
        <v>4342.46</v>
      </c>
      <c r="S168" s="29">
        <v>3934.14</v>
      </c>
      <c r="T168" s="30">
        <v>-408.32000000000016</v>
      </c>
      <c r="U168" s="31">
        <v>-9.4029651395752673E-2</v>
      </c>
      <c r="V168" s="26">
        <v>1989.57</v>
      </c>
      <c r="W168" s="26">
        <v>1199.51</v>
      </c>
      <c r="X168" s="27">
        <v>-790.06</v>
      </c>
      <c r="Y168" s="28">
        <v>-0.39710088109490993</v>
      </c>
      <c r="Z168" s="29">
        <v>684.6</v>
      </c>
      <c r="AA168" s="29">
        <v>1757.01</v>
      </c>
      <c r="AB168" s="30">
        <v>1072.4099999999999</v>
      </c>
      <c r="AC168" s="32">
        <v>1.5664767747589832</v>
      </c>
      <c r="AD168" s="26">
        <v>4944.24</v>
      </c>
      <c r="AE168" s="26">
        <v>7394.25</v>
      </c>
      <c r="AF168" s="27">
        <v>2450.0100000000002</v>
      </c>
      <c r="AG168" s="33">
        <v>0.4955281297024417</v>
      </c>
      <c r="AH168" s="34">
        <v>40.92</v>
      </c>
      <c r="AI168" s="34">
        <v>34</v>
      </c>
      <c r="AJ168" s="34">
        <v>-6.9200000000000017</v>
      </c>
      <c r="AK168" s="32">
        <v>-0.16911045943304012</v>
      </c>
      <c r="AL168" s="35">
        <v>44159.041666666664</v>
      </c>
      <c r="AM168" s="16"/>
    </row>
    <row r="169" spans="1:39" ht="33" hidden="1" x14ac:dyDescent="0.25">
      <c r="A169" s="25" t="s">
        <v>50</v>
      </c>
      <c r="B169" s="25" t="s">
        <v>1136</v>
      </c>
      <c r="C169" s="39">
        <v>633682</v>
      </c>
      <c r="D169" s="25" t="s">
        <v>5001</v>
      </c>
      <c r="E169" s="25" t="s">
        <v>53</v>
      </c>
      <c r="F169" s="25" t="s">
        <v>63</v>
      </c>
      <c r="G169" s="25" t="s">
        <v>56</v>
      </c>
      <c r="H169" s="17"/>
      <c r="I169" s="17"/>
      <c r="J169" s="25" t="s">
        <v>57</v>
      </c>
      <c r="K169" s="25" t="s">
        <v>65</v>
      </c>
      <c r="L169" s="25" t="s">
        <v>59</v>
      </c>
      <c r="M169" s="25" t="s">
        <v>107</v>
      </c>
      <c r="N169" s="26">
        <v>0</v>
      </c>
      <c r="O169" s="26">
        <v>0</v>
      </c>
      <c r="P169" s="27">
        <v>0</v>
      </c>
      <c r="Q169" s="18"/>
      <c r="R169" s="29">
        <v>0</v>
      </c>
      <c r="S169" s="29">
        <v>0</v>
      </c>
      <c r="T169" s="30">
        <v>0</v>
      </c>
      <c r="U169" s="19"/>
      <c r="V169" s="26">
        <v>0</v>
      </c>
      <c r="W169" s="26">
        <v>0</v>
      </c>
      <c r="X169" s="27">
        <v>0</v>
      </c>
      <c r="Y169" s="18"/>
      <c r="Z169" s="29">
        <v>0</v>
      </c>
      <c r="AA169" s="29">
        <v>0</v>
      </c>
      <c r="AB169" s="30">
        <v>0</v>
      </c>
      <c r="AC169" s="19"/>
      <c r="AD169" s="26">
        <v>0</v>
      </c>
      <c r="AE169" s="26">
        <v>0</v>
      </c>
      <c r="AF169" s="27">
        <v>0</v>
      </c>
      <c r="AG169" s="18"/>
      <c r="AH169" s="34">
        <v>0</v>
      </c>
      <c r="AI169" s="34">
        <v>0</v>
      </c>
      <c r="AJ169" s="34">
        <v>0</v>
      </c>
      <c r="AK169" s="19"/>
      <c r="AL169" s="35">
        <v>44392.041666666664</v>
      </c>
      <c r="AM169" s="16"/>
    </row>
    <row r="170" spans="1:39" ht="90.75" hidden="1" x14ac:dyDescent="0.25">
      <c r="A170" s="25" t="s">
        <v>50</v>
      </c>
      <c r="B170" s="25" t="s">
        <v>1043</v>
      </c>
      <c r="C170" s="39">
        <v>633707</v>
      </c>
      <c r="D170" s="25" t="s">
        <v>1188</v>
      </c>
      <c r="E170" s="25" t="s">
        <v>53</v>
      </c>
      <c r="F170" s="25" t="s">
        <v>54</v>
      </c>
      <c r="G170" s="25" t="s">
        <v>74</v>
      </c>
      <c r="H170" s="25" t="s">
        <v>56</v>
      </c>
      <c r="I170" s="25" t="s">
        <v>56</v>
      </c>
      <c r="J170" s="25" t="s">
        <v>95</v>
      </c>
      <c r="K170" s="25" t="s">
        <v>65</v>
      </c>
      <c r="L170" s="25" t="s">
        <v>1045</v>
      </c>
      <c r="M170" s="25" t="s">
        <v>119</v>
      </c>
      <c r="N170" s="26">
        <v>987396.47</v>
      </c>
      <c r="O170" s="26">
        <v>729215.97</v>
      </c>
      <c r="P170" s="27">
        <v>-258180.5</v>
      </c>
      <c r="Q170" s="28">
        <v>-0.26147602087335803</v>
      </c>
      <c r="R170" s="29">
        <v>32326.97</v>
      </c>
      <c r="S170" s="29">
        <v>67219.600000000006</v>
      </c>
      <c r="T170" s="30">
        <v>34892.630000000005</v>
      </c>
      <c r="U170" s="31">
        <v>1.0793659288204247</v>
      </c>
      <c r="V170" s="26">
        <v>198592.16</v>
      </c>
      <c r="W170" s="26">
        <v>181316.34</v>
      </c>
      <c r="X170" s="27">
        <v>-17275.820000000007</v>
      </c>
      <c r="Y170" s="28">
        <v>-8.699145021636305E-2</v>
      </c>
      <c r="Z170" s="29">
        <v>2761.44</v>
      </c>
      <c r="AA170" s="29">
        <v>1270</v>
      </c>
      <c r="AB170" s="30">
        <v>-1491.44</v>
      </c>
      <c r="AC170" s="32">
        <v>-0.54009502288660993</v>
      </c>
      <c r="AD170" s="26">
        <v>753715.9</v>
      </c>
      <c r="AE170" s="26">
        <v>479410.03</v>
      </c>
      <c r="AF170" s="27">
        <v>-274305.87</v>
      </c>
      <c r="AG170" s="33">
        <v>-0.36393801696368616</v>
      </c>
      <c r="AH170" s="34">
        <v>246.07</v>
      </c>
      <c r="AI170" s="34">
        <v>157.5</v>
      </c>
      <c r="AJ170" s="34">
        <v>-88.57</v>
      </c>
      <c r="AK170" s="32">
        <v>-0.35993822895923921</v>
      </c>
      <c r="AL170" s="35">
        <v>44093.041666666664</v>
      </c>
      <c r="AM170" s="16"/>
    </row>
    <row r="171" spans="1:39" ht="66" hidden="1" x14ac:dyDescent="0.25">
      <c r="A171" s="25" t="s">
        <v>50</v>
      </c>
      <c r="B171" s="25" t="s">
        <v>1043</v>
      </c>
      <c r="C171" s="39">
        <v>633807</v>
      </c>
      <c r="D171" s="25" t="s">
        <v>1198</v>
      </c>
      <c r="E171" s="25" t="s">
        <v>53</v>
      </c>
      <c r="F171" s="25" t="s">
        <v>54</v>
      </c>
      <c r="G171" s="25" t="s">
        <v>75</v>
      </c>
      <c r="H171" s="25" t="s">
        <v>74</v>
      </c>
      <c r="I171" s="25" t="s">
        <v>56</v>
      </c>
      <c r="J171" s="25" t="s">
        <v>57</v>
      </c>
      <c r="K171" s="25" t="s">
        <v>65</v>
      </c>
      <c r="L171" s="25" t="s">
        <v>1045</v>
      </c>
      <c r="M171" s="25" t="s">
        <v>72</v>
      </c>
      <c r="N171" s="26">
        <v>115936.38</v>
      </c>
      <c r="O171" s="26">
        <v>82027.960000000006</v>
      </c>
      <c r="P171" s="27">
        <v>-33908.42</v>
      </c>
      <c r="Q171" s="28">
        <v>-0.2924743725826181</v>
      </c>
      <c r="R171" s="29">
        <v>23315.08</v>
      </c>
      <c r="S171" s="29">
        <v>12997.25</v>
      </c>
      <c r="T171" s="30">
        <v>-10317.830000000002</v>
      </c>
      <c r="U171" s="31">
        <v>-0.44253890615001112</v>
      </c>
      <c r="V171" s="26">
        <v>54468.38</v>
      </c>
      <c r="W171" s="26">
        <v>47851.38</v>
      </c>
      <c r="X171" s="27">
        <v>-6617</v>
      </c>
      <c r="Y171" s="28">
        <v>-0.12148332665667678</v>
      </c>
      <c r="Z171" s="29">
        <v>5030.3999999999996</v>
      </c>
      <c r="AA171" s="29">
        <v>4722.33</v>
      </c>
      <c r="AB171" s="30">
        <v>-308.06999999999971</v>
      </c>
      <c r="AC171" s="32">
        <v>-6.1241650763358725E-2</v>
      </c>
      <c r="AD171" s="26">
        <v>33122.519999999997</v>
      </c>
      <c r="AE171" s="26">
        <v>16457</v>
      </c>
      <c r="AF171" s="27">
        <v>-16665.519999999997</v>
      </c>
      <c r="AG171" s="33">
        <v>-0.50314770736043024</v>
      </c>
      <c r="AH171" s="34">
        <v>440.9</v>
      </c>
      <c r="AI171" s="34">
        <v>136</v>
      </c>
      <c r="AJ171" s="34">
        <v>-304.89999999999998</v>
      </c>
      <c r="AK171" s="32">
        <v>-0.69154003175323198</v>
      </c>
      <c r="AL171" s="35">
        <v>44050.041666666664</v>
      </c>
      <c r="AM171" s="16"/>
    </row>
    <row r="172" spans="1:39" ht="66" hidden="1" x14ac:dyDescent="0.25">
      <c r="A172" s="25" t="s">
        <v>50</v>
      </c>
      <c r="B172" s="25" t="s">
        <v>1043</v>
      </c>
      <c r="C172" s="39">
        <v>633810</v>
      </c>
      <c r="D172" s="25" t="s">
        <v>1196</v>
      </c>
      <c r="E172" s="25" t="s">
        <v>53</v>
      </c>
      <c r="F172" s="25" t="s">
        <v>54</v>
      </c>
      <c r="G172" s="25" t="s">
        <v>75</v>
      </c>
      <c r="H172" s="25" t="s">
        <v>83</v>
      </c>
      <c r="I172" s="25" t="s">
        <v>56</v>
      </c>
      <c r="J172" s="25" t="s">
        <v>57</v>
      </c>
      <c r="K172" s="25" t="s">
        <v>65</v>
      </c>
      <c r="L172" s="25" t="s">
        <v>1045</v>
      </c>
      <c r="M172" s="25" t="s">
        <v>72</v>
      </c>
      <c r="N172" s="26">
        <v>169874.81</v>
      </c>
      <c r="O172" s="26">
        <v>149992.51999999999</v>
      </c>
      <c r="P172" s="27">
        <v>-19882.290000000008</v>
      </c>
      <c r="Q172" s="28">
        <v>-0.11704083730836849</v>
      </c>
      <c r="R172" s="29">
        <v>32738.63</v>
      </c>
      <c r="S172" s="29">
        <v>19704.259999999998</v>
      </c>
      <c r="T172" s="30">
        <v>-13034.370000000003</v>
      </c>
      <c r="U172" s="31">
        <v>-0.39813425302158345</v>
      </c>
      <c r="V172" s="26">
        <v>76858.179999999993</v>
      </c>
      <c r="W172" s="26">
        <v>70686.84</v>
      </c>
      <c r="X172" s="27">
        <v>-6171.3399999999965</v>
      </c>
      <c r="Y172" s="28">
        <v>-8.0295161816217833E-2</v>
      </c>
      <c r="Z172" s="29">
        <v>7282.4</v>
      </c>
      <c r="AA172" s="29">
        <v>7127.37</v>
      </c>
      <c r="AB172" s="30">
        <v>-155.02999999999975</v>
      </c>
      <c r="AC172" s="32">
        <v>-2.128831154564426E-2</v>
      </c>
      <c r="AD172" s="26">
        <v>52995.6</v>
      </c>
      <c r="AE172" s="26">
        <v>52474.05</v>
      </c>
      <c r="AF172" s="27">
        <v>-521.54999999999563</v>
      </c>
      <c r="AG172" s="33">
        <v>-9.8413830582160713E-3</v>
      </c>
      <c r="AH172" s="34">
        <v>623.4</v>
      </c>
      <c r="AI172" s="34">
        <v>173</v>
      </c>
      <c r="AJ172" s="34">
        <v>-450.4</v>
      </c>
      <c r="AK172" s="32">
        <v>-0.72248957330766761</v>
      </c>
      <c r="AL172" s="35">
        <v>44151.041666666664</v>
      </c>
      <c r="AM172" s="16"/>
    </row>
    <row r="173" spans="1:39" ht="66" hidden="1" x14ac:dyDescent="0.25">
      <c r="A173" s="25" t="s">
        <v>50</v>
      </c>
      <c r="B173" s="25" t="s">
        <v>1043</v>
      </c>
      <c r="C173" s="39">
        <v>633811</v>
      </c>
      <c r="D173" s="25" t="s">
        <v>1197</v>
      </c>
      <c r="E173" s="25" t="s">
        <v>53</v>
      </c>
      <c r="F173" s="25" t="s">
        <v>54</v>
      </c>
      <c r="G173" s="25" t="s">
        <v>74</v>
      </c>
      <c r="H173" s="25" t="s">
        <v>56</v>
      </c>
      <c r="I173" s="25" t="s">
        <v>56</v>
      </c>
      <c r="J173" s="25" t="s">
        <v>57</v>
      </c>
      <c r="K173" s="25" t="s">
        <v>65</v>
      </c>
      <c r="L173" s="25" t="s">
        <v>1045</v>
      </c>
      <c r="M173" s="25" t="s">
        <v>72</v>
      </c>
      <c r="N173" s="26">
        <v>358557.79</v>
      </c>
      <c r="O173" s="26">
        <v>302765.42</v>
      </c>
      <c r="P173" s="27">
        <v>-55792.369999999995</v>
      </c>
      <c r="Q173" s="28">
        <v>-0.15560216945781599</v>
      </c>
      <c r="R173" s="29">
        <v>47585.33</v>
      </c>
      <c r="S173" s="29">
        <v>41517.18</v>
      </c>
      <c r="T173" s="30">
        <v>-6068.1500000000015</v>
      </c>
      <c r="U173" s="31">
        <v>-0.12752144410893024</v>
      </c>
      <c r="V173" s="26">
        <v>181812.08</v>
      </c>
      <c r="W173" s="26">
        <v>191173.69</v>
      </c>
      <c r="X173" s="27">
        <v>9361.6100000000151</v>
      </c>
      <c r="Y173" s="28">
        <v>5.149058302396637E-2</v>
      </c>
      <c r="Z173" s="29">
        <v>9637.86</v>
      </c>
      <c r="AA173" s="29">
        <v>9915.75</v>
      </c>
      <c r="AB173" s="30">
        <v>277.88999999999942</v>
      </c>
      <c r="AC173" s="32">
        <v>2.8833164208652066E-2</v>
      </c>
      <c r="AD173" s="26">
        <v>119522.52</v>
      </c>
      <c r="AE173" s="26">
        <v>60158.8</v>
      </c>
      <c r="AF173" s="27">
        <v>-59363.72</v>
      </c>
      <c r="AG173" s="33">
        <v>-0.49667393224306178</v>
      </c>
      <c r="AH173" s="34">
        <v>642.75</v>
      </c>
      <c r="AI173" s="34">
        <v>360.5</v>
      </c>
      <c r="AJ173" s="34">
        <v>-282.25</v>
      </c>
      <c r="AK173" s="32">
        <v>-0.43912874367950216</v>
      </c>
      <c r="AL173" s="35">
        <v>44168.041666666664</v>
      </c>
      <c r="AM173" s="16"/>
    </row>
    <row r="174" spans="1:39" ht="57.75" hidden="1" x14ac:dyDescent="0.25">
      <c r="A174" s="25" t="s">
        <v>50</v>
      </c>
      <c r="B174" s="25" t="s">
        <v>51</v>
      </c>
      <c r="C174" s="39">
        <v>633851</v>
      </c>
      <c r="D174" s="25" t="s">
        <v>82</v>
      </c>
      <c r="E174" s="25" t="s">
        <v>53</v>
      </c>
      <c r="F174" s="25" t="s">
        <v>54</v>
      </c>
      <c r="G174" s="25" t="s">
        <v>75</v>
      </c>
      <c r="H174" s="25" t="s">
        <v>83</v>
      </c>
      <c r="I174" s="25" t="s">
        <v>56</v>
      </c>
      <c r="J174" s="25" t="s">
        <v>70</v>
      </c>
      <c r="K174" s="25" t="s">
        <v>65</v>
      </c>
      <c r="L174" s="25" t="s">
        <v>77</v>
      </c>
      <c r="M174" s="25" t="s">
        <v>72</v>
      </c>
      <c r="N174" s="26">
        <v>94250.77</v>
      </c>
      <c r="O174" s="26">
        <v>75690.34</v>
      </c>
      <c r="P174" s="27">
        <v>-18560.430000000008</v>
      </c>
      <c r="Q174" s="28">
        <v>-0.19692603041863749</v>
      </c>
      <c r="R174" s="29">
        <v>24456.49</v>
      </c>
      <c r="S174" s="29">
        <v>17748.04</v>
      </c>
      <c r="T174" s="30">
        <v>-6708.4500000000007</v>
      </c>
      <c r="U174" s="31">
        <v>-0.2743014226489574</v>
      </c>
      <c r="V174" s="26">
        <v>48051.97</v>
      </c>
      <c r="W174" s="26">
        <v>35621.33</v>
      </c>
      <c r="X174" s="27">
        <v>-12430.64</v>
      </c>
      <c r="Y174" s="28">
        <v>-0.25869157913817059</v>
      </c>
      <c r="Z174" s="29">
        <v>3124.19</v>
      </c>
      <c r="AA174" s="29">
        <v>3036.19</v>
      </c>
      <c r="AB174" s="30">
        <v>-88</v>
      </c>
      <c r="AC174" s="32">
        <v>-2.8167300964409975E-2</v>
      </c>
      <c r="AD174" s="26">
        <v>18618.12</v>
      </c>
      <c r="AE174" s="26">
        <v>19284.78</v>
      </c>
      <c r="AF174" s="27">
        <v>666.65999999999985</v>
      </c>
      <c r="AG174" s="33">
        <v>3.5807052484353945E-2</v>
      </c>
      <c r="AH174" s="34">
        <v>294.5</v>
      </c>
      <c r="AI174" s="34">
        <v>102</v>
      </c>
      <c r="AJ174" s="34">
        <v>-192.5</v>
      </c>
      <c r="AK174" s="32">
        <v>-0.65365025466893034</v>
      </c>
      <c r="AL174" s="35">
        <v>44260.041666666664</v>
      </c>
      <c r="AM174" s="16"/>
    </row>
    <row r="175" spans="1:39" ht="57.75" hidden="1" x14ac:dyDescent="0.25">
      <c r="A175" s="25" t="s">
        <v>50</v>
      </c>
      <c r="B175" s="25" t="s">
        <v>1043</v>
      </c>
      <c r="C175" s="39">
        <v>633881</v>
      </c>
      <c r="D175" s="25" t="s">
        <v>1193</v>
      </c>
      <c r="E175" s="25" t="s">
        <v>53</v>
      </c>
      <c r="F175" s="25" t="s">
        <v>54</v>
      </c>
      <c r="G175" s="25" t="s">
        <v>74</v>
      </c>
      <c r="H175" s="25" t="s">
        <v>56</v>
      </c>
      <c r="I175" s="25" t="s">
        <v>56</v>
      </c>
      <c r="J175" s="25" t="s">
        <v>70</v>
      </c>
      <c r="K175" s="25" t="s">
        <v>65</v>
      </c>
      <c r="L175" s="25" t="s">
        <v>1045</v>
      </c>
      <c r="M175" s="25" t="s">
        <v>72</v>
      </c>
      <c r="N175" s="26">
        <v>52933.27</v>
      </c>
      <c r="O175" s="26">
        <v>46216.73</v>
      </c>
      <c r="P175" s="27">
        <v>-6716.5399999999936</v>
      </c>
      <c r="Q175" s="28">
        <v>-0.12688692763549264</v>
      </c>
      <c r="R175" s="29">
        <v>14163.77</v>
      </c>
      <c r="S175" s="29">
        <v>13249.86</v>
      </c>
      <c r="T175" s="30">
        <v>-913.90999999999985</v>
      </c>
      <c r="U175" s="31">
        <v>-6.4524487477557166E-2</v>
      </c>
      <c r="V175" s="26">
        <v>20496.009999999998</v>
      </c>
      <c r="W175" s="26">
        <v>19197.97</v>
      </c>
      <c r="X175" s="27">
        <v>-1298.0399999999972</v>
      </c>
      <c r="Y175" s="28">
        <v>-6.3331350833649935E-2</v>
      </c>
      <c r="Z175" s="29">
        <v>1826.17</v>
      </c>
      <c r="AA175" s="29">
        <v>1960</v>
      </c>
      <c r="AB175" s="30">
        <v>133.82999999999993</v>
      </c>
      <c r="AC175" s="32">
        <v>7.3284524441864618E-2</v>
      </c>
      <c r="AD175" s="26">
        <v>16447.32</v>
      </c>
      <c r="AE175" s="26">
        <v>11808.9</v>
      </c>
      <c r="AF175" s="27">
        <v>-4638.42</v>
      </c>
      <c r="AG175" s="33">
        <v>-0.28201676625735989</v>
      </c>
      <c r="AH175" s="34">
        <v>172.03</v>
      </c>
      <c r="AI175" s="34">
        <v>86</v>
      </c>
      <c r="AJ175" s="34">
        <v>-86.03</v>
      </c>
      <c r="AK175" s="32">
        <v>-0.50008719409405333</v>
      </c>
      <c r="AL175" s="35">
        <v>43985.041666666664</v>
      </c>
      <c r="AM175" s="16"/>
    </row>
    <row r="176" spans="1:39" ht="99" hidden="1" x14ac:dyDescent="0.25">
      <c r="A176" s="25" t="s">
        <v>50</v>
      </c>
      <c r="B176" s="25" t="s">
        <v>51</v>
      </c>
      <c r="C176" s="39">
        <v>633889</v>
      </c>
      <c r="D176" s="25" t="s">
        <v>91</v>
      </c>
      <c r="E176" s="25" t="s">
        <v>53</v>
      </c>
      <c r="F176" s="25" t="s">
        <v>54</v>
      </c>
      <c r="G176" s="25" t="s">
        <v>74</v>
      </c>
      <c r="H176" s="25" t="s">
        <v>56</v>
      </c>
      <c r="I176" s="25" t="s">
        <v>56</v>
      </c>
      <c r="J176" s="25" t="s">
        <v>57</v>
      </c>
      <c r="K176" s="25" t="s">
        <v>58</v>
      </c>
      <c r="L176" s="25" t="s">
        <v>59</v>
      </c>
      <c r="M176" s="25" t="s">
        <v>60</v>
      </c>
      <c r="N176" s="26">
        <v>218547.68</v>
      </c>
      <c r="O176" s="26">
        <v>186922.13</v>
      </c>
      <c r="P176" s="27">
        <v>-31625.549999999988</v>
      </c>
      <c r="Q176" s="28">
        <v>-0.14470778184421812</v>
      </c>
      <c r="R176" s="29">
        <v>74322.070000000007</v>
      </c>
      <c r="S176" s="29">
        <v>10661.08</v>
      </c>
      <c r="T176" s="30">
        <v>-63660.990000000005</v>
      </c>
      <c r="U176" s="31">
        <v>-0.85655566374833203</v>
      </c>
      <c r="V176" s="26">
        <v>94262.03</v>
      </c>
      <c r="W176" s="26">
        <v>99159.5</v>
      </c>
      <c r="X176" s="27">
        <v>4897.4700000000012</v>
      </c>
      <c r="Y176" s="28">
        <v>5.1955914804720428E-2</v>
      </c>
      <c r="Z176" s="29">
        <v>18129.5</v>
      </c>
      <c r="AA176" s="29">
        <v>16</v>
      </c>
      <c r="AB176" s="30">
        <v>-18113.5</v>
      </c>
      <c r="AC176" s="32">
        <v>-0.99911746049256733</v>
      </c>
      <c r="AD176" s="26">
        <v>31834.080000000002</v>
      </c>
      <c r="AE176" s="26">
        <v>77085.55</v>
      </c>
      <c r="AF176" s="27">
        <v>45251.47</v>
      </c>
      <c r="AG176" s="33">
        <v>1.4214788051044667</v>
      </c>
      <c r="AH176" s="34">
        <v>646.85</v>
      </c>
      <c r="AI176" s="34">
        <v>18.5</v>
      </c>
      <c r="AJ176" s="34">
        <v>-628.35</v>
      </c>
      <c r="AK176" s="32">
        <v>-0.97139986086418795</v>
      </c>
      <c r="AL176" s="35">
        <v>44344.041666666664</v>
      </c>
      <c r="AM176" s="16"/>
    </row>
    <row r="177" spans="1:39" ht="41.25" hidden="1" x14ac:dyDescent="0.25">
      <c r="A177" s="25" t="s">
        <v>50</v>
      </c>
      <c r="B177" s="25" t="s">
        <v>51</v>
      </c>
      <c r="C177" s="39">
        <v>633890</v>
      </c>
      <c r="D177" s="25" t="s">
        <v>92</v>
      </c>
      <c r="E177" s="25" t="s">
        <v>53</v>
      </c>
      <c r="F177" s="25" t="s">
        <v>54</v>
      </c>
      <c r="G177" s="25" t="s">
        <v>74</v>
      </c>
      <c r="H177" s="25" t="s">
        <v>75</v>
      </c>
      <c r="I177" s="25" t="s">
        <v>56</v>
      </c>
      <c r="J177" s="25" t="s">
        <v>57</v>
      </c>
      <c r="K177" s="25" t="s">
        <v>58</v>
      </c>
      <c r="L177" s="25" t="s">
        <v>59</v>
      </c>
      <c r="M177" s="25" t="s">
        <v>72</v>
      </c>
      <c r="N177" s="26">
        <v>137860</v>
      </c>
      <c r="O177" s="26">
        <v>72976.44</v>
      </c>
      <c r="P177" s="27">
        <v>-64883.56</v>
      </c>
      <c r="Q177" s="28">
        <v>-0.47064819381981721</v>
      </c>
      <c r="R177" s="29">
        <v>32835</v>
      </c>
      <c r="S177" s="29">
        <v>15403.02</v>
      </c>
      <c r="T177" s="30">
        <v>-17431.98</v>
      </c>
      <c r="U177" s="31">
        <v>-0.53089629968021923</v>
      </c>
      <c r="V177" s="26">
        <v>3848</v>
      </c>
      <c r="W177" s="26">
        <v>4237.12</v>
      </c>
      <c r="X177" s="27">
        <v>389.11999999999989</v>
      </c>
      <c r="Y177" s="28">
        <v>0.10112266112266109</v>
      </c>
      <c r="Z177" s="29">
        <v>2996</v>
      </c>
      <c r="AA177" s="29">
        <v>391.25</v>
      </c>
      <c r="AB177" s="30">
        <v>-2604.75</v>
      </c>
      <c r="AC177" s="32">
        <v>-0.86940921228304402</v>
      </c>
      <c r="AD177" s="26">
        <v>98181</v>
      </c>
      <c r="AE177" s="26">
        <v>52945.05</v>
      </c>
      <c r="AF177" s="27">
        <v>-45235.95</v>
      </c>
      <c r="AG177" s="33">
        <v>-0.46074036728083845</v>
      </c>
      <c r="AH177" s="34">
        <v>421</v>
      </c>
      <c r="AI177" s="34">
        <v>22</v>
      </c>
      <c r="AJ177" s="34">
        <v>-399</v>
      </c>
      <c r="AK177" s="32">
        <v>-0.94774346793349173</v>
      </c>
      <c r="AL177" s="35">
        <v>44488.041666666664</v>
      </c>
      <c r="AM177" s="16"/>
    </row>
    <row r="178" spans="1:39" ht="82.5" hidden="1" x14ac:dyDescent="0.25">
      <c r="A178" s="25" t="s">
        <v>50</v>
      </c>
      <c r="B178" s="25" t="s">
        <v>51</v>
      </c>
      <c r="C178" s="39">
        <v>633891</v>
      </c>
      <c r="D178" s="25" t="s">
        <v>52</v>
      </c>
      <c r="E178" s="25" t="s">
        <v>53</v>
      </c>
      <c r="F178" s="25" t="s">
        <v>54</v>
      </c>
      <c r="G178" s="25" t="s">
        <v>55</v>
      </c>
      <c r="H178" s="25" t="s">
        <v>56</v>
      </c>
      <c r="I178" s="25" t="s">
        <v>56</v>
      </c>
      <c r="J178" s="25" t="s">
        <v>57</v>
      </c>
      <c r="K178" s="25" t="s">
        <v>58</v>
      </c>
      <c r="L178" s="25" t="s">
        <v>59</v>
      </c>
      <c r="M178" s="25" t="s">
        <v>60</v>
      </c>
      <c r="N178" s="26">
        <v>137161.57999999999</v>
      </c>
      <c r="O178" s="26">
        <v>196979.73</v>
      </c>
      <c r="P178" s="27">
        <v>59818.150000000023</v>
      </c>
      <c r="Q178" s="28">
        <v>0.43611447170556089</v>
      </c>
      <c r="R178" s="29">
        <v>64897.63</v>
      </c>
      <c r="S178" s="29">
        <v>52622.12</v>
      </c>
      <c r="T178" s="30">
        <v>-12275.509999999995</v>
      </c>
      <c r="U178" s="31">
        <v>-0.18915189969186849</v>
      </c>
      <c r="V178" s="26">
        <v>45117.95</v>
      </c>
      <c r="W178" s="26">
        <v>115333.43</v>
      </c>
      <c r="X178" s="27">
        <v>70215.48</v>
      </c>
      <c r="Y178" s="28">
        <v>1.5562648568917692</v>
      </c>
      <c r="Z178" s="29">
        <v>13106</v>
      </c>
      <c r="AA178" s="29">
        <v>14359.76</v>
      </c>
      <c r="AB178" s="30">
        <v>1253.7600000000002</v>
      </c>
      <c r="AC178" s="32">
        <v>9.56630550892721E-2</v>
      </c>
      <c r="AD178" s="26">
        <v>14040</v>
      </c>
      <c r="AE178" s="26">
        <v>14664.42</v>
      </c>
      <c r="AF178" s="27">
        <v>624.42000000000007</v>
      </c>
      <c r="AG178" s="33">
        <v>4.4474358974358981E-2</v>
      </c>
      <c r="AH178" s="34">
        <v>480.32000000000005</v>
      </c>
      <c r="AI178" s="34">
        <v>407</v>
      </c>
      <c r="AJ178" s="34">
        <v>-73.32000000000005</v>
      </c>
      <c r="AK178" s="32">
        <v>-0.15264823451032652</v>
      </c>
      <c r="AL178" s="35">
        <v>44505.041666666664</v>
      </c>
      <c r="AM178" s="16"/>
    </row>
    <row r="179" spans="1:39" ht="82.5" hidden="1" x14ac:dyDescent="0.25">
      <c r="A179" s="25" t="s">
        <v>50</v>
      </c>
      <c r="B179" s="25" t="s">
        <v>1043</v>
      </c>
      <c r="C179" s="39">
        <v>633892</v>
      </c>
      <c r="D179" s="25" t="s">
        <v>1110</v>
      </c>
      <c r="E179" s="25" t="s">
        <v>53</v>
      </c>
      <c r="F179" s="25" t="s">
        <v>54</v>
      </c>
      <c r="G179" s="25" t="s">
        <v>75</v>
      </c>
      <c r="H179" s="25" t="s">
        <v>56</v>
      </c>
      <c r="I179" s="25" t="s">
        <v>56</v>
      </c>
      <c r="J179" s="25" t="s">
        <v>57</v>
      </c>
      <c r="K179" s="25" t="s">
        <v>282</v>
      </c>
      <c r="L179" s="25" t="s">
        <v>1045</v>
      </c>
      <c r="M179" s="25" t="s">
        <v>60</v>
      </c>
      <c r="N179" s="26">
        <v>236983.6</v>
      </c>
      <c r="O179" s="26">
        <v>162964.19</v>
      </c>
      <c r="P179" s="27">
        <v>-74019.41</v>
      </c>
      <c r="Q179" s="28">
        <v>-0.31233979904094628</v>
      </c>
      <c r="R179" s="29">
        <v>83936.37</v>
      </c>
      <c r="S179" s="29">
        <v>33434.94</v>
      </c>
      <c r="T179" s="30">
        <v>-50501.429999999993</v>
      </c>
      <c r="U179" s="31">
        <v>-0.60166325991938885</v>
      </c>
      <c r="V179" s="26">
        <v>103610.18</v>
      </c>
      <c r="W179" s="26">
        <v>97448.67</v>
      </c>
      <c r="X179" s="27">
        <v>-6161.5099999999948</v>
      </c>
      <c r="Y179" s="28">
        <v>-5.9468191253021614E-2</v>
      </c>
      <c r="Z179" s="29">
        <v>20419.61</v>
      </c>
      <c r="AA179" s="29">
        <v>16977.669999999998</v>
      </c>
      <c r="AB179" s="30">
        <v>-3441.9400000000023</v>
      </c>
      <c r="AC179" s="32">
        <v>-0.16856051609212919</v>
      </c>
      <c r="AD179" s="26">
        <v>29017.439999999999</v>
      </c>
      <c r="AE179" s="26">
        <v>15102.91</v>
      </c>
      <c r="AF179" s="27">
        <v>-13914.529999999999</v>
      </c>
      <c r="AG179" s="33">
        <v>-0.47952300409684656</v>
      </c>
      <c r="AH179" s="34">
        <v>734.97</v>
      </c>
      <c r="AI179" s="34">
        <v>377.5</v>
      </c>
      <c r="AJ179" s="34">
        <v>-357.47</v>
      </c>
      <c r="AK179" s="32">
        <v>-0.48637359348000603</v>
      </c>
      <c r="AL179" s="35">
        <v>44186.041666666664</v>
      </c>
      <c r="AM179" s="16"/>
    </row>
    <row r="180" spans="1:39" ht="90.75" hidden="1" x14ac:dyDescent="0.25">
      <c r="A180" s="25" t="s">
        <v>50</v>
      </c>
      <c r="B180" s="25" t="s">
        <v>1043</v>
      </c>
      <c r="C180" s="39">
        <v>633893</v>
      </c>
      <c r="D180" s="25" t="s">
        <v>1111</v>
      </c>
      <c r="E180" s="25" t="s">
        <v>53</v>
      </c>
      <c r="F180" s="25" t="s">
        <v>54</v>
      </c>
      <c r="G180" s="25" t="s">
        <v>79</v>
      </c>
      <c r="H180" s="25" t="s">
        <v>56</v>
      </c>
      <c r="I180" s="25" t="s">
        <v>56</v>
      </c>
      <c r="J180" s="25" t="s">
        <v>57</v>
      </c>
      <c r="K180" s="25" t="s">
        <v>58</v>
      </c>
      <c r="L180" s="25" t="s">
        <v>1045</v>
      </c>
      <c r="M180" s="25" t="s">
        <v>60</v>
      </c>
      <c r="N180" s="26">
        <v>104360.81</v>
      </c>
      <c r="O180" s="26">
        <v>108127.46</v>
      </c>
      <c r="P180" s="27">
        <v>3766.6500000000087</v>
      </c>
      <c r="Q180" s="28">
        <v>3.6092571531401572E-2</v>
      </c>
      <c r="R180" s="29">
        <v>24247.94</v>
      </c>
      <c r="S180" s="29">
        <v>7788.44</v>
      </c>
      <c r="T180" s="30">
        <v>-16459.5</v>
      </c>
      <c r="U180" s="31">
        <v>-0.67879993104568892</v>
      </c>
      <c r="V180" s="26">
        <v>68073.509999999995</v>
      </c>
      <c r="W180" s="26">
        <v>69349.710000000006</v>
      </c>
      <c r="X180" s="27">
        <v>1276.2000000000116</v>
      </c>
      <c r="Y180" s="28">
        <v>1.8747380589013433E-2</v>
      </c>
      <c r="Z180" s="29">
        <v>5460</v>
      </c>
      <c r="AA180" s="29">
        <v>0</v>
      </c>
      <c r="AB180" s="30">
        <v>-5460</v>
      </c>
      <c r="AC180" s="32">
        <v>-1</v>
      </c>
      <c r="AD180" s="26">
        <v>6579.36</v>
      </c>
      <c r="AE180" s="26">
        <v>30989.31</v>
      </c>
      <c r="AF180" s="27">
        <v>24409.95</v>
      </c>
      <c r="AG180" s="33">
        <v>3.7100797038009778</v>
      </c>
      <c r="AH180" s="34">
        <v>405.05</v>
      </c>
      <c r="AI180" s="34">
        <v>38.5</v>
      </c>
      <c r="AJ180" s="34">
        <v>-366.55</v>
      </c>
      <c r="AK180" s="32">
        <v>-0.90495000617207755</v>
      </c>
      <c r="AL180" s="35">
        <v>44189.041666666664</v>
      </c>
      <c r="AM180" s="16"/>
    </row>
    <row r="181" spans="1:39" ht="74.25" hidden="1" x14ac:dyDescent="0.25">
      <c r="A181" s="25" t="s">
        <v>50</v>
      </c>
      <c r="B181" s="25" t="s">
        <v>1043</v>
      </c>
      <c r="C181" s="39">
        <v>633896</v>
      </c>
      <c r="D181" s="25" t="s">
        <v>1195</v>
      </c>
      <c r="E181" s="25" t="s">
        <v>53</v>
      </c>
      <c r="F181" s="25" t="s">
        <v>54</v>
      </c>
      <c r="G181" s="25" t="s">
        <v>104</v>
      </c>
      <c r="H181" s="25" t="s">
        <v>56</v>
      </c>
      <c r="I181" s="25" t="s">
        <v>56</v>
      </c>
      <c r="J181" s="25" t="s">
        <v>57</v>
      </c>
      <c r="K181" s="25" t="s">
        <v>65</v>
      </c>
      <c r="L181" s="25" t="s">
        <v>1045</v>
      </c>
      <c r="M181" s="25" t="s">
        <v>60</v>
      </c>
      <c r="N181" s="26">
        <v>218097.12</v>
      </c>
      <c r="O181" s="26">
        <v>166634.16</v>
      </c>
      <c r="P181" s="27">
        <v>-51462.959999999992</v>
      </c>
      <c r="Q181" s="28">
        <v>-0.23596350103110025</v>
      </c>
      <c r="R181" s="29">
        <v>75630.2</v>
      </c>
      <c r="S181" s="29">
        <v>13857.52</v>
      </c>
      <c r="T181" s="30">
        <v>-61772.679999999993</v>
      </c>
      <c r="U181" s="31">
        <v>-0.81677266488783573</v>
      </c>
      <c r="V181" s="26">
        <v>99957.49</v>
      </c>
      <c r="W181" s="26">
        <v>98625.63</v>
      </c>
      <c r="X181" s="27">
        <v>-1331.8600000000006</v>
      </c>
      <c r="Y181" s="28">
        <v>-1.3324264144687912E-2</v>
      </c>
      <c r="Z181" s="29">
        <v>17902.71</v>
      </c>
      <c r="AA181" s="29">
        <v>0</v>
      </c>
      <c r="AB181" s="30">
        <v>-17902.71</v>
      </c>
      <c r="AC181" s="32">
        <v>-1</v>
      </c>
      <c r="AD181" s="26">
        <v>24606.720000000001</v>
      </c>
      <c r="AE181" s="26">
        <v>54151.01</v>
      </c>
      <c r="AF181" s="27">
        <v>29544.29</v>
      </c>
      <c r="AG181" s="33">
        <v>1.200659413363504</v>
      </c>
      <c r="AH181" s="34">
        <v>651.66999999999996</v>
      </c>
      <c r="AI181" s="34">
        <v>55</v>
      </c>
      <c r="AJ181" s="34">
        <v>-596.66999999999996</v>
      </c>
      <c r="AK181" s="32">
        <v>-0.91560145472401677</v>
      </c>
      <c r="AL181" s="35">
        <v>44186.041666666664</v>
      </c>
      <c r="AM181" s="16"/>
    </row>
    <row r="182" spans="1:39" ht="74.25" hidden="1" x14ac:dyDescent="0.25">
      <c r="A182" s="25" t="s">
        <v>50</v>
      </c>
      <c r="B182" s="25" t="s">
        <v>1043</v>
      </c>
      <c r="C182" s="39">
        <v>633897</v>
      </c>
      <c r="D182" s="25" t="s">
        <v>1199</v>
      </c>
      <c r="E182" s="25" t="s">
        <v>53</v>
      </c>
      <c r="F182" s="25" t="s">
        <v>54</v>
      </c>
      <c r="G182" s="25" t="s">
        <v>79</v>
      </c>
      <c r="H182" s="25" t="s">
        <v>56</v>
      </c>
      <c r="I182" s="25" t="s">
        <v>56</v>
      </c>
      <c r="J182" s="25" t="s">
        <v>57</v>
      </c>
      <c r="K182" s="25" t="s">
        <v>65</v>
      </c>
      <c r="L182" s="25" t="s">
        <v>1045</v>
      </c>
      <c r="M182" s="25" t="s">
        <v>60</v>
      </c>
      <c r="N182" s="26">
        <v>190718.68</v>
      </c>
      <c r="O182" s="26">
        <v>188385.99</v>
      </c>
      <c r="P182" s="27">
        <v>-2332.6900000000023</v>
      </c>
      <c r="Q182" s="28">
        <v>-1.2231051515247497E-2</v>
      </c>
      <c r="R182" s="29">
        <v>52098.44</v>
      </c>
      <c r="S182" s="29">
        <v>12090.64</v>
      </c>
      <c r="T182" s="30">
        <v>-40007.800000000003</v>
      </c>
      <c r="U182" s="31">
        <v>-0.76792702430245519</v>
      </c>
      <c r="V182" s="26">
        <v>111984.92</v>
      </c>
      <c r="W182" s="26">
        <v>108685.68</v>
      </c>
      <c r="X182" s="27">
        <v>-3299.2400000000052</v>
      </c>
      <c r="Y182" s="28">
        <v>-2.9461466776062397E-2</v>
      </c>
      <c r="Z182" s="29">
        <v>11307.96</v>
      </c>
      <c r="AA182" s="29">
        <v>0</v>
      </c>
      <c r="AB182" s="30">
        <v>-11307.96</v>
      </c>
      <c r="AC182" s="32">
        <v>-1</v>
      </c>
      <c r="AD182" s="26">
        <v>15327.36</v>
      </c>
      <c r="AE182" s="26">
        <v>67609.67</v>
      </c>
      <c r="AF182" s="27">
        <v>52282.31</v>
      </c>
      <c r="AG182" s="33">
        <v>3.4110446939329404</v>
      </c>
      <c r="AH182" s="34">
        <v>832.29</v>
      </c>
      <c r="AI182" s="34">
        <v>26</v>
      </c>
      <c r="AJ182" s="34">
        <v>-806.29</v>
      </c>
      <c r="AK182" s="32">
        <v>-0.96876088863256793</v>
      </c>
      <c r="AL182" s="35">
        <v>44186.041666666664</v>
      </c>
      <c r="AM182" s="16"/>
    </row>
    <row r="183" spans="1:39" ht="57.75" hidden="1" x14ac:dyDescent="0.25">
      <c r="A183" s="25" t="s">
        <v>50</v>
      </c>
      <c r="B183" s="25" t="s">
        <v>1043</v>
      </c>
      <c r="C183" s="39">
        <v>634070</v>
      </c>
      <c r="D183" s="25" t="s">
        <v>1194</v>
      </c>
      <c r="E183" s="25" t="s">
        <v>53</v>
      </c>
      <c r="F183" s="25" t="s">
        <v>54</v>
      </c>
      <c r="G183" s="25" t="s">
        <v>79</v>
      </c>
      <c r="H183" s="25" t="s">
        <v>56</v>
      </c>
      <c r="I183" s="25" t="s">
        <v>56</v>
      </c>
      <c r="J183" s="25" t="s">
        <v>57</v>
      </c>
      <c r="K183" s="25" t="s">
        <v>58</v>
      </c>
      <c r="L183" s="25" t="s">
        <v>1045</v>
      </c>
      <c r="M183" s="25" t="s">
        <v>72</v>
      </c>
      <c r="N183" s="26">
        <v>1081715.7</v>
      </c>
      <c r="O183" s="26">
        <v>1190366.48</v>
      </c>
      <c r="P183" s="27">
        <v>108650.78000000003</v>
      </c>
      <c r="Q183" s="28">
        <v>0.10044300919363566</v>
      </c>
      <c r="R183" s="29">
        <v>47016.73</v>
      </c>
      <c r="S183" s="29">
        <v>163140.29999999999</v>
      </c>
      <c r="T183" s="30">
        <v>116123.56999999998</v>
      </c>
      <c r="U183" s="31">
        <v>2.4698350991232263</v>
      </c>
      <c r="V183" s="26">
        <v>12013.42</v>
      </c>
      <c r="W183" s="26">
        <v>19569.62</v>
      </c>
      <c r="X183" s="27">
        <v>7556.1999999999989</v>
      </c>
      <c r="Y183" s="28">
        <v>0.62897992411819437</v>
      </c>
      <c r="Z183" s="29">
        <v>7386.19</v>
      </c>
      <c r="AA183" s="29">
        <v>7333.07</v>
      </c>
      <c r="AB183" s="30">
        <v>-53.119999999999891</v>
      </c>
      <c r="AC183" s="32">
        <v>-7.1917998318483407E-3</v>
      </c>
      <c r="AD183" s="26">
        <v>1015299.36</v>
      </c>
      <c r="AE183" s="26">
        <v>1000323.49</v>
      </c>
      <c r="AF183" s="27">
        <v>-14975.869999999995</v>
      </c>
      <c r="AG183" s="33">
        <v>-1.4750201359331099E-2</v>
      </c>
      <c r="AH183" s="34">
        <v>694.72</v>
      </c>
      <c r="AI183" s="34">
        <v>484</v>
      </c>
      <c r="AJ183" s="34">
        <v>-210.72000000000003</v>
      </c>
      <c r="AK183" s="32">
        <v>-0.30331644403500696</v>
      </c>
      <c r="AL183" s="35">
        <v>44152.041666666664</v>
      </c>
      <c r="AM183" s="16"/>
    </row>
    <row r="184" spans="1:39" ht="74.25" hidden="1" x14ac:dyDescent="0.25">
      <c r="A184" s="25" t="s">
        <v>50</v>
      </c>
      <c r="B184" s="25" t="s">
        <v>1043</v>
      </c>
      <c r="C184" s="39">
        <v>634166</v>
      </c>
      <c r="D184" s="25" t="s">
        <v>1200</v>
      </c>
      <c r="E184" s="25" t="s">
        <v>53</v>
      </c>
      <c r="F184" s="25" t="s">
        <v>54</v>
      </c>
      <c r="G184" s="25" t="s">
        <v>74</v>
      </c>
      <c r="H184" s="25" t="s">
        <v>56</v>
      </c>
      <c r="I184" s="25" t="s">
        <v>56</v>
      </c>
      <c r="J184" s="25" t="s">
        <v>95</v>
      </c>
      <c r="K184" s="25" t="s">
        <v>65</v>
      </c>
      <c r="L184" s="25" t="s">
        <v>1045</v>
      </c>
      <c r="M184" s="25" t="s">
        <v>119</v>
      </c>
      <c r="N184" s="26">
        <v>249183.34</v>
      </c>
      <c r="O184" s="26">
        <v>160322.76</v>
      </c>
      <c r="P184" s="27">
        <v>-88860.579999999987</v>
      </c>
      <c r="Q184" s="28">
        <v>-0.35660722743342305</v>
      </c>
      <c r="R184" s="29">
        <v>22549.599999999999</v>
      </c>
      <c r="S184" s="29">
        <v>23713.8</v>
      </c>
      <c r="T184" s="30">
        <v>1164.2000000000007</v>
      </c>
      <c r="U184" s="31">
        <v>5.1628410260048996E-2</v>
      </c>
      <c r="V184" s="26">
        <v>39586.949999999997</v>
      </c>
      <c r="W184" s="26">
        <v>30816.080000000002</v>
      </c>
      <c r="X184" s="27">
        <v>-8770.8699999999953</v>
      </c>
      <c r="Y184" s="28">
        <v>-0.22155963013063637</v>
      </c>
      <c r="Z184" s="29">
        <v>306.26</v>
      </c>
      <c r="AA184" s="29">
        <v>103.57</v>
      </c>
      <c r="AB184" s="30">
        <v>-202.69</v>
      </c>
      <c r="AC184" s="32">
        <v>-0.66182328740286034</v>
      </c>
      <c r="AD184" s="26">
        <v>186740.53</v>
      </c>
      <c r="AE184" s="26">
        <v>105689.31</v>
      </c>
      <c r="AF184" s="27">
        <v>-81051.22</v>
      </c>
      <c r="AG184" s="33">
        <v>-0.43403121968219754</v>
      </c>
      <c r="AH184" s="34">
        <v>84.6</v>
      </c>
      <c r="AI184" s="34">
        <v>0</v>
      </c>
      <c r="AJ184" s="34">
        <v>-84.6</v>
      </c>
      <c r="AK184" s="32">
        <v>-1</v>
      </c>
      <c r="AL184" s="35">
        <v>44037.041666666664</v>
      </c>
      <c r="AM184" s="16"/>
    </row>
    <row r="185" spans="1:39" ht="66" hidden="1" x14ac:dyDescent="0.25">
      <c r="A185" s="25" t="s">
        <v>50</v>
      </c>
      <c r="B185" s="25" t="s">
        <v>51</v>
      </c>
      <c r="C185" s="39">
        <v>634430</v>
      </c>
      <c r="D185" s="25" t="s">
        <v>88</v>
      </c>
      <c r="E185" s="25" t="s">
        <v>53</v>
      </c>
      <c r="F185" s="25" t="s">
        <v>54</v>
      </c>
      <c r="G185" s="25" t="s">
        <v>69</v>
      </c>
      <c r="H185" s="25" t="s">
        <v>56</v>
      </c>
      <c r="I185" s="25" t="s">
        <v>56</v>
      </c>
      <c r="J185" s="25" t="s">
        <v>70</v>
      </c>
      <c r="K185" s="25" t="s">
        <v>65</v>
      </c>
      <c r="L185" s="25" t="s">
        <v>71</v>
      </c>
      <c r="M185" s="25" t="s">
        <v>72</v>
      </c>
      <c r="N185" s="26">
        <v>27754.22</v>
      </c>
      <c r="O185" s="26">
        <v>49375.5</v>
      </c>
      <c r="P185" s="27">
        <v>21621.279999999999</v>
      </c>
      <c r="Q185" s="28">
        <v>0.77902675701208679</v>
      </c>
      <c r="R185" s="29">
        <v>16765.59</v>
      </c>
      <c r="S185" s="29">
        <v>18589.900000000001</v>
      </c>
      <c r="T185" s="30">
        <v>1824.3100000000013</v>
      </c>
      <c r="U185" s="31">
        <v>0.10881275278710748</v>
      </c>
      <c r="V185" s="26">
        <v>28703.41</v>
      </c>
      <c r="W185" s="26">
        <v>22171.4</v>
      </c>
      <c r="X185" s="27">
        <v>-6532.0099999999984</v>
      </c>
      <c r="Y185" s="28">
        <v>-0.22756912854605074</v>
      </c>
      <c r="Z185" s="29">
        <v>1490.26</v>
      </c>
      <c r="AA185" s="29">
        <v>2542</v>
      </c>
      <c r="AB185" s="30">
        <v>1051.74</v>
      </c>
      <c r="AC185" s="32">
        <v>0.70574262209278915</v>
      </c>
      <c r="AD185" s="26">
        <v>3144.96</v>
      </c>
      <c r="AE185" s="26">
        <v>6072.2</v>
      </c>
      <c r="AF185" s="27">
        <v>2927.24</v>
      </c>
      <c r="AG185" s="33">
        <v>0.9307717745217744</v>
      </c>
      <c r="AH185" s="34">
        <v>89.28</v>
      </c>
      <c r="AI185" s="34">
        <v>142.5</v>
      </c>
      <c r="AJ185" s="34">
        <v>53.22</v>
      </c>
      <c r="AK185" s="32">
        <v>0.59610215053763438</v>
      </c>
      <c r="AL185" s="35">
        <v>44518.041666666664</v>
      </c>
      <c r="AM185" s="16"/>
    </row>
    <row r="186" spans="1:39" ht="57.75" hidden="1" x14ac:dyDescent="0.25">
      <c r="A186" s="25" t="s">
        <v>50</v>
      </c>
      <c r="B186" s="25" t="s">
        <v>51</v>
      </c>
      <c r="C186" s="39">
        <v>634431</v>
      </c>
      <c r="D186" s="25" t="s">
        <v>89</v>
      </c>
      <c r="E186" s="25" t="s">
        <v>53</v>
      </c>
      <c r="F186" s="25" t="s">
        <v>54</v>
      </c>
      <c r="G186" s="25" t="s">
        <v>90</v>
      </c>
      <c r="H186" s="25" t="s">
        <v>56</v>
      </c>
      <c r="I186" s="25" t="s">
        <v>56</v>
      </c>
      <c r="J186" s="25" t="s">
        <v>70</v>
      </c>
      <c r="K186" s="25" t="s">
        <v>65</v>
      </c>
      <c r="L186" s="25" t="s">
        <v>71</v>
      </c>
      <c r="M186" s="25" t="s">
        <v>72</v>
      </c>
      <c r="N186" s="26">
        <v>48556.2</v>
      </c>
      <c r="O186" s="26">
        <v>53670.54</v>
      </c>
      <c r="P186" s="27">
        <v>5114.3400000000038</v>
      </c>
      <c r="Q186" s="28">
        <v>0.10532825880114186</v>
      </c>
      <c r="R186" s="29">
        <v>8950.15</v>
      </c>
      <c r="S186" s="29">
        <v>16958.259999999998</v>
      </c>
      <c r="T186" s="30">
        <v>8008.1099999999988</v>
      </c>
      <c r="U186" s="31">
        <v>0.8947458981134393</v>
      </c>
      <c r="V186" s="26">
        <v>30526.61</v>
      </c>
      <c r="W186" s="26">
        <v>27382</v>
      </c>
      <c r="X186" s="27">
        <v>-3144.6100000000006</v>
      </c>
      <c r="Y186" s="28">
        <v>-0.10301209338344482</v>
      </c>
      <c r="Z186" s="29">
        <v>726.72</v>
      </c>
      <c r="AA186" s="29">
        <v>2573.2800000000002</v>
      </c>
      <c r="AB186" s="30">
        <v>1846.5600000000002</v>
      </c>
      <c r="AC186" s="32">
        <v>2.5409511228533685</v>
      </c>
      <c r="AD186" s="26">
        <v>8352.7199999999993</v>
      </c>
      <c r="AE186" s="26">
        <v>6757</v>
      </c>
      <c r="AF186" s="27">
        <v>-1595.7199999999993</v>
      </c>
      <c r="AG186" s="33">
        <v>-0.19104195998429249</v>
      </c>
      <c r="AH186" s="34">
        <v>84.699999999999989</v>
      </c>
      <c r="AI186" s="34">
        <v>166</v>
      </c>
      <c r="AJ186" s="34">
        <v>81.300000000000011</v>
      </c>
      <c r="AK186" s="32">
        <v>0.95985832349468736</v>
      </c>
      <c r="AL186" s="35">
        <v>44515.041666666664</v>
      </c>
      <c r="AM186" s="16"/>
    </row>
    <row r="187" spans="1:39" ht="41.25" hidden="1" x14ac:dyDescent="0.25">
      <c r="A187" s="25" t="s">
        <v>50</v>
      </c>
      <c r="B187" s="25" t="s">
        <v>1043</v>
      </c>
      <c r="C187" s="39">
        <v>634536</v>
      </c>
      <c r="D187" s="25" t="s">
        <v>1205</v>
      </c>
      <c r="E187" s="25" t="s">
        <v>53</v>
      </c>
      <c r="F187" s="25" t="s">
        <v>54</v>
      </c>
      <c r="G187" s="25" t="s">
        <v>74</v>
      </c>
      <c r="H187" s="25" t="s">
        <v>75</v>
      </c>
      <c r="I187" s="25" t="s">
        <v>56</v>
      </c>
      <c r="J187" s="25" t="s">
        <v>64</v>
      </c>
      <c r="K187" s="25" t="s">
        <v>65</v>
      </c>
      <c r="L187" s="25" t="s">
        <v>1045</v>
      </c>
      <c r="M187" s="25" t="s">
        <v>1094</v>
      </c>
      <c r="N187" s="26">
        <v>8056.89</v>
      </c>
      <c r="O187" s="26">
        <v>5197.04</v>
      </c>
      <c r="P187" s="27">
        <v>-2859.8500000000004</v>
      </c>
      <c r="Q187" s="28">
        <v>-0.35495706159572743</v>
      </c>
      <c r="R187" s="29">
        <v>2437.09</v>
      </c>
      <c r="S187" s="29">
        <v>1620.92</v>
      </c>
      <c r="T187" s="30">
        <v>-816.17000000000007</v>
      </c>
      <c r="U187" s="31">
        <v>-0.33489530546676571</v>
      </c>
      <c r="V187" s="26">
        <v>370.85</v>
      </c>
      <c r="W187" s="26">
        <v>137.72</v>
      </c>
      <c r="X187" s="27">
        <v>-233.13000000000002</v>
      </c>
      <c r="Y187" s="28">
        <v>-0.62863691519482268</v>
      </c>
      <c r="Z187" s="29">
        <v>106.8</v>
      </c>
      <c r="AA187" s="29">
        <v>288.39999999999998</v>
      </c>
      <c r="AB187" s="30">
        <v>181.59999999999997</v>
      </c>
      <c r="AC187" s="32">
        <v>1.7003745318352057</v>
      </c>
      <c r="AD187" s="26">
        <v>5142.1499999999996</v>
      </c>
      <c r="AE187" s="26">
        <v>3150</v>
      </c>
      <c r="AF187" s="27">
        <v>-1992.1499999999996</v>
      </c>
      <c r="AG187" s="33">
        <v>-0.38741576966832936</v>
      </c>
      <c r="AH187" s="34">
        <v>9.73</v>
      </c>
      <c r="AI187" s="34">
        <v>9</v>
      </c>
      <c r="AJ187" s="34">
        <v>-0.73000000000000043</v>
      </c>
      <c r="AK187" s="32">
        <v>-7.5025693730729745E-2</v>
      </c>
      <c r="AL187" s="35">
        <v>44104.041666666664</v>
      </c>
      <c r="AM187" s="16"/>
    </row>
    <row r="188" spans="1:39" ht="41.25" hidden="1" x14ac:dyDescent="0.25">
      <c r="A188" s="25" t="s">
        <v>50</v>
      </c>
      <c r="B188" s="25" t="s">
        <v>1136</v>
      </c>
      <c r="C188" s="39">
        <v>634810</v>
      </c>
      <c r="D188" s="25" t="s">
        <v>4849</v>
      </c>
      <c r="E188" s="25" t="s">
        <v>53</v>
      </c>
      <c r="F188" s="25" t="s">
        <v>248</v>
      </c>
      <c r="G188" s="17"/>
      <c r="H188" s="17"/>
      <c r="I188" s="17"/>
      <c r="J188" s="25" t="s">
        <v>70</v>
      </c>
      <c r="K188" s="25" t="s">
        <v>65</v>
      </c>
      <c r="L188" s="25" t="s">
        <v>71</v>
      </c>
      <c r="M188" s="25" t="s">
        <v>72</v>
      </c>
      <c r="N188" s="26">
        <v>76525.31</v>
      </c>
      <c r="O188" s="26">
        <v>61073.31</v>
      </c>
      <c r="P188" s="27">
        <v>-15452</v>
      </c>
      <c r="Q188" s="28">
        <v>-0.20192012289790137</v>
      </c>
      <c r="R188" s="29">
        <v>21064.58</v>
      </c>
      <c r="S188" s="29">
        <v>8930.64</v>
      </c>
      <c r="T188" s="30">
        <v>-12133.940000000002</v>
      </c>
      <c r="U188" s="31">
        <v>-0.57603522121020223</v>
      </c>
      <c r="V188" s="26">
        <v>43125.24</v>
      </c>
      <c r="W188" s="26">
        <v>39838.17</v>
      </c>
      <c r="X188" s="27">
        <v>-3287.0699999999997</v>
      </c>
      <c r="Y188" s="28">
        <v>-7.6221488854322894E-2</v>
      </c>
      <c r="Z188" s="29">
        <v>2394.4899999999998</v>
      </c>
      <c r="AA188" s="29">
        <v>1372.5</v>
      </c>
      <c r="AB188" s="30">
        <v>-1021.9899999999998</v>
      </c>
      <c r="AC188" s="32">
        <v>-0.42680904910857842</v>
      </c>
      <c r="AD188" s="26">
        <v>9941</v>
      </c>
      <c r="AE188" s="26">
        <v>10932</v>
      </c>
      <c r="AF188" s="27">
        <v>991</v>
      </c>
      <c r="AG188" s="33">
        <v>9.968816014485464E-2</v>
      </c>
      <c r="AH188" s="34">
        <v>128.01</v>
      </c>
      <c r="AI188" s="34">
        <v>44</v>
      </c>
      <c r="AJ188" s="34">
        <v>-84.009999999999991</v>
      </c>
      <c r="AK188" s="32">
        <v>-0.65627685337083042</v>
      </c>
      <c r="AL188" s="35">
        <v>44711.041666666664</v>
      </c>
      <c r="AM188" s="16"/>
    </row>
    <row r="189" spans="1:39" ht="57.75" hidden="1" x14ac:dyDescent="0.25">
      <c r="A189" s="25" t="s">
        <v>50</v>
      </c>
      <c r="B189" s="25" t="s">
        <v>51</v>
      </c>
      <c r="C189" s="39">
        <v>634877</v>
      </c>
      <c r="D189" s="25" t="s">
        <v>97</v>
      </c>
      <c r="E189" s="25" t="s">
        <v>53</v>
      </c>
      <c r="F189" s="25" t="s">
        <v>54</v>
      </c>
      <c r="G189" s="25" t="s">
        <v>83</v>
      </c>
      <c r="H189" s="25" t="s">
        <v>56</v>
      </c>
      <c r="I189" s="25" t="s">
        <v>56</v>
      </c>
      <c r="J189" s="25" t="s">
        <v>70</v>
      </c>
      <c r="K189" s="25" t="s">
        <v>65</v>
      </c>
      <c r="L189" s="25" t="s">
        <v>77</v>
      </c>
      <c r="M189" s="25" t="s">
        <v>72</v>
      </c>
      <c r="N189" s="26">
        <v>87380.98</v>
      </c>
      <c r="O189" s="26">
        <v>54581.87</v>
      </c>
      <c r="P189" s="27">
        <v>-32799.109999999993</v>
      </c>
      <c r="Q189" s="28">
        <v>-0.37535754348371919</v>
      </c>
      <c r="R189" s="29">
        <v>19254.93</v>
      </c>
      <c r="S189" s="29">
        <v>16879.47</v>
      </c>
      <c r="T189" s="30">
        <v>-2375.4599999999991</v>
      </c>
      <c r="U189" s="31">
        <v>-0.12336892421836897</v>
      </c>
      <c r="V189" s="26">
        <v>60965.8</v>
      </c>
      <c r="W189" s="26">
        <v>31094.82</v>
      </c>
      <c r="X189" s="27">
        <v>-29870.980000000003</v>
      </c>
      <c r="Y189" s="28">
        <v>-0.48996289723090652</v>
      </c>
      <c r="Z189" s="29">
        <v>1977.33</v>
      </c>
      <c r="AA189" s="29">
        <v>1809</v>
      </c>
      <c r="AB189" s="30">
        <v>-168.32999999999993</v>
      </c>
      <c r="AC189" s="32">
        <v>-8.5129947960128016E-2</v>
      </c>
      <c r="AD189" s="26">
        <v>5182.92</v>
      </c>
      <c r="AE189" s="26">
        <v>4798.58</v>
      </c>
      <c r="AF189" s="27">
        <v>-384.34000000000015</v>
      </c>
      <c r="AG189" s="33">
        <v>-7.4155109474967812E-2</v>
      </c>
      <c r="AH189" s="34">
        <v>104.74000000000001</v>
      </c>
      <c r="AI189" s="34">
        <v>89</v>
      </c>
      <c r="AJ189" s="34">
        <v>-15.740000000000009</v>
      </c>
      <c r="AK189" s="32">
        <v>-0.15027687607408829</v>
      </c>
      <c r="AL189" s="35">
        <v>44547.041666666664</v>
      </c>
      <c r="AM189" s="16"/>
    </row>
    <row r="190" spans="1:39" ht="66" hidden="1" x14ac:dyDescent="0.25">
      <c r="A190" s="25" t="s">
        <v>50</v>
      </c>
      <c r="B190" s="25" t="s">
        <v>1136</v>
      </c>
      <c r="C190" s="39">
        <v>634895</v>
      </c>
      <c r="D190" s="25" t="s">
        <v>5370</v>
      </c>
      <c r="E190" s="25" t="s">
        <v>171</v>
      </c>
      <c r="F190" s="25" t="s">
        <v>248</v>
      </c>
      <c r="G190" s="17"/>
      <c r="H190" s="17"/>
      <c r="I190" s="17"/>
      <c r="J190" s="25" t="s">
        <v>70</v>
      </c>
      <c r="K190" s="25" t="s">
        <v>65</v>
      </c>
      <c r="L190" s="25" t="s">
        <v>77</v>
      </c>
      <c r="M190" s="25" t="s">
        <v>72</v>
      </c>
      <c r="N190" s="26">
        <v>276776.36</v>
      </c>
      <c r="O190" s="26">
        <v>163548.09</v>
      </c>
      <c r="P190" s="27">
        <v>-113228.26999999999</v>
      </c>
      <c r="Q190" s="28">
        <v>-0.40909660781722829</v>
      </c>
      <c r="R190" s="29">
        <v>117510.23</v>
      </c>
      <c r="S190" s="29">
        <v>60241.78</v>
      </c>
      <c r="T190" s="30">
        <v>-57268.45</v>
      </c>
      <c r="U190" s="31">
        <v>-0.48734863339132262</v>
      </c>
      <c r="V190" s="26">
        <v>105872.18</v>
      </c>
      <c r="W190" s="26">
        <v>64734.98</v>
      </c>
      <c r="X190" s="27">
        <v>-41137.19999999999</v>
      </c>
      <c r="Y190" s="28">
        <v>-0.38855533153279731</v>
      </c>
      <c r="Z190" s="29">
        <v>22942.83</v>
      </c>
      <c r="AA190" s="29">
        <v>13852.5</v>
      </c>
      <c r="AB190" s="30">
        <v>-9090.3300000000017</v>
      </c>
      <c r="AC190" s="32">
        <v>-0.39621659577305857</v>
      </c>
      <c r="AD190" s="26">
        <v>30451.119999999999</v>
      </c>
      <c r="AE190" s="26">
        <v>24718.83</v>
      </c>
      <c r="AF190" s="27">
        <v>-5732.2899999999972</v>
      </c>
      <c r="AG190" s="33">
        <v>-0.18824562117912239</v>
      </c>
      <c r="AH190" s="34">
        <v>663.2</v>
      </c>
      <c r="AI190" s="34">
        <v>449</v>
      </c>
      <c r="AJ190" s="34">
        <v>-214.20000000000005</v>
      </c>
      <c r="AK190" s="32">
        <v>-0.32297949336550064</v>
      </c>
      <c r="AL190" s="35">
        <v>44859.041666666664</v>
      </c>
      <c r="AM190" s="16"/>
    </row>
    <row r="191" spans="1:39" ht="82.5" hidden="1" x14ac:dyDescent="0.25">
      <c r="A191" s="25" t="s">
        <v>50</v>
      </c>
      <c r="B191" s="25" t="s">
        <v>1043</v>
      </c>
      <c r="C191" s="39">
        <v>634926</v>
      </c>
      <c r="D191" s="25" t="s">
        <v>1204</v>
      </c>
      <c r="E191" s="25" t="s">
        <v>53</v>
      </c>
      <c r="F191" s="25" t="s">
        <v>54</v>
      </c>
      <c r="G191" s="25" t="s">
        <v>104</v>
      </c>
      <c r="H191" s="25" t="s">
        <v>56</v>
      </c>
      <c r="I191" s="25" t="s">
        <v>56</v>
      </c>
      <c r="J191" s="25" t="s">
        <v>95</v>
      </c>
      <c r="K191" s="25" t="s">
        <v>65</v>
      </c>
      <c r="L191" s="25" t="s">
        <v>1045</v>
      </c>
      <c r="M191" s="25" t="s">
        <v>60</v>
      </c>
      <c r="N191" s="26">
        <v>165671.03</v>
      </c>
      <c r="O191" s="26">
        <v>188631.26</v>
      </c>
      <c r="P191" s="27">
        <v>22960.23000000001</v>
      </c>
      <c r="Q191" s="28">
        <v>0.13858928745719762</v>
      </c>
      <c r="R191" s="29">
        <v>74313.81</v>
      </c>
      <c r="S191" s="29">
        <v>37162.1</v>
      </c>
      <c r="T191" s="30">
        <v>-37151.71</v>
      </c>
      <c r="U191" s="31">
        <v>-0.49993009374704378</v>
      </c>
      <c r="V191" s="26">
        <v>49674.13</v>
      </c>
      <c r="W191" s="26">
        <v>47959.57</v>
      </c>
      <c r="X191" s="27">
        <v>-1714.5599999999977</v>
      </c>
      <c r="Y191" s="28">
        <v>-3.4516155592458242E-2</v>
      </c>
      <c r="Z191" s="29">
        <v>13085.42</v>
      </c>
      <c r="AA191" s="29">
        <v>8607.51</v>
      </c>
      <c r="AB191" s="30">
        <v>-4477.91</v>
      </c>
      <c r="AC191" s="32">
        <v>-0.3422060583458536</v>
      </c>
      <c r="AD191" s="26">
        <v>28597.67</v>
      </c>
      <c r="AE191" s="26">
        <v>94902.080000000002</v>
      </c>
      <c r="AF191" s="27">
        <v>66304.41</v>
      </c>
      <c r="AG191" s="33">
        <v>2.3185249008048561</v>
      </c>
      <c r="AH191" s="34">
        <v>919.09999999999991</v>
      </c>
      <c r="AI191" s="34">
        <v>225</v>
      </c>
      <c r="AJ191" s="34">
        <v>-694.09999999999991</v>
      </c>
      <c r="AK191" s="32">
        <v>-0.75519529974975519</v>
      </c>
      <c r="AL191" s="35">
        <v>43986.041666666664</v>
      </c>
      <c r="AM191" s="16"/>
    </row>
    <row r="192" spans="1:39" ht="82.5" hidden="1" x14ac:dyDescent="0.25">
      <c r="A192" s="25" t="s">
        <v>50</v>
      </c>
      <c r="B192" s="25" t="s">
        <v>51</v>
      </c>
      <c r="C192" s="39">
        <v>634993</v>
      </c>
      <c r="D192" s="25" t="s">
        <v>94</v>
      </c>
      <c r="E192" s="25" t="s">
        <v>53</v>
      </c>
      <c r="F192" s="25" t="s">
        <v>54</v>
      </c>
      <c r="G192" s="25" t="s">
        <v>74</v>
      </c>
      <c r="H192" s="25" t="s">
        <v>56</v>
      </c>
      <c r="I192" s="25" t="s">
        <v>56</v>
      </c>
      <c r="J192" s="25" t="s">
        <v>95</v>
      </c>
      <c r="K192" s="25" t="s">
        <v>65</v>
      </c>
      <c r="L192" s="25" t="s">
        <v>96</v>
      </c>
      <c r="M192" s="25" t="s">
        <v>60</v>
      </c>
      <c r="N192" s="26">
        <v>296929.42</v>
      </c>
      <c r="O192" s="26">
        <v>231962.19</v>
      </c>
      <c r="P192" s="27">
        <v>-64967.229999999981</v>
      </c>
      <c r="Q192" s="28">
        <v>-0.21879687772265877</v>
      </c>
      <c r="R192" s="29">
        <v>27949.02</v>
      </c>
      <c r="S192" s="29">
        <v>34042.18</v>
      </c>
      <c r="T192" s="30">
        <v>6093.16</v>
      </c>
      <c r="U192" s="31">
        <v>0.21800979068317958</v>
      </c>
      <c r="V192" s="26">
        <v>50633.13</v>
      </c>
      <c r="W192" s="26">
        <v>41243.839999999997</v>
      </c>
      <c r="X192" s="27">
        <v>-9389.2900000000009</v>
      </c>
      <c r="Y192" s="28">
        <v>-0.18543767687283014</v>
      </c>
      <c r="Z192" s="29">
        <v>0</v>
      </c>
      <c r="AA192" s="29">
        <v>0</v>
      </c>
      <c r="AB192" s="30">
        <v>0</v>
      </c>
      <c r="AC192" s="19"/>
      <c r="AD192" s="26">
        <v>218347.27</v>
      </c>
      <c r="AE192" s="26">
        <v>156676.17000000001</v>
      </c>
      <c r="AF192" s="27">
        <v>-61671.099999999977</v>
      </c>
      <c r="AG192" s="33">
        <v>-0.2824450243870692</v>
      </c>
      <c r="AH192" s="34">
        <v>12</v>
      </c>
      <c r="AI192" s="34">
        <v>21</v>
      </c>
      <c r="AJ192" s="34">
        <v>9</v>
      </c>
      <c r="AK192" s="32">
        <v>0.75</v>
      </c>
      <c r="AL192" s="35">
        <v>44331</v>
      </c>
      <c r="AM192" s="16"/>
    </row>
    <row r="193" spans="1:39" ht="49.5" hidden="1" x14ac:dyDescent="0.25">
      <c r="A193" s="25" t="s">
        <v>50</v>
      </c>
      <c r="B193" s="25" t="s">
        <v>51</v>
      </c>
      <c r="C193" s="39">
        <v>635021</v>
      </c>
      <c r="D193" s="25" t="s">
        <v>93</v>
      </c>
      <c r="E193" s="25" t="s">
        <v>53</v>
      </c>
      <c r="F193" s="25" t="s">
        <v>54</v>
      </c>
      <c r="G193" s="25" t="s">
        <v>75</v>
      </c>
      <c r="H193" s="25" t="s">
        <v>56</v>
      </c>
      <c r="I193" s="25" t="s">
        <v>56</v>
      </c>
      <c r="J193" s="25" t="s">
        <v>70</v>
      </c>
      <c r="K193" s="25" t="s">
        <v>65</v>
      </c>
      <c r="L193" s="25" t="s">
        <v>77</v>
      </c>
      <c r="M193" s="25" t="s">
        <v>72</v>
      </c>
      <c r="N193" s="26">
        <v>20948.97</v>
      </c>
      <c r="O193" s="26">
        <v>15424.84</v>
      </c>
      <c r="P193" s="27">
        <v>-5524.130000000001</v>
      </c>
      <c r="Q193" s="28">
        <v>-0.26369458737112139</v>
      </c>
      <c r="R193" s="29">
        <v>14722.83</v>
      </c>
      <c r="S193" s="29">
        <v>8663.07</v>
      </c>
      <c r="T193" s="30">
        <v>-6059.76</v>
      </c>
      <c r="U193" s="31">
        <v>-0.41158934797182339</v>
      </c>
      <c r="V193" s="26">
        <v>7139.14</v>
      </c>
      <c r="W193" s="26">
        <v>6634.77</v>
      </c>
      <c r="X193" s="27">
        <v>-504.36999999999989</v>
      </c>
      <c r="Y193" s="28">
        <v>-7.0648565513493203E-2</v>
      </c>
      <c r="Z193" s="29">
        <v>1087</v>
      </c>
      <c r="AA193" s="29">
        <v>127</v>
      </c>
      <c r="AB193" s="30">
        <v>-960</v>
      </c>
      <c r="AC193" s="32">
        <v>-0.88316467341306348</v>
      </c>
      <c r="AD193" s="26">
        <v>0</v>
      </c>
      <c r="AE193" s="26">
        <v>0</v>
      </c>
      <c r="AF193" s="27">
        <v>0</v>
      </c>
      <c r="AG193" s="18"/>
      <c r="AH193" s="34">
        <v>54.41</v>
      </c>
      <c r="AI193" s="34">
        <v>3</v>
      </c>
      <c r="AJ193" s="34">
        <v>-51.41</v>
      </c>
      <c r="AK193" s="32">
        <v>-0.94486307664032343</v>
      </c>
      <c r="AL193" s="35">
        <v>44470.041666666664</v>
      </c>
      <c r="AM193" s="16"/>
    </row>
    <row r="194" spans="1:39" ht="41.25" hidden="1" x14ac:dyDescent="0.25">
      <c r="A194" s="25" t="s">
        <v>50</v>
      </c>
      <c r="B194" s="25" t="s">
        <v>1043</v>
      </c>
      <c r="C194" s="39">
        <v>635046</v>
      </c>
      <c r="D194" s="25" t="s">
        <v>1201</v>
      </c>
      <c r="E194" s="25" t="s">
        <v>53</v>
      </c>
      <c r="F194" s="25" t="s">
        <v>54</v>
      </c>
      <c r="G194" s="25" t="s">
        <v>90</v>
      </c>
      <c r="H194" s="25" t="s">
        <v>83</v>
      </c>
      <c r="I194" s="25" t="s">
        <v>56</v>
      </c>
      <c r="J194" s="25" t="s">
        <v>57</v>
      </c>
      <c r="K194" s="25" t="s">
        <v>65</v>
      </c>
      <c r="L194" s="25" t="s">
        <v>1045</v>
      </c>
      <c r="M194" s="25" t="s">
        <v>60</v>
      </c>
      <c r="N194" s="26">
        <v>144345.43</v>
      </c>
      <c r="O194" s="26">
        <v>210666.92</v>
      </c>
      <c r="P194" s="27">
        <v>66321.49000000002</v>
      </c>
      <c r="Q194" s="28">
        <v>0.45946373224285675</v>
      </c>
      <c r="R194" s="29">
        <v>59545.71</v>
      </c>
      <c r="S194" s="29">
        <v>76202.28</v>
      </c>
      <c r="T194" s="30">
        <v>16656.57</v>
      </c>
      <c r="U194" s="31">
        <v>0.27972745643640828</v>
      </c>
      <c r="V194" s="26">
        <v>42951.34</v>
      </c>
      <c r="W194" s="26">
        <v>66239.25</v>
      </c>
      <c r="X194" s="27">
        <v>23287.910000000003</v>
      </c>
      <c r="Y194" s="28">
        <v>0.54219286290020297</v>
      </c>
      <c r="Z194" s="29">
        <v>11006.28</v>
      </c>
      <c r="AA194" s="29">
        <v>35536.89</v>
      </c>
      <c r="AB194" s="30">
        <v>24530.61</v>
      </c>
      <c r="AC194" s="32">
        <v>2.2287830220564984</v>
      </c>
      <c r="AD194" s="26">
        <v>30842.1</v>
      </c>
      <c r="AE194" s="26">
        <v>32688.5</v>
      </c>
      <c r="AF194" s="27">
        <v>1846.4000000000015</v>
      </c>
      <c r="AG194" s="33">
        <v>5.9866221820174419E-2</v>
      </c>
      <c r="AH194" s="34">
        <v>890.53</v>
      </c>
      <c r="AI194" s="34">
        <v>810</v>
      </c>
      <c r="AJ194" s="34">
        <v>-80.529999999999973</v>
      </c>
      <c r="AK194" s="32">
        <v>-9.0429294914264505E-2</v>
      </c>
      <c r="AL194" s="35">
        <v>44091.041666666664</v>
      </c>
      <c r="AM194" s="16"/>
    </row>
    <row r="195" spans="1:39" ht="41.25" hidden="1" x14ac:dyDescent="0.25">
      <c r="A195" s="25" t="s">
        <v>50</v>
      </c>
      <c r="B195" s="25" t="s">
        <v>1043</v>
      </c>
      <c r="C195" s="39">
        <v>635047</v>
      </c>
      <c r="D195" s="25" t="s">
        <v>1203</v>
      </c>
      <c r="E195" s="25" t="s">
        <v>53</v>
      </c>
      <c r="F195" s="25" t="s">
        <v>54</v>
      </c>
      <c r="G195" s="25" t="s">
        <v>75</v>
      </c>
      <c r="H195" s="25" t="s">
        <v>74</v>
      </c>
      <c r="I195" s="25" t="s">
        <v>56</v>
      </c>
      <c r="J195" s="25" t="s">
        <v>57</v>
      </c>
      <c r="K195" s="25" t="s">
        <v>65</v>
      </c>
      <c r="L195" s="25" t="s">
        <v>1045</v>
      </c>
      <c r="M195" s="25" t="s">
        <v>60</v>
      </c>
      <c r="N195" s="26">
        <v>264247.28000000003</v>
      </c>
      <c r="O195" s="26">
        <v>177807.5</v>
      </c>
      <c r="P195" s="27">
        <v>-86439.780000000028</v>
      </c>
      <c r="Q195" s="28">
        <v>-0.32711700949201833</v>
      </c>
      <c r="R195" s="29">
        <v>140791.35999999999</v>
      </c>
      <c r="S195" s="29">
        <v>68196.990000000005</v>
      </c>
      <c r="T195" s="30">
        <v>-72594.369999999981</v>
      </c>
      <c r="U195" s="31">
        <v>-0.51561665431742398</v>
      </c>
      <c r="V195" s="26">
        <v>54427.66</v>
      </c>
      <c r="W195" s="26">
        <v>54644.41</v>
      </c>
      <c r="X195" s="27">
        <v>216.75</v>
      </c>
      <c r="Y195" s="28">
        <v>3.9823501506403179E-3</v>
      </c>
      <c r="Z195" s="29">
        <v>23668.26</v>
      </c>
      <c r="AA195" s="29">
        <v>30883.599999999999</v>
      </c>
      <c r="AB195" s="30">
        <v>7215.34</v>
      </c>
      <c r="AC195" s="32">
        <v>0.30485299722075054</v>
      </c>
      <c r="AD195" s="26">
        <v>45360</v>
      </c>
      <c r="AE195" s="26">
        <v>24082.5</v>
      </c>
      <c r="AF195" s="27">
        <v>-21277.5</v>
      </c>
      <c r="AG195" s="33">
        <v>-0.46908068783068785</v>
      </c>
      <c r="AH195" s="34">
        <v>1880.96</v>
      </c>
      <c r="AI195" s="34">
        <v>707.5</v>
      </c>
      <c r="AJ195" s="34">
        <v>-1173.46</v>
      </c>
      <c r="AK195" s="32">
        <v>-0.62386228308948621</v>
      </c>
      <c r="AL195" s="35">
        <v>44106.041666666664</v>
      </c>
      <c r="AM195" s="16"/>
    </row>
    <row r="196" spans="1:39" ht="41.25" hidden="1" x14ac:dyDescent="0.25">
      <c r="A196" s="25" t="s">
        <v>50</v>
      </c>
      <c r="B196" s="25" t="s">
        <v>1043</v>
      </c>
      <c r="C196" s="39">
        <v>635048</v>
      </c>
      <c r="D196" s="25" t="s">
        <v>1202</v>
      </c>
      <c r="E196" s="25" t="s">
        <v>53</v>
      </c>
      <c r="F196" s="25" t="s">
        <v>54</v>
      </c>
      <c r="G196" s="25" t="s">
        <v>75</v>
      </c>
      <c r="H196" s="25" t="s">
        <v>69</v>
      </c>
      <c r="I196" s="25" t="s">
        <v>56</v>
      </c>
      <c r="J196" s="25" t="s">
        <v>57</v>
      </c>
      <c r="K196" s="25" t="s">
        <v>65</v>
      </c>
      <c r="L196" s="25" t="s">
        <v>1045</v>
      </c>
      <c r="M196" s="25" t="s">
        <v>60</v>
      </c>
      <c r="N196" s="26">
        <v>294097.87</v>
      </c>
      <c r="O196" s="26">
        <v>233286.78</v>
      </c>
      <c r="P196" s="27">
        <v>-60811.09</v>
      </c>
      <c r="Q196" s="28">
        <v>-0.2067716097365819</v>
      </c>
      <c r="R196" s="29">
        <v>133436.82999999999</v>
      </c>
      <c r="S196" s="29">
        <v>98422.720000000001</v>
      </c>
      <c r="T196" s="30">
        <v>-35014.109999999986</v>
      </c>
      <c r="U196" s="31">
        <v>-0.26240214189740563</v>
      </c>
      <c r="V196" s="26">
        <v>58258.66</v>
      </c>
      <c r="W196" s="26">
        <v>65585.31</v>
      </c>
      <c r="X196" s="27">
        <v>7326.6499999999942</v>
      </c>
      <c r="Y196" s="28">
        <v>0.12576070235738332</v>
      </c>
      <c r="Z196" s="29">
        <v>24210.38</v>
      </c>
      <c r="AA196" s="29">
        <v>38982.620000000003</v>
      </c>
      <c r="AB196" s="30">
        <v>14772.240000000002</v>
      </c>
      <c r="AC196" s="32">
        <v>0.6101614266277523</v>
      </c>
      <c r="AD196" s="26">
        <v>78192</v>
      </c>
      <c r="AE196" s="26">
        <v>30296.13</v>
      </c>
      <c r="AF196" s="27">
        <v>-47895.869999999995</v>
      </c>
      <c r="AG196" s="33">
        <v>-0.6125418201350521</v>
      </c>
      <c r="AH196" s="34">
        <v>1957.4499999999998</v>
      </c>
      <c r="AI196" s="34">
        <v>890</v>
      </c>
      <c r="AJ196" s="34">
        <v>-1067.4499999999998</v>
      </c>
      <c r="AK196" s="32">
        <v>-0.54532682827147561</v>
      </c>
      <c r="AL196" s="35">
        <v>44168.041666666664</v>
      </c>
      <c r="AM196" s="16"/>
    </row>
    <row r="197" spans="1:39" ht="49.5" hidden="1" x14ac:dyDescent="0.25">
      <c r="A197" s="25" t="s">
        <v>50</v>
      </c>
      <c r="B197" s="25" t="s">
        <v>51</v>
      </c>
      <c r="C197" s="39">
        <v>635176</v>
      </c>
      <c r="D197" s="25" t="s">
        <v>81</v>
      </c>
      <c r="E197" s="25" t="s">
        <v>53</v>
      </c>
      <c r="F197" s="25" t="s">
        <v>54</v>
      </c>
      <c r="G197" s="25" t="s">
        <v>79</v>
      </c>
      <c r="H197" s="25" t="s">
        <v>56</v>
      </c>
      <c r="I197" s="25" t="s">
        <v>56</v>
      </c>
      <c r="J197" s="25" t="s">
        <v>70</v>
      </c>
      <c r="K197" s="25" t="s">
        <v>65</v>
      </c>
      <c r="L197" s="25" t="s">
        <v>77</v>
      </c>
      <c r="M197" s="25" t="s">
        <v>72</v>
      </c>
      <c r="N197" s="26">
        <v>64252.21</v>
      </c>
      <c r="O197" s="26">
        <v>61761.48</v>
      </c>
      <c r="P197" s="27">
        <v>-2490.7299999999959</v>
      </c>
      <c r="Q197" s="28">
        <v>-3.8764892289307962E-2</v>
      </c>
      <c r="R197" s="29">
        <v>25121.53</v>
      </c>
      <c r="S197" s="29">
        <v>15537.78</v>
      </c>
      <c r="T197" s="30">
        <v>-9583.7499999999982</v>
      </c>
      <c r="U197" s="31">
        <v>-0.38149547420081492</v>
      </c>
      <c r="V197" s="26">
        <v>41615.33</v>
      </c>
      <c r="W197" s="26">
        <v>33334.839999999997</v>
      </c>
      <c r="X197" s="27">
        <v>-8280.4900000000052</v>
      </c>
      <c r="Y197" s="28">
        <v>-0.19897691547802229</v>
      </c>
      <c r="Z197" s="29">
        <v>3372.67</v>
      </c>
      <c r="AA197" s="29">
        <v>2288</v>
      </c>
      <c r="AB197" s="30">
        <v>-1084.67</v>
      </c>
      <c r="AC197" s="32">
        <v>-0.32160573077116944</v>
      </c>
      <c r="AD197" s="26">
        <v>16492.68</v>
      </c>
      <c r="AE197" s="26">
        <v>10600.86</v>
      </c>
      <c r="AF197" s="27">
        <v>-5891.82</v>
      </c>
      <c r="AG197" s="33">
        <v>-0.35723848398198471</v>
      </c>
      <c r="AH197" s="34">
        <v>159.69999999999999</v>
      </c>
      <c r="AI197" s="34">
        <v>114.5</v>
      </c>
      <c r="AJ197" s="34">
        <v>-45.199999999999989</v>
      </c>
      <c r="AK197" s="32">
        <v>-0.28303068252974323</v>
      </c>
      <c r="AL197" s="35">
        <v>44475.041666666664</v>
      </c>
      <c r="AM197" s="16"/>
    </row>
    <row r="198" spans="1:39" ht="57.75" hidden="1" x14ac:dyDescent="0.25">
      <c r="A198" s="25" t="s">
        <v>50</v>
      </c>
      <c r="B198" s="25" t="s">
        <v>1043</v>
      </c>
      <c r="C198" s="39">
        <v>635346</v>
      </c>
      <c r="D198" s="25" t="s">
        <v>1207</v>
      </c>
      <c r="E198" s="25" t="s">
        <v>53</v>
      </c>
      <c r="F198" s="25" t="s">
        <v>54</v>
      </c>
      <c r="G198" s="25" t="s">
        <v>75</v>
      </c>
      <c r="H198" s="25" t="s">
        <v>74</v>
      </c>
      <c r="I198" s="25" t="s">
        <v>83</v>
      </c>
      <c r="J198" s="25" t="s">
        <v>70</v>
      </c>
      <c r="K198" s="25" t="s">
        <v>65</v>
      </c>
      <c r="L198" s="25" t="s">
        <v>1045</v>
      </c>
      <c r="M198" s="25" t="s">
        <v>119</v>
      </c>
      <c r="N198" s="26">
        <v>47230.58</v>
      </c>
      <c r="O198" s="26">
        <v>34281.01</v>
      </c>
      <c r="P198" s="27">
        <v>-12949.57</v>
      </c>
      <c r="Q198" s="28">
        <v>-0.27417766201473703</v>
      </c>
      <c r="R198" s="29">
        <v>11723.76</v>
      </c>
      <c r="S198" s="29">
        <v>8139.94</v>
      </c>
      <c r="T198" s="30">
        <v>-3583.8200000000006</v>
      </c>
      <c r="U198" s="31">
        <v>-0.30568861866841357</v>
      </c>
      <c r="V198" s="26">
        <v>23660.84</v>
      </c>
      <c r="W198" s="26">
        <v>19517.099999999999</v>
      </c>
      <c r="X198" s="27">
        <v>-4143.7400000000016</v>
      </c>
      <c r="Y198" s="28">
        <v>-0.17513072232431315</v>
      </c>
      <c r="Z198" s="29">
        <v>733.86</v>
      </c>
      <c r="AA198" s="29">
        <v>1226.97</v>
      </c>
      <c r="AB198" s="30">
        <v>493.11</v>
      </c>
      <c r="AC198" s="32">
        <v>0.67194015207260238</v>
      </c>
      <c r="AD198" s="26">
        <v>11112.12</v>
      </c>
      <c r="AE198" s="26">
        <v>5397</v>
      </c>
      <c r="AF198" s="27">
        <v>-5715.1200000000008</v>
      </c>
      <c r="AG198" s="33">
        <v>-0.5143141002796946</v>
      </c>
      <c r="AH198" s="34">
        <v>96.25</v>
      </c>
      <c r="AI198" s="34">
        <v>48</v>
      </c>
      <c r="AJ198" s="34">
        <v>-48.25</v>
      </c>
      <c r="AK198" s="32">
        <v>-0.50129870129870124</v>
      </c>
      <c r="AL198" s="35">
        <v>44029.041666666664</v>
      </c>
      <c r="AM198" s="16"/>
    </row>
    <row r="199" spans="1:39" ht="74.25" hidden="1" x14ac:dyDescent="0.25">
      <c r="A199" s="25" t="s">
        <v>50</v>
      </c>
      <c r="B199" s="25" t="s">
        <v>1043</v>
      </c>
      <c r="C199" s="39">
        <v>635617</v>
      </c>
      <c r="D199" s="25" t="s">
        <v>1143</v>
      </c>
      <c r="E199" s="25" t="s">
        <v>53</v>
      </c>
      <c r="F199" s="25" t="s">
        <v>54</v>
      </c>
      <c r="G199" s="25" t="s">
        <v>74</v>
      </c>
      <c r="H199" s="25" t="s">
        <v>56</v>
      </c>
      <c r="I199" s="25" t="s">
        <v>56</v>
      </c>
      <c r="J199" s="25" t="s">
        <v>70</v>
      </c>
      <c r="K199" s="25" t="s">
        <v>65</v>
      </c>
      <c r="L199" s="25" t="s">
        <v>1045</v>
      </c>
      <c r="M199" s="25" t="s">
        <v>72</v>
      </c>
      <c r="N199" s="26">
        <v>40963.25</v>
      </c>
      <c r="O199" s="26">
        <v>33743.5</v>
      </c>
      <c r="P199" s="27">
        <v>-7219.75</v>
      </c>
      <c r="Q199" s="28">
        <v>-0.17624944309838697</v>
      </c>
      <c r="R199" s="29">
        <v>17221.36</v>
      </c>
      <c r="S199" s="29">
        <v>18761.8</v>
      </c>
      <c r="T199" s="30">
        <v>1540.4399999999987</v>
      </c>
      <c r="U199" s="31">
        <v>8.9449381465807498E-2</v>
      </c>
      <c r="V199" s="26">
        <v>8929.09</v>
      </c>
      <c r="W199" s="26">
        <v>4494.1099999999997</v>
      </c>
      <c r="X199" s="27">
        <v>-4434.9800000000005</v>
      </c>
      <c r="Y199" s="28">
        <v>-0.49668891230797318</v>
      </c>
      <c r="Z199" s="29">
        <v>2102.2800000000002</v>
      </c>
      <c r="AA199" s="29">
        <v>3746</v>
      </c>
      <c r="AB199" s="30">
        <v>1643.7199999999998</v>
      </c>
      <c r="AC199" s="32">
        <v>0.78187491675704457</v>
      </c>
      <c r="AD199" s="26">
        <v>12710.52</v>
      </c>
      <c r="AE199" s="26">
        <v>6741.59</v>
      </c>
      <c r="AF199" s="27">
        <v>-5968.93</v>
      </c>
      <c r="AG199" s="33">
        <v>-0.46960549214351577</v>
      </c>
      <c r="AH199" s="34">
        <v>204.06</v>
      </c>
      <c r="AI199" s="34">
        <v>139</v>
      </c>
      <c r="AJ199" s="34">
        <v>-65.06</v>
      </c>
      <c r="AK199" s="32">
        <v>-0.31882779574634912</v>
      </c>
      <c r="AL199" s="35">
        <v>43965</v>
      </c>
      <c r="AM199" s="16"/>
    </row>
    <row r="200" spans="1:39" ht="49.5" hidden="1" x14ac:dyDescent="0.25">
      <c r="A200" s="25" t="s">
        <v>50</v>
      </c>
      <c r="B200" s="25" t="s">
        <v>1043</v>
      </c>
      <c r="C200" s="39">
        <v>635692</v>
      </c>
      <c r="D200" s="25" t="s">
        <v>1206</v>
      </c>
      <c r="E200" s="25" t="s">
        <v>53</v>
      </c>
      <c r="F200" s="25" t="s">
        <v>54</v>
      </c>
      <c r="G200" s="25" t="s">
        <v>79</v>
      </c>
      <c r="H200" s="25" t="s">
        <v>56</v>
      </c>
      <c r="I200" s="25" t="s">
        <v>56</v>
      </c>
      <c r="J200" s="25" t="s">
        <v>70</v>
      </c>
      <c r="K200" s="25" t="s">
        <v>65</v>
      </c>
      <c r="L200" s="25" t="s">
        <v>1045</v>
      </c>
      <c r="M200" s="25" t="s">
        <v>72</v>
      </c>
      <c r="N200" s="26">
        <v>48436.46</v>
      </c>
      <c r="O200" s="26">
        <v>44434.47</v>
      </c>
      <c r="P200" s="27">
        <v>-4001.989999999998</v>
      </c>
      <c r="Q200" s="28">
        <v>-8.2623503038826498E-2</v>
      </c>
      <c r="R200" s="29">
        <v>15695.54</v>
      </c>
      <c r="S200" s="29">
        <v>15470.05</v>
      </c>
      <c r="T200" s="30">
        <v>-225.4900000000016</v>
      </c>
      <c r="U200" s="31">
        <v>-1.4366501566687197E-2</v>
      </c>
      <c r="V200" s="26">
        <v>25853.91</v>
      </c>
      <c r="W200" s="26">
        <v>23223.119999999999</v>
      </c>
      <c r="X200" s="27">
        <v>-2630.7900000000009</v>
      </c>
      <c r="Y200" s="28">
        <v>-0.1017559819771942</v>
      </c>
      <c r="Z200" s="29">
        <v>2075.61</v>
      </c>
      <c r="AA200" s="29">
        <v>2330.2399999999998</v>
      </c>
      <c r="AB200" s="30">
        <v>254.62999999999965</v>
      </c>
      <c r="AC200" s="32">
        <v>0.12267718887459572</v>
      </c>
      <c r="AD200" s="26">
        <v>4811.3999999999996</v>
      </c>
      <c r="AE200" s="26">
        <v>3411.06</v>
      </c>
      <c r="AF200" s="27">
        <v>-1400.3399999999997</v>
      </c>
      <c r="AG200" s="33">
        <v>-0.29104626512033915</v>
      </c>
      <c r="AH200" s="34">
        <v>176.2</v>
      </c>
      <c r="AI200" s="34">
        <v>107</v>
      </c>
      <c r="AJ200" s="34">
        <v>-69.199999999999989</v>
      </c>
      <c r="AK200" s="32">
        <v>-0.39273552780930754</v>
      </c>
      <c r="AL200" s="35">
        <v>43943</v>
      </c>
      <c r="AM200" s="16"/>
    </row>
    <row r="201" spans="1:39" ht="49.5" hidden="1" x14ac:dyDescent="0.25">
      <c r="A201" s="25" t="s">
        <v>50</v>
      </c>
      <c r="B201" s="25" t="s">
        <v>51</v>
      </c>
      <c r="C201" s="39">
        <v>635720</v>
      </c>
      <c r="D201" s="25" t="s">
        <v>98</v>
      </c>
      <c r="E201" s="25" t="s">
        <v>53</v>
      </c>
      <c r="F201" s="25" t="s">
        <v>54</v>
      </c>
      <c r="G201" s="25" t="s">
        <v>83</v>
      </c>
      <c r="H201" s="25" t="s">
        <v>56</v>
      </c>
      <c r="I201" s="25" t="s">
        <v>56</v>
      </c>
      <c r="J201" s="25" t="s">
        <v>70</v>
      </c>
      <c r="K201" s="25" t="s">
        <v>65</v>
      </c>
      <c r="L201" s="25" t="s">
        <v>77</v>
      </c>
      <c r="M201" s="25" t="s">
        <v>72</v>
      </c>
      <c r="N201" s="26">
        <v>101800.61</v>
      </c>
      <c r="O201" s="26">
        <v>90824.34</v>
      </c>
      <c r="P201" s="27">
        <v>-10976.270000000004</v>
      </c>
      <c r="Q201" s="28">
        <v>-0.10782125961720665</v>
      </c>
      <c r="R201" s="29">
        <v>18420.11</v>
      </c>
      <c r="S201" s="29">
        <v>18487.560000000001</v>
      </c>
      <c r="T201" s="30">
        <v>67.450000000000728</v>
      </c>
      <c r="U201" s="31">
        <v>3.6617588060006549E-3</v>
      </c>
      <c r="V201" s="26">
        <v>74083.490000000005</v>
      </c>
      <c r="W201" s="26">
        <v>60371.78</v>
      </c>
      <c r="X201" s="27">
        <v>-13711.710000000006</v>
      </c>
      <c r="Y201" s="28">
        <v>-0.18508455797641291</v>
      </c>
      <c r="Z201" s="29">
        <v>1854.73</v>
      </c>
      <c r="AA201" s="29">
        <v>2139.5</v>
      </c>
      <c r="AB201" s="30">
        <v>284.77</v>
      </c>
      <c r="AC201" s="32">
        <v>0.15353717252645938</v>
      </c>
      <c r="AD201" s="26">
        <v>7442.28</v>
      </c>
      <c r="AE201" s="26">
        <v>9825.5</v>
      </c>
      <c r="AF201" s="27">
        <v>2383.2200000000003</v>
      </c>
      <c r="AG201" s="33">
        <v>0.32022713469528158</v>
      </c>
      <c r="AH201" s="34">
        <v>188.27999999999997</v>
      </c>
      <c r="AI201" s="34">
        <v>117</v>
      </c>
      <c r="AJ201" s="34">
        <v>-71.279999999999973</v>
      </c>
      <c r="AK201" s="32">
        <v>-0.37858508604206492</v>
      </c>
      <c r="AL201" s="35">
        <v>44412.041666666664</v>
      </c>
      <c r="AM201" s="16"/>
    </row>
    <row r="202" spans="1:39" ht="57.75" hidden="1" x14ac:dyDescent="0.25">
      <c r="A202" s="25" t="s">
        <v>50</v>
      </c>
      <c r="B202" s="25" t="s">
        <v>1043</v>
      </c>
      <c r="C202" s="39">
        <v>636086</v>
      </c>
      <c r="D202" s="25" t="s">
        <v>1209</v>
      </c>
      <c r="E202" s="25" t="s">
        <v>53</v>
      </c>
      <c r="F202" s="25" t="s">
        <v>54</v>
      </c>
      <c r="G202" s="25" t="s">
        <v>104</v>
      </c>
      <c r="H202" s="25" t="s">
        <v>83</v>
      </c>
      <c r="I202" s="25" t="s">
        <v>56</v>
      </c>
      <c r="J202" s="25" t="s">
        <v>57</v>
      </c>
      <c r="K202" s="25" t="s">
        <v>65</v>
      </c>
      <c r="L202" s="25" t="s">
        <v>1045</v>
      </c>
      <c r="M202" s="25" t="s">
        <v>119</v>
      </c>
      <c r="N202" s="26">
        <v>3665.02</v>
      </c>
      <c r="O202" s="26">
        <v>172094.75</v>
      </c>
      <c r="P202" s="27">
        <v>168429.73</v>
      </c>
      <c r="Q202" s="28">
        <v>45.956019339594327</v>
      </c>
      <c r="R202" s="29">
        <v>2387.02</v>
      </c>
      <c r="S202" s="29">
        <v>12352.92</v>
      </c>
      <c r="T202" s="30">
        <v>9965.9</v>
      </c>
      <c r="U202" s="31">
        <v>4.1750383323139308</v>
      </c>
      <c r="V202" s="26">
        <v>0</v>
      </c>
      <c r="W202" s="26">
        <v>26289.68</v>
      </c>
      <c r="X202" s="27">
        <v>26289.68</v>
      </c>
      <c r="Y202" s="18"/>
      <c r="Z202" s="29">
        <v>90</v>
      </c>
      <c r="AA202" s="29">
        <v>0</v>
      </c>
      <c r="AB202" s="30">
        <v>-90</v>
      </c>
      <c r="AC202" s="32">
        <v>-1</v>
      </c>
      <c r="AD202" s="26">
        <v>1188</v>
      </c>
      <c r="AE202" s="26">
        <v>133452.15</v>
      </c>
      <c r="AF202" s="27">
        <v>132264.15</v>
      </c>
      <c r="AG202" s="33">
        <v>111.3334595959596</v>
      </c>
      <c r="AH202" s="34">
        <v>1531.35</v>
      </c>
      <c r="AI202" s="34">
        <v>5.5</v>
      </c>
      <c r="AJ202" s="34">
        <v>-1525.85</v>
      </c>
      <c r="AK202" s="32">
        <v>-0.99640839781891799</v>
      </c>
      <c r="AL202" s="35">
        <v>44158.041666666664</v>
      </c>
      <c r="AM202" s="16"/>
    </row>
    <row r="203" spans="1:39" ht="66" hidden="1" x14ac:dyDescent="0.25">
      <c r="A203" s="25" t="s">
        <v>50</v>
      </c>
      <c r="B203" s="25" t="s">
        <v>51</v>
      </c>
      <c r="C203" s="39">
        <v>636088</v>
      </c>
      <c r="D203" s="25" t="s">
        <v>73</v>
      </c>
      <c r="E203" s="25" t="s">
        <v>53</v>
      </c>
      <c r="F203" s="25" t="s">
        <v>54</v>
      </c>
      <c r="G203" s="25" t="s">
        <v>74</v>
      </c>
      <c r="H203" s="25" t="s">
        <v>75</v>
      </c>
      <c r="I203" s="25" t="s">
        <v>56</v>
      </c>
      <c r="J203" s="25" t="s">
        <v>57</v>
      </c>
      <c r="K203" s="25" t="s">
        <v>58</v>
      </c>
      <c r="L203" s="25" t="s">
        <v>59</v>
      </c>
      <c r="M203" s="25" t="s">
        <v>72</v>
      </c>
      <c r="N203" s="26">
        <v>154214.64000000001</v>
      </c>
      <c r="O203" s="26">
        <v>94729.68</v>
      </c>
      <c r="P203" s="27">
        <v>-59484.960000000021</v>
      </c>
      <c r="Q203" s="28">
        <v>-0.38572835886398343</v>
      </c>
      <c r="R203" s="29">
        <v>44640.3</v>
      </c>
      <c r="S203" s="29">
        <v>29740.37</v>
      </c>
      <c r="T203" s="30">
        <v>-14899.930000000004</v>
      </c>
      <c r="U203" s="31">
        <v>-0.33377755077810861</v>
      </c>
      <c r="V203" s="26">
        <v>7974.34</v>
      </c>
      <c r="W203" s="26">
        <v>4589.95</v>
      </c>
      <c r="X203" s="27">
        <v>-3384.3900000000003</v>
      </c>
      <c r="Y203" s="28">
        <v>-0.42441004522004333</v>
      </c>
      <c r="Z203" s="29">
        <v>2996</v>
      </c>
      <c r="AA203" s="29">
        <v>5175.2700000000004</v>
      </c>
      <c r="AB203" s="30">
        <v>2179.2700000000004</v>
      </c>
      <c r="AC203" s="32">
        <v>0.72739319092122845</v>
      </c>
      <c r="AD203" s="26">
        <v>98604</v>
      </c>
      <c r="AE203" s="26">
        <v>55224.09</v>
      </c>
      <c r="AF203" s="27">
        <v>-43379.91</v>
      </c>
      <c r="AG203" s="33">
        <v>-0.43994067177802121</v>
      </c>
      <c r="AH203" s="34">
        <v>240</v>
      </c>
      <c r="AI203" s="34">
        <v>211</v>
      </c>
      <c r="AJ203" s="34">
        <v>-29</v>
      </c>
      <c r="AK203" s="32">
        <v>-0.12083333333333333</v>
      </c>
      <c r="AL203" s="35">
        <v>44539.041666666664</v>
      </c>
      <c r="AM203" s="16"/>
    </row>
    <row r="204" spans="1:39" ht="74.25" hidden="1" x14ac:dyDescent="0.25">
      <c r="A204" s="25" t="s">
        <v>50</v>
      </c>
      <c r="B204" s="25" t="s">
        <v>51</v>
      </c>
      <c r="C204" s="39">
        <v>636103</v>
      </c>
      <c r="D204" s="25" t="s">
        <v>124</v>
      </c>
      <c r="E204" s="25" t="s">
        <v>53</v>
      </c>
      <c r="F204" s="25" t="s">
        <v>54</v>
      </c>
      <c r="G204" s="25" t="s">
        <v>75</v>
      </c>
      <c r="H204" s="25" t="s">
        <v>56</v>
      </c>
      <c r="I204" s="25" t="s">
        <v>56</v>
      </c>
      <c r="J204" s="25" t="s">
        <v>64</v>
      </c>
      <c r="K204" s="25" t="s">
        <v>65</v>
      </c>
      <c r="L204" s="25" t="s">
        <v>66</v>
      </c>
      <c r="M204" s="25" t="s">
        <v>67</v>
      </c>
      <c r="N204" s="26">
        <v>6255.51</v>
      </c>
      <c r="O204" s="26">
        <v>4521.63</v>
      </c>
      <c r="P204" s="27">
        <v>-1733.88</v>
      </c>
      <c r="Q204" s="28">
        <v>-0.27717644124939456</v>
      </c>
      <c r="R204" s="29">
        <v>2490.31</v>
      </c>
      <c r="S204" s="29">
        <v>1281.6300000000001</v>
      </c>
      <c r="T204" s="30">
        <v>-1208.6799999999998</v>
      </c>
      <c r="U204" s="31">
        <v>-0.48535322911605377</v>
      </c>
      <c r="V204" s="26">
        <v>251.6</v>
      </c>
      <c r="W204" s="26">
        <v>0</v>
      </c>
      <c r="X204" s="27">
        <v>-251.6</v>
      </c>
      <c r="Y204" s="28">
        <v>-1</v>
      </c>
      <c r="Z204" s="29">
        <v>111.6</v>
      </c>
      <c r="AA204" s="29">
        <v>90</v>
      </c>
      <c r="AB204" s="30">
        <v>-21.599999999999994</v>
      </c>
      <c r="AC204" s="32">
        <v>-0.19354838709677416</v>
      </c>
      <c r="AD204" s="26">
        <v>3402</v>
      </c>
      <c r="AE204" s="26">
        <v>3150</v>
      </c>
      <c r="AF204" s="27">
        <v>-252</v>
      </c>
      <c r="AG204" s="33">
        <v>-7.407407407407407E-2</v>
      </c>
      <c r="AH204" s="34">
        <v>7.2</v>
      </c>
      <c r="AI204" s="34">
        <v>4</v>
      </c>
      <c r="AJ204" s="34">
        <v>-3.2</v>
      </c>
      <c r="AK204" s="32">
        <v>-0.44444444444444448</v>
      </c>
      <c r="AL204" s="35">
        <v>44306</v>
      </c>
      <c r="AM204" s="16"/>
    </row>
    <row r="205" spans="1:39" ht="57.75" hidden="1" x14ac:dyDescent="0.25">
      <c r="A205" s="25" t="s">
        <v>50</v>
      </c>
      <c r="B205" s="25" t="s">
        <v>1043</v>
      </c>
      <c r="C205" s="39">
        <v>636170</v>
      </c>
      <c r="D205" s="25" t="s">
        <v>1208</v>
      </c>
      <c r="E205" s="25" t="s">
        <v>53</v>
      </c>
      <c r="F205" s="25" t="s">
        <v>54</v>
      </c>
      <c r="G205" s="25" t="s">
        <v>90</v>
      </c>
      <c r="H205" s="25" t="s">
        <v>112</v>
      </c>
      <c r="I205" s="25" t="s">
        <v>56</v>
      </c>
      <c r="J205" s="25" t="s">
        <v>57</v>
      </c>
      <c r="K205" s="25" t="s">
        <v>58</v>
      </c>
      <c r="L205" s="25" t="s">
        <v>1045</v>
      </c>
      <c r="M205" s="25" t="s">
        <v>119</v>
      </c>
      <c r="N205" s="26">
        <v>441653.69</v>
      </c>
      <c r="O205" s="26">
        <v>496043.99</v>
      </c>
      <c r="P205" s="27">
        <v>54390.299999999988</v>
      </c>
      <c r="Q205" s="28">
        <v>0.12315146738613231</v>
      </c>
      <c r="R205" s="29">
        <v>127340.66</v>
      </c>
      <c r="S205" s="29">
        <v>141959.63</v>
      </c>
      <c r="T205" s="30">
        <v>14618.970000000001</v>
      </c>
      <c r="U205" s="31">
        <v>0.11480205929512224</v>
      </c>
      <c r="V205" s="26">
        <v>196307.34</v>
      </c>
      <c r="W205" s="26">
        <v>159013.41</v>
      </c>
      <c r="X205" s="27">
        <v>-37293.929999999993</v>
      </c>
      <c r="Y205" s="28">
        <v>-0.18997725709084537</v>
      </c>
      <c r="Z205" s="29">
        <v>25166.19</v>
      </c>
      <c r="AA205" s="29">
        <v>66384.52</v>
      </c>
      <c r="AB205" s="30">
        <v>41218.33</v>
      </c>
      <c r="AC205" s="32">
        <v>1.637845458529877</v>
      </c>
      <c r="AD205" s="26">
        <v>92839.5</v>
      </c>
      <c r="AE205" s="26">
        <v>128686.43</v>
      </c>
      <c r="AF205" s="27">
        <v>35846.929999999993</v>
      </c>
      <c r="AG205" s="33">
        <v>0.38611722381098557</v>
      </c>
      <c r="AH205" s="34">
        <v>1786.29</v>
      </c>
      <c r="AI205" s="34">
        <v>1423</v>
      </c>
      <c r="AJ205" s="34">
        <v>-363.28999999999996</v>
      </c>
      <c r="AK205" s="32">
        <v>-0.20337683130958578</v>
      </c>
      <c r="AL205" s="35">
        <v>44183.041666666664</v>
      </c>
      <c r="AM205" s="16"/>
    </row>
    <row r="206" spans="1:39" ht="57.75" hidden="1" x14ac:dyDescent="0.25">
      <c r="A206" s="25" t="s">
        <v>50</v>
      </c>
      <c r="B206" s="25" t="s">
        <v>1043</v>
      </c>
      <c r="C206" s="39">
        <v>636233</v>
      </c>
      <c r="D206" s="25" t="s">
        <v>1227</v>
      </c>
      <c r="E206" s="25" t="s">
        <v>53</v>
      </c>
      <c r="F206" s="25" t="s">
        <v>54</v>
      </c>
      <c r="G206" s="25" t="s">
        <v>990</v>
      </c>
      <c r="H206" s="17"/>
      <c r="I206" s="17"/>
      <c r="J206" s="25" t="s">
        <v>64</v>
      </c>
      <c r="K206" s="25" t="s">
        <v>65</v>
      </c>
      <c r="L206" s="25" t="s">
        <v>1045</v>
      </c>
      <c r="M206" s="25" t="s">
        <v>1094</v>
      </c>
      <c r="N206" s="26">
        <v>0</v>
      </c>
      <c r="O206" s="26">
        <v>1547.58</v>
      </c>
      <c r="P206" s="27">
        <v>1547.58</v>
      </c>
      <c r="Q206" s="18"/>
      <c r="R206" s="29">
        <v>0</v>
      </c>
      <c r="S206" s="29">
        <v>1240.48</v>
      </c>
      <c r="T206" s="30">
        <v>1240.48</v>
      </c>
      <c r="U206" s="19"/>
      <c r="V206" s="26">
        <v>0</v>
      </c>
      <c r="W206" s="26">
        <v>0</v>
      </c>
      <c r="X206" s="27">
        <v>0</v>
      </c>
      <c r="Y206" s="18"/>
      <c r="Z206" s="29">
        <v>0</v>
      </c>
      <c r="AA206" s="29">
        <v>307.10000000000002</v>
      </c>
      <c r="AB206" s="30">
        <v>307.10000000000002</v>
      </c>
      <c r="AC206" s="19"/>
      <c r="AD206" s="26">
        <v>0</v>
      </c>
      <c r="AE206" s="26">
        <v>0</v>
      </c>
      <c r="AF206" s="27">
        <v>0</v>
      </c>
      <c r="AG206" s="18"/>
      <c r="AH206" s="34">
        <v>4</v>
      </c>
      <c r="AI206" s="34">
        <v>11</v>
      </c>
      <c r="AJ206" s="34">
        <v>7</v>
      </c>
      <c r="AK206" s="32">
        <v>1.75</v>
      </c>
      <c r="AL206" s="35">
        <v>43973</v>
      </c>
      <c r="AM206" s="16"/>
    </row>
    <row r="207" spans="1:39" ht="57.75" hidden="1" x14ac:dyDescent="0.25">
      <c r="A207" s="25" t="s">
        <v>50</v>
      </c>
      <c r="B207" s="25" t="s">
        <v>51</v>
      </c>
      <c r="C207" s="39">
        <v>636558</v>
      </c>
      <c r="D207" s="25" t="s">
        <v>78</v>
      </c>
      <c r="E207" s="25" t="s">
        <v>53</v>
      </c>
      <c r="F207" s="25" t="s">
        <v>54</v>
      </c>
      <c r="G207" s="25" t="s">
        <v>79</v>
      </c>
      <c r="H207" s="25" t="s">
        <v>56</v>
      </c>
      <c r="I207" s="25" t="s">
        <v>56</v>
      </c>
      <c r="J207" s="25" t="s">
        <v>57</v>
      </c>
      <c r="K207" s="25" t="s">
        <v>58</v>
      </c>
      <c r="L207" s="25" t="s">
        <v>80</v>
      </c>
      <c r="M207" s="25" t="s">
        <v>72</v>
      </c>
      <c r="N207" s="26">
        <v>1898516.03</v>
      </c>
      <c r="O207" s="26">
        <v>1932214.3</v>
      </c>
      <c r="P207" s="27">
        <v>33698.270000000019</v>
      </c>
      <c r="Q207" s="28">
        <v>1.7749794822643671E-2</v>
      </c>
      <c r="R207" s="29">
        <v>35973</v>
      </c>
      <c r="S207" s="29">
        <v>346209.91</v>
      </c>
      <c r="T207" s="30">
        <v>310236.90999999997</v>
      </c>
      <c r="U207" s="31">
        <v>8.6241600644928127</v>
      </c>
      <c r="V207" s="26">
        <v>15073.53</v>
      </c>
      <c r="W207" s="26">
        <v>42953.05</v>
      </c>
      <c r="X207" s="27">
        <v>27879.520000000004</v>
      </c>
      <c r="Y207" s="28">
        <v>1.8495680839192945</v>
      </c>
      <c r="Z207" s="29">
        <v>6717.5</v>
      </c>
      <c r="AA207" s="29">
        <v>25982.22</v>
      </c>
      <c r="AB207" s="30">
        <v>19264.72</v>
      </c>
      <c r="AC207" s="32">
        <v>2.8678407145515448</v>
      </c>
      <c r="AD207" s="26">
        <v>1840752</v>
      </c>
      <c r="AE207" s="26">
        <v>1517069.12</v>
      </c>
      <c r="AF207" s="27">
        <v>-323682.87999999989</v>
      </c>
      <c r="AG207" s="33">
        <v>-0.17584274253131324</v>
      </c>
      <c r="AH207" s="34">
        <v>346.4</v>
      </c>
      <c r="AI207" s="34">
        <v>988</v>
      </c>
      <c r="AJ207" s="34">
        <v>641.6</v>
      </c>
      <c r="AK207" s="32">
        <v>1.8521939953810624</v>
      </c>
      <c r="AL207" s="35">
        <v>44488.041666666664</v>
      </c>
      <c r="AM207" s="16"/>
    </row>
    <row r="208" spans="1:39" ht="57.75" hidden="1" x14ac:dyDescent="0.25">
      <c r="A208" s="25" t="s">
        <v>50</v>
      </c>
      <c r="B208" s="25" t="s">
        <v>51</v>
      </c>
      <c r="C208" s="39">
        <v>636575</v>
      </c>
      <c r="D208" s="25" t="s">
        <v>102</v>
      </c>
      <c r="E208" s="25" t="s">
        <v>53</v>
      </c>
      <c r="F208" s="25" t="s">
        <v>54</v>
      </c>
      <c r="G208" s="25" t="s">
        <v>79</v>
      </c>
      <c r="H208" s="25" t="s">
        <v>56</v>
      </c>
      <c r="I208" s="25" t="s">
        <v>56</v>
      </c>
      <c r="J208" s="25" t="s">
        <v>70</v>
      </c>
      <c r="K208" s="25" t="s">
        <v>65</v>
      </c>
      <c r="L208" s="25" t="s">
        <v>71</v>
      </c>
      <c r="M208" s="25" t="s">
        <v>72</v>
      </c>
      <c r="N208" s="26">
        <v>45072.6</v>
      </c>
      <c r="O208" s="26">
        <v>41667</v>
      </c>
      <c r="P208" s="27">
        <v>-3405.5999999999985</v>
      </c>
      <c r="Q208" s="28">
        <v>-7.5558099599313075E-2</v>
      </c>
      <c r="R208" s="29">
        <v>16503.87</v>
      </c>
      <c r="S208" s="29">
        <v>12310.98</v>
      </c>
      <c r="T208" s="30">
        <v>-4192.8899999999994</v>
      </c>
      <c r="U208" s="31">
        <v>-0.25405495801893735</v>
      </c>
      <c r="V208" s="26">
        <v>23999.74</v>
      </c>
      <c r="W208" s="26">
        <v>22640.79</v>
      </c>
      <c r="X208" s="27">
        <v>-1358.9500000000007</v>
      </c>
      <c r="Y208" s="28">
        <v>-5.6623530088242648E-2</v>
      </c>
      <c r="Z208" s="29">
        <v>1549.31</v>
      </c>
      <c r="AA208" s="29">
        <v>1369.68</v>
      </c>
      <c r="AB208" s="30">
        <v>-179.62999999999988</v>
      </c>
      <c r="AC208" s="32">
        <v>-0.11594193544222905</v>
      </c>
      <c r="AD208" s="26">
        <v>3019.68</v>
      </c>
      <c r="AE208" s="26">
        <v>5345.55</v>
      </c>
      <c r="AF208" s="27">
        <v>2325.8700000000003</v>
      </c>
      <c r="AG208" s="33">
        <v>0.77023724368144986</v>
      </c>
      <c r="AH208" s="34">
        <v>83.85</v>
      </c>
      <c r="AI208" s="34">
        <v>47</v>
      </c>
      <c r="AJ208" s="34">
        <v>-36.849999999999994</v>
      </c>
      <c r="AK208" s="32">
        <v>-0.43947525342874177</v>
      </c>
      <c r="AL208" s="35">
        <v>44246.041666666664</v>
      </c>
      <c r="AM208" s="16"/>
    </row>
    <row r="209" spans="1:39" ht="57.75" hidden="1" x14ac:dyDescent="0.25">
      <c r="A209" s="25" t="s">
        <v>50</v>
      </c>
      <c r="B209" s="25" t="s">
        <v>1043</v>
      </c>
      <c r="C209" s="39">
        <v>636643</v>
      </c>
      <c r="D209" s="25" t="s">
        <v>1212</v>
      </c>
      <c r="E209" s="25" t="s">
        <v>53</v>
      </c>
      <c r="F209" s="25" t="s">
        <v>54</v>
      </c>
      <c r="G209" s="25" t="s">
        <v>495</v>
      </c>
      <c r="H209" s="17"/>
      <c r="I209" s="17"/>
      <c r="J209" s="25" t="s">
        <v>64</v>
      </c>
      <c r="K209" s="25" t="s">
        <v>65</v>
      </c>
      <c r="L209" s="25" t="s">
        <v>1045</v>
      </c>
      <c r="M209" s="25" t="s">
        <v>1094</v>
      </c>
      <c r="N209" s="26">
        <v>5563.47</v>
      </c>
      <c r="O209" s="26">
        <v>4491.18</v>
      </c>
      <c r="P209" s="27">
        <v>-1072.29</v>
      </c>
      <c r="Q209" s="28">
        <v>-0.19273762597803168</v>
      </c>
      <c r="R209" s="29">
        <v>1275.27</v>
      </c>
      <c r="S209" s="29">
        <v>1186.58</v>
      </c>
      <c r="T209" s="30">
        <v>-88.690000000000055</v>
      </c>
      <c r="U209" s="31">
        <v>-6.9546056913437987E-2</v>
      </c>
      <c r="V209" s="26">
        <v>251.6</v>
      </c>
      <c r="W209" s="26">
        <v>42.4</v>
      </c>
      <c r="X209" s="27">
        <v>-209.2</v>
      </c>
      <c r="Y209" s="28">
        <v>-0.83147853736089028</v>
      </c>
      <c r="Z209" s="29">
        <v>86.6</v>
      </c>
      <c r="AA209" s="29">
        <v>112.2</v>
      </c>
      <c r="AB209" s="30">
        <v>25.600000000000009</v>
      </c>
      <c r="AC209" s="32">
        <v>0.29561200923787539</v>
      </c>
      <c r="AD209" s="26">
        <v>3950</v>
      </c>
      <c r="AE209" s="26">
        <v>3150</v>
      </c>
      <c r="AF209" s="27">
        <v>-800</v>
      </c>
      <c r="AG209" s="33">
        <v>-0.20253164556962025</v>
      </c>
      <c r="AH209" s="34">
        <v>7.3999999999999986</v>
      </c>
      <c r="AI209" s="34">
        <v>4</v>
      </c>
      <c r="AJ209" s="34">
        <v>-3.3999999999999986</v>
      </c>
      <c r="AK209" s="32">
        <v>-0.45945945945945937</v>
      </c>
      <c r="AL209" s="35">
        <v>43991.041666666664</v>
      </c>
      <c r="AM209" s="16"/>
    </row>
    <row r="210" spans="1:39" ht="66" hidden="1" x14ac:dyDescent="0.25">
      <c r="A210" s="25" t="s">
        <v>50</v>
      </c>
      <c r="B210" s="25" t="s">
        <v>1043</v>
      </c>
      <c r="C210" s="39">
        <v>636703</v>
      </c>
      <c r="D210" s="25" t="s">
        <v>1211</v>
      </c>
      <c r="E210" s="25" t="s">
        <v>53</v>
      </c>
      <c r="F210" s="25" t="s">
        <v>54</v>
      </c>
      <c r="G210" s="25" t="s">
        <v>75</v>
      </c>
      <c r="H210" s="25" t="s">
        <v>56</v>
      </c>
      <c r="I210" s="25" t="s">
        <v>56</v>
      </c>
      <c r="J210" s="25" t="s">
        <v>3564</v>
      </c>
      <c r="K210" s="25" t="s">
        <v>65</v>
      </c>
      <c r="L210" s="25" t="s">
        <v>1045</v>
      </c>
      <c r="M210" s="25" t="s">
        <v>72</v>
      </c>
      <c r="N210" s="26">
        <v>4113.72</v>
      </c>
      <c r="O210" s="26">
        <v>3141.31</v>
      </c>
      <c r="P210" s="27">
        <v>-972.41000000000031</v>
      </c>
      <c r="Q210" s="28">
        <v>-0.2363821553241349</v>
      </c>
      <c r="R210" s="29">
        <v>3787.24</v>
      </c>
      <c r="S210" s="29">
        <v>2613.31</v>
      </c>
      <c r="T210" s="30">
        <v>-1173.9299999999998</v>
      </c>
      <c r="U210" s="31">
        <v>-0.3099697933059431</v>
      </c>
      <c r="V210" s="26">
        <v>0</v>
      </c>
      <c r="W210" s="26">
        <v>0</v>
      </c>
      <c r="X210" s="27">
        <v>0</v>
      </c>
      <c r="Y210" s="18"/>
      <c r="Z210" s="29">
        <v>326.48</v>
      </c>
      <c r="AA210" s="29">
        <v>528</v>
      </c>
      <c r="AB210" s="30">
        <v>201.51999999999998</v>
      </c>
      <c r="AC210" s="32">
        <v>0.61725067385444732</v>
      </c>
      <c r="AD210" s="26">
        <v>0</v>
      </c>
      <c r="AE210" s="26">
        <v>0</v>
      </c>
      <c r="AF210" s="27">
        <v>0</v>
      </c>
      <c r="AG210" s="18"/>
      <c r="AH210" s="34">
        <v>24.35</v>
      </c>
      <c r="AI210" s="34">
        <v>11</v>
      </c>
      <c r="AJ210" s="34">
        <v>-13.350000000000001</v>
      </c>
      <c r="AK210" s="32">
        <v>-0.54825462012320336</v>
      </c>
      <c r="AL210" s="35">
        <v>44021.041666666664</v>
      </c>
      <c r="AM210" s="16"/>
    </row>
    <row r="211" spans="1:39" ht="57.75" hidden="1" x14ac:dyDescent="0.25">
      <c r="A211" s="25" t="s">
        <v>50</v>
      </c>
      <c r="B211" s="25" t="s">
        <v>51</v>
      </c>
      <c r="C211" s="39">
        <v>636780</v>
      </c>
      <c r="D211" s="25" t="s">
        <v>103</v>
      </c>
      <c r="E211" s="25" t="s">
        <v>53</v>
      </c>
      <c r="F211" s="25" t="s">
        <v>54</v>
      </c>
      <c r="G211" s="25" t="s">
        <v>104</v>
      </c>
      <c r="H211" s="25" t="s">
        <v>56</v>
      </c>
      <c r="I211" s="25" t="s">
        <v>56</v>
      </c>
      <c r="J211" s="25" t="s">
        <v>57</v>
      </c>
      <c r="K211" s="25" t="s">
        <v>58</v>
      </c>
      <c r="L211" s="25" t="s">
        <v>80</v>
      </c>
      <c r="M211" s="25" t="s">
        <v>60</v>
      </c>
      <c r="N211" s="26">
        <v>797484.5</v>
      </c>
      <c r="O211" s="26">
        <v>1078858.17</v>
      </c>
      <c r="P211" s="27">
        <v>281373.66999999993</v>
      </c>
      <c r="Q211" s="28">
        <v>0.35282650634589124</v>
      </c>
      <c r="R211" s="29">
        <v>111026.53</v>
      </c>
      <c r="S211" s="29">
        <v>166446.74</v>
      </c>
      <c r="T211" s="30">
        <v>55420.209999999992</v>
      </c>
      <c r="U211" s="31">
        <v>0.49916186698800719</v>
      </c>
      <c r="V211" s="26">
        <v>71123.31</v>
      </c>
      <c r="W211" s="26">
        <v>85102.88</v>
      </c>
      <c r="X211" s="27">
        <v>13979.570000000007</v>
      </c>
      <c r="Y211" s="28">
        <v>0.19655398490312118</v>
      </c>
      <c r="Z211" s="29">
        <v>25322.02</v>
      </c>
      <c r="AA211" s="29">
        <v>5170.47</v>
      </c>
      <c r="AB211" s="30">
        <v>-20151.55</v>
      </c>
      <c r="AC211" s="32">
        <v>-0.79581131363137692</v>
      </c>
      <c r="AD211" s="26">
        <v>590012.64</v>
      </c>
      <c r="AE211" s="26">
        <v>822138.08</v>
      </c>
      <c r="AF211" s="27">
        <v>232125.43999999994</v>
      </c>
      <c r="AG211" s="33">
        <v>0.39342452053230575</v>
      </c>
      <c r="AH211" s="34">
        <v>895.74</v>
      </c>
      <c r="AI211" s="34">
        <v>225.5</v>
      </c>
      <c r="AJ211" s="34">
        <v>-670.24</v>
      </c>
      <c r="AK211" s="32">
        <v>-0.74825284122624869</v>
      </c>
      <c r="AL211" s="35">
        <v>44535.041666666664</v>
      </c>
      <c r="AM211" s="16"/>
    </row>
    <row r="212" spans="1:39" ht="66" hidden="1" x14ac:dyDescent="0.25">
      <c r="A212" s="25" t="s">
        <v>50</v>
      </c>
      <c r="B212" s="25" t="s">
        <v>51</v>
      </c>
      <c r="C212" s="39">
        <v>636801</v>
      </c>
      <c r="D212" s="25" t="s">
        <v>100</v>
      </c>
      <c r="E212" s="25" t="s">
        <v>53</v>
      </c>
      <c r="F212" s="25" t="s">
        <v>54</v>
      </c>
      <c r="G212" s="25" t="s">
        <v>74</v>
      </c>
      <c r="H212" s="25" t="s">
        <v>56</v>
      </c>
      <c r="I212" s="25" t="s">
        <v>56</v>
      </c>
      <c r="J212" s="25" t="s">
        <v>57</v>
      </c>
      <c r="K212" s="25" t="s">
        <v>65</v>
      </c>
      <c r="L212" s="25" t="s">
        <v>59</v>
      </c>
      <c r="M212" s="25" t="s">
        <v>72</v>
      </c>
      <c r="N212" s="26">
        <v>164770.16</v>
      </c>
      <c r="O212" s="26">
        <v>164093.60999999999</v>
      </c>
      <c r="P212" s="27">
        <v>-676.55000000001746</v>
      </c>
      <c r="Q212" s="28">
        <v>-4.1060225953535364E-3</v>
      </c>
      <c r="R212" s="29">
        <v>29354.13</v>
      </c>
      <c r="S212" s="29">
        <v>38442.949999999997</v>
      </c>
      <c r="T212" s="30">
        <v>9088.8199999999961</v>
      </c>
      <c r="U212" s="31">
        <v>0.30962661812835179</v>
      </c>
      <c r="V212" s="26">
        <v>17258.43</v>
      </c>
      <c r="W212" s="26">
        <v>19234.689999999999</v>
      </c>
      <c r="X212" s="27">
        <v>1976.2599999999984</v>
      </c>
      <c r="Y212" s="28">
        <v>0.11450983664215102</v>
      </c>
      <c r="Z212" s="29">
        <v>6896</v>
      </c>
      <c r="AA212" s="29">
        <v>4367.33</v>
      </c>
      <c r="AB212" s="30">
        <v>-2528.67</v>
      </c>
      <c r="AC212" s="32">
        <v>-0.36668648491879352</v>
      </c>
      <c r="AD212" s="26">
        <v>111261.6</v>
      </c>
      <c r="AE212" s="26">
        <v>102048.64</v>
      </c>
      <c r="AF212" s="27">
        <v>-9212.9600000000064</v>
      </c>
      <c r="AG212" s="33">
        <v>-8.2804489599286782E-2</v>
      </c>
      <c r="AH212" s="34">
        <v>275</v>
      </c>
      <c r="AI212" s="34">
        <v>199</v>
      </c>
      <c r="AJ212" s="34">
        <v>-76</v>
      </c>
      <c r="AK212" s="32">
        <v>-0.27636363636363637</v>
      </c>
      <c r="AL212" s="35">
        <v>44462.041666666664</v>
      </c>
      <c r="AM212" s="16"/>
    </row>
    <row r="213" spans="1:39" ht="57.75" hidden="1" x14ac:dyDescent="0.25">
      <c r="A213" s="25" t="s">
        <v>50</v>
      </c>
      <c r="B213" s="25" t="s">
        <v>51</v>
      </c>
      <c r="C213" s="39">
        <v>636802</v>
      </c>
      <c r="D213" s="25" t="s">
        <v>99</v>
      </c>
      <c r="E213" s="25" t="s">
        <v>53</v>
      </c>
      <c r="F213" s="25" t="s">
        <v>54</v>
      </c>
      <c r="G213" s="25" t="s">
        <v>79</v>
      </c>
      <c r="H213" s="25" t="s">
        <v>56</v>
      </c>
      <c r="I213" s="25" t="s">
        <v>56</v>
      </c>
      <c r="J213" s="25" t="s">
        <v>57</v>
      </c>
      <c r="K213" s="25" t="s">
        <v>65</v>
      </c>
      <c r="L213" s="25" t="s">
        <v>59</v>
      </c>
      <c r="M213" s="25" t="s">
        <v>72</v>
      </c>
      <c r="N213" s="26">
        <v>152462.13</v>
      </c>
      <c r="O213" s="26">
        <v>172754.08</v>
      </c>
      <c r="P213" s="27">
        <v>20291.949999999983</v>
      </c>
      <c r="Q213" s="28">
        <v>0.13309501841539262</v>
      </c>
      <c r="R213" s="29">
        <v>41216.910000000003</v>
      </c>
      <c r="S213" s="29">
        <v>34614.31</v>
      </c>
      <c r="T213" s="30">
        <v>-6602.6000000000058</v>
      </c>
      <c r="U213" s="31">
        <v>-0.16019153303826039</v>
      </c>
      <c r="V213" s="26">
        <v>7467.22</v>
      </c>
      <c r="W213" s="26">
        <v>3005.88</v>
      </c>
      <c r="X213" s="27">
        <v>-4461.34</v>
      </c>
      <c r="Y213" s="28">
        <v>-0.59745661705427189</v>
      </c>
      <c r="Z213" s="29">
        <v>6896</v>
      </c>
      <c r="AA213" s="29">
        <v>2052.98</v>
      </c>
      <c r="AB213" s="30">
        <v>-4843.0200000000004</v>
      </c>
      <c r="AC213" s="32">
        <v>-0.70229408352668221</v>
      </c>
      <c r="AD213" s="26">
        <v>96882</v>
      </c>
      <c r="AE213" s="26">
        <v>133080.91</v>
      </c>
      <c r="AF213" s="27">
        <v>36198.910000000003</v>
      </c>
      <c r="AG213" s="33">
        <v>0.37363916929873459</v>
      </c>
      <c r="AH213" s="34">
        <v>240</v>
      </c>
      <c r="AI213" s="34">
        <v>77.5</v>
      </c>
      <c r="AJ213" s="34">
        <v>-162.5</v>
      </c>
      <c r="AK213" s="32">
        <v>-0.67708333333333337</v>
      </c>
      <c r="AL213" s="35">
        <v>44491.041666666664</v>
      </c>
      <c r="AM213" s="16"/>
    </row>
    <row r="214" spans="1:39" ht="57.75" hidden="1" x14ac:dyDescent="0.25">
      <c r="A214" s="25" t="s">
        <v>50</v>
      </c>
      <c r="B214" s="25" t="s">
        <v>1043</v>
      </c>
      <c r="C214" s="39">
        <v>636803</v>
      </c>
      <c r="D214" s="25" t="s">
        <v>1210</v>
      </c>
      <c r="E214" s="25" t="s">
        <v>53</v>
      </c>
      <c r="F214" s="25" t="s">
        <v>54</v>
      </c>
      <c r="G214" s="25" t="s">
        <v>79</v>
      </c>
      <c r="H214" s="25" t="s">
        <v>56</v>
      </c>
      <c r="I214" s="25" t="s">
        <v>56</v>
      </c>
      <c r="J214" s="25" t="s">
        <v>57</v>
      </c>
      <c r="K214" s="25" t="s">
        <v>65</v>
      </c>
      <c r="L214" s="25" t="s">
        <v>1045</v>
      </c>
      <c r="M214" s="25" t="s">
        <v>107</v>
      </c>
      <c r="N214" s="26">
        <v>79920</v>
      </c>
      <c r="O214" s="26">
        <v>78119.56</v>
      </c>
      <c r="P214" s="27">
        <v>-1800.4400000000023</v>
      </c>
      <c r="Q214" s="28">
        <v>-2.2528028028028058E-2</v>
      </c>
      <c r="R214" s="29">
        <v>0</v>
      </c>
      <c r="S214" s="29">
        <v>13311.05</v>
      </c>
      <c r="T214" s="30">
        <v>13311.05</v>
      </c>
      <c r="U214" s="19"/>
      <c r="V214" s="26">
        <v>0</v>
      </c>
      <c r="W214" s="26">
        <v>669.56</v>
      </c>
      <c r="X214" s="27">
        <v>669.56</v>
      </c>
      <c r="Y214" s="18"/>
      <c r="Z214" s="29">
        <v>0</v>
      </c>
      <c r="AA214" s="29">
        <v>1225.53</v>
      </c>
      <c r="AB214" s="30">
        <v>1225.53</v>
      </c>
      <c r="AC214" s="19"/>
      <c r="AD214" s="26">
        <v>79920</v>
      </c>
      <c r="AE214" s="26">
        <v>62913.42</v>
      </c>
      <c r="AF214" s="27">
        <v>-17006.580000000002</v>
      </c>
      <c r="AG214" s="33">
        <v>-0.21279504504504507</v>
      </c>
      <c r="AH214" s="34">
        <v>0</v>
      </c>
      <c r="AI214" s="34">
        <v>63.5</v>
      </c>
      <c r="AJ214" s="34">
        <v>63.5</v>
      </c>
      <c r="AK214" s="19"/>
      <c r="AL214" s="35">
        <v>44503.041666666664</v>
      </c>
      <c r="AM214" s="16"/>
    </row>
    <row r="215" spans="1:39" ht="66" hidden="1" x14ac:dyDescent="0.25">
      <c r="A215" s="25" t="s">
        <v>50</v>
      </c>
      <c r="B215" s="25" t="s">
        <v>51</v>
      </c>
      <c r="C215" s="39">
        <v>636804</v>
      </c>
      <c r="D215" s="25" t="s">
        <v>101</v>
      </c>
      <c r="E215" s="25" t="s">
        <v>53</v>
      </c>
      <c r="F215" s="25" t="s">
        <v>54</v>
      </c>
      <c r="G215" s="25" t="s">
        <v>75</v>
      </c>
      <c r="H215" s="25" t="s">
        <v>74</v>
      </c>
      <c r="I215" s="25" t="s">
        <v>56</v>
      </c>
      <c r="J215" s="25" t="s">
        <v>57</v>
      </c>
      <c r="K215" s="25" t="s">
        <v>65</v>
      </c>
      <c r="L215" s="25" t="s">
        <v>59</v>
      </c>
      <c r="M215" s="25" t="s">
        <v>72</v>
      </c>
      <c r="N215" s="26">
        <v>102833.48</v>
      </c>
      <c r="O215" s="26">
        <v>60726.45</v>
      </c>
      <c r="P215" s="27">
        <v>-42107.03</v>
      </c>
      <c r="Q215" s="28">
        <v>-0.40946810318973936</v>
      </c>
      <c r="R215" s="29">
        <v>38292.370000000003</v>
      </c>
      <c r="S215" s="29">
        <v>16245.29</v>
      </c>
      <c r="T215" s="30">
        <v>-22047.08</v>
      </c>
      <c r="U215" s="31">
        <v>-0.57575647576788802</v>
      </c>
      <c r="V215" s="26">
        <v>4663.1099999999997</v>
      </c>
      <c r="W215" s="26">
        <v>1591.35</v>
      </c>
      <c r="X215" s="27">
        <v>-3071.7599999999998</v>
      </c>
      <c r="Y215" s="28">
        <v>-0.65873633690820077</v>
      </c>
      <c r="Z215" s="29">
        <v>6896</v>
      </c>
      <c r="AA215" s="29">
        <v>751.65</v>
      </c>
      <c r="AB215" s="30">
        <v>-6144.35</v>
      </c>
      <c r="AC215" s="32">
        <v>-0.89100203016241308</v>
      </c>
      <c r="AD215" s="26">
        <v>52982</v>
      </c>
      <c r="AE215" s="26">
        <v>42138.16</v>
      </c>
      <c r="AF215" s="27">
        <v>-10843.839999999997</v>
      </c>
      <c r="AG215" s="33">
        <v>-0.20467026537314553</v>
      </c>
      <c r="AH215" s="34">
        <v>240</v>
      </c>
      <c r="AI215" s="34">
        <v>53</v>
      </c>
      <c r="AJ215" s="34">
        <v>-187</v>
      </c>
      <c r="AK215" s="32">
        <v>-0.77916666666666667</v>
      </c>
      <c r="AL215" s="35">
        <v>44503.041666666664</v>
      </c>
      <c r="AM215" s="16"/>
    </row>
    <row r="216" spans="1:39" ht="66" hidden="1" x14ac:dyDescent="0.25">
      <c r="A216" s="25" t="s">
        <v>50</v>
      </c>
      <c r="B216" s="25" t="s">
        <v>51</v>
      </c>
      <c r="C216" s="39">
        <v>636861</v>
      </c>
      <c r="D216" s="25" t="s">
        <v>87</v>
      </c>
      <c r="E216" s="25" t="s">
        <v>53</v>
      </c>
      <c r="F216" s="25" t="s">
        <v>54</v>
      </c>
      <c r="G216" s="25" t="s">
        <v>79</v>
      </c>
      <c r="H216" s="25" t="s">
        <v>56</v>
      </c>
      <c r="I216" s="25" t="s">
        <v>56</v>
      </c>
      <c r="J216" s="25" t="s">
        <v>85</v>
      </c>
      <c r="K216" s="25" t="s">
        <v>65</v>
      </c>
      <c r="L216" s="25" t="s">
        <v>86</v>
      </c>
      <c r="M216" s="25" t="s">
        <v>72</v>
      </c>
      <c r="N216" s="26">
        <v>373504.76</v>
      </c>
      <c r="O216" s="26">
        <v>361186.62</v>
      </c>
      <c r="P216" s="27">
        <v>-12318.140000000014</v>
      </c>
      <c r="Q216" s="28">
        <v>-3.2979874205619264E-2</v>
      </c>
      <c r="R216" s="29">
        <v>26414.86</v>
      </c>
      <c r="S216" s="29">
        <v>41221.65</v>
      </c>
      <c r="T216" s="30">
        <v>14806.79</v>
      </c>
      <c r="U216" s="31">
        <v>0.56054773714492523</v>
      </c>
      <c r="V216" s="26">
        <v>1730.42</v>
      </c>
      <c r="W216" s="26">
        <v>0</v>
      </c>
      <c r="X216" s="27">
        <v>-1730.42</v>
      </c>
      <c r="Y216" s="28">
        <v>-1</v>
      </c>
      <c r="Z216" s="29">
        <v>1778</v>
      </c>
      <c r="AA216" s="29">
        <v>2266.5</v>
      </c>
      <c r="AB216" s="30">
        <v>488.5</v>
      </c>
      <c r="AC216" s="32">
        <v>0.2747469066366704</v>
      </c>
      <c r="AD216" s="26">
        <v>343581.48</v>
      </c>
      <c r="AE216" s="26">
        <v>315190.2</v>
      </c>
      <c r="AF216" s="27">
        <v>-28391.27999999997</v>
      </c>
      <c r="AG216" s="33">
        <v>-8.2633324706558611E-2</v>
      </c>
      <c r="AH216" s="34">
        <v>168</v>
      </c>
      <c r="AI216" s="34">
        <v>143.75</v>
      </c>
      <c r="AJ216" s="34">
        <v>-24.25</v>
      </c>
      <c r="AK216" s="32">
        <v>-0.14434523809523808</v>
      </c>
      <c r="AL216" s="35">
        <v>44544.041666666664</v>
      </c>
      <c r="AM216" s="16"/>
    </row>
    <row r="217" spans="1:39" ht="66" hidden="1" x14ac:dyDescent="0.25">
      <c r="A217" s="25" t="s">
        <v>50</v>
      </c>
      <c r="B217" s="25" t="s">
        <v>1136</v>
      </c>
      <c r="C217" s="39">
        <v>636863</v>
      </c>
      <c r="D217" s="25" t="s">
        <v>4326</v>
      </c>
      <c r="E217" s="25" t="s">
        <v>62</v>
      </c>
      <c r="F217" s="25" t="s">
        <v>54</v>
      </c>
      <c r="G217" s="25" t="s">
        <v>79</v>
      </c>
      <c r="H217" s="25" t="s">
        <v>56</v>
      </c>
      <c r="I217" s="25" t="s">
        <v>56</v>
      </c>
      <c r="J217" s="25" t="s">
        <v>3564</v>
      </c>
      <c r="K217" s="25" t="s">
        <v>65</v>
      </c>
      <c r="L217" s="25" t="s">
        <v>86</v>
      </c>
      <c r="M217" s="25" t="s">
        <v>72</v>
      </c>
      <c r="N217" s="26">
        <v>265373.3</v>
      </c>
      <c r="O217" s="26">
        <v>261204.73</v>
      </c>
      <c r="P217" s="27">
        <v>-4168.5699999999779</v>
      </c>
      <c r="Q217" s="28">
        <v>-1.5708324839009719E-2</v>
      </c>
      <c r="R217" s="29">
        <v>30815.45</v>
      </c>
      <c r="S217" s="29">
        <v>46488.22</v>
      </c>
      <c r="T217" s="30">
        <v>15672.77</v>
      </c>
      <c r="U217" s="31">
        <v>0.50860104265879613</v>
      </c>
      <c r="V217" s="26">
        <v>1609.52</v>
      </c>
      <c r="W217" s="26">
        <v>310.01</v>
      </c>
      <c r="X217" s="27">
        <v>-1299.51</v>
      </c>
      <c r="Y217" s="28">
        <v>-0.80738978080421497</v>
      </c>
      <c r="Z217" s="29">
        <v>2213.89</v>
      </c>
      <c r="AA217" s="29">
        <v>2263.5</v>
      </c>
      <c r="AB217" s="30">
        <v>49.610000000000127</v>
      </c>
      <c r="AC217" s="32">
        <v>2.2408520748546736E-2</v>
      </c>
      <c r="AD217" s="26">
        <v>230734.44</v>
      </c>
      <c r="AE217" s="26">
        <v>212143</v>
      </c>
      <c r="AF217" s="27">
        <v>-18591.440000000002</v>
      </c>
      <c r="AG217" s="33">
        <v>-8.057505416183211E-2</v>
      </c>
      <c r="AH217" s="34">
        <v>210.57999999999998</v>
      </c>
      <c r="AI217" s="34">
        <v>137.5</v>
      </c>
      <c r="AJ217" s="34">
        <v>-73.079999999999984</v>
      </c>
      <c r="AK217" s="32">
        <v>-0.34704150441637377</v>
      </c>
      <c r="AL217" s="35">
        <v>44838.041666666664</v>
      </c>
      <c r="AM217" s="16"/>
    </row>
    <row r="218" spans="1:39" ht="74.25" hidden="1" x14ac:dyDescent="0.25">
      <c r="A218" s="25" t="s">
        <v>50</v>
      </c>
      <c r="B218" s="25" t="s">
        <v>51</v>
      </c>
      <c r="C218" s="39">
        <v>636922</v>
      </c>
      <c r="D218" s="25" t="s">
        <v>105</v>
      </c>
      <c r="E218" s="25" t="s">
        <v>53</v>
      </c>
      <c r="F218" s="25" t="s">
        <v>54</v>
      </c>
      <c r="G218" s="25" t="s">
        <v>79</v>
      </c>
      <c r="H218" s="25" t="s">
        <v>56</v>
      </c>
      <c r="I218" s="25" t="s">
        <v>56</v>
      </c>
      <c r="J218" s="25" t="s">
        <v>64</v>
      </c>
      <c r="K218" s="25" t="s">
        <v>65</v>
      </c>
      <c r="L218" s="25" t="s">
        <v>66</v>
      </c>
      <c r="M218" s="25" t="s">
        <v>67</v>
      </c>
      <c r="N218" s="26">
        <v>15495.42</v>
      </c>
      <c r="O218" s="26">
        <v>16265.22</v>
      </c>
      <c r="P218" s="27">
        <v>769.79999999999927</v>
      </c>
      <c r="Q218" s="28">
        <v>4.9679195530033991E-2</v>
      </c>
      <c r="R218" s="29">
        <v>4633.4399999999996</v>
      </c>
      <c r="S218" s="29">
        <v>5523.08</v>
      </c>
      <c r="T218" s="30">
        <v>889.64000000000033</v>
      </c>
      <c r="U218" s="31">
        <v>0.19200421285265384</v>
      </c>
      <c r="V218" s="26">
        <v>4440.3599999999997</v>
      </c>
      <c r="W218" s="26">
        <v>928.39</v>
      </c>
      <c r="X218" s="27">
        <v>-3511.97</v>
      </c>
      <c r="Y218" s="28">
        <v>-0.7909201055770253</v>
      </c>
      <c r="Z218" s="29">
        <v>603.62</v>
      </c>
      <c r="AA218" s="29">
        <v>1824</v>
      </c>
      <c r="AB218" s="30">
        <v>1220.3800000000001</v>
      </c>
      <c r="AC218" s="32">
        <v>2.021768662403499</v>
      </c>
      <c r="AD218" s="26">
        <v>5818</v>
      </c>
      <c r="AE218" s="26">
        <v>7989.75</v>
      </c>
      <c r="AF218" s="27">
        <v>2171.75</v>
      </c>
      <c r="AG218" s="33">
        <v>0.37328119628738399</v>
      </c>
      <c r="AH218" s="34">
        <v>20.420000000000002</v>
      </c>
      <c r="AI218" s="34">
        <v>48</v>
      </c>
      <c r="AJ218" s="34">
        <v>27.58</v>
      </c>
      <c r="AK218" s="32">
        <v>1.3506366307541624</v>
      </c>
      <c r="AL218" s="35">
        <v>44544.041666666664</v>
      </c>
      <c r="AM218" s="16"/>
    </row>
    <row r="219" spans="1:39" ht="90.75" hidden="1" x14ac:dyDescent="0.25">
      <c r="A219" s="25" t="s">
        <v>50</v>
      </c>
      <c r="B219" s="25" t="s">
        <v>1043</v>
      </c>
      <c r="C219" s="39">
        <v>637025</v>
      </c>
      <c r="D219" s="25" t="s">
        <v>1231</v>
      </c>
      <c r="E219" s="25" t="s">
        <v>53</v>
      </c>
      <c r="F219" s="25" t="s">
        <v>63</v>
      </c>
      <c r="G219" s="25" t="s">
        <v>56</v>
      </c>
      <c r="H219" s="17"/>
      <c r="I219" s="17"/>
      <c r="J219" s="25" t="s">
        <v>57</v>
      </c>
      <c r="K219" s="25" t="s">
        <v>65</v>
      </c>
      <c r="L219" s="25" t="s">
        <v>1045</v>
      </c>
      <c r="M219" s="25" t="s">
        <v>107</v>
      </c>
      <c r="N219" s="26">
        <v>0</v>
      </c>
      <c r="O219" s="26">
        <v>0</v>
      </c>
      <c r="P219" s="27">
        <v>0</v>
      </c>
      <c r="Q219" s="18"/>
      <c r="R219" s="29">
        <v>0</v>
      </c>
      <c r="S219" s="29">
        <v>0</v>
      </c>
      <c r="T219" s="30">
        <v>0</v>
      </c>
      <c r="U219" s="19"/>
      <c r="V219" s="26">
        <v>0</v>
      </c>
      <c r="W219" s="26">
        <v>0</v>
      </c>
      <c r="X219" s="27">
        <v>0</v>
      </c>
      <c r="Y219" s="18"/>
      <c r="Z219" s="29">
        <v>0</v>
      </c>
      <c r="AA219" s="29">
        <v>0</v>
      </c>
      <c r="AB219" s="30">
        <v>0</v>
      </c>
      <c r="AC219" s="19"/>
      <c r="AD219" s="26">
        <v>0</v>
      </c>
      <c r="AE219" s="26">
        <v>0</v>
      </c>
      <c r="AF219" s="27">
        <v>0</v>
      </c>
      <c r="AG219" s="18"/>
      <c r="AH219" s="34">
        <v>0</v>
      </c>
      <c r="AI219" s="34">
        <v>0</v>
      </c>
      <c r="AJ219" s="34">
        <v>0</v>
      </c>
      <c r="AK219" s="19"/>
      <c r="AL219" s="35">
        <v>44519.041666666664</v>
      </c>
      <c r="AM219" s="16"/>
    </row>
    <row r="220" spans="1:39" ht="74.25" hidden="1" x14ac:dyDescent="0.25">
      <c r="A220" s="25" t="s">
        <v>50</v>
      </c>
      <c r="B220" s="25" t="s">
        <v>1043</v>
      </c>
      <c r="C220" s="39">
        <v>637031</v>
      </c>
      <c r="D220" s="25" t="s">
        <v>1163</v>
      </c>
      <c r="E220" s="25" t="s">
        <v>53</v>
      </c>
      <c r="F220" s="25" t="s">
        <v>63</v>
      </c>
      <c r="G220" s="25" t="s">
        <v>56</v>
      </c>
      <c r="H220" s="17"/>
      <c r="I220" s="17"/>
      <c r="J220" s="25" t="s">
        <v>57</v>
      </c>
      <c r="K220" s="25" t="s">
        <v>65</v>
      </c>
      <c r="L220" s="25" t="s">
        <v>1045</v>
      </c>
      <c r="M220" s="25" t="s">
        <v>107</v>
      </c>
      <c r="N220" s="26">
        <v>0</v>
      </c>
      <c r="O220" s="26">
        <v>0</v>
      </c>
      <c r="P220" s="27">
        <v>0</v>
      </c>
      <c r="Q220" s="18"/>
      <c r="R220" s="29">
        <v>0</v>
      </c>
      <c r="S220" s="29">
        <v>0</v>
      </c>
      <c r="T220" s="30">
        <v>0</v>
      </c>
      <c r="U220" s="19"/>
      <c r="V220" s="26">
        <v>0</v>
      </c>
      <c r="W220" s="26">
        <v>0</v>
      </c>
      <c r="X220" s="27">
        <v>0</v>
      </c>
      <c r="Y220" s="18"/>
      <c r="Z220" s="29">
        <v>0</v>
      </c>
      <c r="AA220" s="29">
        <v>0</v>
      </c>
      <c r="AB220" s="30">
        <v>0</v>
      </c>
      <c r="AC220" s="19"/>
      <c r="AD220" s="26">
        <v>0</v>
      </c>
      <c r="AE220" s="26">
        <v>0</v>
      </c>
      <c r="AF220" s="27">
        <v>0</v>
      </c>
      <c r="AG220" s="18"/>
      <c r="AH220" s="34">
        <v>0</v>
      </c>
      <c r="AI220" s="34">
        <v>0</v>
      </c>
      <c r="AJ220" s="34">
        <v>0</v>
      </c>
      <c r="AK220" s="19"/>
      <c r="AL220" s="35">
        <v>44637.041666666664</v>
      </c>
      <c r="AM220" s="16"/>
    </row>
    <row r="221" spans="1:39" ht="82.5" hidden="1" x14ac:dyDescent="0.25">
      <c r="A221" s="25" t="s">
        <v>50</v>
      </c>
      <c r="B221" s="25" t="s">
        <v>1136</v>
      </c>
      <c r="C221" s="39">
        <v>637033</v>
      </c>
      <c r="D221" s="25" t="s">
        <v>5102</v>
      </c>
      <c r="E221" s="25" t="s">
        <v>53</v>
      </c>
      <c r="F221" s="25" t="s">
        <v>248</v>
      </c>
      <c r="G221" s="17"/>
      <c r="H221" s="17"/>
      <c r="I221" s="17"/>
      <c r="J221" s="25" t="s">
        <v>145</v>
      </c>
      <c r="K221" s="25" t="s">
        <v>65</v>
      </c>
      <c r="L221" s="25" t="s">
        <v>780</v>
      </c>
      <c r="M221" s="25" t="s">
        <v>60</v>
      </c>
      <c r="N221" s="26">
        <v>602865.93000000005</v>
      </c>
      <c r="O221" s="26">
        <v>542181.41</v>
      </c>
      <c r="P221" s="27">
        <v>-60684.520000000019</v>
      </c>
      <c r="Q221" s="28">
        <v>-0.10066005886250698</v>
      </c>
      <c r="R221" s="29">
        <v>257277.76</v>
      </c>
      <c r="S221" s="29">
        <v>182338.16</v>
      </c>
      <c r="T221" s="30">
        <v>-74939.600000000006</v>
      </c>
      <c r="U221" s="31">
        <v>-0.29127896635915984</v>
      </c>
      <c r="V221" s="26">
        <v>130675.47</v>
      </c>
      <c r="W221" s="26">
        <v>129077.02</v>
      </c>
      <c r="X221" s="27">
        <v>-1598.4499999999971</v>
      </c>
      <c r="Y221" s="28">
        <v>-1.2232211600233748E-2</v>
      </c>
      <c r="Z221" s="29">
        <v>44188.3</v>
      </c>
      <c r="AA221" s="29">
        <v>38678</v>
      </c>
      <c r="AB221" s="30">
        <v>-5510.3000000000029</v>
      </c>
      <c r="AC221" s="32">
        <v>-0.12470042975176693</v>
      </c>
      <c r="AD221" s="26">
        <v>170724.4</v>
      </c>
      <c r="AE221" s="26">
        <v>192088.23</v>
      </c>
      <c r="AF221" s="27">
        <v>21363.830000000016</v>
      </c>
      <c r="AG221" s="33">
        <v>0.12513636012192761</v>
      </c>
      <c r="AH221" s="34">
        <v>1409.52</v>
      </c>
      <c r="AI221" s="34">
        <v>1374</v>
      </c>
      <c r="AJ221" s="34">
        <v>-35.519999999999982</v>
      </c>
      <c r="AK221" s="32">
        <v>-2.5200068108292173E-2</v>
      </c>
      <c r="AL221" s="35">
        <v>44789.041666666664</v>
      </c>
      <c r="AM221" s="16"/>
    </row>
    <row r="222" spans="1:39" ht="49.5" hidden="1" x14ac:dyDescent="0.25">
      <c r="A222" s="25" t="s">
        <v>50</v>
      </c>
      <c r="B222" s="25" t="s">
        <v>1136</v>
      </c>
      <c r="C222" s="39">
        <v>637052</v>
      </c>
      <c r="D222" s="25" t="s">
        <v>5179</v>
      </c>
      <c r="E222" s="25" t="s">
        <v>171</v>
      </c>
      <c r="F222" s="25" t="s">
        <v>248</v>
      </c>
      <c r="G222" s="17"/>
      <c r="H222" s="17"/>
      <c r="I222" s="17"/>
      <c r="J222" s="25" t="s">
        <v>3564</v>
      </c>
      <c r="K222" s="25" t="s">
        <v>65</v>
      </c>
      <c r="L222" s="25" t="s">
        <v>86</v>
      </c>
      <c r="M222" s="25" t="s">
        <v>72</v>
      </c>
      <c r="N222" s="26">
        <v>50149.48</v>
      </c>
      <c r="O222" s="26">
        <v>67225.62</v>
      </c>
      <c r="P222" s="27">
        <v>17076.139999999992</v>
      </c>
      <c r="Q222" s="28">
        <v>0.34050482676988858</v>
      </c>
      <c r="R222" s="29">
        <v>34568.83</v>
      </c>
      <c r="S222" s="29">
        <v>36315.82</v>
      </c>
      <c r="T222" s="30">
        <v>1746.989999999998</v>
      </c>
      <c r="U222" s="31">
        <v>5.0536567190732171E-2</v>
      </c>
      <c r="V222" s="26">
        <v>4446.8100000000004</v>
      </c>
      <c r="W222" s="26">
        <v>13599.55</v>
      </c>
      <c r="X222" s="27">
        <v>9152.739999999998</v>
      </c>
      <c r="Y222" s="28">
        <v>2.0582709852680905</v>
      </c>
      <c r="Z222" s="29">
        <v>3997.2</v>
      </c>
      <c r="AA222" s="29">
        <v>8503</v>
      </c>
      <c r="AB222" s="30">
        <v>4505.8</v>
      </c>
      <c r="AC222" s="32">
        <v>1.1272390673471431</v>
      </c>
      <c r="AD222" s="26">
        <v>7136.64</v>
      </c>
      <c r="AE222" s="26">
        <v>8807.25</v>
      </c>
      <c r="AF222" s="27">
        <v>1670.6099999999997</v>
      </c>
      <c r="AG222" s="33">
        <v>0.234089151197202</v>
      </c>
      <c r="AH222" s="34">
        <v>243.23000000000002</v>
      </c>
      <c r="AI222" s="34">
        <v>292</v>
      </c>
      <c r="AJ222" s="34">
        <v>48.769999999999982</v>
      </c>
      <c r="AK222" s="32">
        <v>0.20050980553385675</v>
      </c>
      <c r="AL222" s="35">
        <v>44802.041666666664</v>
      </c>
      <c r="AM222" s="16"/>
    </row>
    <row r="223" spans="1:39" ht="57.75" hidden="1" x14ac:dyDescent="0.25">
      <c r="A223" s="25" t="s">
        <v>50</v>
      </c>
      <c r="B223" s="25" t="s">
        <v>51</v>
      </c>
      <c r="C223" s="39">
        <v>637073</v>
      </c>
      <c r="D223" s="25" t="s">
        <v>61</v>
      </c>
      <c r="E223" s="25" t="s">
        <v>53</v>
      </c>
      <c r="F223" s="25" t="s">
        <v>63</v>
      </c>
      <c r="G223" s="25" t="s">
        <v>56</v>
      </c>
      <c r="H223" s="17"/>
      <c r="I223" s="17"/>
      <c r="J223" s="25" t="s">
        <v>64</v>
      </c>
      <c r="K223" s="25" t="s">
        <v>65</v>
      </c>
      <c r="L223" s="25" t="s">
        <v>66</v>
      </c>
      <c r="M223" s="25" t="s">
        <v>67</v>
      </c>
      <c r="N223" s="26">
        <v>10106.58</v>
      </c>
      <c r="O223" s="26">
        <v>5425.01</v>
      </c>
      <c r="P223" s="27">
        <v>-4681.57</v>
      </c>
      <c r="Q223" s="28">
        <v>-0.46322000122692342</v>
      </c>
      <c r="R223" s="29">
        <v>3710.13</v>
      </c>
      <c r="S223" s="29">
        <v>2095.0100000000002</v>
      </c>
      <c r="T223" s="30">
        <v>-1615.12</v>
      </c>
      <c r="U223" s="31">
        <v>-0.43532706401123406</v>
      </c>
      <c r="V223" s="26">
        <v>689.85</v>
      </c>
      <c r="W223" s="26">
        <v>0</v>
      </c>
      <c r="X223" s="27">
        <v>-689.85</v>
      </c>
      <c r="Y223" s="28">
        <v>-1</v>
      </c>
      <c r="Z223" s="29">
        <v>274.2</v>
      </c>
      <c r="AA223" s="29">
        <v>0</v>
      </c>
      <c r="AB223" s="30">
        <v>-274.2</v>
      </c>
      <c r="AC223" s="32">
        <v>-1</v>
      </c>
      <c r="AD223" s="26">
        <v>5432.4</v>
      </c>
      <c r="AE223" s="26">
        <v>3330</v>
      </c>
      <c r="AF223" s="27">
        <v>-2102.3999999999996</v>
      </c>
      <c r="AG223" s="33">
        <v>-0.38701126573889988</v>
      </c>
      <c r="AH223" s="34">
        <v>16.200000000000003</v>
      </c>
      <c r="AI223" s="34">
        <v>0</v>
      </c>
      <c r="AJ223" s="34">
        <v>-16.200000000000003</v>
      </c>
      <c r="AK223" s="32">
        <v>-1</v>
      </c>
      <c r="AL223" s="35">
        <v>44482.041666666664</v>
      </c>
      <c r="AM223" s="16"/>
    </row>
    <row r="224" spans="1:39" ht="66" hidden="1" x14ac:dyDescent="0.25">
      <c r="A224" s="25" t="s">
        <v>50</v>
      </c>
      <c r="B224" s="25" t="s">
        <v>1043</v>
      </c>
      <c r="C224" s="39">
        <v>637087</v>
      </c>
      <c r="D224" s="25" t="s">
        <v>4998</v>
      </c>
      <c r="E224" s="25" t="s">
        <v>53</v>
      </c>
      <c r="F224" s="25" t="s">
        <v>63</v>
      </c>
      <c r="G224" s="25" t="s">
        <v>56</v>
      </c>
      <c r="H224" s="17"/>
      <c r="I224" s="17"/>
      <c r="J224" s="25" t="s">
        <v>57</v>
      </c>
      <c r="K224" s="25" t="s">
        <v>65</v>
      </c>
      <c r="L224" s="25" t="s">
        <v>1045</v>
      </c>
      <c r="M224" s="25" t="s">
        <v>107</v>
      </c>
      <c r="N224" s="26">
        <v>0</v>
      </c>
      <c r="O224" s="26">
        <v>0</v>
      </c>
      <c r="P224" s="27">
        <v>0</v>
      </c>
      <c r="Q224" s="18"/>
      <c r="R224" s="29">
        <v>0</v>
      </c>
      <c r="S224" s="29">
        <v>0</v>
      </c>
      <c r="T224" s="30">
        <v>0</v>
      </c>
      <c r="U224" s="19"/>
      <c r="V224" s="26">
        <v>0</v>
      </c>
      <c r="W224" s="26">
        <v>0</v>
      </c>
      <c r="X224" s="27">
        <v>0</v>
      </c>
      <c r="Y224" s="18"/>
      <c r="Z224" s="29">
        <v>0</v>
      </c>
      <c r="AA224" s="29">
        <v>0</v>
      </c>
      <c r="AB224" s="30">
        <v>0</v>
      </c>
      <c r="AC224" s="19"/>
      <c r="AD224" s="26">
        <v>0</v>
      </c>
      <c r="AE224" s="26">
        <v>0</v>
      </c>
      <c r="AF224" s="27">
        <v>0</v>
      </c>
      <c r="AG224" s="18"/>
      <c r="AH224" s="34">
        <v>0</v>
      </c>
      <c r="AI224" s="34">
        <v>0</v>
      </c>
      <c r="AJ224" s="34">
        <v>0</v>
      </c>
      <c r="AK224" s="19"/>
      <c r="AL224" s="35">
        <v>44936.041666666664</v>
      </c>
      <c r="AM224" s="16"/>
    </row>
    <row r="225" spans="1:39" ht="74.25" hidden="1" x14ac:dyDescent="0.25">
      <c r="A225" s="25" t="s">
        <v>50</v>
      </c>
      <c r="B225" s="25" t="s">
        <v>1043</v>
      </c>
      <c r="C225" s="39">
        <v>637107</v>
      </c>
      <c r="D225" s="25" t="s">
        <v>1214</v>
      </c>
      <c r="E225" s="25" t="s">
        <v>53</v>
      </c>
      <c r="F225" s="25" t="s">
        <v>63</v>
      </c>
      <c r="G225" s="25" t="s">
        <v>56</v>
      </c>
      <c r="H225" s="17"/>
      <c r="I225" s="17"/>
      <c r="J225" s="25" t="s">
        <v>57</v>
      </c>
      <c r="K225" s="25" t="s">
        <v>65</v>
      </c>
      <c r="L225" s="25" t="s">
        <v>1045</v>
      </c>
      <c r="M225" s="25" t="s">
        <v>107</v>
      </c>
      <c r="N225" s="26">
        <v>0</v>
      </c>
      <c r="O225" s="26">
        <v>0</v>
      </c>
      <c r="P225" s="27">
        <v>0</v>
      </c>
      <c r="Q225" s="18"/>
      <c r="R225" s="29">
        <v>0</v>
      </c>
      <c r="S225" s="29">
        <v>0</v>
      </c>
      <c r="T225" s="30">
        <v>0</v>
      </c>
      <c r="U225" s="19"/>
      <c r="V225" s="26">
        <v>0</v>
      </c>
      <c r="W225" s="26">
        <v>0</v>
      </c>
      <c r="X225" s="27">
        <v>0</v>
      </c>
      <c r="Y225" s="18"/>
      <c r="Z225" s="29">
        <v>0</v>
      </c>
      <c r="AA225" s="29">
        <v>0</v>
      </c>
      <c r="AB225" s="30">
        <v>0</v>
      </c>
      <c r="AC225" s="19"/>
      <c r="AD225" s="26">
        <v>0</v>
      </c>
      <c r="AE225" s="26">
        <v>0</v>
      </c>
      <c r="AF225" s="27">
        <v>0</v>
      </c>
      <c r="AG225" s="18"/>
      <c r="AH225" s="34">
        <v>0</v>
      </c>
      <c r="AI225" s="34">
        <v>0</v>
      </c>
      <c r="AJ225" s="34">
        <v>0</v>
      </c>
      <c r="AK225" s="19"/>
      <c r="AL225" s="35">
        <v>44582.041666666664</v>
      </c>
      <c r="AM225" s="16"/>
    </row>
    <row r="226" spans="1:39" ht="33" hidden="1" x14ac:dyDescent="0.25">
      <c r="A226" s="25" t="s">
        <v>50</v>
      </c>
      <c r="B226" s="25" t="s">
        <v>1136</v>
      </c>
      <c r="C226" s="39">
        <v>637153</v>
      </c>
      <c r="D226" s="25" t="s">
        <v>1215</v>
      </c>
      <c r="E226" s="25" t="s">
        <v>171</v>
      </c>
      <c r="F226" s="25" t="s">
        <v>54</v>
      </c>
      <c r="G226" s="25" t="s">
        <v>83</v>
      </c>
      <c r="H226" s="25" t="s">
        <v>75</v>
      </c>
      <c r="I226" s="25" t="s">
        <v>56</v>
      </c>
      <c r="J226" s="25" t="s">
        <v>70</v>
      </c>
      <c r="K226" s="25" t="s">
        <v>65</v>
      </c>
      <c r="L226" s="25" t="s">
        <v>77</v>
      </c>
      <c r="M226" s="25" t="s">
        <v>72</v>
      </c>
      <c r="N226" s="26">
        <v>62038.82</v>
      </c>
      <c r="O226" s="26">
        <v>53531.05</v>
      </c>
      <c r="P226" s="27">
        <v>-8507.7699999999968</v>
      </c>
      <c r="Q226" s="28">
        <v>-0.13713623179809023</v>
      </c>
      <c r="R226" s="29">
        <v>17595.580000000002</v>
      </c>
      <c r="S226" s="29">
        <v>13578.82</v>
      </c>
      <c r="T226" s="30">
        <v>-4016.760000000002</v>
      </c>
      <c r="U226" s="31">
        <v>-0.22828232999423728</v>
      </c>
      <c r="V226" s="26">
        <v>40434.03</v>
      </c>
      <c r="W226" s="26">
        <v>32485.03</v>
      </c>
      <c r="X226" s="27">
        <v>-7949</v>
      </c>
      <c r="Y226" s="28">
        <v>-0.19659183118773965</v>
      </c>
      <c r="Z226" s="29">
        <v>1561.33</v>
      </c>
      <c r="AA226" s="29">
        <v>1731.55</v>
      </c>
      <c r="AB226" s="30">
        <v>170.22000000000003</v>
      </c>
      <c r="AC226" s="32">
        <v>0.10902243600007688</v>
      </c>
      <c r="AD226" s="26">
        <v>2447.88</v>
      </c>
      <c r="AE226" s="26">
        <v>5735.65</v>
      </c>
      <c r="AF226" s="27">
        <v>3287.7699999999995</v>
      </c>
      <c r="AG226" s="33">
        <v>1.3431091393368952</v>
      </c>
      <c r="AH226" s="34">
        <v>90.94</v>
      </c>
      <c r="AI226" s="34">
        <v>89</v>
      </c>
      <c r="AJ226" s="34">
        <v>-1.9399999999999977</v>
      </c>
      <c r="AK226" s="32">
        <v>-2.1332746866065514E-2</v>
      </c>
      <c r="AL226" s="35">
        <v>44599.041666666664</v>
      </c>
      <c r="AM226" s="16"/>
    </row>
    <row r="227" spans="1:39" ht="90.75" hidden="1" x14ac:dyDescent="0.25">
      <c r="A227" s="25" t="s">
        <v>50</v>
      </c>
      <c r="B227" s="25" t="s">
        <v>1136</v>
      </c>
      <c r="C227" s="39">
        <v>637194</v>
      </c>
      <c r="D227" s="25" t="s">
        <v>4904</v>
      </c>
      <c r="E227" s="25" t="s">
        <v>53</v>
      </c>
      <c r="F227" s="25" t="s">
        <v>54</v>
      </c>
      <c r="G227" s="25" t="s">
        <v>112</v>
      </c>
      <c r="H227" s="25" t="s">
        <v>56</v>
      </c>
      <c r="I227" s="25" t="s">
        <v>56</v>
      </c>
      <c r="J227" s="25" t="s">
        <v>57</v>
      </c>
      <c r="K227" s="25" t="s">
        <v>65</v>
      </c>
      <c r="L227" s="25" t="s">
        <v>59</v>
      </c>
      <c r="M227" s="25" t="s">
        <v>72</v>
      </c>
      <c r="N227" s="26">
        <v>82891.210000000006</v>
      </c>
      <c r="O227" s="26">
        <v>103700.93</v>
      </c>
      <c r="P227" s="27">
        <v>20809.719999999987</v>
      </c>
      <c r="Q227" s="28">
        <v>0.25104857318405638</v>
      </c>
      <c r="R227" s="29">
        <v>18235.759999999998</v>
      </c>
      <c r="S227" s="29">
        <v>21798.799999999999</v>
      </c>
      <c r="T227" s="30">
        <v>3563.0400000000009</v>
      </c>
      <c r="U227" s="31">
        <v>0.1953875242929278</v>
      </c>
      <c r="V227" s="26">
        <v>21128.22</v>
      </c>
      <c r="W227" s="26">
        <v>18415.97</v>
      </c>
      <c r="X227" s="27">
        <v>-2712.25</v>
      </c>
      <c r="Y227" s="28">
        <v>-0.12837096546703886</v>
      </c>
      <c r="Z227" s="29">
        <v>1423.23</v>
      </c>
      <c r="AA227" s="29">
        <v>2146.5</v>
      </c>
      <c r="AB227" s="30">
        <v>723.27</v>
      </c>
      <c r="AC227" s="32">
        <v>0.5081891191163761</v>
      </c>
      <c r="AD227" s="26">
        <v>42104</v>
      </c>
      <c r="AE227" s="26">
        <v>61339.66</v>
      </c>
      <c r="AF227" s="27">
        <v>19235.660000000003</v>
      </c>
      <c r="AG227" s="33">
        <v>0.45686063081892464</v>
      </c>
      <c r="AH227" s="34">
        <v>0</v>
      </c>
      <c r="AI227" s="34">
        <v>66</v>
      </c>
      <c r="AJ227" s="34">
        <v>66</v>
      </c>
      <c r="AK227" s="19"/>
      <c r="AL227" s="35">
        <v>44724.041666666664</v>
      </c>
      <c r="AM227" s="16"/>
    </row>
    <row r="228" spans="1:39" ht="57.75" hidden="1" x14ac:dyDescent="0.25">
      <c r="A228" s="25" t="s">
        <v>50</v>
      </c>
      <c r="B228" s="25" t="s">
        <v>1136</v>
      </c>
      <c r="C228" s="39">
        <v>637375</v>
      </c>
      <c r="D228" s="25" t="s">
        <v>1216</v>
      </c>
      <c r="E228" s="25" t="s">
        <v>171</v>
      </c>
      <c r="F228" s="25" t="s">
        <v>54</v>
      </c>
      <c r="G228" s="25" t="s">
        <v>79</v>
      </c>
      <c r="H228" s="25" t="s">
        <v>56</v>
      </c>
      <c r="I228" s="25" t="s">
        <v>56</v>
      </c>
      <c r="J228" s="25" t="s">
        <v>3564</v>
      </c>
      <c r="K228" s="25" t="s">
        <v>65</v>
      </c>
      <c r="L228" s="25" t="s">
        <v>86</v>
      </c>
      <c r="M228" s="25" t="s">
        <v>72</v>
      </c>
      <c r="N228" s="26">
        <v>331581.65999999997</v>
      </c>
      <c r="O228" s="26">
        <v>335833.29</v>
      </c>
      <c r="P228" s="27">
        <v>4251.6300000000047</v>
      </c>
      <c r="Q228" s="28">
        <v>1.2822271292085349E-2</v>
      </c>
      <c r="R228" s="29">
        <v>30499.08</v>
      </c>
      <c r="S228" s="29">
        <v>50666.29</v>
      </c>
      <c r="T228" s="30">
        <v>20167.21</v>
      </c>
      <c r="U228" s="31">
        <v>0.66123994559835897</v>
      </c>
      <c r="V228" s="26">
        <v>3493.97</v>
      </c>
      <c r="W228" s="26">
        <v>6331.24</v>
      </c>
      <c r="X228" s="27">
        <v>2837.27</v>
      </c>
      <c r="Y228" s="28">
        <v>0.81204761345976073</v>
      </c>
      <c r="Z228" s="29">
        <v>1910.53</v>
      </c>
      <c r="AA228" s="29">
        <v>5059.76</v>
      </c>
      <c r="AB228" s="30">
        <v>3149.2300000000005</v>
      </c>
      <c r="AC228" s="32">
        <v>1.6483541216311708</v>
      </c>
      <c r="AD228" s="26">
        <v>295678.08000000002</v>
      </c>
      <c r="AE228" s="26">
        <v>273776</v>
      </c>
      <c r="AF228" s="27">
        <v>-21902.080000000016</v>
      </c>
      <c r="AG228" s="33">
        <v>-7.4074074074074125E-2</v>
      </c>
      <c r="AH228" s="34">
        <v>207</v>
      </c>
      <c r="AI228" s="34">
        <v>271.5</v>
      </c>
      <c r="AJ228" s="34">
        <v>64.5</v>
      </c>
      <c r="AK228" s="32">
        <v>0.31159420289855072</v>
      </c>
      <c r="AL228" s="35">
        <v>44642.041666666664</v>
      </c>
      <c r="AM228" s="16"/>
    </row>
    <row r="229" spans="1:39" ht="57.75" hidden="1" x14ac:dyDescent="0.25">
      <c r="A229" s="25" t="s">
        <v>50</v>
      </c>
      <c r="B229" s="25" t="s">
        <v>1136</v>
      </c>
      <c r="C229" s="39">
        <v>637378</v>
      </c>
      <c r="D229" s="25" t="s">
        <v>1217</v>
      </c>
      <c r="E229" s="25" t="s">
        <v>171</v>
      </c>
      <c r="F229" s="25" t="s">
        <v>54</v>
      </c>
      <c r="G229" s="25" t="s">
        <v>79</v>
      </c>
      <c r="H229" s="25" t="s">
        <v>56</v>
      </c>
      <c r="I229" s="25" t="s">
        <v>56</v>
      </c>
      <c r="J229" s="25" t="s">
        <v>3564</v>
      </c>
      <c r="K229" s="25" t="s">
        <v>65</v>
      </c>
      <c r="L229" s="25" t="s">
        <v>86</v>
      </c>
      <c r="M229" s="25" t="s">
        <v>72</v>
      </c>
      <c r="N229" s="26">
        <v>448770.72</v>
      </c>
      <c r="O229" s="26">
        <v>429715.09</v>
      </c>
      <c r="P229" s="27">
        <v>-19055.629999999946</v>
      </c>
      <c r="Q229" s="28">
        <v>-4.2461838865066659E-2</v>
      </c>
      <c r="R229" s="29">
        <v>37013.21</v>
      </c>
      <c r="S229" s="29">
        <v>53746.59</v>
      </c>
      <c r="T229" s="30">
        <v>16733.379999999997</v>
      </c>
      <c r="U229" s="31">
        <v>0.45209210441353231</v>
      </c>
      <c r="V229" s="26">
        <v>3930.09</v>
      </c>
      <c r="W229" s="26">
        <v>0</v>
      </c>
      <c r="X229" s="27">
        <v>-3930.09</v>
      </c>
      <c r="Y229" s="28">
        <v>-1</v>
      </c>
      <c r="Z229" s="29">
        <v>2747.5</v>
      </c>
      <c r="AA229" s="29">
        <v>2394.5</v>
      </c>
      <c r="AB229" s="30">
        <v>-353</v>
      </c>
      <c r="AC229" s="32">
        <v>-0.12848043676069154</v>
      </c>
      <c r="AD229" s="26">
        <v>405079.92</v>
      </c>
      <c r="AE229" s="26">
        <v>373574</v>
      </c>
      <c r="AF229" s="27">
        <v>-31505.919999999984</v>
      </c>
      <c r="AG229" s="33">
        <v>-7.777704705777562E-2</v>
      </c>
      <c r="AH229" s="34">
        <v>269.68</v>
      </c>
      <c r="AI229" s="34">
        <v>143</v>
      </c>
      <c r="AJ229" s="34">
        <v>-126.68</v>
      </c>
      <c r="AK229" s="32">
        <v>-0.46974191634529816</v>
      </c>
      <c r="AL229" s="35">
        <v>44642.041666666664</v>
      </c>
      <c r="AM229" s="16"/>
    </row>
    <row r="230" spans="1:39" ht="82.5" hidden="1" x14ac:dyDescent="0.25">
      <c r="A230" s="25" t="s">
        <v>50</v>
      </c>
      <c r="B230" s="25" t="s">
        <v>1043</v>
      </c>
      <c r="C230" s="39">
        <v>637430</v>
      </c>
      <c r="D230" s="25" t="s">
        <v>1213</v>
      </c>
      <c r="E230" s="25" t="s">
        <v>53</v>
      </c>
      <c r="F230" s="25" t="s">
        <v>54</v>
      </c>
      <c r="G230" s="25" t="s">
        <v>79</v>
      </c>
      <c r="H230" s="25" t="s">
        <v>56</v>
      </c>
      <c r="I230" s="25" t="s">
        <v>56</v>
      </c>
      <c r="J230" s="25" t="s">
        <v>95</v>
      </c>
      <c r="K230" s="25" t="s">
        <v>65</v>
      </c>
      <c r="L230" s="25" t="s">
        <v>1045</v>
      </c>
      <c r="M230" s="25" t="s">
        <v>72</v>
      </c>
      <c r="N230" s="26">
        <v>88409.77</v>
      </c>
      <c r="O230" s="26">
        <v>86553.75</v>
      </c>
      <c r="P230" s="27">
        <v>-1856.0200000000041</v>
      </c>
      <c r="Q230" s="28">
        <v>-2.0993381161380737E-2</v>
      </c>
      <c r="R230" s="29">
        <v>11123.65</v>
      </c>
      <c r="S230" s="29">
        <v>18088.63</v>
      </c>
      <c r="T230" s="30">
        <v>6964.9800000000014</v>
      </c>
      <c r="U230" s="31">
        <v>0.62614159920529699</v>
      </c>
      <c r="V230" s="26">
        <v>1960.19</v>
      </c>
      <c r="W230" s="26">
        <v>2554.2199999999998</v>
      </c>
      <c r="X230" s="27">
        <v>594.02999999999975</v>
      </c>
      <c r="Y230" s="28">
        <v>0.30304715359225365</v>
      </c>
      <c r="Z230" s="29">
        <v>458.17</v>
      </c>
      <c r="AA230" s="29">
        <v>955.11</v>
      </c>
      <c r="AB230" s="30">
        <v>496.94</v>
      </c>
      <c r="AC230" s="32">
        <v>1.0846192461313486</v>
      </c>
      <c r="AD230" s="26">
        <v>74867.759999999995</v>
      </c>
      <c r="AE230" s="26">
        <v>64955.79</v>
      </c>
      <c r="AF230" s="27">
        <v>-9911.9699999999939</v>
      </c>
      <c r="AG230" s="33">
        <v>-0.13239303540001723</v>
      </c>
      <c r="AH230" s="34">
        <v>80.47</v>
      </c>
      <c r="AI230" s="34">
        <v>95</v>
      </c>
      <c r="AJ230" s="34">
        <v>14.530000000000001</v>
      </c>
      <c r="AK230" s="32">
        <v>0.18056418541071209</v>
      </c>
      <c r="AL230" s="35">
        <v>44106.041666666664</v>
      </c>
      <c r="AM230" s="16"/>
    </row>
    <row r="231" spans="1:39" ht="41.25" hidden="1" x14ac:dyDescent="0.25">
      <c r="A231" s="25" t="s">
        <v>50</v>
      </c>
      <c r="B231" s="25" t="s">
        <v>51</v>
      </c>
      <c r="C231" s="39">
        <v>637473</v>
      </c>
      <c r="D231" s="25" t="s">
        <v>106</v>
      </c>
      <c r="E231" s="25" t="s">
        <v>53</v>
      </c>
      <c r="F231" s="25" t="s">
        <v>63</v>
      </c>
      <c r="G231" s="25" t="s">
        <v>56</v>
      </c>
      <c r="H231" s="17"/>
      <c r="I231" s="17"/>
      <c r="J231" s="25" t="s">
        <v>70</v>
      </c>
      <c r="K231" s="25" t="s">
        <v>65</v>
      </c>
      <c r="L231" s="25" t="s">
        <v>77</v>
      </c>
      <c r="M231" s="25" t="s">
        <v>107</v>
      </c>
      <c r="N231" s="26">
        <v>0</v>
      </c>
      <c r="O231" s="26">
        <v>0</v>
      </c>
      <c r="P231" s="27">
        <v>0</v>
      </c>
      <c r="Q231" s="18"/>
      <c r="R231" s="29">
        <v>0</v>
      </c>
      <c r="S231" s="29">
        <v>0</v>
      </c>
      <c r="T231" s="30">
        <v>0</v>
      </c>
      <c r="U231" s="19"/>
      <c r="V231" s="26">
        <v>0</v>
      </c>
      <c r="W231" s="26">
        <v>0</v>
      </c>
      <c r="X231" s="27">
        <v>0</v>
      </c>
      <c r="Y231" s="18"/>
      <c r="Z231" s="29">
        <v>0</v>
      </c>
      <c r="AA231" s="29">
        <v>0</v>
      </c>
      <c r="AB231" s="30">
        <v>0</v>
      </c>
      <c r="AC231" s="19"/>
      <c r="AD231" s="26">
        <v>0</v>
      </c>
      <c r="AE231" s="26">
        <v>0</v>
      </c>
      <c r="AF231" s="27">
        <v>0</v>
      </c>
      <c r="AG231" s="18"/>
      <c r="AH231" s="34">
        <v>0</v>
      </c>
      <c r="AI231" s="34">
        <v>0</v>
      </c>
      <c r="AJ231" s="34">
        <v>0</v>
      </c>
      <c r="AK231" s="19"/>
      <c r="AL231" s="35">
        <v>44119.041666666664</v>
      </c>
      <c r="AM231" s="16"/>
    </row>
    <row r="232" spans="1:39" ht="41.25" hidden="1" x14ac:dyDescent="0.25">
      <c r="A232" s="25" t="s">
        <v>50</v>
      </c>
      <c r="B232" s="25" t="s">
        <v>1136</v>
      </c>
      <c r="C232" s="39">
        <v>637522</v>
      </c>
      <c r="D232" s="25" t="s">
        <v>5668</v>
      </c>
      <c r="E232" s="25" t="s">
        <v>53</v>
      </c>
      <c r="F232" s="25" t="s">
        <v>63</v>
      </c>
      <c r="G232" s="25" t="s">
        <v>56</v>
      </c>
      <c r="H232" s="17"/>
      <c r="I232" s="17"/>
      <c r="J232" s="25" t="s">
        <v>70</v>
      </c>
      <c r="K232" s="25" t="s">
        <v>65</v>
      </c>
      <c r="L232" s="25" t="s">
        <v>77</v>
      </c>
      <c r="M232" s="25" t="s">
        <v>107</v>
      </c>
      <c r="N232" s="26">
        <v>0</v>
      </c>
      <c r="O232" s="26">
        <v>0</v>
      </c>
      <c r="P232" s="27">
        <v>0</v>
      </c>
      <c r="Q232" s="18"/>
      <c r="R232" s="29">
        <v>0</v>
      </c>
      <c r="S232" s="29">
        <v>0</v>
      </c>
      <c r="T232" s="30">
        <v>0</v>
      </c>
      <c r="U232" s="19"/>
      <c r="V232" s="26">
        <v>0</v>
      </c>
      <c r="W232" s="26">
        <v>0</v>
      </c>
      <c r="X232" s="27">
        <v>0</v>
      </c>
      <c r="Y232" s="18"/>
      <c r="Z232" s="29">
        <v>0</v>
      </c>
      <c r="AA232" s="29">
        <v>0</v>
      </c>
      <c r="AB232" s="30">
        <v>0</v>
      </c>
      <c r="AC232" s="19"/>
      <c r="AD232" s="26">
        <v>0</v>
      </c>
      <c r="AE232" s="26">
        <v>0</v>
      </c>
      <c r="AF232" s="27">
        <v>0</v>
      </c>
      <c r="AG232" s="18"/>
      <c r="AH232" s="34">
        <v>0</v>
      </c>
      <c r="AI232" s="34">
        <v>0</v>
      </c>
      <c r="AJ232" s="34">
        <v>0</v>
      </c>
      <c r="AK232" s="19"/>
      <c r="AL232" s="35">
        <v>44454.041666666664</v>
      </c>
      <c r="AM232" s="16"/>
    </row>
    <row r="233" spans="1:39" ht="41.25" hidden="1" x14ac:dyDescent="0.25">
      <c r="A233" s="25" t="s">
        <v>50</v>
      </c>
      <c r="B233" s="25" t="s">
        <v>51</v>
      </c>
      <c r="C233" s="39">
        <v>637543</v>
      </c>
      <c r="D233" s="25" t="s">
        <v>109</v>
      </c>
      <c r="E233" s="25" t="s">
        <v>53</v>
      </c>
      <c r="F233" s="25" t="s">
        <v>54</v>
      </c>
      <c r="G233" s="25" t="s">
        <v>69</v>
      </c>
      <c r="H233" s="25" t="s">
        <v>56</v>
      </c>
      <c r="I233" s="25" t="s">
        <v>56</v>
      </c>
      <c r="J233" s="25" t="s">
        <v>70</v>
      </c>
      <c r="K233" s="25" t="s">
        <v>65</v>
      </c>
      <c r="L233" s="25" t="s">
        <v>77</v>
      </c>
      <c r="M233" s="25" t="s">
        <v>72</v>
      </c>
      <c r="N233" s="26">
        <v>52174.44</v>
      </c>
      <c r="O233" s="26">
        <v>60860.44</v>
      </c>
      <c r="P233" s="27">
        <v>8686</v>
      </c>
      <c r="Q233" s="28">
        <v>0.16647998521881596</v>
      </c>
      <c r="R233" s="29">
        <v>16925.82</v>
      </c>
      <c r="S233" s="29">
        <v>14847.22</v>
      </c>
      <c r="T233" s="30">
        <v>-2078.6000000000004</v>
      </c>
      <c r="U233" s="31">
        <v>-0.12280645782597241</v>
      </c>
      <c r="V233" s="26">
        <v>27953.51</v>
      </c>
      <c r="W233" s="26">
        <v>18611.009999999998</v>
      </c>
      <c r="X233" s="27">
        <v>-9342.5</v>
      </c>
      <c r="Y233" s="28">
        <v>-0.33421563159689072</v>
      </c>
      <c r="Z233" s="29">
        <v>1966.87</v>
      </c>
      <c r="AA233" s="29">
        <v>1775</v>
      </c>
      <c r="AB233" s="30">
        <v>-191.86999999999989</v>
      </c>
      <c r="AC233" s="32">
        <v>-9.755093117491237E-2</v>
      </c>
      <c r="AD233" s="26">
        <v>27678.240000000002</v>
      </c>
      <c r="AE233" s="26">
        <v>25627.21</v>
      </c>
      <c r="AF233" s="27">
        <v>-2051.0300000000025</v>
      </c>
      <c r="AG233" s="33">
        <v>-7.4102616351328782E-2</v>
      </c>
      <c r="AH233" s="34">
        <v>87.59</v>
      </c>
      <c r="AI233" s="34">
        <v>60</v>
      </c>
      <c r="AJ233" s="34">
        <v>-27.590000000000003</v>
      </c>
      <c r="AK233" s="32">
        <v>-0.31499029569585574</v>
      </c>
      <c r="AL233" s="35">
        <v>44273.041666666664</v>
      </c>
      <c r="AM233" s="16"/>
    </row>
    <row r="234" spans="1:39" ht="57.75" hidden="1" x14ac:dyDescent="0.25">
      <c r="A234" s="25" t="s">
        <v>50</v>
      </c>
      <c r="B234" s="25" t="s">
        <v>1136</v>
      </c>
      <c r="C234" s="39">
        <v>637657</v>
      </c>
      <c r="D234" s="25" t="s">
        <v>1222</v>
      </c>
      <c r="E234" s="25" t="s">
        <v>53</v>
      </c>
      <c r="F234" s="25" t="s">
        <v>54</v>
      </c>
      <c r="G234" s="25" t="s">
        <v>56</v>
      </c>
      <c r="H234" s="25" t="s">
        <v>56</v>
      </c>
      <c r="I234" s="25" t="s">
        <v>56</v>
      </c>
      <c r="J234" s="25" t="s">
        <v>95</v>
      </c>
      <c r="K234" s="25" t="s">
        <v>65</v>
      </c>
      <c r="L234" s="25" t="s">
        <v>96</v>
      </c>
      <c r="M234" s="25" t="s">
        <v>107</v>
      </c>
      <c r="N234" s="26">
        <v>0</v>
      </c>
      <c r="O234" s="26">
        <v>17596.66</v>
      </c>
      <c r="P234" s="27">
        <v>17596.66</v>
      </c>
      <c r="Q234" s="18"/>
      <c r="R234" s="29">
        <v>0</v>
      </c>
      <c r="S234" s="29">
        <v>2708.9</v>
      </c>
      <c r="T234" s="30">
        <v>2708.9</v>
      </c>
      <c r="U234" s="19"/>
      <c r="V234" s="26">
        <v>0</v>
      </c>
      <c r="W234" s="26">
        <v>0</v>
      </c>
      <c r="X234" s="27">
        <v>0</v>
      </c>
      <c r="Y234" s="18"/>
      <c r="Z234" s="29">
        <v>0</v>
      </c>
      <c r="AA234" s="29">
        <v>0</v>
      </c>
      <c r="AB234" s="30">
        <v>0</v>
      </c>
      <c r="AC234" s="19"/>
      <c r="AD234" s="26">
        <v>0</v>
      </c>
      <c r="AE234" s="26">
        <v>14887.76</v>
      </c>
      <c r="AF234" s="27">
        <v>14887.76</v>
      </c>
      <c r="AG234" s="18"/>
      <c r="AH234" s="34">
        <v>0</v>
      </c>
      <c r="AI234" s="34">
        <v>0</v>
      </c>
      <c r="AJ234" s="34">
        <v>0</v>
      </c>
      <c r="AK234" s="19"/>
      <c r="AL234" s="35">
        <v>44628.041666666664</v>
      </c>
      <c r="AM234" s="16"/>
    </row>
    <row r="235" spans="1:39" ht="41.25" hidden="1" x14ac:dyDescent="0.25">
      <c r="A235" s="25" t="s">
        <v>50</v>
      </c>
      <c r="B235" s="25" t="s">
        <v>1136</v>
      </c>
      <c r="C235" s="39">
        <v>637658</v>
      </c>
      <c r="D235" s="25" t="s">
        <v>1221</v>
      </c>
      <c r="E235" s="25" t="s">
        <v>171</v>
      </c>
      <c r="F235" s="25" t="s">
        <v>54</v>
      </c>
      <c r="G235" s="25" t="s">
        <v>79</v>
      </c>
      <c r="H235" s="25" t="s">
        <v>56</v>
      </c>
      <c r="I235" s="25" t="s">
        <v>56</v>
      </c>
      <c r="J235" s="25" t="s">
        <v>3564</v>
      </c>
      <c r="K235" s="25" t="s">
        <v>65</v>
      </c>
      <c r="L235" s="25" t="s">
        <v>86</v>
      </c>
      <c r="M235" s="25" t="s">
        <v>72</v>
      </c>
      <c r="N235" s="26">
        <v>486734.69</v>
      </c>
      <c r="O235" s="26">
        <v>464781.15</v>
      </c>
      <c r="P235" s="27">
        <v>-21953.539999999979</v>
      </c>
      <c r="Q235" s="28">
        <v>-4.5103709373991774E-2</v>
      </c>
      <c r="R235" s="29">
        <v>51587.42</v>
      </c>
      <c r="S235" s="29">
        <v>63226.31</v>
      </c>
      <c r="T235" s="30">
        <v>11638.89</v>
      </c>
      <c r="U235" s="31">
        <v>0.22561488828090259</v>
      </c>
      <c r="V235" s="26">
        <v>4173.07</v>
      </c>
      <c r="W235" s="26">
        <v>3271.24</v>
      </c>
      <c r="X235" s="27">
        <v>-901.82999999999993</v>
      </c>
      <c r="Y235" s="28">
        <v>-0.21610708662926814</v>
      </c>
      <c r="Z235" s="29">
        <v>4210.04</v>
      </c>
      <c r="AA235" s="29">
        <v>4659.5</v>
      </c>
      <c r="AB235" s="30">
        <v>449.46000000000004</v>
      </c>
      <c r="AC235" s="32">
        <v>0.10675908067381784</v>
      </c>
      <c r="AD235" s="26">
        <v>426764.16</v>
      </c>
      <c r="AE235" s="26">
        <v>392186.25</v>
      </c>
      <c r="AF235" s="27">
        <v>-34577.909999999974</v>
      </c>
      <c r="AG235" s="33">
        <v>-8.1023462701272697E-2</v>
      </c>
      <c r="AH235" s="34">
        <v>387.74</v>
      </c>
      <c r="AI235" s="34">
        <v>251</v>
      </c>
      <c r="AJ235" s="34">
        <v>-136.74</v>
      </c>
      <c r="AK235" s="32">
        <v>-0.35265899829782843</v>
      </c>
      <c r="AL235" s="35">
        <v>44628.041666666664</v>
      </c>
      <c r="AM235" s="16"/>
    </row>
    <row r="236" spans="1:39" ht="41.25" hidden="1" x14ac:dyDescent="0.25">
      <c r="A236" s="25" t="s">
        <v>50</v>
      </c>
      <c r="B236" s="25" t="s">
        <v>1043</v>
      </c>
      <c r="C236" s="39">
        <v>637670</v>
      </c>
      <c r="D236" s="25" t="s">
        <v>1223</v>
      </c>
      <c r="E236" s="25" t="s">
        <v>53</v>
      </c>
      <c r="F236" s="25" t="s">
        <v>54</v>
      </c>
      <c r="G236" s="25" t="s">
        <v>74</v>
      </c>
      <c r="H236" s="25" t="s">
        <v>56</v>
      </c>
      <c r="I236" s="25" t="s">
        <v>56</v>
      </c>
      <c r="J236" s="25" t="s">
        <v>145</v>
      </c>
      <c r="K236" s="25" t="s">
        <v>65</v>
      </c>
      <c r="L236" s="25" t="s">
        <v>1045</v>
      </c>
      <c r="M236" s="25" t="s">
        <v>60</v>
      </c>
      <c r="N236" s="26">
        <v>119690.49</v>
      </c>
      <c r="O236" s="26">
        <v>94325.03</v>
      </c>
      <c r="P236" s="27">
        <v>-25365.460000000006</v>
      </c>
      <c r="Q236" s="28">
        <v>-0.21192544202968844</v>
      </c>
      <c r="R236" s="29">
        <v>11330.83</v>
      </c>
      <c r="S236" s="29">
        <v>15121.08</v>
      </c>
      <c r="T236" s="30">
        <v>3790.25</v>
      </c>
      <c r="U236" s="31">
        <v>0.33450771037955734</v>
      </c>
      <c r="V236" s="26">
        <v>27947.78</v>
      </c>
      <c r="W236" s="26">
        <v>28534.36</v>
      </c>
      <c r="X236" s="27">
        <v>586.58000000000175</v>
      </c>
      <c r="Y236" s="28">
        <v>2.0988429134621848E-2</v>
      </c>
      <c r="Z236" s="29">
        <v>194.88</v>
      </c>
      <c r="AA236" s="29">
        <v>0</v>
      </c>
      <c r="AB236" s="30">
        <v>-194.88</v>
      </c>
      <c r="AC236" s="32">
        <v>-1</v>
      </c>
      <c r="AD236" s="26">
        <v>80217</v>
      </c>
      <c r="AE236" s="26">
        <v>50669.59</v>
      </c>
      <c r="AF236" s="27">
        <v>-29547.410000000003</v>
      </c>
      <c r="AG236" s="33">
        <v>-0.36834349327449301</v>
      </c>
      <c r="AH236" s="34">
        <v>6.9300000000000068</v>
      </c>
      <c r="AI236" s="34">
        <v>16.75</v>
      </c>
      <c r="AJ236" s="34">
        <v>9.8199999999999932</v>
      </c>
      <c r="AK236" s="32">
        <v>1.4170274170274146</v>
      </c>
      <c r="AL236" s="35">
        <v>44086.041666666664</v>
      </c>
      <c r="AM236" s="16"/>
    </row>
    <row r="237" spans="1:39" ht="41.25" hidden="1" x14ac:dyDescent="0.25">
      <c r="A237" s="25" t="s">
        <v>50</v>
      </c>
      <c r="B237" s="25" t="s">
        <v>51</v>
      </c>
      <c r="C237" s="39">
        <v>637749</v>
      </c>
      <c r="D237" s="25" t="s">
        <v>110</v>
      </c>
      <c r="E237" s="25" t="s">
        <v>53</v>
      </c>
      <c r="F237" s="25" t="s">
        <v>54</v>
      </c>
      <c r="G237" s="25" t="s">
        <v>69</v>
      </c>
      <c r="H237" s="25" t="s">
        <v>56</v>
      </c>
      <c r="I237" s="25" t="s">
        <v>56</v>
      </c>
      <c r="J237" s="25" t="s">
        <v>85</v>
      </c>
      <c r="K237" s="25" t="s">
        <v>65</v>
      </c>
      <c r="L237" s="25" t="s">
        <v>86</v>
      </c>
      <c r="M237" s="25" t="s">
        <v>72</v>
      </c>
      <c r="N237" s="26">
        <v>297019.3</v>
      </c>
      <c r="O237" s="26">
        <v>257218.02</v>
      </c>
      <c r="P237" s="27">
        <v>-39801.279999999999</v>
      </c>
      <c r="Q237" s="28">
        <v>-0.13400233587514346</v>
      </c>
      <c r="R237" s="29">
        <v>28450.77</v>
      </c>
      <c r="S237" s="29">
        <v>14881.92</v>
      </c>
      <c r="T237" s="30">
        <v>-13568.85</v>
      </c>
      <c r="U237" s="31">
        <v>-0.47692382315135934</v>
      </c>
      <c r="V237" s="26">
        <v>3996.9</v>
      </c>
      <c r="W237" s="26">
        <v>2281.15</v>
      </c>
      <c r="X237" s="27">
        <v>-1715.75</v>
      </c>
      <c r="Y237" s="28">
        <v>-0.42927018439290449</v>
      </c>
      <c r="Z237" s="29">
        <v>2707.27</v>
      </c>
      <c r="AA237" s="29">
        <v>2096</v>
      </c>
      <c r="AB237" s="30">
        <v>-611.27</v>
      </c>
      <c r="AC237" s="32">
        <v>-0.22578834028375447</v>
      </c>
      <c r="AD237" s="26">
        <v>261864.36</v>
      </c>
      <c r="AE237" s="26">
        <v>46.8</v>
      </c>
      <c r="AF237" s="27">
        <v>-261817.56</v>
      </c>
      <c r="AG237" s="33">
        <v>-0.99982128152147165</v>
      </c>
      <c r="AH237" s="34">
        <v>185.79000000000002</v>
      </c>
      <c r="AI237" s="34">
        <v>75.25</v>
      </c>
      <c r="AJ237" s="34">
        <v>-110.54000000000002</v>
      </c>
      <c r="AK237" s="32">
        <v>-0.59497281877388453</v>
      </c>
      <c r="AL237" s="35">
        <v>44347.041666666664</v>
      </c>
      <c r="AM237" s="16"/>
    </row>
    <row r="238" spans="1:39" ht="57.75" hidden="1" x14ac:dyDescent="0.25">
      <c r="A238" s="25" t="s">
        <v>50</v>
      </c>
      <c r="B238" s="25" t="s">
        <v>1043</v>
      </c>
      <c r="C238" s="39">
        <v>637945</v>
      </c>
      <c r="D238" s="25" t="s">
        <v>1220</v>
      </c>
      <c r="E238" s="25" t="s">
        <v>53</v>
      </c>
      <c r="F238" s="25" t="s">
        <v>54</v>
      </c>
      <c r="G238" s="25" t="s">
        <v>79</v>
      </c>
      <c r="H238" s="25" t="s">
        <v>56</v>
      </c>
      <c r="I238" s="25" t="s">
        <v>56</v>
      </c>
      <c r="J238" s="25" t="s">
        <v>57</v>
      </c>
      <c r="K238" s="25" t="s">
        <v>65</v>
      </c>
      <c r="L238" s="25" t="s">
        <v>1045</v>
      </c>
      <c r="M238" s="25" t="s">
        <v>60</v>
      </c>
      <c r="N238" s="26">
        <v>2069851.85</v>
      </c>
      <c r="O238" s="26">
        <v>2033846.8</v>
      </c>
      <c r="P238" s="27">
        <v>-36005.050000000047</v>
      </c>
      <c r="Q238" s="28">
        <v>-1.7394988921550131E-2</v>
      </c>
      <c r="R238" s="29">
        <v>48719.93</v>
      </c>
      <c r="S238" s="29">
        <v>214734.16</v>
      </c>
      <c r="T238" s="30">
        <v>166014.23000000001</v>
      </c>
      <c r="U238" s="31">
        <v>3.4075219319896397</v>
      </c>
      <c r="V238" s="26">
        <v>9791.3799999999992</v>
      </c>
      <c r="W238" s="26">
        <v>12749.59</v>
      </c>
      <c r="X238" s="27">
        <v>2958.2100000000009</v>
      </c>
      <c r="Y238" s="28">
        <v>0.30212390898933567</v>
      </c>
      <c r="Z238" s="29">
        <v>6021.38</v>
      </c>
      <c r="AA238" s="29">
        <v>3571.65</v>
      </c>
      <c r="AB238" s="30">
        <v>-2449.73</v>
      </c>
      <c r="AC238" s="32">
        <v>-0.40683863167579526</v>
      </c>
      <c r="AD238" s="26">
        <v>2005319.16</v>
      </c>
      <c r="AE238" s="26">
        <v>1797278.91</v>
      </c>
      <c r="AF238" s="27">
        <v>-208040.25</v>
      </c>
      <c r="AG238" s="33">
        <v>-0.10374420897668978</v>
      </c>
      <c r="AH238" s="34">
        <v>160</v>
      </c>
      <c r="AI238" s="34">
        <v>206.5</v>
      </c>
      <c r="AJ238" s="34">
        <v>46.5</v>
      </c>
      <c r="AK238" s="32">
        <v>0.29062500000000002</v>
      </c>
      <c r="AL238" s="35">
        <v>44186.041666666664</v>
      </c>
      <c r="AM238" s="16"/>
    </row>
    <row r="239" spans="1:39" ht="49.5" hidden="1" x14ac:dyDescent="0.25">
      <c r="A239" s="25" t="s">
        <v>50</v>
      </c>
      <c r="B239" s="25" t="s">
        <v>51</v>
      </c>
      <c r="C239" s="39">
        <v>637972</v>
      </c>
      <c r="D239" s="25" t="s">
        <v>68</v>
      </c>
      <c r="E239" s="25" t="s">
        <v>53</v>
      </c>
      <c r="F239" s="25" t="s">
        <v>54</v>
      </c>
      <c r="G239" s="25" t="s">
        <v>69</v>
      </c>
      <c r="H239" s="25" t="s">
        <v>56</v>
      </c>
      <c r="I239" s="25" t="s">
        <v>56</v>
      </c>
      <c r="J239" s="25" t="s">
        <v>70</v>
      </c>
      <c r="K239" s="25" t="s">
        <v>65</v>
      </c>
      <c r="L239" s="25" t="s">
        <v>71</v>
      </c>
      <c r="M239" s="25" t="s">
        <v>72</v>
      </c>
      <c r="N239" s="26">
        <v>41106.46</v>
      </c>
      <c r="O239" s="26">
        <v>56284.07</v>
      </c>
      <c r="P239" s="27">
        <v>15177.61</v>
      </c>
      <c r="Q239" s="28">
        <v>0.36922688064114501</v>
      </c>
      <c r="R239" s="29">
        <v>17645.34</v>
      </c>
      <c r="S239" s="29">
        <v>16542.830000000002</v>
      </c>
      <c r="T239" s="30">
        <v>-1102.5099999999984</v>
      </c>
      <c r="U239" s="31">
        <v>-6.248165237960835E-2</v>
      </c>
      <c r="V239" s="26">
        <v>32614.29</v>
      </c>
      <c r="W239" s="26">
        <v>26828.74</v>
      </c>
      <c r="X239" s="27">
        <v>-5785.5499999999993</v>
      </c>
      <c r="Y239" s="28">
        <v>-0.17739309977313622</v>
      </c>
      <c r="Z239" s="29">
        <v>1841.71</v>
      </c>
      <c r="AA239" s="29">
        <v>2854</v>
      </c>
      <c r="AB239" s="30">
        <v>1012.29</v>
      </c>
      <c r="AC239" s="32">
        <v>0.54964679564100749</v>
      </c>
      <c r="AD239" s="26">
        <v>11355.12</v>
      </c>
      <c r="AE239" s="26">
        <v>10058.5</v>
      </c>
      <c r="AF239" s="27">
        <v>-1296.6200000000008</v>
      </c>
      <c r="AG239" s="33">
        <v>-0.11418813715751139</v>
      </c>
      <c r="AH239" s="34">
        <v>94.25</v>
      </c>
      <c r="AI239" s="34">
        <v>108</v>
      </c>
      <c r="AJ239" s="34">
        <v>13.75</v>
      </c>
      <c r="AK239" s="32">
        <v>0.14588859416445624</v>
      </c>
      <c r="AL239" s="35">
        <v>44316</v>
      </c>
      <c r="AM239" s="16"/>
    </row>
    <row r="240" spans="1:39" ht="33" hidden="1" x14ac:dyDescent="0.25">
      <c r="A240" s="25" t="s">
        <v>50</v>
      </c>
      <c r="B240" s="25" t="s">
        <v>1136</v>
      </c>
      <c r="C240" s="39">
        <v>638007</v>
      </c>
      <c r="D240" s="25" t="s">
        <v>1225</v>
      </c>
      <c r="E240" s="25" t="s">
        <v>53</v>
      </c>
      <c r="F240" s="25" t="s">
        <v>63</v>
      </c>
      <c r="G240" s="25" t="s">
        <v>56</v>
      </c>
      <c r="H240" s="17"/>
      <c r="I240" s="17"/>
      <c r="J240" s="25" t="s">
        <v>64</v>
      </c>
      <c r="K240" s="25" t="s">
        <v>65</v>
      </c>
      <c r="L240" s="25" t="s">
        <v>66</v>
      </c>
      <c r="M240" s="25" t="s">
        <v>107</v>
      </c>
      <c r="N240" s="26">
        <v>0</v>
      </c>
      <c r="O240" s="26">
        <v>0</v>
      </c>
      <c r="P240" s="27">
        <v>0</v>
      </c>
      <c r="Q240" s="18"/>
      <c r="R240" s="29">
        <v>0</v>
      </c>
      <c r="S240" s="29">
        <v>0</v>
      </c>
      <c r="T240" s="30">
        <v>0</v>
      </c>
      <c r="U240" s="19"/>
      <c r="V240" s="26">
        <v>0</v>
      </c>
      <c r="W240" s="26">
        <v>0</v>
      </c>
      <c r="X240" s="27">
        <v>0</v>
      </c>
      <c r="Y240" s="18"/>
      <c r="Z240" s="29">
        <v>0</v>
      </c>
      <c r="AA240" s="29">
        <v>0</v>
      </c>
      <c r="AB240" s="30">
        <v>0</v>
      </c>
      <c r="AC240" s="19"/>
      <c r="AD240" s="26">
        <v>0</v>
      </c>
      <c r="AE240" s="26">
        <v>0</v>
      </c>
      <c r="AF240" s="27">
        <v>0</v>
      </c>
      <c r="AG240" s="18"/>
      <c r="AH240" s="34">
        <v>0</v>
      </c>
      <c r="AI240" s="34">
        <v>0</v>
      </c>
      <c r="AJ240" s="34">
        <v>0</v>
      </c>
      <c r="AK240" s="19"/>
      <c r="AL240" s="35">
        <v>44113.041666666664</v>
      </c>
      <c r="AM240" s="16"/>
    </row>
    <row r="241" spans="1:39" ht="49.5" hidden="1" x14ac:dyDescent="0.25">
      <c r="A241" s="25" t="s">
        <v>50</v>
      </c>
      <c r="B241" s="25" t="s">
        <v>51</v>
      </c>
      <c r="C241" s="39">
        <v>638115</v>
      </c>
      <c r="D241" s="25" t="s">
        <v>76</v>
      </c>
      <c r="E241" s="25" t="s">
        <v>53</v>
      </c>
      <c r="F241" s="25" t="s">
        <v>54</v>
      </c>
      <c r="G241" s="25" t="s">
        <v>79</v>
      </c>
      <c r="H241" s="25" t="s">
        <v>56</v>
      </c>
      <c r="I241" s="25" t="s">
        <v>56</v>
      </c>
      <c r="J241" s="25" t="s">
        <v>70</v>
      </c>
      <c r="K241" s="25" t="s">
        <v>65</v>
      </c>
      <c r="L241" s="25" t="s">
        <v>77</v>
      </c>
      <c r="M241" s="25" t="s">
        <v>72</v>
      </c>
      <c r="N241" s="26">
        <v>89024.77</v>
      </c>
      <c r="O241" s="26">
        <v>93097.01</v>
      </c>
      <c r="P241" s="27">
        <v>4072.2399999999907</v>
      </c>
      <c r="Q241" s="28">
        <v>4.574277473561561E-2</v>
      </c>
      <c r="R241" s="29">
        <v>13404.87</v>
      </c>
      <c r="S241" s="29">
        <v>12476.53</v>
      </c>
      <c r="T241" s="30">
        <v>-928.34000000000015</v>
      </c>
      <c r="U241" s="31">
        <v>-6.9253935323505572E-2</v>
      </c>
      <c r="V241" s="26">
        <v>74562.789999999994</v>
      </c>
      <c r="W241" s="26">
        <v>74928.69</v>
      </c>
      <c r="X241" s="27">
        <v>365.90000000000873</v>
      </c>
      <c r="Y241" s="28">
        <v>4.9072734536892834E-3</v>
      </c>
      <c r="Z241" s="29">
        <v>1057.1099999999999</v>
      </c>
      <c r="AA241" s="29">
        <v>952.5</v>
      </c>
      <c r="AB241" s="30">
        <v>-104.6099999999999</v>
      </c>
      <c r="AC241" s="32">
        <v>-9.8958481141981358E-2</v>
      </c>
      <c r="AD241" s="26">
        <v>0</v>
      </c>
      <c r="AE241" s="26">
        <v>4739.29</v>
      </c>
      <c r="AF241" s="27">
        <v>4739.29</v>
      </c>
      <c r="AG241" s="18"/>
      <c r="AH241" s="34">
        <v>62</v>
      </c>
      <c r="AI241" s="34">
        <v>22.5</v>
      </c>
      <c r="AJ241" s="34">
        <v>-39.5</v>
      </c>
      <c r="AK241" s="32">
        <v>-0.63709677419354838</v>
      </c>
      <c r="AL241" s="35">
        <v>44345.041666666664</v>
      </c>
      <c r="AM241" s="16"/>
    </row>
    <row r="242" spans="1:39" ht="66" hidden="1" x14ac:dyDescent="0.25">
      <c r="A242" s="25" t="s">
        <v>50</v>
      </c>
      <c r="B242" s="25" t="s">
        <v>1136</v>
      </c>
      <c r="C242" s="39">
        <v>638157</v>
      </c>
      <c r="D242" s="25" t="s">
        <v>5145</v>
      </c>
      <c r="E242" s="25" t="s">
        <v>53</v>
      </c>
      <c r="F242" s="25" t="s">
        <v>54</v>
      </c>
      <c r="G242" s="25" t="s">
        <v>79</v>
      </c>
      <c r="H242" s="25" t="s">
        <v>56</v>
      </c>
      <c r="I242" s="25" t="s">
        <v>56</v>
      </c>
      <c r="J242" s="25" t="s">
        <v>57</v>
      </c>
      <c r="K242" s="25" t="s">
        <v>58</v>
      </c>
      <c r="L242" s="25" t="s">
        <v>80</v>
      </c>
      <c r="M242" s="25" t="s">
        <v>72</v>
      </c>
      <c r="N242" s="26">
        <v>1586766.23</v>
      </c>
      <c r="O242" s="26">
        <v>1715732.8</v>
      </c>
      <c r="P242" s="27">
        <v>128966.57000000007</v>
      </c>
      <c r="Q242" s="28">
        <v>8.1276351589610066E-2</v>
      </c>
      <c r="R242" s="29">
        <v>181239.7</v>
      </c>
      <c r="S242" s="29">
        <v>261535.06</v>
      </c>
      <c r="T242" s="30">
        <v>80295.359999999986</v>
      </c>
      <c r="U242" s="31">
        <v>0.44303405931481887</v>
      </c>
      <c r="V242" s="26">
        <v>39562.379999999997</v>
      </c>
      <c r="W242" s="26">
        <v>114292</v>
      </c>
      <c r="X242" s="27">
        <v>74729.62</v>
      </c>
      <c r="Y242" s="28">
        <v>1.8889060769347041</v>
      </c>
      <c r="Z242" s="29">
        <v>13782.15</v>
      </c>
      <c r="AA242" s="29">
        <v>20509.5</v>
      </c>
      <c r="AB242" s="30">
        <v>6727.35</v>
      </c>
      <c r="AC242" s="32">
        <v>0.48812050369499682</v>
      </c>
      <c r="AD242" s="26">
        <v>1352182</v>
      </c>
      <c r="AE242" s="26">
        <v>1319396.24</v>
      </c>
      <c r="AF242" s="27">
        <v>-32785.760000000009</v>
      </c>
      <c r="AG242" s="33">
        <v>-2.4246558525405609E-2</v>
      </c>
      <c r="AH242" s="34">
        <v>719.07</v>
      </c>
      <c r="AI242" s="34">
        <v>926</v>
      </c>
      <c r="AJ242" s="34">
        <v>206.92999999999995</v>
      </c>
      <c r="AK242" s="32">
        <v>0.28777448648949328</v>
      </c>
      <c r="AL242" s="35">
        <v>44796.041666666664</v>
      </c>
      <c r="AM242" s="16"/>
    </row>
    <row r="243" spans="1:39" ht="57.75" hidden="1" x14ac:dyDescent="0.25">
      <c r="A243" s="25" t="s">
        <v>50</v>
      </c>
      <c r="B243" s="25" t="s">
        <v>51</v>
      </c>
      <c r="C243" s="39">
        <v>638159</v>
      </c>
      <c r="D243" s="25" t="s">
        <v>111</v>
      </c>
      <c r="E243" s="25" t="s">
        <v>53</v>
      </c>
      <c r="F243" s="25" t="s">
        <v>54</v>
      </c>
      <c r="G243" s="25" t="s">
        <v>112</v>
      </c>
      <c r="H243" s="25" t="s">
        <v>56</v>
      </c>
      <c r="I243" s="25" t="s">
        <v>56</v>
      </c>
      <c r="J243" s="25" t="s">
        <v>85</v>
      </c>
      <c r="K243" s="25" t="s">
        <v>65</v>
      </c>
      <c r="L243" s="25" t="s">
        <v>86</v>
      </c>
      <c r="M243" s="25" t="s">
        <v>72</v>
      </c>
      <c r="N243" s="26">
        <v>256566.06</v>
      </c>
      <c r="O243" s="26">
        <v>280436.26</v>
      </c>
      <c r="P243" s="27">
        <v>23870.200000000012</v>
      </c>
      <c r="Q243" s="28">
        <v>9.303724740521023E-2</v>
      </c>
      <c r="R243" s="29">
        <v>33998.639999999999</v>
      </c>
      <c r="S243" s="29">
        <v>37242.31</v>
      </c>
      <c r="T243" s="30">
        <v>3243.6699999999983</v>
      </c>
      <c r="U243" s="31">
        <v>9.5405875058531708E-2</v>
      </c>
      <c r="V243" s="26">
        <v>1691.48</v>
      </c>
      <c r="W243" s="26">
        <v>653.94000000000005</v>
      </c>
      <c r="X243" s="27">
        <v>-1037.54</v>
      </c>
      <c r="Y243" s="28">
        <v>-0.61339182254593605</v>
      </c>
      <c r="Z243" s="29">
        <v>2681.38</v>
      </c>
      <c r="AA243" s="29">
        <v>1872.41</v>
      </c>
      <c r="AB243" s="30">
        <v>-808.97</v>
      </c>
      <c r="AC243" s="32">
        <v>-0.3016991250773855</v>
      </c>
      <c r="AD243" s="26">
        <v>218194.56</v>
      </c>
      <c r="AE243" s="26">
        <v>240667.6</v>
      </c>
      <c r="AF243" s="27">
        <v>22473.040000000008</v>
      </c>
      <c r="AG243" s="33">
        <v>0.10299541840089876</v>
      </c>
      <c r="AH243" s="34">
        <v>245.52999999999997</v>
      </c>
      <c r="AI243" s="34">
        <v>112.75</v>
      </c>
      <c r="AJ243" s="34">
        <v>-132.77999999999997</v>
      </c>
      <c r="AK243" s="32">
        <v>-0.54078931291491872</v>
      </c>
      <c r="AL243" s="35">
        <v>44365.041666666664</v>
      </c>
      <c r="AM243" s="16"/>
    </row>
    <row r="244" spans="1:39" ht="66" hidden="1" x14ac:dyDescent="0.25">
      <c r="A244" s="25" t="s">
        <v>50</v>
      </c>
      <c r="B244" s="25" t="s">
        <v>1043</v>
      </c>
      <c r="C244" s="39">
        <v>638233</v>
      </c>
      <c r="D244" s="25" t="s">
        <v>1224</v>
      </c>
      <c r="E244" s="25" t="s">
        <v>53</v>
      </c>
      <c r="F244" s="25" t="s">
        <v>54</v>
      </c>
      <c r="G244" s="25" t="s">
        <v>75</v>
      </c>
      <c r="H244" s="25" t="s">
        <v>56</v>
      </c>
      <c r="I244" s="25" t="s">
        <v>56</v>
      </c>
      <c r="J244" s="25" t="s">
        <v>70</v>
      </c>
      <c r="K244" s="25" t="s">
        <v>65</v>
      </c>
      <c r="L244" s="25" t="s">
        <v>1045</v>
      </c>
      <c r="M244" s="25" t="s">
        <v>72</v>
      </c>
      <c r="N244" s="26">
        <v>26025.17</v>
      </c>
      <c r="O244" s="26">
        <v>16513</v>
      </c>
      <c r="P244" s="27">
        <v>-9512.1699999999983</v>
      </c>
      <c r="Q244" s="28">
        <v>-0.36549886129466203</v>
      </c>
      <c r="R244" s="29">
        <v>13895.06</v>
      </c>
      <c r="S244" s="29">
        <v>5618.29</v>
      </c>
      <c r="T244" s="30">
        <v>-8276.77</v>
      </c>
      <c r="U244" s="31">
        <v>-0.5956627751157606</v>
      </c>
      <c r="V244" s="26">
        <v>8574.42</v>
      </c>
      <c r="W244" s="26">
        <v>4288.9399999999996</v>
      </c>
      <c r="X244" s="27">
        <v>-4285.4800000000005</v>
      </c>
      <c r="Y244" s="28">
        <v>-0.49979823708192511</v>
      </c>
      <c r="Z244" s="29">
        <v>1446.45</v>
      </c>
      <c r="AA244" s="29">
        <v>1444.17</v>
      </c>
      <c r="AB244" s="30">
        <v>-2.2799999999999727</v>
      </c>
      <c r="AC244" s="32">
        <v>-1.576272944104513E-3</v>
      </c>
      <c r="AD244" s="26">
        <v>2109.2399999999998</v>
      </c>
      <c r="AE244" s="26">
        <v>5161.6000000000004</v>
      </c>
      <c r="AF244" s="27">
        <v>3052.3600000000006</v>
      </c>
      <c r="AG244" s="33">
        <v>1.4471373575316231</v>
      </c>
      <c r="AH244" s="34">
        <v>68.199999999999989</v>
      </c>
      <c r="AI244" s="34">
        <v>35</v>
      </c>
      <c r="AJ244" s="34">
        <v>-33.199999999999989</v>
      </c>
      <c r="AK244" s="32">
        <v>-0.48680351906158348</v>
      </c>
      <c r="AL244" s="35">
        <v>44183.041666666664</v>
      </c>
      <c r="AM244" s="16"/>
    </row>
    <row r="245" spans="1:39" ht="49.5" hidden="1" x14ac:dyDescent="0.25">
      <c r="A245" s="25" t="s">
        <v>50</v>
      </c>
      <c r="B245" s="25" t="s">
        <v>1136</v>
      </c>
      <c r="C245" s="39">
        <v>638247</v>
      </c>
      <c r="D245" s="25" t="s">
        <v>5002</v>
      </c>
      <c r="E245" s="25" t="s">
        <v>53</v>
      </c>
      <c r="F245" s="25" t="s">
        <v>54</v>
      </c>
      <c r="G245" s="25" t="s">
        <v>83</v>
      </c>
      <c r="H245" s="25" t="s">
        <v>90</v>
      </c>
      <c r="I245" s="25" t="s">
        <v>56</v>
      </c>
      <c r="J245" s="25" t="s">
        <v>70</v>
      </c>
      <c r="K245" s="25" t="s">
        <v>65</v>
      </c>
      <c r="L245" s="25" t="s">
        <v>71</v>
      </c>
      <c r="M245" s="25" t="s">
        <v>72</v>
      </c>
      <c r="N245" s="26">
        <v>72525.149999999994</v>
      </c>
      <c r="O245" s="26">
        <v>50695.1</v>
      </c>
      <c r="P245" s="27">
        <v>-21830.049999999996</v>
      </c>
      <c r="Q245" s="28">
        <v>-0.30099972216534537</v>
      </c>
      <c r="R245" s="29">
        <v>19942.64</v>
      </c>
      <c r="S245" s="29">
        <v>10337.540000000001</v>
      </c>
      <c r="T245" s="30">
        <v>-9605.0999999999985</v>
      </c>
      <c r="U245" s="31">
        <v>-0.4816363330030527</v>
      </c>
      <c r="V245" s="26">
        <v>43435.67</v>
      </c>
      <c r="W245" s="26">
        <v>33040.06</v>
      </c>
      <c r="X245" s="27">
        <v>-10395.61</v>
      </c>
      <c r="Y245" s="28">
        <v>-0.2393334786823825</v>
      </c>
      <c r="Z245" s="29">
        <v>2403.84</v>
      </c>
      <c r="AA245" s="29">
        <v>574.5</v>
      </c>
      <c r="AB245" s="30">
        <v>-1829.3400000000001</v>
      </c>
      <c r="AC245" s="32">
        <v>-0.76100738817891378</v>
      </c>
      <c r="AD245" s="26">
        <v>6743</v>
      </c>
      <c r="AE245" s="26">
        <v>6743</v>
      </c>
      <c r="AF245" s="27">
        <v>0</v>
      </c>
      <c r="AG245" s="33">
        <v>0</v>
      </c>
      <c r="AH245" s="34">
        <v>122.47</v>
      </c>
      <c r="AI245" s="34">
        <v>49</v>
      </c>
      <c r="AJ245" s="34">
        <v>-73.47</v>
      </c>
      <c r="AK245" s="32">
        <v>-0.59990201682044586</v>
      </c>
      <c r="AL245" s="35">
        <v>44763.041666666664</v>
      </c>
      <c r="AM245" s="16"/>
    </row>
    <row r="246" spans="1:39" ht="41.25" hidden="1" x14ac:dyDescent="0.25">
      <c r="A246" s="25" t="s">
        <v>50</v>
      </c>
      <c r="B246" s="25" t="s">
        <v>51</v>
      </c>
      <c r="C246" s="39">
        <v>638389</v>
      </c>
      <c r="D246" s="25" t="s">
        <v>125</v>
      </c>
      <c r="E246" s="25" t="s">
        <v>53</v>
      </c>
      <c r="F246" s="25" t="s">
        <v>54</v>
      </c>
      <c r="G246" s="25" t="s">
        <v>69</v>
      </c>
      <c r="H246" s="25" t="s">
        <v>56</v>
      </c>
      <c r="I246" s="25" t="s">
        <v>56</v>
      </c>
      <c r="J246" s="25" t="s">
        <v>357</v>
      </c>
      <c r="K246" s="25" t="s">
        <v>65</v>
      </c>
      <c r="L246" s="25" t="s">
        <v>126</v>
      </c>
      <c r="M246" s="25" t="s">
        <v>127</v>
      </c>
      <c r="N246" s="26">
        <v>1704.38</v>
      </c>
      <c r="O246" s="26">
        <v>6131.69</v>
      </c>
      <c r="P246" s="27">
        <v>4427.3099999999995</v>
      </c>
      <c r="Q246" s="28">
        <v>2.5976073410859075</v>
      </c>
      <c r="R246" s="29">
        <v>1259.98</v>
      </c>
      <c r="S246" s="29">
        <v>3047.69</v>
      </c>
      <c r="T246" s="30">
        <v>1787.71</v>
      </c>
      <c r="U246" s="31">
        <v>1.4188399815870094</v>
      </c>
      <c r="V246" s="26">
        <v>74.58</v>
      </c>
      <c r="W246" s="26">
        <v>0</v>
      </c>
      <c r="X246" s="27">
        <v>-74.58</v>
      </c>
      <c r="Y246" s="28">
        <v>-1</v>
      </c>
      <c r="Z246" s="29">
        <v>369.82</v>
      </c>
      <c r="AA246" s="29">
        <v>0</v>
      </c>
      <c r="AB246" s="30">
        <v>-369.82</v>
      </c>
      <c r="AC246" s="32">
        <v>-1</v>
      </c>
      <c r="AD246" s="26">
        <v>0</v>
      </c>
      <c r="AE246" s="26">
        <v>3084</v>
      </c>
      <c r="AF246" s="27">
        <v>3084</v>
      </c>
      <c r="AG246" s="18"/>
      <c r="AH246" s="34">
        <v>11.38</v>
      </c>
      <c r="AI246" s="34">
        <v>0</v>
      </c>
      <c r="AJ246" s="34">
        <v>-11.38</v>
      </c>
      <c r="AK246" s="32">
        <v>-1</v>
      </c>
      <c r="AL246" s="35">
        <v>44561.041666666664</v>
      </c>
      <c r="AM246" s="16"/>
    </row>
    <row r="247" spans="1:39" ht="49.5" hidden="1" x14ac:dyDescent="0.25">
      <c r="A247" s="25" t="s">
        <v>50</v>
      </c>
      <c r="B247" s="25" t="s">
        <v>51</v>
      </c>
      <c r="C247" s="39">
        <v>638465</v>
      </c>
      <c r="D247" s="25" t="s">
        <v>128</v>
      </c>
      <c r="E247" s="25" t="s">
        <v>53</v>
      </c>
      <c r="F247" s="25" t="s">
        <v>54</v>
      </c>
      <c r="G247" s="25" t="s">
        <v>69</v>
      </c>
      <c r="H247" s="25" t="s">
        <v>56</v>
      </c>
      <c r="I247" s="25" t="s">
        <v>56</v>
      </c>
      <c r="J247" s="25" t="s">
        <v>70</v>
      </c>
      <c r="K247" s="25" t="s">
        <v>65</v>
      </c>
      <c r="L247" s="25" t="s">
        <v>77</v>
      </c>
      <c r="M247" s="25" t="s">
        <v>72</v>
      </c>
      <c r="N247" s="26">
        <v>28009.26</v>
      </c>
      <c r="O247" s="26">
        <v>42539.11</v>
      </c>
      <c r="P247" s="27">
        <v>14529.850000000002</v>
      </c>
      <c r="Q247" s="28">
        <v>0.51875165570243564</v>
      </c>
      <c r="R247" s="29">
        <v>14802.54</v>
      </c>
      <c r="S247" s="29">
        <v>9698.99</v>
      </c>
      <c r="T247" s="30">
        <v>-5103.5500000000011</v>
      </c>
      <c r="U247" s="31">
        <v>-0.34477528856534084</v>
      </c>
      <c r="V247" s="26">
        <v>32878.25</v>
      </c>
      <c r="W247" s="26">
        <v>28363.17</v>
      </c>
      <c r="X247" s="27">
        <v>-4515.0800000000017</v>
      </c>
      <c r="Y247" s="28">
        <v>-0.13732726042292404</v>
      </c>
      <c r="Z247" s="29">
        <v>1058.47</v>
      </c>
      <c r="AA247" s="29">
        <v>575.5</v>
      </c>
      <c r="AB247" s="30">
        <v>-482.97</v>
      </c>
      <c r="AC247" s="32">
        <v>-0.4562906837227319</v>
      </c>
      <c r="AD247" s="26">
        <v>1620</v>
      </c>
      <c r="AE247" s="26">
        <v>3901.45</v>
      </c>
      <c r="AF247" s="27">
        <v>2281.4499999999998</v>
      </c>
      <c r="AG247" s="33">
        <v>1.4083024691358024</v>
      </c>
      <c r="AH247" s="34">
        <v>58.400000000000006</v>
      </c>
      <c r="AI247" s="34">
        <v>32</v>
      </c>
      <c r="AJ247" s="34">
        <v>-26.400000000000006</v>
      </c>
      <c r="AK247" s="32">
        <v>-0.45205479452054798</v>
      </c>
      <c r="AL247" s="35">
        <v>44274.041666666664</v>
      </c>
      <c r="AM247" s="16"/>
    </row>
    <row r="248" spans="1:39" ht="49.5" hidden="1" x14ac:dyDescent="0.25">
      <c r="A248" s="25" t="s">
        <v>50</v>
      </c>
      <c r="B248" s="25" t="s">
        <v>51</v>
      </c>
      <c r="C248" s="39">
        <v>638537</v>
      </c>
      <c r="D248" s="25" t="s">
        <v>140</v>
      </c>
      <c r="E248" s="25" t="s">
        <v>53</v>
      </c>
      <c r="F248" s="25" t="s">
        <v>54</v>
      </c>
      <c r="G248" s="25" t="s">
        <v>104</v>
      </c>
      <c r="H248" s="25" t="s">
        <v>56</v>
      </c>
      <c r="I248" s="25" t="s">
        <v>56</v>
      </c>
      <c r="J248" s="25" t="s">
        <v>57</v>
      </c>
      <c r="K248" s="25" t="s">
        <v>65</v>
      </c>
      <c r="L248" s="25" t="s">
        <v>80</v>
      </c>
      <c r="M248" s="25" t="s">
        <v>119</v>
      </c>
      <c r="N248" s="26">
        <v>400631.72</v>
      </c>
      <c r="O248" s="26">
        <v>542027.77</v>
      </c>
      <c r="P248" s="27">
        <v>141396.05000000005</v>
      </c>
      <c r="Q248" s="28">
        <v>0.35293273832636129</v>
      </c>
      <c r="R248" s="29">
        <v>152690.72</v>
      </c>
      <c r="S248" s="29">
        <v>54972.98</v>
      </c>
      <c r="T248" s="30">
        <v>-97717.739999999991</v>
      </c>
      <c r="U248" s="31">
        <v>-0.63997170227503009</v>
      </c>
      <c r="V248" s="26">
        <v>132056.22</v>
      </c>
      <c r="W248" s="26">
        <v>136166.28</v>
      </c>
      <c r="X248" s="27">
        <v>4110.0599999999977</v>
      </c>
      <c r="Y248" s="28">
        <v>3.1123562373661744E-2</v>
      </c>
      <c r="Z248" s="29">
        <v>45684.78</v>
      </c>
      <c r="AA248" s="29">
        <v>0</v>
      </c>
      <c r="AB248" s="30">
        <v>-45684.78</v>
      </c>
      <c r="AC248" s="32">
        <v>-1</v>
      </c>
      <c r="AD248" s="26">
        <v>70200</v>
      </c>
      <c r="AE248" s="26">
        <v>350888.51</v>
      </c>
      <c r="AF248" s="27">
        <v>280688.51</v>
      </c>
      <c r="AG248" s="33">
        <v>3.9984118233618235</v>
      </c>
      <c r="AH248" s="34">
        <v>1404.05</v>
      </c>
      <c r="AI248" s="34">
        <v>0</v>
      </c>
      <c r="AJ248" s="34">
        <v>-1404.05</v>
      </c>
      <c r="AK248" s="32">
        <v>-1</v>
      </c>
      <c r="AL248" s="35">
        <v>44441.041666666664</v>
      </c>
      <c r="AM248" s="16"/>
    </row>
    <row r="249" spans="1:39" ht="49.5" hidden="1" x14ac:dyDescent="0.25">
      <c r="A249" s="25" t="s">
        <v>50</v>
      </c>
      <c r="B249" s="25" t="s">
        <v>51</v>
      </c>
      <c r="C249" s="39">
        <v>638538</v>
      </c>
      <c r="D249" s="25" t="s">
        <v>133</v>
      </c>
      <c r="E249" s="25" t="s">
        <v>53</v>
      </c>
      <c r="F249" s="25" t="s">
        <v>54</v>
      </c>
      <c r="G249" s="25" t="s">
        <v>131</v>
      </c>
      <c r="H249" s="25" t="s">
        <v>56</v>
      </c>
      <c r="I249" s="25" t="s">
        <v>56</v>
      </c>
      <c r="J249" s="25" t="s">
        <v>57</v>
      </c>
      <c r="K249" s="25" t="s">
        <v>65</v>
      </c>
      <c r="L249" s="25" t="s">
        <v>80</v>
      </c>
      <c r="M249" s="25" t="s">
        <v>119</v>
      </c>
      <c r="N249" s="26">
        <v>377617.05</v>
      </c>
      <c r="O249" s="26">
        <v>321373.53999999998</v>
      </c>
      <c r="P249" s="27">
        <v>-56243.510000000009</v>
      </c>
      <c r="Q249" s="28">
        <v>-0.14894324819284513</v>
      </c>
      <c r="R249" s="29">
        <v>132323.01999999999</v>
      </c>
      <c r="S249" s="29">
        <v>119058.36</v>
      </c>
      <c r="T249" s="30">
        <v>-13264.659999999989</v>
      </c>
      <c r="U249" s="31">
        <v>-0.10024453794963258</v>
      </c>
      <c r="V249" s="26">
        <v>105171.06</v>
      </c>
      <c r="W249" s="26">
        <v>60627.76</v>
      </c>
      <c r="X249" s="27">
        <v>-44543.299999999996</v>
      </c>
      <c r="Y249" s="28">
        <v>-0.4235319107746941</v>
      </c>
      <c r="Z249" s="29">
        <v>38332.97</v>
      </c>
      <c r="AA249" s="29">
        <v>49018.04</v>
      </c>
      <c r="AB249" s="30">
        <v>10685.07</v>
      </c>
      <c r="AC249" s="32">
        <v>0.27874359852628167</v>
      </c>
      <c r="AD249" s="26">
        <v>101790</v>
      </c>
      <c r="AE249" s="26">
        <v>92669.38</v>
      </c>
      <c r="AF249" s="27">
        <v>-9120.6199999999953</v>
      </c>
      <c r="AG249" s="33">
        <v>-8.9602318498870182E-2</v>
      </c>
      <c r="AH249" s="34">
        <v>1219.3900000000001</v>
      </c>
      <c r="AI249" s="34">
        <v>1077</v>
      </c>
      <c r="AJ249" s="34">
        <v>-142.3900000000001</v>
      </c>
      <c r="AK249" s="32">
        <v>-0.1167715005043506</v>
      </c>
      <c r="AL249" s="35">
        <v>44536.041666666664</v>
      </c>
      <c r="AM249" s="16"/>
    </row>
    <row r="250" spans="1:39" ht="49.5" hidden="1" x14ac:dyDescent="0.25">
      <c r="A250" s="25" t="s">
        <v>50</v>
      </c>
      <c r="B250" s="25" t="s">
        <v>51</v>
      </c>
      <c r="C250" s="39">
        <v>638539</v>
      </c>
      <c r="D250" s="25" t="s">
        <v>132</v>
      </c>
      <c r="E250" s="25" t="s">
        <v>53</v>
      </c>
      <c r="F250" s="25" t="s">
        <v>54</v>
      </c>
      <c r="G250" s="25" t="s">
        <v>75</v>
      </c>
      <c r="H250" s="25" t="s">
        <v>55</v>
      </c>
      <c r="I250" s="25" t="s">
        <v>56</v>
      </c>
      <c r="J250" s="25" t="s">
        <v>57</v>
      </c>
      <c r="K250" s="25" t="s">
        <v>65</v>
      </c>
      <c r="L250" s="25" t="s">
        <v>80</v>
      </c>
      <c r="M250" s="25" t="s">
        <v>119</v>
      </c>
      <c r="N250" s="26">
        <v>162363.17000000001</v>
      </c>
      <c r="O250" s="26">
        <v>154659.95000000001</v>
      </c>
      <c r="P250" s="27">
        <v>-7703.2200000000012</v>
      </c>
      <c r="Q250" s="28">
        <v>-4.744438039735243E-2</v>
      </c>
      <c r="R250" s="29">
        <v>56394.86</v>
      </c>
      <c r="S250" s="29">
        <v>55777.73</v>
      </c>
      <c r="T250" s="30">
        <v>-617.12999999999738</v>
      </c>
      <c r="U250" s="31">
        <v>-1.0943018565876346E-2</v>
      </c>
      <c r="V250" s="26">
        <v>47032.480000000003</v>
      </c>
      <c r="W250" s="26">
        <v>36599.910000000003</v>
      </c>
      <c r="X250" s="27">
        <v>-10432.57</v>
      </c>
      <c r="Y250" s="28">
        <v>-0.22181628525648656</v>
      </c>
      <c r="Z250" s="29">
        <v>16150.55</v>
      </c>
      <c r="AA250" s="29">
        <v>21838.25</v>
      </c>
      <c r="AB250" s="30">
        <v>5687.7000000000007</v>
      </c>
      <c r="AC250" s="32">
        <v>0.35216757324053988</v>
      </c>
      <c r="AD250" s="26">
        <v>42785.279999999999</v>
      </c>
      <c r="AE250" s="26">
        <v>40444.06</v>
      </c>
      <c r="AF250" s="27">
        <v>-2341.2200000000012</v>
      </c>
      <c r="AG250" s="33">
        <v>-5.4720221534135131E-2</v>
      </c>
      <c r="AH250" s="34">
        <v>520.26</v>
      </c>
      <c r="AI250" s="34">
        <v>482</v>
      </c>
      <c r="AJ250" s="34">
        <v>-38.259999999999991</v>
      </c>
      <c r="AK250" s="32">
        <v>-7.3540153000422853E-2</v>
      </c>
      <c r="AL250" s="35">
        <v>44509.041666666664</v>
      </c>
      <c r="AM250" s="16"/>
    </row>
    <row r="251" spans="1:39" ht="49.5" hidden="1" x14ac:dyDescent="0.25">
      <c r="A251" s="25" t="s">
        <v>50</v>
      </c>
      <c r="B251" s="25" t="s">
        <v>51</v>
      </c>
      <c r="C251" s="39">
        <v>638540</v>
      </c>
      <c r="D251" s="25" t="s">
        <v>137</v>
      </c>
      <c r="E251" s="25" t="s">
        <v>53</v>
      </c>
      <c r="F251" s="25" t="s">
        <v>54</v>
      </c>
      <c r="G251" s="25" t="s">
        <v>74</v>
      </c>
      <c r="H251" s="25" t="s">
        <v>56</v>
      </c>
      <c r="I251" s="25" t="s">
        <v>56</v>
      </c>
      <c r="J251" s="25" t="s">
        <v>57</v>
      </c>
      <c r="K251" s="25" t="s">
        <v>58</v>
      </c>
      <c r="L251" s="25" t="s">
        <v>80</v>
      </c>
      <c r="M251" s="25" t="s">
        <v>60</v>
      </c>
      <c r="N251" s="26">
        <v>225171.56</v>
      </c>
      <c r="O251" s="26">
        <v>210142.48</v>
      </c>
      <c r="P251" s="27">
        <v>-15029.079999999987</v>
      </c>
      <c r="Q251" s="28">
        <v>-6.6745018775905746E-2</v>
      </c>
      <c r="R251" s="29">
        <v>71957.41</v>
      </c>
      <c r="S251" s="29">
        <v>71297.440000000002</v>
      </c>
      <c r="T251" s="30">
        <v>-659.97000000000116</v>
      </c>
      <c r="U251" s="31">
        <v>-9.171675300709144E-3</v>
      </c>
      <c r="V251" s="26">
        <v>75862.39</v>
      </c>
      <c r="W251" s="26">
        <v>72170.289999999994</v>
      </c>
      <c r="X251" s="27">
        <v>-3692.1000000000058</v>
      </c>
      <c r="Y251" s="28">
        <v>-4.8668384953334663E-2</v>
      </c>
      <c r="Z251" s="29">
        <v>19031.759999999998</v>
      </c>
      <c r="AA251" s="29">
        <v>31510.69</v>
      </c>
      <c r="AB251" s="30">
        <v>12478.93</v>
      </c>
      <c r="AC251" s="32">
        <v>0.65568975228775483</v>
      </c>
      <c r="AD251" s="26">
        <v>58320</v>
      </c>
      <c r="AE251" s="26">
        <v>35164.06</v>
      </c>
      <c r="AF251" s="27">
        <v>-23155.940000000002</v>
      </c>
      <c r="AG251" s="33">
        <v>-0.39704972565157753</v>
      </c>
      <c r="AH251" s="34">
        <v>676.56</v>
      </c>
      <c r="AI251" s="34">
        <v>645</v>
      </c>
      <c r="AJ251" s="34">
        <v>-31.559999999999945</v>
      </c>
      <c r="AK251" s="32">
        <v>-4.6647747428165937E-2</v>
      </c>
      <c r="AL251" s="35">
        <v>44475.041666666664</v>
      </c>
      <c r="AM251" s="16"/>
    </row>
    <row r="252" spans="1:39" ht="49.5" hidden="1" x14ac:dyDescent="0.25">
      <c r="A252" s="25" t="s">
        <v>50</v>
      </c>
      <c r="B252" s="25" t="s">
        <v>51</v>
      </c>
      <c r="C252" s="39">
        <v>638541</v>
      </c>
      <c r="D252" s="25" t="s">
        <v>115</v>
      </c>
      <c r="E252" s="25" t="s">
        <v>53</v>
      </c>
      <c r="F252" s="25" t="s">
        <v>54</v>
      </c>
      <c r="G252" s="25" t="s">
        <v>79</v>
      </c>
      <c r="H252" s="25" t="s">
        <v>56</v>
      </c>
      <c r="I252" s="25" t="s">
        <v>56</v>
      </c>
      <c r="J252" s="25" t="s">
        <v>57</v>
      </c>
      <c r="K252" s="25" t="s">
        <v>58</v>
      </c>
      <c r="L252" s="25" t="s">
        <v>80</v>
      </c>
      <c r="M252" s="25" t="s">
        <v>60</v>
      </c>
      <c r="N252" s="26">
        <v>252098.51</v>
      </c>
      <c r="O252" s="26">
        <v>264014.01</v>
      </c>
      <c r="P252" s="27">
        <v>11915.5</v>
      </c>
      <c r="Q252" s="28">
        <v>4.7265253570915593E-2</v>
      </c>
      <c r="R252" s="29">
        <v>73159.929999999993</v>
      </c>
      <c r="S252" s="29">
        <v>106311.09</v>
      </c>
      <c r="T252" s="30">
        <v>33151.160000000003</v>
      </c>
      <c r="U252" s="31">
        <v>0.45313274629978467</v>
      </c>
      <c r="V252" s="26">
        <v>86708.31</v>
      </c>
      <c r="W252" s="26">
        <v>73182.8</v>
      </c>
      <c r="X252" s="27">
        <v>-13525.509999999995</v>
      </c>
      <c r="Y252" s="28">
        <v>-0.15598862438905792</v>
      </c>
      <c r="Z252" s="29">
        <v>18227.55</v>
      </c>
      <c r="AA252" s="29">
        <v>45067.33</v>
      </c>
      <c r="AB252" s="30">
        <v>26839.780000000002</v>
      </c>
      <c r="AC252" s="32">
        <v>1.4724842340303554</v>
      </c>
      <c r="AD252" s="26">
        <v>74002.720000000001</v>
      </c>
      <c r="AE252" s="26">
        <v>39452.79</v>
      </c>
      <c r="AF252" s="27">
        <v>-34549.93</v>
      </c>
      <c r="AG252" s="33">
        <v>-0.466873785179788</v>
      </c>
      <c r="AH252" s="34">
        <v>690.86</v>
      </c>
      <c r="AI252" s="34">
        <v>1034.5</v>
      </c>
      <c r="AJ252" s="34">
        <v>343.64</v>
      </c>
      <c r="AK252" s="32">
        <v>0.4974090264308253</v>
      </c>
      <c r="AL252" s="35">
        <v>44495.041666666664</v>
      </c>
      <c r="AM252" s="16"/>
    </row>
    <row r="253" spans="1:39" ht="49.5" hidden="1" x14ac:dyDescent="0.25">
      <c r="A253" s="25" t="s">
        <v>50</v>
      </c>
      <c r="B253" s="25" t="s">
        <v>51</v>
      </c>
      <c r="C253" s="39">
        <v>638542</v>
      </c>
      <c r="D253" s="25" t="s">
        <v>114</v>
      </c>
      <c r="E253" s="25" t="s">
        <v>53</v>
      </c>
      <c r="F253" s="25" t="s">
        <v>54</v>
      </c>
      <c r="G253" s="25" t="s">
        <v>79</v>
      </c>
      <c r="H253" s="25" t="s">
        <v>56</v>
      </c>
      <c r="I253" s="25" t="s">
        <v>56</v>
      </c>
      <c r="J253" s="25" t="s">
        <v>57</v>
      </c>
      <c r="K253" s="25" t="s">
        <v>58</v>
      </c>
      <c r="L253" s="25" t="s">
        <v>80</v>
      </c>
      <c r="M253" s="25" t="s">
        <v>60</v>
      </c>
      <c r="N253" s="26">
        <v>234986.06</v>
      </c>
      <c r="O253" s="26">
        <v>248204.14</v>
      </c>
      <c r="P253" s="27">
        <v>13218.080000000016</v>
      </c>
      <c r="Q253" s="28">
        <v>5.6250485667107303E-2</v>
      </c>
      <c r="R253" s="29">
        <v>53053.72</v>
      </c>
      <c r="S253" s="29">
        <v>89124.18</v>
      </c>
      <c r="T253" s="30">
        <v>36070.459999999992</v>
      </c>
      <c r="U253" s="31">
        <v>0.67988559520425695</v>
      </c>
      <c r="V253" s="26">
        <v>119257.16</v>
      </c>
      <c r="W253" s="26">
        <v>76470.91</v>
      </c>
      <c r="X253" s="27">
        <v>-42786.25</v>
      </c>
      <c r="Y253" s="28">
        <v>-0.35877300784288341</v>
      </c>
      <c r="Z253" s="29">
        <v>13911.78</v>
      </c>
      <c r="AA253" s="29">
        <v>42963.66</v>
      </c>
      <c r="AB253" s="30">
        <v>29051.880000000005</v>
      </c>
      <c r="AC253" s="32">
        <v>2.0882935181551177</v>
      </c>
      <c r="AD253" s="26">
        <v>48763.4</v>
      </c>
      <c r="AE253" s="26">
        <v>39645.39</v>
      </c>
      <c r="AF253" s="27">
        <v>-9118.010000000002</v>
      </c>
      <c r="AG253" s="33">
        <v>-0.1869847057424216</v>
      </c>
      <c r="AH253" s="34">
        <v>499.35</v>
      </c>
      <c r="AI253" s="34">
        <v>902.5</v>
      </c>
      <c r="AJ253" s="34">
        <v>403.15</v>
      </c>
      <c r="AK253" s="32">
        <v>0.80734955442074685</v>
      </c>
      <c r="AL253" s="35">
        <v>44475.041666666664</v>
      </c>
      <c r="AM253" s="16"/>
    </row>
    <row r="254" spans="1:39" ht="49.5" hidden="1" x14ac:dyDescent="0.25">
      <c r="A254" s="25" t="s">
        <v>50</v>
      </c>
      <c r="B254" s="25" t="s">
        <v>51</v>
      </c>
      <c r="C254" s="39">
        <v>638543</v>
      </c>
      <c r="D254" s="25" t="s">
        <v>136</v>
      </c>
      <c r="E254" s="25" t="s">
        <v>53</v>
      </c>
      <c r="F254" s="25" t="s">
        <v>54</v>
      </c>
      <c r="G254" s="25" t="s">
        <v>79</v>
      </c>
      <c r="H254" s="25" t="s">
        <v>56</v>
      </c>
      <c r="I254" s="25" t="s">
        <v>56</v>
      </c>
      <c r="J254" s="25" t="s">
        <v>57</v>
      </c>
      <c r="K254" s="25" t="s">
        <v>58</v>
      </c>
      <c r="L254" s="25" t="s">
        <v>80</v>
      </c>
      <c r="M254" s="25" t="s">
        <v>60</v>
      </c>
      <c r="N254" s="26">
        <v>220759.15</v>
      </c>
      <c r="O254" s="26">
        <v>268220.3</v>
      </c>
      <c r="P254" s="27">
        <v>47461.149999999994</v>
      </c>
      <c r="Q254" s="28">
        <v>0.21499063572223392</v>
      </c>
      <c r="R254" s="29">
        <v>81353.259999999995</v>
      </c>
      <c r="S254" s="29">
        <v>101657.08</v>
      </c>
      <c r="T254" s="30">
        <v>20303.820000000007</v>
      </c>
      <c r="U254" s="31">
        <v>0.24957598503120845</v>
      </c>
      <c r="V254" s="26">
        <v>78947.5</v>
      </c>
      <c r="W254" s="26">
        <v>64680.31</v>
      </c>
      <c r="X254" s="27">
        <v>-14267.190000000002</v>
      </c>
      <c r="Y254" s="28">
        <v>-0.18071743880426869</v>
      </c>
      <c r="Z254" s="29">
        <v>20498.39</v>
      </c>
      <c r="AA254" s="29">
        <v>42253.98</v>
      </c>
      <c r="AB254" s="30">
        <v>21755.590000000004</v>
      </c>
      <c r="AC254" s="32">
        <v>1.0613316460463482</v>
      </c>
      <c r="AD254" s="26">
        <v>39960</v>
      </c>
      <c r="AE254" s="26">
        <v>59628.93</v>
      </c>
      <c r="AF254" s="27">
        <v>19668.93</v>
      </c>
      <c r="AG254" s="33">
        <v>0.49221546546546546</v>
      </c>
      <c r="AH254" s="34">
        <v>756.84</v>
      </c>
      <c r="AI254" s="34">
        <v>914</v>
      </c>
      <c r="AJ254" s="34">
        <v>157.15999999999997</v>
      </c>
      <c r="AK254" s="32">
        <v>0.20765287246974257</v>
      </c>
      <c r="AL254" s="35">
        <v>44491.041666666664</v>
      </c>
      <c r="AM254" s="16"/>
    </row>
    <row r="255" spans="1:39" ht="49.5" hidden="1" x14ac:dyDescent="0.25">
      <c r="A255" s="25" t="s">
        <v>50</v>
      </c>
      <c r="B255" s="25" t="s">
        <v>51</v>
      </c>
      <c r="C255" s="39">
        <v>638544</v>
      </c>
      <c r="D255" s="25" t="s">
        <v>122</v>
      </c>
      <c r="E255" s="25" t="s">
        <v>53</v>
      </c>
      <c r="F255" s="25" t="s">
        <v>54</v>
      </c>
      <c r="G255" s="25" t="s">
        <v>79</v>
      </c>
      <c r="H255" s="25" t="s">
        <v>56</v>
      </c>
      <c r="I255" s="25" t="s">
        <v>56</v>
      </c>
      <c r="J255" s="25" t="s">
        <v>57</v>
      </c>
      <c r="K255" s="25" t="s">
        <v>58</v>
      </c>
      <c r="L255" s="25" t="s">
        <v>80</v>
      </c>
      <c r="M255" s="25" t="s">
        <v>60</v>
      </c>
      <c r="N255" s="26">
        <v>137782.23000000001</v>
      </c>
      <c r="O255" s="26">
        <v>151441.01999999999</v>
      </c>
      <c r="P255" s="27">
        <v>13658.789999999979</v>
      </c>
      <c r="Q255" s="28">
        <v>9.9133175591656325E-2</v>
      </c>
      <c r="R255" s="29">
        <v>51992.06</v>
      </c>
      <c r="S255" s="29">
        <v>56234</v>
      </c>
      <c r="T255" s="30">
        <v>4241.9400000000023</v>
      </c>
      <c r="U255" s="31">
        <v>8.1588227125449594E-2</v>
      </c>
      <c r="V255" s="26">
        <v>42602.81</v>
      </c>
      <c r="W255" s="26">
        <v>44692.639999999999</v>
      </c>
      <c r="X255" s="27">
        <v>2089.8300000000017</v>
      </c>
      <c r="Y255" s="28">
        <v>4.9053806544685712E-2</v>
      </c>
      <c r="Z255" s="29">
        <v>14027.36</v>
      </c>
      <c r="AA255" s="29">
        <v>26840.01</v>
      </c>
      <c r="AB255" s="30">
        <v>12812.649999999998</v>
      </c>
      <c r="AC255" s="32">
        <v>0.91340423287061834</v>
      </c>
      <c r="AD255" s="26">
        <v>29160</v>
      </c>
      <c r="AE255" s="26">
        <v>23674.37</v>
      </c>
      <c r="AF255" s="27">
        <v>-5485.630000000001</v>
      </c>
      <c r="AG255" s="33">
        <v>-0.18812174211248289</v>
      </c>
      <c r="AH255" s="34">
        <v>442.94</v>
      </c>
      <c r="AI255" s="34">
        <v>546.5</v>
      </c>
      <c r="AJ255" s="34">
        <v>103.56</v>
      </c>
      <c r="AK255" s="32">
        <v>0.23380141779925048</v>
      </c>
      <c r="AL255" s="35">
        <v>44543.041666666664</v>
      </c>
      <c r="AM255" s="16"/>
    </row>
    <row r="256" spans="1:39" ht="49.5" hidden="1" x14ac:dyDescent="0.25">
      <c r="A256" s="25" t="s">
        <v>50</v>
      </c>
      <c r="B256" s="25" t="s">
        <v>51</v>
      </c>
      <c r="C256" s="39">
        <v>638545</v>
      </c>
      <c r="D256" s="25" t="s">
        <v>120</v>
      </c>
      <c r="E256" s="25" t="s">
        <v>53</v>
      </c>
      <c r="F256" s="25" t="s">
        <v>54</v>
      </c>
      <c r="G256" s="25" t="s">
        <v>74</v>
      </c>
      <c r="H256" s="25" t="s">
        <v>75</v>
      </c>
      <c r="I256" s="25" t="s">
        <v>56</v>
      </c>
      <c r="J256" s="25" t="s">
        <v>57</v>
      </c>
      <c r="K256" s="25" t="s">
        <v>58</v>
      </c>
      <c r="L256" s="25" t="s">
        <v>80</v>
      </c>
      <c r="M256" s="25" t="s">
        <v>60</v>
      </c>
      <c r="N256" s="26">
        <v>36095.22</v>
      </c>
      <c r="O256" s="26">
        <v>32296.14</v>
      </c>
      <c r="P256" s="27">
        <v>-3799.0800000000017</v>
      </c>
      <c r="Q256" s="28">
        <v>-0.10525160949289135</v>
      </c>
      <c r="R256" s="29">
        <v>16139.47</v>
      </c>
      <c r="S256" s="29">
        <v>14924.54</v>
      </c>
      <c r="T256" s="30">
        <v>-1214.9299999999985</v>
      </c>
      <c r="U256" s="31">
        <v>-7.5276945277632942E-2</v>
      </c>
      <c r="V256" s="26">
        <v>5737.95</v>
      </c>
      <c r="W256" s="26">
        <v>5150.6400000000003</v>
      </c>
      <c r="X256" s="27">
        <v>-587.30999999999949</v>
      </c>
      <c r="Y256" s="28">
        <v>-0.10235537082058915</v>
      </c>
      <c r="Z256" s="29">
        <v>3849.8</v>
      </c>
      <c r="AA256" s="29">
        <v>5520.55</v>
      </c>
      <c r="AB256" s="30">
        <v>1670.75</v>
      </c>
      <c r="AC256" s="32">
        <v>0.43398358356278244</v>
      </c>
      <c r="AD256" s="26">
        <v>10368</v>
      </c>
      <c r="AE256" s="26">
        <v>6700.41</v>
      </c>
      <c r="AF256" s="27">
        <v>-3667.59</v>
      </c>
      <c r="AG256" s="33">
        <v>-0.35374131944444448</v>
      </c>
      <c r="AH256" s="34">
        <v>131.41</v>
      </c>
      <c r="AI256" s="34">
        <v>113</v>
      </c>
      <c r="AJ256" s="34">
        <v>-18.409999999999997</v>
      </c>
      <c r="AK256" s="32">
        <v>-0.14009588311391824</v>
      </c>
      <c r="AL256" s="35">
        <v>44539.041666666664</v>
      </c>
      <c r="AM256" s="16"/>
    </row>
    <row r="257" spans="1:39" ht="49.5" hidden="1" x14ac:dyDescent="0.25">
      <c r="A257" s="25" t="s">
        <v>50</v>
      </c>
      <c r="B257" s="25" t="s">
        <v>51</v>
      </c>
      <c r="C257" s="39">
        <v>638546</v>
      </c>
      <c r="D257" s="25" t="s">
        <v>123</v>
      </c>
      <c r="E257" s="25" t="s">
        <v>53</v>
      </c>
      <c r="F257" s="25" t="s">
        <v>54</v>
      </c>
      <c r="G257" s="25" t="s">
        <v>55</v>
      </c>
      <c r="H257" s="25" t="s">
        <v>75</v>
      </c>
      <c r="I257" s="25" t="s">
        <v>56</v>
      </c>
      <c r="J257" s="25" t="s">
        <v>57</v>
      </c>
      <c r="K257" s="25" t="s">
        <v>65</v>
      </c>
      <c r="L257" s="25" t="s">
        <v>80</v>
      </c>
      <c r="M257" s="25" t="s">
        <v>60</v>
      </c>
      <c r="N257" s="26">
        <v>84804.84</v>
      </c>
      <c r="O257" s="26">
        <v>64849.96</v>
      </c>
      <c r="P257" s="27">
        <v>-19954.879999999997</v>
      </c>
      <c r="Q257" s="28">
        <v>-0.23530355107090584</v>
      </c>
      <c r="R257" s="29">
        <v>30701.67</v>
      </c>
      <c r="S257" s="29">
        <v>28157.66</v>
      </c>
      <c r="T257" s="30">
        <v>-2544.0099999999984</v>
      </c>
      <c r="U257" s="31">
        <v>-8.286226775286161E-2</v>
      </c>
      <c r="V257" s="26">
        <v>17594.580000000002</v>
      </c>
      <c r="W257" s="26">
        <v>9686.5300000000007</v>
      </c>
      <c r="X257" s="27">
        <v>-7908.0500000000011</v>
      </c>
      <c r="Y257" s="28">
        <v>-0.44945943580352588</v>
      </c>
      <c r="Z257" s="29">
        <v>7348.59</v>
      </c>
      <c r="AA257" s="29">
        <v>5442.14</v>
      </c>
      <c r="AB257" s="30">
        <v>-1906.4499999999998</v>
      </c>
      <c r="AC257" s="32">
        <v>-0.25943072072329521</v>
      </c>
      <c r="AD257" s="26">
        <v>29160</v>
      </c>
      <c r="AE257" s="26">
        <v>21563.63</v>
      </c>
      <c r="AF257" s="27">
        <v>-7596.369999999999</v>
      </c>
      <c r="AG257" s="33">
        <v>-0.26050651577503425</v>
      </c>
      <c r="AH257" s="34">
        <v>237.72000000000003</v>
      </c>
      <c r="AI257" s="34">
        <v>151</v>
      </c>
      <c r="AJ257" s="34">
        <v>-86.720000000000027</v>
      </c>
      <c r="AK257" s="32">
        <v>-0.36479892310281009</v>
      </c>
      <c r="AL257" s="35">
        <v>44531.041666666664</v>
      </c>
      <c r="AM257" s="16"/>
    </row>
    <row r="258" spans="1:39" ht="41.25" hidden="1" x14ac:dyDescent="0.25">
      <c r="A258" s="25" t="s">
        <v>50</v>
      </c>
      <c r="B258" s="25" t="s">
        <v>51</v>
      </c>
      <c r="C258" s="39">
        <v>638557</v>
      </c>
      <c r="D258" s="25" t="s">
        <v>129</v>
      </c>
      <c r="E258" s="25" t="s">
        <v>53</v>
      </c>
      <c r="F258" s="25" t="s">
        <v>54</v>
      </c>
      <c r="G258" s="25" t="s">
        <v>75</v>
      </c>
      <c r="H258" s="25" t="s">
        <v>56</v>
      </c>
      <c r="I258" s="25" t="s">
        <v>56</v>
      </c>
      <c r="J258" s="25" t="s">
        <v>64</v>
      </c>
      <c r="K258" s="25" t="s">
        <v>65</v>
      </c>
      <c r="L258" s="25" t="s">
        <v>66</v>
      </c>
      <c r="M258" s="25" t="s">
        <v>67</v>
      </c>
      <c r="N258" s="26">
        <v>7576.55</v>
      </c>
      <c r="O258" s="26">
        <v>5538.26</v>
      </c>
      <c r="P258" s="27">
        <v>-2038.29</v>
      </c>
      <c r="Q258" s="28">
        <v>-0.26902613986577001</v>
      </c>
      <c r="R258" s="29">
        <v>2410.5500000000002</v>
      </c>
      <c r="S258" s="29">
        <v>1596.92</v>
      </c>
      <c r="T258" s="30">
        <v>-813.63000000000011</v>
      </c>
      <c r="U258" s="31">
        <v>-0.3375287797390637</v>
      </c>
      <c r="V258" s="26">
        <v>0</v>
      </c>
      <c r="W258" s="26">
        <v>0</v>
      </c>
      <c r="X258" s="27">
        <v>0</v>
      </c>
      <c r="Y258" s="18"/>
      <c r="Z258" s="29">
        <v>90</v>
      </c>
      <c r="AA258" s="29">
        <v>90</v>
      </c>
      <c r="AB258" s="30">
        <v>0</v>
      </c>
      <c r="AC258" s="32">
        <v>0</v>
      </c>
      <c r="AD258" s="26">
        <v>5076</v>
      </c>
      <c r="AE258" s="26">
        <v>3851.34</v>
      </c>
      <c r="AF258" s="27">
        <v>-1224.6599999999999</v>
      </c>
      <c r="AG258" s="33">
        <v>-0.24126477541371155</v>
      </c>
      <c r="AH258" s="34">
        <v>4</v>
      </c>
      <c r="AI258" s="34">
        <v>7.5</v>
      </c>
      <c r="AJ258" s="34">
        <v>3.5</v>
      </c>
      <c r="AK258" s="32">
        <v>0.875</v>
      </c>
      <c r="AL258" s="35">
        <v>44390.041666666664</v>
      </c>
      <c r="AM258" s="16"/>
    </row>
    <row r="259" spans="1:39" ht="82.5" hidden="1" x14ac:dyDescent="0.25">
      <c r="A259" s="25" t="s">
        <v>50</v>
      </c>
      <c r="B259" s="25" t="s">
        <v>51</v>
      </c>
      <c r="C259" s="39">
        <v>638597</v>
      </c>
      <c r="D259" s="25" t="s">
        <v>134</v>
      </c>
      <c r="E259" s="25" t="s">
        <v>53</v>
      </c>
      <c r="F259" s="25" t="s">
        <v>54</v>
      </c>
      <c r="G259" s="25" t="s">
        <v>55</v>
      </c>
      <c r="H259" s="25" t="s">
        <v>56</v>
      </c>
      <c r="I259" s="25" t="s">
        <v>56</v>
      </c>
      <c r="J259" s="25" t="s">
        <v>57</v>
      </c>
      <c r="K259" s="25" t="s">
        <v>58</v>
      </c>
      <c r="L259" s="25" t="s">
        <v>59</v>
      </c>
      <c r="M259" s="25" t="s">
        <v>72</v>
      </c>
      <c r="N259" s="26">
        <v>41851.29</v>
      </c>
      <c r="O259" s="26">
        <v>48855.5</v>
      </c>
      <c r="P259" s="27">
        <v>7004.2099999999991</v>
      </c>
      <c r="Q259" s="28">
        <v>0.16735947685244587</v>
      </c>
      <c r="R259" s="29">
        <v>5005.8900000000003</v>
      </c>
      <c r="S259" s="29">
        <v>5465.95</v>
      </c>
      <c r="T259" s="30">
        <v>460.05999999999949</v>
      </c>
      <c r="U259" s="31">
        <v>9.1903737397345822E-2</v>
      </c>
      <c r="V259" s="26">
        <v>36343.839999999997</v>
      </c>
      <c r="W259" s="26">
        <v>39069.410000000003</v>
      </c>
      <c r="X259" s="27">
        <v>2725.570000000007</v>
      </c>
      <c r="Y259" s="28">
        <v>7.4994001734544485E-2</v>
      </c>
      <c r="Z259" s="29">
        <v>501.56</v>
      </c>
      <c r="AA259" s="29">
        <v>2395.14</v>
      </c>
      <c r="AB259" s="30">
        <v>1893.58</v>
      </c>
      <c r="AC259" s="32">
        <v>3.7753808118669747</v>
      </c>
      <c r="AD259" s="26">
        <v>0</v>
      </c>
      <c r="AE259" s="26">
        <v>1925</v>
      </c>
      <c r="AF259" s="27">
        <v>1925</v>
      </c>
      <c r="AG259" s="18"/>
      <c r="AH259" s="34">
        <v>19.799999999999997</v>
      </c>
      <c r="AI259" s="34">
        <v>22</v>
      </c>
      <c r="AJ259" s="34">
        <v>2.2000000000000028</v>
      </c>
      <c r="AK259" s="32">
        <v>0.11111111111111127</v>
      </c>
      <c r="AL259" s="35">
        <v>44560.041666666664</v>
      </c>
      <c r="AM259" s="16"/>
    </row>
    <row r="260" spans="1:39" ht="82.5" hidden="1" x14ac:dyDescent="0.25">
      <c r="A260" s="25" t="s">
        <v>50</v>
      </c>
      <c r="B260" s="25" t="s">
        <v>51</v>
      </c>
      <c r="C260" s="39">
        <v>638598</v>
      </c>
      <c r="D260" s="25" t="s">
        <v>138</v>
      </c>
      <c r="E260" s="25" t="s">
        <v>53</v>
      </c>
      <c r="F260" s="25" t="s">
        <v>54</v>
      </c>
      <c r="G260" s="25" t="s">
        <v>131</v>
      </c>
      <c r="H260" s="25" t="s">
        <v>56</v>
      </c>
      <c r="I260" s="25" t="s">
        <v>56</v>
      </c>
      <c r="J260" s="25" t="s">
        <v>57</v>
      </c>
      <c r="K260" s="25" t="s">
        <v>58</v>
      </c>
      <c r="L260" s="25" t="s">
        <v>59</v>
      </c>
      <c r="M260" s="25" t="s">
        <v>72</v>
      </c>
      <c r="N260" s="26">
        <v>34164.660000000003</v>
      </c>
      <c r="O260" s="26">
        <v>25170.07</v>
      </c>
      <c r="P260" s="27">
        <v>-8994.5900000000038</v>
      </c>
      <c r="Q260" s="28">
        <v>-0.26327175508259126</v>
      </c>
      <c r="R260" s="29">
        <v>14132.6</v>
      </c>
      <c r="S260" s="29">
        <v>8697.06</v>
      </c>
      <c r="T260" s="30">
        <v>-5435.5400000000009</v>
      </c>
      <c r="U260" s="31">
        <v>-0.38461005052148939</v>
      </c>
      <c r="V260" s="26">
        <v>18133.150000000001</v>
      </c>
      <c r="W260" s="26">
        <v>14746.35</v>
      </c>
      <c r="X260" s="27">
        <v>-3386.8000000000011</v>
      </c>
      <c r="Y260" s="28">
        <v>-0.18677394716306878</v>
      </c>
      <c r="Z260" s="29">
        <v>1898.91</v>
      </c>
      <c r="AA260" s="29">
        <v>1726.66</v>
      </c>
      <c r="AB260" s="30">
        <v>-172.25</v>
      </c>
      <c r="AC260" s="32">
        <v>-9.0709933593482575E-2</v>
      </c>
      <c r="AD260" s="26">
        <v>0</v>
      </c>
      <c r="AE260" s="26">
        <v>0</v>
      </c>
      <c r="AF260" s="27">
        <v>0</v>
      </c>
      <c r="AG260" s="18"/>
      <c r="AH260" s="34">
        <v>74.960000000000008</v>
      </c>
      <c r="AI260" s="34">
        <v>32</v>
      </c>
      <c r="AJ260" s="34">
        <v>-42.960000000000008</v>
      </c>
      <c r="AK260" s="32">
        <v>-0.57310565635005339</v>
      </c>
      <c r="AL260" s="35">
        <v>44364.041666666664</v>
      </c>
      <c r="AM260" s="16"/>
    </row>
    <row r="261" spans="1:39" ht="82.5" hidden="1" x14ac:dyDescent="0.25">
      <c r="A261" s="25" t="s">
        <v>50</v>
      </c>
      <c r="B261" s="25" t="s">
        <v>51</v>
      </c>
      <c r="C261" s="39">
        <v>638599</v>
      </c>
      <c r="D261" s="25" t="s">
        <v>130</v>
      </c>
      <c r="E261" s="25" t="s">
        <v>53</v>
      </c>
      <c r="F261" s="25" t="s">
        <v>54</v>
      </c>
      <c r="G261" s="25" t="s">
        <v>131</v>
      </c>
      <c r="H261" s="25" t="s">
        <v>56</v>
      </c>
      <c r="I261" s="25" t="s">
        <v>56</v>
      </c>
      <c r="J261" s="25" t="s">
        <v>57</v>
      </c>
      <c r="K261" s="25" t="s">
        <v>58</v>
      </c>
      <c r="L261" s="25" t="s">
        <v>59</v>
      </c>
      <c r="M261" s="25" t="s">
        <v>72</v>
      </c>
      <c r="N261" s="26">
        <v>52815.25</v>
      </c>
      <c r="O261" s="26">
        <v>23826.94</v>
      </c>
      <c r="P261" s="27">
        <v>-28988.31</v>
      </c>
      <c r="Q261" s="28">
        <v>-0.54886249710074275</v>
      </c>
      <c r="R261" s="29">
        <v>20163.03</v>
      </c>
      <c r="S261" s="29">
        <v>8743.9</v>
      </c>
      <c r="T261" s="30">
        <v>-11419.13</v>
      </c>
      <c r="U261" s="31">
        <v>-0.56633997965583549</v>
      </c>
      <c r="V261" s="26">
        <v>29329.13</v>
      </c>
      <c r="W261" s="26">
        <v>13495.78</v>
      </c>
      <c r="X261" s="27">
        <v>-15833.35</v>
      </c>
      <c r="Y261" s="28">
        <v>-0.53985065359933959</v>
      </c>
      <c r="Z261" s="29">
        <v>3323.09</v>
      </c>
      <c r="AA261" s="29">
        <v>1587.26</v>
      </c>
      <c r="AB261" s="30">
        <v>-1735.8300000000002</v>
      </c>
      <c r="AC261" s="32">
        <v>-0.5223541944395127</v>
      </c>
      <c r="AD261" s="26">
        <v>0</v>
      </c>
      <c r="AE261" s="26">
        <v>0</v>
      </c>
      <c r="AF261" s="27">
        <v>0</v>
      </c>
      <c r="AG261" s="18"/>
      <c r="AH261" s="34">
        <v>131.16999999999999</v>
      </c>
      <c r="AI261" s="34">
        <v>32</v>
      </c>
      <c r="AJ261" s="34">
        <v>-99.169999999999987</v>
      </c>
      <c r="AK261" s="32">
        <v>-0.75604177784554394</v>
      </c>
      <c r="AL261" s="35">
        <v>44488.041666666664</v>
      </c>
      <c r="AM261" s="16"/>
    </row>
    <row r="262" spans="1:39" ht="90.75" hidden="1" x14ac:dyDescent="0.25">
      <c r="A262" s="25" t="s">
        <v>50</v>
      </c>
      <c r="B262" s="25" t="s">
        <v>51</v>
      </c>
      <c r="C262" s="39">
        <v>638600</v>
      </c>
      <c r="D262" s="25" t="s">
        <v>139</v>
      </c>
      <c r="E262" s="25" t="s">
        <v>53</v>
      </c>
      <c r="F262" s="25" t="s">
        <v>54</v>
      </c>
      <c r="G262" s="25" t="s">
        <v>131</v>
      </c>
      <c r="H262" s="25" t="s">
        <v>56</v>
      </c>
      <c r="I262" s="25" t="s">
        <v>56</v>
      </c>
      <c r="J262" s="25" t="s">
        <v>57</v>
      </c>
      <c r="K262" s="25" t="s">
        <v>58</v>
      </c>
      <c r="L262" s="25" t="s">
        <v>59</v>
      </c>
      <c r="M262" s="25" t="s">
        <v>72</v>
      </c>
      <c r="N262" s="26">
        <v>40815.11</v>
      </c>
      <c r="O262" s="26">
        <v>8717.2000000000007</v>
      </c>
      <c r="P262" s="27">
        <v>-32097.91</v>
      </c>
      <c r="Q262" s="28">
        <v>-0.78642223431469371</v>
      </c>
      <c r="R262" s="29">
        <v>7970.61</v>
      </c>
      <c r="S262" s="29">
        <v>2484.04</v>
      </c>
      <c r="T262" s="30">
        <v>-5486.57</v>
      </c>
      <c r="U262" s="31">
        <v>-0.68835007609204313</v>
      </c>
      <c r="V262" s="26">
        <v>31405.98</v>
      </c>
      <c r="W262" s="26">
        <v>5897.33</v>
      </c>
      <c r="X262" s="27">
        <v>-25508.65</v>
      </c>
      <c r="Y262" s="28">
        <v>-0.81222270408374464</v>
      </c>
      <c r="Z262" s="29">
        <v>1438.52</v>
      </c>
      <c r="AA262" s="29">
        <v>335.83</v>
      </c>
      <c r="AB262" s="30">
        <v>-1102.69</v>
      </c>
      <c r="AC262" s="32">
        <v>-0.76654478213719657</v>
      </c>
      <c r="AD262" s="26">
        <v>0</v>
      </c>
      <c r="AE262" s="26">
        <v>0</v>
      </c>
      <c r="AF262" s="27">
        <v>0</v>
      </c>
      <c r="AG262" s="18"/>
      <c r="AH262" s="34">
        <v>47.56</v>
      </c>
      <c r="AI262" s="34">
        <v>10</v>
      </c>
      <c r="AJ262" s="34">
        <v>-37.56</v>
      </c>
      <c r="AK262" s="32">
        <v>-0.78973927670311184</v>
      </c>
      <c r="AL262" s="35">
        <v>44350.041666666664</v>
      </c>
      <c r="AM262" s="16"/>
    </row>
    <row r="263" spans="1:39" ht="82.5" hidden="1" x14ac:dyDescent="0.25">
      <c r="A263" s="25" t="s">
        <v>50</v>
      </c>
      <c r="B263" s="25" t="s">
        <v>51</v>
      </c>
      <c r="C263" s="39">
        <v>638601</v>
      </c>
      <c r="D263" s="25" t="s">
        <v>117</v>
      </c>
      <c r="E263" s="25" t="s">
        <v>53</v>
      </c>
      <c r="F263" s="25" t="s">
        <v>54</v>
      </c>
      <c r="G263" s="25" t="s">
        <v>79</v>
      </c>
      <c r="H263" s="25" t="s">
        <v>56</v>
      </c>
      <c r="I263" s="25" t="s">
        <v>56</v>
      </c>
      <c r="J263" s="25" t="s">
        <v>57</v>
      </c>
      <c r="K263" s="25" t="s">
        <v>58</v>
      </c>
      <c r="L263" s="25" t="s">
        <v>59</v>
      </c>
      <c r="M263" s="25" t="s">
        <v>72</v>
      </c>
      <c r="N263" s="26">
        <v>39658.480000000003</v>
      </c>
      <c r="O263" s="26">
        <v>37070.239999999998</v>
      </c>
      <c r="P263" s="27">
        <v>-2588.2400000000052</v>
      </c>
      <c r="Q263" s="28">
        <v>-6.5263217349732144E-2</v>
      </c>
      <c r="R263" s="29">
        <v>10823.95</v>
      </c>
      <c r="S263" s="29">
        <v>5106.91</v>
      </c>
      <c r="T263" s="30">
        <v>-5717.0400000000009</v>
      </c>
      <c r="U263" s="31">
        <v>-0.52818425805736358</v>
      </c>
      <c r="V263" s="26">
        <v>26459.040000000001</v>
      </c>
      <c r="W263" s="26">
        <v>29501.66</v>
      </c>
      <c r="X263" s="27">
        <v>3042.619999999999</v>
      </c>
      <c r="Y263" s="28">
        <v>0.11499359009245985</v>
      </c>
      <c r="Z263" s="29">
        <v>2375.4899999999998</v>
      </c>
      <c r="AA263" s="29">
        <v>2461.67</v>
      </c>
      <c r="AB263" s="30">
        <v>86.180000000000291</v>
      </c>
      <c r="AC263" s="32">
        <v>3.6278830893836767E-2</v>
      </c>
      <c r="AD263" s="26">
        <v>0</v>
      </c>
      <c r="AE263" s="26">
        <v>0</v>
      </c>
      <c r="AF263" s="27">
        <v>0</v>
      </c>
      <c r="AG263" s="18"/>
      <c r="AH263" s="34">
        <v>75.319999999999993</v>
      </c>
      <c r="AI263" s="34">
        <v>36</v>
      </c>
      <c r="AJ263" s="34">
        <v>-39.319999999999993</v>
      </c>
      <c r="AK263" s="32">
        <v>-0.52203929899097179</v>
      </c>
      <c r="AL263" s="35">
        <v>44488.041666666664</v>
      </c>
      <c r="AM263" s="16"/>
    </row>
    <row r="264" spans="1:39" ht="49.5" hidden="1" x14ac:dyDescent="0.25">
      <c r="A264" s="25" t="s">
        <v>50</v>
      </c>
      <c r="B264" s="25" t="s">
        <v>1136</v>
      </c>
      <c r="C264" s="39">
        <v>638623</v>
      </c>
      <c r="D264" s="25" t="s">
        <v>1226</v>
      </c>
      <c r="E264" s="25" t="s">
        <v>53</v>
      </c>
      <c r="F264" s="25" t="s">
        <v>54</v>
      </c>
      <c r="G264" s="25" t="s">
        <v>90</v>
      </c>
      <c r="H264" s="25" t="s">
        <v>194</v>
      </c>
      <c r="I264" s="25" t="s">
        <v>56</v>
      </c>
      <c r="J264" s="25" t="s">
        <v>57</v>
      </c>
      <c r="K264" s="25" t="s">
        <v>65</v>
      </c>
      <c r="L264" s="25" t="s">
        <v>80</v>
      </c>
      <c r="M264" s="25" t="s">
        <v>119</v>
      </c>
      <c r="N264" s="26">
        <v>32794.629999999997</v>
      </c>
      <c r="O264" s="26">
        <v>36712.879999999997</v>
      </c>
      <c r="P264" s="27">
        <v>3918.25</v>
      </c>
      <c r="Q264" s="28">
        <v>0.11947840240917493</v>
      </c>
      <c r="R264" s="29">
        <v>13005.18</v>
      </c>
      <c r="S264" s="29">
        <v>19116.87</v>
      </c>
      <c r="T264" s="30">
        <v>6111.6899999999987</v>
      </c>
      <c r="U264" s="31">
        <v>0.46994274589048352</v>
      </c>
      <c r="V264" s="26">
        <v>4770.2</v>
      </c>
      <c r="W264" s="26">
        <v>3956.48</v>
      </c>
      <c r="X264" s="27">
        <v>-813.7199999999998</v>
      </c>
      <c r="Y264" s="28">
        <v>-0.17058404259779461</v>
      </c>
      <c r="Z264" s="29">
        <v>2419.25</v>
      </c>
      <c r="AA264" s="29">
        <v>6406.85</v>
      </c>
      <c r="AB264" s="30">
        <v>3987.6000000000004</v>
      </c>
      <c r="AC264" s="32">
        <v>1.6482794254417692</v>
      </c>
      <c r="AD264" s="26">
        <v>12600</v>
      </c>
      <c r="AE264" s="26">
        <v>7232.68</v>
      </c>
      <c r="AF264" s="27">
        <v>-5367.32</v>
      </c>
      <c r="AG264" s="33">
        <v>-0.42597777777777773</v>
      </c>
      <c r="AH264" s="34">
        <v>74.319999999999993</v>
      </c>
      <c r="AI264" s="34">
        <v>94.5</v>
      </c>
      <c r="AJ264" s="34">
        <v>20.180000000000007</v>
      </c>
      <c r="AK264" s="32">
        <v>0.27152852529601734</v>
      </c>
      <c r="AL264" s="35">
        <v>44587.041666666664</v>
      </c>
      <c r="AM264" s="16"/>
    </row>
    <row r="265" spans="1:39" ht="99" hidden="1" x14ac:dyDescent="0.25">
      <c r="A265" s="25" t="s">
        <v>50</v>
      </c>
      <c r="B265" s="25" t="s">
        <v>51</v>
      </c>
      <c r="C265" s="39">
        <v>638627</v>
      </c>
      <c r="D265" s="25" t="s">
        <v>148</v>
      </c>
      <c r="E265" s="25" t="s">
        <v>53</v>
      </c>
      <c r="F265" s="25" t="s">
        <v>54</v>
      </c>
      <c r="G265" s="25" t="s">
        <v>79</v>
      </c>
      <c r="H265" s="25" t="s">
        <v>56</v>
      </c>
      <c r="I265" s="25" t="s">
        <v>56</v>
      </c>
      <c r="J265" s="25" t="s">
        <v>57</v>
      </c>
      <c r="K265" s="25" t="s">
        <v>65</v>
      </c>
      <c r="L265" s="25" t="s">
        <v>59</v>
      </c>
      <c r="M265" s="25" t="s">
        <v>72</v>
      </c>
      <c r="N265" s="26">
        <v>85362.06</v>
      </c>
      <c r="O265" s="26">
        <v>92818.58</v>
      </c>
      <c r="P265" s="27">
        <v>7456.5200000000041</v>
      </c>
      <c r="Q265" s="28">
        <v>8.7351687623283741E-2</v>
      </c>
      <c r="R265" s="29">
        <v>24055.95</v>
      </c>
      <c r="S265" s="29">
        <v>23751.95</v>
      </c>
      <c r="T265" s="30">
        <v>-304</v>
      </c>
      <c r="U265" s="31">
        <v>-1.2637206179760101E-2</v>
      </c>
      <c r="V265" s="26">
        <v>10836.45</v>
      </c>
      <c r="W265" s="26">
        <v>4378.22</v>
      </c>
      <c r="X265" s="27">
        <v>-6458.2300000000005</v>
      </c>
      <c r="Y265" s="28">
        <v>-0.59597285088751395</v>
      </c>
      <c r="Z265" s="29">
        <v>2914.02</v>
      </c>
      <c r="AA265" s="29">
        <v>3553.9</v>
      </c>
      <c r="AB265" s="30">
        <v>639.88000000000011</v>
      </c>
      <c r="AC265" s="32">
        <v>0.219586687805849</v>
      </c>
      <c r="AD265" s="26">
        <v>47555.64</v>
      </c>
      <c r="AE265" s="26">
        <v>61134.51</v>
      </c>
      <c r="AF265" s="27">
        <v>13578.870000000003</v>
      </c>
      <c r="AG265" s="33">
        <v>0.28553647895391593</v>
      </c>
      <c r="AH265" s="34">
        <v>134.41</v>
      </c>
      <c r="AI265" s="34">
        <v>64.5</v>
      </c>
      <c r="AJ265" s="34">
        <v>-69.91</v>
      </c>
      <c r="AK265" s="32">
        <v>-0.52012499070009666</v>
      </c>
      <c r="AL265" s="35">
        <v>44300</v>
      </c>
      <c r="AM265" s="16"/>
    </row>
    <row r="266" spans="1:39" ht="90.75" hidden="1" x14ac:dyDescent="0.25">
      <c r="A266" s="25" t="s">
        <v>50</v>
      </c>
      <c r="B266" s="25" t="s">
        <v>51</v>
      </c>
      <c r="C266" s="39">
        <v>638629</v>
      </c>
      <c r="D266" s="25" t="s">
        <v>135</v>
      </c>
      <c r="E266" s="25" t="s">
        <v>53</v>
      </c>
      <c r="F266" s="25" t="s">
        <v>54</v>
      </c>
      <c r="G266" s="25" t="s">
        <v>79</v>
      </c>
      <c r="H266" s="25" t="s">
        <v>56</v>
      </c>
      <c r="I266" s="25" t="s">
        <v>56</v>
      </c>
      <c r="J266" s="25" t="s">
        <v>57</v>
      </c>
      <c r="K266" s="25" t="s">
        <v>58</v>
      </c>
      <c r="L266" s="25" t="s">
        <v>59</v>
      </c>
      <c r="M266" s="25" t="s">
        <v>119</v>
      </c>
      <c r="N266" s="26">
        <v>78503.75</v>
      </c>
      <c r="O266" s="26">
        <v>82310.880000000005</v>
      </c>
      <c r="P266" s="27">
        <v>3807.1300000000047</v>
      </c>
      <c r="Q266" s="28">
        <v>4.8496154642294217E-2</v>
      </c>
      <c r="R266" s="29">
        <v>38385.93</v>
      </c>
      <c r="S266" s="29">
        <v>39557.53</v>
      </c>
      <c r="T266" s="30">
        <v>1171.5999999999985</v>
      </c>
      <c r="U266" s="31">
        <v>3.0521599971656242E-2</v>
      </c>
      <c r="V266" s="26">
        <v>8380.92</v>
      </c>
      <c r="W266" s="26">
        <v>18609.8</v>
      </c>
      <c r="X266" s="27">
        <v>10228.879999999999</v>
      </c>
      <c r="Y266" s="28">
        <v>1.2204960791893968</v>
      </c>
      <c r="Z266" s="29">
        <v>6896.9</v>
      </c>
      <c r="AA266" s="29">
        <v>8946.14</v>
      </c>
      <c r="AB266" s="30">
        <v>2049.2399999999998</v>
      </c>
      <c r="AC266" s="32">
        <v>0.29712479519784252</v>
      </c>
      <c r="AD266" s="26">
        <v>24840</v>
      </c>
      <c r="AE266" s="26">
        <v>15197.41</v>
      </c>
      <c r="AF266" s="27">
        <v>-9642.59</v>
      </c>
      <c r="AG266" s="33">
        <v>-0.38818800322061192</v>
      </c>
      <c r="AH266" s="34">
        <v>229.45</v>
      </c>
      <c r="AI266" s="34">
        <v>388.5</v>
      </c>
      <c r="AJ266" s="34">
        <v>159.05000000000001</v>
      </c>
      <c r="AK266" s="32">
        <v>0.69317934190455444</v>
      </c>
      <c r="AL266" s="35">
        <v>44481.041666666664</v>
      </c>
      <c r="AM266" s="16"/>
    </row>
    <row r="267" spans="1:39" ht="82.5" hidden="1" x14ac:dyDescent="0.25">
      <c r="A267" s="25" t="s">
        <v>50</v>
      </c>
      <c r="B267" s="25" t="s">
        <v>51</v>
      </c>
      <c r="C267" s="39">
        <v>638631</v>
      </c>
      <c r="D267" s="25" t="s">
        <v>118</v>
      </c>
      <c r="E267" s="25" t="s">
        <v>53</v>
      </c>
      <c r="F267" s="25" t="s">
        <v>54</v>
      </c>
      <c r="G267" s="25" t="s">
        <v>79</v>
      </c>
      <c r="H267" s="25" t="s">
        <v>56</v>
      </c>
      <c r="I267" s="25" t="s">
        <v>56</v>
      </c>
      <c r="J267" s="25" t="s">
        <v>57</v>
      </c>
      <c r="K267" s="25" t="s">
        <v>58</v>
      </c>
      <c r="L267" s="25" t="s">
        <v>59</v>
      </c>
      <c r="M267" s="25" t="s">
        <v>119</v>
      </c>
      <c r="N267" s="26">
        <v>75537.14</v>
      </c>
      <c r="O267" s="26">
        <v>87172.52</v>
      </c>
      <c r="P267" s="27">
        <v>11635.380000000005</v>
      </c>
      <c r="Q267" s="28">
        <v>0.15403522029031022</v>
      </c>
      <c r="R267" s="29">
        <v>33652.39</v>
      </c>
      <c r="S267" s="29">
        <v>39986.400000000001</v>
      </c>
      <c r="T267" s="30">
        <v>6334.010000000002</v>
      </c>
      <c r="U267" s="31">
        <v>0.18821872681256821</v>
      </c>
      <c r="V267" s="26">
        <v>10995.25</v>
      </c>
      <c r="W267" s="26">
        <v>18680.18</v>
      </c>
      <c r="X267" s="27">
        <v>7684.93</v>
      </c>
      <c r="Y267" s="28">
        <v>0.69893181146404126</v>
      </c>
      <c r="Z267" s="29">
        <v>7129.5</v>
      </c>
      <c r="AA267" s="29">
        <v>9254.25</v>
      </c>
      <c r="AB267" s="30">
        <v>2124.75</v>
      </c>
      <c r="AC267" s="32">
        <v>0.29802230170418681</v>
      </c>
      <c r="AD267" s="26">
        <v>23760</v>
      </c>
      <c r="AE267" s="26">
        <v>19251.689999999999</v>
      </c>
      <c r="AF267" s="27">
        <v>-4508.3100000000013</v>
      </c>
      <c r="AG267" s="33">
        <v>-0.18974368686868692</v>
      </c>
      <c r="AH267" s="34">
        <v>240.37</v>
      </c>
      <c r="AI267" s="34">
        <v>378</v>
      </c>
      <c r="AJ267" s="34">
        <v>137.63</v>
      </c>
      <c r="AK267" s="32">
        <v>0.57257561259724588</v>
      </c>
      <c r="AL267" s="35">
        <v>44475.041666666664</v>
      </c>
      <c r="AM267" s="16"/>
    </row>
    <row r="268" spans="1:39" ht="99" hidden="1" x14ac:dyDescent="0.25">
      <c r="A268" s="25" t="s">
        <v>50</v>
      </c>
      <c r="B268" s="25" t="s">
        <v>51</v>
      </c>
      <c r="C268" s="39">
        <v>638632</v>
      </c>
      <c r="D268" s="25" t="s">
        <v>116</v>
      </c>
      <c r="E268" s="25" t="s">
        <v>53</v>
      </c>
      <c r="F268" s="25" t="s">
        <v>54</v>
      </c>
      <c r="G268" s="25" t="s">
        <v>104</v>
      </c>
      <c r="H268" s="25" t="s">
        <v>56</v>
      </c>
      <c r="I268" s="25" t="s">
        <v>56</v>
      </c>
      <c r="J268" s="25" t="s">
        <v>57</v>
      </c>
      <c r="K268" s="25" t="s">
        <v>58</v>
      </c>
      <c r="L268" s="25" t="s">
        <v>59</v>
      </c>
      <c r="M268" s="25" t="s">
        <v>60</v>
      </c>
      <c r="N268" s="26">
        <v>152705.60999999999</v>
      </c>
      <c r="O268" s="26">
        <v>176953.72</v>
      </c>
      <c r="P268" s="27">
        <v>24248.110000000015</v>
      </c>
      <c r="Q268" s="28">
        <v>0.15878990955211153</v>
      </c>
      <c r="R268" s="29">
        <v>35697.870000000003</v>
      </c>
      <c r="S268" s="29">
        <v>19052.41</v>
      </c>
      <c r="T268" s="30">
        <v>-16645.460000000003</v>
      </c>
      <c r="U268" s="31">
        <v>-0.46628720425056175</v>
      </c>
      <c r="V268" s="26">
        <v>89595.77</v>
      </c>
      <c r="W268" s="26">
        <v>94586.33</v>
      </c>
      <c r="X268" s="27">
        <v>4990.5599999999977</v>
      </c>
      <c r="Y268" s="28">
        <v>5.5700843912608794E-2</v>
      </c>
      <c r="Z268" s="29">
        <v>9492.61</v>
      </c>
      <c r="AA268" s="29">
        <v>0</v>
      </c>
      <c r="AB268" s="30">
        <v>-9492.61</v>
      </c>
      <c r="AC268" s="32">
        <v>-1</v>
      </c>
      <c r="AD268" s="26">
        <v>17919.36</v>
      </c>
      <c r="AE268" s="26">
        <v>63314.98</v>
      </c>
      <c r="AF268" s="27">
        <v>45395.62</v>
      </c>
      <c r="AG268" s="33">
        <v>2.5333281992214007</v>
      </c>
      <c r="AH268" s="34">
        <v>324.91000000000003</v>
      </c>
      <c r="AI268" s="34">
        <v>59.5</v>
      </c>
      <c r="AJ268" s="34">
        <v>-265.41000000000003</v>
      </c>
      <c r="AK268" s="32">
        <v>-0.81687236465482749</v>
      </c>
      <c r="AL268" s="35">
        <v>44494.041666666664</v>
      </c>
      <c r="AM268" s="16"/>
    </row>
    <row r="269" spans="1:39" ht="66" hidden="1" x14ac:dyDescent="0.25">
      <c r="A269" s="25" t="s">
        <v>50</v>
      </c>
      <c r="B269" s="25" t="s">
        <v>1136</v>
      </c>
      <c r="C269" s="39">
        <v>638652</v>
      </c>
      <c r="D269" s="25" t="s">
        <v>1229</v>
      </c>
      <c r="E269" s="25" t="s">
        <v>53</v>
      </c>
      <c r="F269" s="25" t="s">
        <v>63</v>
      </c>
      <c r="G269" s="25" t="s">
        <v>56</v>
      </c>
      <c r="H269" s="17"/>
      <c r="I269" s="17"/>
      <c r="J269" s="25" t="s">
        <v>57</v>
      </c>
      <c r="K269" s="25" t="s">
        <v>65</v>
      </c>
      <c r="L269" s="25" t="s">
        <v>59</v>
      </c>
      <c r="M269" s="25" t="s">
        <v>107</v>
      </c>
      <c r="N269" s="26">
        <v>1130.97</v>
      </c>
      <c r="O269" s="26">
        <v>0</v>
      </c>
      <c r="P269" s="27">
        <v>-1130.97</v>
      </c>
      <c r="Q269" s="28">
        <v>-1</v>
      </c>
      <c r="R269" s="29">
        <v>1130.97</v>
      </c>
      <c r="S269" s="29">
        <v>0</v>
      </c>
      <c r="T269" s="30">
        <v>-1130.97</v>
      </c>
      <c r="U269" s="31">
        <v>-1</v>
      </c>
      <c r="V269" s="26">
        <v>0</v>
      </c>
      <c r="W269" s="26">
        <v>0</v>
      </c>
      <c r="X269" s="27">
        <v>0</v>
      </c>
      <c r="Y269" s="18"/>
      <c r="Z269" s="29">
        <v>0</v>
      </c>
      <c r="AA269" s="29">
        <v>0</v>
      </c>
      <c r="AB269" s="30">
        <v>0</v>
      </c>
      <c r="AC269" s="19"/>
      <c r="AD269" s="26">
        <v>0</v>
      </c>
      <c r="AE269" s="26">
        <v>0</v>
      </c>
      <c r="AF269" s="27">
        <v>0</v>
      </c>
      <c r="AG269" s="18"/>
      <c r="AH269" s="34">
        <v>0</v>
      </c>
      <c r="AI269" s="34">
        <v>0</v>
      </c>
      <c r="AJ269" s="34">
        <v>0</v>
      </c>
      <c r="AK269" s="19"/>
      <c r="AL269" s="35">
        <v>44263.041666666664</v>
      </c>
      <c r="AM269" s="16"/>
    </row>
    <row r="270" spans="1:39" ht="74.25" hidden="1" x14ac:dyDescent="0.25">
      <c r="A270" s="25" t="s">
        <v>50</v>
      </c>
      <c r="B270" s="25" t="s">
        <v>1136</v>
      </c>
      <c r="C270" s="39">
        <v>638655</v>
      </c>
      <c r="D270" s="25" t="s">
        <v>5003</v>
      </c>
      <c r="E270" s="25" t="s">
        <v>53</v>
      </c>
      <c r="F270" s="25" t="s">
        <v>63</v>
      </c>
      <c r="G270" s="25" t="s">
        <v>56</v>
      </c>
      <c r="H270" s="17"/>
      <c r="I270" s="17"/>
      <c r="J270" s="25" t="s">
        <v>57</v>
      </c>
      <c r="K270" s="25" t="s">
        <v>65</v>
      </c>
      <c r="L270" s="25" t="s">
        <v>59</v>
      </c>
      <c r="M270" s="25" t="s">
        <v>107</v>
      </c>
      <c r="N270" s="26">
        <v>0</v>
      </c>
      <c r="O270" s="26">
        <v>0</v>
      </c>
      <c r="P270" s="27">
        <v>0</v>
      </c>
      <c r="Q270" s="18"/>
      <c r="R270" s="29">
        <v>0</v>
      </c>
      <c r="S270" s="29">
        <v>0</v>
      </c>
      <c r="T270" s="30">
        <v>0</v>
      </c>
      <c r="U270" s="19"/>
      <c r="V270" s="26">
        <v>0</v>
      </c>
      <c r="W270" s="26">
        <v>0</v>
      </c>
      <c r="X270" s="27">
        <v>0</v>
      </c>
      <c r="Y270" s="18"/>
      <c r="Z270" s="29">
        <v>0</v>
      </c>
      <c r="AA270" s="29">
        <v>0</v>
      </c>
      <c r="AB270" s="30">
        <v>0</v>
      </c>
      <c r="AC270" s="19"/>
      <c r="AD270" s="26">
        <v>0</v>
      </c>
      <c r="AE270" s="26">
        <v>0</v>
      </c>
      <c r="AF270" s="27">
        <v>0</v>
      </c>
      <c r="AG270" s="18"/>
      <c r="AH270" s="34">
        <v>0</v>
      </c>
      <c r="AI270" s="34">
        <v>0</v>
      </c>
      <c r="AJ270" s="34">
        <v>0</v>
      </c>
      <c r="AK270" s="19"/>
      <c r="AL270" s="35">
        <v>44537.041666666664</v>
      </c>
      <c r="AM270" s="16"/>
    </row>
    <row r="271" spans="1:39" ht="41.25" hidden="1" x14ac:dyDescent="0.25">
      <c r="A271" s="25" t="s">
        <v>50</v>
      </c>
      <c r="B271" s="25" t="s">
        <v>51</v>
      </c>
      <c r="C271" s="39">
        <v>638709</v>
      </c>
      <c r="D271" s="25" t="s">
        <v>143</v>
      </c>
      <c r="E271" s="25" t="s">
        <v>53</v>
      </c>
      <c r="F271" s="25" t="s">
        <v>54</v>
      </c>
      <c r="G271" s="25" t="s">
        <v>69</v>
      </c>
      <c r="H271" s="25" t="s">
        <v>56</v>
      </c>
      <c r="I271" s="25" t="s">
        <v>56</v>
      </c>
      <c r="J271" s="25" t="s">
        <v>70</v>
      </c>
      <c r="K271" s="25" t="s">
        <v>65</v>
      </c>
      <c r="L271" s="25" t="s">
        <v>71</v>
      </c>
      <c r="M271" s="25" t="s">
        <v>72</v>
      </c>
      <c r="N271" s="26">
        <v>62086.25</v>
      </c>
      <c r="O271" s="26">
        <v>75133.320000000007</v>
      </c>
      <c r="P271" s="27">
        <v>13047.070000000007</v>
      </c>
      <c r="Q271" s="28">
        <v>0.21014427510116987</v>
      </c>
      <c r="R271" s="29">
        <v>18719.54</v>
      </c>
      <c r="S271" s="29">
        <v>15408.74</v>
      </c>
      <c r="T271" s="30">
        <v>-3310.8000000000011</v>
      </c>
      <c r="U271" s="31">
        <v>-0.17686332035936786</v>
      </c>
      <c r="V271" s="26">
        <v>57319.71</v>
      </c>
      <c r="W271" s="26">
        <v>47855.33</v>
      </c>
      <c r="X271" s="27">
        <v>-9464.3799999999974</v>
      </c>
      <c r="Y271" s="28">
        <v>-0.16511562951033767</v>
      </c>
      <c r="Z271" s="29">
        <v>0</v>
      </c>
      <c r="AA271" s="29">
        <v>1938</v>
      </c>
      <c r="AB271" s="30">
        <v>1938</v>
      </c>
      <c r="AC271" s="19"/>
      <c r="AD271" s="26">
        <v>8397</v>
      </c>
      <c r="AE271" s="26">
        <v>9931.25</v>
      </c>
      <c r="AF271" s="27">
        <v>1534.25</v>
      </c>
      <c r="AG271" s="33">
        <v>0.18271406454686198</v>
      </c>
      <c r="AH271" s="34">
        <v>112.85</v>
      </c>
      <c r="AI271" s="34">
        <v>73</v>
      </c>
      <c r="AJ271" s="34">
        <v>-39.849999999999994</v>
      </c>
      <c r="AK271" s="32">
        <v>-0.35312361541869736</v>
      </c>
      <c r="AL271" s="35">
        <v>44316</v>
      </c>
      <c r="AM271" s="16"/>
    </row>
    <row r="272" spans="1:39" ht="41.25" hidden="1" x14ac:dyDescent="0.25">
      <c r="A272" s="25" t="s">
        <v>50</v>
      </c>
      <c r="B272" s="25" t="s">
        <v>51</v>
      </c>
      <c r="C272" s="39">
        <v>638827</v>
      </c>
      <c r="D272" s="25" t="s">
        <v>144</v>
      </c>
      <c r="E272" s="25" t="s">
        <v>62</v>
      </c>
      <c r="F272" s="25" t="s">
        <v>54</v>
      </c>
      <c r="G272" s="25" t="s">
        <v>75</v>
      </c>
      <c r="H272" s="25" t="s">
        <v>74</v>
      </c>
      <c r="I272" s="25" t="s">
        <v>56</v>
      </c>
      <c r="J272" s="25" t="s">
        <v>145</v>
      </c>
      <c r="K272" s="25" t="s">
        <v>65</v>
      </c>
      <c r="L272" s="25" t="s">
        <v>146</v>
      </c>
      <c r="M272" s="25" t="s">
        <v>119</v>
      </c>
      <c r="N272" s="26">
        <v>167046.76</v>
      </c>
      <c r="O272" s="26">
        <v>133094.35999999999</v>
      </c>
      <c r="P272" s="27">
        <v>-33952.400000000023</v>
      </c>
      <c r="Q272" s="28">
        <v>-0.20325087418636567</v>
      </c>
      <c r="R272" s="29">
        <v>73019.759999999995</v>
      </c>
      <c r="S272" s="29">
        <v>55716.76</v>
      </c>
      <c r="T272" s="30">
        <v>-17302.999999999993</v>
      </c>
      <c r="U272" s="31">
        <v>-0.23696325487785763</v>
      </c>
      <c r="V272" s="26">
        <v>40692.629999999997</v>
      </c>
      <c r="W272" s="26">
        <v>40937.879999999997</v>
      </c>
      <c r="X272" s="27">
        <v>245.25</v>
      </c>
      <c r="Y272" s="28">
        <v>6.0268898815338309E-3</v>
      </c>
      <c r="Z272" s="29">
        <v>14084.37</v>
      </c>
      <c r="AA272" s="29">
        <v>14420.5</v>
      </c>
      <c r="AB272" s="30">
        <v>336.1299999999992</v>
      </c>
      <c r="AC272" s="32">
        <v>2.3865462210947253E-2</v>
      </c>
      <c r="AD272" s="26">
        <v>39250</v>
      </c>
      <c r="AE272" s="26">
        <v>22019.22</v>
      </c>
      <c r="AF272" s="27">
        <v>-17230.78</v>
      </c>
      <c r="AG272" s="33">
        <v>-0.43900076433121016</v>
      </c>
      <c r="AH272" s="34">
        <v>431.28</v>
      </c>
      <c r="AI272" s="34">
        <v>507.5</v>
      </c>
      <c r="AJ272" s="34">
        <v>76.220000000000027</v>
      </c>
      <c r="AK272" s="32">
        <v>0.17672973474309042</v>
      </c>
      <c r="AL272" s="35">
        <v>44545.041666666664</v>
      </c>
      <c r="AM272" s="16"/>
    </row>
    <row r="273" spans="1:39" ht="57.75" hidden="1" x14ac:dyDescent="0.25">
      <c r="A273" s="25" t="s">
        <v>50</v>
      </c>
      <c r="B273" s="25" t="s">
        <v>1043</v>
      </c>
      <c r="C273" s="39">
        <v>638860</v>
      </c>
      <c r="D273" s="25" t="s">
        <v>1228</v>
      </c>
      <c r="E273" s="25" t="s">
        <v>53</v>
      </c>
      <c r="F273" s="25" t="s">
        <v>54</v>
      </c>
      <c r="G273" s="25" t="s">
        <v>69</v>
      </c>
      <c r="H273" s="25" t="s">
        <v>56</v>
      </c>
      <c r="I273" s="25" t="s">
        <v>56</v>
      </c>
      <c r="J273" s="25" t="s">
        <v>70</v>
      </c>
      <c r="K273" s="25" t="s">
        <v>65</v>
      </c>
      <c r="L273" s="25" t="s">
        <v>1045</v>
      </c>
      <c r="M273" s="25" t="s">
        <v>72</v>
      </c>
      <c r="N273" s="26">
        <v>99700.31</v>
      </c>
      <c r="O273" s="26">
        <v>82727.16</v>
      </c>
      <c r="P273" s="27">
        <v>-16973.149999999994</v>
      </c>
      <c r="Q273" s="28">
        <v>-0.17024169734276648</v>
      </c>
      <c r="R273" s="29">
        <v>38774.769999999997</v>
      </c>
      <c r="S273" s="29">
        <v>17161.09</v>
      </c>
      <c r="T273" s="30">
        <v>-21613.679999999997</v>
      </c>
      <c r="U273" s="31">
        <v>-0.55741607235839175</v>
      </c>
      <c r="V273" s="26">
        <v>58878.41</v>
      </c>
      <c r="W273" s="26">
        <v>48164.66</v>
      </c>
      <c r="X273" s="27">
        <v>-10713.75</v>
      </c>
      <c r="Y273" s="28">
        <v>-0.18196398306272196</v>
      </c>
      <c r="Z273" s="29">
        <v>4573.7299999999996</v>
      </c>
      <c r="AA273" s="29">
        <v>4538.82</v>
      </c>
      <c r="AB273" s="30">
        <v>-34.909999999999854</v>
      </c>
      <c r="AC273" s="32">
        <v>-7.6327199025740169E-3</v>
      </c>
      <c r="AD273" s="26">
        <v>19823.400000000001</v>
      </c>
      <c r="AE273" s="26">
        <v>12862.59</v>
      </c>
      <c r="AF273" s="27">
        <v>-6960.8100000000013</v>
      </c>
      <c r="AG273" s="33">
        <v>-0.35114107569841707</v>
      </c>
      <c r="AH273" s="34">
        <v>202.14</v>
      </c>
      <c r="AI273" s="34">
        <v>125</v>
      </c>
      <c r="AJ273" s="34">
        <v>-77.139999999999986</v>
      </c>
      <c r="AK273" s="32">
        <v>-0.38161670129613134</v>
      </c>
      <c r="AL273" s="35">
        <v>44194.041666666664</v>
      </c>
      <c r="AM273" s="16"/>
    </row>
    <row r="274" spans="1:39" ht="49.5" hidden="1" x14ac:dyDescent="0.25">
      <c r="A274" s="25" t="s">
        <v>50</v>
      </c>
      <c r="B274" s="25" t="s">
        <v>51</v>
      </c>
      <c r="C274" s="39">
        <v>638886</v>
      </c>
      <c r="D274" s="25" t="s">
        <v>142</v>
      </c>
      <c r="E274" s="25" t="s">
        <v>53</v>
      </c>
      <c r="F274" s="25" t="s">
        <v>54</v>
      </c>
      <c r="G274" s="25" t="s">
        <v>69</v>
      </c>
      <c r="H274" s="25" t="s">
        <v>56</v>
      </c>
      <c r="I274" s="25" t="s">
        <v>56</v>
      </c>
      <c r="J274" s="25" t="s">
        <v>70</v>
      </c>
      <c r="K274" s="25" t="s">
        <v>65</v>
      </c>
      <c r="L274" s="25" t="s">
        <v>71</v>
      </c>
      <c r="M274" s="25" t="s">
        <v>72</v>
      </c>
      <c r="N274" s="26">
        <v>39033.58</v>
      </c>
      <c r="O274" s="26">
        <v>47952.34</v>
      </c>
      <c r="P274" s="27">
        <v>8918.7599999999948</v>
      </c>
      <c r="Q274" s="28">
        <v>0.22848941859803776</v>
      </c>
      <c r="R274" s="29">
        <v>16179.66</v>
      </c>
      <c r="S274" s="29">
        <v>12183.29</v>
      </c>
      <c r="T274" s="30">
        <v>-3996.369999999999</v>
      </c>
      <c r="U274" s="31">
        <v>-0.24699962792790447</v>
      </c>
      <c r="V274" s="26">
        <v>37690.39</v>
      </c>
      <c r="W274" s="26">
        <v>29559.65</v>
      </c>
      <c r="X274" s="27">
        <v>-8130.739999999998</v>
      </c>
      <c r="Y274" s="28">
        <v>-0.21572448573761105</v>
      </c>
      <c r="Z274" s="29">
        <v>1877.01</v>
      </c>
      <c r="AA274" s="29">
        <v>1591</v>
      </c>
      <c r="AB274" s="30">
        <v>-286.01</v>
      </c>
      <c r="AC274" s="32">
        <v>-0.15237532032328011</v>
      </c>
      <c r="AD274" s="26">
        <v>5636.52</v>
      </c>
      <c r="AE274" s="26">
        <v>4618.3999999999996</v>
      </c>
      <c r="AF274" s="27">
        <v>-1018.1200000000008</v>
      </c>
      <c r="AG274" s="33">
        <v>-0.18062918254525856</v>
      </c>
      <c r="AH274" s="34">
        <v>103.16</v>
      </c>
      <c r="AI274" s="34">
        <v>73</v>
      </c>
      <c r="AJ274" s="34">
        <v>-30.159999999999997</v>
      </c>
      <c r="AK274" s="32">
        <v>-0.29236138037999221</v>
      </c>
      <c r="AL274" s="35">
        <v>44278.041666666664</v>
      </c>
      <c r="AM274" s="16"/>
    </row>
    <row r="275" spans="1:39" ht="41.25" hidden="1" x14ac:dyDescent="0.25">
      <c r="A275" s="25" t="s">
        <v>50</v>
      </c>
      <c r="B275" s="25" t="s">
        <v>1136</v>
      </c>
      <c r="C275" s="39">
        <v>638959</v>
      </c>
      <c r="D275" s="25" t="s">
        <v>1230</v>
      </c>
      <c r="E275" s="25" t="s">
        <v>171</v>
      </c>
      <c r="F275" s="25" t="s">
        <v>248</v>
      </c>
      <c r="G275" s="17"/>
      <c r="H275" s="17"/>
      <c r="I275" s="17"/>
      <c r="J275" s="25" t="s">
        <v>3564</v>
      </c>
      <c r="K275" s="25" t="s">
        <v>65</v>
      </c>
      <c r="L275" s="25" t="s">
        <v>86</v>
      </c>
      <c r="M275" s="25" t="s">
        <v>72</v>
      </c>
      <c r="N275" s="26">
        <v>74426.59</v>
      </c>
      <c r="O275" s="26">
        <v>2428.85</v>
      </c>
      <c r="P275" s="27">
        <v>-71997.739999999991</v>
      </c>
      <c r="Q275" s="28">
        <v>-0.96736582987343633</v>
      </c>
      <c r="R275" s="29">
        <v>46076.15</v>
      </c>
      <c r="S275" s="29">
        <v>2372.85</v>
      </c>
      <c r="T275" s="30">
        <v>-43703.3</v>
      </c>
      <c r="U275" s="31">
        <v>-0.94850155666217772</v>
      </c>
      <c r="V275" s="26">
        <v>0</v>
      </c>
      <c r="W275" s="26">
        <v>0</v>
      </c>
      <c r="X275" s="27">
        <v>0</v>
      </c>
      <c r="Y275" s="18"/>
      <c r="Z275" s="29">
        <v>4004</v>
      </c>
      <c r="AA275" s="29">
        <v>56</v>
      </c>
      <c r="AB275" s="30">
        <v>-3948</v>
      </c>
      <c r="AC275" s="32">
        <v>-0.98601398601398604</v>
      </c>
      <c r="AD275" s="26">
        <v>24346.44</v>
      </c>
      <c r="AE275" s="26">
        <v>0</v>
      </c>
      <c r="AF275" s="27">
        <v>-24346.44</v>
      </c>
      <c r="AG275" s="33">
        <v>-1</v>
      </c>
      <c r="AH275" s="34">
        <v>358</v>
      </c>
      <c r="AI275" s="34">
        <v>4</v>
      </c>
      <c r="AJ275" s="34">
        <v>-354</v>
      </c>
      <c r="AK275" s="32">
        <v>-0.98882681564245811</v>
      </c>
      <c r="AL275" s="35">
        <v>44683</v>
      </c>
      <c r="AM275" s="16"/>
    </row>
    <row r="276" spans="1:39" ht="33" hidden="1" x14ac:dyDescent="0.25">
      <c r="A276" s="25" t="s">
        <v>50</v>
      </c>
      <c r="B276" s="25" t="s">
        <v>1136</v>
      </c>
      <c r="C276" s="39">
        <v>638999</v>
      </c>
      <c r="D276" s="25" t="s">
        <v>5669</v>
      </c>
      <c r="E276" s="25" t="s">
        <v>53</v>
      </c>
      <c r="F276" s="25" t="s">
        <v>63</v>
      </c>
      <c r="G276" s="25" t="s">
        <v>56</v>
      </c>
      <c r="H276" s="17"/>
      <c r="I276" s="17"/>
      <c r="J276" s="25" t="s">
        <v>70</v>
      </c>
      <c r="K276" s="25" t="s">
        <v>65</v>
      </c>
      <c r="L276" s="25" t="s">
        <v>77</v>
      </c>
      <c r="M276" s="25" t="s">
        <v>177</v>
      </c>
      <c r="N276" s="26">
        <v>0</v>
      </c>
      <c r="O276" s="26">
        <v>10000</v>
      </c>
      <c r="P276" s="27">
        <v>10000</v>
      </c>
      <c r="Q276" s="18"/>
      <c r="R276" s="29">
        <v>0</v>
      </c>
      <c r="S276" s="29">
        <v>4062.6</v>
      </c>
      <c r="T276" s="30">
        <v>4062.6</v>
      </c>
      <c r="U276" s="19"/>
      <c r="V276" s="26">
        <v>0</v>
      </c>
      <c r="W276" s="26">
        <v>0</v>
      </c>
      <c r="X276" s="27">
        <v>0</v>
      </c>
      <c r="Y276" s="18"/>
      <c r="Z276" s="29">
        <v>0</v>
      </c>
      <c r="AA276" s="29">
        <v>0</v>
      </c>
      <c r="AB276" s="30">
        <v>0</v>
      </c>
      <c r="AC276" s="19"/>
      <c r="AD276" s="26">
        <v>0</v>
      </c>
      <c r="AE276" s="26">
        <v>5937.4</v>
      </c>
      <c r="AF276" s="27">
        <v>5937.4</v>
      </c>
      <c r="AG276" s="18"/>
      <c r="AH276" s="34">
        <v>0</v>
      </c>
      <c r="AI276" s="34">
        <v>0</v>
      </c>
      <c r="AJ276" s="34">
        <v>0</v>
      </c>
      <c r="AK276" s="19"/>
      <c r="AL276" s="35">
        <v>44909.041666666664</v>
      </c>
      <c r="AM276" s="16"/>
    </row>
    <row r="277" spans="1:39" ht="99" hidden="1" x14ac:dyDescent="0.25">
      <c r="A277" s="25" t="s">
        <v>50</v>
      </c>
      <c r="B277" s="25" t="s">
        <v>51</v>
      </c>
      <c r="C277" s="39">
        <v>639019</v>
      </c>
      <c r="D277" s="25" t="s">
        <v>147</v>
      </c>
      <c r="E277" s="25" t="s">
        <v>53</v>
      </c>
      <c r="F277" s="25" t="s">
        <v>54</v>
      </c>
      <c r="G277" s="25" t="s">
        <v>75</v>
      </c>
      <c r="H277" s="25" t="s">
        <v>56</v>
      </c>
      <c r="I277" s="25" t="s">
        <v>56</v>
      </c>
      <c r="J277" s="25" t="s">
        <v>64</v>
      </c>
      <c r="K277" s="25" t="s">
        <v>65</v>
      </c>
      <c r="L277" s="25" t="s">
        <v>66</v>
      </c>
      <c r="M277" s="25" t="s">
        <v>67</v>
      </c>
      <c r="N277" s="26">
        <v>9247.5300000000007</v>
      </c>
      <c r="O277" s="26">
        <v>6541.37</v>
      </c>
      <c r="P277" s="27">
        <v>-2706.1600000000008</v>
      </c>
      <c r="Q277" s="28">
        <v>-0.29263597955345921</v>
      </c>
      <c r="R277" s="29">
        <v>3462.77</v>
      </c>
      <c r="S277" s="29">
        <v>2041.37</v>
      </c>
      <c r="T277" s="30">
        <v>-1421.4</v>
      </c>
      <c r="U277" s="31">
        <v>-0.41048062678144959</v>
      </c>
      <c r="V277" s="26">
        <v>526.75</v>
      </c>
      <c r="W277" s="26">
        <v>0</v>
      </c>
      <c r="X277" s="27">
        <v>-526.75</v>
      </c>
      <c r="Y277" s="28">
        <v>-1</v>
      </c>
      <c r="Z277" s="29">
        <v>398.01</v>
      </c>
      <c r="AA277" s="29">
        <v>0</v>
      </c>
      <c r="AB277" s="30">
        <v>-398.01</v>
      </c>
      <c r="AC277" s="32">
        <v>-1</v>
      </c>
      <c r="AD277" s="26">
        <v>4860</v>
      </c>
      <c r="AE277" s="26">
        <v>4500</v>
      </c>
      <c r="AF277" s="27">
        <v>-360</v>
      </c>
      <c r="AG277" s="33">
        <v>-7.407407407407407E-2</v>
      </c>
      <c r="AH277" s="34">
        <v>13.530000000000001</v>
      </c>
      <c r="AI277" s="34">
        <v>4</v>
      </c>
      <c r="AJ277" s="34">
        <v>-9.5300000000000011</v>
      </c>
      <c r="AK277" s="32">
        <v>-0.70436067997043605</v>
      </c>
      <c r="AL277" s="35">
        <v>44376.041666666664</v>
      </c>
      <c r="AM277" s="16"/>
    </row>
    <row r="278" spans="1:39" ht="49.5" hidden="1" x14ac:dyDescent="0.25">
      <c r="A278" s="25" t="s">
        <v>50</v>
      </c>
      <c r="B278" s="25" t="s">
        <v>51</v>
      </c>
      <c r="C278" s="39">
        <v>639059</v>
      </c>
      <c r="D278" s="25" t="s">
        <v>149</v>
      </c>
      <c r="E278" s="25" t="s">
        <v>53</v>
      </c>
      <c r="F278" s="25" t="s">
        <v>54</v>
      </c>
      <c r="G278" s="25" t="s">
        <v>69</v>
      </c>
      <c r="H278" s="25" t="s">
        <v>56</v>
      </c>
      <c r="I278" s="25" t="s">
        <v>56</v>
      </c>
      <c r="J278" s="25" t="s">
        <v>70</v>
      </c>
      <c r="K278" s="25" t="s">
        <v>65</v>
      </c>
      <c r="L278" s="25" t="s">
        <v>71</v>
      </c>
      <c r="M278" s="25" t="s">
        <v>72</v>
      </c>
      <c r="N278" s="26">
        <v>48463.62</v>
      </c>
      <c r="O278" s="26">
        <v>53488.25</v>
      </c>
      <c r="P278" s="27">
        <v>5024.6299999999974</v>
      </c>
      <c r="Q278" s="28">
        <v>0.10367838803622174</v>
      </c>
      <c r="R278" s="29">
        <v>21963.16</v>
      </c>
      <c r="S278" s="29">
        <v>13143.71</v>
      </c>
      <c r="T278" s="30">
        <v>-8819.4500000000007</v>
      </c>
      <c r="U278" s="31">
        <v>-0.40155651554694322</v>
      </c>
      <c r="V278" s="26">
        <v>37828.21</v>
      </c>
      <c r="W278" s="26">
        <v>30812.639999999999</v>
      </c>
      <c r="X278" s="27">
        <v>-7015.57</v>
      </c>
      <c r="Y278" s="28">
        <v>-0.18545868281898614</v>
      </c>
      <c r="Z278" s="29">
        <v>2324.25</v>
      </c>
      <c r="AA278" s="29">
        <v>2017.5</v>
      </c>
      <c r="AB278" s="30">
        <v>-306.75</v>
      </c>
      <c r="AC278" s="32">
        <v>-0.13197805743788318</v>
      </c>
      <c r="AD278" s="26">
        <v>8698</v>
      </c>
      <c r="AE278" s="26">
        <v>7514.4</v>
      </c>
      <c r="AF278" s="27">
        <v>-1183.6000000000004</v>
      </c>
      <c r="AG278" s="33">
        <v>-0.13607725914003224</v>
      </c>
      <c r="AH278" s="34">
        <v>125.06</v>
      </c>
      <c r="AI278" s="34">
        <v>69.5</v>
      </c>
      <c r="AJ278" s="34">
        <v>-55.56</v>
      </c>
      <c r="AK278" s="32">
        <v>-0.44426675195905968</v>
      </c>
      <c r="AL278" s="35">
        <v>44456.041666666664</v>
      </c>
      <c r="AM278" s="16"/>
    </row>
    <row r="279" spans="1:39" ht="49.5" hidden="1" x14ac:dyDescent="0.25">
      <c r="A279" s="25" t="s">
        <v>50</v>
      </c>
      <c r="B279" s="25" t="s">
        <v>1136</v>
      </c>
      <c r="C279" s="39">
        <v>639420</v>
      </c>
      <c r="D279" s="25" t="s">
        <v>5004</v>
      </c>
      <c r="E279" s="25" t="s">
        <v>53</v>
      </c>
      <c r="F279" s="25" t="s">
        <v>248</v>
      </c>
      <c r="G279" s="17"/>
      <c r="H279" s="17"/>
      <c r="I279" s="17"/>
      <c r="J279" s="25" t="s">
        <v>70</v>
      </c>
      <c r="K279" s="25" t="s">
        <v>65</v>
      </c>
      <c r="L279" s="25" t="s">
        <v>71</v>
      </c>
      <c r="M279" s="25" t="s">
        <v>72</v>
      </c>
      <c r="N279" s="26">
        <v>106505.27</v>
      </c>
      <c r="O279" s="26">
        <v>90483.65</v>
      </c>
      <c r="P279" s="27">
        <v>-16021.62000000001</v>
      </c>
      <c r="Q279" s="28">
        <v>-0.15043030265075155</v>
      </c>
      <c r="R279" s="29">
        <v>19216.939999999999</v>
      </c>
      <c r="S279" s="29">
        <v>10811.93</v>
      </c>
      <c r="T279" s="30">
        <v>-8405.0099999999984</v>
      </c>
      <c r="U279" s="31">
        <v>-0.43737504514246278</v>
      </c>
      <c r="V279" s="26">
        <v>82992.39</v>
      </c>
      <c r="W279" s="26">
        <v>78797.72</v>
      </c>
      <c r="X279" s="27">
        <v>-4194.6699999999983</v>
      </c>
      <c r="Y279" s="28">
        <v>-5.0542826878464377E-2</v>
      </c>
      <c r="Z279" s="29">
        <v>2195.94</v>
      </c>
      <c r="AA279" s="29">
        <v>874</v>
      </c>
      <c r="AB279" s="30">
        <v>-1321.94</v>
      </c>
      <c r="AC279" s="32">
        <v>-0.60199276847272698</v>
      </c>
      <c r="AD279" s="26">
        <v>2100</v>
      </c>
      <c r="AE279" s="26">
        <v>0</v>
      </c>
      <c r="AF279" s="27">
        <v>-2100</v>
      </c>
      <c r="AG279" s="33">
        <v>-1</v>
      </c>
      <c r="AH279" s="34">
        <v>122.50999999999999</v>
      </c>
      <c r="AI279" s="34">
        <v>48</v>
      </c>
      <c r="AJ279" s="34">
        <v>-74.509999999999991</v>
      </c>
      <c r="AK279" s="32">
        <v>-0.60819524936739855</v>
      </c>
      <c r="AL279" s="35">
        <v>44748.041666666664</v>
      </c>
      <c r="AM279" s="16"/>
    </row>
    <row r="280" spans="1:39" ht="49.5" hidden="1" x14ac:dyDescent="0.25">
      <c r="A280" s="25" t="s">
        <v>50</v>
      </c>
      <c r="B280" s="25" t="s">
        <v>1136</v>
      </c>
      <c r="C280" s="39">
        <v>639464</v>
      </c>
      <c r="D280" s="25" t="s">
        <v>5322</v>
      </c>
      <c r="E280" s="25" t="s">
        <v>171</v>
      </c>
      <c r="F280" s="25" t="s">
        <v>248</v>
      </c>
      <c r="G280" s="17"/>
      <c r="H280" s="17"/>
      <c r="I280" s="17"/>
      <c r="J280" s="25" t="s">
        <v>70</v>
      </c>
      <c r="K280" s="25" t="s">
        <v>65</v>
      </c>
      <c r="L280" s="25" t="s">
        <v>77</v>
      </c>
      <c r="M280" s="25" t="s">
        <v>72</v>
      </c>
      <c r="N280" s="26">
        <v>97364.68</v>
      </c>
      <c r="O280" s="26">
        <v>75794.77</v>
      </c>
      <c r="P280" s="27">
        <v>-21569.909999999989</v>
      </c>
      <c r="Q280" s="28">
        <v>-0.22153731722838294</v>
      </c>
      <c r="R280" s="29">
        <v>30228.79</v>
      </c>
      <c r="S280" s="29">
        <v>19553.32</v>
      </c>
      <c r="T280" s="30">
        <v>-10675.470000000001</v>
      </c>
      <c r="U280" s="31">
        <v>-0.35315571678522367</v>
      </c>
      <c r="V280" s="26">
        <v>49336.44</v>
      </c>
      <c r="W280" s="26">
        <v>42860.17</v>
      </c>
      <c r="X280" s="27">
        <v>-6476.2700000000041</v>
      </c>
      <c r="Y280" s="28">
        <v>-0.13126747693996574</v>
      </c>
      <c r="Z280" s="29">
        <v>4366.45</v>
      </c>
      <c r="AA280" s="29">
        <v>2864</v>
      </c>
      <c r="AB280" s="30">
        <v>-1502.4499999999998</v>
      </c>
      <c r="AC280" s="32">
        <v>-0.34408959223167557</v>
      </c>
      <c r="AD280" s="26">
        <v>13433</v>
      </c>
      <c r="AE280" s="26">
        <v>10517.28</v>
      </c>
      <c r="AF280" s="27">
        <v>-2915.7199999999993</v>
      </c>
      <c r="AG280" s="33">
        <v>-0.21705650264274542</v>
      </c>
      <c r="AH280" s="34">
        <v>169.26999999999998</v>
      </c>
      <c r="AI280" s="34">
        <v>74</v>
      </c>
      <c r="AJ280" s="34">
        <v>-95.269999999999982</v>
      </c>
      <c r="AK280" s="32">
        <v>-0.56282861700242215</v>
      </c>
      <c r="AL280" s="35">
        <v>44848.041666666664</v>
      </c>
      <c r="AM280" s="16"/>
    </row>
    <row r="281" spans="1:39" ht="41.25" hidden="1" x14ac:dyDescent="0.25">
      <c r="A281" s="25" t="s">
        <v>50</v>
      </c>
      <c r="B281" s="25" t="s">
        <v>51</v>
      </c>
      <c r="C281" s="39">
        <v>639475</v>
      </c>
      <c r="D281" s="25" t="s">
        <v>150</v>
      </c>
      <c r="E281" s="25" t="s">
        <v>53</v>
      </c>
      <c r="F281" s="25" t="s">
        <v>54</v>
      </c>
      <c r="G281" s="25" t="s">
        <v>75</v>
      </c>
      <c r="H281" s="25" t="s">
        <v>83</v>
      </c>
      <c r="I281" s="25" t="s">
        <v>56</v>
      </c>
      <c r="J281" s="25" t="s">
        <v>70</v>
      </c>
      <c r="K281" s="25" t="s">
        <v>65</v>
      </c>
      <c r="L281" s="25" t="s">
        <v>71</v>
      </c>
      <c r="M281" s="25" t="s">
        <v>72</v>
      </c>
      <c r="N281" s="26">
        <v>53242.66</v>
      </c>
      <c r="O281" s="26">
        <v>36153.56</v>
      </c>
      <c r="P281" s="27">
        <v>-17089.100000000006</v>
      </c>
      <c r="Q281" s="28">
        <v>-0.32096630784412356</v>
      </c>
      <c r="R281" s="29">
        <v>22079.360000000001</v>
      </c>
      <c r="S281" s="29">
        <v>14948.02</v>
      </c>
      <c r="T281" s="30">
        <v>-7131.34</v>
      </c>
      <c r="U281" s="31">
        <v>-0.32298671700629006</v>
      </c>
      <c r="V281" s="26">
        <v>17816.38</v>
      </c>
      <c r="W281" s="26">
        <v>12648.04</v>
      </c>
      <c r="X281" s="27">
        <v>-5168.34</v>
      </c>
      <c r="Y281" s="28">
        <v>-0.29008923249279595</v>
      </c>
      <c r="Z281" s="29">
        <v>3470.92</v>
      </c>
      <c r="AA281" s="29">
        <v>1944</v>
      </c>
      <c r="AB281" s="30">
        <v>-1526.92</v>
      </c>
      <c r="AC281" s="32">
        <v>-0.43991794682677793</v>
      </c>
      <c r="AD281" s="26">
        <v>11876</v>
      </c>
      <c r="AE281" s="26">
        <v>6613.5</v>
      </c>
      <c r="AF281" s="27">
        <v>-5262.5</v>
      </c>
      <c r="AG281" s="33">
        <v>-0.44312057931963622</v>
      </c>
      <c r="AH281" s="34">
        <v>137</v>
      </c>
      <c r="AI281" s="34">
        <v>90</v>
      </c>
      <c r="AJ281" s="34">
        <v>-47</v>
      </c>
      <c r="AK281" s="32">
        <v>-0.34306569343065696</v>
      </c>
      <c r="AL281" s="35">
        <v>44547.041666666664</v>
      </c>
      <c r="AM281" s="16"/>
    </row>
    <row r="282" spans="1:39" ht="49.5" hidden="1" x14ac:dyDescent="0.25">
      <c r="A282" s="25" t="s">
        <v>50</v>
      </c>
      <c r="B282" s="25" t="s">
        <v>51</v>
      </c>
      <c r="C282" s="39">
        <v>639476</v>
      </c>
      <c r="D282" s="25" t="s">
        <v>151</v>
      </c>
      <c r="E282" s="25" t="s">
        <v>53</v>
      </c>
      <c r="F282" s="25" t="s">
        <v>54</v>
      </c>
      <c r="G282" s="25" t="s">
        <v>75</v>
      </c>
      <c r="H282" s="25" t="s">
        <v>56</v>
      </c>
      <c r="I282" s="25" t="s">
        <v>56</v>
      </c>
      <c r="J282" s="25" t="s">
        <v>85</v>
      </c>
      <c r="K282" s="25" t="s">
        <v>65</v>
      </c>
      <c r="L282" s="25" t="s">
        <v>86</v>
      </c>
      <c r="M282" s="25" t="s">
        <v>72</v>
      </c>
      <c r="N282" s="26">
        <v>24449.29</v>
      </c>
      <c r="O282" s="26">
        <v>19688.93</v>
      </c>
      <c r="P282" s="27">
        <v>-4760.3600000000006</v>
      </c>
      <c r="Q282" s="28">
        <v>-0.1947034044751402</v>
      </c>
      <c r="R282" s="29">
        <v>12676.81</v>
      </c>
      <c r="S282" s="29">
        <v>7577.21</v>
      </c>
      <c r="T282" s="30">
        <v>-5099.5999999999995</v>
      </c>
      <c r="U282" s="31">
        <v>-0.40227786012411637</v>
      </c>
      <c r="V282" s="26">
        <v>399.36</v>
      </c>
      <c r="W282" s="26">
        <v>428.21</v>
      </c>
      <c r="X282" s="27">
        <v>28.849999999999966</v>
      </c>
      <c r="Y282" s="28">
        <v>7.2240584935897342E-2</v>
      </c>
      <c r="Z282" s="29">
        <v>815.12</v>
      </c>
      <c r="AA282" s="29">
        <v>1126</v>
      </c>
      <c r="AB282" s="30">
        <v>310.88</v>
      </c>
      <c r="AC282" s="32">
        <v>0.38139169692805969</v>
      </c>
      <c r="AD282" s="26">
        <v>10558</v>
      </c>
      <c r="AE282" s="26">
        <v>10557.51</v>
      </c>
      <c r="AF282" s="27">
        <v>-0.48999999999978172</v>
      </c>
      <c r="AG282" s="33">
        <v>-4.6410304981983493E-5</v>
      </c>
      <c r="AH282" s="34">
        <v>67.72</v>
      </c>
      <c r="AI282" s="34">
        <v>50</v>
      </c>
      <c r="AJ282" s="34">
        <v>-17.72</v>
      </c>
      <c r="AK282" s="32">
        <v>-0.26166568222090963</v>
      </c>
      <c r="AL282" s="35">
        <v>44515.041666666664</v>
      </c>
      <c r="AM282" s="16"/>
    </row>
    <row r="283" spans="1:39" ht="57.75" hidden="1" x14ac:dyDescent="0.25">
      <c r="A283" s="25" t="s">
        <v>50</v>
      </c>
      <c r="B283" s="25" t="s">
        <v>51</v>
      </c>
      <c r="C283" s="39">
        <v>639556</v>
      </c>
      <c r="D283" s="25" t="s">
        <v>152</v>
      </c>
      <c r="E283" s="25" t="s">
        <v>53</v>
      </c>
      <c r="F283" s="25" t="s">
        <v>54</v>
      </c>
      <c r="G283" s="25" t="s">
        <v>75</v>
      </c>
      <c r="H283" s="25" t="s">
        <v>74</v>
      </c>
      <c r="I283" s="25" t="s">
        <v>56</v>
      </c>
      <c r="J283" s="25" t="s">
        <v>57</v>
      </c>
      <c r="K283" s="25" t="s">
        <v>58</v>
      </c>
      <c r="L283" s="25" t="s">
        <v>59</v>
      </c>
      <c r="M283" s="25" t="s">
        <v>60</v>
      </c>
      <c r="N283" s="26">
        <v>92326.54</v>
      </c>
      <c r="O283" s="26">
        <v>57078.8</v>
      </c>
      <c r="P283" s="27">
        <v>-35247.739999999991</v>
      </c>
      <c r="Q283" s="28">
        <v>-0.381772565071755</v>
      </c>
      <c r="R283" s="29">
        <v>45093.34</v>
      </c>
      <c r="S283" s="29">
        <v>19245.560000000001</v>
      </c>
      <c r="T283" s="30">
        <v>-25847.779999999995</v>
      </c>
      <c r="U283" s="31">
        <v>-0.57320615416822074</v>
      </c>
      <c r="V283" s="26">
        <v>13286.57</v>
      </c>
      <c r="W283" s="26">
        <v>13502.34</v>
      </c>
      <c r="X283" s="27">
        <v>215.77000000000044</v>
      </c>
      <c r="Y283" s="28">
        <v>1.6239706711363464E-2</v>
      </c>
      <c r="Z283" s="29">
        <v>11266.63</v>
      </c>
      <c r="AA283" s="29">
        <v>4510.5</v>
      </c>
      <c r="AB283" s="30">
        <v>-6756.1299999999992</v>
      </c>
      <c r="AC283" s="32">
        <v>-0.59965846042694215</v>
      </c>
      <c r="AD283" s="26">
        <v>22680</v>
      </c>
      <c r="AE283" s="26">
        <v>19820.400000000001</v>
      </c>
      <c r="AF283" s="27">
        <v>-2859.5999999999985</v>
      </c>
      <c r="AG283" s="33">
        <v>-0.12608465608465602</v>
      </c>
      <c r="AH283" s="34">
        <v>401.82</v>
      </c>
      <c r="AI283" s="34">
        <v>193</v>
      </c>
      <c r="AJ283" s="34">
        <v>-208.82</v>
      </c>
      <c r="AK283" s="32">
        <v>-0.51968543128764122</v>
      </c>
      <c r="AL283" s="35">
        <v>44211.041666666664</v>
      </c>
      <c r="AM283" s="16"/>
    </row>
    <row r="284" spans="1:39" ht="57.75" hidden="1" x14ac:dyDescent="0.25">
      <c r="A284" s="25" t="s">
        <v>50</v>
      </c>
      <c r="B284" s="25" t="s">
        <v>51</v>
      </c>
      <c r="C284" s="39">
        <v>639657</v>
      </c>
      <c r="D284" s="25" t="s">
        <v>159</v>
      </c>
      <c r="E284" s="25" t="s">
        <v>53</v>
      </c>
      <c r="F284" s="25" t="s">
        <v>54</v>
      </c>
      <c r="G284" s="25" t="s">
        <v>79</v>
      </c>
      <c r="H284" s="25" t="s">
        <v>56</v>
      </c>
      <c r="I284" s="25" t="s">
        <v>56</v>
      </c>
      <c r="J284" s="25" t="s">
        <v>57</v>
      </c>
      <c r="K284" s="25" t="s">
        <v>58</v>
      </c>
      <c r="L284" s="25" t="s">
        <v>80</v>
      </c>
      <c r="M284" s="25" t="s">
        <v>72</v>
      </c>
      <c r="N284" s="26">
        <v>1261489.08</v>
      </c>
      <c r="O284" s="26">
        <v>1299478.8799999999</v>
      </c>
      <c r="P284" s="27">
        <v>37989.799999999814</v>
      </c>
      <c r="Q284" s="28">
        <v>3.0115044674029055E-2</v>
      </c>
      <c r="R284" s="29">
        <v>35072.699999999997</v>
      </c>
      <c r="S284" s="29">
        <v>211329.68</v>
      </c>
      <c r="T284" s="30">
        <v>176256.97999999998</v>
      </c>
      <c r="U284" s="31">
        <v>5.0254750846099672</v>
      </c>
      <c r="V284" s="26">
        <v>2294.54</v>
      </c>
      <c r="W284" s="26">
        <v>32861.64</v>
      </c>
      <c r="X284" s="27">
        <v>30567.1</v>
      </c>
      <c r="Y284" s="28">
        <v>13.321667959591029</v>
      </c>
      <c r="Z284" s="29">
        <v>2860</v>
      </c>
      <c r="AA284" s="29">
        <v>10415.379999999999</v>
      </c>
      <c r="AB284" s="30">
        <v>7555.3799999999992</v>
      </c>
      <c r="AC284" s="32">
        <v>2.6417412587412583</v>
      </c>
      <c r="AD284" s="26">
        <v>1221261.8400000001</v>
      </c>
      <c r="AE284" s="26">
        <v>1044872.18</v>
      </c>
      <c r="AF284" s="27">
        <v>-176389.66000000003</v>
      </c>
      <c r="AG284" s="33">
        <v>-0.14443230290401934</v>
      </c>
      <c r="AH284" s="34">
        <v>260</v>
      </c>
      <c r="AI284" s="34">
        <v>409</v>
      </c>
      <c r="AJ284" s="34">
        <v>149</v>
      </c>
      <c r="AK284" s="32">
        <v>0.57307692307692304</v>
      </c>
      <c r="AL284" s="35">
        <v>44446.041666666664</v>
      </c>
      <c r="AM284" s="16"/>
    </row>
    <row r="285" spans="1:39" ht="66" hidden="1" x14ac:dyDescent="0.25">
      <c r="A285" s="25" t="s">
        <v>50</v>
      </c>
      <c r="B285" s="25" t="s">
        <v>1136</v>
      </c>
      <c r="C285" s="39">
        <v>639735</v>
      </c>
      <c r="D285" s="25" t="s">
        <v>5286</v>
      </c>
      <c r="E285" s="25" t="s">
        <v>53</v>
      </c>
      <c r="F285" s="25" t="s">
        <v>54</v>
      </c>
      <c r="G285" s="25" t="s">
        <v>75</v>
      </c>
      <c r="H285" s="25" t="s">
        <v>74</v>
      </c>
      <c r="I285" s="25" t="s">
        <v>56</v>
      </c>
      <c r="J285" s="25" t="s">
        <v>3564</v>
      </c>
      <c r="K285" s="25" t="s">
        <v>65</v>
      </c>
      <c r="L285" s="25" t="s">
        <v>86</v>
      </c>
      <c r="M285" s="25" t="s">
        <v>72</v>
      </c>
      <c r="N285" s="26">
        <v>53324.78</v>
      </c>
      <c r="O285" s="26">
        <v>22031.87</v>
      </c>
      <c r="P285" s="27">
        <v>-31292.91</v>
      </c>
      <c r="Q285" s="28">
        <v>-0.58683617635178242</v>
      </c>
      <c r="R285" s="29">
        <v>21157.73</v>
      </c>
      <c r="S285" s="29">
        <v>6190.11</v>
      </c>
      <c r="T285" s="30">
        <v>-14967.619999999999</v>
      </c>
      <c r="U285" s="31">
        <v>-0.70743033397250077</v>
      </c>
      <c r="V285" s="26">
        <v>1187.73</v>
      </c>
      <c r="W285" s="26">
        <v>1368.26</v>
      </c>
      <c r="X285" s="27">
        <v>180.52999999999997</v>
      </c>
      <c r="Y285" s="28">
        <v>0.15199582396672642</v>
      </c>
      <c r="Z285" s="29">
        <v>2222.3200000000002</v>
      </c>
      <c r="AA285" s="29">
        <v>1268</v>
      </c>
      <c r="AB285" s="30">
        <v>-954.32000000000016</v>
      </c>
      <c r="AC285" s="32">
        <v>-0.42942510529536704</v>
      </c>
      <c r="AD285" s="26">
        <v>28757</v>
      </c>
      <c r="AE285" s="26">
        <v>13205.5</v>
      </c>
      <c r="AF285" s="27">
        <v>-15551.5</v>
      </c>
      <c r="AG285" s="33">
        <v>-0.54079006850505962</v>
      </c>
      <c r="AH285" s="34">
        <v>121.87</v>
      </c>
      <c r="AI285" s="34">
        <v>28</v>
      </c>
      <c r="AJ285" s="34">
        <v>-93.87</v>
      </c>
      <c r="AK285" s="32">
        <v>-0.7702469844916715</v>
      </c>
      <c r="AL285" s="35">
        <v>44837.041666666664</v>
      </c>
      <c r="AM285" s="16"/>
    </row>
    <row r="286" spans="1:39" ht="41.25" hidden="1" x14ac:dyDescent="0.25">
      <c r="A286" s="25" t="s">
        <v>50</v>
      </c>
      <c r="B286" s="25" t="s">
        <v>1136</v>
      </c>
      <c r="C286" s="39">
        <v>639787</v>
      </c>
      <c r="D286" s="25" t="s">
        <v>5546</v>
      </c>
      <c r="E286" s="25" t="s">
        <v>53</v>
      </c>
      <c r="F286" s="25" t="s">
        <v>54</v>
      </c>
      <c r="G286" s="25" t="s">
        <v>75</v>
      </c>
      <c r="H286" s="25" t="s">
        <v>56</v>
      </c>
      <c r="I286" s="25" t="s">
        <v>56</v>
      </c>
      <c r="J286" s="25" t="s">
        <v>70</v>
      </c>
      <c r="K286" s="25" t="s">
        <v>65</v>
      </c>
      <c r="L286" s="25" t="s">
        <v>71</v>
      </c>
      <c r="M286" s="25" t="s">
        <v>72</v>
      </c>
      <c r="N286" s="26">
        <v>69139.570000000007</v>
      </c>
      <c r="O286" s="26">
        <v>57218.29</v>
      </c>
      <c r="P286" s="27">
        <v>-11921.280000000006</v>
      </c>
      <c r="Q286" s="28">
        <v>-0.17242340384818716</v>
      </c>
      <c r="R286" s="29">
        <v>21370.62</v>
      </c>
      <c r="S286" s="29">
        <v>15164.29</v>
      </c>
      <c r="T286" s="30">
        <v>-6206.3299999999981</v>
      </c>
      <c r="U286" s="31">
        <v>-0.29041412930462468</v>
      </c>
      <c r="V286" s="26">
        <v>35708.379999999997</v>
      </c>
      <c r="W286" s="26">
        <v>31138.05</v>
      </c>
      <c r="X286" s="27">
        <v>-4570.3299999999981</v>
      </c>
      <c r="Y286" s="28">
        <v>-0.12799040449328697</v>
      </c>
      <c r="Z286" s="29">
        <v>2772.57</v>
      </c>
      <c r="AA286" s="29">
        <v>2514.5</v>
      </c>
      <c r="AB286" s="30">
        <v>-258.07000000000016</v>
      </c>
      <c r="AC286" s="32">
        <v>-9.3079705832494808E-2</v>
      </c>
      <c r="AD286" s="26">
        <v>9288</v>
      </c>
      <c r="AE286" s="26">
        <v>8401.4500000000007</v>
      </c>
      <c r="AF286" s="27">
        <v>-886.54999999999927</v>
      </c>
      <c r="AG286" s="33">
        <v>-9.5451119724375463E-2</v>
      </c>
      <c r="AH286" s="34">
        <v>133.66999999999999</v>
      </c>
      <c r="AI286" s="34">
        <v>87</v>
      </c>
      <c r="AJ286" s="34">
        <v>-46.669999999999987</v>
      </c>
      <c r="AK286" s="32">
        <v>-0.34914341288247169</v>
      </c>
      <c r="AL286" s="35">
        <v>44893.041666666664</v>
      </c>
      <c r="AM286" s="16"/>
    </row>
    <row r="287" spans="1:39" ht="49.5" hidden="1" x14ac:dyDescent="0.25">
      <c r="A287" s="25" t="s">
        <v>50</v>
      </c>
      <c r="B287" s="25" t="s">
        <v>51</v>
      </c>
      <c r="C287" s="39">
        <v>639788</v>
      </c>
      <c r="D287" s="25" t="s">
        <v>153</v>
      </c>
      <c r="E287" s="25" t="s">
        <v>53</v>
      </c>
      <c r="F287" s="25" t="s">
        <v>54</v>
      </c>
      <c r="G287" s="25" t="s">
        <v>75</v>
      </c>
      <c r="H287" s="25" t="s">
        <v>56</v>
      </c>
      <c r="I287" s="25" t="s">
        <v>56</v>
      </c>
      <c r="J287" s="25" t="s">
        <v>70</v>
      </c>
      <c r="K287" s="25" t="s">
        <v>65</v>
      </c>
      <c r="L287" s="25" t="s">
        <v>71</v>
      </c>
      <c r="M287" s="25" t="s">
        <v>72</v>
      </c>
      <c r="N287" s="26">
        <v>38090.769999999997</v>
      </c>
      <c r="O287" s="26">
        <v>33709.660000000003</v>
      </c>
      <c r="P287" s="27">
        <v>-4381.1099999999933</v>
      </c>
      <c r="Q287" s="28">
        <v>-0.11501762763000049</v>
      </c>
      <c r="R287" s="29">
        <v>17419.59</v>
      </c>
      <c r="S287" s="29">
        <v>11768.86</v>
      </c>
      <c r="T287" s="30">
        <v>-5650.73</v>
      </c>
      <c r="U287" s="31">
        <v>-0.32438938000262918</v>
      </c>
      <c r="V287" s="26">
        <v>15065.26</v>
      </c>
      <c r="W287" s="26">
        <v>15643.4</v>
      </c>
      <c r="X287" s="27">
        <v>578.13999999999942</v>
      </c>
      <c r="Y287" s="28">
        <v>3.8375706758462809E-2</v>
      </c>
      <c r="Z287" s="29">
        <v>2472.6799999999998</v>
      </c>
      <c r="AA287" s="29">
        <v>2244</v>
      </c>
      <c r="AB287" s="30">
        <v>-228.67999999999984</v>
      </c>
      <c r="AC287" s="32">
        <v>-9.2482650403610603E-2</v>
      </c>
      <c r="AD287" s="26">
        <v>4377.24</v>
      </c>
      <c r="AE287" s="26">
        <v>4053.4</v>
      </c>
      <c r="AF287" s="27">
        <v>-323.83999999999969</v>
      </c>
      <c r="AG287" s="33">
        <v>-7.3982692290118821E-2</v>
      </c>
      <c r="AH287" s="34">
        <v>112.37</v>
      </c>
      <c r="AI287" s="34">
        <v>82.5</v>
      </c>
      <c r="AJ287" s="34">
        <v>-29.870000000000005</v>
      </c>
      <c r="AK287" s="32">
        <v>-0.26581827890006232</v>
      </c>
      <c r="AL287" s="35">
        <v>44392.041666666664</v>
      </c>
      <c r="AM287" s="16"/>
    </row>
    <row r="288" spans="1:39" ht="33" hidden="1" x14ac:dyDescent="0.25">
      <c r="A288" s="25" t="s">
        <v>50</v>
      </c>
      <c r="B288" s="25" t="s">
        <v>1136</v>
      </c>
      <c r="C288" s="39">
        <v>640313</v>
      </c>
      <c r="D288" s="25" t="s">
        <v>5212</v>
      </c>
      <c r="E288" s="25" t="s">
        <v>53</v>
      </c>
      <c r="F288" s="25" t="s">
        <v>54</v>
      </c>
      <c r="G288" s="25" t="s">
        <v>69</v>
      </c>
      <c r="H288" s="25" t="s">
        <v>56</v>
      </c>
      <c r="I288" s="25" t="s">
        <v>56</v>
      </c>
      <c r="J288" s="25" t="s">
        <v>70</v>
      </c>
      <c r="K288" s="25" t="s">
        <v>65</v>
      </c>
      <c r="L288" s="25" t="s">
        <v>71</v>
      </c>
      <c r="M288" s="25" t="s">
        <v>72</v>
      </c>
      <c r="N288" s="26">
        <v>60497.78</v>
      </c>
      <c r="O288" s="26">
        <v>70437.3</v>
      </c>
      <c r="P288" s="27">
        <v>9939.5200000000041</v>
      </c>
      <c r="Q288" s="28">
        <v>0.16429561547547702</v>
      </c>
      <c r="R288" s="29">
        <v>18861.39</v>
      </c>
      <c r="S288" s="29">
        <v>10847.65</v>
      </c>
      <c r="T288" s="30">
        <v>-8013.74</v>
      </c>
      <c r="U288" s="31">
        <v>-0.42487536708588286</v>
      </c>
      <c r="V288" s="26">
        <v>56952.7</v>
      </c>
      <c r="W288" s="26">
        <v>52744.1</v>
      </c>
      <c r="X288" s="27">
        <v>-4208.5999999999985</v>
      </c>
      <c r="Y288" s="28">
        <v>-7.389640877429865E-2</v>
      </c>
      <c r="Z288" s="29">
        <v>2333.69</v>
      </c>
      <c r="AA288" s="29">
        <v>1323</v>
      </c>
      <c r="AB288" s="30">
        <v>-1010.69</v>
      </c>
      <c r="AC288" s="32">
        <v>-0.43308665675389618</v>
      </c>
      <c r="AD288" s="26">
        <v>4700</v>
      </c>
      <c r="AE288" s="26">
        <v>5522.55</v>
      </c>
      <c r="AF288" s="27">
        <v>822.55000000000018</v>
      </c>
      <c r="AG288" s="33">
        <v>0.17501063829787239</v>
      </c>
      <c r="AH288" s="34">
        <v>123.22</v>
      </c>
      <c r="AI288" s="34">
        <v>71</v>
      </c>
      <c r="AJ288" s="34">
        <v>-52.22</v>
      </c>
      <c r="AK288" s="32">
        <v>-0.42379483850024346</v>
      </c>
      <c r="AL288" s="35">
        <v>44819.041666666664</v>
      </c>
      <c r="AM288" s="16"/>
    </row>
    <row r="289" spans="1:39" ht="99" hidden="1" x14ac:dyDescent="0.25">
      <c r="A289" s="25" t="s">
        <v>50</v>
      </c>
      <c r="B289" s="25" t="s">
        <v>51</v>
      </c>
      <c r="C289" s="39">
        <v>640320</v>
      </c>
      <c r="D289" s="25" t="s">
        <v>156</v>
      </c>
      <c r="E289" s="25" t="s">
        <v>53</v>
      </c>
      <c r="F289" s="25" t="s">
        <v>54</v>
      </c>
      <c r="G289" s="25" t="s">
        <v>75</v>
      </c>
      <c r="H289" s="25" t="s">
        <v>56</v>
      </c>
      <c r="I289" s="25" t="s">
        <v>56</v>
      </c>
      <c r="J289" s="25" t="s">
        <v>57</v>
      </c>
      <c r="K289" s="25" t="s">
        <v>65</v>
      </c>
      <c r="L289" s="25" t="s">
        <v>59</v>
      </c>
      <c r="M289" s="25" t="s">
        <v>67</v>
      </c>
      <c r="N289" s="26">
        <v>28615.42</v>
      </c>
      <c r="O289" s="26">
        <v>24179.85</v>
      </c>
      <c r="P289" s="27">
        <v>-4435.57</v>
      </c>
      <c r="Q289" s="28">
        <v>-0.15500628682018297</v>
      </c>
      <c r="R289" s="29">
        <v>13946.32</v>
      </c>
      <c r="S289" s="29">
        <v>10794.42</v>
      </c>
      <c r="T289" s="30">
        <v>-3151.8999999999996</v>
      </c>
      <c r="U289" s="31">
        <v>-0.22600227156697966</v>
      </c>
      <c r="V289" s="26">
        <v>1473.94</v>
      </c>
      <c r="W289" s="26">
        <v>1099.8900000000001</v>
      </c>
      <c r="X289" s="27">
        <v>-374.04999999999995</v>
      </c>
      <c r="Y289" s="28">
        <v>-0.25377559466464034</v>
      </c>
      <c r="Z289" s="29">
        <v>2100.16</v>
      </c>
      <c r="AA289" s="29">
        <v>1140.54</v>
      </c>
      <c r="AB289" s="30">
        <v>-959.61999999999989</v>
      </c>
      <c r="AC289" s="32">
        <v>-0.45692709126923658</v>
      </c>
      <c r="AD289" s="26">
        <v>11095</v>
      </c>
      <c r="AE289" s="26">
        <v>11145</v>
      </c>
      <c r="AF289" s="27">
        <v>50</v>
      </c>
      <c r="AG289" s="33">
        <v>4.5065344749887336E-3</v>
      </c>
      <c r="AH289" s="34">
        <v>66.23</v>
      </c>
      <c r="AI289" s="34">
        <v>22</v>
      </c>
      <c r="AJ289" s="34">
        <v>-44.230000000000004</v>
      </c>
      <c r="AK289" s="32">
        <v>-0.66782424882983549</v>
      </c>
      <c r="AL289" s="35">
        <v>44482.041666666664</v>
      </c>
      <c r="AM289" s="16"/>
    </row>
    <row r="290" spans="1:39" ht="74.25" hidden="1" x14ac:dyDescent="0.25">
      <c r="A290" s="25" t="s">
        <v>50</v>
      </c>
      <c r="B290" s="25" t="s">
        <v>51</v>
      </c>
      <c r="C290" s="39">
        <v>640458</v>
      </c>
      <c r="D290" s="25" t="s">
        <v>158</v>
      </c>
      <c r="E290" s="25" t="s">
        <v>53</v>
      </c>
      <c r="F290" s="25" t="s">
        <v>54</v>
      </c>
      <c r="G290" s="25" t="s">
        <v>69</v>
      </c>
      <c r="H290" s="25" t="s">
        <v>56</v>
      </c>
      <c r="I290" s="25" t="s">
        <v>56</v>
      </c>
      <c r="J290" s="25" t="s">
        <v>70</v>
      </c>
      <c r="K290" s="25" t="s">
        <v>65</v>
      </c>
      <c r="L290" s="25" t="s">
        <v>77</v>
      </c>
      <c r="M290" s="25" t="s">
        <v>72</v>
      </c>
      <c r="N290" s="26">
        <v>17785.32</v>
      </c>
      <c r="O290" s="26">
        <v>11051.06</v>
      </c>
      <c r="P290" s="27">
        <v>-6734.26</v>
      </c>
      <c r="Q290" s="28">
        <v>-0.3786414863494163</v>
      </c>
      <c r="R290" s="29">
        <v>12194.26</v>
      </c>
      <c r="S290" s="29">
        <v>10837.56</v>
      </c>
      <c r="T290" s="30">
        <v>-1356.7000000000007</v>
      </c>
      <c r="U290" s="31">
        <v>-0.11125726366339579</v>
      </c>
      <c r="V290" s="26">
        <v>9271.06</v>
      </c>
      <c r="W290" s="26">
        <v>0</v>
      </c>
      <c r="X290" s="27">
        <v>-9271.06</v>
      </c>
      <c r="Y290" s="28">
        <v>-1</v>
      </c>
      <c r="Z290" s="29">
        <v>1320</v>
      </c>
      <c r="AA290" s="29">
        <v>213.5</v>
      </c>
      <c r="AB290" s="30">
        <v>-1106.5</v>
      </c>
      <c r="AC290" s="32">
        <v>-0.83825757575757576</v>
      </c>
      <c r="AD290" s="26">
        <v>0</v>
      </c>
      <c r="AE290" s="26">
        <v>0</v>
      </c>
      <c r="AF290" s="27">
        <v>0</v>
      </c>
      <c r="AG290" s="18"/>
      <c r="AH290" s="34">
        <v>0</v>
      </c>
      <c r="AI290" s="34">
        <v>38</v>
      </c>
      <c r="AJ290" s="34">
        <v>38</v>
      </c>
      <c r="AK290" s="19"/>
      <c r="AL290" s="35">
        <v>44330</v>
      </c>
      <c r="AM290" s="16"/>
    </row>
    <row r="291" spans="1:39" ht="74.25" hidden="1" x14ac:dyDescent="0.25">
      <c r="A291" s="25" t="s">
        <v>50</v>
      </c>
      <c r="B291" s="25" t="s">
        <v>51</v>
      </c>
      <c r="C291" s="39">
        <v>640498</v>
      </c>
      <c r="D291" s="25" t="s">
        <v>154</v>
      </c>
      <c r="E291" s="25" t="s">
        <v>53</v>
      </c>
      <c r="F291" s="25" t="s">
        <v>54</v>
      </c>
      <c r="G291" s="25" t="s">
        <v>90</v>
      </c>
      <c r="H291" s="25" t="s">
        <v>56</v>
      </c>
      <c r="I291" s="25" t="s">
        <v>56</v>
      </c>
      <c r="J291" s="25" t="s">
        <v>64</v>
      </c>
      <c r="K291" s="25" t="s">
        <v>65</v>
      </c>
      <c r="L291" s="25" t="s">
        <v>66</v>
      </c>
      <c r="M291" s="25" t="s">
        <v>67</v>
      </c>
      <c r="N291" s="26">
        <v>748.96</v>
      </c>
      <c r="O291" s="26">
        <v>1348.74</v>
      </c>
      <c r="P291" s="27">
        <v>599.78</v>
      </c>
      <c r="Q291" s="28">
        <v>0.80081713309121971</v>
      </c>
      <c r="R291" s="29">
        <v>703.96</v>
      </c>
      <c r="S291" s="29">
        <v>1168.74</v>
      </c>
      <c r="T291" s="30">
        <v>464.78</v>
      </c>
      <c r="U291" s="31">
        <v>0.66023637706687877</v>
      </c>
      <c r="V291" s="26">
        <v>0</v>
      </c>
      <c r="W291" s="26">
        <v>0</v>
      </c>
      <c r="X291" s="27">
        <v>0</v>
      </c>
      <c r="Y291" s="18"/>
      <c r="Z291" s="29">
        <v>45</v>
      </c>
      <c r="AA291" s="29">
        <v>180</v>
      </c>
      <c r="AB291" s="30">
        <v>135</v>
      </c>
      <c r="AC291" s="32">
        <v>3</v>
      </c>
      <c r="AD291" s="26">
        <v>0</v>
      </c>
      <c r="AE291" s="26">
        <v>0</v>
      </c>
      <c r="AF291" s="27">
        <v>0</v>
      </c>
      <c r="AG291" s="18"/>
      <c r="AH291" s="34">
        <v>2</v>
      </c>
      <c r="AI291" s="34">
        <v>8</v>
      </c>
      <c r="AJ291" s="34">
        <v>6</v>
      </c>
      <c r="AK291" s="32">
        <v>3</v>
      </c>
      <c r="AL291" s="35">
        <v>44264.041666666664</v>
      </c>
      <c r="AM291" s="16"/>
    </row>
    <row r="292" spans="1:39" ht="41.25" hidden="1" x14ac:dyDescent="0.25">
      <c r="A292" s="25" t="s">
        <v>50</v>
      </c>
      <c r="B292" s="25" t="s">
        <v>51</v>
      </c>
      <c r="C292" s="39">
        <v>640544</v>
      </c>
      <c r="D292" s="25" t="s">
        <v>155</v>
      </c>
      <c r="E292" s="25" t="s">
        <v>53</v>
      </c>
      <c r="F292" s="25" t="s">
        <v>54</v>
      </c>
      <c r="G292" s="25" t="s">
        <v>75</v>
      </c>
      <c r="H292" s="25" t="s">
        <v>56</v>
      </c>
      <c r="I292" s="25" t="s">
        <v>56</v>
      </c>
      <c r="J292" s="25" t="s">
        <v>70</v>
      </c>
      <c r="K292" s="25" t="s">
        <v>65</v>
      </c>
      <c r="L292" s="25" t="s">
        <v>71</v>
      </c>
      <c r="M292" s="25" t="s">
        <v>72</v>
      </c>
      <c r="N292" s="26">
        <v>40442.300000000003</v>
      </c>
      <c r="O292" s="26">
        <v>33613.279999999999</v>
      </c>
      <c r="P292" s="27">
        <v>-6829.0200000000041</v>
      </c>
      <c r="Q292" s="28">
        <v>-0.16885834880805503</v>
      </c>
      <c r="R292" s="29">
        <v>18080.900000000001</v>
      </c>
      <c r="S292" s="29">
        <v>14694.9</v>
      </c>
      <c r="T292" s="30">
        <v>-3386.0000000000018</v>
      </c>
      <c r="U292" s="31">
        <v>-0.18726943902128773</v>
      </c>
      <c r="V292" s="26">
        <v>14333.87</v>
      </c>
      <c r="W292" s="26">
        <v>12703.87</v>
      </c>
      <c r="X292" s="27">
        <v>-1630</v>
      </c>
      <c r="Y292" s="28">
        <v>-0.113716672468775</v>
      </c>
      <c r="Z292" s="29">
        <v>2308.5300000000002</v>
      </c>
      <c r="AA292" s="29">
        <v>1664</v>
      </c>
      <c r="AB292" s="30">
        <v>-644.5300000000002</v>
      </c>
      <c r="AC292" s="32">
        <v>-0.27919498555357747</v>
      </c>
      <c r="AD292" s="26">
        <v>5719</v>
      </c>
      <c r="AE292" s="26">
        <v>4550.51</v>
      </c>
      <c r="AF292" s="27">
        <v>-1168.4899999999998</v>
      </c>
      <c r="AG292" s="33">
        <v>-0.20431718831963627</v>
      </c>
      <c r="AH292" s="34">
        <v>105.05000000000001</v>
      </c>
      <c r="AI292" s="34">
        <v>94</v>
      </c>
      <c r="AJ292" s="34">
        <v>-11.050000000000011</v>
      </c>
      <c r="AK292" s="32">
        <v>-0.10518800571156602</v>
      </c>
      <c r="AL292" s="35">
        <v>44531.041666666664</v>
      </c>
      <c r="AM292" s="16"/>
    </row>
    <row r="293" spans="1:39" ht="41.25" hidden="1" x14ac:dyDescent="0.25">
      <c r="A293" s="25" t="s">
        <v>50</v>
      </c>
      <c r="B293" s="25" t="s">
        <v>1136</v>
      </c>
      <c r="C293" s="39">
        <v>640618</v>
      </c>
      <c r="D293" s="25" t="s">
        <v>5405</v>
      </c>
      <c r="E293" s="25" t="s">
        <v>171</v>
      </c>
      <c r="F293" s="25" t="s">
        <v>248</v>
      </c>
      <c r="G293" s="17"/>
      <c r="H293" s="17"/>
      <c r="I293" s="17"/>
      <c r="J293" s="25" t="s">
        <v>3564</v>
      </c>
      <c r="K293" s="25" t="s">
        <v>65</v>
      </c>
      <c r="L293" s="25" t="s">
        <v>86</v>
      </c>
      <c r="M293" s="25" t="s">
        <v>72</v>
      </c>
      <c r="N293" s="26">
        <v>97825.69</v>
      </c>
      <c r="O293" s="26">
        <v>90366.33</v>
      </c>
      <c r="P293" s="27">
        <v>-7459.3600000000006</v>
      </c>
      <c r="Q293" s="28">
        <v>-7.625154496738025E-2</v>
      </c>
      <c r="R293" s="29">
        <v>24728.93</v>
      </c>
      <c r="S293" s="29">
        <v>21700.63</v>
      </c>
      <c r="T293" s="30">
        <v>-3028.2999999999993</v>
      </c>
      <c r="U293" s="31">
        <v>-0.12245980719748081</v>
      </c>
      <c r="V293" s="26">
        <v>2423.11</v>
      </c>
      <c r="W293" s="26">
        <v>2454.6999999999998</v>
      </c>
      <c r="X293" s="27">
        <v>31.589999999999691</v>
      </c>
      <c r="Y293" s="28">
        <v>1.3036964892225153E-2</v>
      </c>
      <c r="Z293" s="29">
        <v>1929.65</v>
      </c>
      <c r="AA293" s="29">
        <v>967</v>
      </c>
      <c r="AB293" s="30">
        <v>-962.65000000000009</v>
      </c>
      <c r="AC293" s="32">
        <v>-0.49887285258984793</v>
      </c>
      <c r="AD293" s="26">
        <v>68744</v>
      </c>
      <c r="AE293" s="26">
        <v>65244</v>
      </c>
      <c r="AF293" s="27">
        <v>-3500</v>
      </c>
      <c r="AG293" s="33">
        <v>-5.091353427208193E-2</v>
      </c>
      <c r="AH293" s="34">
        <v>85.580000000000013</v>
      </c>
      <c r="AI293" s="34">
        <v>53</v>
      </c>
      <c r="AJ293" s="34">
        <v>-32.580000000000013</v>
      </c>
      <c r="AK293" s="32">
        <v>-0.38069642439822399</v>
      </c>
      <c r="AL293" s="35">
        <v>44869.041666666664</v>
      </c>
      <c r="AM293" s="16"/>
    </row>
    <row r="294" spans="1:39" ht="74.25" hidden="1" x14ac:dyDescent="0.25">
      <c r="A294" s="25" t="s">
        <v>50</v>
      </c>
      <c r="B294" s="25" t="s">
        <v>1136</v>
      </c>
      <c r="C294" s="39">
        <v>640636</v>
      </c>
      <c r="D294" s="25" t="s">
        <v>5006</v>
      </c>
      <c r="E294" s="25" t="s">
        <v>53</v>
      </c>
      <c r="F294" s="25" t="s">
        <v>54</v>
      </c>
      <c r="G294" s="25" t="s">
        <v>990</v>
      </c>
      <c r="H294" s="17"/>
      <c r="I294" s="17"/>
      <c r="J294" s="25" t="s">
        <v>57</v>
      </c>
      <c r="K294" s="25" t="s">
        <v>65</v>
      </c>
      <c r="L294" s="25" t="s">
        <v>59</v>
      </c>
      <c r="M294" s="25" t="s">
        <v>177</v>
      </c>
      <c r="N294" s="26">
        <v>0</v>
      </c>
      <c r="O294" s="26">
        <v>52489.599999999999</v>
      </c>
      <c r="P294" s="27">
        <v>52489.599999999999</v>
      </c>
      <c r="Q294" s="18"/>
      <c r="R294" s="29">
        <v>0</v>
      </c>
      <c r="S294" s="29">
        <v>13558.85</v>
      </c>
      <c r="T294" s="30">
        <v>13558.85</v>
      </c>
      <c r="U294" s="19"/>
      <c r="V294" s="26">
        <v>0</v>
      </c>
      <c r="W294" s="26">
        <v>4772.88</v>
      </c>
      <c r="X294" s="27">
        <v>4772.88</v>
      </c>
      <c r="Y294" s="18"/>
      <c r="Z294" s="29">
        <v>0</v>
      </c>
      <c r="AA294" s="29">
        <v>1506.47</v>
      </c>
      <c r="AB294" s="30">
        <v>1506.47</v>
      </c>
      <c r="AC294" s="19"/>
      <c r="AD294" s="26">
        <v>0</v>
      </c>
      <c r="AE294" s="26">
        <v>32651.4</v>
      </c>
      <c r="AF294" s="27">
        <v>32651.4</v>
      </c>
      <c r="AG294" s="18"/>
      <c r="AH294" s="34">
        <v>0</v>
      </c>
      <c r="AI294" s="34">
        <v>99</v>
      </c>
      <c r="AJ294" s="34">
        <v>99</v>
      </c>
      <c r="AK294" s="19"/>
      <c r="AL294" s="35">
        <v>44879.041666666664</v>
      </c>
      <c r="AM294" s="16"/>
    </row>
    <row r="295" spans="1:39" ht="57.75" hidden="1" x14ac:dyDescent="0.25">
      <c r="A295" s="25" t="s">
        <v>50</v>
      </c>
      <c r="B295" s="25" t="s">
        <v>1136</v>
      </c>
      <c r="C295" s="39">
        <v>640638</v>
      </c>
      <c r="D295" s="25" t="s">
        <v>5005</v>
      </c>
      <c r="E295" s="25" t="s">
        <v>53</v>
      </c>
      <c r="F295" s="25" t="s">
        <v>54</v>
      </c>
      <c r="G295" s="25" t="s">
        <v>990</v>
      </c>
      <c r="H295" s="17"/>
      <c r="I295" s="17"/>
      <c r="J295" s="25" t="s">
        <v>57</v>
      </c>
      <c r="K295" s="25" t="s">
        <v>65</v>
      </c>
      <c r="L295" s="25" t="s">
        <v>59</v>
      </c>
      <c r="M295" s="25" t="s">
        <v>177</v>
      </c>
      <c r="N295" s="26">
        <v>0</v>
      </c>
      <c r="O295" s="26">
        <v>7769.85</v>
      </c>
      <c r="P295" s="27">
        <v>7769.85</v>
      </c>
      <c r="Q295" s="18"/>
      <c r="R295" s="29">
        <v>0</v>
      </c>
      <c r="S295" s="29">
        <v>3636.62</v>
      </c>
      <c r="T295" s="30">
        <v>3636.62</v>
      </c>
      <c r="U295" s="19"/>
      <c r="V295" s="26">
        <v>0</v>
      </c>
      <c r="W295" s="26">
        <v>0</v>
      </c>
      <c r="X295" s="27">
        <v>0</v>
      </c>
      <c r="Y295" s="18"/>
      <c r="Z295" s="29">
        <v>0</v>
      </c>
      <c r="AA295" s="29">
        <v>187.5</v>
      </c>
      <c r="AB295" s="30">
        <v>187.5</v>
      </c>
      <c r="AC295" s="19"/>
      <c r="AD295" s="26">
        <v>0</v>
      </c>
      <c r="AE295" s="26">
        <v>3945.73</v>
      </c>
      <c r="AF295" s="27">
        <v>3945.73</v>
      </c>
      <c r="AG295" s="18"/>
      <c r="AH295" s="34">
        <v>0</v>
      </c>
      <c r="AI295" s="34">
        <v>31</v>
      </c>
      <c r="AJ295" s="34">
        <v>31</v>
      </c>
      <c r="AK295" s="19"/>
      <c r="AL295" s="35">
        <v>44879.041666666664</v>
      </c>
      <c r="AM295" s="16"/>
    </row>
    <row r="296" spans="1:39" ht="66" hidden="1" x14ac:dyDescent="0.25">
      <c r="A296" s="25" t="s">
        <v>50</v>
      </c>
      <c r="B296" s="25" t="s">
        <v>51</v>
      </c>
      <c r="C296" s="39">
        <v>640665</v>
      </c>
      <c r="D296" s="25" t="s">
        <v>157</v>
      </c>
      <c r="E296" s="25" t="s">
        <v>53</v>
      </c>
      <c r="F296" s="25" t="s">
        <v>54</v>
      </c>
      <c r="G296" s="25" t="s">
        <v>79</v>
      </c>
      <c r="H296" s="25" t="s">
        <v>56</v>
      </c>
      <c r="I296" s="25" t="s">
        <v>56</v>
      </c>
      <c r="J296" s="25" t="s">
        <v>145</v>
      </c>
      <c r="K296" s="25" t="s">
        <v>65</v>
      </c>
      <c r="L296" s="25" t="s">
        <v>146</v>
      </c>
      <c r="M296" s="25" t="s">
        <v>72</v>
      </c>
      <c r="N296" s="26">
        <v>134246.56</v>
      </c>
      <c r="O296" s="26">
        <v>138541.21</v>
      </c>
      <c r="P296" s="27">
        <v>4294.6499999999942</v>
      </c>
      <c r="Q296" s="28">
        <v>3.1990763860168886E-2</v>
      </c>
      <c r="R296" s="29">
        <v>8443.08</v>
      </c>
      <c r="S296" s="29">
        <v>13321.01</v>
      </c>
      <c r="T296" s="30">
        <v>4877.93</v>
      </c>
      <c r="U296" s="31">
        <v>0.57774295636189643</v>
      </c>
      <c r="V296" s="26">
        <v>0</v>
      </c>
      <c r="W296" s="26">
        <v>588.51</v>
      </c>
      <c r="X296" s="27">
        <v>588.51</v>
      </c>
      <c r="Y296" s="18"/>
      <c r="Z296" s="29">
        <v>1011.64</v>
      </c>
      <c r="AA296" s="29">
        <v>1675</v>
      </c>
      <c r="AB296" s="30">
        <v>663.36</v>
      </c>
      <c r="AC296" s="32">
        <v>0.65572733383417026</v>
      </c>
      <c r="AD296" s="26">
        <v>124791.84</v>
      </c>
      <c r="AE296" s="26">
        <v>122956.69</v>
      </c>
      <c r="AF296" s="27">
        <v>-1835.1499999999942</v>
      </c>
      <c r="AG296" s="33">
        <v>-1.4705689089927629E-2</v>
      </c>
      <c r="AH296" s="34">
        <v>80.510000000000005</v>
      </c>
      <c r="AI296" s="34">
        <v>43</v>
      </c>
      <c r="AJ296" s="34">
        <v>-37.510000000000005</v>
      </c>
      <c r="AK296" s="32">
        <v>-0.46590485653956032</v>
      </c>
      <c r="AL296" s="35">
        <v>44348.041666666664</v>
      </c>
      <c r="AM296" s="16"/>
    </row>
    <row r="297" spans="1:39" ht="82.5" hidden="1" x14ac:dyDescent="0.25">
      <c r="A297" s="25" t="s">
        <v>50</v>
      </c>
      <c r="B297" s="25" t="s">
        <v>1136</v>
      </c>
      <c r="C297" s="39">
        <v>640732</v>
      </c>
      <c r="D297" s="25" t="s">
        <v>1218</v>
      </c>
      <c r="E297" s="25" t="s">
        <v>53</v>
      </c>
      <c r="F297" s="25" t="s">
        <v>54</v>
      </c>
      <c r="G297" s="25" t="s">
        <v>1393</v>
      </c>
      <c r="H297" s="25" t="s">
        <v>56</v>
      </c>
      <c r="I297" s="25" t="s">
        <v>56</v>
      </c>
      <c r="J297" s="25" t="s">
        <v>57</v>
      </c>
      <c r="K297" s="25" t="s">
        <v>58</v>
      </c>
      <c r="L297" s="25" t="s">
        <v>59</v>
      </c>
      <c r="M297" s="25" t="s">
        <v>72</v>
      </c>
      <c r="N297" s="26">
        <v>84698.81</v>
      </c>
      <c r="O297" s="26">
        <v>60022.58</v>
      </c>
      <c r="P297" s="27">
        <v>-24676.229999999996</v>
      </c>
      <c r="Q297" s="28">
        <v>-0.29134092911104648</v>
      </c>
      <c r="R297" s="29">
        <v>24064.95</v>
      </c>
      <c r="S297" s="29">
        <v>16400.14</v>
      </c>
      <c r="T297" s="30">
        <v>-7664.8100000000013</v>
      </c>
      <c r="U297" s="31">
        <v>-0.3185051288284414</v>
      </c>
      <c r="V297" s="26">
        <v>55761</v>
      </c>
      <c r="W297" s="26">
        <v>40066.44</v>
      </c>
      <c r="X297" s="27">
        <v>-15694.559999999998</v>
      </c>
      <c r="Y297" s="28">
        <v>-0.28146123634798509</v>
      </c>
      <c r="Z297" s="29">
        <v>4872.8599999999997</v>
      </c>
      <c r="AA297" s="29">
        <v>3556</v>
      </c>
      <c r="AB297" s="30">
        <v>-1316.8599999999997</v>
      </c>
      <c r="AC297" s="32">
        <v>-0.27024375828568842</v>
      </c>
      <c r="AD297" s="26">
        <v>0</v>
      </c>
      <c r="AE297" s="26">
        <v>0</v>
      </c>
      <c r="AF297" s="27">
        <v>0</v>
      </c>
      <c r="AG297" s="18"/>
      <c r="AH297" s="34">
        <v>144.86000000000001</v>
      </c>
      <c r="AI297" s="34">
        <v>90</v>
      </c>
      <c r="AJ297" s="34">
        <v>-54.860000000000014</v>
      </c>
      <c r="AK297" s="32">
        <v>-0.37871047908325284</v>
      </c>
      <c r="AL297" s="35">
        <v>44687</v>
      </c>
      <c r="AM297" s="16"/>
    </row>
    <row r="298" spans="1:39" ht="74.25" hidden="1" x14ac:dyDescent="0.25">
      <c r="A298" s="25" t="s">
        <v>50</v>
      </c>
      <c r="B298" s="25" t="s">
        <v>1136</v>
      </c>
      <c r="C298" s="39">
        <v>640733</v>
      </c>
      <c r="D298" s="25" t="s">
        <v>5144</v>
      </c>
      <c r="E298" s="25" t="s">
        <v>53</v>
      </c>
      <c r="F298" s="25" t="s">
        <v>54</v>
      </c>
      <c r="G298" s="25" t="s">
        <v>1393</v>
      </c>
      <c r="H298" s="25" t="s">
        <v>56</v>
      </c>
      <c r="I298" s="25" t="s">
        <v>56</v>
      </c>
      <c r="J298" s="25" t="s">
        <v>57</v>
      </c>
      <c r="K298" s="25" t="s">
        <v>58</v>
      </c>
      <c r="L298" s="25" t="s">
        <v>59</v>
      </c>
      <c r="M298" s="25" t="s">
        <v>72</v>
      </c>
      <c r="N298" s="26">
        <v>41895.230000000003</v>
      </c>
      <c r="O298" s="26">
        <v>32848.03</v>
      </c>
      <c r="P298" s="27">
        <v>-9047.2000000000044</v>
      </c>
      <c r="Q298" s="28">
        <v>-0.21594821176539677</v>
      </c>
      <c r="R298" s="29">
        <v>8560.81</v>
      </c>
      <c r="S298" s="29">
        <v>4650.8100000000004</v>
      </c>
      <c r="T298" s="30">
        <v>-3909.9999999999991</v>
      </c>
      <c r="U298" s="31">
        <v>-0.45673248208989564</v>
      </c>
      <c r="V298" s="26">
        <v>31518.94</v>
      </c>
      <c r="W298" s="26">
        <v>26541.22</v>
      </c>
      <c r="X298" s="27">
        <v>-4977.7199999999975</v>
      </c>
      <c r="Y298" s="28">
        <v>-0.15792789985957642</v>
      </c>
      <c r="Z298" s="29">
        <v>1815.48</v>
      </c>
      <c r="AA298" s="29">
        <v>1656</v>
      </c>
      <c r="AB298" s="30">
        <v>-159.48000000000002</v>
      </c>
      <c r="AC298" s="32">
        <v>-8.7844536981955199E-2</v>
      </c>
      <c r="AD298" s="26">
        <v>0</v>
      </c>
      <c r="AE298" s="26">
        <v>0</v>
      </c>
      <c r="AF298" s="27">
        <v>0</v>
      </c>
      <c r="AG298" s="18"/>
      <c r="AH298" s="34">
        <v>51.599999999999994</v>
      </c>
      <c r="AI298" s="34">
        <v>32</v>
      </c>
      <c r="AJ298" s="34">
        <v>-19.599999999999994</v>
      </c>
      <c r="AK298" s="32">
        <v>-0.37984496124031003</v>
      </c>
      <c r="AL298" s="35">
        <v>44798.041666666664</v>
      </c>
      <c r="AM298" s="16"/>
    </row>
    <row r="299" spans="1:39" ht="41.25" hidden="1" x14ac:dyDescent="0.25">
      <c r="A299" s="25" t="s">
        <v>50</v>
      </c>
      <c r="B299" s="25" t="s">
        <v>51</v>
      </c>
      <c r="C299" s="39">
        <v>640805</v>
      </c>
      <c r="D299" s="25" t="s">
        <v>163</v>
      </c>
      <c r="E299" s="25" t="s">
        <v>53</v>
      </c>
      <c r="F299" s="25" t="s">
        <v>54</v>
      </c>
      <c r="G299" s="25" t="s">
        <v>75</v>
      </c>
      <c r="H299" s="25" t="s">
        <v>56</v>
      </c>
      <c r="I299" s="25" t="s">
        <v>56</v>
      </c>
      <c r="J299" s="25" t="s">
        <v>64</v>
      </c>
      <c r="K299" s="25" t="s">
        <v>65</v>
      </c>
      <c r="L299" s="25" t="s">
        <v>66</v>
      </c>
      <c r="M299" s="25" t="s">
        <v>67</v>
      </c>
      <c r="N299" s="26">
        <v>8324.0300000000007</v>
      </c>
      <c r="O299" s="26">
        <v>5632.86</v>
      </c>
      <c r="P299" s="27">
        <v>-2691.170000000001</v>
      </c>
      <c r="Q299" s="28">
        <v>-0.323301333608841</v>
      </c>
      <c r="R299" s="29">
        <v>3479.55</v>
      </c>
      <c r="S299" s="29">
        <v>1860.26</v>
      </c>
      <c r="T299" s="30">
        <v>-1619.2900000000002</v>
      </c>
      <c r="U299" s="31">
        <v>-0.46537339598511307</v>
      </c>
      <c r="V299" s="26">
        <v>929.36</v>
      </c>
      <c r="W299" s="26">
        <v>217.6</v>
      </c>
      <c r="X299" s="27">
        <v>-711.76</v>
      </c>
      <c r="Y299" s="28">
        <v>-0.7658603770336575</v>
      </c>
      <c r="Z299" s="29">
        <v>415.92</v>
      </c>
      <c r="AA299" s="29">
        <v>315</v>
      </c>
      <c r="AB299" s="30">
        <v>-100.92000000000002</v>
      </c>
      <c r="AC299" s="32">
        <v>-0.24264281592613968</v>
      </c>
      <c r="AD299" s="26">
        <v>3499.2</v>
      </c>
      <c r="AE299" s="26">
        <v>3240</v>
      </c>
      <c r="AF299" s="27">
        <v>-259.19999999999982</v>
      </c>
      <c r="AG299" s="33">
        <v>-7.4074074074074028E-2</v>
      </c>
      <c r="AH299" s="34">
        <v>14.079999999999998</v>
      </c>
      <c r="AI299" s="34">
        <v>16</v>
      </c>
      <c r="AJ299" s="34">
        <v>1.9200000000000017</v>
      </c>
      <c r="AK299" s="32">
        <v>0.13636363636363649</v>
      </c>
      <c r="AL299" s="35">
        <v>44426.041666666664</v>
      </c>
      <c r="AM299" s="16"/>
    </row>
    <row r="300" spans="1:39" ht="41.25" hidden="1" x14ac:dyDescent="0.25">
      <c r="A300" s="25" t="s">
        <v>50</v>
      </c>
      <c r="B300" s="25" t="s">
        <v>51</v>
      </c>
      <c r="C300" s="39">
        <v>640861</v>
      </c>
      <c r="D300" s="25" t="s">
        <v>141</v>
      </c>
      <c r="E300" s="25" t="s">
        <v>53</v>
      </c>
      <c r="F300" s="25" t="s">
        <v>54</v>
      </c>
      <c r="G300" s="25" t="s">
        <v>75</v>
      </c>
      <c r="H300" s="25" t="s">
        <v>56</v>
      </c>
      <c r="I300" s="25" t="s">
        <v>56</v>
      </c>
      <c r="J300" s="25" t="s">
        <v>64</v>
      </c>
      <c r="K300" s="25" t="s">
        <v>65</v>
      </c>
      <c r="L300" s="25" t="s">
        <v>66</v>
      </c>
      <c r="M300" s="25" t="s">
        <v>67</v>
      </c>
      <c r="N300" s="26">
        <v>8141.79</v>
      </c>
      <c r="O300" s="26">
        <v>5032.25</v>
      </c>
      <c r="P300" s="27">
        <v>-3109.54</v>
      </c>
      <c r="Q300" s="28">
        <v>-0.38192338539805126</v>
      </c>
      <c r="R300" s="29">
        <v>3308.08</v>
      </c>
      <c r="S300" s="29">
        <v>878.87</v>
      </c>
      <c r="T300" s="30">
        <v>-2429.21</v>
      </c>
      <c r="U300" s="31">
        <v>-0.73432625571328392</v>
      </c>
      <c r="V300" s="26">
        <v>755.43</v>
      </c>
      <c r="W300" s="26">
        <v>198.94</v>
      </c>
      <c r="X300" s="27">
        <v>-556.49</v>
      </c>
      <c r="Y300" s="28">
        <v>-0.7366532967978503</v>
      </c>
      <c r="Z300" s="29">
        <v>278.27999999999997</v>
      </c>
      <c r="AA300" s="29">
        <v>45</v>
      </c>
      <c r="AB300" s="30">
        <v>-233.27999999999997</v>
      </c>
      <c r="AC300" s="32">
        <v>-0.83829236739974122</v>
      </c>
      <c r="AD300" s="26">
        <v>3800</v>
      </c>
      <c r="AE300" s="26">
        <v>3909.44</v>
      </c>
      <c r="AF300" s="27">
        <v>109.44000000000005</v>
      </c>
      <c r="AG300" s="33">
        <v>2.8800000000000013E-2</v>
      </c>
      <c r="AH300" s="34">
        <v>9.7199999999999989</v>
      </c>
      <c r="AI300" s="34">
        <v>2</v>
      </c>
      <c r="AJ300" s="34">
        <v>-7.7199999999999989</v>
      </c>
      <c r="AK300" s="32">
        <v>-0.79423868312757195</v>
      </c>
      <c r="AL300" s="35">
        <v>44460.041666666664</v>
      </c>
      <c r="AM300" s="16"/>
    </row>
    <row r="301" spans="1:39" ht="41.25" hidden="1" x14ac:dyDescent="0.25">
      <c r="A301" s="25" t="s">
        <v>50</v>
      </c>
      <c r="B301" s="25" t="s">
        <v>51</v>
      </c>
      <c r="C301" s="39">
        <v>640912</v>
      </c>
      <c r="D301" s="25" t="s">
        <v>162</v>
      </c>
      <c r="E301" s="25" t="s">
        <v>53</v>
      </c>
      <c r="F301" s="25" t="s">
        <v>54</v>
      </c>
      <c r="G301" s="25" t="s">
        <v>75</v>
      </c>
      <c r="H301" s="25" t="s">
        <v>56</v>
      </c>
      <c r="I301" s="25" t="s">
        <v>56</v>
      </c>
      <c r="J301" s="25" t="s">
        <v>64</v>
      </c>
      <c r="K301" s="25" t="s">
        <v>65</v>
      </c>
      <c r="L301" s="25" t="s">
        <v>66</v>
      </c>
      <c r="M301" s="25" t="s">
        <v>67</v>
      </c>
      <c r="N301" s="26">
        <v>6197.41</v>
      </c>
      <c r="O301" s="26">
        <v>5118.93</v>
      </c>
      <c r="P301" s="27">
        <v>-1078.4799999999996</v>
      </c>
      <c r="Q301" s="28">
        <v>-0.17402108300080188</v>
      </c>
      <c r="R301" s="29">
        <v>2853.44</v>
      </c>
      <c r="S301" s="29">
        <v>1476.72</v>
      </c>
      <c r="T301" s="30">
        <v>-1376.72</v>
      </c>
      <c r="U301" s="31">
        <v>-0.48247729056857686</v>
      </c>
      <c r="V301" s="26">
        <v>58.97</v>
      </c>
      <c r="W301" s="26">
        <v>292.70999999999998</v>
      </c>
      <c r="X301" s="27">
        <v>233.73999999999998</v>
      </c>
      <c r="Y301" s="28">
        <v>3.9637103612006102</v>
      </c>
      <c r="Z301" s="29">
        <v>135</v>
      </c>
      <c r="AA301" s="29">
        <v>199.5</v>
      </c>
      <c r="AB301" s="30">
        <v>64.5</v>
      </c>
      <c r="AC301" s="32">
        <v>0.4777777777777778</v>
      </c>
      <c r="AD301" s="26">
        <v>3150</v>
      </c>
      <c r="AE301" s="26">
        <v>3150</v>
      </c>
      <c r="AF301" s="27">
        <v>0</v>
      </c>
      <c r="AG301" s="33">
        <v>0</v>
      </c>
      <c r="AH301" s="34">
        <v>6</v>
      </c>
      <c r="AI301" s="34">
        <v>7</v>
      </c>
      <c r="AJ301" s="34">
        <v>1</v>
      </c>
      <c r="AK301" s="32">
        <v>0.16666666666666666</v>
      </c>
      <c r="AL301" s="35">
        <v>44447.041666666664</v>
      </c>
      <c r="AM301" s="16"/>
    </row>
    <row r="302" spans="1:39" ht="41.25" hidden="1" x14ac:dyDescent="0.25">
      <c r="A302" s="25" t="s">
        <v>50</v>
      </c>
      <c r="B302" s="25" t="s">
        <v>51</v>
      </c>
      <c r="C302" s="39">
        <v>640913</v>
      </c>
      <c r="D302" s="25" t="s">
        <v>173</v>
      </c>
      <c r="E302" s="25" t="s">
        <v>53</v>
      </c>
      <c r="F302" s="25" t="s">
        <v>54</v>
      </c>
      <c r="G302" s="25" t="s">
        <v>75</v>
      </c>
      <c r="H302" s="25" t="s">
        <v>56</v>
      </c>
      <c r="I302" s="25" t="s">
        <v>56</v>
      </c>
      <c r="J302" s="25" t="s">
        <v>64</v>
      </c>
      <c r="K302" s="25" t="s">
        <v>65</v>
      </c>
      <c r="L302" s="25" t="s">
        <v>66</v>
      </c>
      <c r="M302" s="25" t="s">
        <v>67</v>
      </c>
      <c r="N302" s="26">
        <v>3665</v>
      </c>
      <c r="O302" s="26">
        <v>2145.1</v>
      </c>
      <c r="P302" s="27">
        <v>-1519.9</v>
      </c>
      <c r="Q302" s="28">
        <v>-0.4147066848567531</v>
      </c>
      <c r="R302" s="29">
        <v>2387</v>
      </c>
      <c r="S302" s="29">
        <v>1065.43</v>
      </c>
      <c r="T302" s="30">
        <v>-1321.57</v>
      </c>
      <c r="U302" s="31">
        <v>-0.55365312107247588</v>
      </c>
      <c r="V302" s="26">
        <v>0</v>
      </c>
      <c r="W302" s="26">
        <v>0</v>
      </c>
      <c r="X302" s="27">
        <v>0</v>
      </c>
      <c r="Y302" s="18"/>
      <c r="Z302" s="29">
        <v>90</v>
      </c>
      <c r="AA302" s="29">
        <v>0</v>
      </c>
      <c r="AB302" s="30">
        <v>-90</v>
      </c>
      <c r="AC302" s="32">
        <v>-1</v>
      </c>
      <c r="AD302" s="26">
        <v>1188</v>
      </c>
      <c r="AE302" s="26">
        <v>1079.67</v>
      </c>
      <c r="AF302" s="27">
        <v>-108.32999999999993</v>
      </c>
      <c r="AG302" s="33">
        <v>-9.1186868686868622E-2</v>
      </c>
      <c r="AH302" s="34">
        <v>6</v>
      </c>
      <c r="AI302" s="34">
        <v>6</v>
      </c>
      <c r="AJ302" s="34">
        <v>0</v>
      </c>
      <c r="AK302" s="32">
        <v>0</v>
      </c>
      <c r="AL302" s="35">
        <v>44398.041666666664</v>
      </c>
      <c r="AM302" s="16"/>
    </row>
    <row r="303" spans="1:39" ht="41.25" hidden="1" x14ac:dyDescent="0.25">
      <c r="A303" s="25" t="s">
        <v>50</v>
      </c>
      <c r="B303" s="25" t="s">
        <v>51</v>
      </c>
      <c r="C303" s="39">
        <v>640916</v>
      </c>
      <c r="D303" s="25" t="s">
        <v>161</v>
      </c>
      <c r="E303" s="25" t="s">
        <v>53</v>
      </c>
      <c r="F303" s="25" t="s">
        <v>54</v>
      </c>
      <c r="G303" s="25" t="s">
        <v>75</v>
      </c>
      <c r="H303" s="25" t="s">
        <v>56</v>
      </c>
      <c r="I303" s="25" t="s">
        <v>56</v>
      </c>
      <c r="J303" s="25" t="s">
        <v>64</v>
      </c>
      <c r="K303" s="25" t="s">
        <v>65</v>
      </c>
      <c r="L303" s="25" t="s">
        <v>66</v>
      </c>
      <c r="M303" s="25" t="s">
        <v>67</v>
      </c>
      <c r="N303" s="26">
        <v>6922.61</v>
      </c>
      <c r="O303" s="26">
        <v>3790.73</v>
      </c>
      <c r="P303" s="27">
        <v>-3131.8799999999997</v>
      </c>
      <c r="Q303" s="28">
        <v>-0.4524131794222121</v>
      </c>
      <c r="R303" s="29">
        <v>3274.84</v>
      </c>
      <c r="S303" s="29">
        <v>1310.44</v>
      </c>
      <c r="T303" s="30">
        <v>-1964.4</v>
      </c>
      <c r="U303" s="31">
        <v>-0.59984609935141875</v>
      </c>
      <c r="V303" s="26">
        <v>852.58</v>
      </c>
      <c r="W303" s="26">
        <v>0</v>
      </c>
      <c r="X303" s="27">
        <v>-852.58</v>
      </c>
      <c r="Y303" s="28">
        <v>-1</v>
      </c>
      <c r="Z303" s="29">
        <v>295.19</v>
      </c>
      <c r="AA303" s="29">
        <v>135</v>
      </c>
      <c r="AB303" s="30">
        <v>-160.19</v>
      </c>
      <c r="AC303" s="32">
        <v>-0.54266743453369015</v>
      </c>
      <c r="AD303" s="26">
        <v>2500</v>
      </c>
      <c r="AE303" s="26">
        <v>2345.29</v>
      </c>
      <c r="AF303" s="27">
        <v>-154.71000000000004</v>
      </c>
      <c r="AG303" s="33">
        <v>-6.1884000000000015E-2</v>
      </c>
      <c r="AH303" s="34">
        <v>10.350000000000001</v>
      </c>
      <c r="AI303" s="34">
        <v>6</v>
      </c>
      <c r="AJ303" s="34">
        <v>-4.3500000000000014</v>
      </c>
      <c r="AK303" s="32">
        <v>-0.42028985507246386</v>
      </c>
      <c r="AL303" s="35">
        <v>44420.041666666664</v>
      </c>
      <c r="AM303" s="16"/>
    </row>
    <row r="304" spans="1:39" ht="66" hidden="1" x14ac:dyDescent="0.25">
      <c r="A304" s="25" t="s">
        <v>50</v>
      </c>
      <c r="B304" s="25" t="s">
        <v>51</v>
      </c>
      <c r="C304" s="39">
        <v>640949</v>
      </c>
      <c r="D304" s="25" t="s">
        <v>164</v>
      </c>
      <c r="E304" s="25" t="s">
        <v>53</v>
      </c>
      <c r="F304" s="25" t="s">
        <v>54</v>
      </c>
      <c r="G304" s="25" t="s">
        <v>79</v>
      </c>
      <c r="H304" s="25" t="s">
        <v>56</v>
      </c>
      <c r="I304" s="25" t="s">
        <v>56</v>
      </c>
      <c r="J304" s="25" t="s">
        <v>57</v>
      </c>
      <c r="K304" s="25" t="s">
        <v>65</v>
      </c>
      <c r="L304" s="25" t="s">
        <v>80</v>
      </c>
      <c r="M304" s="25" t="s">
        <v>72</v>
      </c>
      <c r="N304" s="26">
        <v>487912.02</v>
      </c>
      <c r="O304" s="26">
        <v>481165.07</v>
      </c>
      <c r="P304" s="27">
        <v>-6746.9500000000116</v>
      </c>
      <c r="Q304" s="28">
        <v>-1.382821025807073E-2</v>
      </c>
      <c r="R304" s="29">
        <v>36767.980000000003</v>
      </c>
      <c r="S304" s="29">
        <v>48506.86</v>
      </c>
      <c r="T304" s="30">
        <v>11738.879999999997</v>
      </c>
      <c r="U304" s="31">
        <v>0.31926910317074791</v>
      </c>
      <c r="V304" s="26">
        <v>58706.239999999998</v>
      </c>
      <c r="W304" s="26">
        <v>52301.279999999999</v>
      </c>
      <c r="X304" s="27">
        <v>-6404.9599999999991</v>
      </c>
      <c r="Y304" s="28">
        <v>-0.10910186038145177</v>
      </c>
      <c r="Z304" s="29">
        <v>3637.8</v>
      </c>
      <c r="AA304" s="29">
        <v>1024</v>
      </c>
      <c r="AB304" s="30">
        <v>-2613.8000000000002</v>
      </c>
      <c r="AC304" s="32">
        <v>-0.71851118808070813</v>
      </c>
      <c r="AD304" s="26">
        <v>388800</v>
      </c>
      <c r="AE304" s="26">
        <v>379332.93</v>
      </c>
      <c r="AF304" s="27">
        <v>-9467.070000000007</v>
      </c>
      <c r="AG304" s="33">
        <v>-2.4349459876543227E-2</v>
      </c>
      <c r="AH304" s="34">
        <v>271.67</v>
      </c>
      <c r="AI304" s="34">
        <v>64</v>
      </c>
      <c r="AJ304" s="34">
        <v>-207.67000000000002</v>
      </c>
      <c r="AK304" s="32">
        <v>-0.76442006846541766</v>
      </c>
      <c r="AL304" s="35">
        <v>44347.041666666664</v>
      </c>
      <c r="AM304" s="16"/>
    </row>
    <row r="305" spans="1:39" ht="33" hidden="1" x14ac:dyDescent="0.25">
      <c r="A305" s="25" t="s">
        <v>50</v>
      </c>
      <c r="B305" s="25" t="s">
        <v>51</v>
      </c>
      <c r="C305" s="39">
        <v>640958</v>
      </c>
      <c r="D305" s="25" t="s">
        <v>165</v>
      </c>
      <c r="E305" s="25" t="s">
        <v>53</v>
      </c>
      <c r="F305" s="25" t="s">
        <v>54</v>
      </c>
      <c r="G305" s="25" t="s">
        <v>75</v>
      </c>
      <c r="H305" s="25" t="s">
        <v>56</v>
      </c>
      <c r="I305" s="25" t="s">
        <v>56</v>
      </c>
      <c r="J305" s="25" t="s">
        <v>85</v>
      </c>
      <c r="K305" s="25" t="s">
        <v>65</v>
      </c>
      <c r="L305" s="25" t="s">
        <v>86</v>
      </c>
      <c r="M305" s="25" t="s">
        <v>72</v>
      </c>
      <c r="N305" s="26">
        <v>30180.11</v>
      </c>
      <c r="O305" s="26">
        <v>24607.57</v>
      </c>
      <c r="P305" s="27">
        <v>-5572.5400000000009</v>
      </c>
      <c r="Q305" s="28">
        <v>-0.18464279951265919</v>
      </c>
      <c r="R305" s="29">
        <v>11122.65</v>
      </c>
      <c r="S305" s="29">
        <v>7678.01</v>
      </c>
      <c r="T305" s="30">
        <v>-3444.6399999999994</v>
      </c>
      <c r="U305" s="31">
        <v>-0.30969598072401805</v>
      </c>
      <c r="V305" s="26">
        <v>4378.42</v>
      </c>
      <c r="W305" s="26">
        <v>3988.74</v>
      </c>
      <c r="X305" s="27">
        <v>-389.68000000000029</v>
      </c>
      <c r="Y305" s="28">
        <v>-8.9000141603592223E-2</v>
      </c>
      <c r="Z305" s="29">
        <v>2045.2</v>
      </c>
      <c r="AA305" s="29">
        <v>1242.5</v>
      </c>
      <c r="AB305" s="30">
        <v>-802.7</v>
      </c>
      <c r="AC305" s="32">
        <v>-0.39247995306082534</v>
      </c>
      <c r="AD305" s="26">
        <v>12633.84</v>
      </c>
      <c r="AE305" s="26">
        <v>11698.32</v>
      </c>
      <c r="AF305" s="27">
        <v>-935.52000000000044</v>
      </c>
      <c r="AG305" s="33">
        <v>-7.4048745274595887E-2</v>
      </c>
      <c r="AH305" s="34">
        <v>75.2</v>
      </c>
      <c r="AI305" s="34">
        <v>53</v>
      </c>
      <c r="AJ305" s="34">
        <v>-22.200000000000003</v>
      </c>
      <c r="AK305" s="32">
        <v>-0.29521276595744683</v>
      </c>
      <c r="AL305" s="35">
        <v>44369.041666666664</v>
      </c>
      <c r="AM305" s="16"/>
    </row>
    <row r="306" spans="1:39" ht="49.5" hidden="1" x14ac:dyDescent="0.25">
      <c r="A306" s="25" t="s">
        <v>50</v>
      </c>
      <c r="B306" s="25" t="s">
        <v>1136</v>
      </c>
      <c r="C306" s="39">
        <v>640976</v>
      </c>
      <c r="D306" s="25" t="s">
        <v>5845</v>
      </c>
      <c r="E306" s="25" t="s">
        <v>171</v>
      </c>
      <c r="F306" s="25" t="s">
        <v>248</v>
      </c>
      <c r="G306" s="17"/>
      <c r="H306" s="17"/>
      <c r="I306" s="17"/>
      <c r="J306" s="25" t="s">
        <v>3564</v>
      </c>
      <c r="K306" s="25" t="s">
        <v>65</v>
      </c>
      <c r="L306" s="25" t="s">
        <v>86</v>
      </c>
      <c r="M306" s="25" t="s">
        <v>72</v>
      </c>
      <c r="N306" s="26">
        <v>209045.73</v>
      </c>
      <c r="O306" s="26">
        <v>205471.94</v>
      </c>
      <c r="P306" s="27">
        <v>-3573.7900000000081</v>
      </c>
      <c r="Q306" s="28">
        <v>-1.7095733072376117E-2</v>
      </c>
      <c r="R306" s="29">
        <v>49290.62</v>
      </c>
      <c r="S306" s="29">
        <v>35443.129999999997</v>
      </c>
      <c r="T306" s="30">
        <v>-13847.490000000005</v>
      </c>
      <c r="U306" s="31">
        <v>-0.28093560194617162</v>
      </c>
      <c r="V306" s="26">
        <v>4186.5</v>
      </c>
      <c r="W306" s="26">
        <v>2750.81</v>
      </c>
      <c r="X306" s="27">
        <v>-1435.69</v>
      </c>
      <c r="Y306" s="28">
        <v>-0.34293323778812851</v>
      </c>
      <c r="Z306" s="29">
        <v>3336.61</v>
      </c>
      <c r="AA306" s="29">
        <v>1921</v>
      </c>
      <c r="AB306" s="30">
        <v>-1415.6100000000001</v>
      </c>
      <c r="AC306" s="32">
        <v>-0.42426594657451727</v>
      </c>
      <c r="AD306" s="26">
        <v>152232</v>
      </c>
      <c r="AE306" s="26">
        <v>165357</v>
      </c>
      <c r="AF306" s="27">
        <v>13125</v>
      </c>
      <c r="AG306" s="33">
        <v>8.6217089705186822E-2</v>
      </c>
      <c r="AH306" s="34">
        <v>185.83999999999997</v>
      </c>
      <c r="AI306" s="34">
        <v>97</v>
      </c>
      <c r="AJ306" s="34">
        <v>-88.839999999999975</v>
      </c>
      <c r="AK306" s="32">
        <v>-0.47804563065002148</v>
      </c>
      <c r="AL306" s="35">
        <v>44908.041666666664</v>
      </c>
      <c r="AM306" s="16"/>
    </row>
    <row r="307" spans="1:39" ht="66" hidden="1" x14ac:dyDescent="0.25">
      <c r="A307" s="25" t="s">
        <v>50</v>
      </c>
      <c r="B307" s="25" t="s">
        <v>51</v>
      </c>
      <c r="C307" s="39">
        <v>641031</v>
      </c>
      <c r="D307" s="25" t="s">
        <v>160</v>
      </c>
      <c r="E307" s="25" t="s">
        <v>53</v>
      </c>
      <c r="F307" s="25" t="s">
        <v>54</v>
      </c>
      <c r="G307" s="25" t="s">
        <v>75</v>
      </c>
      <c r="H307" s="25" t="s">
        <v>56</v>
      </c>
      <c r="I307" s="25" t="s">
        <v>56</v>
      </c>
      <c r="J307" s="25" t="s">
        <v>70</v>
      </c>
      <c r="K307" s="25" t="s">
        <v>65</v>
      </c>
      <c r="L307" s="25" t="s">
        <v>77</v>
      </c>
      <c r="M307" s="25" t="s">
        <v>72</v>
      </c>
      <c r="N307" s="26">
        <v>31967.77</v>
      </c>
      <c r="O307" s="26">
        <v>24619.58</v>
      </c>
      <c r="P307" s="27">
        <v>-7348.1899999999987</v>
      </c>
      <c r="Q307" s="28">
        <v>-0.22986245208846282</v>
      </c>
      <c r="R307" s="29">
        <v>16944.18</v>
      </c>
      <c r="S307" s="29">
        <v>10436.719999999999</v>
      </c>
      <c r="T307" s="30">
        <v>-6507.4600000000009</v>
      </c>
      <c r="U307" s="31">
        <v>-0.38405281341439956</v>
      </c>
      <c r="V307" s="26">
        <v>8828.3799999999992</v>
      </c>
      <c r="W307" s="26">
        <v>8694.26</v>
      </c>
      <c r="X307" s="27">
        <v>-134.11999999999898</v>
      </c>
      <c r="Y307" s="28">
        <v>-1.5191915164503453E-2</v>
      </c>
      <c r="Z307" s="29">
        <v>2088.21</v>
      </c>
      <c r="AA307" s="29">
        <v>1382</v>
      </c>
      <c r="AB307" s="30">
        <v>-706.21</v>
      </c>
      <c r="AC307" s="32">
        <v>-0.33818916679835842</v>
      </c>
      <c r="AD307" s="26">
        <v>4107</v>
      </c>
      <c r="AE307" s="26">
        <v>4106.6000000000004</v>
      </c>
      <c r="AF307" s="27">
        <v>-0.3999999999996362</v>
      </c>
      <c r="AG307" s="33">
        <v>-9.7394691989198008E-5</v>
      </c>
      <c r="AH307" s="34">
        <v>92.27000000000001</v>
      </c>
      <c r="AI307" s="34">
        <v>68</v>
      </c>
      <c r="AJ307" s="34">
        <v>-24.27000000000001</v>
      </c>
      <c r="AK307" s="32">
        <v>-0.26303240489866703</v>
      </c>
      <c r="AL307" s="35">
        <v>44517.041666666664</v>
      </c>
      <c r="AM307" s="16"/>
    </row>
    <row r="308" spans="1:39" ht="41.25" hidden="1" x14ac:dyDescent="0.25">
      <c r="A308" s="25" t="s">
        <v>50</v>
      </c>
      <c r="B308" s="25" t="s">
        <v>1136</v>
      </c>
      <c r="C308" s="39">
        <v>641116</v>
      </c>
      <c r="D308" s="25" t="s">
        <v>5213</v>
      </c>
      <c r="E308" s="25" t="s">
        <v>171</v>
      </c>
      <c r="F308" s="25" t="s">
        <v>248</v>
      </c>
      <c r="G308" s="17"/>
      <c r="H308" s="17"/>
      <c r="I308" s="17"/>
      <c r="J308" s="25" t="s">
        <v>70</v>
      </c>
      <c r="K308" s="25" t="s">
        <v>65</v>
      </c>
      <c r="L308" s="25" t="s">
        <v>77</v>
      </c>
      <c r="M308" s="25" t="s">
        <v>72</v>
      </c>
      <c r="N308" s="26">
        <v>80022.67</v>
      </c>
      <c r="O308" s="26">
        <v>71633.97</v>
      </c>
      <c r="P308" s="27">
        <v>-8388.6999999999971</v>
      </c>
      <c r="Q308" s="28">
        <v>-0.10482904406963674</v>
      </c>
      <c r="R308" s="29">
        <v>22314.78</v>
      </c>
      <c r="S308" s="29">
        <v>17566.34</v>
      </c>
      <c r="T308" s="30">
        <v>-4748.4399999999987</v>
      </c>
      <c r="U308" s="31">
        <v>-0.21279349381889487</v>
      </c>
      <c r="V308" s="26">
        <v>42490.66</v>
      </c>
      <c r="W308" s="26">
        <v>39578.53</v>
      </c>
      <c r="X308" s="27">
        <v>-2912.1300000000047</v>
      </c>
      <c r="Y308" s="28">
        <v>-6.853576762516761E-2</v>
      </c>
      <c r="Z308" s="29">
        <v>3653.23</v>
      </c>
      <c r="AA308" s="29">
        <v>2797.5</v>
      </c>
      <c r="AB308" s="30">
        <v>-855.73</v>
      </c>
      <c r="AC308" s="32">
        <v>-0.2342392896149435</v>
      </c>
      <c r="AD308" s="26">
        <v>11564</v>
      </c>
      <c r="AE308" s="26">
        <v>11691.6</v>
      </c>
      <c r="AF308" s="27">
        <v>127.60000000000036</v>
      </c>
      <c r="AG308" s="33">
        <v>1.1034244206157071E-2</v>
      </c>
      <c r="AH308" s="34">
        <v>136</v>
      </c>
      <c r="AI308" s="34">
        <v>80.5</v>
      </c>
      <c r="AJ308" s="34">
        <v>-55.5</v>
      </c>
      <c r="AK308" s="32">
        <v>-0.40808823529411764</v>
      </c>
      <c r="AL308" s="35">
        <v>44820.041666666664</v>
      </c>
      <c r="AM308" s="16"/>
    </row>
    <row r="309" spans="1:39" ht="49.5" hidden="1" x14ac:dyDescent="0.25">
      <c r="A309" s="25" t="s">
        <v>50</v>
      </c>
      <c r="B309" s="25" t="s">
        <v>1136</v>
      </c>
      <c r="C309" s="39">
        <v>641204</v>
      </c>
      <c r="D309" s="25" t="s">
        <v>5670</v>
      </c>
      <c r="E309" s="25" t="s">
        <v>53</v>
      </c>
      <c r="F309" s="25" t="s">
        <v>63</v>
      </c>
      <c r="G309" s="25" t="s">
        <v>56</v>
      </c>
      <c r="H309" s="17"/>
      <c r="I309" s="17"/>
      <c r="J309" s="25" t="s">
        <v>70</v>
      </c>
      <c r="K309" s="25" t="s">
        <v>65</v>
      </c>
      <c r="L309" s="25" t="s">
        <v>77</v>
      </c>
      <c r="M309" s="25" t="s">
        <v>177</v>
      </c>
      <c r="N309" s="26">
        <v>0</v>
      </c>
      <c r="O309" s="26">
        <v>0</v>
      </c>
      <c r="P309" s="27">
        <v>0</v>
      </c>
      <c r="Q309" s="18"/>
      <c r="R309" s="29">
        <v>0</v>
      </c>
      <c r="S309" s="29">
        <v>0</v>
      </c>
      <c r="T309" s="30">
        <v>0</v>
      </c>
      <c r="U309" s="19"/>
      <c r="V309" s="26">
        <v>0</v>
      </c>
      <c r="W309" s="26">
        <v>0</v>
      </c>
      <c r="X309" s="27">
        <v>0</v>
      </c>
      <c r="Y309" s="18"/>
      <c r="Z309" s="29">
        <v>0</v>
      </c>
      <c r="AA309" s="29">
        <v>0</v>
      </c>
      <c r="AB309" s="30">
        <v>0</v>
      </c>
      <c r="AC309" s="19"/>
      <c r="AD309" s="26">
        <v>0</v>
      </c>
      <c r="AE309" s="26">
        <v>0</v>
      </c>
      <c r="AF309" s="27">
        <v>0</v>
      </c>
      <c r="AG309" s="18"/>
      <c r="AH309" s="34">
        <v>0</v>
      </c>
      <c r="AI309" s="34">
        <v>0</v>
      </c>
      <c r="AJ309" s="34">
        <v>0</v>
      </c>
      <c r="AK309" s="19"/>
      <c r="AL309" s="35">
        <v>44592.041666666664</v>
      </c>
      <c r="AM309" s="16"/>
    </row>
    <row r="310" spans="1:39" ht="49.5" hidden="1" x14ac:dyDescent="0.25">
      <c r="A310" s="25" t="s">
        <v>50</v>
      </c>
      <c r="B310" s="25" t="s">
        <v>1136</v>
      </c>
      <c r="C310" s="39">
        <v>641296</v>
      </c>
      <c r="D310" s="25" t="s">
        <v>5007</v>
      </c>
      <c r="E310" s="25" t="s">
        <v>53</v>
      </c>
      <c r="F310" s="25" t="s">
        <v>54</v>
      </c>
      <c r="G310" s="25" t="s">
        <v>69</v>
      </c>
      <c r="H310" s="25" t="s">
        <v>298</v>
      </c>
      <c r="I310" s="25" t="s">
        <v>69</v>
      </c>
      <c r="J310" s="25" t="s">
        <v>145</v>
      </c>
      <c r="K310" s="25" t="s">
        <v>65</v>
      </c>
      <c r="L310" s="25" t="s">
        <v>146</v>
      </c>
      <c r="M310" s="25" t="s">
        <v>60</v>
      </c>
      <c r="N310" s="26">
        <v>105555.46</v>
      </c>
      <c r="O310" s="26">
        <v>51711.25</v>
      </c>
      <c r="P310" s="27">
        <v>-53844.210000000006</v>
      </c>
      <c r="Q310" s="28">
        <v>-0.51010350388317194</v>
      </c>
      <c r="R310" s="29">
        <v>54914.03</v>
      </c>
      <c r="S310" s="29">
        <v>28023.74</v>
      </c>
      <c r="T310" s="30">
        <v>-26890.289999999997</v>
      </c>
      <c r="U310" s="31">
        <v>-0.4896797776451664</v>
      </c>
      <c r="V310" s="26">
        <v>12494.75</v>
      </c>
      <c r="W310" s="26">
        <v>7410.52</v>
      </c>
      <c r="X310" s="27">
        <v>-5084.2299999999996</v>
      </c>
      <c r="Y310" s="28">
        <v>-0.4069093019068008</v>
      </c>
      <c r="Z310" s="29">
        <v>9728.68</v>
      </c>
      <c r="AA310" s="29">
        <v>5706.5</v>
      </c>
      <c r="AB310" s="30">
        <v>-4022.1800000000003</v>
      </c>
      <c r="AC310" s="32">
        <v>-0.41343532730031207</v>
      </c>
      <c r="AD310" s="26">
        <v>28418</v>
      </c>
      <c r="AE310" s="26">
        <v>10570.49</v>
      </c>
      <c r="AF310" s="27">
        <v>-17847.510000000002</v>
      </c>
      <c r="AG310" s="33">
        <v>-0.62803540009852921</v>
      </c>
      <c r="AH310" s="34">
        <v>160.24</v>
      </c>
      <c r="AI310" s="34">
        <v>186</v>
      </c>
      <c r="AJ310" s="34">
        <v>25.759999999999991</v>
      </c>
      <c r="AK310" s="32">
        <v>0.16075886170743878</v>
      </c>
      <c r="AL310" s="35">
        <v>44764.041666666664</v>
      </c>
      <c r="AM310" s="16"/>
    </row>
    <row r="311" spans="1:39" ht="66" hidden="1" x14ac:dyDescent="0.25">
      <c r="A311" s="25" t="s">
        <v>50</v>
      </c>
      <c r="B311" s="25" t="s">
        <v>51</v>
      </c>
      <c r="C311" s="39">
        <v>641345</v>
      </c>
      <c r="D311" s="25" t="s">
        <v>166</v>
      </c>
      <c r="E311" s="25" t="s">
        <v>53</v>
      </c>
      <c r="F311" s="25" t="s">
        <v>54</v>
      </c>
      <c r="G311" s="25" t="s">
        <v>83</v>
      </c>
      <c r="H311" s="25" t="s">
        <v>56</v>
      </c>
      <c r="I311" s="25" t="s">
        <v>56</v>
      </c>
      <c r="J311" s="25" t="s">
        <v>70</v>
      </c>
      <c r="K311" s="25" t="s">
        <v>65</v>
      </c>
      <c r="L311" s="25" t="s">
        <v>77</v>
      </c>
      <c r="M311" s="25" t="s">
        <v>72</v>
      </c>
      <c r="N311" s="26">
        <v>12773.59</v>
      </c>
      <c r="O311" s="26">
        <v>8837.18</v>
      </c>
      <c r="P311" s="27">
        <v>-3936.41</v>
      </c>
      <c r="Q311" s="28">
        <v>-0.30816786823438047</v>
      </c>
      <c r="R311" s="29">
        <v>10632</v>
      </c>
      <c r="S311" s="29">
        <v>8517.68</v>
      </c>
      <c r="T311" s="30">
        <v>-2114.3199999999997</v>
      </c>
      <c r="U311" s="31">
        <v>-0.19886380737396536</v>
      </c>
      <c r="V311" s="26">
        <v>6409.59</v>
      </c>
      <c r="W311" s="26">
        <v>0</v>
      </c>
      <c r="X311" s="27">
        <v>-6409.59</v>
      </c>
      <c r="Y311" s="28">
        <v>-1</v>
      </c>
      <c r="Z311" s="29">
        <v>732</v>
      </c>
      <c r="AA311" s="29">
        <v>319.5</v>
      </c>
      <c r="AB311" s="30">
        <v>-412.5</v>
      </c>
      <c r="AC311" s="32">
        <v>-0.56352459016393441</v>
      </c>
      <c r="AD311" s="26">
        <v>0</v>
      </c>
      <c r="AE311" s="26">
        <v>0</v>
      </c>
      <c r="AF311" s="27">
        <v>0</v>
      </c>
      <c r="AG311" s="18"/>
      <c r="AH311" s="34">
        <v>24</v>
      </c>
      <c r="AI311" s="34">
        <v>20.5</v>
      </c>
      <c r="AJ311" s="34">
        <v>-3.5</v>
      </c>
      <c r="AK311" s="32">
        <v>-0.14583333333333334</v>
      </c>
      <c r="AL311" s="35">
        <v>44503.041666666664</v>
      </c>
      <c r="AM311" s="16"/>
    </row>
    <row r="312" spans="1:39" ht="41.25" hidden="1" x14ac:dyDescent="0.25">
      <c r="A312" s="25" t="s">
        <v>50</v>
      </c>
      <c r="B312" s="25" t="s">
        <v>1136</v>
      </c>
      <c r="C312" s="39">
        <v>641366</v>
      </c>
      <c r="D312" s="25" t="s">
        <v>5146</v>
      </c>
      <c r="E312" s="25" t="s">
        <v>53</v>
      </c>
      <c r="F312" s="25" t="s">
        <v>54</v>
      </c>
      <c r="G312" s="25" t="s">
        <v>83</v>
      </c>
      <c r="H312" s="25" t="s">
        <v>90</v>
      </c>
      <c r="I312" s="25" t="s">
        <v>56</v>
      </c>
      <c r="J312" s="25" t="s">
        <v>70</v>
      </c>
      <c r="K312" s="25" t="s">
        <v>65</v>
      </c>
      <c r="L312" s="25" t="s">
        <v>71</v>
      </c>
      <c r="M312" s="25" t="s">
        <v>72</v>
      </c>
      <c r="N312" s="26">
        <v>81441.490000000005</v>
      </c>
      <c r="O312" s="26">
        <v>104839.71</v>
      </c>
      <c r="P312" s="27">
        <v>23398.22</v>
      </c>
      <c r="Q312" s="28">
        <v>0.28730098135483523</v>
      </c>
      <c r="R312" s="29">
        <v>19270.490000000002</v>
      </c>
      <c r="S312" s="29">
        <v>14663.56</v>
      </c>
      <c r="T312" s="30">
        <v>-4606.9300000000021</v>
      </c>
      <c r="U312" s="31">
        <v>-0.23906657277526425</v>
      </c>
      <c r="V312" s="26">
        <v>33195.550000000003</v>
      </c>
      <c r="W312" s="26">
        <v>56782.39</v>
      </c>
      <c r="X312" s="27">
        <v>23586.839999999997</v>
      </c>
      <c r="Y312" s="28">
        <v>0.7105422262923794</v>
      </c>
      <c r="Z312" s="29">
        <v>2103.4499999999998</v>
      </c>
      <c r="AA312" s="29">
        <v>1734.5</v>
      </c>
      <c r="AB312" s="30">
        <v>-368.94999999999982</v>
      </c>
      <c r="AC312" s="32">
        <v>-0.17540231524400382</v>
      </c>
      <c r="AD312" s="26">
        <v>26872</v>
      </c>
      <c r="AE312" s="26">
        <v>31659.26</v>
      </c>
      <c r="AF312" s="27">
        <v>4787.2599999999984</v>
      </c>
      <c r="AG312" s="33">
        <v>0.17815049121762425</v>
      </c>
      <c r="AH312" s="34">
        <v>110.25999999999999</v>
      </c>
      <c r="AI312" s="34">
        <v>67.5</v>
      </c>
      <c r="AJ312" s="34">
        <v>-42.759999999999991</v>
      </c>
      <c r="AK312" s="32">
        <v>-0.38781062942136763</v>
      </c>
      <c r="AL312" s="35">
        <v>44799.041666666664</v>
      </c>
      <c r="AM312" s="16"/>
    </row>
    <row r="313" spans="1:39" ht="41.25" hidden="1" x14ac:dyDescent="0.25">
      <c r="A313" s="25" t="s">
        <v>50</v>
      </c>
      <c r="B313" s="25" t="s">
        <v>51</v>
      </c>
      <c r="C313" s="39">
        <v>641406</v>
      </c>
      <c r="D313" s="25" t="s">
        <v>178</v>
      </c>
      <c r="E313" s="25" t="s">
        <v>53</v>
      </c>
      <c r="F313" s="25" t="s">
        <v>54</v>
      </c>
      <c r="G313" s="25" t="s">
        <v>75</v>
      </c>
      <c r="H313" s="25" t="s">
        <v>56</v>
      </c>
      <c r="I313" s="25" t="s">
        <v>56</v>
      </c>
      <c r="J313" s="25" t="s">
        <v>64</v>
      </c>
      <c r="K313" s="25" t="s">
        <v>65</v>
      </c>
      <c r="L313" s="25" t="s">
        <v>66</v>
      </c>
      <c r="M313" s="25" t="s">
        <v>67</v>
      </c>
      <c r="N313" s="26">
        <v>5801.62</v>
      </c>
      <c r="O313" s="26">
        <v>2885.37</v>
      </c>
      <c r="P313" s="27">
        <v>-2916.25</v>
      </c>
      <c r="Q313" s="28">
        <v>-0.50266132562973787</v>
      </c>
      <c r="R313" s="29">
        <v>2686.54</v>
      </c>
      <c r="S313" s="29">
        <v>987.07</v>
      </c>
      <c r="T313" s="30">
        <v>-1699.4699999999998</v>
      </c>
      <c r="U313" s="31">
        <v>-0.63258689615639441</v>
      </c>
      <c r="V313" s="26">
        <v>899.8</v>
      </c>
      <c r="W313" s="26">
        <v>48.3</v>
      </c>
      <c r="X313" s="27">
        <v>-851.5</v>
      </c>
      <c r="Y313" s="28">
        <v>-0.94632140475661264</v>
      </c>
      <c r="Z313" s="29">
        <v>217.28</v>
      </c>
      <c r="AA313" s="29">
        <v>0</v>
      </c>
      <c r="AB313" s="30">
        <v>-217.28</v>
      </c>
      <c r="AC313" s="32">
        <v>-1</v>
      </c>
      <c r="AD313" s="26">
        <v>1998</v>
      </c>
      <c r="AE313" s="26">
        <v>1850</v>
      </c>
      <c r="AF313" s="27">
        <v>-148</v>
      </c>
      <c r="AG313" s="33">
        <v>-7.407407407407407E-2</v>
      </c>
      <c r="AH313" s="34">
        <v>6.72</v>
      </c>
      <c r="AI313" s="34">
        <v>0</v>
      </c>
      <c r="AJ313" s="34">
        <v>-6.72</v>
      </c>
      <c r="AK313" s="32">
        <v>-1</v>
      </c>
      <c r="AL313" s="35">
        <v>44531.041666666664</v>
      </c>
      <c r="AM313" s="16"/>
    </row>
    <row r="314" spans="1:39" ht="41.25" hidden="1" x14ac:dyDescent="0.25">
      <c r="A314" s="25" t="s">
        <v>50</v>
      </c>
      <c r="B314" s="25" t="s">
        <v>1136</v>
      </c>
      <c r="C314" s="39">
        <v>641469</v>
      </c>
      <c r="D314" s="25" t="s">
        <v>1245</v>
      </c>
      <c r="E314" s="25" t="s">
        <v>53</v>
      </c>
      <c r="F314" s="25" t="s">
        <v>54</v>
      </c>
      <c r="G314" s="25" t="s">
        <v>75</v>
      </c>
      <c r="H314" s="25" t="s">
        <v>56</v>
      </c>
      <c r="I314" s="25" t="s">
        <v>56</v>
      </c>
      <c r="J314" s="25" t="s">
        <v>64</v>
      </c>
      <c r="K314" s="25" t="s">
        <v>65</v>
      </c>
      <c r="L314" s="25" t="s">
        <v>66</v>
      </c>
      <c r="M314" s="25" t="s">
        <v>67</v>
      </c>
      <c r="N314" s="26">
        <v>9407.64</v>
      </c>
      <c r="O314" s="26">
        <v>5701.92</v>
      </c>
      <c r="P314" s="27">
        <v>-3705.7199999999993</v>
      </c>
      <c r="Q314" s="28">
        <v>-0.39390537903236089</v>
      </c>
      <c r="R314" s="29">
        <v>4273.1400000000003</v>
      </c>
      <c r="S314" s="29">
        <v>2432.34</v>
      </c>
      <c r="T314" s="30">
        <v>-1840.8000000000002</v>
      </c>
      <c r="U314" s="31">
        <v>-0.43078392002134264</v>
      </c>
      <c r="V314" s="26">
        <v>1092.57</v>
      </c>
      <c r="W314" s="26">
        <v>295.58</v>
      </c>
      <c r="X314" s="27">
        <v>-796.99</v>
      </c>
      <c r="Y314" s="28">
        <v>-0.72946355839900423</v>
      </c>
      <c r="Z314" s="29">
        <v>491.93</v>
      </c>
      <c r="AA314" s="29">
        <v>424</v>
      </c>
      <c r="AB314" s="30">
        <v>-67.930000000000007</v>
      </c>
      <c r="AC314" s="32">
        <v>-0.13808875246478158</v>
      </c>
      <c r="AD314" s="26">
        <v>3550</v>
      </c>
      <c r="AE314" s="26">
        <v>2550</v>
      </c>
      <c r="AF314" s="27">
        <v>-1000</v>
      </c>
      <c r="AG314" s="33">
        <v>-0.28169014084507044</v>
      </c>
      <c r="AH314" s="34">
        <v>15.969999999999999</v>
      </c>
      <c r="AI314" s="34">
        <v>16</v>
      </c>
      <c r="AJ314" s="34">
        <v>3.0000000000001137E-2</v>
      </c>
      <c r="AK314" s="32">
        <v>1.8785222291797833E-3</v>
      </c>
      <c r="AL314" s="35">
        <v>44607.041666666664</v>
      </c>
      <c r="AM314" s="16"/>
    </row>
    <row r="315" spans="1:39" ht="66" hidden="1" x14ac:dyDescent="0.25">
      <c r="A315" s="25" t="s">
        <v>50</v>
      </c>
      <c r="B315" s="25" t="s">
        <v>1136</v>
      </c>
      <c r="C315" s="39">
        <v>641533</v>
      </c>
      <c r="D315" s="25" t="s">
        <v>1233</v>
      </c>
      <c r="E315" s="25" t="s">
        <v>53</v>
      </c>
      <c r="F315" s="25" t="s">
        <v>54</v>
      </c>
      <c r="G315" s="25" t="s">
        <v>75</v>
      </c>
      <c r="H315" s="25" t="s">
        <v>56</v>
      </c>
      <c r="I315" s="25" t="s">
        <v>56</v>
      </c>
      <c r="J315" s="25" t="s">
        <v>64</v>
      </c>
      <c r="K315" s="25" t="s">
        <v>65</v>
      </c>
      <c r="L315" s="25" t="s">
        <v>66</v>
      </c>
      <c r="M315" s="25" t="s">
        <v>60</v>
      </c>
      <c r="N315" s="26">
        <v>11211.32</v>
      </c>
      <c r="O315" s="26">
        <v>8606.9699999999993</v>
      </c>
      <c r="P315" s="27">
        <v>-2604.3500000000004</v>
      </c>
      <c r="Q315" s="28">
        <v>-0.23229646464466275</v>
      </c>
      <c r="R315" s="29">
        <v>3453.04</v>
      </c>
      <c r="S315" s="29">
        <v>2101.9</v>
      </c>
      <c r="T315" s="30">
        <v>-1351.1399999999999</v>
      </c>
      <c r="U315" s="31">
        <v>-0.39128999374464235</v>
      </c>
      <c r="V315" s="26">
        <v>721.67</v>
      </c>
      <c r="W315" s="26">
        <v>171.07</v>
      </c>
      <c r="X315" s="27">
        <v>-550.59999999999991</v>
      </c>
      <c r="Y315" s="28">
        <v>-0.7629525960619119</v>
      </c>
      <c r="Z315" s="29">
        <v>246.61</v>
      </c>
      <c r="AA315" s="29">
        <v>394</v>
      </c>
      <c r="AB315" s="30">
        <v>147.38999999999999</v>
      </c>
      <c r="AC315" s="32">
        <v>0.59766432829163452</v>
      </c>
      <c r="AD315" s="26">
        <v>6790</v>
      </c>
      <c r="AE315" s="26">
        <v>5940</v>
      </c>
      <c r="AF315" s="27">
        <v>-850</v>
      </c>
      <c r="AG315" s="33">
        <v>-0.1251840942562592</v>
      </c>
      <c r="AH315" s="34">
        <v>8.8099999999999987</v>
      </c>
      <c r="AI315" s="34">
        <v>12</v>
      </c>
      <c r="AJ315" s="34">
        <v>3.1900000000000013</v>
      </c>
      <c r="AK315" s="32">
        <v>0.36208853575482425</v>
      </c>
      <c r="AL315" s="35">
        <v>44650</v>
      </c>
      <c r="AM315" s="16"/>
    </row>
    <row r="316" spans="1:39" ht="57.75" hidden="1" x14ac:dyDescent="0.25">
      <c r="A316" s="25" t="s">
        <v>50</v>
      </c>
      <c r="B316" s="25" t="s">
        <v>1136</v>
      </c>
      <c r="C316" s="39">
        <v>641562</v>
      </c>
      <c r="D316" s="25" t="s">
        <v>5671</v>
      </c>
      <c r="E316" s="25" t="s">
        <v>171</v>
      </c>
      <c r="F316" s="25" t="s">
        <v>248</v>
      </c>
      <c r="G316" s="17"/>
      <c r="H316" s="17"/>
      <c r="I316" s="17"/>
      <c r="J316" s="25" t="s">
        <v>70</v>
      </c>
      <c r="K316" s="25" t="s">
        <v>65</v>
      </c>
      <c r="L316" s="25" t="s">
        <v>77</v>
      </c>
      <c r="M316" s="25" t="s">
        <v>72</v>
      </c>
      <c r="N316" s="26">
        <v>75438.84</v>
      </c>
      <c r="O316" s="26">
        <v>95191.4</v>
      </c>
      <c r="P316" s="27">
        <v>19752.559999999998</v>
      </c>
      <c r="Q316" s="28">
        <v>0.26183541528475252</v>
      </c>
      <c r="R316" s="29">
        <v>22596.61</v>
      </c>
      <c r="S316" s="29">
        <v>15194.23</v>
      </c>
      <c r="T316" s="30">
        <v>-7402.380000000001</v>
      </c>
      <c r="U316" s="31">
        <v>-0.32758807626453706</v>
      </c>
      <c r="V316" s="26">
        <v>47038.94</v>
      </c>
      <c r="W316" s="26">
        <v>52594.74</v>
      </c>
      <c r="X316" s="27">
        <v>5555.7999999999956</v>
      </c>
      <c r="Y316" s="28">
        <v>0.11811065470437887</v>
      </c>
      <c r="Z316" s="29">
        <v>2334.29</v>
      </c>
      <c r="AA316" s="29">
        <v>2158.5</v>
      </c>
      <c r="AB316" s="30">
        <v>-175.78999999999996</v>
      </c>
      <c r="AC316" s="32">
        <v>-7.5307695273509279E-2</v>
      </c>
      <c r="AD316" s="26">
        <v>25819</v>
      </c>
      <c r="AE316" s="26">
        <v>25243.93</v>
      </c>
      <c r="AF316" s="27">
        <v>-575.06999999999971</v>
      </c>
      <c r="AG316" s="33">
        <v>-2.2273132189472859E-2</v>
      </c>
      <c r="AH316" s="34">
        <v>120.62</v>
      </c>
      <c r="AI316" s="34">
        <v>122.5</v>
      </c>
      <c r="AJ316" s="34">
        <v>1.8799999999999955</v>
      </c>
      <c r="AK316" s="32">
        <v>1.5586138285524751E-2</v>
      </c>
      <c r="AL316" s="35">
        <v>44897.041666666664</v>
      </c>
      <c r="AM316" s="16"/>
    </row>
    <row r="317" spans="1:39" ht="74.25" hidden="1" x14ac:dyDescent="0.25">
      <c r="A317" s="25" t="s">
        <v>50</v>
      </c>
      <c r="B317" s="25" t="s">
        <v>1136</v>
      </c>
      <c r="C317" s="39">
        <v>641639</v>
      </c>
      <c r="D317" s="25" t="s">
        <v>1232</v>
      </c>
      <c r="E317" s="25" t="s">
        <v>53</v>
      </c>
      <c r="F317" s="25" t="s">
        <v>54</v>
      </c>
      <c r="G317" s="25" t="s">
        <v>75</v>
      </c>
      <c r="H317" s="25" t="s">
        <v>56</v>
      </c>
      <c r="I317" s="25" t="s">
        <v>56</v>
      </c>
      <c r="J317" s="25" t="s">
        <v>145</v>
      </c>
      <c r="K317" s="25" t="s">
        <v>65</v>
      </c>
      <c r="L317" s="25" t="s">
        <v>96</v>
      </c>
      <c r="M317" s="25" t="s">
        <v>119</v>
      </c>
      <c r="N317" s="26">
        <v>63898.080000000002</v>
      </c>
      <c r="O317" s="26">
        <v>48882.15</v>
      </c>
      <c r="P317" s="27">
        <v>-15015.93</v>
      </c>
      <c r="Q317" s="28">
        <v>-0.23499814078920681</v>
      </c>
      <c r="R317" s="29">
        <v>38254.19</v>
      </c>
      <c r="S317" s="29">
        <v>27707.03</v>
      </c>
      <c r="T317" s="30">
        <v>-10547.160000000003</v>
      </c>
      <c r="U317" s="31">
        <v>-0.27571254286131802</v>
      </c>
      <c r="V317" s="26">
        <v>11925.26</v>
      </c>
      <c r="W317" s="26">
        <v>10214.129999999999</v>
      </c>
      <c r="X317" s="27">
        <v>-1711.130000000001</v>
      </c>
      <c r="Y317" s="28">
        <v>-0.14348785686852958</v>
      </c>
      <c r="Z317" s="29">
        <v>7778.63</v>
      </c>
      <c r="AA317" s="29">
        <v>7430.5</v>
      </c>
      <c r="AB317" s="30">
        <v>-348.13000000000011</v>
      </c>
      <c r="AC317" s="32">
        <v>-4.4754667595707738E-2</v>
      </c>
      <c r="AD317" s="26">
        <v>5940</v>
      </c>
      <c r="AE317" s="26">
        <v>3530.49</v>
      </c>
      <c r="AF317" s="27">
        <v>-2409.5100000000002</v>
      </c>
      <c r="AG317" s="33">
        <v>-0.40564141414141419</v>
      </c>
      <c r="AH317" s="34">
        <v>211.31</v>
      </c>
      <c r="AI317" s="34">
        <v>216.5</v>
      </c>
      <c r="AJ317" s="34">
        <v>5.1899999999999977</v>
      </c>
      <c r="AK317" s="32">
        <v>2.4561071411670046E-2</v>
      </c>
      <c r="AL317" s="35">
        <v>44599.041666666664</v>
      </c>
      <c r="AM317" s="16"/>
    </row>
    <row r="318" spans="1:39" ht="41.25" hidden="1" x14ac:dyDescent="0.25">
      <c r="A318" s="25" t="s">
        <v>50</v>
      </c>
      <c r="B318" s="25" t="s">
        <v>51</v>
      </c>
      <c r="C318" s="39">
        <v>641673</v>
      </c>
      <c r="D318" s="25" t="s">
        <v>168</v>
      </c>
      <c r="E318" s="25" t="s">
        <v>53</v>
      </c>
      <c r="F318" s="25" t="s">
        <v>54</v>
      </c>
      <c r="G318" s="25" t="s">
        <v>75</v>
      </c>
      <c r="H318" s="25" t="s">
        <v>56</v>
      </c>
      <c r="I318" s="25" t="s">
        <v>56</v>
      </c>
      <c r="J318" s="25" t="s">
        <v>64</v>
      </c>
      <c r="K318" s="25" t="s">
        <v>65</v>
      </c>
      <c r="L318" s="25" t="s">
        <v>66</v>
      </c>
      <c r="M318" s="25" t="s">
        <v>67</v>
      </c>
      <c r="N318" s="26">
        <v>6662.69</v>
      </c>
      <c r="O318" s="26">
        <v>4328.68</v>
      </c>
      <c r="P318" s="27">
        <v>-2334.0099999999993</v>
      </c>
      <c r="Q318" s="28">
        <v>-0.35031046018950296</v>
      </c>
      <c r="R318" s="29">
        <v>3003.2</v>
      </c>
      <c r="S318" s="29">
        <v>1024.68</v>
      </c>
      <c r="T318" s="30">
        <v>-1978.5199999999998</v>
      </c>
      <c r="U318" s="31">
        <v>-0.65880394246137453</v>
      </c>
      <c r="V318" s="26">
        <v>310.85000000000002</v>
      </c>
      <c r="W318" s="26">
        <v>0</v>
      </c>
      <c r="X318" s="27">
        <v>-310.85000000000002</v>
      </c>
      <c r="Y318" s="28">
        <v>-1</v>
      </c>
      <c r="Z318" s="29">
        <v>198.64</v>
      </c>
      <c r="AA318" s="29">
        <v>154</v>
      </c>
      <c r="AB318" s="30">
        <v>-44.639999999999986</v>
      </c>
      <c r="AC318" s="32">
        <v>-0.22472815142972205</v>
      </c>
      <c r="AD318" s="26">
        <v>3150</v>
      </c>
      <c r="AE318" s="26">
        <v>3150</v>
      </c>
      <c r="AF318" s="27">
        <v>0</v>
      </c>
      <c r="AG318" s="33">
        <v>0</v>
      </c>
      <c r="AH318" s="34">
        <v>7.3599999999999994</v>
      </c>
      <c r="AI318" s="34">
        <v>5</v>
      </c>
      <c r="AJ318" s="34">
        <v>-2.3599999999999994</v>
      </c>
      <c r="AK318" s="32">
        <v>-0.3206521739130434</v>
      </c>
      <c r="AL318" s="35">
        <v>44482.041666666664</v>
      </c>
      <c r="AM318" s="16"/>
    </row>
    <row r="319" spans="1:39" ht="41.25" hidden="1" x14ac:dyDescent="0.25">
      <c r="A319" s="25" t="s">
        <v>50</v>
      </c>
      <c r="B319" s="25" t="s">
        <v>51</v>
      </c>
      <c r="C319" s="39">
        <v>641884</v>
      </c>
      <c r="D319" s="25" t="s">
        <v>167</v>
      </c>
      <c r="E319" s="25" t="s">
        <v>53</v>
      </c>
      <c r="F319" s="25" t="s">
        <v>54</v>
      </c>
      <c r="G319" s="25" t="s">
        <v>75</v>
      </c>
      <c r="H319" s="25" t="s">
        <v>56</v>
      </c>
      <c r="I319" s="25" t="s">
        <v>56</v>
      </c>
      <c r="J319" s="25" t="s">
        <v>64</v>
      </c>
      <c r="K319" s="25" t="s">
        <v>65</v>
      </c>
      <c r="L319" s="25" t="s">
        <v>66</v>
      </c>
      <c r="M319" s="25" t="s">
        <v>67</v>
      </c>
      <c r="N319" s="26">
        <v>6662.69</v>
      </c>
      <c r="O319" s="26">
        <v>4240.9799999999996</v>
      </c>
      <c r="P319" s="27">
        <v>-2421.71</v>
      </c>
      <c r="Q319" s="28">
        <v>-0.36347331183050691</v>
      </c>
      <c r="R319" s="29">
        <v>3003.2</v>
      </c>
      <c r="S319" s="29">
        <v>1000.98</v>
      </c>
      <c r="T319" s="30">
        <v>-2002.2199999999998</v>
      </c>
      <c r="U319" s="31">
        <v>-0.66669552477357485</v>
      </c>
      <c r="V319" s="26">
        <v>310.85000000000002</v>
      </c>
      <c r="W319" s="26">
        <v>0</v>
      </c>
      <c r="X319" s="27">
        <v>-310.85000000000002</v>
      </c>
      <c r="Y319" s="28">
        <v>-1</v>
      </c>
      <c r="Z319" s="29">
        <v>198.64</v>
      </c>
      <c r="AA319" s="29">
        <v>90</v>
      </c>
      <c r="AB319" s="30">
        <v>-108.63999999999999</v>
      </c>
      <c r="AC319" s="32">
        <v>-0.54691904953685055</v>
      </c>
      <c r="AD319" s="26">
        <v>3150</v>
      </c>
      <c r="AE319" s="26">
        <v>3150</v>
      </c>
      <c r="AF319" s="27">
        <v>0</v>
      </c>
      <c r="AG319" s="33">
        <v>0</v>
      </c>
      <c r="AH319" s="34">
        <v>7.3599999999999994</v>
      </c>
      <c r="AI319" s="34">
        <v>4</v>
      </c>
      <c r="AJ319" s="34">
        <v>-3.3599999999999994</v>
      </c>
      <c r="AK319" s="32">
        <v>-0.45652173913043476</v>
      </c>
      <c r="AL319" s="35">
        <v>44483.041666666664</v>
      </c>
      <c r="AM319" s="16"/>
    </row>
    <row r="320" spans="1:39" ht="74.25" hidden="1" x14ac:dyDescent="0.25">
      <c r="A320" s="25" t="s">
        <v>50</v>
      </c>
      <c r="B320" s="25" t="s">
        <v>1136</v>
      </c>
      <c r="C320" s="39">
        <v>641920</v>
      </c>
      <c r="D320" s="25" t="s">
        <v>1234</v>
      </c>
      <c r="E320" s="25" t="s">
        <v>53</v>
      </c>
      <c r="F320" s="25" t="s">
        <v>54</v>
      </c>
      <c r="G320" s="25" t="s">
        <v>79</v>
      </c>
      <c r="H320" s="25" t="s">
        <v>56</v>
      </c>
      <c r="I320" s="25" t="s">
        <v>56</v>
      </c>
      <c r="J320" s="25" t="s">
        <v>57</v>
      </c>
      <c r="K320" s="25" t="s">
        <v>58</v>
      </c>
      <c r="L320" s="25" t="s">
        <v>59</v>
      </c>
      <c r="M320" s="25" t="s">
        <v>72</v>
      </c>
      <c r="N320" s="26">
        <v>26398.560000000001</v>
      </c>
      <c r="O320" s="26">
        <v>24470.05</v>
      </c>
      <c r="P320" s="27">
        <v>-1928.510000000002</v>
      </c>
      <c r="Q320" s="28">
        <v>-7.3053605954264245E-2</v>
      </c>
      <c r="R320" s="29">
        <v>5098.68</v>
      </c>
      <c r="S320" s="29">
        <v>3149.25</v>
      </c>
      <c r="T320" s="30">
        <v>-1949.4300000000003</v>
      </c>
      <c r="U320" s="31">
        <v>-0.382340135093789</v>
      </c>
      <c r="V320" s="26">
        <v>20500.080000000002</v>
      </c>
      <c r="W320" s="26">
        <v>20321.82</v>
      </c>
      <c r="X320" s="27">
        <v>-178.26000000000204</v>
      </c>
      <c r="Y320" s="28">
        <v>-8.6955758221432325E-3</v>
      </c>
      <c r="Z320" s="29">
        <v>799.8</v>
      </c>
      <c r="AA320" s="29">
        <v>596</v>
      </c>
      <c r="AB320" s="30">
        <v>-203.79999999999995</v>
      </c>
      <c r="AC320" s="32">
        <v>-0.25481370342585641</v>
      </c>
      <c r="AD320" s="26">
        <v>0</v>
      </c>
      <c r="AE320" s="26">
        <v>402.98</v>
      </c>
      <c r="AF320" s="27">
        <v>402.98</v>
      </c>
      <c r="AG320" s="18"/>
      <c r="AH320" s="34">
        <v>23.479999999999997</v>
      </c>
      <c r="AI320" s="34">
        <v>16</v>
      </c>
      <c r="AJ320" s="34">
        <v>-7.4799999999999969</v>
      </c>
      <c r="AK320" s="32">
        <v>-0.31856899488926738</v>
      </c>
      <c r="AL320" s="35">
        <v>44575.041666666664</v>
      </c>
      <c r="AM320" s="16"/>
    </row>
    <row r="321" spans="1:39" ht="82.5" hidden="1" x14ac:dyDescent="0.25">
      <c r="A321" s="25" t="s">
        <v>50</v>
      </c>
      <c r="B321" s="25" t="s">
        <v>1136</v>
      </c>
      <c r="C321" s="39">
        <v>641921</v>
      </c>
      <c r="D321" s="25" t="s">
        <v>5180</v>
      </c>
      <c r="E321" s="25" t="s">
        <v>53</v>
      </c>
      <c r="F321" s="25" t="s">
        <v>54</v>
      </c>
      <c r="G321" s="25" t="s">
        <v>79</v>
      </c>
      <c r="H321" s="25" t="s">
        <v>56</v>
      </c>
      <c r="I321" s="25" t="s">
        <v>56</v>
      </c>
      <c r="J321" s="25" t="s">
        <v>57</v>
      </c>
      <c r="K321" s="25" t="s">
        <v>58</v>
      </c>
      <c r="L321" s="25" t="s">
        <v>59</v>
      </c>
      <c r="M321" s="25" t="s">
        <v>72</v>
      </c>
      <c r="N321" s="26">
        <v>27427.67</v>
      </c>
      <c r="O321" s="26">
        <v>29039.21</v>
      </c>
      <c r="P321" s="27">
        <v>1611.5400000000009</v>
      </c>
      <c r="Q321" s="28">
        <v>5.8755993491244461E-2</v>
      </c>
      <c r="R321" s="29">
        <v>5881.94</v>
      </c>
      <c r="S321" s="29">
        <v>5865.22</v>
      </c>
      <c r="T321" s="30">
        <v>-16.719999999999345</v>
      </c>
      <c r="U321" s="31">
        <v>-2.8425995504883332E-3</v>
      </c>
      <c r="V321" s="26">
        <v>20745.93</v>
      </c>
      <c r="W321" s="26">
        <v>22612.99</v>
      </c>
      <c r="X321" s="27">
        <v>1867.0600000000013</v>
      </c>
      <c r="Y321" s="28">
        <v>8.9996447495966747E-2</v>
      </c>
      <c r="Z321" s="29">
        <v>799.8</v>
      </c>
      <c r="AA321" s="29">
        <v>561</v>
      </c>
      <c r="AB321" s="30">
        <v>-238.79999999999995</v>
      </c>
      <c r="AC321" s="32">
        <v>-0.29857464366091518</v>
      </c>
      <c r="AD321" s="26">
        <v>0</v>
      </c>
      <c r="AE321" s="26">
        <v>0</v>
      </c>
      <c r="AF321" s="27">
        <v>0</v>
      </c>
      <c r="AG321" s="18"/>
      <c r="AH321" s="34">
        <v>23.479999999999997</v>
      </c>
      <c r="AI321" s="34">
        <v>29</v>
      </c>
      <c r="AJ321" s="34">
        <v>5.5200000000000031</v>
      </c>
      <c r="AK321" s="32">
        <v>0.23509369676320288</v>
      </c>
      <c r="AL321" s="35">
        <v>44806.041666666664</v>
      </c>
      <c r="AM321" s="16"/>
    </row>
    <row r="322" spans="1:39" ht="82.5" hidden="1" x14ac:dyDescent="0.25">
      <c r="A322" s="25" t="s">
        <v>50</v>
      </c>
      <c r="B322" s="25" t="s">
        <v>1136</v>
      </c>
      <c r="C322" s="39">
        <v>641924</v>
      </c>
      <c r="D322" s="25" t="s">
        <v>5239</v>
      </c>
      <c r="E322" s="25" t="s">
        <v>53</v>
      </c>
      <c r="F322" s="25" t="s">
        <v>54</v>
      </c>
      <c r="G322" s="25" t="s">
        <v>79</v>
      </c>
      <c r="H322" s="25" t="s">
        <v>56</v>
      </c>
      <c r="I322" s="25" t="s">
        <v>56</v>
      </c>
      <c r="J322" s="25" t="s">
        <v>57</v>
      </c>
      <c r="K322" s="25" t="s">
        <v>58</v>
      </c>
      <c r="L322" s="25" t="s">
        <v>59</v>
      </c>
      <c r="M322" s="25" t="s">
        <v>72</v>
      </c>
      <c r="N322" s="26">
        <v>31361.74</v>
      </c>
      <c r="O322" s="26">
        <v>29807.47</v>
      </c>
      <c r="P322" s="27">
        <v>-1554.2700000000004</v>
      </c>
      <c r="Q322" s="28">
        <v>-4.9559431332572755E-2</v>
      </c>
      <c r="R322" s="29">
        <v>10875.37</v>
      </c>
      <c r="S322" s="29">
        <v>7449.54</v>
      </c>
      <c r="T322" s="30">
        <v>-3425.8300000000008</v>
      </c>
      <c r="U322" s="31">
        <v>-0.31500813305662251</v>
      </c>
      <c r="V322" s="26">
        <v>19686.57</v>
      </c>
      <c r="W322" s="26">
        <v>21541.93</v>
      </c>
      <c r="X322" s="27">
        <v>1855.3600000000006</v>
      </c>
      <c r="Y322" s="28">
        <v>9.4244959888898916E-2</v>
      </c>
      <c r="Z322" s="29">
        <v>799.8</v>
      </c>
      <c r="AA322" s="29">
        <v>816</v>
      </c>
      <c r="AB322" s="30">
        <v>16.200000000000045</v>
      </c>
      <c r="AC322" s="32">
        <v>2.0255063765941543E-2</v>
      </c>
      <c r="AD322" s="26">
        <v>0</v>
      </c>
      <c r="AE322" s="26">
        <v>0</v>
      </c>
      <c r="AF322" s="27">
        <v>0</v>
      </c>
      <c r="AG322" s="18"/>
      <c r="AH322" s="34">
        <v>23.480000000000004</v>
      </c>
      <c r="AI322" s="34">
        <v>24</v>
      </c>
      <c r="AJ322" s="34">
        <v>0.51999999999999602</v>
      </c>
      <c r="AK322" s="32">
        <v>2.2146507666098634E-2</v>
      </c>
      <c r="AL322" s="35">
        <v>44827.041666666664</v>
      </c>
      <c r="AM322" s="16"/>
    </row>
    <row r="323" spans="1:39" ht="82.5" hidden="1" x14ac:dyDescent="0.25">
      <c r="A323" s="25" t="s">
        <v>50</v>
      </c>
      <c r="B323" s="25" t="s">
        <v>1136</v>
      </c>
      <c r="C323" s="39">
        <v>641925</v>
      </c>
      <c r="D323" s="25" t="s">
        <v>4932</v>
      </c>
      <c r="E323" s="25" t="s">
        <v>53</v>
      </c>
      <c r="F323" s="25" t="s">
        <v>54</v>
      </c>
      <c r="G323" s="25" t="s">
        <v>79</v>
      </c>
      <c r="H323" s="25" t="s">
        <v>56</v>
      </c>
      <c r="I323" s="25" t="s">
        <v>56</v>
      </c>
      <c r="J323" s="25" t="s">
        <v>57</v>
      </c>
      <c r="K323" s="25" t="s">
        <v>58</v>
      </c>
      <c r="L323" s="25" t="s">
        <v>59</v>
      </c>
      <c r="M323" s="25" t="s">
        <v>72</v>
      </c>
      <c r="N323" s="26">
        <v>143155.91</v>
      </c>
      <c r="O323" s="26">
        <v>147144.73000000001</v>
      </c>
      <c r="P323" s="27">
        <v>3988.820000000007</v>
      </c>
      <c r="Q323" s="28">
        <v>2.7863467180642469E-2</v>
      </c>
      <c r="R323" s="29">
        <v>23781.69</v>
      </c>
      <c r="S323" s="29">
        <v>16504.18</v>
      </c>
      <c r="T323" s="30">
        <v>-7277.5099999999984</v>
      </c>
      <c r="U323" s="31">
        <v>-0.30601315549904146</v>
      </c>
      <c r="V323" s="26">
        <v>105148.84</v>
      </c>
      <c r="W323" s="26">
        <v>106610.82</v>
      </c>
      <c r="X323" s="27">
        <v>1461.9800000000105</v>
      </c>
      <c r="Y323" s="28">
        <v>1.3903909924256041E-2</v>
      </c>
      <c r="Z323" s="29">
        <v>4200.38</v>
      </c>
      <c r="AA323" s="29">
        <v>2830</v>
      </c>
      <c r="AB323" s="30">
        <v>-1370.38</v>
      </c>
      <c r="AC323" s="32">
        <v>-0.32625143439403104</v>
      </c>
      <c r="AD323" s="26">
        <v>10025</v>
      </c>
      <c r="AE323" s="26">
        <v>21199.73</v>
      </c>
      <c r="AF323" s="27">
        <v>11174.73</v>
      </c>
      <c r="AG323" s="33">
        <v>1.1146862842892769</v>
      </c>
      <c r="AH323" s="34">
        <v>176.66</v>
      </c>
      <c r="AI323" s="34">
        <v>121.5</v>
      </c>
      <c r="AJ323" s="34">
        <v>-55.16</v>
      </c>
      <c r="AK323" s="32">
        <v>-0.3122381976678365</v>
      </c>
      <c r="AL323" s="35">
        <v>44741.041666666664</v>
      </c>
      <c r="AM323" s="16"/>
    </row>
    <row r="324" spans="1:39" ht="74.25" hidden="1" x14ac:dyDescent="0.25">
      <c r="A324" s="25" t="s">
        <v>50</v>
      </c>
      <c r="B324" s="25" t="s">
        <v>1136</v>
      </c>
      <c r="C324" s="39">
        <v>641938</v>
      </c>
      <c r="D324" s="25" t="s">
        <v>1235</v>
      </c>
      <c r="E324" s="25" t="s">
        <v>53</v>
      </c>
      <c r="F324" s="25" t="s">
        <v>54</v>
      </c>
      <c r="G324" s="25" t="s">
        <v>83</v>
      </c>
      <c r="H324" s="25" t="s">
        <v>75</v>
      </c>
      <c r="I324" s="25" t="s">
        <v>74</v>
      </c>
      <c r="J324" s="25" t="s">
        <v>57</v>
      </c>
      <c r="K324" s="25" t="s">
        <v>58</v>
      </c>
      <c r="L324" s="25" t="s">
        <v>59</v>
      </c>
      <c r="M324" s="25" t="s">
        <v>60</v>
      </c>
      <c r="N324" s="26">
        <v>194179.67</v>
      </c>
      <c r="O324" s="26">
        <v>140880.44</v>
      </c>
      <c r="P324" s="27">
        <v>-53299.23000000001</v>
      </c>
      <c r="Q324" s="28">
        <v>-0.27448408991528311</v>
      </c>
      <c r="R324" s="29">
        <v>51992.63</v>
      </c>
      <c r="S324" s="29">
        <v>31051.39</v>
      </c>
      <c r="T324" s="30">
        <v>-20941.239999999998</v>
      </c>
      <c r="U324" s="31">
        <v>-0.40277323920717223</v>
      </c>
      <c r="V324" s="26">
        <v>105718.02</v>
      </c>
      <c r="W324" s="26">
        <v>86136.52</v>
      </c>
      <c r="X324" s="27">
        <v>-19581.5</v>
      </c>
      <c r="Y324" s="28">
        <v>-0.18522386249761394</v>
      </c>
      <c r="Z324" s="29">
        <v>11969.02</v>
      </c>
      <c r="AA324" s="29">
        <v>6814.5</v>
      </c>
      <c r="AB324" s="30">
        <v>-5154.5200000000004</v>
      </c>
      <c r="AC324" s="32">
        <v>-0.43065514135660232</v>
      </c>
      <c r="AD324" s="26">
        <v>24500</v>
      </c>
      <c r="AE324" s="26">
        <v>16878.03</v>
      </c>
      <c r="AF324" s="27">
        <v>-7621.9700000000012</v>
      </c>
      <c r="AG324" s="33">
        <v>-0.31110081632653064</v>
      </c>
      <c r="AH324" s="34">
        <v>400.25</v>
      </c>
      <c r="AI324" s="34">
        <v>316</v>
      </c>
      <c r="AJ324" s="34">
        <v>-84.25</v>
      </c>
      <c r="AK324" s="32">
        <v>-0.21049344159900063</v>
      </c>
      <c r="AL324" s="35">
        <v>44650</v>
      </c>
      <c r="AM324" s="16"/>
    </row>
    <row r="325" spans="1:39" ht="90.75" hidden="1" x14ac:dyDescent="0.25">
      <c r="A325" s="25" t="s">
        <v>50</v>
      </c>
      <c r="B325" s="25" t="s">
        <v>1136</v>
      </c>
      <c r="C325" s="39">
        <v>641939</v>
      </c>
      <c r="D325" s="25" t="s">
        <v>4905</v>
      </c>
      <c r="E325" s="25" t="s">
        <v>53</v>
      </c>
      <c r="F325" s="25" t="s">
        <v>54</v>
      </c>
      <c r="G325" s="25" t="s">
        <v>75</v>
      </c>
      <c r="H325" s="25" t="s">
        <v>56</v>
      </c>
      <c r="I325" s="25" t="s">
        <v>56</v>
      </c>
      <c r="J325" s="25" t="s">
        <v>57</v>
      </c>
      <c r="K325" s="25" t="s">
        <v>58</v>
      </c>
      <c r="L325" s="25" t="s">
        <v>59</v>
      </c>
      <c r="M325" s="25" t="s">
        <v>60</v>
      </c>
      <c r="N325" s="26">
        <v>249636.46</v>
      </c>
      <c r="O325" s="26">
        <v>178571.88</v>
      </c>
      <c r="P325" s="27">
        <v>-71064.579999999987</v>
      </c>
      <c r="Q325" s="28">
        <v>-0.28467227904129067</v>
      </c>
      <c r="R325" s="29">
        <v>94187.11</v>
      </c>
      <c r="S325" s="29">
        <v>46705.18</v>
      </c>
      <c r="T325" s="30">
        <v>-47481.93</v>
      </c>
      <c r="U325" s="31">
        <v>-0.50412344109507123</v>
      </c>
      <c r="V325" s="26">
        <v>96142.8</v>
      </c>
      <c r="W325" s="26">
        <v>93392.27</v>
      </c>
      <c r="X325" s="27">
        <v>-2750.5299999999988</v>
      </c>
      <c r="Y325" s="28">
        <v>-2.8608798578780719E-2</v>
      </c>
      <c r="Z325" s="29">
        <v>22806.55</v>
      </c>
      <c r="AA325" s="29">
        <v>14751.5</v>
      </c>
      <c r="AB325" s="30">
        <v>-8055.0499999999993</v>
      </c>
      <c r="AC325" s="32">
        <v>-0.35319020193760126</v>
      </c>
      <c r="AD325" s="26">
        <v>36500</v>
      </c>
      <c r="AE325" s="26">
        <v>23722.93</v>
      </c>
      <c r="AF325" s="27">
        <v>-12777.07</v>
      </c>
      <c r="AG325" s="33">
        <v>-0.35005671232876712</v>
      </c>
      <c r="AH325" s="34">
        <v>732.74</v>
      </c>
      <c r="AI325" s="34">
        <v>482.5</v>
      </c>
      <c r="AJ325" s="34">
        <v>-250.24</v>
      </c>
      <c r="AK325" s="32">
        <v>-0.34151267843982858</v>
      </c>
      <c r="AL325" s="35">
        <v>44733.041666666664</v>
      </c>
      <c r="AM325" s="16"/>
    </row>
    <row r="326" spans="1:39" ht="82.5" hidden="1" x14ac:dyDescent="0.25">
      <c r="A326" s="25" t="s">
        <v>50</v>
      </c>
      <c r="B326" s="25" t="s">
        <v>1136</v>
      </c>
      <c r="C326" s="39">
        <v>641940</v>
      </c>
      <c r="D326" s="25" t="s">
        <v>1236</v>
      </c>
      <c r="E326" s="25" t="s">
        <v>53</v>
      </c>
      <c r="F326" s="25" t="s">
        <v>54</v>
      </c>
      <c r="G326" s="25" t="s">
        <v>75</v>
      </c>
      <c r="H326" s="25" t="s">
        <v>307</v>
      </c>
      <c r="I326" s="25" t="s">
        <v>56</v>
      </c>
      <c r="J326" s="25" t="s">
        <v>57</v>
      </c>
      <c r="K326" s="25" t="s">
        <v>58</v>
      </c>
      <c r="L326" s="25" t="s">
        <v>59</v>
      </c>
      <c r="M326" s="25" t="s">
        <v>60</v>
      </c>
      <c r="N326" s="26">
        <v>226073.89</v>
      </c>
      <c r="O326" s="26">
        <v>192131.55</v>
      </c>
      <c r="P326" s="27">
        <v>-33942.340000000026</v>
      </c>
      <c r="Q326" s="28">
        <v>-0.15013825789435492</v>
      </c>
      <c r="R326" s="29">
        <v>80088.17</v>
      </c>
      <c r="S326" s="29">
        <v>47228.480000000003</v>
      </c>
      <c r="T326" s="30">
        <v>-32859.689999999995</v>
      </c>
      <c r="U326" s="31">
        <v>-0.41029392980261625</v>
      </c>
      <c r="V326" s="26">
        <v>95667.1</v>
      </c>
      <c r="W326" s="26">
        <v>96786.4</v>
      </c>
      <c r="X326" s="27">
        <v>1119.2999999999884</v>
      </c>
      <c r="Y326" s="28">
        <v>1.1699947003724251E-2</v>
      </c>
      <c r="Z326" s="29">
        <v>19818.62</v>
      </c>
      <c r="AA326" s="29">
        <v>15728.5</v>
      </c>
      <c r="AB326" s="30">
        <v>-4090.119999999999</v>
      </c>
      <c r="AC326" s="32">
        <v>-0.20637763880633461</v>
      </c>
      <c r="AD326" s="26">
        <v>30500</v>
      </c>
      <c r="AE326" s="26">
        <v>32388.17</v>
      </c>
      <c r="AF326" s="27">
        <v>1888.1699999999983</v>
      </c>
      <c r="AG326" s="33">
        <v>6.1907213114754042E-2</v>
      </c>
      <c r="AH326" s="34">
        <v>633.17999999999995</v>
      </c>
      <c r="AI326" s="34">
        <v>539</v>
      </c>
      <c r="AJ326" s="34">
        <v>-94.17999999999995</v>
      </c>
      <c r="AK326" s="32">
        <v>-0.14874127420322808</v>
      </c>
      <c r="AL326" s="35">
        <v>44650</v>
      </c>
      <c r="AM326" s="16"/>
    </row>
    <row r="327" spans="1:39" ht="49.5" hidden="1" x14ac:dyDescent="0.25">
      <c r="A327" s="25" t="s">
        <v>50</v>
      </c>
      <c r="B327" s="25" t="s">
        <v>51</v>
      </c>
      <c r="C327" s="39">
        <v>642039</v>
      </c>
      <c r="D327" s="25" t="s">
        <v>169</v>
      </c>
      <c r="E327" s="25" t="s">
        <v>53</v>
      </c>
      <c r="F327" s="25" t="s">
        <v>54</v>
      </c>
      <c r="G327" s="25" t="s">
        <v>83</v>
      </c>
      <c r="H327" s="25" t="s">
        <v>75</v>
      </c>
      <c r="I327" s="25" t="s">
        <v>56</v>
      </c>
      <c r="J327" s="25" t="s">
        <v>70</v>
      </c>
      <c r="K327" s="25" t="s">
        <v>65</v>
      </c>
      <c r="L327" s="25" t="s">
        <v>77</v>
      </c>
      <c r="M327" s="25" t="s">
        <v>72</v>
      </c>
      <c r="N327" s="26">
        <v>17321.009999999998</v>
      </c>
      <c r="O327" s="26">
        <v>6067.46</v>
      </c>
      <c r="P327" s="27">
        <v>-11253.55</v>
      </c>
      <c r="Q327" s="28">
        <v>-0.64970518462837912</v>
      </c>
      <c r="R327" s="29">
        <v>11101.85</v>
      </c>
      <c r="S327" s="29">
        <v>4703.68</v>
      </c>
      <c r="T327" s="30">
        <v>-6398.17</v>
      </c>
      <c r="U327" s="31">
        <v>-0.57631565910186144</v>
      </c>
      <c r="V327" s="26">
        <v>6996.33</v>
      </c>
      <c r="W327" s="26">
        <v>902.28</v>
      </c>
      <c r="X327" s="27">
        <v>-6094.05</v>
      </c>
      <c r="Y327" s="28">
        <v>-0.87103524276299149</v>
      </c>
      <c r="Z327" s="29">
        <v>1222.83</v>
      </c>
      <c r="AA327" s="29">
        <v>461.5</v>
      </c>
      <c r="AB327" s="30">
        <v>-761.32999999999993</v>
      </c>
      <c r="AC327" s="32">
        <v>-0.62259676324591318</v>
      </c>
      <c r="AD327" s="26">
        <v>0</v>
      </c>
      <c r="AE327" s="26">
        <v>0</v>
      </c>
      <c r="AF327" s="27">
        <v>0</v>
      </c>
      <c r="AG327" s="18"/>
      <c r="AH327" s="34">
        <v>59.019999999999996</v>
      </c>
      <c r="AI327" s="34">
        <v>34</v>
      </c>
      <c r="AJ327" s="34">
        <v>-25.019999999999996</v>
      </c>
      <c r="AK327" s="32">
        <v>-0.42392409352761773</v>
      </c>
      <c r="AL327" s="35">
        <v>44446.041666666664</v>
      </c>
      <c r="AM327" s="16"/>
    </row>
    <row r="328" spans="1:39" ht="33" hidden="1" x14ac:dyDescent="0.25">
      <c r="A328" s="25" t="s">
        <v>50</v>
      </c>
      <c r="B328" s="25" t="s">
        <v>51</v>
      </c>
      <c r="C328" s="39">
        <v>642057</v>
      </c>
      <c r="D328" s="25" t="s">
        <v>179</v>
      </c>
      <c r="E328" s="25" t="s">
        <v>53</v>
      </c>
      <c r="F328" s="25" t="s">
        <v>54</v>
      </c>
      <c r="G328" s="25" t="s">
        <v>75</v>
      </c>
      <c r="H328" s="25" t="s">
        <v>56</v>
      </c>
      <c r="I328" s="25" t="s">
        <v>56</v>
      </c>
      <c r="J328" s="25" t="s">
        <v>64</v>
      </c>
      <c r="K328" s="25" t="s">
        <v>65</v>
      </c>
      <c r="L328" s="25" t="s">
        <v>66</v>
      </c>
      <c r="M328" s="25" t="s">
        <v>67</v>
      </c>
      <c r="N328" s="26">
        <v>8067.47</v>
      </c>
      <c r="O328" s="26">
        <v>6215.05</v>
      </c>
      <c r="P328" s="27">
        <v>-1852.42</v>
      </c>
      <c r="Q328" s="28">
        <v>-0.2296159762602154</v>
      </c>
      <c r="R328" s="29">
        <v>2364.75</v>
      </c>
      <c r="S328" s="29">
        <v>2216.0500000000002</v>
      </c>
      <c r="T328" s="30">
        <v>-148.69999999999982</v>
      </c>
      <c r="U328" s="31">
        <v>-6.2881911407125415E-2</v>
      </c>
      <c r="V328" s="26">
        <v>271.08999999999997</v>
      </c>
      <c r="W328" s="26">
        <v>0</v>
      </c>
      <c r="X328" s="27">
        <v>-271.08999999999997</v>
      </c>
      <c r="Y328" s="28">
        <v>-1</v>
      </c>
      <c r="Z328" s="29">
        <v>121.63</v>
      </c>
      <c r="AA328" s="29">
        <v>189</v>
      </c>
      <c r="AB328" s="30">
        <v>67.37</v>
      </c>
      <c r="AC328" s="32">
        <v>0.55389295404094385</v>
      </c>
      <c r="AD328" s="26">
        <v>5310</v>
      </c>
      <c r="AE328" s="26">
        <v>3810</v>
      </c>
      <c r="AF328" s="27">
        <v>-1500</v>
      </c>
      <c r="AG328" s="33">
        <v>-0.2824858757062147</v>
      </c>
      <c r="AH328" s="34">
        <v>4.370000000000001</v>
      </c>
      <c r="AI328" s="34">
        <v>6</v>
      </c>
      <c r="AJ328" s="34">
        <v>1.629999999999999</v>
      </c>
      <c r="AK328" s="32">
        <v>0.37299771167048024</v>
      </c>
      <c r="AL328" s="35">
        <v>44489.041666666664</v>
      </c>
      <c r="AM328" s="16"/>
    </row>
    <row r="329" spans="1:39" ht="57.75" hidden="1" x14ac:dyDescent="0.25">
      <c r="A329" s="25" t="s">
        <v>50</v>
      </c>
      <c r="B329" s="25" t="s">
        <v>1136</v>
      </c>
      <c r="C329" s="39">
        <v>642073</v>
      </c>
      <c r="D329" s="25" t="s">
        <v>1237</v>
      </c>
      <c r="E329" s="25" t="s">
        <v>171</v>
      </c>
      <c r="F329" s="25" t="s">
        <v>248</v>
      </c>
      <c r="G329" s="17"/>
      <c r="H329" s="17"/>
      <c r="I329" s="17"/>
      <c r="J329" s="25" t="s">
        <v>3564</v>
      </c>
      <c r="K329" s="25" t="s">
        <v>65</v>
      </c>
      <c r="L329" s="25" t="s">
        <v>86</v>
      </c>
      <c r="M329" s="25" t="s">
        <v>72</v>
      </c>
      <c r="N329" s="26">
        <v>131739.79999999999</v>
      </c>
      <c r="O329" s="26">
        <v>130130.82</v>
      </c>
      <c r="P329" s="27">
        <v>-1608.9799999999814</v>
      </c>
      <c r="Q329" s="28">
        <v>-1.2213317463666875E-2</v>
      </c>
      <c r="R329" s="29">
        <v>26757.08</v>
      </c>
      <c r="S329" s="29">
        <v>25162.91</v>
      </c>
      <c r="T329" s="30">
        <v>-1594.1700000000019</v>
      </c>
      <c r="U329" s="31">
        <v>-5.957937114214263E-2</v>
      </c>
      <c r="V329" s="26">
        <v>1074.1400000000001</v>
      </c>
      <c r="W329" s="26">
        <v>2940.11</v>
      </c>
      <c r="X329" s="27">
        <v>1865.97</v>
      </c>
      <c r="Y329" s="28">
        <v>1.7371757871413409</v>
      </c>
      <c r="Z329" s="29">
        <v>1271.58</v>
      </c>
      <c r="AA329" s="29">
        <v>1569.5</v>
      </c>
      <c r="AB329" s="30">
        <v>297.92000000000007</v>
      </c>
      <c r="AC329" s="32">
        <v>0.23429119677881069</v>
      </c>
      <c r="AD329" s="26">
        <v>102637</v>
      </c>
      <c r="AE329" s="26">
        <v>99464.65</v>
      </c>
      <c r="AF329" s="27">
        <v>-3172.3500000000058</v>
      </c>
      <c r="AG329" s="33">
        <v>-3.0908444323197344E-2</v>
      </c>
      <c r="AH329" s="34">
        <v>84.66</v>
      </c>
      <c r="AI329" s="34">
        <v>77.5</v>
      </c>
      <c r="AJ329" s="34">
        <v>-7.1599999999999966</v>
      </c>
      <c r="AK329" s="32">
        <v>-8.4573588471533151E-2</v>
      </c>
      <c r="AL329" s="35">
        <v>44686</v>
      </c>
      <c r="AM329" s="16"/>
    </row>
    <row r="330" spans="1:39" ht="41.25" hidden="1" x14ac:dyDescent="0.25">
      <c r="A330" s="25" t="s">
        <v>50</v>
      </c>
      <c r="B330" s="25" t="s">
        <v>51</v>
      </c>
      <c r="C330" s="39">
        <v>642083</v>
      </c>
      <c r="D330" s="25" t="s">
        <v>172</v>
      </c>
      <c r="E330" s="25" t="s">
        <v>53</v>
      </c>
      <c r="F330" s="25" t="s">
        <v>54</v>
      </c>
      <c r="G330" s="25" t="s">
        <v>83</v>
      </c>
      <c r="H330" s="25" t="s">
        <v>56</v>
      </c>
      <c r="I330" s="25" t="s">
        <v>56</v>
      </c>
      <c r="J330" s="25" t="s">
        <v>70</v>
      </c>
      <c r="K330" s="25" t="s">
        <v>65</v>
      </c>
      <c r="L330" s="25" t="s">
        <v>71</v>
      </c>
      <c r="M330" s="25" t="s">
        <v>72</v>
      </c>
      <c r="N330" s="26">
        <v>19311.71</v>
      </c>
      <c r="O330" s="26">
        <v>9003.83</v>
      </c>
      <c r="P330" s="27">
        <v>-10307.879999999999</v>
      </c>
      <c r="Q330" s="28">
        <v>-0.53376319341995093</v>
      </c>
      <c r="R330" s="29">
        <v>8798.2900000000009</v>
      </c>
      <c r="S330" s="29">
        <v>5335.33</v>
      </c>
      <c r="T330" s="30">
        <v>-3462.9600000000009</v>
      </c>
      <c r="U330" s="31">
        <v>-0.39359466441774488</v>
      </c>
      <c r="V330" s="26">
        <v>6409.59</v>
      </c>
      <c r="W330" s="26">
        <v>0</v>
      </c>
      <c r="X330" s="27">
        <v>-6409.59</v>
      </c>
      <c r="Y330" s="28">
        <v>-1</v>
      </c>
      <c r="Z330" s="29">
        <v>551.71</v>
      </c>
      <c r="AA330" s="29">
        <v>379.5</v>
      </c>
      <c r="AB330" s="30">
        <v>-172.21000000000004</v>
      </c>
      <c r="AC330" s="32">
        <v>-0.31213862355222854</v>
      </c>
      <c r="AD330" s="26">
        <v>3552.12</v>
      </c>
      <c r="AE330" s="26">
        <v>3289</v>
      </c>
      <c r="AF330" s="27">
        <v>-263.11999999999989</v>
      </c>
      <c r="AG330" s="33">
        <v>-7.4074074074074042E-2</v>
      </c>
      <c r="AH330" s="34">
        <v>16</v>
      </c>
      <c r="AI330" s="34">
        <v>13</v>
      </c>
      <c r="AJ330" s="34">
        <v>-3</v>
      </c>
      <c r="AK330" s="32">
        <v>-0.1875</v>
      </c>
      <c r="AL330" s="35">
        <v>44459.041666666664</v>
      </c>
      <c r="AM330" s="16"/>
    </row>
    <row r="331" spans="1:39" ht="41.25" hidden="1" x14ac:dyDescent="0.25">
      <c r="A331" s="25" t="s">
        <v>50</v>
      </c>
      <c r="B331" s="25" t="s">
        <v>51</v>
      </c>
      <c r="C331" s="39">
        <v>642098</v>
      </c>
      <c r="D331" s="25" t="s">
        <v>174</v>
      </c>
      <c r="E331" s="25" t="s">
        <v>53</v>
      </c>
      <c r="F331" s="25" t="s">
        <v>54</v>
      </c>
      <c r="G331" s="25" t="s">
        <v>83</v>
      </c>
      <c r="H331" s="25" t="s">
        <v>56</v>
      </c>
      <c r="I331" s="25" t="s">
        <v>56</v>
      </c>
      <c r="J331" s="25" t="s">
        <v>70</v>
      </c>
      <c r="K331" s="25" t="s">
        <v>65</v>
      </c>
      <c r="L331" s="25" t="s">
        <v>71</v>
      </c>
      <c r="M331" s="25" t="s">
        <v>72</v>
      </c>
      <c r="N331" s="26">
        <v>17632.41</v>
      </c>
      <c r="O331" s="26">
        <v>9251.14</v>
      </c>
      <c r="P331" s="27">
        <v>-8381.27</v>
      </c>
      <c r="Q331" s="28">
        <v>-0.47533320742882001</v>
      </c>
      <c r="R331" s="29">
        <v>6542.14</v>
      </c>
      <c r="S331" s="29">
        <v>5348.64</v>
      </c>
      <c r="T331" s="30">
        <v>-1193.5</v>
      </c>
      <c r="U331" s="31">
        <v>-0.18243265964959476</v>
      </c>
      <c r="V331" s="26">
        <v>6409.59</v>
      </c>
      <c r="W331" s="26">
        <v>0</v>
      </c>
      <c r="X331" s="27">
        <v>-6409.59</v>
      </c>
      <c r="Y331" s="28">
        <v>-1</v>
      </c>
      <c r="Z331" s="29">
        <v>527</v>
      </c>
      <c r="AA331" s="29">
        <v>499.5</v>
      </c>
      <c r="AB331" s="30">
        <v>-27.5</v>
      </c>
      <c r="AC331" s="32">
        <v>-5.218216318785579E-2</v>
      </c>
      <c r="AD331" s="26">
        <v>4153.68</v>
      </c>
      <c r="AE331" s="26">
        <v>3403</v>
      </c>
      <c r="AF331" s="27">
        <v>-750.68000000000029</v>
      </c>
      <c r="AG331" s="33">
        <v>-0.18072648831879207</v>
      </c>
      <c r="AH331" s="34">
        <v>18.200000000000003</v>
      </c>
      <c r="AI331" s="34">
        <v>9</v>
      </c>
      <c r="AJ331" s="34">
        <v>-9.2000000000000028</v>
      </c>
      <c r="AK331" s="32">
        <v>-0.50549450549450559</v>
      </c>
      <c r="AL331" s="35">
        <v>44417.041666666664</v>
      </c>
      <c r="AM331" s="16"/>
    </row>
    <row r="332" spans="1:39" ht="99" hidden="1" x14ac:dyDescent="0.25">
      <c r="A332" s="25" t="s">
        <v>50</v>
      </c>
      <c r="B332" s="25" t="s">
        <v>1136</v>
      </c>
      <c r="C332" s="39">
        <v>642099</v>
      </c>
      <c r="D332" s="25" t="s">
        <v>1238</v>
      </c>
      <c r="E332" s="25" t="s">
        <v>53</v>
      </c>
      <c r="F332" s="25" t="s">
        <v>54</v>
      </c>
      <c r="G332" s="25" t="s">
        <v>75</v>
      </c>
      <c r="H332" s="25" t="s">
        <v>74</v>
      </c>
      <c r="I332" s="25" t="s">
        <v>56</v>
      </c>
      <c r="J332" s="25" t="s">
        <v>95</v>
      </c>
      <c r="K332" s="25" t="s">
        <v>65</v>
      </c>
      <c r="L332" s="25" t="s">
        <v>96</v>
      </c>
      <c r="M332" s="25" t="s">
        <v>60</v>
      </c>
      <c r="N332" s="26">
        <v>241527.09</v>
      </c>
      <c r="O332" s="26">
        <v>138791.88</v>
      </c>
      <c r="P332" s="27">
        <v>-102735.20999999999</v>
      </c>
      <c r="Q332" s="28">
        <v>-0.42535688232736124</v>
      </c>
      <c r="R332" s="29">
        <v>129177.17</v>
      </c>
      <c r="S332" s="29">
        <v>70698.5</v>
      </c>
      <c r="T332" s="30">
        <v>-58478.67</v>
      </c>
      <c r="U332" s="31">
        <v>-0.45270127840701263</v>
      </c>
      <c r="V332" s="26">
        <v>43705.89</v>
      </c>
      <c r="W332" s="26">
        <v>31989.69</v>
      </c>
      <c r="X332" s="27">
        <v>-11716.2</v>
      </c>
      <c r="Y332" s="28">
        <v>-0.2680691321009594</v>
      </c>
      <c r="Z332" s="29">
        <v>26926.53</v>
      </c>
      <c r="AA332" s="29">
        <v>17151</v>
      </c>
      <c r="AB332" s="30">
        <v>-9775.5299999999988</v>
      </c>
      <c r="AC332" s="32">
        <v>-0.36304455122884377</v>
      </c>
      <c r="AD332" s="26">
        <v>41717.5</v>
      </c>
      <c r="AE332" s="26">
        <v>18952.689999999999</v>
      </c>
      <c r="AF332" s="27">
        <v>-22764.81</v>
      </c>
      <c r="AG332" s="33">
        <v>-0.54568969856774741</v>
      </c>
      <c r="AH332" s="34">
        <v>767.59</v>
      </c>
      <c r="AI332" s="34">
        <v>561</v>
      </c>
      <c r="AJ332" s="34">
        <v>-206.59000000000003</v>
      </c>
      <c r="AK332" s="32">
        <v>-0.26914107791920167</v>
      </c>
      <c r="AL332" s="35">
        <v>44706.041666666664</v>
      </c>
      <c r="AM332" s="16"/>
    </row>
    <row r="333" spans="1:39" ht="33" hidden="1" x14ac:dyDescent="0.25">
      <c r="A333" s="25" t="s">
        <v>50</v>
      </c>
      <c r="B333" s="25" t="s">
        <v>1136</v>
      </c>
      <c r="C333" s="39">
        <v>642116</v>
      </c>
      <c r="D333" s="25" t="s">
        <v>5214</v>
      </c>
      <c r="E333" s="25" t="s">
        <v>53</v>
      </c>
      <c r="F333" s="25" t="s">
        <v>54</v>
      </c>
      <c r="G333" s="25" t="s">
        <v>75</v>
      </c>
      <c r="H333" s="25" t="s">
        <v>56</v>
      </c>
      <c r="I333" s="25" t="s">
        <v>56</v>
      </c>
      <c r="J333" s="25" t="s">
        <v>70</v>
      </c>
      <c r="K333" s="25" t="s">
        <v>65</v>
      </c>
      <c r="L333" s="25" t="s">
        <v>71</v>
      </c>
      <c r="M333" s="25" t="s">
        <v>72</v>
      </c>
      <c r="N333" s="26">
        <v>68656.59</v>
      </c>
      <c r="O333" s="26">
        <v>55172.22</v>
      </c>
      <c r="P333" s="27">
        <v>-13484.369999999995</v>
      </c>
      <c r="Q333" s="28">
        <v>-0.19640314207274198</v>
      </c>
      <c r="R333" s="29">
        <v>22943.7</v>
      </c>
      <c r="S333" s="29">
        <v>13909.36</v>
      </c>
      <c r="T333" s="30">
        <v>-9034.34</v>
      </c>
      <c r="U333" s="31">
        <v>-0.39376125036502396</v>
      </c>
      <c r="V333" s="26">
        <v>26405.91</v>
      </c>
      <c r="W333" s="26">
        <v>24584.61</v>
      </c>
      <c r="X333" s="27">
        <v>-1821.2999999999993</v>
      </c>
      <c r="Y333" s="28">
        <v>-6.897319577321892E-2</v>
      </c>
      <c r="Z333" s="29">
        <v>3192.98</v>
      </c>
      <c r="AA333" s="29">
        <v>2434</v>
      </c>
      <c r="AB333" s="30">
        <v>-758.98</v>
      </c>
      <c r="AC333" s="32">
        <v>-0.23770271032076618</v>
      </c>
      <c r="AD333" s="26">
        <v>16114</v>
      </c>
      <c r="AE333" s="26">
        <v>14244.25</v>
      </c>
      <c r="AF333" s="27">
        <v>-1869.75</v>
      </c>
      <c r="AG333" s="33">
        <v>-0.11603264242273799</v>
      </c>
      <c r="AH333" s="34">
        <v>128.87</v>
      </c>
      <c r="AI333" s="34">
        <v>64</v>
      </c>
      <c r="AJ333" s="34">
        <v>-64.87</v>
      </c>
      <c r="AK333" s="32">
        <v>-0.50337549468456588</v>
      </c>
      <c r="AL333" s="35">
        <v>44823.041666666664</v>
      </c>
      <c r="AM333" s="16"/>
    </row>
    <row r="334" spans="1:39" ht="74.25" hidden="1" x14ac:dyDescent="0.25">
      <c r="A334" s="25" t="s">
        <v>50</v>
      </c>
      <c r="B334" s="25" t="s">
        <v>1136</v>
      </c>
      <c r="C334" s="39">
        <v>642232</v>
      </c>
      <c r="D334" s="25" t="s">
        <v>5267</v>
      </c>
      <c r="E334" s="25" t="s">
        <v>53</v>
      </c>
      <c r="F334" s="25" t="s">
        <v>54</v>
      </c>
      <c r="G334" s="25" t="s">
        <v>112</v>
      </c>
      <c r="H334" s="25" t="s">
        <v>83</v>
      </c>
      <c r="I334" s="25" t="s">
        <v>56</v>
      </c>
      <c r="J334" s="25" t="s">
        <v>57</v>
      </c>
      <c r="K334" s="25" t="s">
        <v>58</v>
      </c>
      <c r="L334" s="25" t="s">
        <v>59</v>
      </c>
      <c r="M334" s="25" t="s">
        <v>72</v>
      </c>
      <c r="N334" s="26">
        <v>145935.49</v>
      </c>
      <c r="O334" s="26">
        <v>240815.3</v>
      </c>
      <c r="P334" s="27">
        <v>94879.81</v>
      </c>
      <c r="Q334" s="28">
        <v>0.6501489802103656</v>
      </c>
      <c r="R334" s="29">
        <v>40621.79</v>
      </c>
      <c r="S334" s="29">
        <v>43193.33</v>
      </c>
      <c r="T334" s="30">
        <v>2571.5400000000009</v>
      </c>
      <c r="U334" s="31">
        <v>6.3304448179166917E-2</v>
      </c>
      <c r="V334" s="26">
        <v>97893.53</v>
      </c>
      <c r="W334" s="26">
        <v>111744.56</v>
      </c>
      <c r="X334" s="27">
        <v>13851.029999999999</v>
      </c>
      <c r="Y334" s="28">
        <v>0.14149076042104108</v>
      </c>
      <c r="Z334" s="29">
        <v>7420.17</v>
      </c>
      <c r="AA334" s="29">
        <v>9016.5300000000007</v>
      </c>
      <c r="AB334" s="30">
        <v>1596.3600000000006</v>
      </c>
      <c r="AC334" s="32">
        <v>0.21513792810676852</v>
      </c>
      <c r="AD334" s="26">
        <v>0</v>
      </c>
      <c r="AE334" s="26">
        <v>76860.88</v>
      </c>
      <c r="AF334" s="27">
        <v>76860.88</v>
      </c>
      <c r="AG334" s="18"/>
      <c r="AH334" s="34">
        <v>216.12</v>
      </c>
      <c r="AI334" s="34">
        <v>301.5</v>
      </c>
      <c r="AJ334" s="34">
        <v>85.38</v>
      </c>
      <c r="AK334" s="32">
        <v>0.39505830094392003</v>
      </c>
      <c r="AL334" s="35">
        <v>44831.041666666664</v>
      </c>
      <c r="AM334" s="16"/>
    </row>
    <row r="335" spans="1:39" ht="74.25" hidden="1" x14ac:dyDescent="0.25">
      <c r="A335" s="25" t="s">
        <v>50</v>
      </c>
      <c r="B335" s="25" t="s">
        <v>1136</v>
      </c>
      <c r="C335" s="39">
        <v>642238</v>
      </c>
      <c r="D335" s="25" t="s">
        <v>5348</v>
      </c>
      <c r="E335" s="25" t="s">
        <v>53</v>
      </c>
      <c r="F335" s="25" t="s">
        <v>54</v>
      </c>
      <c r="G335" s="25" t="s">
        <v>79</v>
      </c>
      <c r="H335" s="25" t="s">
        <v>56</v>
      </c>
      <c r="I335" s="25" t="s">
        <v>56</v>
      </c>
      <c r="J335" s="25" t="s">
        <v>57</v>
      </c>
      <c r="K335" s="25" t="s">
        <v>58</v>
      </c>
      <c r="L335" s="25" t="s">
        <v>59</v>
      </c>
      <c r="M335" s="25" t="s">
        <v>72</v>
      </c>
      <c r="N335" s="26">
        <v>190598.24</v>
      </c>
      <c r="O335" s="26">
        <v>182353.63</v>
      </c>
      <c r="P335" s="27">
        <v>-8244.609999999986</v>
      </c>
      <c r="Q335" s="28">
        <v>-4.3256485474367376E-2</v>
      </c>
      <c r="R335" s="29">
        <v>51787.21</v>
      </c>
      <c r="S335" s="29">
        <v>32324.28</v>
      </c>
      <c r="T335" s="30">
        <v>-19462.93</v>
      </c>
      <c r="U335" s="31">
        <v>-0.37582503479140894</v>
      </c>
      <c r="V335" s="26">
        <v>103446.8</v>
      </c>
      <c r="W335" s="26">
        <v>117587.99</v>
      </c>
      <c r="X335" s="27">
        <v>14141.190000000002</v>
      </c>
      <c r="Y335" s="28">
        <v>0.13670012025504899</v>
      </c>
      <c r="Z335" s="29">
        <v>9364.23</v>
      </c>
      <c r="AA335" s="29">
        <v>9273.56</v>
      </c>
      <c r="AB335" s="30">
        <v>-90.670000000000073</v>
      </c>
      <c r="AC335" s="32">
        <v>-9.6825900260886447E-3</v>
      </c>
      <c r="AD335" s="26">
        <v>26000</v>
      </c>
      <c r="AE335" s="26">
        <v>23167.8</v>
      </c>
      <c r="AF335" s="27">
        <v>-2832.2000000000007</v>
      </c>
      <c r="AG335" s="33">
        <v>-0.10893076923076926</v>
      </c>
      <c r="AH335" s="34">
        <v>276.63</v>
      </c>
      <c r="AI335" s="34">
        <v>265</v>
      </c>
      <c r="AJ335" s="34">
        <v>-11.629999999999995</v>
      </c>
      <c r="AK335" s="32">
        <v>-4.2041716372049294E-2</v>
      </c>
      <c r="AL335" s="35">
        <v>44858.041666666664</v>
      </c>
      <c r="AM335" s="16"/>
    </row>
    <row r="336" spans="1:39" ht="74.25" hidden="1" x14ac:dyDescent="0.25">
      <c r="A336" s="25" t="s">
        <v>50</v>
      </c>
      <c r="B336" s="25" t="s">
        <v>1136</v>
      </c>
      <c r="C336" s="39">
        <v>642239</v>
      </c>
      <c r="D336" s="25" t="s">
        <v>5349</v>
      </c>
      <c r="E336" s="25" t="s">
        <v>53</v>
      </c>
      <c r="F336" s="25" t="s">
        <v>54</v>
      </c>
      <c r="G336" s="25" t="s">
        <v>83</v>
      </c>
      <c r="H336" s="25" t="s">
        <v>75</v>
      </c>
      <c r="I336" s="25" t="s">
        <v>74</v>
      </c>
      <c r="J336" s="25" t="s">
        <v>57</v>
      </c>
      <c r="K336" s="25" t="s">
        <v>58</v>
      </c>
      <c r="L336" s="25" t="s">
        <v>59</v>
      </c>
      <c r="M336" s="25" t="s">
        <v>72</v>
      </c>
      <c r="N336" s="26">
        <v>138687.22</v>
      </c>
      <c r="O336" s="26">
        <v>76775</v>
      </c>
      <c r="P336" s="27">
        <v>-61912.22</v>
      </c>
      <c r="Q336" s="28">
        <v>-0.44641618744683181</v>
      </c>
      <c r="R336" s="29">
        <v>26186.82</v>
      </c>
      <c r="S336" s="29">
        <v>10851.12</v>
      </c>
      <c r="T336" s="30">
        <v>-15335.699999999999</v>
      </c>
      <c r="U336" s="31">
        <v>-0.58562666257300422</v>
      </c>
      <c r="V336" s="26">
        <v>88371.98</v>
      </c>
      <c r="W336" s="26">
        <v>57009.21</v>
      </c>
      <c r="X336" s="27">
        <v>-31362.769999999997</v>
      </c>
      <c r="Y336" s="28">
        <v>-0.35489495652354963</v>
      </c>
      <c r="Z336" s="29">
        <v>4128.42</v>
      </c>
      <c r="AA336" s="29">
        <v>1192.07</v>
      </c>
      <c r="AB336" s="30">
        <v>-2936.3500000000004</v>
      </c>
      <c r="AC336" s="32">
        <v>-0.71125273106902887</v>
      </c>
      <c r="AD336" s="26">
        <v>20000</v>
      </c>
      <c r="AE336" s="26">
        <v>7722.6</v>
      </c>
      <c r="AF336" s="27">
        <v>-12277.4</v>
      </c>
      <c r="AG336" s="33">
        <v>-0.61387000000000003</v>
      </c>
      <c r="AH336" s="34">
        <v>120.21000000000001</v>
      </c>
      <c r="AI336" s="34">
        <v>64</v>
      </c>
      <c r="AJ336" s="34">
        <v>-56.210000000000008</v>
      </c>
      <c r="AK336" s="32">
        <v>-0.46759836952000666</v>
      </c>
      <c r="AL336" s="35">
        <v>44853.041666666664</v>
      </c>
      <c r="AM336" s="16"/>
    </row>
    <row r="337" spans="1:39" ht="74.25" hidden="1" x14ac:dyDescent="0.25">
      <c r="A337" s="25" t="s">
        <v>50</v>
      </c>
      <c r="B337" s="25" t="s">
        <v>1136</v>
      </c>
      <c r="C337" s="39">
        <v>642240</v>
      </c>
      <c r="D337" s="25" t="s">
        <v>5268</v>
      </c>
      <c r="E337" s="25" t="s">
        <v>53</v>
      </c>
      <c r="F337" s="25" t="s">
        <v>54</v>
      </c>
      <c r="G337" s="25" t="s">
        <v>79</v>
      </c>
      <c r="H337" s="25" t="s">
        <v>56</v>
      </c>
      <c r="I337" s="25" t="s">
        <v>56</v>
      </c>
      <c r="J337" s="25" t="s">
        <v>57</v>
      </c>
      <c r="K337" s="25" t="s">
        <v>58</v>
      </c>
      <c r="L337" s="25" t="s">
        <v>59</v>
      </c>
      <c r="M337" s="25" t="s">
        <v>72</v>
      </c>
      <c r="N337" s="26">
        <v>186527.08</v>
      </c>
      <c r="O337" s="26">
        <v>180389.05</v>
      </c>
      <c r="P337" s="27">
        <v>-6138.0299999999988</v>
      </c>
      <c r="Q337" s="28">
        <v>-3.2906910889292852E-2</v>
      </c>
      <c r="R337" s="29">
        <v>44161.21</v>
      </c>
      <c r="S337" s="29">
        <v>29567.37</v>
      </c>
      <c r="T337" s="30">
        <v>-14593.84</v>
      </c>
      <c r="U337" s="31">
        <v>-0.33046739434902261</v>
      </c>
      <c r="V337" s="26">
        <v>107001.64</v>
      </c>
      <c r="W337" s="26">
        <v>110240.52</v>
      </c>
      <c r="X337" s="27">
        <v>3238.8800000000047</v>
      </c>
      <c r="Y337" s="28">
        <v>3.0269442599197588E-2</v>
      </c>
      <c r="Z337" s="29">
        <v>9364.23</v>
      </c>
      <c r="AA337" s="29">
        <v>8334.76</v>
      </c>
      <c r="AB337" s="30">
        <v>-1029.4699999999993</v>
      </c>
      <c r="AC337" s="32">
        <v>-0.10993642830216679</v>
      </c>
      <c r="AD337" s="26">
        <v>26000</v>
      </c>
      <c r="AE337" s="26">
        <v>32246.400000000001</v>
      </c>
      <c r="AF337" s="27">
        <v>6246.4000000000015</v>
      </c>
      <c r="AG337" s="33">
        <v>0.24024615384615391</v>
      </c>
      <c r="AH337" s="34">
        <v>276.63</v>
      </c>
      <c r="AI337" s="34">
        <v>254</v>
      </c>
      <c r="AJ337" s="34">
        <v>-22.629999999999995</v>
      </c>
      <c r="AK337" s="32">
        <v>-8.180602248490762E-2</v>
      </c>
      <c r="AL337" s="35">
        <v>44833.041666666664</v>
      </c>
      <c r="AM337" s="16"/>
    </row>
    <row r="338" spans="1:39" ht="74.25" hidden="1" x14ac:dyDescent="0.25">
      <c r="A338" s="25" t="s">
        <v>50</v>
      </c>
      <c r="B338" s="25" t="s">
        <v>1136</v>
      </c>
      <c r="C338" s="39">
        <v>642242</v>
      </c>
      <c r="D338" s="25" t="s">
        <v>5069</v>
      </c>
      <c r="E338" s="25" t="s">
        <v>53</v>
      </c>
      <c r="F338" s="25" t="s">
        <v>54</v>
      </c>
      <c r="G338" s="25" t="s">
        <v>79</v>
      </c>
      <c r="H338" s="25" t="s">
        <v>56</v>
      </c>
      <c r="I338" s="25" t="s">
        <v>56</v>
      </c>
      <c r="J338" s="25" t="s">
        <v>57</v>
      </c>
      <c r="K338" s="25" t="s">
        <v>58</v>
      </c>
      <c r="L338" s="25" t="s">
        <v>59</v>
      </c>
      <c r="M338" s="25" t="s">
        <v>72</v>
      </c>
      <c r="N338" s="26">
        <v>127955.6</v>
      </c>
      <c r="O338" s="26">
        <v>117819.68</v>
      </c>
      <c r="P338" s="27">
        <v>-10135.920000000013</v>
      </c>
      <c r="Q338" s="28">
        <v>-7.9214352478516076E-2</v>
      </c>
      <c r="R338" s="29">
        <v>32576.84</v>
      </c>
      <c r="S338" s="29">
        <v>19181.34</v>
      </c>
      <c r="T338" s="30">
        <v>-13395.5</v>
      </c>
      <c r="U338" s="31">
        <v>-0.41119703445760852</v>
      </c>
      <c r="V338" s="26">
        <v>88506.42</v>
      </c>
      <c r="W338" s="26">
        <v>92644.73</v>
      </c>
      <c r="X338" s="27">
        <v>4138.3099999999977</v>
      </c>
      <c r="Y338" s="28">
        <v>4.6757173095465815E-2</v>
      </c>
      <c r="Z338" s="29">
        <v>6872.34</v>
      </c>
      <c r="AA338" s="29">
        <v>5993.61</v>
      </c>
      <c r="AB338" s="30">
        <v>-878.73000000000047</v>
      </c>
      <c r="AC338" s="32">
        <v>-0.127864744759427</v>
      </c>
      <c r="AD338" s="26">
        <v>0</v>
      </c>
      <c r="AE338" s="26">
        <v>0</v>
      </c>
      <c r="AF338" s="27">
        <v>0</v>
      </c>
      <c r="AG338" s="18"/>
      <c r="AH338" s="34">
        <v>200.13</v>
      </c>
      <c r="AI338" s="34">
        <v>196.5</v>
      </c>
      <c r="AJ338" s="34">
        <v>-3.6299999999999955</v>
      </c>
      <c r="AK338" s="32">
        <v>-1.8138210163393773E-2</v>
      </c>
      <c r="AL338" s="35">
        <v>44757.041666666664</v>
      </c>
      <c r="AM338" s="16"/>
    </row>
    <row r="339" spans="1:39" ht="33" hidden="1" x14ac:dyDescent="0.25">
      <c r="A339" s="25" t="s">
        <v>50</v>
      </c>
      <c r="B339" s="25" t="s">
        <v>1136</v>
      </c>
      <c r="C339" s="39">
        <v>642269</v>
      </c>
      <c r="D339" s="25" t="s">
        <v>1241</v>
      </c>
      <c r="E339" s="25" t="s">
        <v>171</v>
      </c>
      <c r="F339" s="25" t="s">
        <v>248</v>
      </c>
      <c r="G339" s="17"/>
      <c r="H339" s="17"/>
      <c r="I339" s="17"/>
      <c r="J339" s="25" t="s">
        <v>3564</v>
      </c>
      <c r="K339" s="25" t="s">
        <v>65</v>
      </c>
      <c r="L339" s="25" t="s">
        <v>86</v>
      </c>
      <c r="M339" s="25" t="s">
        <v>72</v>
      </c>
      <c r="N339" s="26">
        <v>55099.9</v>
      </c>
      <c r="O339" s="26">
        <v>52853.03</v>
      </c>
      <c r="P339" s="27">
        <v>-2246.8700000000026</v>
      </c>
      <c r="Q339" s="28">
        <v>-4.0778113934871074E-2</v>
      </c>
      <c r="R339" s="29">
        <v>11975.9</v>
      </c>
      <c r="S339" s="29">
        <v>9668.9599999999991</v>
      </c>
      <c r="T339" s="30">
        <v>-2306.9400000000005</v>
      </c>
      <c r="U339" s="31">
        <v>-0.19263186900358223</v>
      </c>
      <c r="V339" s="26">
        <v>0</v>
      </c>
      <c r="W339" s="26">
        <v>0</v>
      </c>
      <c r="X339" s="27">
        <v>0</v>
      </c>
      <c r="Y339" s="18"/>
      <c r="Z339" s="29">
        <v>576</v>
      </c>
      <c r="AA339" s="29">
        <v>636</v>
      </c>
      <c r="AB339" s="30">
        <v>60</v>
      </c>
      <c r="AC339" s="32">
        <v>0.10416666666666667</v>
      </c>
      <c r="AD339" s="26">
        <v>42548</v>
      </c>
      <c r="AE339" s="26">
        <v>42548.07</v>
      </c>
      <c r="AF339" s="27">
        <v>6.9999999999708962E-2</v>
      </c>
      <c r="AG339" s="33">
        <v>1.6452007144803272E-6</v>
      </c>
      <c r="AH339" s="34">
        <v>36</v>
      </c>
      <c r="AI339" s="34">
        <v>38</v>
      </c>
      <c r="AJ339" s="34">
        <v>2</v>
      </c>
      <c r="AK339" s="32">
        <v>5.5555555555555552E-2</v>
      </c>
      <c r="AL339" s="35">
        <v>44679</v>
      </c>
      <c r="AM339" s="16"/>
    </row>
    <row r="340" spans="1:39" ht="57.75" hidden="1" x14ac:dyDescent="0.25">
      <c r="A340" s="25" t="s">
        <v>50</v>
      </c>
      <c r="B340" s="25" t="s">
        <v>1136</v>
      </c>
      <c r="C340" s="39">
        <v>642278</v>
      </c>
      <c r="D340" s="25" t="s">
        <v>5846</v>
      </c>
      <c r="E340" s="25" t="s">
        <v>171</v>
      </c>
      <c r="F340" s="25" t="s">
        <v>248</v>
      </c>
      <c r="G340" s="17"/>
      <c r="H340" s="17"/>
      <c r="I340" s="17"/>
      <c r="J340" s="25" t="s">
        <v>70</v>
      </c>
      <c r="K340" s="25" t="s">
        <v>65</v>
      </c>
      <c r="L340" s="25" t="s">
        <v>77</v>
      </c>
      <c r="M340" s="25" t="s">
        <v>72</v>
      </c>
      <c r="N340" s="26">
        <v>36772.26</v>
      </c>
      <c r="O340" s="26">
        <v>31894.14</v>
      </c>
      <c r="P340" s="27">
        <v>-4878.1200000000026</v>
      </c>
      <c r="Q340" s="28">
        <v>-0.13265760657626163</v>
      </c>
      <c r="R340" s="29">
        <v>16963.22</v>
      </c>
      <c r="S340" s="29">
        <v>14027.31</v>
      </c>
      <c r="T340" s="30">
        <v>-2935.9100000000017</v>
      </c>
      <c r="U340" s="31">
        <v>-0.17307504117732372</v>
      </c>
      <c r="V340" s="26">
        <v>10780.72</v>
      </c>
      <c r="W340" s="26">
        <v>6845.48</v>
      </c>
      <c r="X340" s="27">
        <v>-3935.24</v>
      </c>
      <c r="Y340" s="28">
        <v>-0.3650257125683628</v>
      </c>
      <c r="Z340" s="29">
        <v>1649.32</v>
      </c>
      <c r="AA340" s="29">
        <v>1874</v>
      </c>
      <c r="AB340" s="30">
        <v>224.68000000000006</v>
      </c>
      <c r="AC340" s="32">
        <v>0.13622583852739314</v>
      </c>
      <c r="AD340" s="26">
        <v>7379</v>
      </c>
      <c r="AE340" s="26">
        <v>9147.35</v>
      </c>
      <c r="AF340" s="27">
        <v>1768.3500000000004</v>
      </c>
      <c r="AG340" s="33">
        <v>0.23964629353570949</v>
      </c>
      <c r="AH340" s="34">
        <v>81.330000000000013</v>
      </c>
      <c r="AI340" s="34">
        <v>96</v>
      </c>
      <c r="AJ340" s="34">
        <v>14.669999999999987</v>
      </c>
      <c r="AK340" s="32">
        <v>0.18037624492807064</v>
      </c>
      <c r="AL340" s="35">
        <v>44915.041666666664</v>
      </c>
      <c r="AM340" s="16"/>
    </row>
    <row r="341" spans="1:39" ht="57.75" hidden="1" x14ac:dyDescent="0.25">
      <c r="A341" s="25" t="s">
        <v>50</v>
      </c>
      <c r="B341" s="25" t="s">
        <v>1136</v>
      </c>
      <c r="C341" s="39">
        <v>642308</v>
      </c>
      <c r="D341" s="25" t="s">
        <v>1239</v>
      </c>
      <c r="E341" s="25" t="s">
        <v>53</v>
      </c>
      <c r="F341" s="25" t="s">
        <v>54</v>
      </c>
      <c r="G341" s="25" t="s">
        <v>90</v>
      </c>
      <c r="H341" s="25" t="s">
        <v>194</v>
      </c>
      <c r="I341" s="25" t="s">
        <v>56</v>
      </c>
      <c r="J341" s="25" t="s">
        <v>57</v>
      </c>
      <c r="K341" s="25" t="s">
        <v>58</v>
      </c>
      <c r="L341" s="25" t="s">
        <v>80</v>
      </c>
      <c r="M341" s="25" t="s">
        <v>119</v>
      </c>
      <c r="N341" s="26">
        <v>160512.81</v>
      </c>
      <c r="O341" s="26">
        <v>232324.46</v>
      </c>
      <c r="P341" s="27">
        <v>71811.649999999994</v>
      </c>
      <c r="Q341" s="28">
        <v>0.44738890310374602</v>
      </c>
      <c r="R341" s="29">
        <v>57402.09</v>
      </c>
      <c r="S341" s="29">
        <v>104191.59</v>
      </c>
      <c r="T341" s="30">
        <v>46789.5</v>
      </c>
      <c r="U341" s="31">
        <v>0.81511840422535142</v>
      </c>
      <c r="V341" s="26">
        <v>42427.13</v>
      </c>
      <c r="W341" s="26">
        <v>41365.230000000003</v>
      </c>
      <c r="X341" s="27">
        <v>-1061.8999999999942</v>
      </c>
      <c r="Y341" s="28">
        <v>-2.5028796432848374E-2</v>
      </c>
      <c r="Z341" s="29">
        <v>16083.59</v>
      </c>
      <c r="AA341" s="29">
        <v>40369.5</v>
      </c>
      <c r="AB341" s="30">
        <v>24285.91</v>
      </c>
      <c r="AC341" s="32">
        <v>1.5099806697385347</v>
      </c>
      <c r="AD341" s="26">
        <v>44600</v>
      </c>
      <c r="AE341" s="26">
        <v>46398.14</v>
      </c>
      <c r="AF341" s="27">
        <v>1798.1399999999994</v>
      </c>
      <c r="AG341" s="33">
        <v>4.031704035874438E-2</v>
      </c>
      <c r="AH341" s="34">
        <v>496.05</v>
      </c>
      <c r="AI341" s="34">
        <v>1012</v>
      </c>
      <c r="AJ341" s="34">
        <v>515.95000000000005</v>
      </c>
      <c r="AK341" s="32">
        <v>1.0401169236972081</v>
      </c>
      <c r="AL341" s="35">
        <v>44671</v>
      </c>
      <c r="AM341" s="16"/>
    </row>
    <row r="342" spans="1:39" ht="66" hidden="1" x14ac:dyDescent="0.25">
      <c r="A342" s="25" t="s">
        <v>50</v>
      </c>
      <c r="B342" s="25" t="s">
        <v>1136</v>
      </c>
      <c r="C342" s="39">
        <v>642309</v>
      </c>
      <c r="D342" s="25" t="s">
        <v>1240</v>
      </c>
      <c r="E342" s="25" t="s">
        <v>53</v>
      </c>
      <c r="F342" s="25" t="s">
        <v>54</v>
      </c>
      <c r="G342" s="25" t="s">
        <v>90</v>
      </c>
      <c r="H342" s="25" t="s">
        <v>194</v>
      </c>
      <c r="I342" s="25" t="s">
        <v>112</v>
      </c>
      <c r="J342" s="25" t="s">
        <v>57</v>
      </c>
      <c r="K342" s="25" t="s">
        <v>58</v>
      </c>
      <c r="L342" s="25" t="s">
        <v>80</v>
      </c>
      <c r="M342" s="25" t="s">
        <v>119</v>
      </c>
      <c r="N342" s="26">
        <v>217138.44</v>
      </c>
      <c r="O342" s="26">
        <v>256185.14</v>
      </c>
      <c r="P342" s="27">
        <v>39046.700000000012</v>
      </c>
      <c r="Q342" s="28">
        <v>0.17982398694583976</v>
      </c>
      <c r="R342" s="29">
        <v>89542.36</v>
      </c>
      <c r="S342" s="29">
        <v>103922.28</v>
      </c>
      <c r="T342" s="30">
        <v>14379.919999999998</v>
      </c>
      <c r="U342" s="31">
        <v>0.16059348893640951</v>
      </c>
      <c r="V342" s="26">
        <v>53357.93</v>
      </c>
      <c r="W342" s="26">
        <v>52952.58</v>
      </c>
      <c r="X342" s="27">
        <v>-405.34999999999854</v>
      </c>
      <c r="Y342" s="28">
        <v>-7.5968089466738782E-3</v>
      </c>
      <c r="Z342" s="29">
        <v>25238.15</v>
      </c>
      <c r="AA342" s="29">
        <v>41770.5</v>
      </c>
      <c r="AB342" s="30">
        <v>16532.349999999999</v>
      </c>
      <c r="AC342" s="32">
        <v>0.65505395601500105</v>
      </c>
      <c r="AD342" s="26">
        <v>49000</v>
      </c>
      <c r="AE342" s="26">
        <v>57539.78</v>
      </c>
      <c r="AF342" s="27">
        <v>8539.7799999999988</v>
      </c>
      <c r="AG342" s="33">
        <v>0.17428122448979588</v>
      </c>
      <c r="AH342" s="34">
        <v>788.33</v>
      </c>
      <c r="AI342" s="34">
        <v>1183.5</v>
      </c>
      <c r="AJ342" s="34">
        <v>395.16999999999996</v>
      </c>
      <c r="AK342" s="32">
        <v>0.50127484682810486</v>
      </c>
      <c r="AL342" s="35">
        <v>44671</v>
      </c>
      <c r="AM342" s="16"/>
    </row>
    <row r="343" spans="1:39" ht="41.25" hidden="1" x14ac:dyDescent="0.25">
      <c r="A343" s="25" t="s">
        <v>50</v>
      </c>
      <c r="B343" s="25" t="s">
        <v>1136</v>
      </c>
      <c r="C343" s="39">
        <v>642371</v>
      </c>
      <c r="D343" s="25" t="s">
        <v>4908</v>
      </c>
      <c r="E343" s="25" t="s">
        <v>53</v>
      </c>
      <c r="F343" s="25" t="s">
        <v>63</v>
      </c>
      <c r="G343" s="25" t="s">
        <v>56</v>
      </c>
      <c r="H343" s="17"/>
      <c r="I343" s="17"/>
      <c r="J343" s="25" t="s">
        <v>145</v>
      </c>
      <c r="K343" s="25" t="s">
        <v>65</v>
      </c>
      <c r="L343" s="25" t="s">
        <v>146</v>
      </c>
      <c r="M343" s="25" t="s">
        <v>177</v>
      </c>
      <c r="N343" s="26">
        <v>0</v>
      </c>
      <c r="O343" s="26">
        <v>603.46</v>
      </c>
      <c r="P343" s="27">
        <v>603.46</v>
      </c>
      <c r="Q343" s="18"/>
      <c r="R343" s="29">
        <v>0</v>
      </c>
      <c r="S343" s="29">
        <v>603.46</v>
      </c>
      <c r="T343" s="30">
        <v>603.46</v>
      </c>
      <c r="U343" s="19"/>
      <c r="V343" s="26">
        <v>0</v>
      </c>
      <c r="W343" s="26">
        <v>0</v>
      </c>
      <c r="X343" s="27">
        <v>0</v>
      </c>
      <c r="Y343" s="18"/>
      <c r="Z343" s="29">
        <v>0</v>
      </c>
      <c r="AA343" s="29">
        <v>0</v>
      </c>
      <c r="AB343" s="30">
        <v>0</v>
      </c>
      <c r="AC343" s="19"/>
      <c r="AD343" s="26">
        <v>0</v>
      </c>
      <c r="AE343" s="26">
        <v>0</v>
      </c>
      <c r="AF343" s="27">
        <v>0</v>
      </c>
      <c r="AG343" s="18"/>
      <c r="AH343" s="34">
        <v>0</v>
      </c>
      <c r="AI343" s="34">
        <v>0</v>
      </c>
      <c r="AJ343" s="34">
        <v>0</v>
      </c>
      <c r="AK343" s="19"/>
      <c r="AL343" s="35">
        <v>44644.041666666664</v>
      </c>
      <c r="AM343" s="16"/>
    </row>
    <row r="344" spans="1:39" ht="90.75" hidden="1" x14ac:dyDescent="0.25">
      <c r="A344" s="25" t="s">
        <v>50</v>
      </c>
      <c r="B344" s="25" t="s">
        <v>51</v>
      </c>
      <c r="C344" s="39">
        <v>642413</v>
      </c>
      <c r="D344" s="25" t="s">
        <v>170</v>
      </c>
      <c r="E344" s="25" t="s">
        <v>53</v>
      </c>
      <c r="F344" s="25" t="s">
        <v>54</v>
      </c>
      <c r="G344" s="25" t="s">
        <v>75</v>
      </c>
      <c r="H344" s="25" t="s">
        <v>56</v>
      </c>
      <c r="I344" s="25" t="s">
        <v>56</v>
      </c>
      <c r="J344" s="25" t="s">
        <v>145</v>
      </c>
      <c r="K344" s="25" t="s">
        <v>65</v>
      </c>
      <c r="L344" s="25" t="s">
        <v>96</v>
      </c>
      <c r="M344" s="25" t="s">
        <v>60</v>
      </c>
      <c r="N344" s="26">
        <v>41219.67</v>
      </c>
      <c r="O344" s="26">
        <v>21196.720000000001</v>
      </c>
      <c r="P344" s="27">
        <v>-20022.949999999997</v>
      </c>
      <c r="Q344" s="28">
        <v>-0.48576201604719293</v>
      </c>
      <c r="R344" s="29">
        <v>27738.2</v>
      </c>
      <c r="S344" s="29">
        <v>11401.75</v>
      </c>
      <c r="T344" s="30">
        <v>-16336.45</v>
      </c>
      <c r="U344" s="31">
        <v>-0.5889513378661918</v>
      </c>
      <c r="V344" s="26">
        <v>3579.15</v>
      </c>
      <c r="W344" s="26">
        <v>2562.9699999999998</v>
      </c>
      <c r="X344" s="27">
        <v>-1016.1800000000003</v>
      </c>
      <c r="Y344" s="28">
        <v>-0.28391657237053497</v>
      </c>
      <c r="Z344" s="29">
        <v>5062.32</v>
      </c>
      <c r="AA344" s="29">
        <v>3632</v>
      </c>
      <c r="AB344" s="30">
        <v>-1430.3199999999997</v>
      </c>
      <c r="AC344" s="32">
        <v>-0.28254239163071471</v>
      </c>
      <c r="AD344" s="26">
        <v>4840</v>
      </c>
      <c r="AE344" s="26">
        <v>3600</v>
      </c>
      <c r="AF344" s="27">
        <v>-1240</v>
      </c>
      <c r="AG344" s="33">
        <v>-0.256198347107438</v>
      </c>
      <c r="AH344" s="34">
        <v>208.98</v>
      </c>
      <c r="AI344" s="34">
        <v>102.5</v>
      </c>
      <c r="AJ344" s="34">
        <v>-106.47999999999999</v>
      </c>
      <c r="AK344" s="32">
        <v>-0.50952244233897981</v>
      </c>
      <c r="AL344" s="35">
        <v>44491.041666666664</v>
      </c>
      <c r="AM344" s="16"/>
    </row>
    <row r="345" spans="1:39" ht="82.5" hidden="1" x14ac:dyDescent="0.25">
      <c r="A345" s="25" t="s">
        <v>50</v>
      </c>
      <c r="B345" s="25" t="s">
        <v>51</v>
      </c>
      <c r="C345" s="39">
        <v>642414</v>
      </c>
      <c r="D345" s="25" t="s">
        <v>176</v>
      </c>
      <c r="E345" s="25" t="s">
        <v>53</v>
      </c>
      <c r="F345" s="25" t="s">
        <v>63</v>
      </c>
      <c r="G345" s="25" t="s">
        <v>56</v>
      </c>
      <c r="H345" s="17"/>
      <c r="I345" s="17"/>
      <c r="J345" s="25" t="s">
        <v>145</v>
      </c>
      <c r="K345" s="25" t="s">
        <v>65</v>
      </c>
      <c r="L345" s="25" t="s">
        <v>96</v>
      </c>
      <c r="M345" s="25" t="s">
        <v>177</v>
      </c>
      <c r="N345" s="26">
        <v>0</v>
      </c>
      <c r="O345" s="26">
        <v>1920.23</v>
      </c>
      <c r="P345" s="27">
        <v>1920.23</v>
      </c>
      <c r="Q345" s="18"/>
      <c r="R345" s="29">
        <v>0</v>
      </c>
      <c r="S345" s="29">
        <v>1920.23</v>
      </c>
      <c r="T345" s="30">
        <v>1920.23</v>
      </c>
      <c r="U345" s="19"/>
      <c r="V345" s="26">
        <v>0</v>
      </c>
      <c r="W345" s="26">
        <v>0</v>
      </c>
      <c r="X345" s="27">
        <v>0</v>
      </c>
      <c r="Y345" s="18"/>
      <c r="Z345" s="29">
        <v>0</v>
      </c>
      <c r="AA345" s="29">
        <v>0</v>
      </c>
      <c r="AB345" s="30">
        <v>0</v>
      </c>
      <c r="AC345" s="19"/>
      <c r="AD345" s="26">
        <v>0</v>
      </c>
      <c r="AE345" s="26">
        <v>0</v>
      </c>
      <c r="AF345" s="27">
        <v>0</v>
      </c>
      <c r="AG345" s="18"/>
      <c r="AH345" s="34">
        <v>0</v>
      </c>
      <c r="AI345" s="34">
        <v>0</v>
      </c>
      <c r="AJ345" s="34">
        <v>0</v>
      </c>
      <c r="AK345" s="19"/>
      <c r="AL345" s="35">
        <v>44468.041666666664</v>
      </c>
      <c r="AM345" s="16"/>
    </row>
    <row r="346" spans="1:39" ht="49.5" hidden="1" x14ac:dyDescent="0.25">
      <c r="A346" s="25" t="s">
        <v>50</v>
      </c>
      <c r="B346" s="25" t="s">
        <v>1136</v>
      </c>
      <c r="C346" s="39">
        <v>642472</v>
      </c>
      <c r="D346" s="25" t="s">
        <v>4909</v>
      </c>
      <c r="E346" s="25" t="s">
        <v>171</v>
      </c>
      <c r="F346" s="25" t="s">
        <v>248</v>
      </c>
      <c r="G346" s="17"/>
      <c r="H346" s="17"/>
      <c r="I346" s="17"/>
      <c r="J346" s="25" t="s">
        <v>70</v>
      </c>
      <c r="K346" s="25" t="s">
        <v>65</v>
      </c>
      <c r="L346" s="25" t="s">
        <v>77</v>
      </c>
      <c r="M346" s="25" t="s">
        <v>72</v>
      </c>
      <c r="N346" s="26">
        <v>72562.490000000005</v>
      </c>
      <c r="O346" s="26">
        <v>49994.22</v>
      </c>
      <c r="P346" s="27">
        <v>-22568.270000000004</v>
      </c>
      <c r="Q346" s="28">
        <v>-0.31101840634189926</v>
      </c>
      <c r="R346" s="29">
        <v>22299.279999999999</v>
      </c>
      <c r="S346" s="29">
        <v>10360.85</v>
      </c>
      <c r="T346" s="30">
        <v>-11938.429999999998</v>
      </c>
      <c r="U346" s="31">
        <v>-0.53537289096329566</v>
      </c>
      <c r="V346" s="26">
        <v>42271.77</v>
      </c>
      <c r="W346" s="26">
        <v>32851.07</v>
      </c>
      <c r="X346" s="27">
        <v>-9420.6999999999971</v>
      </c>
      <c r="Y346" s="28">
        <v>-0.22286031552499452</v>
      </c>
      <c r="Z346" s="29">
        <v>2468.44</v>
      </c>
      <c r="AA346" s="29">
        <v>1259.5</v>
      </c>
      <c r="AB346" s="30">
        <v>-1208.94</v>
      </c>
      <c r="AC346" s="32">
        <v>-0.48975871400560678</v>
      </c>
      <c r="AD346" s="26">
        <v>5523</v>
      </c>
      <c r="AE346" s="26">
        <v>5522.8</v>
      </c>
      <c r="AF346" s="27">
        <v>-0.1999999999998181</v>
      </c>
      <c r="AG346" s="33">
        <v>-3.6212203512550804E-5</v>
      </c>
      <c r="AH346" s="34">
        <v>123.87</v>
      </c>
      <c r="AI346" s="34">
        <v>64</v>
      </c>
      <c r="AJ346" s="34">
        <v>-59.870000000000005</v>
      </c>
      <c r="AK346" s="32">
        <v>-0.48332929684346493</v>
      </c>
      <c r="AL346" s="35">
        <v>44720.041666666664</v>
      </c>
      <c r="AM346" s="16"/>
    </row>
    <row r="347" spans="1:39" ht="74.25" hidden="1" x14ac:dyDescent="0.25">
      <c r="A347" s="25" t="s">
        <v>50</v>
      </c>
      <c r="B347" s="25" t="s">
        <v>1136</v>
      </c>
      <c r="C347" s="39">
        <v>642474</v>
      </c>
      <c r="D347" s="25" t="s">
        <v>5672</v>
      </c>
      <c r="E347" s="25" t="s">
        <v>53</v>
      </c>
      <c r="F347" s="25" t="s">
        <v>54</v>
      </c>
      <c r="G347" s="25" t="s">
        <v>75</v>
      </c>
      <c r="H347" s="25" t="s">
        <v>74</v>
      </c>
      <c r="I347" s="17"/>
      <c r="J347" s="25" t="s">
        <v>57</v>
      </c>
      <c r="K347" s="25" t="s">
        <v>58</v>
      </c>
      <c r="L347" s="25" t="s">
        <v>59</v>
      </c>
      <c r="M347" s="25" t="s">
        <v>60</v>
      </c>
      <c r="N347" s="26">
        <v>224612.2</v>
      </c>
      <c r="O347" s="26">
        <v>191566.3</v>
      </c>
      <c r="P347" s="27">
        <v>-33045.900000000023</v>
      </c>
      <c r="Q347" s="28">
        <v>-0.14712424347386305</v>
      </c>
      <c r="R347" s="29">
        <v>76722.8</v>
      </c>
      <c r="S347" s="29">
        <v>59418.64</v>
      </c>
      <c r="T347" s="30">
        <v>-17304.160000000003</v>
      </c>
      <c r="U347" s="31">
        <v>-0.22554129932692762</v>
      </c>
      <c r="V347" s="26">
        <v>103957.03</v>
      </c>
      <c r="W347" s="26">
        <v>103648.63</v>
      </c>
      <c r="X347" s="27">
        <v>-308.39999999999418</v>
      </c>
      <c r="Y347" s="28">
        <v>-2.9666103389063172E-3</v>
      </c>
      <c r="Z347" s="29">
        <v>18657.37</v>
      </c>
      <c r="AA347" s="29">
        <v>16112.94</v>
      </c>
      <c r="AB347" s="30">
        <v>-2544.4299999999985</v>
      </c>
      <c r="AC347" s="32">
        <v>-0.13637667045248064</v>
      </c>
      <c r="AD347" s="26">
        <v>25275</v>
      </c>
      <c r="AE347" s="26">
        <v>12386.09</v>
      </c>
      <c r="AF347" s="27">
        <v>-12888.91</v>
      </c>
      <c r="AG347" s="33">
        <v>-0.50994698318496534</v>
      </c>
      <c r="AH347" s="34">
        <v>501.23</v>
      </c>
      <c r="AI347" s="34">
        <v>502</v>
      </c>
      <c r="AJ347" s="34">
        <v>0.76999999999998181</v>
      </c>
      <c r="AK347" s="32">
        <v>1.5362208965943416E-3</v>
      </c>
      <c r="AL347" s="35">
        <v>44931.041666666664</v>
      </c>
      <c r="AM347" s="16"/>
    </row>
    <row r="348" spans="1:39" ht="99" hidden="1" x14ac:dyDescent="0.25">
      <c r="A348" s="25" t="s">
        <v>50</v>
      </c>
      <c r="B348" s="25" t="s">
        <v>1136</v>
      </c>
      <c r="C348" s="39">
        <v>642475</v>
      </c>
      <c r="D348" s="25" t="s">
        <v>5070</v>
      </c>
      <c r="E348" s="25" t="s">
        <v>53</v>
      </c>
      <c r="F348" s="25" t="s">
        <v>54</v>
      </c>
      <c r="G348" s="25" t="s">
        <v>69</v>
      </c>
      <c r="H348" s="25" t="s">
        <v>74</v>
      </c>
      <c r="I348" s="17"/>
      <c r="J348" s="25" t="s">
        <v>57</v>
      </c>
      <c r="K348" s="25" t="s">
        <v>58</v>
      </c>
      <c r="L348" s="25" t="s">
        <v>59</v>
      </c>
      <c r="M348" s="25" t="s">
        <v>60</v>
      </c>
      <c r="N348" s="26">
        <v>164111.95000000001</v>
      </c>
      <c r="O348" s="26">
        <v>152368.46</v>
      </c>
      <c r="P348" s="27">
        <v>-11743.49000000002</v>
      </c>
      <c r="Q348" s="28">
        <v>-7.1557799416800655E-2</v>
      </c>
      <c r="R348" s="29">
        <v>69870.559999999998</v>
      </c>
      <c r="S348" s="29">
        <v>58819.46</v>
      </c>
      <c r="T348" s="30">
        <v>-11051.099999999999</v>
      </c>
      <c r="U348" s="31">
        <v>-0.15816532742831887</v>
      </c>
      <c r="V348" s="26">
        <v>67598.36</v>
      </c>
      <c r="W348" s="26">
        <v>69034.64</v>
      </c>
      <c r="X348" s="27">
        <v>1436.2799999999988</v>
      </c>
      <c r="Y348" s="28">
        <v>2.1247261028226112E-2</v>
      </c>
      <c r="Z348" s="29">
        <v>14643.03</v>
      </c>
      <c r="AA348" s="29">
        <v>18653.28</v>
      </c>
      <c r="AB348" s="30">
        <v>4010.2499999999982</v>
      </c>
      <c r="AC348" s="32">
        <v>0.27386749873489286</v>
      </c>
      <c r="AD348" s="26">
        <v>12000</v>
      </c>
      <c r="AE348" s="26">
        <v>5861.08</v>
      </c>
      <c r="AF348" s="27">
        <v>-6138.92</v>
      </c>
      <c r="AG348" s="33">
        <v>-0.51157666666666668</v>
      </c>
      <c r="AH348" s="34">
        <v>400.19000000000005</v>
      </c>
      <c r="AI348" s="34">
        <v>447</v>
      </c>
      <c r="AJ348" s="34">
        <v>46.809999999999945</v>
      </c>
      <c r="AK348" s="32">
        <v>0.11696943951622964</v>
      </c>
      <c r="AL348" s="35">
        <v>44776.041666666664</v>
      </c>
      <c r="AM348" s="16"/>
    </row>
    <row r="349" spans="1:39" ht="90.75" hidden="1" x14ac:dyDescent="0.25">
      <c r="A349" s="25" t="s">
        <v>50</v>
      </c>
      <c r="B349" s="25" t="s">
        <v>1136</v>
      </c>
      <c r="C349" s="39">
        <v>642477</v>
      </c>
      <c r="D349" s="25" t="s">
        <v>5215</v>
      </c>
      <c r="E349" s="25" t="s">
        <v>53</v>
      </c>
      <c r="F349" s="25" t="s">
        <v>54</v>
      </c>
      <c r="G349" s="25" t="s">
        <v>79</v>
      </c>
      <c r="H349" s="17"/>
      <c r="I349" s="17"/>
      <c r="J349" s="25" t="s">
        <v>57</v>
      </c>
      <c r="K349" s="25" t="s">
        <v>58</v>
      </c>
      <c r="L349" s="25" t="s">
        <v>59</v>
      </c>
      <c r="M349" s="25" t="s">
        <v>60</v>
      </c>
      <c r="N349" s="26">
        <v>142588.15</v>
      </c>
      <c r="O349" s="26">
        <v>135197.4</v>
      </c>
      <c r="P349" s="27">
        <v>-7390.75</v>
      </c>
      <c r="Q349" s="28">
        <v>-5.1832848662388846E-2</v>
      </c>
      <c r="R349" s="29">
        <v>44817.42</v>
      </c>
      <c r="S349" s="29">
        <v>35350.28</v>
      </c>
      <c r="T349" s="30">
        <v>-9467.14</v>
      </c>
      <c r="U349" s="31">
        <v>-0.21123795167147061</v>
      </c>
      <c r="V349" s="26">
        <v>57502.38</v>
      </c>
      <c r="W349" s="26">
        <v>60666.37</v>
      </c>
      <c r="X349" s="27">
        <v>3163.9900000000052</v>
      </c>
      <c r="Y349" s="28">
        <v>5.5023635543433251E-2</v>
      </c>
      <c r="Z349" s="29">
        <v>10698.35</v>
      </c>
      <c r="AA349" s="29">
        <v>9969.17</v>
      </c>
      <c r="AB349" s="30">
        <v>-729.18000000000029</v>
      </c>
      <c r="AC349" s="32">
        <v>-6.8158173924016352E-2</v>
      </c>
      <c r="AD349" s="26">
        <v>29570</v>
      </c>
      <c r="AE349" s="26">
        <v>29211.58</v>
      </c>
      <c r="AF349" s="27">
        <v>-358.41999999999825</v>
      </c>
      <c r="AG349" s="33">
        <v>-1.2121068650659393E-2</v>
      </c>
      <c r="AH349" s="34">
        <v>300.11</v>
      </c>
      <c r="AI349" s="34">
        <v>296.5</v>
      </c>
      <c r="AJ349" s="34">
        <v>-3.6100000000000136</v>
      </c>
      <c r="AK349" s="32">
        <v>-1.202892272833299E-2</v>
      </c>
      <c r="AL349" s="35">
        <v>44820.041666666664</v>
      </c>
      <c r="AM349" s="16"/>
    </row>
    <row r="350" spans="1:39" ht="99" hidden="1" x14ac:dyDescent="0.25">
      <c r="A350" s="25" t="s">
        <v>50</v>
      </c>
      <c r="B350" s="25" t="s">
        <v>1136</v>
      </c>
      <c r="C350" s="39">
        <v>642481</v>
      </c>
      <c r="D350" s="25" t="s">
        <v>5371</v>
      </c>
      <c r="E350" s="25" t="s">
        <v>53</v>
      </c>
      <c r="F350" s="25" t="s">
        <v>54</v>
      </c>
      <c r="G350" s="25" t="s">
        <v>75</v>
      </c>
      <c r="H350" s="25" t="s">
        <v>56</v>
      </c>
      <c r="I350" s="25" t="s">
        <v>56</v>
      </c>
      <c r="J350" s="25" t="s">
        <v>57</v>
      </c>
      <c r="K350" s="25" t="s">
        <v>58</v>
      </c>
      <c r="L350" s="25" t="s">
        <v>59</v>
      </c>
      <c r="M350" s="25" t="s">
        <v>60</v>
      </c>
      <c r="N350" s="26">
        <v>144064.79</v>
      </c>
      <c r="O350" s="26">
        <v>104026.51</v>
      </c>
      <c r="P350" s="27">
        <v>-40038.280000000013</v>
      </c>
      <c r="Q350" s="28">
        <v>-0.27791856705583656</v>
      </c>
      <c r="R350" s="29">
        <v>55739.46</v>
      </c>
      <c r="S350" s="29">
        <v>28445.3</v>
      </c>
      <c r="T350" s="30">
        <v>-27294.16</v>
      </c>
      <c r="U350" s="31">
        <v>-0.48967392220879069</v>
      </c>
      <c r="V350" s="26">
        <v>59221.66</v>
      </c>
      <c r="W350" s="26">
        <v>60550.720000000001</v>
      </c>
      <c r="X350" s="27">
        <v>1329.0599999999977</v>
      </c>
      <c r="Y350" s="28">
        <v>2.2442126748895549E-2</v>
      </c>
      <c r="Z350" s="29">
        <v>14534.67</v>
      </c>
      <c r="AA350" s="29">
        <v>6563</v>
      </c>
      <c r="AB350" s="30">
        <v>-7971.67</v>
      </c>
      <c r="AC350" s="32">
        <v>-0.54845896054055576</v>
      </c>
      <c r="AD350" s="26">
        <v>14569</v>
      </c>
      <c r="AE350" s="26">
        <v>8467.49</v>
      </c>
      <c r="AF350" s="27">
        <v>-6101.51</v>
      </c>
      <c r="AG350" s="33">
        <v>-0.41880087857780218</v>
      </c>
      <c r="AH350" s="34">
        <v>400.96</v>
      </c>
      <c r="AI350" s="34">
        <v>280</v>
      </c>
      <c r="AJ350" s="34">
        <v>-120.95999999999998</v>
      </c>
      <c r="AK350" s="32">
        <v>-0.30167597765363124</v>
      </c>
      <c r="AL350" s="35">
        <v>44860.041666666664</v>
      </c>
      <c r="AM350" s="16"/>
    </row>
    <row r="351" spans="1:39" ht="99" hidden="1" x14ac:dyDescent="0.25">
      <c r="A351" s="25" t="s">
        <v>50</v>
      </c>
      <c r="B351" s="25" t="s">
        <v>1136</v>
      </c>
      <c r="C351" s="39">
        <v>642483</v>
      </c>
      <c r="D351" s="25" t="s">
        <v>5190</v>
      </c>
      <c r="E351" s="25" t="s">
        <v>53</v>
      </c>
      <c r="F351" s="25" t="s">
        <v>54</v>
      </c>
      <c r="G351" s="25" t="s">
        <v>79</v>
      </c>
      <c r="H351" s="25" t="s">
        <v>56</v>
      </c>
      <c r="I351" s="25" t="s">
        <v>56</v>
      </c>
      <c r="J351" s="25" t="s">
        <v>57</v>
      </c>
      <c r="K351" s="25" t="s">
        <v>58</v>
      </c>
      <c r="L351" s="25" t="s">
        <v>59</v>
      </c>
      <c r="M351" s="25" t="s">
        <v>60</v>
      </c>
      <c r="N351" s="26">
        <v>105226.1</v>
      </c>
      <c r="O351" s="26">
        <v>104831.71</v>
      </c>
      <c r="P351" s="27">
        <v>-394.38999999999942</v>
      </c>
      <c r="Q351" s="28">
        <v>-3.7480244920224106E-3</v>
      </c>
      <c r="R351" s="29">
        <v>36767.71</v>
      </c>
      <c r="S351" s="29">
        <v>35291.35</v>
      </c>
      <c r="T351" s="30">
        <v>-1476.3600000000006</v>
      </c>
      <c r="U351" s="31">
        <v>-4.0153710959970057E-2</v>
      </c>
      <c r="V351" s="26">
        <v>57434.15</v>
      </c>
      <c r="W351" s="26">
        <v>58862.36</v>
      </c>
      <c r="X351" s="27">
        <v>1428.2099999999991</v>
      </c>
      <c r="Y351" s="28">
        <v>2.4866912803619433E-2</v>
      </c>
      <c r="Z351" s="29">
        <v>7024.24</v>
      </c>
      <c r="AA351" s="29">
        <v>8594.5</v>
      </c>
      <c r="AB351" s="30">
        <v>1570.2600000000002</v>
      </c>
      <c r="AC351" s="32">
        <v>0.22354873979249004</v>
      </c>
      <c r="AD351" s="26">
        <v>4000</v>
      </c>
      <c r="AE351" s="26">
        <v>2083.5</v>
      </c>
      <c r="AF351" s="27">
        <v>-1916.5</v>
      </c>
      <c r="AG351" s="33">
        <v>-0.47912500000000002</v>
      </c>
      <c r="AH351" s="34">
        <v>200.39999999999998</v>
      </c>
      <c r="AI351" s="34">
        <v>309.5</v>
      </c>
      <c r="AJ351" s="34">
        <v>109.10000000000002</v>
      </c>
      <c r="AK351" s="32">
        <v>0.54441117764471081</v>
      </c>
      <c r="AL351" s="35">
        <v>44816.041666666664</v>
      </c>
      <c r="AM351" s="16"/>
    </row>
    <row r="352" spans="1:39" ht="90.75" hidden="1" x14ac:dyDescent="0.25">
      <c r="A352" s="25" t="s">
        <v>50</v>
      </c>
      <c r="B352" s="25" t="s">
        <v>1136</v>
      </c>
      <c r="C352" s="39">
        <v>642484</v>
      </c>
      <c r="D352" s="25" t="s">
        <v>5287</v>
      </c>
      <c r="E352" s="25" t="s">
        <v>53</v>
      </c>
      <c r="F352" s="25" t="s">
        <v>54</v>
      </c>
      <c r="G352" s="25" t="s">
        <v>75</v>
      </c>
      <c r="H352" s="25" t="s">
        <v>56</v>
      </c>
      <c r="I352" s="25" t="s">
        <v>56</v>
      </c>
      <c r="J352" s="25" t="s">
        <v>57</v>
      </c>
      <c r="K352" s="25" t="s">
        <v>58</v>
      </c>
      <c r="L352" s="25" t="s">
        <v>59</v>
      </c>
      <c r="M352" s="25" t="s">
        <v>60</v>
      </c>
      <c r="N352" s="26">
        <v>181886.48</v>
      </c>
      <c r="O352" s="26">
        <v>140474.47</v>
      </c>
      <c r="P352" s="27">
        <v>-41412.010000000009</v>
      </c>
      <c r="Q352" s="28">
        <v>-0.22768052908605416</v>
      </c>
      <c r="R352" s="29">
        <v>83339.22</v>
      </c>
      <c r="S352" s="29">
        <v>49238.54</v>
      </c>
      <c r="T352" s="30">
        <v>-34100.68</v>
      </c>
      <c r="U352" s="31">
        <v>-0.40917925557738599</v>
      </c>
      <c r="V352" s="26">
        <v>72098.63</v>
      </c>
      <c r="W352" s="26">
        <v>70513.679999999993</v>
      </c>
      <c r="X352" s="27">
        <v>-1584.9500000000116</v>
      </c>
      <c r="Y352" s="28">
        <v>-2.1983080677122596E-2</v>
      </c>
      <c r="Z352" s="29">
        <v>18448.63</v>
      </c>
      <c r="AA352" s="29">
        <v>13629.5</v>
      </c>
      <c r="AB352" s="30">
        <v>-4819.130000000001</v>
      </c>
      <c r="AC352" s="32">
        <v>-0.26121885473338674</v>
      </c>
      <c r="AD352" s="26">
        <v>8000</v>
      </c>
      <c r="AE352" s="26">
        <v>7092.75</v>
      </c>
      <c r="AF352" s="27">
        <v>-907.25</v>
      </c>
      <c r="AG352" s="33">
        <v>-0.11340625</v>
      </c>
      <c r="AH352" s="34">
        <v>501.46000000000004</v>
      </c>
      <c r="AI352" s="34">
        <v>389.5</v>
      </c>
      <c r="AJ352" s="34">
        <v>-111.96000000000004</v>
      </c>
      <c r="AK352" s="32">
        <v>-0.22326805727276358</v>
      </c>
      <c r="AL352" s="35">
        <v>44841.041666666664</v>
      </c>
      <c r="AM352" s="16"/>
    </row>
    <row r="353" spans="1:39" ht="90.75" hidden="1" x14ac:dyDescent="0.25">
      <c r="A353" s="25" t="s">
        <v>50</v>
      </c>
      <c r="B353" s="25" t="s">
        <v>1136</v>
      </c>
      <c r="C353" s="39">
        <v>642486</v>
      </c>
      <c r="D353" s="25" t="s">
        <v>5406</v>
      </c>
      <c r="E353" s="25" t="s">
        <v>53</v>
      </c>
      <c r="F353" s="25" t="s">
        <v>54</v>
      </c>
      <c r="G353" s="25" t="s">
        <v>75</v>
      </c>
      <c r="H353" s="25" t="s">
        <v>74</v>
      </c>
      <c r="I353" s="17"/>
      <c r="J353" s="25" t="s">
        <v>57</v>
      </c>
      <c r="K353" s="25" t="s">
        <v>58</v>
      </c>
      <c r="L353" s="25" t="s">
        <v>59</v>
      </c>
      <c r="M353" s="25" t="s">
        <v>60</v>
      </c>
      <c r="N353" s="26">
        <v>129844.31</v>
      </c>
      <c r="O353" s="26">
        <v>96390.22</v>
      </c>
      <c r="P353" s="27">
        <v>-33454.089999999997</v>
      </c>
      <c r="Q353" s="28">
        <v>-0.25764771671550335</v>
      </c>
      <c r="R353" s="29">
        <v>44626.94</v>
      </c>
      <c r="S353" s="29">
        <v>30081.68</v>
      </c>
      <c r="T353" s="30">
        <v>-14545.260000000002</v>
      </c>
      <c r="U353" s="31">
        <v>-0.32593003239747115</v>
      </c>
      <c r="V353" s="26">
        <v>56066.12</v>
      </c>
      <c r="W353" s="26">
        <v>51496.45</v>
      </c>
      <c r="X353" s="27">
        <v>-4569.6700000000055</v>
      </c>
      <c r="Y353" s="28">
        <v>-8.15050158634128E-2</v>
      </c>
      <c r="Z353" s="29">
        <v>11581.25</v>
      </c>
      <c r="AA353" s="29">
        <v>8839.18</v>
      </c>
      <c r="AB353" s="30">
        <v>-2742.0699999999997</v>
      </c>
      <c r="AC353" s="32">
        <v>-0.23676805180787908</v>
      </c>
      <c r="AD353" s="26">
        <v>17570</v>
      </c>
      <c r="AE353" s="26">
        <v>5972.91</v>
      </c>
      <c r="AF353" s="27">
        <v>-11597.09</v>
      </c>
      <c r="AG353" s="33">
        <v>-0.66005065452475808</v>
      </c>
      <c r="AH353" s="34">
        <v>300.23</v>
      </c>
      <c r="AI353" s="34">
        <v>243</v>
      </c>
      <c r="AJ353" s="34">
        <v>-57.230000000000018</v>
      </c>
      <c r="AK353" s="32">
        <v>-0.19062052426473042</v>
      </c>
      <c r="AL353" s="35">
        <v>44869.041666666664</v>
      </c>
      <c r="AM353" s="16"/>
    </row>
    <row r="354" spans="1:39" ht="41.25" hidden="1" x14ac:dyDescent="0.25">
      <c r="A354" s="25" t="s">
        <v>50</v>
      </c>
      <c r="B354" s="25" t="s">
        <v>51</v>
      </c>
      <c r="C354" s="39">
        <v>642489</v>
      </c>
      <c r="D354" s="25" t="s">
        <v>175</v>
      </c>
      <c r="E354" s="25" t="s">
        <v>53</v>
      </c>
      <c r="F354" s="25" t="s">
        <v>54</v>
      </c>
      <c r="G354" s="25" t="s">
        <v>83</v>
      </c>
      <c r="H354" s="25" t="s">
        <v>75</v>
      </c>
      <c r="I354" s="25" t="s">
        <v>56</v>
      </c>
      <c r="J354" s="25" t="s">
        <v>70</v>
      </c>
      <c r="K354" s="25" t="s">
        <v>65</v>
      </c>
      <c r="L354" s="25" t="s">
        <v>71</v>
      </c>
      <c r="M354" s="25" t="s">
        <v>72</v>
      </c>
      <c r="N354" s="26">
        <v>16721.830000000002</v>
      </c>
      <c r="O354" s="26">
        <v>1859.81</v>
      </c>
      <c r="P354" s="27">
        <v>-14862.020000000002</v>
      </c>
      <c r="Q354" s="28">
        <v>-0.88877951755280382</v>
      </c>
      <c r="R354" s="29">
        <v>6902.14</v>
      </c>
      <c r="S354" s="29">
        <v>1731.81</v>
      </c>
      <c r="T354" s="30">
        <v>-5170.33</v>
      </c>
      <c r="U354" s="31">
        <v>-0.74909086167478489</v>
      </c>
      <c r="V354" s="26">
        <v>4792.6899999999996</v>
      </c>
      <c r="W354" s="26">
        <v>0</v>
      </c>
      <c r="X354" s="27">
        <v>-4792.6899999999996</v>
      </c>
      <c r="Y354" s="28">
        <v>-1</v>
      </c>
      <c r="Z354" s="29">
        <v>527</v>
      </c>
      <c r="AA354" s="29">
        <v>128</v>
      </c>
      <c r="AB354" s="30">
        <v>-399</v>
      </c>
      <c r="AC354" s="32">
        <v>-0.75711574952561667</v>
      </c>
      <c r="AD354" s="26">
        <v>4500</v>
      </c>
      <c r="AE354" s="26">
        <v>0</v>
      </c>
      <c r="AF354" s="27">
        <v>-4500</v>
      </c>
      <c r="AG354" s="33">
        <v>-1</v>
      </c>
      <c r="AH354" s="34">
        <v>18.200000000000003</v>
      </c>
      <c r="AI354" s="34">
        <v>24</v>
      </c>
      <c r="AJ354" s="34">
        <v>5.7999999999999972</v>
      </c>
      <c r="AK354" s="32">
        <v>0.31868131868131849</v>
      </c>
      <c r="AL354" s="35">
        <v>44491.041666666664</v>
      </c>
      <c r="AM354" s="16"/>
    </row>
    <row r="355" spans="1:39" ht="57.75" hidden="1" x14ac:dyDescent="0.25">
      <c r="A355" s="25" t="s">
        <v>50</v>
      </c>
      <c r="B355" s="25" t="s">
        <v>1136</v>
      </c>
      <c r="C355" s="39">
        <v>642506</v>
      </c>
      <c r="D355" s="25" t="s">
        <v>4907</v>
      </c>
      <c r="E355" s="25" t="s">
        <v>53</v>
      </c>
      <c r="F355" s="25" t="s">
        <v>54</v>
      </c>
      <c r="G355" s="25" t="s">
        <v>112</v>
      </c>
      <c r="H355" s="25" t="s">
        <v>56</v>
      </c>
      <c r="I355" s="25" t="s">
        <v>56</v>
      </c>
      <c r="J355" s="25" t="s">
        <v>57</v>
      </c>
      <c r="K355" s="25" t="s">
        <v>58</v>
      </c>
      <c r="L355" s="25" t="s">
        <v>80</v>
      </c>
      <c r="M355" s="25" t="s">
        <v>60</v>
      </c>
      <c r="N355" s="26">
        <v>64102.57</v>
      </c>
      <c r="O355" s="26">
        <v>91922.39</v>
      </c>
      <c r="P355" s="27">
        <v>27819.82</v>
      </c>
      <c r="Q355" s="28">
        <v>0.43398915207299799</v>
      </c>
      <c r="R355" s="29">
        <v>32191.63</v>
      </c>
      <c r="S355" s="29">
        <v>32285.53</v>
      </c>
      <c r="T355" s="30">
        <v>93.899999999997817</v>
      </c>
      <c r="U355" s="31">
        <v>2.916907283042139E-3</v>
      </c>
      <c r="V355" s="26">
        <v>11932.72</v>
      </c>
      <c r="W355" s="26">
        <v>13442.08</v>
      </c>
      <c r="X355" s="27">
        <v>1509.3600000000006</v>
      </c>
      <c r="Y355" s="28">
        <v>0.12648918268424975</v>
      </c>
      <c r="Z355" s="29">
        <v>8978.2199999999993</v>
      </c>
      <c r="AA355" s="29">
        <v>9925</v>
      </c>
      <c r="AB355" s="30">
        <v>946.78000000000065</v>
      </c>
      <c r="AC355" s="32">
        <v>0.10545297397479686</v>
      </c>
      <c r="AD355" s="26">
        <v>11000</v>
      </c>
      <c r="AE355" s="26">
        <v>36269.78</v>
      </c>
      <c r="AF355" s="27">
        <v>25269.78</v>
      </c>
      <c r="AG355" s="33">
        <v>2.2972527272727272</v>
      </c>
      <c r="AH355" s="34">
        <v>288.85000000000002</v>
      </c>
      <c r="AI355" s="34">
        <v>252</v>
      </c>
      <c r="AJ355" s="34">
        <v>-36.850000000000023</v>
      </c>
      <c r="AK355" s="32">
        <v>-0.12757486584732566</v>
      </c>
      <c r="AL355" s="35">
        <v>44579.041666666664</v>
      </c>
      <c r="AM355" s="16"/>
    </row>
    <row r="356" spans="1:39" ht="57.75" hidden="1" x14ac:dyDescent="0.25">
      <c r="A356" s="25" t="s">
        <v>50</v>
      </c>
      <c r="B356" s="25" t="s">
        <v>1136</v>
      </c>
      <c r="C356" s="39">
        <v>642507</v>
      </c>
      <c r="D356" s="25" t="s">
        <v>4906</v>
      </c>
      <c r="E356" s="25" t="s">
        <v>53</v>
      </c>
      <c r="F356" s="25" t="s">
        <v>54</v>
      </c>
      <c r="G356" s="25" t="s">
        <v>79</v>
      </c>
      <c r="H356" s="25" t="s">
        <v>56</v>
      </c>
      <c r="I356" s="25" t="s">
        <v>56</v>
      </c>
      <c r="J356" s="25" t="s">
        <v>57</v>
      </c>
      <c r="K356" s="25" t="s">
        <v>58</v>
      </c>
      <c r="L356" s="25" t="s">
        <v>80</v>
      </c>
      <c r="M356" s="25" t="s">
        <v>60</v>
      </c>
      <c r="N356" s="26">
        <v>81377.399999999994</v>
      </c>
      <c r="O356" s="26">
        <v>78840.05</v>
      </c>
      <c r="P356" s="27">
        <v>-2537.3499999999913</v>
      </c>
      <c r="Q356" s="28">
        <v>-3.1180032785515285E-2</v>
      </c>
      <c r="R356" s="29">
        <v>26742.32</v>
      </c>
      <c r="S356" s="29">
        <v>39549.24</v>
      </c>
      <c r="T356" s="30">
        <v>12806.919999999998</v>
      </c>
      <c r="U356" s="31">
        <v>0.47890085826510187</v>
      </c>
      <c r="V356" s="26">
        <v>29840.59</v>
      </c>
      <c r="W356" s="26">
        <v>16643.810000000001</v>
      </c>
      <c r="X356" s="27">
        <v>-13196.779999999999</v>
      </c>
      <c r="Y356" s="28">
        <v>-0.44224259640978947</v>
      </c>
      <c r="Z356" s="29">
        <v>7594.49</v>
      </c>
      <c r="AA356" s="29">
        <v>8394</v>
      </c>
      <c r="AB356" s="30">
        <v>799.51000000000022</v>
      </c>
      <c r="AC356" s="32">
        <v>0.10527500859175537</v>
      </c>
      <c r="AD356" s="26">
        <v>17200</v>
      </c>
      <c r="AE356" s="26">
        <v>14253</v>
      </c>
      <c r="AF356" s="27">
        <v>-2947</v>
      </c>
      <c r="AG356" s="33">
        <v>-0.17133720930232557</v>
      </c>
      <c r="AH356" s="34">
        <v>233.3</v>
      </c>
      <c r="AI356" s="34">
        <v>338</v>
      </c>
      <c r="AJ356" s="34">
        <v>104.69999999999999</v>
      </c>
      <c r="AK356" s="32">
        <v>0.44877839691384475</v>
      </c>
      <c r="AL356" s="35">
        <v>44593.041666666664</v>
      </c>
      <c r="AM356" s="16"/>
    </row>
    <row r="357" spans="1:39" ht="49.5" hidden="1" x14ac:dyDescent="0.25">
      <c r="A357" s="25" t="s">
        <v>50</v>
      </c>
      <c r="B357" s="25" t="s">
        <v>1136</v>
      </c>
      <c r="C357" s="39">
        <v>642508</v>
      </c>
      <c r="D357" s="25" t="s">
        <v>1242</v>
      </c>
      <c r="E357" s="25" t="s">
        <v>53</v>
      </c>
      <c r="F357" s="25" t="s">
        <v>54</v>
      </c>
      <c r="G357" s="25" t="s">
        <v>83</v>
      </c>
      <c r="H357" s="25" t="s">
        <v>74</v>
      </c>
      <c r="I357" s="25" t="s">
        <v>56</v>
      </c>
      <c r="J357" s="25" t="s">
        <v>57</v>
      </c>
      <c r="K357" s="25" t="s">
        <v>58</v>
      </c>
      <c r="L357" s="25" t="s">
        <v>80</v>
      </c>
      <c r="M357" s="25" t="s">
        <v>60</v>
      </c>
      <c r="N357" s="26">
        <v>66983.69</v>
      </c>
      <c r="O357" s="26">
        <v>48634</v>
      </c>
      <c r="P357" s="27">
        <v>-18349.690000000002</v>
      </c>
      <c r="Q357" s="28">
        <v>-0.27394265678704771</v>
      </c>
      <c r="R357" s="29">
        <v>22982.07</v>
      </c>
      <c r="S357" s="29">
        <v>23485.8</v>
      </c>
      <c r="T357" s="30">
        <v>503.72999999999956</v>
      </c>
      <c r="U357" s="31">
        <v>2.1918391163198075E-2</v>
      </c>
      <c r="V357" s="26">
        <v>17108.34</v>
      </c>
      <c r="W357" s="26">
        <v>9259.02</v>
      </c>
      <c r="X357" s="27">
        <v>-7849.32</v>
      </c>
      <c r="Y357" s="28">
        <v>-0.45880079540154101</v>
      </c>
      <c r="Z357" s="29">
        <v>6393.28</v>
      </c>
      <c r="AA357" s="29">
        <v>4490</v>
      </c>
      <c r="AB357" s="30">
        <v>-1903.2799999999997</v>
      </c>
      <c r="AC357" s="32">
        <v>-0.29770008508934376</v>
      </c>
      <c r="AD357" s="26">
        <v>20500</v>
      </c>
      <c r="AE357" s="26">
        <v>11399.18</v>
      </c>
      <c r="AF357" s="27">
        <v>-9100.82</v>
      </c>
      <c r="AG357" s="33">
        <v>-0.44394243902439023</v>
      </c>
      <c r="AH357" s="34">
        <v>196.19</v>
      </c>
      <c r="AI357" s="34">
        <v>176</v>
      </c>
      <c r="AJ357" s="34">
        <v>-20.189999999999998</v>
      </c>
      <c r="AK357" s="32">
        <v>-0.10291044395738824</v>
      </c>
      <c r="AL357" s="35">
        <v>44631.041666666664</v>
      </c>
      <c r="AM357" s="16"/>
    </row>
    <row r="358" spans="1:39" ht="49.5" hidden="1" x14ac:dyDescent="0.25">
      <c r="A358" s="25" t="s">
        <v>50</v>
      </c>
      <c r="B358" s="25" t="s">
        <v>1136</v>
      </c>
      <c r="C358" s="39">
        <v>642509</v>
      </c>
      <c r="D358" s="25" t="s">
        <v>5674</v>
      </c>
      <c r="E358" s="25" t="s">
        <v>53</v>
      </c>
      <c r="F358" s="25" t="s">
        <v>54</v>
      </c>
      <c r="G358" s="25" t="s">
        <v>69</v>
      </c>
      <c r="H358" s="25" t="s">
        <v>69</v>
      </c>
      <c r="I358" s="25" t="s">
        <v>874</v>
      </c>
      <c r="J358" s="25" t="s">
        <v>5408</v>
      </c>
      <c r="K358" s="25" t="s">
        <v>58</v>
      </c>
      <c r="L358" s="25" t="s">
        <v>80</v>
      </c>
      <c r="M358" s="25" t="s">
        <v>60</v>
      </c>
      <c r="N358" s="26">
        <v>371425.91</v>
      </c>
      <c r="O358" s="26">
        <v>331819.87</v>
      </c>
      <c r="P358" s="27">
        <v>-39606.039999999979</v>
      </c>
      <c r="Q358" s="28">
        <v>-0.10663241021607776</v>
      </c>
      <c r="R358" s="29">
        <v>99802.18</v>
      </c>
      <c r="S358" s="29">
        <v>52445.120000000003</v>
      </c>
      <c r="T358" s="30">
        <v>-47357.05999999999</v>
      </c>
      <c r="U358" s="31">
        <v>-0.47450927424631401</v>
      </c>
      <c r="V358" s="26">
        <v>60445.94</v>
      </c>
      <c r="W358" s="26">
        <v>73316.350000000006</v>
      </c>
      <c r="X358" s="27">
        <v>12870.410000000003</v>
      </c>
      <c r="Y358" s="28">
        <v>0.21292430889485717</v>
      </c>
      <c r="Z358" s="29">
        <v>24901.79</v>
      </c>
      <c r="AA358" s="29">
        <v>42.85</v>
      </c>
      <c r="AB358" s="30">
        <v>-24858.940000000002</v>
      </c>
      <c r="AC358" s="32">
        <v>-0.99827924016707237</v>
      </c>
      <c r="AD358" s="26">
        <v>186276</v>
      </c>
      <c r="AE358" s="26">
        <v>206015.55</v>
      </c>
      <c r="AF358" s="27">
        <v>19739.549999999988</v>
      </c>
      <c r="AG358" s="33">
        <v>0.10596936803452935</v>
      </c>
      <c r="AH358" s="34">
        <v>658.94</v>
      </c>
      <c r="AI358" s="34">
        <v>8</v>
      </c>
      <c r="AJ358" s="34">
        <v>-650.94000000000005</v>
      </c>
      <c r="AK358" s="32">
        <v>-0.98785928916138044</v>
      </c>
      <c r="AL358" s="35">
        <v>44918.041666666664</v>
      </c>
      <c r="AM358" s="16"/>
    </row>
    <row r="359" spans="1:39" ht="49.5" hidden="1" x14ac:dyDescent="0.25">
      <c r="A359" s="25" t="s">
        <v>50</v>
      </c>
      <c r="B359" s="25" t="s">
        <v>1136</v>
      </c>
      <c r="C359" s="39">
        <v>642510</v>
      </c>
      <c r="D359" s="25" t="s">
        <v>5269</v>
      </c>
      <c r="E359" s="25" t="s">
        <v>53</v>
      </c>
      <c r="F359" s="25" t="s">
        <v>54</v>
      </c>
      <c r="G359" s="25" t="s">
        <v>79</v>
      </c>
      <c r="H359" s="25" t="s">
        <v>56</v>
      </c>
      <c r="I359" s="25" t="s">
        <v>56</v>
      </c>
      <c r="J359" s="25" t="s">
        <v>57</v>
      </c>
      <c r="K359" s="25" t="s">
        <v>58</v>
      </c>
      <c r="L359" s="25" t="s">
        <v>80</v>
      </c>
      <c r="M359" s="25" t="s">
        <v>60</v>
      </c>
      <c r="N359" s="26">
        <v>506909.12</v>
      </c>
      <c r="O359" s="26">
        <v>467400.87</v>
      </c>
      <c r="P359" s="27">
        <v>-39508.25</v>
      </c>
      <c r="Q359" s="28">
        <v>-7.7939513102466967E-2</v>
      </c>
      <c r="R359" s="29">
        <v>185156.25</v>
      </c>
      <c r="S359" s="29">
        <v>158821.21</v>
      </c>
      <c r="T359" s="30">
        <v>-26335.040000000008</v>
      </c>
      <c r="U359" s="31">
        <v>-0.14223143966244731</v>
      </c>
      <c r="V359" s="26">
        <v>103935.05</v>
      </c>
      <c r="W359" s="26">
        <v>114058.1</v>
      </c>
      <c r="X359" s="27">
        <v>10123.050000000003</v>
      </c>
      <c r="Y359" s="28">
        <v>9.73978460586684E-2</v>
      </c>
      <c r="Z359" s="29">
        <v>50637.82</v>
      </c>
      <c r="AA359" s="29">
        <v>52883</v>
      </c>
      <c r="AB359" s="30">
        <v>2245.1800000000003</v>
      </c>
      <c r="AC359" s="32">
        <v>4.4338006651945136E-2</v>
      </c>
      <c r="AD359" s="26">
        <v>167180</v>
      </c>
      <c r="AE359" s="26">
        <v>141638.56</v>
      </c>
      <c r="AF359" s="27">
        <v>-25541.440000000002</v>
      </c>
      <c r="AG359" s="33">
        <v>-0.15277808350281136</v>
      </c>
      <c r="AH359" s="34">
        <v>1417.27</v>
      </c>
      <c r="AI359" s="34">
        <v>1750</v>
      </c>
      <c r="AJ359" s="34">
        <v>332.73</v>
      </c>
      <c r="AK359" s="32">
        <v>0.23476825163871387</v>
      </c>
      <c r="AL359" s="35">
        <v>44831.041666666664</v>
      </c>
      <c r="AM359" s="16"/>
    </row>
    <row r="360" spans="1:39" ht="49.5" hidden="1" x14ac:dyDescent="0.25">
      <c r="A360" s="25" t="s">
        <v>50</v>
      </c>
      <c r="B360" s="25" t="s">
        <v>1136</v>
      </c>
      <c r="C360" s="39">
        <v>642511</v>
      </c>
      <c r="D360" s="25" t="s">
        <v>5673</v>
      </c>
      <c r="E360" s="25" t="s">
        <v>53</v>
      </c>
      <c r="F360" s="25" t="s">
        <v>54</v>
      </c>
      <c r="G360" s="25" t="s">
        <v>90</v>
      </c>
      <c r="H360" s="25" t="s">
        <v>74</v>
      </c>
      <c r="I360" s="17"/>
      <c r="J360" s="25" t="s">
        <v>5408</v>
      </c>
      <c r="K360" s="25" t="s">
        <v>58</v>
      </c>
      <c r="L360" s="25" t="s">
        <v>80</v>
      </c>
      <c r="M360" s="25" t="s">
        <v>60</v>
      </c>
      <c r="N360" s="26">
        <v>205359.91</v>
      </c>
      <c r="O360" s="26">
        <v>186111.34</v>
      </c>
      <c r="P360" s="27">
        <v>-19248.570000000007</v>
      </c>
      <c r="Q360" s="28">
        <v>-9.3730903952967293E-2</v>
      </c>
      <c r="R360" s="29">
        <v>84197.86</v>
      </c>
      <c r="S360" s="29">
        <v>79237.399999999994</v>
      </c>
      <c r="T360" s="30">
        <v>-4960.4600000000064</v>
      </c>
      <c r="U360" s="31">
        <v>-5.8914323950751316E-2</v>
      </c>
      <c r="V360" s="26">
        <v>51927.519999999997</v>
      </c>
      <c r="W360" s="26">
        <v>48613.03</v>
      </c>
      <c r="X360" s="27">
        <v>-3314.489999999998</v>
      </c>
      <c r="Y360" s="28">
        <v>-6.3829160337331686E-2</v>
      </c>
      <c r="Z360" s="29">
        <v>25626.53</v>
      </c>
      <c r="AA360" s="29">
        <v>29341.94</v>
      </c>
      <c r="AB360" s="30">
        <v>3715.41</v>
      </c>
      <c r="AC360" s="32">
        <v>0.14498295321293989</v>
      </c>
      <c r="AD360" s="26">
        <v>43608</v>
      </c>
      <c r="AE360" s="26">
        <v>28918.97</v>
      </c>
      <c r="AF360" s="27">
        <v>-14689.029999999999</v>
      </c>
      <c r="AG360" s="33">
        <v>-0.33684255182535311</v>
      </c>
      <c r="AH360" s="34">
        <v>671.06</v>
      </c>
      <c r="AI360" s="34">
        <v>804.5</v>
      </c>
      <c r="AJ360" s="34">
        <v>133.44000000000005</v>
      </c>
      <c r="AK360" s="32">
        <v>0.1988495812595</v>
      </c>
      <c r="AL360" s="35">
        <v>44916.041666666664</v>
      </c>
      <c r="AM360" s="16"/>
    </row>
    <row r="361" spans="1:39" ht="66" hidden="1" x14ac:dyDescent="0.25">
      <c r="A361" s="25" t="s">
        <v>50</v>
      </c>
      <c r="B361" s="25" t="s">
        <v>51</v>
      </c>
      <c r="C361" s="39">
        <v>642758</v>
      </c>
      <c r="D361" s="25" t="s">
        <v>180</v>
      </c>
      <c r="E361" s="25" t="s">
        <v>53</v>
      </c>
      <c r="F361" s="25" t="s">
        <v>54</v>
      </c>
      <c r="G361" s="25" t="s">
        <v>79</v>
      </c>
      <c r="H361" s="25" t="s">
        <v>56</v>
      </c>
      <c r="I361" s="25" t="s">
        <v>56</v>
      </c>
      <c r="J361" s="25" t="s">
        <v>145</v>
      </c>
      <c r="K361" s="25" t="s">
        <v>65</v>
      </c>
      <c r="L361" s="25" t="s">
        <v>181</v>
      </c>
      <c r="M361" s="25" t="s">
        <v>177</v>
      </c>
      <c r="N361" s="26">
        <v>97.91</v>
      </c>
      <c r="O361" s="26">
        <v>0</v>
      </c>
      <c r="P361" s="27">
        <v>-97.91</v>
      </c>
      <c r="Q361" s="28">
        <v>-1</v>
      </c>
      <c r="R361" s="29">
        <v>97.91</v>
      </c>
      <c r="S361" s="29">
        <v>0</v>
      </c>
      <c r="T361" s="30">
        <v>-97.91</v>
      </c>
      <c r="U361" s="31">
        <v>-1</v>
      </c>
      <c r="V361" s="26">
        <v>0</v>
      </c>
      <c r="W361" s="26">
        <v>0</v>
      </c>
      <c r="X361" s="27">
        <v>0</v>
      </c>
      <c r="Y361" s="18"/>
      <c r="Z361" s="29">
        <v>0</v>
      </c>
      <c r="AA361" s="29">
        <v>0</v>
      </c>
      <c r="AB361" s="30">
        <v>0</v>
      </c>
      <c r="AC361" s="19"/>
      <c r="AD361" s="26">
        <v>0</v>
      </c>
      <c r="AE361" s="26">
        <v>0</v>
      </c>
      <c r="AF361" s="27">
        <v>0</v>
      </c>
      <c r="AG361" s="18"/>
      <c r="AH361" s="34">
        <v>0</v>
      </c>
      <c r="AI361" s="34">
        <v>0</v>
      </c>
      <c r="AJ361" s="34">
        <v>0</v>
      </c>
      <c r="AK361" s="19"/>
      <c r="AL361" s="35">
        <v>44531.041666666664</v>
      </c>
      <c r="AM361" s="16"/>
    </row>
    <row r="362" spans="1:39" ht="33" hidden="1" x14ac:dyDescent="0.25">
      <c r="A362" s="25" t="s">
        <v>50</v>
      </c>
      <c r="B362" s="25" t="s">
        <v>1136</v>
      </c>
      <c r="C362" s="39">
        <v>642996</v>
      </c>
      <c r="D362" s="25" t="s">
        <v>5191</v>
      </c>
      <c r="E362" s="25" t="s">
        <v>53</v>
      </c>
      <c r="F362" s="25" t="s">
        <v>54</v>
      </c>
      <c r="G362" s="25" t="s">
        <v>75</v>
      </c>
      <c r="H362" s="25" t="s">
        <v>83</v>
      </c>
      <c r="I362" s="25" t="s">
        <v>56</v>
      </c>
      <c r="J362" s="25" t="s">
        <v>70</v>
      </c>
      <c r="K362" s="25" t="s">
        <v>65</v>
      </c>
      <c r="L362" s="25" t="s">
        <v>71</v>
      </c>
      <c r="M362" s="25" t="s">
        <v>72</v>
      </c>
      <c r="N362" s="26">
        <v>66429.100000000006</v>
      </c>
      <c r="O362" s="26">
        <v>46139.53</v>
      </c>
      <c r="P362" s="27">
        <v>-20289.570000000007</v>
      </c>
      <c r="Q362" s="28">
        <v>-0.30543195677797841</v>
      </c>
      <c r="R362" s="29">
        <v>19361.53</v>
      </c>
      <c r="S362" s="29">
        <v>10331.56</v>
      </c>
      <c r="T362" s="30">
        <v>-9029.9699999999993</v>
      </c>
      <c r="U362" s="31">
        <v>-0.46638721216763346</v>
      </c>
      <c r="V362" s="26">
        <v>36705.06</v>
      </c>
      <c r="W362" s="26">
        <v>28247.97</v>
      </c>
      <c r="X362" s="27">
        <v>-8457.0899999999965</v>
      </c>
      <c r="Y362" s="28">
        <v>-0.23040665237980804</v>
      </c>
      <c r="Z362" s="29">
        <v>2572.5100000000002</v>
      </c>
      <c r="AA362" s="29">
        <v>1468.5</v>
      </c>
      <c r="AB362" s="30">
        <v>-1104.0100000000002</v>
      </c>
      <c r="AC362" s="32">
        <v>-0.4291567379718641</v>
      </c>
      <c r="AD362" s="26">
        <v>7790</v>
      </c>
      <c r="AE362" s="26">
        <v>6091.5</v>
      </c>
      <c r="AF362" s="27">
        <v>-1698.5</v>
      </c>
      <c r="AG362" s="33">
        <v>-0.21803594351732991</v>
      </c>
      <c r="AH362" s="34">
        <v>111.22</v>
      </c>
      <c r="AI362" s="34">
        <v>49.5</v>
      </c>
      <c r="AJ362" s="34">
        <v>-61.72</v>
      </c>
      <c r="AK362" s="32">
        <v>-0.55493616256069056</v>
      </c>
      <c r="AL362" s="35">
        <v>44809.041666666664</v>
      </c>
      <c r="AM362" s="16"/>
    </row>
    <row r="363" spans="1:39" ht="49.5" hidden="1" x14ac:dyDescent="0.25">
      <c r="A363" s="25" t="s">
        <v>50</v>
      </c>
      <c r="B363" s="25" t="s">
        <v>1136</v>
      </c>
      <c r="C363" s="39">
        <v>643084</v>
      </c>
      <c r="D363" s="25" t="s">
        <v>1243</v>
      </c>
      <c r="E363" s="25" t="s">
        <v>53</v>
      </c>
      <c r="F363" s="25" t="s">
        <v>54</v>
      </c>
      <c r="G363" s="25" t="s">
        <v>75</v>
      </c>
      <c r="H363" s="25" t="s">
        <v>83</v>
      </c>
      <c r="I363" s="25" t="s">
        <v>56</v>
      </c>
      <c r="J363" s="25" t="s">
        <v>70</v>
      </c>
      <c r="K363" s="25" t="s">
        <v>65</v>
      </c>
      <c r="L363" s="25" t="s">
        <v>71</v>
      </c>
      <c r="M363" s="25" t="s">
        <v>72</v>
      </c>
      <c r="N363" s="26">
        <v>52635.63</v>
      </c>
      <c r="O363" s="26">
        <v>42604.25</v>
      </c>
      <c r="P363" s="27">
        <v>-10031.379999999997</v>
      </c>
      <c r="Q363" s="28">
        <v>-0.19058155093802426</v>
      </c>
      <c r="R363" s="29">
        <v>14955.98</v>
      </c>
      <c r="S363" s="29">
        <v>10181.07</v>
      </c>
      <c r="T363" s="30">
        <v>-4774.91</v>
      </c>
      <c r="U363" s="31">
        <v>-0.31926426753713233</v>
      </c>
      <c r="V363" s="26">
        <v>34979.39</v>
      </c>
      <c r="W363" s="26">
        <v>29892.18</v>
      </c>
      <c r="X363" s="27">
        <v>-5087.2099999999991</v>
      </c>
      <c r="Y363" s="28">
        <v>-0.14543449728540148</v>
      </c>
      <c r="Z363" s="29">
        <v>1490.26</v>
      </c>
      <c r="AA363" s="29">
        <v>1321</v>
      </c>
      <c r="AB363" s="30">
        <v>-169.26</v>
      </c>
      <c r="AC363" s="32">
        <v>-0.11357749654422718</v>
      </c>
      <c r="AD363" s="26">
        <v>1210</v>
      </c>
      <c r="AE363" s="26">
        <v>1210</v>
      </c>
      <c r="AF363" s="27">
        <v>0</v>
      </c>
      <c r="AG363" s="33">
        <v>0</v>
      </c>
      <c r="AH363" s="34">
        <v>89.28</v>
      </c>
      <c r="AI363" s="34">
        <v>68</v>
      </c>
      <c r="AJ363" s="34">
        <v>-21.28</v>
      </c>
      <c r="AK363" s="32">
        <v>-0.23835125448028674</v>
      </c>
      <c r="AL363" s="35">
        <v>44599.041666666664</v>
      </c>
      <c r="AM363" s="16"/>
    </row>
    <row r="364" spans="1:39" ht="41.25" hidden="1" x14ac:dyDescent="0.25">
      <c r="A364" s="25" t="s">
        <v>50</v>
      </c>
      <c r="B364" s="25" t="s">
        <v>51</v>
      </c>
      <c r="C364" s="39">
        <v>643122</v>
      </c>
      <c r="D364" s="25" t="s">
        <v>182</v>
      </c>
      <c r="E364" s="25" t="s">
        <v>53</v>
      </c>
      <c r="F364" s="25" t="s">
        <v>54</v>
      </c>
      <c r="G364" s="25" t="s">
        <v>90</v>
      </c>
      <c r="H364" s="25" t="s">
        <v>83</v>
      </c>
      <c r="I364" s="25" t="s">
        <v>56</v>
      </c>
      <c r="J364" s="25" t="s">
        <v>70</v>
      </c>
      <c r="K364" s="25" t="s">
        <v>65</v>
      </c>
      <c r="L364" s="25" t="s">
        <v>71</v>
      </c>
      <c r="M364" s="25" t="s">
        <v>72</v>
      </c>
      <c r="N364" s="26">
        <v>14003.53</v>
      </c>
      <c r="O364" s="26">
        <v>6684.25</v>
      </c>
      <c r="P364" s="27">
        <v>-7319.2800000000007</v>
      </c>
      <c r="Q364" s="28">
        <v>-0.52267392578871186</v>
      </c>
      <c r="R364" s="29">
        <v>7225.95</v>
      </c>
      <c r="S364" s="29">
        <v>3530.25</v>
      </c>
      <c r="T364" s="30">
        <v>-3695.7</v>
      </c>
      <c r="U364" s="31">
        <v>-0.5114483216739667</v>
      </c>
      <c r="V364" s="26">
        <v>3761.22</v>
      </c>
      <c r="W364" s="26">
        <v>0</v>
      </c>
      <c r="X364" s="27">
        <v>-3761.22</v>
      </c>
      <c r="Y364" s="28">
        <v>-1</v>
      </c>
      <c r="Z364" s="29">
        <v>616.36</v>
      </c>
      <c r="AA364" s="29">
        <v>756</v>
      </c>
      <c r="AB364" s="30">
        <v>139.63999999999999</v>
      </c>
      <c r="AC364" s="32">
        <v>0.22655590888441818</v>
      </c>
      <c r="AD364" s="26">
        <v>2400</v>
      </c>
      <c r="AE364" s="26">
        <v>2398</v>
      </c>
      <c r="AF364" s="27">
        <v>-2</v>
      </c>
      <c r="AG364" s="33">
        <v>-8.3333333333333339E-4</v>
      </c>
      <c r="AH364" s="34">
        <v>22.85</v>
      </c>
      <c r="AI364" s="34">
        <v>17</v>
      </c>
      <c r="AJ364" s="34">
        <v>-5.8500000000000014</v>
      </c>
      <c r="AK364" s="32">
        <v>-0.25601750547045954</v>
      </c>
      <c r="AL364" s="35">
        <v>44488.041666666664</v>
      </c>
      <c r="AM364" s="16"/>
    </row>
    <row r="365" spans="1:39" ht="66" hidden="1" x14ac:dyDescent="0.25">
      <c r="A365" s="25" t="s">
        <v>50</v>
      </c>
      <c r="B365" s="25" t="s">
        <v>1136</v>
      </c>
      <c r="C365" s="39">
        <v>643356</v>
      </c>
      <c r="D365" s="25" t="s">
        <v>5407</v>
      </c>
      <c r="E365" s="25" t="s">
        <v>53</v>
      </c>
      <c r="F365" s="25" t="s">
        <v>54</v>
      </c>
      <c r="G365" s="25" t="s">
        <v>79</v>
      </c>
      <c r="H365" s="25" t="s">
        <v>56</v>
      </c>
      <c r="I365" s="25" t="s">
        <v>56</v>
      </c>
      <c r="J365" s="25" t="s">
        <v>5408</v>
      </c>
      <c r="K365" s="25" t="s">
        <v>65</v>
      </c>
      <c r="L365" s="25" t="s">
        <v>80</v>
      </c>
      <c r="M365" s="25" t="s">
        <v>72</v>
      </c>
      <c r="N365" s="26">
        <v>30769.72</v>
      </c>
      <c r="O365" s="26">
        <v>31682.44</v>
      </c>
      <c r="P365" s="27">
        <v>912.71999999999753</v>
      </c>
      <c r="Q365" s="28">
        <v>2.9662928359439004E-2</v>
      </c>
      <c r="R365" s="29">
        <v>10799.26</v>
      </c>
      <c r="S365" s="29">
        <v>9361.58</v>
      </c>
      <c r="T365" s="30">
        <v>-1437.6800000000003</v>
      </c>
      <c r="U365" s="31">
        <v>-0.13312764022720078</v>
      </c>
      <c r="V365" s="26">
        <v>7751.17</v>
      </c>
      <c r="W365" s="26">
        <v>9404.2099999999991</v>
      </c>
      <c r="X365" s="27">
        <v>1653.0399999999991</v>
      </c>
      <c r="Y365" s="28">
        <v>0.21326328799394142</v>
      </c>
      <c r="Z365" s="29">
        <v>1219.29</v>
      </c>
      <c r="AA365" s="29">
        <v>1173</v>
      </c>
      <c r="AB365" s="30">
        <v>-46.289999999999964</v>
      </c>
      <c r="AC365" s="32">
        <v>-3.7964717171468612E-2</v>
      </c>
      <c r="AD365" s="26">
        <v>11000</v>
      </c>
      <c r="AE365" s="26">
        <v>11743.65</v>
      </c>
      <c r="AF365" s="27">
        <v>743.64999999999964</v>
      </c>
      <c r="AG365" s="33">
        <v>6.7604545454545417E-2</v>
      </c>
      <c r="AH365" s="34">
        <v>58.81</v>
      </c>
      <c r="AI365" s="34">
        <v>26.5</v>
      </c>
      <c r="AJ365" s="34">
        <v>-32.31</v>
      </c>
      <c r="AK365" s="32">
        <v>-0.54939636116306756</v>
      </c>
      <c r="AL365" s="35">
        <v>44861.041666666664</v>
      </c>
      <c r="AM365" s="16"/>
    </row>
    <row r="366" spans="1:39" ht="74.25" hidden="1" x14ac:dyDescent="0.25">
      <c r="A366" s="25" t="s">
        <v>50</v>
      </c>
      <c r="B366" s="25" t="s">
        <v>1136</v>
      </c>
      <c r="C366" s="39">
        <v>643359</v>
      </c>
      <c r="D366" s="25" t="s">
        <v>5482</v>
      </c>
      <c r="E366" s="25" t="s">
        <v>53</v>
      </c>
      <c r="F366" s="25" t="s">
        <v>54</v>
      </c>
      <c r="G366" s="25" t="s">
        <v>131</v>
      </c>
      <c r="H366" s="25" t="s">
        <v>90</v>
      </c>
      <c r="I366" s="25" t="s">
        <v>69</v>
      </c>
      <c r="J366" s="25" t="s">
        <v>5408</v>
      </c>
      <c r="K366" s="25" t="s">
        <v>65</v>
      </c>
      <c r="L366" s="25" t="s">
        <v>80</v>
      </c>
      <c r="M366" s="25" t="s">
        <v>72</v>
      </c>
      <c r="N366" s="26">
        <v>21856.19</v>
      </c>
      <c r="O366" s="26">
        <v>37180.559999999998</v>
      </c>
      <c r="P366" s="27">
        <v>15324.369999999999</v>
      </c>
      <c r="Q366" s="28">
        <v>0.7011455335994059</v>
      </c>
      <c r="R366" s="29">
        <v>4425.38</v>
      </c>
      <c r="S366" s="29">
        <v>12394.77</v>
      </c>
      <c r="T366" s="30">
        <v>7969.39</v>
      </c>
      <c r="U366" s="31">
        <v>1.8008374422083528</v>
      </c>
      <c r="V366" s="26">
        <v>7674.02</v>
      </c>
      <c r="W366" s="26">
        <v>9347.9699999999993</v>
      </c>
      <c r="X366" s="27">
        <v>1673.9499999999989</v>
      </c>
      <c r="Y366" s="28">
        <v>0.21813208722416658</v>
      </c>
      <c r="Z366" s="29">
        <v>656.79</v>
      </c>
      <c r="AA366" s="29">
        <v>1484.1</v>
      </c>
      <c r="AB366" s="30">
        <v>827.31</v>
      </c>
      <c r="AC366" s="32">
        <v>1.2596263645914219</v>
      </c>
      <c r="AD366" s="26">
        <v>9100</v>
      </c>
      <c r="AE366" s="26">
        <v>13953.72</v>
      </c>
      <c r="AF366" s="27">
        <v>4853.7199999999993</v>
      </c>
      <c r="AG366" s="33">
        <v>0.53337582417582408</v>
      </c>
      <c r="AH366" s="34">
        <v>29.31</v>
      </c>
      <c r="AI366" s="34">
        <v>36</v>
      </c>
      <c r="AJ366" s="34">
        <v>6.6900000000000013</v>
      </c>
      <c r="AK366" s="32">
        <v>0.22824974411463669</v>
      </c>
      <c r="AL366" s="35">
        <v>44882.041666666664</v>
      </c>
      <c r="AM366" s="16"/>
    </row>
    <row r="367" spans="1:39" ht="49.5" hidden="1" x14ac:dyDescent="0.25">
      <c r="A367" s="25" t="s">
        <v>50</v>
      </c>
      <c r="B367" s="25" t="s">
        <v>1136</v>
      </c>
      <c r="C367" s="39">
        <v>643414</v>
      </c>
      <c r="D367" s="25" t="s">
        <v>5676</v>
      </c>
      <c r="E367" s="25" t="s">
        <v>62</v>
      </c>
      <c r="F367" s="25" t="s">
        <v>54</v>
      </c>
      <c r="G367" s="25" t="s">
        <v>56</v>
      </c>
      <c r="H367" s="17"/>
      <c r="I367" s="25" t="s">
        <v>56</v>
      </c>
      <c r="J367" s="25" t="s">
        <v>145</v>
      </c>
      <c r="K367" s="25" t="s">
        <v>65</v>
      </c>
      <c r="L367" s="25" t="s">
        <v>4881</v>
      </c>
      <c r="M367" s="25" t="s">
        <v>60</v>
      </c>
      <c r="N367" s="26">
        <v>49122.57</v>
      </c>
      <c r="O367" s="26">
        <v>12182.95</v>
      </c>
      <c r="P367" s="27">
        <v>-36939.619999999995</v>
      </c>
      <c r="Q367" s="28">
        <v>-0.75198874977428898</v>
      </c>
      <c r="R367" s="29">
        <v>15324.34</v>
      </c>
      <c r="S367" s="29">
        <v>4017.52</v>
      </c>
      <c r="T367" s="30">
        <v>-11306.82</v>
      </c>
      <c r="U367" s="31">
        <v>-0.73783406006392438</v>
      </c>
      <c r="V367" s="26">
        <v>10634.15</v>
      </c>
      <c r="W367" s="26">
        <v>0</v>
      </c>
      <c r="X367" s="27">
        <v>-10634.15</v>
      </c>
      <c r="Y367" s="28">
        <v>-1</v>
      </c>
      <c r="Z367" s="29">
        <v>3425.08</v>
      </c>
      <c r="AA367" s="29">
        <v>0</v>
      </c>
      <c r="AB367" s="30">
        <v>-3425.08</v>
      </c>
      <c r="AC367" s="32">
        <v>-1</v>
      </c>
      <c r="AD367" s="26">
        <v>19739</v>
      </c>
      <c r="AE367" s="26">
        <v>8165.43</v>
      </c>
      <c r="AF367" s="27">
        <v>-11573.57</v>
      </c>
      <c r="AG367" s="33">
        <v>-0.58633010790820206</v>
      </c>
      <c r="AH367" s="34">
        <v>78.52</v>
      </c>
      <c r="AI367" s="34">
        <v>3</v>
      </c>
      <c r="AJ367" s="34">
        <v>-75.52</v>
      </c>
      <c r="AK367" s="32">
        <v>-0.96179317371370354</v>
      </c>
      <c r="AL367" s="35">
        <v>44914.041666666664</v>
      </c>
      <c r="AM367" s="16"/>
    </row>
    <row r="368" spans="1:39" ht="57.75" hidden="1" x14ac:dyDescent="0.25">
      <c r="A368" s="25" t="s">
        <v>50</v>
      </c>
      <c r="B368" s="25" t="s">
        <v>1136</v>
      </c>
      <c r="C368" s="39">
        <v>643512</v>
      </c>
      <c r="D368" s="25" t="s">
        <v>4910</v>
      </c>
      <c r="E368" s="25" t="s">
        <v>53</v>
      </c>
      <c r="F368" s="25" t="s">
        <v>248</v>
      </c>
      <c r="G368" s="17"/>
      <c r="H368" s="17"/>
      <c r="I368" s="17"/>
      <c r="J368" s="25" t="s">
        <v>70</v>
      </c>
      <c r="K368" s="25" t="s">
        <v>65</v>
      </c>
      <c r="L368" s="25" t="s">
        <v>71</v>
      </c>
      <c r="M368" s="25" t="s">
        <v>72</v>
      </c>
      <c r="N368" s="26">
        <v>54748.82</v>
      </c>
      <c r="O368" s="26">
        <v>45670.73</v>
      </c>
      <c r="P368" s="27">
        <v>-9078.0899999999965</v>
      </c>
      <c r="Q368" s="28">
        <v>-0.1658134367096861</v>
      </c>
      <c r="R368" s="29">
        <v>16038.46</v>
      </c>
      <c r="S368" s="29">
        <v>11090.11</v>
      </c>
      <c r="T368" s="30">
        <v>-4948.3499999999985</v>
      </c>
      <c r="U368" s="31">
        <v>-0.30853024542256541</v>
      </c>
      <c r="V368" s="26">
        <v>35440.019999999997</v>
      </c>
      <c r="W368" s="26">
        <v>31837.52</v>
      </c>
      <c r="X368" s="27">
        <v>-3602.4999999999964</v>
      </c>
      <c r="Y368" s="28">
        <v>-0.10165061983599323</v>
      </c>
      <c r="Z368" s="29">
        <v>1760.34</v>
      </c>
      <c r="AA368" s="29">
        <v>1345</v>
      </c>
      <c r="AB368" s="30">
        <v>-415.33999999999992</v>
      </c>
      <c r="AC368" s="32">
        <v>-0.23594305645500296</v>
      </c>
      <c r="AD368" s="26">
        <v>1510</v>
      </c>
      <c r="AE368" s="26">
        <v>1398.1</v>
      </c>
      <c r="AF368" s="27">
        <v>-111.90000000000009</v>
      </c>
      <c r="AG368" s="33">
        <v>-7.4105960264900725E-2</v>
      </c>
      <c r="AH368" s="34">
        <v>89.28</v>
      </c>
      <c r="AI368" s="34">
        <v>65</v>
      </c>
      <c r="AJ368" s="34">
        <v>-24.28</v>
      </c>
      <c r="AK368" s="32">
        <v>-0.27195340501792115</v>
      </c>
      <c r="AL368" s="35">
        <v>44729.041666666664</v>
      </c>
      <c r="AM368" s="16"/>
    </row>
    <row r="369" spans="1:39" ht="41.25" hidden="1" x14ac:dyDescent="0.25">
      <c r="A369" s="25" t="s">
        <v>50</v>
      </c>
      <c r="B369" s="25" t="s">
        <v>1136</v>
      </c>
      <c r="C369" s="39">
        <v>643513</v>
      </c>
      <c r="D369" s="25" t="s">
        <v>5323</v>
      </c>
      <c r="E369" s="25" t="s">
        <v>171</v>
      </c>
      <c r="F369" s="25" t="s">
        <v>248</v>
      </c>
      <c r="G369" s="17"/>
      <c r="H369" s="17"/>
      <c r="I369" s="17"/>
      <c r="J369" s="25" t="s">
        <v>70</v>
      </c>
      <c r="K369" s="25" t="s">
        <v>65</v>
      </c>
      <c r="L369" s="25" t="s">
        <v>77</v>
      </c>
      <c r="M369" s="25" t="s">
        <v>72</v>
      </c>
      <c r="N369" s="26">
        <v>45764.25</v>
      </c>
      <c r="O369" s="26">
        <v>41180.959999999999</v>
      </c>
      <c r="P369" s="27">
        <v>-4583.2900000000009</v>
      </c>
      <c r="Q369" s="28">
        <v>-0.10015000792103008</v>
      </c>
      <c r="R369" s="29">
        <v>15463.41</v>
      </c>
      <c r="S369" s="29">
        <v>13154.78</v>
      </c>
      <c r="T369" s="30">
        <v>-2308.6299999999992</v>
      </c>
      <c r="U369" s="31">
        <v>-0.1492963065714483</v>
      </c>
      <c r="V369" s="26">
        <v>14936.43</v>
      </c>
      <c r="W369" s="26">
        <v>11851.28</v>
      </c>
      <c r="X369" s="27">
        <v>-3085.1499999999996</v>
      </c>
      <c r="Y369" s="28">
        <v>-0.2065520341875535</v>
      </c>
      <c r="Z369" s="29">
        <v>1411.41</v>
      </c>
      <c r="AA369" s="29">
        <v>1372</v>
      </c>
      <c r="AB369" s="30">
        <v>-39.410000000000082</v>
      </c>
      <c r="AC369" s="32">
        <v>-2.7922432177751384E-2</v>
      </c>
      <c r="AD369" s="26">
        <v>13953</v>
      </c>
      <c r="AE369" s="26">
        <v>14802.9</v>
      </c>
      <c r="AF369" s="27">
        <v>849.89999999999964</v>
      </c>
      <c r="AG369" s="33">
        <v>6.0911631907116723E-2</v>
      </c>
      <c r="AH369" s="34">
        <v>58.110000000000014</v>
      </c>
      <c r="AI369" s="34">
        <v>44</v>
      </c>
      <c r="AJ369" s="34">
        <v>-14.110000000000014</v>
      </c>
      <c r="AK369" s="32">
        <v>-0.24281535019790071</v>
      </c>
      <c r="AL369" s="35">
        <v>44851.041666666664</v>
      </c>
      <c r="AM369" s="16"/>
    </row>
    <row r="370" spans="1:39" ht="49.5" hidden="1" x14ac:dyDescent="0.25">
      <c r="A370" s="25" t="s">
        <v>50</v>
      </c>
      <c r="B370" s="25" t="s">
        <v>1136</v>
      </c>
      <c r="C370" s="39">
        <v>643532</v>
      </c>
      <c r="D370" s="25" t="s">
        <v>5409</v>
      </c>
      <c r="E370" s="25" t="s">
        <v>171</v>
      </c>
      <c r="F370" s="25" t="s">
        <v>248</v>
      </c>
      <c r="G370" s="17"/>
      <c r="H370" s="17"/>
      <c r="I370" s="17"/>
      <c r="J370" s="25" t="s">
        <v>70</v>
      </c>
      <c r="K370" s="25" t="s">
        <v>65</v>
      </c>
      <c r="L370" s="25" t="s">
        <v>77</v>
      </c>
      <c r="M370" s="25" t="s">
        <v>72</v>
      </c>
      <c r="N370" s="26">
        <v>83014.33</v>
      </c>
      <c r="O370" s="26">
        <v>59090.34</v>
      </c>
      <c r="P370" s="27">
        <v>-23923.990000000005</v>
      </c>
      <c r="Q370" s="28">
        <v>-0.28819108700871288</v>
      </c>
      <c r="R370" s="29">
        <v>23635.599999999999</v>
      </c>
      <c r="S370" s="29">
        <v>12723.19</v>
      </c>
      <c r="T370" s="30">
        <v>-10912.409999999998</v>
      </c>
      <c r="U370" s="31">
        <v>-0.46169380087664363</v>
      </c>
      <c r="V370" s="26">
        <v>50388.02</v>
      </c>
      <c r="W370" s="26">
        <v>38713.25</v>
      </c>
      <c r="X370" s="27">
        <v>-11674.769999999997</v>
      </c>
      <c r="Y370" s="28">
        <v>-0.23169733599375403</v>
      </c>
      <c r="Z370" s="29">
        <v>2899.71</v>
      </c>
      <c r="AA370" s="29">
        <v>1563</v>
      </c>
      <c r="AB370" s="30">
        <v>-1336.71</v>
      </c>
      <c r="AC370" s="32">
        <v>-0.46098058081670235</v>
      </c>
      <c r="AD370" s="26">
        <v>6091</v>
      </c>
      <c r="AE370" s="26">
        <v>6090.9</v>
      </c>
      <c r="AF370" s="27">
        <v>-0.1000000000003638</v>
      </c>
      <c r="AG370" s="33">
        <v>-1.6417665408038713E-5</v>
      </c>
      <c r="AH370" s="34">
        <v>129.41999999999999</v>
      </c>
      <c r="AI370" s="34">
        <v>78</v>
      </c>
      <c r="AJ370" s="34">
        <v>-51.419999999999987</v>
      </c>
      <c r="AK370" s="32">
        <v>-0.39731108020398698</v>
      </c>
      <c r="AL370" s="35">
        <v>44869.041666666664</v>
      </c>
      <c r="AM370" s="16"/>
    </row>
    <row r="371" spans="1:39" ht="41.25" hidden="1" x14ac:dyDescent="0.25">
      <c r="A371" s="25" t="s">
        <v>50</v>
      </c>
      <c r="B371" s="25" t="s">
        <v>1136</v>
      </c>
      <c r="C371" s="39">
        <v>643549</v>
      </c>
      <c r="D371" s="25" t="s">
        <v>5675</v>
      </c>
      <c r="E371" s="25" t="s">
        <v>53</v>
      </c>
      <c r="F371" s="25" t="s">
        <v>54</v>
      </c>
      <c r="G371" s="25" t="s">
        <v>56</v>
      </c>
      <c r="H371" s="17"/>
      <c r="I371" s="17"/>
      <c r="J371" s="25" t="s">
        <v>70</v>
      </c>
      <c r="K371" s="25" t="s">
        <v>65</v>
      </c>
      <c r="L371" s="25" t="s">
        <v>77</v>
      </c>
      <c r="M371" s="25" t="s">
        <v>177</v>
      </c>
      <c r="N371" s="26">
        <v>11058.76</v>
      </c>
      <c r="O371" s="26">
        <v>6523.2</v>
      </c>
      <c r="P371" s="27">
        <v>-4535.5600000000004</v>
      </c>
      <c r="Q371" s="28">
        <v>-0.41013278161385186</v>
      </c>
      <c r="R371" s="29">
        <v>8491.39</v>
      </c>
      <c r="S371" s="29">
        <v>4246.5</v>
      </c>
      <c r="T371" s="30">
        <v>-4244.8899999999994</v>
      </c>
      <c r="U371" s="31">
        <v>-0.49990519808888767</v>
      </c>
      <c r="V371" s="26">
        <v>255.06</v>
      </c>
      <c r="W371" s="26">
        <v>0</v>
      </c>
      <c r="X371" s="27">
        <v>-255.06</v>
      </c>
      <c r="Y371" s="28">
        <v>-1</v>
      </c>
      <c r="Z371" s="29">
        <v>775.31</v>
      </c>
      <c r="AA371" s="29">
        <v>740</v>
      </c>
      <c r="AB371" s="30">
        <v>-35.309999999999945</v>
      </c>
      <c r="AC371" s="32">
        <v>-4.5543073093343239E-2</v>
      </c>
      <c r="AD371" s="26">
        <v>1537</v>
      </c>
      <c r="AE371" s="26">
        <v>1536.7</v>
      </c>
      <c r="AF371" s="27">
        <v>-0.29999999999995453</v>
      </c>
      <c r="AG371" s="33">
        <v>-1.9518542615481753E-4</v>
      </c>
      <c r="AH371" s="34">
        <v>37.409999999999997</v>
      </c>
      <c r="AI371" s="34">
        <v>25</v>
      </c>
      <c r="AJ371" s="34">
        <v>-12.409999999999997</v>
      </c>
      <c r="AK371" s="32">
        <v>-0.33172948409516168</v>
      </c>
      <c r="AL371" s="35">
        <v>44439.041666666664</v>
      </c>
      <c r="AM371" s="16"/>
    </row>
    <row r="372" spans="1:39" ht="49.5" hidden="1" x14ac:dyDescent="0.25">
      <c r="A372" s="25" t="s">
        <v>50</v>
      </c>
      <c r="B372" s="25" t="s">
        <v>1136</v>
      </c>
      <c r="C372" s="39">
        <v>643550</v>
      </c>
      <c r="D372" s="25" t="s">
        <v>5667</v>
      </c>
      <c r="E372" s="25" t="s">
        <v>53</v>
      </c>
      <c r="F372" s="25" t="s">
        <v>54</v>
      </c>
      <c r="G372" s="25" t="s">
        <v>75</v>
      </c>
      <c r="H372" s="25" t="s">
        <v>74</v>
      </c>
      <c r="I372" s="17"/>
      <c r="J372" s="25" t="s">
        <v>5408</v>
      </c>
      <c r="K372" s="25" t="s">
        <v>58</v>
      </c>
      <c r="L372" s="25" t="s">
        <v>80</v>
      </c>
      <c r="M372" s="25" t="s">
        <v>60</v>
      </c>
      <c r="N372" s="26">
        <v>522169.89</v>
      </c>
      <c r="O372" s="26">
        <v>456542.92</v>
      </c>
      <c r="P372" s="27">
        <v>-65626.97000000003</v>
      </c>
      <c r="Q372" s="28">
        <v>-0.12568126055678935</v>
      </c>
      <c r="R372" s="29">
        <v>223583.73</v>
      </c>
      <c r="S372" s="29">
        <v>155496.23000000001</v>
      </c>
      <c r="T372" s="30">
        <v>-68087.5</v>
      </c>
      <c r="U372" s="31">
        <v>-0.30452797258548286</v>
      </c>
      <c r="V372" s="26">
        <v>142636.18</v>
      </c>
      <c r="W372" s="26">
        <v>150017.29</v>
      </c>
      <c r="X372" s="27">
        <v>7381.1100000000151</v>
      </c>
      <c r="Y372" s="28">
        <v>5.1747810408270999E-2</v>
      </c>
      <c r="Z372" s="29">
        <v>60549.98</v>
      </c>
      <c r="AA372" s="29">
        <v>56448.71</v>
      </c>
      <c r="AB372" s="30">
        <v>-4101.2700000000041</v>
      </c>
      <c r="AC372" s="32">
        <v>-6.7733630960736965E-2</v>
      </c>
      <c r="AD372" s="26">
        <v>95400</v>
      </c>
      <c r="AE372" s="26">
        <v>94580.69</v>
      </c>
      <c r="AF372" s="27">
        <v>-819.30999999999767</v>
      </c>
      <c r="AG372" s="33">
        <v>-8.5881551362683196E-3</v>
      </c>
      <c r="AH372" s="34">
        <v>1669.76</v>
      </c>
      <c r="AI372" s="34">
        <v>1505.5</v>
      </c>
      <c r="AJ372" s="34">
        <v>-164.26</v>
      </c>
      <c r="AK372" s="32">
        <v>-9.837341893445764E-2</v>
      </c>
      <c r="AL372" s="35">
        <v>44916.041666666664</v>
      </c>
      <c r="AM372" s="16"/>
    </row>
    <row r="373" spans="1:39" ht="49.5" hidden="1" x14ac:dyDescent="0.25">
      <c r="A373" s="25" t="s">
        <v>50</v>
      </c>
      <c r="B373" s="25" t="s">
        <v>1136</v>
      </c>
      <c r="C373" s="39">
        <v>643582</v>
      </c>
      <c r="D373" s="25" t="s">
        <v>1244</v>
      </c>
      <c r="E373" s="25" t="s">
        <v>53</v>
      </c>
      <c r="F373" s="25" t="s">
        <v>63</v>
      </c>
      <c r="G373" s="25" t="s">
        <v>56</v>
      </c>
      <c r="H373" s="17"/>
      <c r="I373" s="17"/>
      <c r="J373" s="25" t="s">
        <v>70</v>
      </c>
      <c r="K373" s="25" t="s">
        <v>65</v>
      </c>
      <c r="L373" s="25" t="s">
        <v>77</v>
      </c>
      <c r="M373" s="25" t="s">
        <v>177</v>
      </c>
      <c r="N373" s="26">
        <v>0</v>
      </c>
      <c r="O373" s="26">
        <v>0</v>
      </c>
      <c r="P373" s="27">
        <v>0</v>
      </c>
      <c r="Q373" s="18"/>
      <c r="R373" s="29">
        <v>0</v>
      </c>
      <c r="S373" s="29">
        <v>0</v>
      </c>
      <c r="T373" s="30">
        <v>0</v>
      </c>
      <c r="U373" s="19"/>
      <c r="V373" s="26">
        <v>0</v>
      </c>
      <c r="W373" s="26">
        <v>0</v>
      </c>
      <c r="X373" s="27">
        <v>0</v>
      </c>
      <c r="Y373" s="18"/>
      <c r="Z373" s="29">
        <v>0</v>
      </c>
      <c r="AA373" s="29">
        <v>0</v>
      </c>
      <c r="AB373" s="30">
        <v>0</v>
      </c>
      <c r="AC373" s="19"/>
      <c r="AD373" s="26">
        <v>0</v>
      </c>
      <c r="AE373" s="26">
        <v>0</v>
      </c>
      <c r="AF373" s="27">
        <v>0</v>
      </c>
      <c r="AG373" s="18"/>
      <c r="AH373" s="34">
        <v>0</v>
      </c>
      <c r="AI373" s="34">
        <v>0</v>
      </c>
      <c r="AJ373" s="34">
        <v>0</v>
      </c>
      <c r="AK373" s="19"/>
      <c r="AL373" s="35">
        <v>44673</v>
      </c>
      <c r="AM373" s="16"/>
    </row>
    <row r="374" spans="1:39" ht="49.5" hidden="1" x14ac:dyDescent="0.25">
      <c r="A374" s="25" t="s">
        <v>50</v>
      </c>
      <c r="B374" s="25" t="s">
        <v>1136</v>
      </c>
      <c r="C374" s="39">
        <v>644771</v>
      </c>
      <c r="D374" s="25" t="s">
        <v>5071</v>
      </c>
      <c r="E374" s="25" t="s">
        <v>53</v>
      </c>
      <c r="F374" s="25" t="s">
        <v>54</v>
      </c>
      <c r="G374" s="25" t="s">
        <v>83</v>
      </c>
      <c r="H374" s="25" t="s">
        <v>56</v>
      </c>
      <c r="I374" s="25" t="s">
        <v>56</v>
      </c>
      <c r="J374" s="25" t="s">
        <v>70</v>
      </c>
      <c r="K374" s="25" t="s">
        <v>65</v>
      </c>
      <c r="L374" s="25" t="s">
        <v>71</v>
      </c>
      <c r="M374" s="25" t="s">
        <v>72</v>
      </c>
      <c r="N374" s="26">
        <v>17562.93</v>
      </c>
      <c r="O374" s="26">
        <v>9546.74</v>
      </c>
      <c r="P374" s="27">
        <v>-8016.1900000000005</v>
      </c>
      <c r="Q374" s="28">
        <v>-0.4564266896241117</v>
      </c>
      <c r="R374" s="29">
        <v>7280.44</v>
      </c>
      <c r="S374" s="29">
        <v>7773.74</v>
      </c>
      <c r="T374" s="30">
        <v>493.30000000000018</v>
      </c>
      <c r="U374" s="31">
        <v>6.7756893814110167E-2</v>
      </c>
      <c r="V374" s="26">
        <v>6778.33</v>
      </c>
      <c r="W374" s="26">
        <v>0</v>
      </c>
      <c r="X374" s="27">
        <v>-6778.33</v>
      </c>
      <c r="Y374" s="28">
        <v>-1</v>
      </c>
      <c r="Z374" s="29">
        <v>618.16</v>
      </c>
      <c r="AA374" s="29">
        <v>585</v>
      </c>
      <c r="AB374" s="30">
        <v>-33.159999999999968</v>
      </c>
      <c r="AC374" s="32">
        <v>-5.3643069755403082E-2</v>
      </c>
      <c r="AD374" s="26">
        <v>2886</v>
      </c>
      <c r="AE374" s="26">
        <v>1188</v>
      </c>
      <c r="AF374" s="27">
        <v>-1698</v>
      </c>
      <c r="AG374" s="33">
        <v>-0.58835758835758833</v>
      </c>
      <c r="AH374" s="34">
        <v>18.200000000000003</v>
      </c>
      <c r="AI374" s="34">
        <v>9</v>
      </c>
      <c r="AJ374" s="34">
        <v>-9.2000000000000028</v>
      </c>
      <c r="AK374" s="32">
        <v>-0.50549450549450559</v>
      </c>
      <c r="AL374" s="35">
        <v>44765.041666666664</v>
      </c>
      <c r="AM374" s="16"/>
    </row>
    <row r="375" spans="1:39" ht="66" hidden="1" x14ac:dyDescent="0.25">
      <c r="A375" s="25" t="s">
        <v>50</v>
      </c>
      <c r="B375" s="25" t="s">
        <v>1136</v>
      </c>
      <c r="C375" s="39">
        <v>645488</v>
      </c>
      <c r="D375" s="25" t="s">
        <v>5677</v>
      </c>
      <c r="E375" s="25" t="s">
        <v>171</v>
      </c>
      <c r="F375" s="25" t="s">
        <v>248</v>
      </c>
      <c r="G375" s="17"/>
      <c r="H375" s="17"/>
      <c r="I375" s="17"/>
      <c r="J375" s="25" t="s">
        <v>57</v>
      </c>
      <c r="K375" s="25" t="s">
        <v>58</v>
      </c>
      <c r="L375" s="25" t="s">
        <v>59</v>
      </c>
      <c r="M375" s="25" t="s">
        <v>72</v>
      </c>
      <c r="N375" s="26">
        <v>251816.67</v>
      </c>
      <c r="O375" s="26">
        <v>273345.78000000003</v>
      </c>
      <c r="P375" s="27">
        <v>21529.110000000015</v>
      </c>
      <c r="Q375" s="28">
        <v>8.5495173929509963E-2</v>
      </c>
      <c r="R375" s="29">
        <v>57105.39</v>
      </c>
      <c r="S375" s="29">
        <v>45583.32</v>
      </c>
      <c r="T375" s="30">
        <v>-11522.07</v>
      </c>
      <c r="U375" s="31">
        <v>-0.20176851957407171</v>
      </c>
      <c r="V375" s="26">
        <v>8861.2800000000007</v>
      </c>
      <c r="W375" s="26">
        <v>14831.82</v>
      </c>
      <c r="X375" s="27">
        <v>5970.5399999999991</v>
      </c>
      <c r="Y375" s="28">
        <v>0.67377850603975931</v>
      </c>
      <c r="Z375" s="29">
        <v>4260</v>
      </c>
      <c r="AA375" s="29">
        <v>2726.86</v>
      </c>
      <c r="AB375" s="30">
        <v>-1533.1399999999999</v>
      </c>
      <c r="AC375" s="32">
        <v>-0.35989201877934268</v>
      </c>
      <c r="AD375" s="26">
        <v>181590</v>
      </c>
      <c r="AE375" s="26">
        <v>210203.78</v>
      </c>
      <c r="AF375" s="27">
        <v>28613.78</v>
      </c>
      <c r="AG375" s="33">
        <v>0.1575735447987224</v>
      </c>
      <c r="AH375" s="34">
        <v>240</v>
      </c>
      <c r="AI375" s="34">
        <v>107.5</v>
      </c>
      <c r="AJ375" s="34">
        <v>-132.5</v>
      </c>
      <c r="AK375" s="32">
        <v>-0.55208333333333337</v>
      </c>
      <c r="AL375" s="35">
        <v>44890.041666666664</v>
      </c>
      <c r="AM375" s="16"/>
    </row>
    <row r="376" spans="1:39" ht="82.5" hidden="1" x14ac:dyDescent="0.25">
      <c r="A376" s="25" t="s">
        <v>50</v>
      </c>
      <c r="B376" s="25" t="s">
        <v>1136</v>
      </c>
      <c r="C376" s="39">
        <v>647541</v>
      </c>
      <c r="D376" s="25" t="s">
        <v>5678</v>
      </c>
      <c r="E376" s="25" t="s">
        <v>171</v>
      </c>
      <c r="F376" s="25" t="s">
        <v>248</v>
      </c>
      <c r="G376" s="17"/>
      <c r="H376" s="17"/>
      <c r="I376" s="17"/>
      <c r="J376" s="25" t="s">
        <v>5408</v>
      </c>
      <c r="K376" s="25" t="s">
        <v>65</v>
      </c>
      <c r="L376" s="25" t="s">
        <v>59</v>
      </c>
      <c r="M376" s="25" t="s">
        <v>72</v>
      </c>
      <c r="N376" s="26">
        <v>20242.09</v>
      </c>
      <c r="O376" s="26">
        <v>17454.82</v>
      </c>
      <c r="P376" s="27">
        <v>-2787.2700000000004</v>
      </c>
      <c r="Q376" s="28">
        <v>-0.13769674969333703</v>
      </c>
      <c r="R376" s="29">
        <v>5552.51</v>
      </c>
      <c r="S376" s="29">
        <v>4591.6499999999996</v>
      </c>
      <c r="T376" s="30">
        <v>-960.86000000000058</v>
      </c>
      <c r="U376" s="31">
        <v>-0.17304966582680636</v>
      </c>
      <c r="V376" s="26">
        <v>3769.81</v>
      </c>
      <c r="W376" s="26">
        <v>1622.2</v>
      </c>
      <c r="X376" s="27">
        <v>-2147.6099999999997</v>
      </c>
      <c r="Y376" s="28">
        <v>-0.56968653592621366</v>
      </c>
      <c r="Z376" s="29">
        <v>598.77</v>
      </c>
      <c r="AA376" s="29">
        <v>920.23</v>
      </c>
      <c r="AB376" s="30">
        <v>321.46000000000004</v>
      </c>
      <c r="AC376" s="32">
        <v>0.53686724451792844</v>
      </c>
      <c r="AD376" s="26">
        <v>10321</v>
      </c>
      <c r="AE376" s="26">
        <v>10320.74</v>
      </c>
      <c r="AF376" s="27">
        <v>-0.26000000000021828</v>
      </c>
      <c r="AG376" s="33">
        <v>-2.5191357426627097E-5</v>
      </c>
      <c r="AH376" s="34">
        <v>24.22</v>
      </c>
      <c r="AI376" s="34">
        <v>30</v>
      </c>
      <c r="AJ376" s="34">
        <v>5.7800000000000011</v>
      </c>
      <c r="AK376" s="32">
        <v>0.23864574731626761</v>
      </c>
      <c r="AL376" s="35">
        <v>44860.041666666664</v>
      </c>
      <c r="AM376" s="16"/>
    </row>
    <row r="377" spans="1:39" ht="41.25" hidden="1" x14ac:dyDescent="0.25">
      <c r="A377" s="25" t="s">
        <v>50</v>
      </c>
      <c r="B377" s="25" t="s">
        <v>1136</v>
      </c>
      <c r="C377" s="39">
        <v>648303</v>
      </c>
      <c r="D377" s="25" t="s">
        <v>5679</v>
      </c>
      <c r="E377" s="25" t="s">
        <v>62</v>
      </c>
      <c r="F377" s="25" t="s">
        <v>248</v>
      </c>
      <c r="G377" s="17"/>
      <c r="H377" s="17"/>
      <c r="I377" s="17"/>
      <c r="J377" s="25" t="s">
        <v>70</v>
      </c>
      <c r="K377" s="25" t="s">
        <v>65</v>
      </c>
      <c r="L377" s="25" t="s">
        <v>71</v>
      </c>
      <c r="M377" s="25" t="s">
        <v>72</v>
      </c>
      <c r="N377" s="26">
        <v>11808.28</v>
      </c>
      <c r="O377" s="26">
        <v>10469.5</v>
      </c>
      <c r="P377" s="27">
        <v>-1338.7800000000007</v>
      </c>
      <c r="Q377" s="28">
        <v>-0.11337637657643625</v>
      </c>
      <c r="R377" s="29">
        <v>7390.12</v>
      </c>
      <c r="S377" s="29">
        <v>6284.8</v>
      </c>
      <c r="T377" s="30">
        <v>-1105.3199999999997</v>
      </c>
      <c r="U377" s="31">
        <v>-0.14956726007155496</v>
      </c>
      <c r="V377" s="26">
        <v>0</v>
      </c>
      <c r="W377" s="26">
        <v>0</v>
      </c>
      <c r="X377" s="27">
        <v>0</v>
      </c>
      <c r="Y377" s="18"/>
      <c r="Z377" s="29">
        <v>618.16</v>
      </c>
      <c r="AA377" s="29">
        <v>384</v>
      </c>
      <c r="AB377" s="30">
        <v>-234.15999999999997</v>
      </c>
      <c r="AC377" s="32">
        <v>-0.378801604762521</v>
      </c>
      <c r="AD377" s="26">
        <v>3800</v>
      </c>
      <c r="AE377" s="26">
        <v>3800.7</v>
      </c>
      <c r="AF377" s="27">
        <v>0.6999999999998181</v>
      </c>
      <c r="AG377" s="33">
        <v>1.8421052631574161E-4</v>
      </c>
      <c r="AH377" s="34">
        <v>18.200000000000003</v>
      </c>
      <c r="AI377" s="34">
        <v>16</v>
      </c>
      <c r="AJ377" s="34">
        <v>-2.2000000000000028</v>
      </c>
      <c r="AK377" s="32">
        <v>-0.12087912087912102</v>
      </c>
      <c r="AL377" s="35">
        <v>44924.041666666664</v>
      </c>
      <c r="AM377" s="16"/>
    </row>
    <row r="378" spans="1:39" ht="49.5" hidden="1" x14ac:dyDescent="0.25">
      <c r="A378" s="25" t="s">
        <v>183</v>
      </c>
      <c r="B378" s="25" t="s">
        <v>1043</v>
      </c>
      <c r="C378" s="39">
        <v>450067</v>
      </c>
      <c r="D378" s="25" t="s">
        <v>1413</v>
      </c>
      <c r="E378" s="25" t="s">
        <v>53</v>
      </c>
      <c r="F378" s="25" t="s">
        <v>54</v>
      </c>
      <c r="G378" s="25" t="s">
        <v>104</v>
      </c>
      <c r="H378" s="25" t="s">
        <v>131</v>
      </c>
      <c r="I378" s="25" t="s">
        <v>56</v>
      </c>
      <c r="J378" s="25" t="s">
        <v>5865</v>
      </c>
      <c r="K378" s="25" t="s">
        <v>1414</v>
      </c>
      <c r="L378" s="25" t="s">
        <v>1045</v>
      </c>
      <c r="M378" s="25" t="s">
        <v>192</v>
      </c>
      <c r="N378" s="26">
        <v>96993.43</v>
      </c>
      <c r="O378" s="26">
        <v>68146.5</v>
      </c>
      <c r="P378" s="27">
        <v>-28846.929999999993</v>
      </c>
      <c r="Q378" s="28">
        <v>-0.29741117516928717</v>
      </c>
      <c r="R378" s="29">
        <v>39536.99</v>
      </c>
      <c r="S378" s="29">
        <v>2064.92</v>
      </c>
      <c r="T378" s="30">
        <v>-37472.07</v>
      </c>
      <c r="U378" s="31">
        <v>-0.94777245308760227</v>
      </c>
      <c r="V378" s="26">
        <v>51216.44</v>
      </c>
      <c r="W378" s="26">
        <v>46469.08</v>
      </c>
      <c r="X378" s="27">
        <v>-4747.3600000000006</v>
      </c>
      <c r="Y378" s="28">
        <v>-9.2692112142116881E-2</v>
      </c>
      <c r="Z378" s="29">
        <v>6240</v>
      </c>
      <c r="AA378" s="29">
        <v>0</v>
      </c>
      <c r="AB378" s="30">
        <v>-6240</v>
      </c>
      <c r="AC378" s="32">
        <v>-1</v>
      </c>
      <c r="AD378" s="26">
        <v>0</v>
      </c>
      <c r="AE378" s="26">
        <v>15364.42</v>
      </c>
      <c r="AF378" s="27">
        <v>15364.42</v>
      </c>
      <c r="AG378" s="18"/>
      <c r="AH378" s="34">
        <v>16</v>
      </c>
      <c r="AI378" s="34">
        <v>2</v>
      </c>
      <c r="AJ378" s="34">
        <v>-14</v>
      </c>
      <c r="AK378" s="32">
        <v>-0.875</v>
      </c>
      <c r="AL378" s="35">
        <v>44176.041666666664</v>
      </c>
      <c r="AM378" s="16"/>
    </row>
    <row r="379" spans="1:39" ht="33" hidden="1" x14ac:dyDescent="0.25">
      <c r="A379" s="25" t="s">
        <v>183</v>
      </c>
      <c r="B379" s="25" t="s">
        <v>1040</v>
      </c>
      <c r="C379" s="39">
        <v>450072</v>
      </c>
      <c r="D379" s="25" t="s">
        <v>1409</v>
      </c>
      <c r="E379" s="25" t="s">
        <v>53</v>
      </c>
      <c r="F379" s="25" t="s">
        <v>54</v>
      </c>
      <c r="G379" s="25" t="s">
        <v>289</v>
      </c>
      <c r="H379" s="25" t="s">
        <v>56</v>
      </c>
      <c r="I379" s="25" t="s">
        <v>56</v>
      </c>
      <c r="J379" s="25" t="s">
        <v>1408</v>
      </c>
      <c r="K379" s="25" t="s">
        <v>65</v>
      </c>
      <c r="L379" s="25" t="s">
        <v>213</v>
      </c>
      <c r="M379" s="25" t="s">
        <v>187</v>
      </c>
      <c r="N379" s="26">
        <v>314723.25</v>
      </c>
      <c r="O379" s="26">
        <v>315549.34999999998</v>
      </c>
      <c r="P379" s="27">
        <v>826.09999999997672</v>
      </c>
      <c r="Q379" s="28">
        <v>2.6248457970613126E-3</v>
      </c>
      <c r="R379" s="29">
        <v>55479.1</v>
      </c>
      <c r="S379" s="29">
        <v>23431.53</v>
      </c>
      <c r="T379" s="30">
        <v>-32047.57</v>
      </c>
      <c r="U379" s="31">
        <v>-0.5776512236139375</v>
      </c>
      <c r="V379" s="26">
        <v>23605</v>
      </c>
      <c r="W379" s="26">
        <v>25403.59</v>
      </c>
      <c r="X379" s="27">
        <v>1798.5900000000001</v>
      </c>
      <c r="Y379" s="28">
        <v>7.6195297606439324E-2</v>
      </c>
      <c r="Z379" s="29">
        <v>7777</v>
      </c>
      <c r="AA379" s="29">
        <v>0</v>
      </c>
      <c r="AB379" s="30">
        <v>-7777</v>
      </c>
      <c r="AC379" s="32">
        <v>-1</v>
      </c>
      <c r="AD379" s="26">
        <v>227862.15</v>
      </c>
      <c r="AE379" s="26">
        <v>203895.7</v>
      </c>
      <c r="AF379" s="27">
        <v>-23966.449999999983</v>
      </c>
      <c r="AG379" s="33">
        <v>-0.10517960091221812</v>
      </c>
      <c r="AH379" s="34">
        <v>629</v>
      </c>
      <c r="AI379" s="34">
        <v>601.25</v>
      </c>
      <c r="AJ379" s="34">
        <v>-27.75</v>
      </c>
      <c r="AK379" s="32">
        <v>-4.4117647058823532E-2</v>
      </c>
      <c r="AL379" s="35">
        <v>43652.041655092595</v>
      </c>
      <c r="AM379" s="16"/>
    </row>
    <row r="380" spans="1:39" ht="24.75" hidden="1" x14ac:dyDescent="0.25">
      <c r="A380" s="25" t="s">
        <v>183</v>
      </c>
      <c r="B380" s="25" t="s">
        <v>1136</v>
      </c>
      <c r="C380" s="39">
        <v>450081</v>
      </c>
      <c r="D380" s="25" t="s">
        <v>1518</v>
      </c>
      <c r="E380" s="25" t="s">
        <v>53</v>
      </c>
      <c r="F380" s="25" t="s">
        <v>63</v>
      </c>
      <c r="G380" s="25" t="s">
        <v>56</v>
      </c>
      <c r="H380" s="17"/>
      <c r="I380" s="17"/>
      <c r="J380" s="25" t="s">
        <v>887</v>
      </c>
      <c r="K380" s="25" t="s">
        <v>65</v>
      </c>
      <c r="L380" s="25" t="s">
        <v>981</v>
      </c>
      <c r="M380" s="25" t="s">
        <v>419</v>
      </c>
      <c r="N380" s="26">
        <v>0</v>
      </c>
      <c r="O380" s="26">
        <v>32450.27</v>
      </c>
      <c r="P380" s="27">
        <v>32450.27</v>
      </c>
      <c r="Q380" s="18"/>
      <c r="R380" s="29">
        <v>0</v>
      </c>
      <c r="S380" s="29">
        <v>13671.91</v>
      </c>
      <c r="T380" s="30">
        <v>13671.91</v>
      </c>
      <c r="U380" s="19"/>
      <c r="V380" s="26">
        <v>0</v>
      </c>
      <c r="W380" s="26">
        <v>0</v>
      </c>
      <c r="X380" s="27">
        <v>0</v>
      </c>
      <c r="Y380" s="18"/>
      <c r="Z380" s="29">
        <v>0</v>
      </c>
      <c r="AA380" s="29">
        <v>0</v>
      </c>
      <c r="AB380" s="30">
        <v>0</v>
      </c>
      <c r="AC380" s="19"/>
      <c r="AD380" s="26">
        <v>0</v>
      </c>
      <c r="AE380" s="26">
        <v>6724</v>
      </c>
      <c r="AF380" s="27">
        <v>6724</v>
      </c>
      <c r="AG380" s="18"/>
      <c r="AH380" s="34">
        <v>0</v>
      </c>
      <c r="AI380" s="34">
        <v>16</v>
      </c>
      <c r="AJ380" s="34">
        <v>16</v>
      </c>
      <c r="AK380" s="19"/>
      <c r="AL380" s="35">
        <v>43739.041655092595</v>
      </c>
      <c r="AM380" s="16"/>
    </row>
    <row r="381" spans="1:39" ht="33" hidden="1" x14ac:dyDescent="0.25">
      <c r="A381" s="25" t="s">
        <v>183</v>
      </c>
      <c r="B381" s="25" t="s">
        <v>51</v>
      </c>
      <c r="C381" s="39">
        <v>450082</v>
      </c>
      <c r="D381" s="25" t="s">
        <v>1302</v>
      </c>
      <c r="E381" s="25" t="s">
        <v>53</v>
      </c>
      <c r="F381" s="25" t="s">
        <v>63</v>
      </c>
      <c r="G381" s="25" t="s">
        <v>56</v>
      </c>
      <c r="H381" s="17"/>
      <c r="I381" s="17"/>
      <c r="J381" s="25" t="s">
        <v>1303</v>
      </c>
      <c r="K381" s="25" t="s">
        <v>65</v>
      </c>
      <c r="L381" s="25" t="s">
        <v>189</v>
      </c>
      <c r="M381" s="25" t="s">
        <v>243</v>
      </c>
      <c r="N381" s="26">
        <v>0</v>
      </c>
      <c r="O381" s="26">
        <v>0</v>
      </c>
      <c r="P381" s="27">
        <v>0</v>
      </c>
      <c r="Q381" s="18"/>
      <c r="R381" s="29">
        <v>0</v>
      </c>
      <c r="S381" s="29">
        <v>0</v>
      </c>
      <c r="T381" s="30">
        <v>0</v>
      </c>
      <c r="U381" s="19"/>
      <c r="V381" s="26">
        <v>0</v>
      </c>
      <c r="W381" s="26">
        <v>0</v>
      </c>
      <c r="X381" s="27">
        <v>0</v>
      </c>
      <c r="Y381" s="18"/>
      <c r="Z381" s="29">
        <v>0</v>
      </c>
      <c r="AA381" s="29">
        <v>0</v>
      </c>
      <c r="AB381" s="30">
        <v>0</v>
      </c>
      <c r="AC381" s="19"/>
      <c r="AD381" s="26">
        <v>0</v>
      </c>
      <c r="AE381" s="26">
        <v>0</v>
      </c>
      <c r="AF381" s="27">
        <v>0</v>
      </c>
      <c r="AG381" s="18"/>
      <c r="AH381" s="34">
        <v>0</v>
      </c>
      <c r="AI381" s="34">
        <v>0</v>
      </c>
      <c r="AJ381" s="34">
        <v>0</v>
      </c>
      <c r="AK381" s="19"/>
      <c r="AL381" s="35">
        <v>43739.041655092595</v>
      </c>
      <c r="AM381" s="16"/>
    </row>
    <row r="382" spans="1:39" ht="33" hidden="1" x14ac:dyDescent="0.25">
      <c r="A382" s="25" t="s">
        <v>183</v>
      </c>
      <c r="B382" s="25" t="s">
        <v>1136</v>
      </c>
      <c r="C382" s="39">
        <v>450083</v>
      </c>
      <c r="D382" s="25" t="s">
        <v>1512</v>
      </c>
      <c r="E382" s="25" t="s">
        <v>53</v>
      </c>
      <c r="F382" s="25" t="s">
        <v>63</v>
      </c>
      <c r="G382" s="25" t="s">
        <v>56</v>
      </c>
      <c r="H382" s="17"/>
      <c r="I382" s="17"/>
      <c r="J382" s="25" t="s">
        <v>887</v>
      </c>
      <c r="K382" s="25" t="s">
        <v>65</v>
      </c>
      <c r="L382" s="25" t="s">
        <v>981</v>
      </c>
      <c r="M382" s="25" t="s">
        <v>419</v>
      </c>
      <c r="N382" s="26">
        <v>0</v>
      </c>
      <c r="O382" s="26">
        <v>33967.480000000003</v>
      </c>
      <c r="P382" s="27">
        <v>33967.480000000003</v>
      </c>
      <c r="Q382" s="18"/>
      <c r="R382" s="29">
        <v>0</v>
      </c>
      <c r="S382" s="29">
        <v>6069.06</v>
      </c>
      <c r="T382" s="30">
        <v>6069.06</v>
      </c>
      <c r="U382" s="19"/>
      <c r="V382" s="26">
        <v>0</v>
      </c>
      <c r="W382" s="26">
        <v>0</v>
      </c>
      <c r="X382" s="27">
        <v>0</v>
      </c>
      <c r="Y382" s="18"/>
      <c r="Z382" s="29">
        <v>0</v>
      </c>
      <c r="AA382" s="29">
        <v>0</v>
      </c>
      <c r="AB382" s="30">
        <v>0</v>
      </c>
      <c r="AC382" s="19"/>
      <c r="AD382" s="26">
        <v>0</v>
      </c>
      <c r="AE382" s="26">
        <v>14000.18</v>
      </c>
      <c r="AF382" s="27">
        <v>14000.18</v>
      </c>
      <c r="AG382" s="18"/>
      <c r="AH382" s="34">
        <v>0</v>
      </c>
      <c r="AI382" s="34">
        <v>38.5</v>
      </c>
      <c r="AJ382" s="34">
        <v>38.5</v>
      </c>
      <c r="AK382" s="19"/>
      <c r="AL382" s="35">
        <v>43739.041655092595</v>
      </c>
      <c r="AM382" s="16"/>
    </row>
    <row r="383" spans="1:39" ht="41.25" hidden="1" x14ac:dyDescent="0.25">
      <c r="A383" s="25" t="s">
        <v>183</v>
      </c>
      <c r="B383" s="25" t="s">
        <v>1040</v>
      </c>
      <c r="C383" s="39">
        <v>450086</v>
      </c>
      <c r="D383" s="25" t="s">
        <v>1456</v>
      </c>
      <c r="E383" s="25" t="s">
        <v>53</v>
      </c>
      <c r="F383" s="25" t="s">
        <v>54</v>
      </c>
      <c r="G383" s="25" t="s">
        <v>289</v>
      </c>
      <c r="H383" s="25" t="s">
        <v>56</v>
      </c>
      <c r="I383" s="25" t="s">
        <v>56</v>
      </c>
      <c r="J383" s="25" t="s">
        <v>195</v>
      </c>
      <c r="K383" s="25" t="s">
        <v>65</v>
      </c>
      <c r="L383" s="25" t="s">
        <v>202</v>
      </c>
      <c r="M383" s="25" t="s">
        <v>205</v>
      </c>
      <c r="N383" s="26">
        <v>127297.59</v>
      </c>
      <c r="O383" s="26">
        <v>91249.2</v>
      </c>
      <c r="P383" s="27">
        <v>-36048.39</v>
      </c>
      <c r="Q383" s="28">
        <v>-0.28318203039036327</v>
      </c>
      <c r="R383" s="29">
        <v>37832.76</v>
      </c>
      <c r="S383" s="29">
        <v>20842.689999999999</v>
      </c>
      <c r="T383" s="30">
        <v>-16990.070000000003</v>
      </c>
      <c r="U383" s="31">
        <v>-0.44908354558324592</v>
      </c>
      <c r="V383" s="26">
        <v>78130.83</v>
      </c>
      <c r="W383" s="26">
        <v>56337.34</v>
      </c>
      <c r="X383" s="27">
        <v>-21793.490000000005</v>
      </c>
      <c r="Y383" s="28">
        <v>-0.27893585669063037</v>
      </c>
      <c r="Z383" s="29">
        <v>7934</v>
      </c>
      <c r="AA383" s="29">
        <v>4397</v>
      </c>
      <c r="AB383" s="30">
        <v>-3537</v>
      </c>
      <c r="AC383" s="32">
        <v>-0.44580287370809174</v>
      </c>
      <c r="AD383" s="26">
        <v>3400</v>
      </c>
      <c r="AE383" s="26">
        <v>2275</v>
      </c>
      <c r="AF383" s="27">
        <v>-1125</v>
      </c>
      <c r="AG383" s="33">
        <v>-0.33088235294117646</v>
      </c>
      <c r="AH383" s="34">
        <v>398.5</v>
      </c>
      <c r="AI383" s="34">
        <v>351</v>
      </c>
      <c r="AJ383" s="34">
        <v>-47.5</v>
      </c>
      <c r="AK383" s="32">
        <v>-0.1191969887076537</v>
      </c>
      <c r="AL383" s="35">
        <v>43739.041655092595</v>
      </c>
      <c r="AM383" s="16"/>
    </row>
    <row r="384" spans="1:39" ht="57.75" hidden="1" x14ac:dyDescent="0.25">
      <c r="A384" s="25" t="s">
        <v>183</v>
      </c>
      <c r="B384" s="25" t="s">
        <v>1040</v>
      </c>
      <c r="C384" s="39">
        <v>450088</v>
      </c>
      <c r="D384" s="25" t="s">
        <v>1479</v>
      </c>
      <c r="E384" s="25" t="s">
        <v>53</v>
      </c>
      <c r="F384" s="25" t="s">
        <v>54</v>
      </c>
      <c r="G384" s="25" t="s">
        <v>289</v>
      </c>
      <c r="H384" s="25" t="s">
        <v>56</v>
      </c>
      <c r="I384" s="25" t="s">
        <v>56</v>
      </c>
      <c r="J384" s="25" t="s">
        <v>195</v>
      </c>
      <c r="K384" s="25" t="s">
        <v>65</v>
      </c>
      <c r="L384" s="25" t="s">
        <v>202</v>
      </c>
      <c r="M384" s="25" t="s">
        <v>205</v>
      </c>
      <c r="N384" s="26">
        <v>132124.12</v>
      </c>
      <c r="O384" s="26">
        <v>125951.45</v>
      </c>
      <c r="P384" s="27">
        <v>-6172.6699999999983</v>
      </c>
      <c r="Q384" s="28">
        <v>-4.6718721759509155E-2</v>
      </c>
      <c r="R384" s="29">
        <v>39050</v>
      </c>
      <c r="S384" s="29">
        <v>39192.93</v>
      </c>
      <c r="T384" s="30">
        <v>142.93000000000029</v>
      </c>
      <c r="U384" s="31">
        <v>3.6601792573623636E-3</v>
      </c>
      <c r="V384" s="26">
        <v>81452.12</v>
      </c>
      <c r="W384" s="26">
        <v>52411.94</v>
      </c>
      <c r="X384" s="27">
        <v>-29040.179999999993</v>
      </c>
      <c r="Y384" s="28">
        <v>-0.35653068330204291</v>
      </c>
      <c r="Z384" s="29">
        <v>8222</v>
      </c>
      <c r="AA384" s="29">
        <v>5996</v>
      </c>
      <c r="AB384" s="30">
        <v>-2226</v>
      </c>
      <c r="AC384" s="32">
        <v>-0.27073704694721479</v>
      </c>
      <c r="AD384" s="26">
        <v>3400</v>
      </c>
      <c r="AE384" s="26">
        <v>13267.3</v>
      </c>
      <c r="AF384" s="27">
        <v>9867.2999999999993</v>
      </c>
      <c r="AG384" s="33">
        <v>2.9021470588235294</v>
      </c>
      <c r="AH384" s="34">
        <v>390.5</v>
      </c>
      <c r="AI384" s="34">
        <v>642.25</v>
      </c>
      <c r="AJ384" s="34">
        <v>251.75</v>
      </c>
      <c r="AK384" s="32">
        <v>0.64468629961587709</v>
      </c>
      <c r="AL384" s="35">
        <v>43739.041655092595</v>
      </c>
      <c r="AM384" s="16"/>
    </row>
    <row r="385" spans="1:39" ht="41.25" hidden="1" x14ac:dyDescent="0.25">
      <c r="A385" s="25" t="s">
        <v>183</v>
      </c>
      <c r="B385" s="25" t="s">
        <v>1040</v>
      </c>
      <c r="C385" s="39">
        <v>450094</v>
      </c>
      <c r="D385" s="25" t="s">
        <v>1478</v>
      </c>
      <c r="E385" s="25" t="s">
        <v>53</v>
      </c>
      <c r="F385" s="25" t="s">
        <v>54</v>
      </c>
      <c r="G385" s="25" t="s">
        <v>289</v>
      </c>
      <c r="H385" s="25" t="s">
        <v>56</v>
      </c>
      <c r="I385" s="25" t="s">
        <v>56</v>
      </c>
      <c r="J385" s="25" t="s">
        <v>195</v>
      </c>
      <c r="K385" s="25" t="s">
        <v>65</v>
      </c>
      <c r="L385" s="25" t="s">
        <v>202</v>
      </c>
      <c r="M385" s="25" t="s">
        <v>205</v>
      </c>
      <c r="N385" s="26">
        <v>146575.10999999999</v>
      </c>
      <c r="O385" s="26">
        <v>124960.66</v>
      </c>
      <c r="P385" s="27">
        <v>-21614.449999999983</v>
      </c>
      <c r="Q385" s="28">
        <v>-0.1474633039675016</v>
      </c>
      <c r="R385" s="29">
        <v>58187.01</v>
      </c>
      <c r="S385" s="29">
        <v>42596.98</v>
      </c>
      <c r="T385" s="30">
        <v>-15590.029999999999</v>
      </c>
      <c r="U385" s="31">
        <v>-0.26792973208281362</v>
      </c>
      <c r="V385" s="26">
        <v>73500</v>
      </c>
      <c r="W385" s="26">
        <v>54070.95</v>
      </c>
      <c r="X385" s="27">
        <v>-19429.050000000003</v>
      </c>
      <c r="Y385" s="28">
        <v>-0.26434081632653067</v>
      </c>
      <c r="Z385" s="29">
        <v>8666.6</v>
      </c>
      <c r="AA385" s="29">
        <v>14346</v>
      </c>
      <c r="AB385" s="30">
        <v>5679.4</v>
      </c>
      <c r="AC385" s="32">
        <v>0.65532042554173486</v>
      </c>
      <c r="AD385" s="26">
        <v>6221.5</v>
      </c>
      <c r="AE385" s="26">
        <v>3725</v>
      </c>
      <c r="AF385" s="27">
        <v>-2496.5</v>
      </c>
      <c r="AG385" s="33">
        <v>-0.40126979024351039</v>
      </c>
      <c r="AH385" s="34">
        <v>436</v>
      </c>
      <c r="AI385" s="34">
        <v>662.25</v>
      </c>
      <c r="AJ385" s="34">
        <v>226.25</v>
      </c>
      <c r="AK385" s="32">
        <v>0.51892201834862384</v>
      </c>
      <c r="AL385" s="35">
        <v>43784.041655092595</v>
      </c>
      <c r="AM385" s="16"/>
    </row>
    <row r="386" spans="1:39" ht="33" hidden="1" x14ac:dyDescent="0.25">
      <c r="A386" s="25" t="s">
        <v>183</v>
      </c>
      <c r="B386" s="25" t="s">
        <v>1136</v>
      </c>
      <c r="C386" s="39">
        <v>450097</v>
      </c>
      <c r="D386" s="25" t="s">
        <v>4933</v>
      </c>
      <c r="E386" s="25" t="s">
        <v>53</v>
      </c>
      <c r="F386" s="25" t="s">
        <v>63</v>
      </c>
      <c r="G386" s="25" t="s">
        <v>56</v>
      </c>
      <c r="H386" s="17"/>
      <c r="I386" s="17"/>
      <c r="J386" s="25" t="s">
        <v>419</v>
      </c>
      <c r="K386" s="25" t="s">
        <v>65</v>
      </c>
      <c r="L386" s="25" t="s">
        <v>279</v>
      </c>
      <c r="M386" s="25" t="s">
        <v>419</v>
      </c>
      <c r="N386" s="26">
        <v>0</v>
      </c>
      <c r="O386" s="26">
        <v>19536.16</v>
      </c>
      <c r="P386" s="27">
        <v>19536.16</v>
      </c>
      <c r="Q386" s="18"/>
      <c r="R386" s="29">
        <v>0</v>
      </c>
      <c r="S386" s="29">
        <v>487.38</v>
      </c>
      <c r="T386" s="30">
        <v>487.38</v>
      </c>
      <c r="U386" s="19"/>
      <c r="V386" s="26">
        <v>0</v>
      </c>
      <c r="W386" s="26">
        <v>0</v>
      </c>
      <c r="X386" s="27">
        <v>0</v>
      </c>
      <c r="Y386" s="18"/>
      <c r="Z386" s="29">
        <v>0</v>
      </c>
      <c r="AA386" s="29">
        <v>0</v>
      </c>
      <c r="AB386" s="30">
        <v>0</v>
      </c>
      <c r="AC386" s="19"/>
      <c r="AD386" s="26">
        <v>0</v>
      </c>
      <c r="AE386" s="26">
        <v>13598.93</v>
      </c>
      <c r="AF386" s="27">
        <v>13598.93</v>
      </c>
      <c r="AG386" s="18"/>
      <c r="AH386" s="34">
        <v>0</v>
      </c>
      <c r="AI386" s="34">
        <v>1.5</v>
      </c>
      <c r="AJ386" s="34">
        <v>1.5</v>
      </c>
      <c r="AK386" s="19"/>
      <c r="AL386" s="35">
        <v>43739.041655092595</v>
      </c>
      <c r="AM386" s="16"/>
    </row>
    <row r="387" spans="1:39" ht="24.75" hidden="1" x14ac:dyDescent="0.25">
      <c r="A387" s="25" t="s">
        <v>183</v>
      </c>
      <c r="B387" s="25" t="s">
        <v>1040</v>
      </c>
      <c r="C387" s="39">
        <v>450102</v>
      </c>
      <c r="D387" s="25" t="s">
        <v>1468</v>
      </c>
      <c r="E387" s="25" t="s">
        <v>53</v>
      </c>
      <c r="F387" s="25" t="s">
        <v>54</v>
      </c>
      <c r="G387" s="25" t="s">
        <v>289</v>
      </c>
      <c r="H387" s="25" t="s">
        <v>56</v>
      </c>
      <c r="I387" s="25" t="s">
        <v>56</v>
      </c>
      <c r="J387" s="25" t="s">
        <v>195</v>
      </c>
      <c r="K387" s="25" t="s">
        <v>65</v>
      </c>
      <c r="L387" s="25" t="s">
        <v>279</v>
      </c>
      <c r="M387" s="25" t="s">
        <v>1255</v>
      </c>
      <c r="N387" s="26">
        <v>38000</v>
      </c>
      <c r="O387" s="26">
        <v>52825.599999999999</v>
      </c>
      <c r="P387" s="27">
        <v>14825.599999999999</v>
      </c>
      <c r="Q387" s="28">
        <v>0.39014736842105258</v>
      </c>
      <c r="R387" s="29">
        <v>4000</v>
      </c>
      <c r="S387" s="29">
        <v>3142.42</v>
      </c>
      <c r="T387" s="30">
        <v>-857.57999999999993</v>
      </c>
      <c r="U387" s="31">
        <v>-0.21439499999999997</v>
      </c>
      <c r="V387" s="26">
        <v>6000</v>
      </c>
      <c r="W387" s="26">
        <v>5628.69</v>
      </c>
      <c r="X387" s="27">
        <v>-371.3100000000004</v>
      </c>
      <c r="Y387" s="28">
        <v>-6.1885000000000065E-2</v>
      </c>
      <c r="Z387" s="29">
        <v>3000</v>
      </c>
      <c r="AA387" s="29">
        <v>0</v>
      </c>
      <c r="AB387" s="30">
        <v>-3000</v>
      </c>
      <c r="AC387" s="32">
        <v>-1</v>
      </c>
      <c r="AD387" s="26">
        <v>25000</v>
      </c>
      <c r="AE387" s="26">
        <v>28938.45</v>
      </c>
      <c r="AF387" s="27">
        <v>3938.4500000000007</v>
      </c>
      <c r="AG387" s="33">
        <v>0.15753800000000004</v>
      </c>
      <c r="AH387" s="34">
        <v>0</v>
      </c>
      <c r="AI387" s="34">
        <v>58.5</v>
      </c>
      <c r="AJ387" s="34">
        <v>58.5</v>
      </c>
      <c r="AK387" s="19"/>
      <c r="AL387" s="35">
        <v>43739.041655092595</v>
      </c>
      <c r="AM387" s="16"/>
    </row>
    <row r="388" spans="1:39" ht="33" hidden="1" x14ac:dyDescent="0.25">
      <c r="A388" s="25" t="s">
        <v>183</v>
      </c>
      <c r="B388" s="25" t="s">
        <v>1040</v>
      </c>
      <c r="C388" s="39">
        <v>450108</v>
      </c>
      <c r="D388" s="25" t="s">
        <v>1458</v>
      </c>
      <c r="E388" s="25" t="s">
        <v>53</v>
      </c>
      <c r="F388" s="25" t="s">
        <v>54</v>
      </c>
      <c r="G388" s="25" t="s">
        <v>289</v>
      </c>
      <c r="H388" s="25" t="s">
        <v>56</v>
      </c>
      <c r="I388" s="25" t="s">
        <v>56</v>
      </c>
      <c r="J388" s="25" t="s">
        <v>195</v>
      </c>
      <c r="K388" s="25" t="s">
        <v>65</v>
      </c>
      <c r="L388" s="25" t="s">
        <v>202</v>
      </c>
      <c r="M388" s="25" t="s">
        <v>192</v>
      </c>
      <c r="N388" s="26">
        <v>317091.7</v>
      </c>
      <c r="O388" s="26">
        <v>265119.11</v>
      </c>
      <c r="P388" s="27">
        <v>-51972.590000000026</v>
      </c>
      <c r="Q388" s="28">
        <v>-0.16390397478079693</v>
      </c>
      <c r="R388" s="29">
        <v>258315.54</v>
      </c>
      <c r="S388" s="29">
        <v>111392.74</v>
      </c>
      <c r="T388" s="30">
        <v>-146922.79999999999</v>
      </c>
      <c r="U388" s="31">
        <v>-0.56877259494337806</v>
      </c>
      <c r="V388" s="26">
        <v>58733.16</v>
      </c>
      <c r="W388" s="26">
        <v>64874.87</v>
      </c>
      <c r="X388" s="27">
        <v>6141.7099999999991</v>
      </c>
      <c r="Y388" s="28">
        <v>0.10456971836693273</v>
      </c>
      <c r="Z388" s="29">
        <v>43</v>
      </c>
      <c r="AA388" s="29">
        <v>36016</v>
      </c>
      <c r="AB388" s="30">
        <v>35973</v>
      </c>
      <c r="AC388" s="32">
        <v>836.58139534883719</v>
      </c>
      <c r="AD388" s="26">
        <v>0</v>
      </c>
      <c r="AE388" s="26">
        <v>408</v>
      </c>
      <c r="AF388" s="27">
        <v>408</v>
      </c>
      <c r="AG388" s="18"/>
      <c r="AH388" s="34">
        <v>2075</v>
      </c>
      <c r="AI388" s="34">
        <v>1653.65</v>
      </c>
      <c r="AJ388" s="34">
        <v>-421.34999999999991</v>
      </c>
      <c r="AK388" s="32">
        <v>-0.20306024096385539</v>
      </c>
      <c r="AL388" s="35">
        <v>43820.041655092595</v>
      </c>
      <c r="AM388" s="16"/>
    </row>
    <row r="389" spans="1:39" ht="24.75" hidden="1" x14ac:dyDescent="0.25">
      <c r="A389" s="25" t="s">
        <v>183</v>
      </c>
      <c r="B389" s="25" t="s">
        <v>1136</v>
      </c>
      <c r="C389" s="39">
        <v>450115</v>
      </c>
      <c r="D389" s="25" t="s">
        <v>5147</v>
      </c>
      <c r="E389" s="25" t="s">
        <v>53</v>
      </c>
      <c r="F389" s="25" t="s">
        <v>63</v>
      </c>
      <c r="G389" s="25" t="s">
        <v>56</v>
      </c>
      <c r="H389" s="17"/>
      <c r="I389" s="17"/>
      <c r="J389" s="25" t="s">
        <v>198</v>
      </c>
      <c r="K389" s="25" t="s">
        <v>65</v>
      </c>
      <c r="L389" s="25" t="s">
        <v>209</v>
      </c>
      <c r="M389" s="25" t="s">
        <v>243</v>
      </c>
      <c r="N389" s="26">
        <v>0</v>
      </c>
      <c r="O389" s="26">
        <v>0</v>
      </c>
      <c r="P389" s="27">
        <v>0</v>
      </c>
      <c r="Q389" s="18"/>
      <c r="R389" s="29">
        <v>0</v>
      </c>
      <c r="S389" s="29">
        <v>0</v>
      </c>
      <c r="T389" s="30">
        <v>0</v>
      </c>
      <c r="U389" s="19"/>
      <c r="V389" s="26">
        <v>0</v>
      </c>
      <c r="W389" s="26">
        <v>0</v>
      </c>
      <c r="X389" s="27">
        <v>0</v>
      </c>
      <c r="Y389" s="18"/>
      <c r="Z389" s="29">
        <v>0</v>
      </c>
      <c r="AA389" s="29">
        <v>0</v>
      </c>
      <c r="AB389" s="30">
        <v>0</v>
      </c>
      <c r="AC389" s="19"/>
      <c r="AD389" s="26">
        <v>0</v>
      </c>
      <c r="AE389" s="26">
        <v>0</v>
      </c>
      <c r="AF389" s="27">
        <v>0</v>
      </c>
      <c r="AG389" s="18"/>
      <c r="AH389" s="34">
        <v>0</v>
      </c>
      <c r="AI389" s="34">
        <v>0</v>
      </c>
      <c r="AJ389" s="34">
        <v>0</v>
      </c>
      <c r="AK389" s="19"/>
      <c r="AL389" s="35">
        <v>44428.041666666664</v>
      </c>
      <c r="AM389" s="16"/>
    </row>
    <row r="390" spans="1:39" ht="41.25" hidden="1" x14ac:dyDescent="0.25">
      <c r="A390" s="25" t="s">
        <v>183</v>
      </c>
      <c r="B390" s="25" t="s">
        <v>51</v>
      </c>
      <c r="C390" s="39">
        <v>450136</v>
      </c>
      <c r="D390" s="25" t="s">
        <v>1401</v>
      </c>
      <c r="E390" s="25" t="s">
        <v>53</v>
      </c>
      <c r="F390" s="25" t="s">
        <v>54</v>
      </c>
      <c r="G390" s="25" t="s">
        <v>75</v>
      </c>
      <c r="H390" s="25" t="s">
        <v>211</v>
      </c>
      <c r="I390" s="17"/>
      <c r="J390" s="25" t="s">
        <v>185</v>
      </c>
      <c r="K390" s="25" t="s">
        <v>65</v>
      </c>
      <c r="L390" s="25" t="s">
        <v>189</v>
      </c>
      <c r="M390" s="25" t="s">
        <v>187</v>
      </c>
      <c r="N390" s="26">
        <v>185954.33</v>
      </c>
      <c r="O390" s="26">
        <v>552531.44999999995</v>
      </c>
      <c r="P390" s="27">
        <v>366577.12</v>
      </c>
      <c r="Q390" s="28">
        <v>1.9713287665847847</v>
      </c>
      <c r="R390" s="29">
        <v>105667.82</v>
      </c>
      <c r="S390" s="29">
        <v>47762.87</v>
      </c>
      <c r="T390" s="30">
        <v>-57904.950000000004</v>
      </c>
      <c r="U390" s="31">
        <v>-0.54799039101970681</v>
      </c>
      <c r="V390" s="26">
        <v>49554.51</v>
      </c>
      <c r="W390" s="26">
        <v>53831.17</v>
      </c>
      <c r="X390" s="27">
        <v>4276.6599999999962</v>
      </c>
      <c r="Y390" s="28">
        <v>8.6302134760287127E-2</v>
      </c>
      <c r="Z390" s="29">
        <v>30732</v>
      </c>
      <c r="AA390" s="29">
        <v>12888</v>
      </c>
      <c r="AB390" s="30">
        <v>-17844</v>
      </c>
      <c r="AC390" s="32">
        <v>-0.58063256540413899</v>
      </c>
      <c r="AD390" s="26">
        <v>0</v>
      </c>
      <c r="AE390" s="26">
        <v>7202.15</v>
      </c>
      <c r="AF390" s="27">
        <v>7202.15</v>
      </c>
      <c r="AG390" s="18"/>
      <c r="AH390" s="34">
        <v>830</v>
      </c>
      <c r="AI390" s="34">
        <v>536.25</v>
      </c>
      <c r="AJ390" s="34">
        <v>-293.75</v>
      </c>
      <c r="AK390" s="32">
        <v>-0.35391566265060243</v>
      </c>
      <c r="AL390" s="35">
        <v>44428.041666666664</v>
      </c>
      <c r="AM390" s="16"/>
    </row>
    <row r="391" spans="1:39" ht="24.75" hidden="1" x14ac:dyDescent="0.25">
      <c r="A391" s="25" t="s">
        <v>183</v>
      </c>
      <c r="B391" s="25" t="s">
        <v>1043</v>
      </c>
      <c r="C391" s="39">
        <v>450138</v>
      </c>
      <c r="D391" s="25" t="s">
        <v>1344</v>
      </c>
      <c r="E391" s="25" t="s">
        <v>53</v>
      </c>
      <c r="F391" s="25" t="s">
        <v>63</v>
      </c>
      <c r="G391" s="25" t="s">
        <v>56</v>
      </c>
      <c r="H391" s="17"/>
      <c r="I391" s="17"/>
      <c r="J391" s="25" t="s">
        <v>419</v>
      </c>
      <c r="K391" s="25" t="s">
        <v>65</v>
      </c>
      <c r="L391" s="25" t="s">
        <v>1045</v>
      </c>
      <c r="M391" s="25" t="s">
        <v>419</v>
      </c>
      <c r="N391" s="26">
        <v>0</v>
      </c>
      <c r="O391" s="26">
        <v>0</v>
      </c>
      <c r="P391" s="27">
        <v>0</v>
      </c>
      <c r="Q391" s="18"/>
      <c r="R391" s="29">
        <v>0</v>
      </c>
      <c r="S391" s="29">
        <v>0</v>
      </c>
      <c r="T391" s="30">
        <v>0</v>
      </c>
      <c r="U391" s="19"/>
      <c r="V391" s="26">
        <v>0</v>
      </c>
      <c r="W391" s="26">
        <v>0</v>
      </c>
      <c r="X391" s="27">
        <v>0</v>
      </c>
      <c r="Y391" s="18"/>
      <c r="Z391" s="29">
        <v>0</v>
      </c>
      <c r="AA391" s="29">
        <v>0</v>
      </c>
      <c r="AB391" s="30">
        <v>0</v>
      </c>
      <c r="AC391" s="19"/>
      <c r="AD391" s="26">
        <v>0</v>
      </c>
      <c r="AE391" s="26">
        <v>0</v>
      </c>
      <c r="AF391" s="27">
        <v>0</v>
      </c>
      <c r="AG391" s="18"/>
      <c r="AH391" s="34">
        <v>0</v>
      </c>
      <c r="AI391" s="34">
        <v>0</v>
      </c>
      <c r="AJ391" s="34">
        <v>0</v>
      </c>
      <c r="AK391" s="19"/>
      <c r="AL391" s="35">
        <v>43818.041655092595</v>
      </c>
      <c r="AM391" s="16"/>
    </row>
    <row r="392" spans="1:39" ht="33" hidden="1" x14ac:dyDescent="0.25">
      <c r="A392" s="25" t="s">
        <v>183</v>
      </c>
      <c r="B392" s="25" t="s">
        <v>1040</v>
      </c>
      <c r="C392" s="39">
        <v>450141</v>
      </c>
      <c r="D392" s="25" t="s">
        <v>1407</v>
      </c>
      <c r="E392" s="25" t="s">
        <v>53</v>
      </c>
      <c r="F392" s="25" t="s">
        <v>54</v>
      </c>
      <c r="G392" s="25" t="s">
        <v>289</v>
      </c>
      <c r="H392" s="25" t="s">
        <v>56</v>
      </c>
      <c r="I392" s="25" t="s">
        <v>56</v>
      </c>
      <c r="J392" s="25" t="s">
        <v>1408</v>
      </c>
      <c r="K392" s="25" t="s">
        <v>65</v>
      </c>
      <c r="L392" s="25" t="s">
        <v>1045</v>
      </c>
      <c r="M392" s="25" t="s">
        <v>187</v>
      </c>
      <c r="N392" s="26">
        <v>239015.65</v>
      </c>
      <c r="O392" s="26">
        <v>263647.68</v>
      </c>
      <c r="P392" s="27">
        <v>24632.03</v>
      </c>
      <c r="Q392" s="28">
        <v>0.10305613879258534</v>
      </c>
      <c r="R392" s="29">
        <v>24373.16</v>
      </c>
      <c r="S392" s="29">
        <v>57856.91</v>
      </c>
      <c r="T392" s="30">
        <v>33483.75</v>
      </c>
      <c r="U392" s="31">
        <v>1.37379601167842</v>
      </c>
      <c r="V392" s="26">
        <v>116978.4</v>
      </c>
      <c r="W392" s="26">
        <v>119127.28</v>
      </c>
      <c r="X392" s="27">
        <v>2148.8800000000047</v>
      </c>
      <c r="Y392" s="28">
        <v>1.8369887090266279E-2</v>
      </c>
      <c r="Z392" s="29">
        <v>1693.5</v>
      </c>
      <c r="AA392" s="29">
        <v>6623</v>
      </c>
      <c r="AB392" s="30">
        <v>4929.5</v>
      </c>
      <c r="AC392" s="32">
        <v>2.9108355476823147</v>
      </c>
      <c r="AD392" s="26">
        <v>95970.59</v>
      </c>
      <c r="AE392" s="26">
        <v>46129.66</v>
      </c>
      <c r="AF392" s="27">
        <v>-49840.929999999993</v>
      </c>
      <c r="AG392" s="33">
        <v>-0.51933545474712617</v>
      </c>
      <c r="AH392" s="34">
        <v>666</v>
      </c>
      <c r="AI392" s="34">
        <v>799.75</v>
      </c>
      <c r="AJ392" s="34">
        <v>133.75</v>
      </c>
      <c r="AK392" s="32">
        <v>0.20082582582582584</v>
      </c>
      <c r="AL392" s="35">
        <v>43818.041655092595</v>
      </c>
      <c r="AM392" s="16"/>
    </row>
    <row r="393" spans="1:39" ht="24.75" hidden="1" x14ac:dyDescent="0.25">
      <c r="A393" s="25" t="s">
        <v>183</v>
      </c>
      <c r="B393" s="25" t="s">
        <v>1043</v>
      </c>
      <c r="C393" s="39">
        <v>450152</v>
      </c>
      <c r="D393" s="25" t="s">
        <v>1391</v>
      </c>
      <c r="E393" s="25" t="s">
        <v>53</v>
      </c>
      <c r="F393" s="25" t="s">
        <v>54</v>
      </c>
      <c r="G393" s="25" t="s">
        <v>289</v>
      </c>
      <c r="H393" s="17"/>
      <c r="I393" s="17"/>
      <c r="J393" s="25" t="s">
        <v>185</v>
      </c>
      <c r="K393" s="25" t="s">
        <v>65</v>
      </c>
      <c r="L393" s="25" t="s">
        <v>1045</v>
      </c>
      <c r="M393" s="25" t="s">
        <v>187</v>
      </c>
      <c r="N393" s="26">
        <v>226721.18</v>
      </c>
      <c r="O393" s="26">
        <v>939382.49</v>
      </c>
      <c r="P393" s="27">
        <v>712661.31</v>
      </c>
      <c r="Q393" s="28">
        <v>3.1433380419068042</v>
      </c>
      <c r="R393" s="29">
        <v>120591.59</v>
      </c>
      <c r="S393" s="29">
        <v>61989.73</v>
      </c>
      <c r="T393" s="30">
        <v>-58601.859999999993</v>
      </c>
      <c r="U393" s="31">
        <v>-0.48595312492355391</v>
      </c>
      <c r="V393" s="26">
        <v>45389.59</v>
      </c>
      <c r="W393" s="26">
        <v>49801.95</v>
      </c>
      <c r="X393" s="27">
        <v>4412.3600000000006</v>
      </c>
      <c r="Y393" s="28">
        <v>9.7210836229188261E-2</v>
      </c>
      <c r="Z393" s="29">
        <v>60740</v>
      </c>
      <c r="AA393" s="29">
        <v>23632.71</v>
      </c>
      <c r="AB393" s="30">
        <v>-37107.29</v>
      </c>
      <c r="AC393" s="32">
        <v>-0.6109201514652618</v>
      </c>
      <c r="AD393" s="26">
        <v>0</v>
      </c>
      <c r="AE393" s="26">
        <v>5721.57</v>
      </c>
      <c r="AF393" s="27">
        <v>5721.57</v>
      </c>
      <c r="AG393" s="18"/>
      <c r="AH393" s="34">
        <v>926</v>
      </c>
      <c r="AI393" s="34">
        <v>695.25</v>
      </c>
      <c r="AJ393" s="34">
        <v>-230.75</v>
      </c>
      <c r="AK393" s="32">
        <v>-0.24919006479481642</v>
      </c>
      <c r="AL393" s="35">
        <v>44159.041666666664</v>
      </c>
      <c r="AM393" s="16"/>
    </row>
    <row r="394" spans="1:39" ht="24.75" hidden="1" x14ac:dyDescent="0.25">
      <c r="A394" s="25" t="s">
        <v>183</v>
      </c>
      <c r="B394" s="25" t="s">
        <v>1040</v>
      </c>
      <c r="C394" s="39">
        <v>450164</v>
      </c>
      <c r="D394" s="25" t="s">
        <v>1475</v>
      </c>
      <c r="E394" s="25" t="s">
        <v>171</v>
      </c>
      <c r="F394" s="25" t="s">
        <v>54</v>
      </c>
      <c r="G394" s="25" t="s">
        <v>289</v>
      </c>
      <c r="H394" s="25" t="s">
        <v>56</v>
      </c>
      <c r="I394" s="25" t="s">
        <v>56</v>
      </c>
      <c r="J394" s="25" t="s">
        <v>198</v>
      </c>
      <c r="K394" s="25" t="s">
        <v>65</v>
      </c>
      <c r="L394" s="25" t="s">
        <v>199</v>
      </c>
      <c r="M394" s="25" t="s">
        <v>200</v>
      </c>
      <c r="N394" s="26">
        <v>89810</v>
      </c>
      <c r="O394" s="26">
        <v>82610.27</v>
      </c>
      <c r="P394" s="27">
        <v>-7199.7299999999959</v>
      </c>
      <c r="Q394" s="28">
        <v>-8.0166239839661466E-2</v>
      </c>
      <c r="R394" s="29">
        <v>30000</v>
      </c>
      <c r="S394" s="29">
        <v>16718.490000000002</v>
      </c>
      <c r="T394" s="30">
        <v>-13281.509999999998</v>
      </c>
      <c r="U394" s="31">
        <v>-0.44271699999999997</v>
      </c>
      <c r="V394" s="26">
        <v>33993</v>
      </c>
      <c r="W394" s="26">
        <v>40550.49</v>
      </c>
      <c r="X394" s="27">
        <v>6557.489999999998</v>
      </c>
      <c r="Y394" s="28">
        <v>0.19290706910246222</v>
      </c>
      <c r="Z394" s="29">
        <v>5610</v>
      </c>
      <c r="AA394" s="29">
        <v>1047</v>
      </c>
      <c r="AB394" s="30">
        <v>-4563</v>
      </c>
      <c r="AC394" s="32">
        <v>-0.81336898395721924</v>
      </c>
      <c r="AD394" s="26">
        <v>20207</v>
      </c>
      <c r="AE394" s="26">
        <v>20304.52</v>
      </c>
      <c r="AF394" s="27">
        <v>97.520000000000437</v>
      </c>
      <c r="AG394" s="33">
        <v>4.8260503785817008E-3</v>
      </c>
      <c r="AH394" s="34">
        <v>296</v>
      </c>
      <c r="AI394" s="34">
        <v>210</v>
      </c>
      <c r="AJ394" s="34">
        <v>-86</v>
      </c>
      <c r="AK394" s="32">
        <v>-0.29054054054054052</v>
      </c>
      <c r="AL394" s="35">
        <v>43809.041655092595</v>
      </c>
      <c r="AM394" s="16"/>
    </row>
    <row r="395" spans="1:39" ht="24.75" hidden="1" x14ac:dyDescent="0.25">
      <c r="A395" s="25" t="s">
        <v>183</v>
      </c>
      <c r="B395" s="25" t="s">
        <v>1136</v>
      </c>
      <c r="C395" s="39">
        <v>450165</v>
      </c>
      <c r="D395" s="25" t="s">
        <v>1517</v>
      </c>
      <c r="E395" s="25" t="s">
        <v>53</v>
      </c>
      <c r="F395" s="25" t="s">
        <v>63</v>
      </c>
      <c r="G395" s="25" t="s">
        <v>56</v>
      </c>
      <c r="H395" s="17"/>
      <c r="I395" s="17"/>
      <c r="J395" s="25" t="s">
        <v>887</v>
      </c>
      <c r="K395" s="25" t="s">
        <v>65</v>
      </c>
      <c r="L395" s="25" t="s">
        <v>981</v>
      </c>
      <c r="M395" s="25" t="s">
        <v>419</v>
      </c>
      <c r="N395" s="26">
        <v>0</v>
      </c>
      <c r="O395" s="26">
        <v>30874.93</v>
      </c>
      <c r="P395" s="27">
        <v>30874.93</v>
      </c>
      <c r="Q395" s="18"/>
      <c r="R395" s="29">
        <v>0</v>
      </c>
      <c r="S395" s="29">
        <v>3062.39</v>
      </c>
      <c r="T395" s="30">
        <v>3062.39</v>
      </c>
      <c r="U395" s="19"/>
      <c r="V395" s="26">
        <v>0</v>
      </c>
      <c r="W395" s="26">
        <v>0</v>
      </c>
      <c r="X395" s="27">
        <v>0</v>
      </c>
      <c r="Y395" s="18"/>
      <c r="Z395" s="29">
        <v>0</v>
      </c>
      <c r="AA395" s="29">
        <v>0</v>
      </c>
      <c r="AB395" s="30">
        <v>0</v>
      </c>
      <c r="AC395" s="19"/>
      <c r="AD395" s="26">
        <v>0</v>
      </c>
      <c r="AE395" s="26">
        <v>12342.16</v>
      </c>
      <c r="AF395" s="27">
        <v>12342.16</v>
      </c>
      <c r="AG395" s="18"/>
      <c r="AH395" s="34">
        <v>0</v>
      </c>
      <c r="AI395" s="34">
        <v>0</v>
      </c>
      <c r="AJ395" s="34">
        <v>0</v>
      </c>
      <c r="AK395" s="19"/>
      <c r="AL395" s="35">
        <v>43872.040972222225</v>
      </c>
      <c r="AM395" s="16"/>
    </row>
    <row r="396" spans="1:39" ht="33" hidden="1" x14ac:dyDescent="0.25">
      <c r="A396" s="25" t="s">
        <v>183</v>
      </c>
      <c r="B396" s="25" t="s">
        <v>1043</v>
      </c>
      <c r="C396" s="39">
        <v>450170</v>
      </c>
      <c r="D396" s="25" t="s">
        <v>1508</v>
      </c>
      <c r="E396" s="25" t="s">
        <v>62</v>
      </c>
      <c r="F396" s="25" t="s">
        <v>54</v>
      </c>
      <c r="G396" s="25" t="s">
        <v>289</v>
      </c>
      <c r="H396" s="25" t="s">
        <v>56</v>
      </c>
      <c r="I396" s="25" t="s">
        <v>56</v>
      </c>
      <c r="J396" s="25" t="s">
        <v>198</v>
      </c>
      <c r="K396" s="25" t="s">
        <v>65</v>
      </c>
      <c r="L396" s="25" t="s">
        <v>1045</v>
      </c>
      <c r="M396" s="25" t="s">
        <v>200</v>
      </c>
      <c r="N396" s="26">
        <v>53782.62</v>
      </c>
      <c r="O396" s="26">
        <v>46908.06</v>
      </c>
      <c r="P396" s="27">
        <v>-6874.5600000000049</v>
      </c>
      <c r="Q396" s="28">
        <v>-0.12782121808123154</v>
      </c>
      <c r="R396" s="29">
        <v>19246.84</v>
      </c>
      <c r="S396" s="29">
        <v>6250.46</v>
      </c>
      <c r="T396" s="30">
        <v>-12996.380000000001</v>
      </c>
      <c r="U396" s="31">
        <v>-0.67524746919494327</v>
      </c>
      <c r="V396" s="26">
        <v>31259.78</v>
      </c>
      <c r="W396" s="26">
        <v>35006.33</v>
      </c>
      <c r="X396" s="27">
        <v>3746.5500000000029</v>
      </c>
      <c r="Y396" s="28">
        <v>0.1198520910895727</v>
      </c>
      <c r="Z396" s="29">
        <v>3276</v>
      </c>
      <c r="AA396" s="29">
        <v>2146.12</v>
      </c>
      <c r="AB396" s="30">
        <v>-1129.8800000000001</v>
      </c>
      <c r="AC396" s="32">
        <v>-0.34489621489621491</v>
      </c>
      <c r="AD396" s="26">
        <v>0</v>
      </c>
      <c r="AE396" s="26">
        <v>2552.84</v>
      </c>
      <c r="AF396" s="27">
        <v>2552.84</v>
      </c>
      <c r="AG396" s="18"/>
      <c r="AH396" s="34">
        <v>138</v>
      </c>
      <c r="AI396" s="34">
        <v>80</v>
      </c>
      <c r="AJ396" s="34">
        <v>-58</v>
      </c>
      <c r="AK396" s="32">
        <v>-0.42028985507246375</v>
      </c>
      <c r="AL396" s="35">
        <v>43872.040972222225</v>
      </c>
      <c r="AM396" s="16"/>
    </row>
    <row r="397" spans="1:39" ht="33" hidden="1" x14ac:dyDescent="0.25">
      <c r="A397" s="25" t="s">
        <v>183</v>
      </c>
      <c r="B397" s="25" t="s">
        <v>1136</v>
      </c>
      <c r="C397" s="39">
        <v>450186</v>
      </c>
      <c r="D397" s="25" t="s">
        <v>5288</v>
      </c>
      <c r="E397" s="25" t="s">
        <v>53</v>
      </c>
      <c r="F397" s="25" t="s">
        <v>63</v>
      </c>
      <c r="G397" s="25" t="s">
        <v>56</v>
      </c>
      <c r="H397" s="17"/>
      <c r="I397" s="17"/>
      <c r="J397" s="25" t="s">
        <v>198</v>
      </c>
      <c r="K397" s="25" t="s">
        <v>65</v>
      </c>
      <c r="L397" s="25" t="s">
        <v>209</v>
      </c>
      <c r="M397" s="25" t="s">
        <v>243</v>
      </c>
      <c r="N397" s="26">
        <v>0</v>
      </c>
      <c r="O397" s="26">
        <v>1327.43</v>
      </c>
      <c r="P397" s="27">
        <v>1327.43</v>
      </c>
      <c r="Q397" s="18"/>
      <c r="R397" s="29">
        <v>0</v>
      </c>
      <c r="S397" s="29">
        <v>0</v>
      </c>
      <c r="T397" s="30">
        <v>0</v>
      </c>
      <c r="U397" s="19"/>
      <c r="V397" s="26">
        <v>0</v>
      </c>
      <c r="W397" s="26">
        <v>0</v>
      </c>
      <c r="X397" s="27">
        <v>0</v>
      </c>
      <c r="Y397" s="18"/>
      <c r="Z397" s="29">
        <v>0</v>
      </c>
      <c r="AA397" s="29">
        <v>0</v>
      </c>
      <c r="AB397" s="30">
        <v>0</v>
      </c>
      <c r="AC397" s="19"/>
      <c r="AD397" s="26">
        <v>0</v>
      </c>
      <c r="AE397" s="26">
        <v>0</v>
      </c>
      <c r="AF397" s="27">
        <v>0</v>
      </c>
      <c r="AG397" s="18"/>
      <c r="AH397" s="34">
        <v>0</v>
      </c>
      <c r="AI397" s="34">
        <v>0</v>
      </c>
      <c r="AJ397" s="34">
        <v>0</v>
      </c>
      <c r="AK397" s="19"/>
      <c r="AL397" s="35">
        <v>43998.041666666664</v>
      </c>
      <c r="AM397" s="16"/>
    </row>
    <row r="398" spans="1:39" ht="24.75" hidden="1" x14ac:dyDescent="0.25">
      <c r="A398" s="25" t="s">
        <v>183</v>
      </c>
      <c r="B398" s="25" t="s">
        <v>1043</v>
      </c>
      <c r="C398" s="39">
        <v>450192</v>
      </c>
      <c r="D398" s="25" t="s">
        <v>1507</v>
      </c>
      <c r="E398" s="25" t="s">
        <v>53</v>
      </c>
      <c r="F398" s="25" t="s">
        <v>54</v>
      </c>
      <c r="G398" s="25" t="s">
        <v>289</v>
      </c>
      <c r="H398" s="17"/>
      <c r="I398" s="17"/>
      <c r="J398" s="25" t="s">
        <v>198</v>
      </c>
      <c r="K398" s="25" t="s">
        <v>65</v>
      </c>
      <c r="L398" s="25" t="s">
        <v>1045</v>
      </c>
      <c r="M398" s="25" t="s">
        <v>200</v>
      </c>
      <c r="N398" s="26">
        <v>95225.82</v>
      </c>
      <c r="O398" s="26">
        <v>118757.5</v>
      </c>
      <c r="P398" s="27">
        <v>23531.679999999993</v>
      </c>
      <c r="Q398" s="28">
        <v>0.24711449058669163</v>
      </c>
      <c r="R398" s="29">
        <v>23650.16</v>
      </c>
      <c r="S398" s="29">
        <v>34551.550000000003</v>
      </c>
      <c r="T398" s="30">
        <v>10901.390000000003</v>
      </c>
      <c r="U398" s="31">
        <v>0.46094360460986322</v>
      </c>
      <c r="V398" s="26">
        <v>35995.06</v>
      </c>
      <c r="W398" s="26">
        <v>38852.11</v>
      </c>
      <c r="X398" s="27">
        <v>2857.0500000000029</v>
      </c>
      <c r="Y398" s="28">
        <v>7.9373391793207265E-2</v>
      </c>
      <c r="Z398" s="29">
        <v>0</v>
      </c>
      <c r="AA398" s="29">
        <v>6140.57</v>
      </c>
      <c r="AB398" s="30">
        <v>6140.57</v>
      </c>
      <c r="AC398" s="19"/>
      <c r="AD398" s="26">
        <v>35580.6</v>
      </c>
      <c r="AE398" s="26">
        <v>34744.18</v>
      </c>
      <c r="AF398" s="27">
        <v>-836.41999999999825</v>
      </c>
      <c r="AG398" s="33">
        <v>-2.3507754225617284E-2</v>
      </c>
      <c r="AH398" s="34">
        <v>174</v>
      </c>
      <c r="AI398" s="34">
        <v>381</v>
      </c>
      <c r="AJ398" s="34">
        <v>207</v>
      </c>
      <c r="AK398" s="32">
        <v>1.1896551724137931</v>
      </c>
      <c r="AL398" s="35">
        <v>43998.041666666664</v>
      </c>
      <c r="AM398" s="16"/>
    </row>
    <row r="399" spans="1:39" ht="49.5" hidden="1" x14ac:dyDescent="0.25">
      <c r="A399" s="25" t="s">
        <v>183</v>
      </c>
      <c r="B399" s="25" t="s">
        <v>1040</v>
      </c>
      <c r="C399" s="39">
        <v>450193</v>
      </c>
      <c r="D399" s="25" t="s">
        <v>1499</v>
      </c>
      <c r="E399" s="25" t="s">
        <v>53</v>
      </c>
      <c r="F399" s="25" t="s">
        <v>54</v>
      </c>
      <c r="G399" s="25" t="s">
        <v>289</v>
      </c>
      <c r="H399" s="25" t="s">
        <v>56</v>
      </c>
      <c r="I399" s="25" t="s">
        <v>56</v>
      </c>
      <c r="J399" s="25" t="s">
        <v>195</v>
      </c>
      <c r="K399" s="25" t="s">
        <v>58</v>
      </c>
      <c r="L399" s="25" t="s">
        <v>213</v>
      </c>
      <c r="M399" s="25" t="s">
        <v>1255</v>
      </c>
      <c r="N399" s="26">
        <v>150698.10999999999</v>
      </c>
      <c r="O399" s="26">
        <v>155720.32000000001</v>
      </c>
      <c r="P399" s="27">
        <v>5022.210000000021</v>
      </c>
      <c r="Q399" s="28">
        <v>3.3326297191119528E-2</v>
      </c>
      <c r="R399" s="29">
        <v>87479.32</v>
      </c>
      <c r="S399" s="29">
        <v>16063</v>
      </c>
      <c r="T399" s="30">
        <v>-71416.320000000007</v>
      </c>
      <c r="U399" s="31">
        <v>-0.81637945973974191</v>
      </c>
      <c r="V399" s="26">
        <v>38277.14</v>
      </c>
      <c r="W399" s="26">
        <v>39690.959999999999</v>
      </c>
      <c r="X399" s="27">
        <v>1413.8199999999997</v>
      </c>
      <c r="Y399" s="28">
        <v>3.6936406429529473E-2</v>
      </c>
      <c r="Z399" s="29">
        <v>14441</v>
      </c>
      <c r="AA399" s="29">
        <v>513</v>
      </c>
      <c r="AB399" s="30">
        <v>-13928</v>
      </c>
      <c r="AC399" s="32">
        <v>-0.96447614431133577</v>
      </c>
      <c r="AD399" s="26">
        <v>10500.65</v>
      </c>
      <c r="AE399" s="26">
        <v>73679.12</v>
      </c>
      <c r="AF399" s="27">
        <v>63178.469999999994</v>
      </c>
      <c r="AG399" s="33">
        <v>6.016624685138539</v>
      </c>
      <c r="AH399" s="34">
        <v>876</v>
      </c>
      <c r="AI399" s="34">
        <v>82.5</v>
      </c>
      <c r="AJ399" s="34">
        <v>-793.5</v>
      </c>
      <c r="AK399" s="32">
        <v>-0.90582191780821919</v>
      </c>
      <c r="AL399" s="35">
        <v>43796.041655092595</v>
      </c>
      <c r="AM399" s="16"/>
    </row>
    <row r="400" spans="1:39" ht="24.75" hidden="1" x14ac:dyDescent="0.25">
      <c r="A400" s="25" t="s">
        <v>183</v>
      </c>
      <c r="B400" s="25" t="s">
        <v>1040</v>
      </c>
      <c r="C400" s="39">
        <v>450194</v>
      </c>
      <c r="D400" s="25" t="s">
        <v>1481</v>
      </c>
      <c r="E400" s="25" t="s">
        <v>53</v>
      </c>
      <c r="F400" s="25" t="s">
        <v>54</v>
      </c>
      <c r="G400" s="25" t="s">
        <v>74</v>
      </c>
      <c r="H400" s="25" t="s">
        <v>83</v>
      </c>
      <c r="I400" s="25" t="s">
        <v>56</v>
      </c>
      <c r="J400" s="17"/>
      <c r="K400" s="25" t="s">
        <v>1377</v>
      </c>
      <c r="L400" s="25" t="s">
        <v>213</v>
      </c>
      <c r="M400" s="25" t="s">
        <v>1255</v>
      </c>
      <c r="N400" s="26">
        <v>635143</v>
      </c>
      <c r="O400" s="26">
        <v>1001525.96</v>
      </c>
      <c r="P400" s="27">
        <v>366382.95999999996</v>
      </c>
      <c r="Q400" s="28">
        <v>0.57685113431148571</v>
      </c>
      <c r="R400" s="29">
        <v>10650.8</v>
      </c>
      <c r="S400" s="29">
        <v>23.49</v>
      </c>
      <c r="T400" s="30">
        <v>-10627.31</v>
      </c>
      <c r="U400" s="31">
        <v>-0.99779453186615097</v>
      </c>
      <c r="V400" s="26">
        <v>153593.79999999999</v>
      </c>
      <c r="W400" s="26">
        <v>177366.13</v>
      </c>
      <c r="X400" s="27">
        <v>23772.330000000016</v>
      </c>
      <c r="Y400" s="28">
        <v>0.1547740208263616</v>
      </c>
      <c r="Z400" s="29">
        <v>2500</v>
      </c>
      <c r="AA400" s="29">
        <v>529</v>
      </c>
      <c r="AB400" s="30">
        <v>-1971</v>
      </c>
      <c r="AC400" s="32">
        <v>-0.78839999999999999</v>
      </c>
      <c r="AD400" s="26">
        <v>468398.4</v>
      </c>
      <c r="AE400" s="26">
        <v>405005.25</v>
      </c>
      <c r="AF400" s="27">
        <v>-63393.150000000023</v>
      </c>
      <c r="AG400" s="33">
        <v>-0.1353402360042221</v>
      </c>
      <c r="AH400" s="34">
        <v>119</v>
      </c>
      <c r="AI400" s="34">
        <v>118.75</v>
      </c>
      <c r="AJ400" s="34">
        <v>-0.25</v>
      </c>
      <c r="AK400" s="32">
        <v>-2.1008403361344537E-3</v>
      </c>
      <c r="AL400" s="35">
        <v>43561.041655092595</v>
      </c>
      <c r="AM400" s="16"/>
    </row>
    <row r="401" spans="1:39" ht="24.75" hidden="1" x14ac:dyDescent="0.25">
      <c r="A401" s="25" t="s">
        <v>183</v>
      </c>
      <c r="B401" s="25" t="s">
        <v>1043</v>
      </c>
      <c r="C401" s="39">
        <v>450195</v>
      </c>
      <c r="D401" s="25" t="s">
        <v>1400</v>
      </c>
      <c r="E401" s="25" t="s">
        <v>53</v>
      </c>
      <c r="F401" s="25" t="s">
        <v>54</v>
      </c>
      <c r="G401" s="25" t="s">
        <v>289</v>
      </c>
      <c r="H401" s="17"/>
      <c r="I401" s="17"/>
      <c r="J401" s="25" t="s">
        <v>185</v>
      </c>
      <c r="K401" s="25" t="s">
        <v>65</v>
      </c>
      <c r="L401" s="25" t="s">
        <v>1045</v>
      </c>
      <c r="M401" s="25" t="s">
        <v>187</v>
      </c>
      <c r="N401" s="26">
        <v>282401.71999999997</v>
      </c>
      <c r="O401" s="26">
        <v>195994.57</v>
      </c>
      <c r="P401" s="27">
        <v>-86407.149999999965</v>
      </c>
      <c r="Q401" s="28">
        <v>-0.30597246362380504</v>
      </c>
      <c r="R401" s="29">
        <v>36096.959999999999</v>
      </c>
      <c r="S401" s="29">
        <v>20700.330000000002</v>
      </c>
      <c r="T401" s="30">
        <v>-15396.629999999997</v>
      </c>
      <c r="U401" s="31">
        <v>-0.4265353647509374</v>
      </c>
      <c r="V401" s="26">
        <v>11412.68</v>
      </c>
      <c r="W401" s="26">
        <v>11992.23</v>
      </c>
      <c r="X401" s="27">
        <v>579.54999999999927</v>
      </c>
      <c r="Y401" s="28">
        <v>5.0781236309087721E-2</v>
      </c>
      <c r="Z401" s="29">
        <v>1638</v>
      </c>
      <c r="AA401" s="29">
        <v>3695.3</v>
      </c>
      <c r="AB401" s="30">
        <v>2057.3000000000002</v>
      </c>
      <c r="AC401" s="32">
        <v>1.2559829059829062</v>
      </c>
      <c r="AD401" s="26">
        <v>233254.08</v>
      </c>
      <c r="AE401" s="26">
        <v>135.80000000000001</v>
      </c>
      <c r="AF401" s="27">
        <v>-233118.28</v>
      </c>
      <c r="AG401" s="33">
        <v>-0.99941780225237653</v>
      </c>
      <c r="AH401" s="34">
        <v>305</v>
      </c>
      <c r="AI401" s="34">
        <v>218.75</v>
      </c>
      <c r="AJ401" s="34">
        <v>-86.25</v>
      </c>
      <c r="AK401" s="32">
        <v>-0.28278688524590162</v>
      </c>
      <c r="AL401" s="35">
        <v>44020.041666666664</v>
      </c>
      <c r="AM401" s="16"/>
    </row>
    <row r="402" spans="1:39" ht="41.25" hidden="1" x14ac:dyDescent="0.25">
      <c r="A402" s="25" t="s">
        <v>183</v>
      </c>
      <c r="B402" s="25" t="s">
        <v>1040</v>
      </c>
      <c r="C402" s="39">
        <v>450196</v>
      </c>
      <c r="D402" s="25" t="s">
        <v>1399</v>
      </c>
      <c r="E402" s="25" t="s">
        <v>53</v>
      </c>
      <c r="F402" s="25" t="s">
        <v>54</v>
      </c>
      <c r="G402" s="25" t="s">
        <v>289</v>
      </c>
      <c r="H402" s="25" t="s">
        <v>56</v>
      </c>
      <c r="I402" s="25" t="s">
        <v>56</v>
      </c>
      <c r="J402" s="17"/>
      <c r="K402" s="25" t="s">
        <v>65</v>
      </c>
      <c r="L402" s="25" t="s">
        <v>196</v>
      </c>
      <c r="M402" s="25" t="s">
        <v>205</v>
      </c>
      <c r="N402" s="26">
        <v>95000</v>
      </c>
      <c r="O402" s="26">
        <v>132265.60000000001</v>
      </c>
      <c r="P402" s="27">
        <v>37265.600000000006</v>
      </c>
      <c r="Q402" s="28">
        <v>0.39226947368421061</v>
      </c>
      <c r="R402" s="29">
        <v>45000</v>
      </c>
      <c r="S402" s="29">
        <v>11002.43</v>
      </c>
      <c r="T402" s="30">
        <v>-33997.57</v>
      </c>
      <c r="U402" s="31">
        <v>-0.75550155555555554</v>
      </c>
      <c r="V402" s="26">
        <v>50000</v>
      </c>
      <c r="W402" s="26">
        <v>61575.26</v>
      </c>
      <c r="X402" s="27">
        <v>11575.260000000002</v>
      </c>
      <c r="Y402" s="28">
        <v>0.23150520000000005</v>
      </c>
      <c r="Z402" s="29">
        <v>0</v>
      </c>
      <c r="AA402" s="29">
        <v>636</v>
      </c>
      <c r="AB402" s="30">
        <v>636</v>
      </c>
      <c r="AC402" s="19"/>
      <c r="AD402" s="26">
        <v>0</v>
      </c>
      <c r="AE402" s="26">
        <v>53691.62</v>
      </c>
      <c r="AF402" s="27">
        <v>53691.62</v>
      </c>
      <c r="AG402" s="18"/>
      <c r="AH402" s="34">
        <v>408</v>
      </c>
      <c r="AI402" s="34">
        <v>87.5</v>
      </c>
      <c r="AJ402" s="34">
        <v>-320.5</v>
      </c>
      <c r="AK402" s="32">
        <v>-0.78553921568627449</v>
      </c>
      <c r="AL402" s="35">
        <v>43804.041655092595</v>
      </c>
      <c r="AM402" s="16"/>
    </row>
    <row r="403" spans="1:39" ht="49.5" hidden="1" x14ac:dyDescent="0.25">
      <c r="A403" s="25" t="s">
        <v>183</v>
      </c>
      <c r="B403" s="25" t="s">
        <v>1040</v>
      </c>
      <c r="C403" s="39">
        <v>450198</v>
      </c>
      <c r="D403" s="25" t="s">
        <v>1465</v>
      </c>
      <c r="E403" s="25" t="s">
        <v>53</v>
      </c>
      <c r="F403" s="25" t="s">
        <v>54</v>
      </c>
      <c r="G403" s="25" t="s">
        <v>289</v>
      </c>
      <c r="H403" s="25" t="s">
        <v>56</v>
      </c>
      <c r="I403" s="25" t="s">
        <v>56</v>
      </c>
      <c r="J403" s="17"/>
      <c r="K403" s="25" t="s">
        <v>65</v>
      </c>
      <c r="L403" s="25" t="s">
        <v>196</v>
      </c>
      <c r="M403" s="25" t="s">
        <v>205</v>
      </c>
      <c r="N403" s="26">
        <v>95000</v>
      </c>
      <c r="O403" s="26">
        <v>101327</v>
      </c>
      <c r="P403" s="27">
        <v>6327</v>
      </c>
      <c r="Q403" s="28">
        <v>6.6600000000000006E-2</v>
      </c>
      <c r="R403" s="29">
        <v>45000</v>
      </c>
      <c r="S403" s="29">
        <v>26654</v>
      </c>
      <c r="T403" s="30">
        <v>-18346</v>
      </c>
      <c r="U403" s="31">
        <v>-0.40768888888888888</v>
      </c>
      <c r="V403" s="26">
        <v>50000</v>
      </c>
      <c r="W403" s="26">
        <v>57291</v>
      </c>
      <c r="X403" s="27">
        <v>7291</v>
      </c>
      <c r="Y403" s="28">
        <v>0.14582000000000001</v>
      </c>
      <c r="Z403" s="29">
        <v>0</v>
      </c>
      <c r="AA403" s="29">
        <v>9144</v>
      </c>
      <c r="AB403" s="30">
        <v>9144</v>
      </c>
      <c r="AC403" s="19"/>
      <c r="AD403" s="26">
        <v>0</v>
      </c>
      <c r="AE403" s="26">
        <v>2650</v>
      </c>
      <c r="AF403" s="27">
        <v>2650</v>
      </c>
      <c r="AG403" s="18"/>
      <c r="AH403" s="34">
        <v>408</v>
      </c>
      <c r="AI403" s="34">
        <v>389.25</v>
      </c>
      <c r="AJ403" s="34">
        <v>-18.75</v>
      </c>
      <c r="AK403" s="32">
        <v>-4.595588235294118E-2</v>
      </c>
      <c r="AL403" s="35">
        <v>43757.041655092595</v>
      </c>
      <c r="AM403" s="16"/>
    </row>
    <row r="404" spans="1:39" ht="49.5" hidden="1" x14ac:dyDescent="0.25">
      <c r="A404" s="25" t="s">
        <v>183</v>
      </c>
      <c r="B404" s="25" t="s">
        <v>1043</v>
      </c>
      <c r="C404" s="39">
        <v>450199</v>
      </c>
      <c r="D404" s="25" t="s">
        <v>1466</v>
      </c>
      <c r="E404" s="25" t="s">
        <v>53</v>
      </c>
      <c r="F404" s="25" t="s">
        <v>54</v>
      </c>
      <c r="G404" s="25" t="s">
        <v>289</v>
      </c>
      <c r="H404" s="17"/>
      <c r="I404" s="17"/>
      <c r="J404" s="25" t="s">
        <v>195</v>
      </c>
      <c r="K404" s="25" t="s">
        <v>1467</v>
      </c>
      <c r="L404" s="25" t="s">
        <v>1045</v>
      </c>
      <c r="M404" s="25" t="s">
        <v>192</v>
      </c>
      <c r="N404" s="26">
        <v>99849.75</v>
      </c>
      <c r="O404" s="26">
        <v>110281.11</v>
      </c>
      <c r="P404" s="27">
        <v>10431.36</v>
      </c>
      <c r="Q404" s="28">
        <v>0.10447056702695801</v>
      </c>
      <c r="R404" s="29">
        <v>43166.63</v>
      </c>
      <c r="S404" s="29">
        <v>37989.57</v>
      </c>
      <c r="T404" s="30">
        <v>-5177.0599999999977</v>
      </c>
      <c r="U404" s="31">
        <v>-0.11993199376462786</v>
      </c>
      <c r="V404" s="26">
        <v>52807.03</v>
      </c>
      <c r="W404" s="26">
        <v>51145.13</v>
      </c>
      <c r="X404" s="27">
        <v>-1661.9000000000015</v>
      </c>
      <c r="Y404" s="28">
        <v>-3.1471188589852553E-2</v>
      </c>
      <c r="Z404" s="29">
        <v>2832</v>
      </c>
      <c r="AA404" s="29">
        <v>12389.11</v>
      </c>
      <c r="AB404" s="30">
        <v>9557.11</v>
      </c>
      <c r="AC404" s="32">
        <v>3.3746857344632772</v>
      </c>
      <c r="AD404" s="26">
        <v>1044.0899999999999</v>
      </c>
      <c r="AE404" s="26">
        <v>6785.7</v>
      </c>
      <c r="AF404" s="27">
        <v>5741.61</v>
      </c>
      <c r="AG404" s="33">
        <v>5.4991523719219613</v>
      </c>
      <c r="AH404" s="34">
        <v>360</v>
      </c>
      <c r="AI404" s="34">
        <v>437</v>
      </c>
      <c r="AJ404" s="34">
        <v>77</v>
      </c>
      <c r="AK404" s="32">
        <v>0.21388888888888888</v>
      </c>
      <c r="AL404" s="35">
        <v>44074.041666666664</v>
      </c>
      <c r="AM404" s="16"/>
    </row>
    <row r="405" spans="1:39" ht="57.75" hidden="1" x14ac:dyDescent="0.25">
      <c r="A405" s="25" t="s">
        <v>183</v>
      </c>
      <c r="B405" s="25" t="s">
        <v>1043</v>
      </c>
      <c r="C405" s="39">
        <v>450205</v>
      </c>
      <c r="D405" s="25" t="s">
        <v>1397</v>
      </c>
      <c r="E405" s="25" t="s">
        <v>53</v>
      </c>
      <c r="F405" s="25" t="s">
        <v>54</v>
      </c>
      <c r="G405" s="25" t="s">
        <v>289</v>
      </c>
      <c r="H405" s="17"/>
      <c r="I405" s="17"/>
      <c r="J405" s="25" t="s">
        <v>195</v>
      </c>
      <c r="K405" s="25" t="s">
        <v>1398</v>
      </c>
      <c r="L405" s="25" t="s">
        <v>1045</v>
      </c>
      <c r="M405" s="25" t="s">
        <v>205</v>
      </c>
      <c r="N405" s="26">
        <v>99082.13</v>
      </c>
      <c r="O405" s="26">
        <v>85526.35</v>
      </c>
      <c r="P405" s="27">
        <v>-13555.779999999999</v>
      </c>
      <c r="Q405" s="28">
        <v>-0.13681357072158218</v>
      </c>
      <c r="R405" s="29">
        <v>43060.71</v>
      </c>
      <c r="S405" s="29">
        <v>13324.14</v>
      </c>
      <c r="T405" s="30">
        <v>-29736.57</v>
      </c>
      <c r="U405" s="31">
        <v>-0.69057314661091285</v>
      </c>
      <c r="V405" s="26">
        <v>50330.39</v>
      </c>
      <c r="W405" s="26">
        <v>52683.82</v>
      </c>
      <c r="X405" s="27">
        <v>2353.4300000000003</v>
      </c>
      <c r="Y405" s="28">
        <v>4.6759621771259877E-2</v>
      </c>
      <c r="Z405" s="29">
        <v>5343</v>
      </c>
      <c r="AA405" s="29">
        <v>1129.6099999999999</v>
      </c>
      <c r="AB405" s="30">
        <v>-4213.3900000000003</v>
      </c>
      <c r="AC405" s="32">
        <v>-0.788581321355044</v>
      </c>
      <c r="AD405" s="26">
        <v>348.03</v>
      </c>
      <c r="AE405" s="26">
        <v>16093.44</v>
      </c>
      <c r="AF405" s="27">
        <v>15745.41</v>
      </c>
      <c r="AG405" s="33">
        <v>45.241530902508408</v>
      </c>
      <c r="AH405" s="34">
        <v>384</v>
      </c>
      <c r="AI405" s="34">
        <v>147.5</v>
      </c>
      <c r="AJ405" s="34">
        <v>-236.5</v>
      </c>
      <c r="AK405" s="32">
        <v>-0.61588541666666663</v>
      </c>
      <c r="AL405" s="35">
        <v>44141.041666666664</v>
      </c>
      <c r="AM405" s="16"/>
    </row>
    <row r="406" spans="1:39" ht="24.75" hidden="1" x14ac:dyDescent="0.25">
      <c r="A406" s="25" t="s">
        <v>183</v>
      </c>
      <c r="B406" s="25" t="s">
        <v>1040</v>
      </c>
      <c r="C406" s="39">
        <v>450206</v>
      </c>
      <c r="D406" s="25" t="s">
        <v>1464</v>
      </c>
      <c r="E406" s="25" t="s">
        <v>53</v>
      </c>
      <c r="F406" s="25" t="s">
        <v>54</v>
      </c>
      <c r="G406" s="25" t="s">
        <v>289</v>
      </c>
      <c r="H406" s="25" t="s">
        <v>56</v>
      </c>
      <c r="I406" s="25" t="s">
        <v>56</v>
      </c>
      <c r="J406" s="25" t="s">
        <v>195</v>
      </c>
      <c r="K406" s="25" t="s">
        <v>65</v>
      </c>
      <c r="L406" s="25" t="s">
        <v>202</v>
      </c>
      <c r="M406" s="25" t="s">
        <v>192</v>
      </c>
      <c r="N406" s="26">
        <v>206050.6</v>
      </c>
      <c r="O406" s="26">
        <v>182153.24</v>
      </c>
      <c r="P406" s="27">
        <v>-23897.360000000015</v>
      </c>
      <c r="Q406" s="28">
        <v>-0.11597811411371776</v>
      </c>
      <c r="R406" s="29">
        <v>138628.5</v>
      </c>
      <c r="S406" s="29">
        <v>74920.33</v>
      </c>
      <c r="T406" s="30">
        <v>-63708.17</v>
      </c>
      <c r="U406" s="31">
        <v>-0.45956040785264213</v>
      </c>
      <c r="V406" s="26">
        <v>36050</v>
      </c>
      <c r="W406" s="26">
        <v>50868.03</v>
      </c>
      <c r="X406" s="27">
        <v>14818.029999999999</v>
      </c>
      <c r="Y406" s="28">
        <v>0.41104105409153952</v>
      </c>
      <c r="Z406" s="29">
        <v>18786.5</v>
      </c>
      <c r="AA406" s="29">
        <v>23385.5</v>
      </c>
      <c r="AB406" s="30">
        <v>4599</v>
      </c>
      <c r="AC406" s="32">
        <v>0.24480344928539111</v>
      </c>
      <c r="AD406" s="26">
        <v>12585.6</v>
      </c>
      <c r="AE406" s="26">
        <v>544</v>
      </c>
      <c r="AF406" s="27">
        <v>-12041.6</v>
      </c>
      <c r="AG406" s="33">
        <v>-0.95677599796592927</v>
      </c>
      <c r="AH406" s="34">
        <v>1297</v>
      </c>
      <c r="AI406" s="34">
        <v>1262</v>
      </c>
      <c r="AJ406" s="34">
        <v>-35</v>
      </c>
      <c r="AK406" s="32">
        <v>-2.6985350809560524E-2</v>
      </c>
      <c r="AL406" s="35">
        <v>43796.040972222225</v>
      </c>
      <c r="AM406" s="16"/>
    </row>
    <row r="407" spans="1:39" ht="16.5" hidden="1" x14ac:dyDescent="0.25">
      <c r="A407" s="25" t="s">
        <v>183</v>
      </c>
      <c r="B407" s="25" t="s">
        <v>1040</v>
      </c>
      <c r="C407" s="39">
        <v>450207</v>
      </c>
      <c r="D407" s="25" t="s">
        <v>1301</v>
      </c>
      <c r="E407" s="25" t="s">
        <v>53</v>
      </c>
      <c r="F407" s="25" t="s">
        <v>54</v>
      </c>
      <c r="G407" s="25" t="s">
        <v>289</v>
      </c>
      <c r="H407" s="25" t="s">
        <v>56</v>
      </c>
      <c r="I407" s="25" t="s">
        <v>56</v>
      </c>
      <c r="J407" s="25" t="s">
        <v>198</v>
      </c>
      <c r="K407" s="25" t="s">
        <v>65</v>
      </c>
      <c r="L407" s="25" t="s">
        <v>828</v>
      </c>
      <c r="M407" s="25" t="s">
        <v>200</v>
      </c>
      <c r="N407" s="26">
        <v>123323.16</v>
      </c>
      <c r="O407" s="26">
        <v>112272.08</v>
      </c>
      <c r="P407" s="27">
        <v>-11051.080000000002</v>
      </c>
      <c r="Q407" s="28">
        <v>-8.9610743026695083E-2</v>
      </c>
      <c r="R407" s="29">
        <v>28600</v>
      </c>
      <c r="S407" s="29">
        <v>19846.509999999998</v>
      </c>
      <c r="T407" s="30">
        <v>-8753.4900000000016</v>
      </c>
      <c r="U407" s="31">
        <v>-0.30606608391608398</v>
      </c>
      <c r="V407" s="26">
        <v>72056</v>
      </c>
      <c r="W407" s="26">
        <v>68303.06</v>
      </c>
      <c r="X407" s="27">
        <v>-3752.9400000000023</v>
      </c>
      <c r="Y407" s="28">
        <v>-5.2083657155545721E-2</v>
      </c>
      <c r="Z407" s="29">
        <v>5472</v>
      </c>
      <c r="AA407" s="29">
        <v>7139.13</v>
      </c>
      <c r="AB407" s="30">
        <v>1667.13</v>
      </c>
      <c r="AC407" s="32">
        <v>0.3046655701754386</v>
      </c>
      <c r="AD407" s="26">
        <v>5984</v>
      </c>
      <c r="AE407" s="26">
        <v>10590.34</v>
      </c>
      <c r="AF407" s="27">
        <v>4606.34</v>
      </c>
      <c r="AG407" s="33">
        <v>0.76977606951871658</v>
      </c>
      <c r="AH407" s="34">
        <v>280</v>
      </c>
      <c r="AI407" s="34">
        <v>297.5</v>
      </c>
      <c r="AJ407" s="34">
        <v>17.5</v>
      </c>
      <c r="AK407" s="32">
        <v>6.25E-2</v>
      </c>
      <c r="AL407" s="35">
        <v>43792.041655092595</v>
      </c>
      <c r="AM407" s="16"/>
    </row>
    <row r="408" spans="1:39" ht="33" hidden="1" x14ac:dyDescent="0.25">
      <c r="A408" s="25" t="s">
        <v>183</v>
      </c>
      <c r="B408" s="25" t="s">
        <v>1040</v>
      </c>
      <c r="C408" s="39">
        <v>450209</v>
      </c>
      <c r="D408" s="25" t="s">
        <v>1480</v>
      </c>
      <c r="E408" s="25" t="s">
        <v>53</v>
      </c>
      <c r="F408" s="25" t="s">
        <v>54</v>
      </c>
      <c r="G408" s="25" t="s">
        <v>90</v>
      </c>
      <c r="H408" s="25" t="s">
        <v>90</v>
      </c>
      <c r="I408" s="25" t="s">
        <v>90</v>
      </c>
      <c r="J408" s="17"/>
      <c r="K408" s="25" t="s">
        <v>65</v>
      </c>
      <c r="L408" s="25" t="s">
        <v>202</v>
      </c>
      <c r="M408" s="25" t="s">
        <v>205</v>
      </c>
      <c r="N408" s="26">
        <v>24807.69</v>
      </c>
      <c r="O408" s="26">
        <v>70765.72</v>
      </c>
      <c r="P408" s="27">
        <v>45958.03</v>
      </c>
      <c r="Q408" s="28">
        <v>1.8525719242702565</v>
      </c>
      <c r="R408" s="29">
        <v>17933.3</v>
      </c>
      <c r="S408" s="29">
        <v>38123.629999999997</v>
      </c>
      <c r="T408" s="30">
        <v>20190.329999999998</v>
      </c>
      <c r="U408" s="31">
        <v>1.1258569253846196</v>
      </c>
      <c r="V408" s="26">
        <v>3609.79</v>
      </c>
      <c r="W408" s="26">
        <v>2747.82</v>
      </c>
      <c r="X408" s="27">
        <v>-861.9699999999998</v>
      </c>
      <c r="Y408" s="28">
        <v>-0.23878674382720319</v>
      </c>
      <c r="Z408" s="29">
        <v>3264.6</v>
      </c>
      <c r="AA408" s="29">
        <v>9052</v>
      </c>
      <c r="AB408" s="30">
        <v>5787.4</v>
      </c>
      <c r="AC408" s="32">
        <v>1.7727746125099553</v>
      </c>
      <c r="AD408" s="26">
        <v>0</v>
      </c>
      <c r="AE408" s="26">
        <v>5075</v>
      </c>
      <c r="AF408" s="27">
        <v>5075</v>
      </c>
      <c r="AG408" s="18"/>
      <c r="AH408" s="34">
        <v>190</v>
      </c>
      <c r="AI408" s="34">
        <v>423.5</v>
      </c>
      <c r="AJ408" s="34">
        <v>233.5</v>
      </c>
      <c r="AK408" s="32">
        <v>1.2289473684210526</v>
      </c>
      <c r="AL408" s="35">
        <v>43502.041655092595</v>
      </c>
      <c r="AM408" s="16"/>
    </row>
    <row r="409" spans="1:39" ht="24.75" hidden="1" x14ac:dyDescent="0.25">
      <c r="A409" s="25" t="s">
        <v>183</v>
      </c>
      <c r="B409" s="25" t="s">
        <v>51</v>
      </c>
      <c r="C409" s="39">
        <v>450210</v>
      </c>
      <c r="D409" s="25" t="s">
        <v>1463</v>
      </c>
      <c r="E409" s="25" t="s">
        <v>53</v>
      </c>
      <c r="F409" s="25" t="s">
        <v>63</v>
      </c>
      <c r="G409" s="25" t="s">
        <v>56</v>
      </c>
      <c r="H409" s="17"/>
      <c r="I409" s="17"/>
      <c r="J409" s="17"/>
      <c r="K409" s="25" t="s">
        <v>65</v>
      </c>
      <c r="L409" s="25" t="s">
        <v>66</v>
      </c>
      <c r="M409" s="25" t="s">
        <v>243</v>
      </c>
      <c r="N409" s="26">
        <v>0</v>
      </c>
      <c r="O409" s="26">
        <v>0</v>
      </c>
      <c r="P409" s="27">
        <v>0</v>
      </c>
      <c r="Q409" s="18"/>
      <c r="R409" s="29">
        <v>0</v>
      </c>
      <c r="S409" s="29">
        <v>0</v>
      </c>
      <c r="T409" s="30">
        <v>0</v>
      </c>
      <c r="U409" s="19"/>
      <c r="V409" s="26">
        <v>0</v>
      </c>
      <c r="W409" s="26">
        <v>0</v>
      </c>
      <c r="X409" s="27">
        <v>0</v>
      </c>
      <c r="Y409" s="18"/>
      <c r="Z409" s="29">
        <v>0</v>
      </c>
      <c r="AA409" s="29">
        <v>0</v>
      </c>
      <c r="AB409" s="30">
        <v>0</v>
      </c>
      <c r="AC409" s="19"/>
      <c r="AD409" s="26">
        <v>0</v>
      </c>
      <c r="AE409" s="26">
        <v>0</v>
      </c>
      <c r="AF409" s="27">
        <v>0</v>
      </c>
      <c r="AG409" s="18"/>
      <c r="AH409" s="34">
        <v>0</v>
      </c>
      <c r="AI409" s="34">
        <v>0</v>
      </c>
      <c r="AJ409" s="34">
        <v>0</v>
      </c>
      <c r="AK409" s="19"/>
      <c r="AL409" s="35">
        <v>43820.041655092595</v>
      </c>
      <c r="AM409" s="16"/>
    </row>
    <row r="410" spans="1:39" ht="57.75" hidden="1" x14ac:dyDescent="0.25">
      <c r="A410" s="25" t="s">
        <v>183</v>
      </c>
      <c r="B410" s="25" t="s">
        <v>1040</v>
      </c>
      <c r="C410" s="39">
        <v>450212</v>
      </c>
      <c r="D410" s="25" t="s">
        <v>1486</v>
      </c>
      <c r="E410" s="25" t="s">
        <v>53</v>
      </c>
      <c r="F410" s="25" t="s">
        <v>54</v>
      </c>
      <c r="G410" s="25" t="s">
        <v>289</v>
      </c>
      <c r="H410" s="25" t="s">
        <v>56</v>
      </c>
      <c r="I410" s="25" t="s">
        <v>56</v>
      </c>
      <c r="J410" s="25" t="s">
        <v>195</v>
      </c>
      <c r="K410" s="25" t="s">
        <v>58</v>
      </c>
      <c r="L410" s="25" t="s">
        <v>196</v>
      </c>
      <c r="M410" s="25" t="s">
        <v>200</v>
      </c>
      <c r="N410" s="26">
        <v>200146.09</v>
      </c>
      <c r="O410" s="26">
        <v>201876.56</v>
      </c>
      <c r="P410" s="27">
        <v>1730.4700000000012</v>
      </c>
      <c r="Q410" s="28">
        <v>8.6460345040964889E-3</v>
      </c>
      <c r="R410" s="29">
        <v>9589.44</v>
      </c>
      <c r="S410" s="29">
        <v>17296.009999999998</v>
      </c>
      <c r="T410" s="30">
        <v>7706.5699999999979</v>
      </c>
      <c r="U410" s="31">
        <v>0.8036517252310873</v>
      </c>
      <c r="V410" s="26">
        <v>17930.400000000001</v>
      </c>
      <c r="W410" s="26">
        <v>2956.84</v>
      </c>
      <c r="X410" s="27">
        <v>-14973.560000000001</v>
      </c>
      <c r="Y410" s="28">
        <v>-0.83509347253825905</v>
      </c>
      <c r="Z410" s="29">
        <v>2064</v>
      </c>
      <c r="AA410" s="29">
        <v>0</v>
      </c>
      <c r="AB410" s="30">
        <v>-2064</v>
      </c>
      <c r="AC410" s="32">
        <v>-1</v>
      </c>
      <c r="AD410" s="26">
        <v>170562.25</v>
      </c>
      <c r="AE410" s="26">
        <v>124599.19</v>
      </c>
      <c r="AF410" s="27">
        <v>-45963.06</v>
      </c>
      <c r="AG410" s="33">
        <v>-0.26947967677490181</v>
      </c>
      <c r="AH410" s="34">
        <v>95</v>
      </c>
      <c r="AI410" s="34">
        <v>152</v>
      </c>
      <c r="AJ410" s="34">
        <v>57</v>
      </c>
      <c r="AK410" s="32">
        <v>0.6</v>
      </c>
      <c r="AL410" s="35">
        <v>43820.041655092595</v>
      </c>
      <c r="AM410" s="16"/>
    </row>
    <row r="411" spans="1:39" ht="33" hidden="1" x14ac:dyDescent="0.25">
      <c r="A411" s="25" t="s">
        <v>183</v>
      </c>
      <c r="B411" s="25" t="s">
        <v>1040</v>
      </c>
      <c r="C411" s="39">
        <v>450213</v>
      </c>
      <c r="D411" s="25" t="s">
        <v>1421</v>
      </c>
      <c r="E411" s="25" t="s">
        <v>53</v>
      </c>
      <c r="F411" s="25" t="s">
        <v>54</v>
      </c>
      <c r="G411" s="25" t="s">
        <v>289</v>
      </c>
      <c r="H411" s="17"/>
      <c r="I411" s="17"/>
      <c r="J411" s="25" t="s">
        <v>195</v>
      </c>
      <c r="K411" s="25" t="s">
        <v>58</v>
      </c>
      <c r="L411" s="25" t="s">
        <v>196</v>
      </c>
      <c r="M411" s="25" t="s">
        <v>200</v>
      </c>
      <c r="N411" s="26">
        <v>1093100.8600000001</v>
      </c>
      <c r="O411" s="26">
        <v>417621.3</v>
      </c>
      <c r="P411" s="27">
        <v>-675479.56</v>
      </c>
      <c r="Q411" s="28">
        <v>-0.61794806382276557</v>
      </c>
      <c r="R411" s="29">
        <v>35960.400000000001</v>
      </c>
      <c r="S411" s="29">
        <v>47867.57</v>
      </c>
      <c r="T411" s="30">
        <v>11907.169999999998</v>
      </c>
      <c r="U411" s="31">
        <v>0.3311189530705998</v>
      </c>
      <c r="V411" s="26">
        <v>77633.210000000006</v>
      </c>
      <c r="W411" s="26">
        <v>5221.41</v>
      </c>
      <c r="X411" s="27">
        <v>-72411.8</v>
      </c>
      <c r="Y411" s="28">
        <v>-0.93274257241198699</v>
      </c>
      <c r="Z411" s="29">
        <v>7740</v>
      </c>
      <c r="AA411" s="29">
        <v>0</v>
      </c>
      <c r="AB411" s="30">
        <v>-7740</v>
      </c>
      <c r="AC411" s="32">
        <v>-1</v>
      </c>
      <c r="AD411" s="26">
        <v>971767.25</v>
      </c>
      <c r="AE411" s="26">
        <v>309884.81</v>
      </c>
      <c r="AF411" s="27">
        <v>-661882.43999999994</v>
      </c>
      <c r="AG411" s="33">
        <v>-0.68111210786327692</v>
      </c>
      <c r="AH411" s="34">
        <v>263</v>
      </c>
      <c r="AI411" s="34">
        <v>302</v>
      </c>
      <c r="AJ411" s="34">
        <v>39</v>
      </c>
      <c r="AK411" s="32">
        <v>0.14828897338403041</v>
      </c>
      <c r="AL411" s="35">
        <v>43820.041655092595</v>
      </c>
      <c r="AM411" s="16"/>
    </row>
    <row r="412" spans="1:39" ht="24.75" hidden="1" x14ac:dyDescent="0.25">
      <c r="A412" s="25" t="s">
        <v>183</v>
      </c>
      <c r="B412" s="25" t="s">
        <v>51</v>
      </c>
      <c r="C412" s="39">
        <v>450215</v>
      </c>
      <c r="D412" s="25" t="s">
        <v>1337</v>
      </c>
      <c r="E412" s="25" t="s">
        <v>53</v>
      </c>
      <c r="F412" s="25" t="s">
        <v>63</v>
      </c>
      <c r="G412" s="25" t="s">
        <v>56</v>
      </c>
      <c r="H412" s="17"/>
      <c r="I412" s="17"/>
      <c r="J412" s="25" t="s">
        <v>198</v>
      </c>
      <c r="K412" s="25" t="s">
        <v>65</v>
      </c>
      <c r="L412" s="25" t="s">
        <v>209</v>
      </c>
      <c r="M412" s="25" t="s">
        <v>243</v>
      </c>
      <c r="N412" s="26">
        <v>0</v>
      </c>
      <c r="O412" s="26">
        <v>0</v>
      </c>
      <c r="P412" s="27">
        <v>0</v>
      </c>
      <c r="Q412" s="18"/>
      <c r="R412" s="29">
        <v>0</v>
      </c>
      <c r="S412" s="29">
        <v>0</v>
      </c>
      <c r="T412" s="30">
        <v>0</v>
      </c>
      <c r="U412" s="19"/>
      <c r="V412" s="26">
        <v>0</v>
      </c>
      <c r="W412" s="26">
        <v>0</v>
      </c>
      <c r="X412" s="27">
        <v>0</v>
      </c>
      <c r="Y412" s="18"/>
      <c r="Z412" s="29">
        <v>0</v>
      </c>
      <c r="AA412" s="29">
        <v>0</v>
      </c>
      <c r="AB412" s="30">
        <v>0</v>
      </c>
      <c r="AC412" s="19"/>
      <c r="AD412" s="26">
        <v>0</v>
      </c>
      <c r="AE412" s="26">
        <v>0</v>
      </c>
      <c r="AF412" s="27">
        <v>0</v>
      </c>
      <c r="AG412" s="18"/>
      <c r="AH412" s="34">
        <v>0</v>
      </c>
      <c r="AI412" s="34">
        <v>0</v>
      </c>
      <c r="AJ412" s="34">
        <v>0</v>
      </c>
      <c r="AK412" s="19"/>
      <c r="AL412" s="35">
        <v>44214.041666666664</v>
      </c>
      <c r="AM412" s="16"/>
    </row>
    <row r="413" spans="1:39" ht="33" hidden="1" x14ac:dyDescent="0.25">
      <c r="A413" s="25" t="s">
        <v>183</v>
      </c>
      <c r="B413" s="25" t="s">
        <v>51</v>
      </c>
      <c r="C413" s="39">
        <v>450226</v>
      </c>
      <c r="D413" s="25" t="s">
        <v>1310</v>
      </c>
      <c r="E413" s="25" t="s">
        <v>53</v>
      </c>
      <c r="F413" s="25" t="s">
        <v>54</v>
      </c>
      <c r="G413" s="25" t="s">
        <v>79</v>
      </c>
      <c r="H413" s="17"/>
      <c r="I413" s="17"/>
      <c r="J413" s="25" t="s">
        <v>185</v>
      </c>
      <c r="K413" s="25" t="s">
        <v>65</v>
      </c>
      <c r="L413" s="25" t="s">
        <v>186</v>
      </c>
      <c r="M413" s="25" t="s">
        <v>187</v>
      </c>
      <c r="N413" s="26">
        <v>87247.39</v>
      </c>
      <c r="O413" s="26">
        <v>88096.71</v>
      </c>
      <c r="P413" s="27">
        <v>849.32000000000698</v>
      </c>
      <c r="Q413" s="28">
        <v>9.7346178493133949E-3</v>
      </c>
      <c r="R413" s="29">
        <v>14679.96</v>
      </c>
      <c r="S413" s="29">
        <v>16346.18</v>
      </c>
      <c r="T413" s="30">
        <v>1666.2200000000012</v>
      </c>
      <c r="U413" s="31">
        <v>0.1135030340682128</v>
      </c>
      <c r="V413" s="26">
        <v>2230.75</v>
      </c>
      <c r="W413" s="26">
        <v>313.89999999999998</v>
      </c>
      <c r="X413" s="27">
        <v>-1916.85</v>
      </c>
      <c r="Y413" s="28">
        <v>-0.85928499383615375</v>
      </c>
      <c r="Z413" s="29">
        <v>546</v>
      </c>
      <c r="AA413" s="29">
        <v>992.51</v>
      </c>
      <c r="AB413" s="30">
        <v>446.51</v>
      </c>
      <c r="AC413" s="32">
        <v>0.81778388278388281</v>
      </c>
      <c r="AD413" s="26">
        <v>69790.679999999993</v>
      </c>
      <c r="AE413" s="26">
        <v>920</v>
      </c>
      <c r="AF413" s="27">
        <v>-68870.679999999993</v>
      </c>
      <c r="AG413" s="33">
        <v>-0.98681772408579482</v>
      </c>
      <c r="AH413" s="34">
        <v>66</v>
      </c>
      <c r="AI413" s="34">
        <v>99.5</v>
      </c>
      <c r="AJ413" s="34">
        <v>33.5</v>
      </c>
      <c r="AK413" s="32">
        <v>0.50757575757575757</v>
      </c>
      <c r="AL413" s="35">
        <v>44214.041666666664</v>
      </c>
      <c r="AM413" s="16"/>
    </row>
    <row r="414" spans="1:39" ht="16.5" hidden="1" x14ac:dyDescent="0.25">
      <c r="A414" s="25" t="s">
        <v>183</v>
      </c>
      <c r="B414" s="25" t="s">
        <v>1040</v>
      </c>
      <c r="C414" s="39">
        <v>450233</v>
      </c>
      <c r="D414" s="25" t="s">
        <v>1362</v>
      </c>
      <c r="E414" s="25" t="s">
        <v>53</v>
      </c>
      <c r="F414" s="25" t="s">
        <v>54</v>
      </c>
      <c r="G414" s="25" t="s">
        <v>289</v>
      </c>
      <c r="H414" s="17"/>
      <c r="I414" s="17"/>
      <c r="J414" s="25" t="s">
        <v>198</v>
      </c>
      <c r="K414" s="25" t="s">
        <v>65</v>
      </c>
      <c r="L414" s="25" t="s">
        <v>828</v>
      </c>
      <c r="M414" s="25" t="s">
        <v>200</v>
      </c>
      <c r="N414" s="26">
        <v>50915</v>
      </c>
      <c r="O414" s="26">
        <v>56886.07</v>
      </c>
      <c r="P414" s="27">
        <v>5971.07</v>
      </c>
      <c r="Q414" s="28">
        <v>0.11727526269272316</v>
      </c>
      <c r="R414" s="29">
        <v>31962</v>
      </c>
      <c r="S414" s="29">
        <v>363.04</v>
      </c>
      <c r="T414" s="30">
        <v>-31598.959999999999</v>
      </c>
      <c r="U414" s="31">
        <v>-0.98864151179525683</v>
      </c>
      <c r="V414" s="26">
        <v>8625</v>
      </c>
      <c r="W414" s="26">
        <v>15355.5</v>
      </c>
      <c r="X414" s="27">
        <v>6730.5</v>
      </c>
      <c r="Y414" s="28">
        <v>0.78034782608695652</v>
      </c>
      <c r="Z414" s="29">
        <v>5700</v>
      </c>
      <c r="AA414" s="29">
        <v>0</v>
      </c>
      <c r="AB414" s="30">
        <v>-5700</v>
      </c>
      <c r="AC414" s="32">
        <v>-1</v>
      </c>
      <c r="AD414" s="26">
        <v>0</v>
      </c>
      <c r="AE414" s="26">
        <v>0</v>
      </c>
      <c r="AF414" s="27">
        <v>0</v>
      </c>
      <c r="AG414" s="18"/>
      <c r="AH414" s="34">
        <v>358</v>
      </c>
      <c r="AI414" s="34">
        <v>343.5</v>
      </c>
      <c r="AJ414" s="34">
        <v>-14.5</v>
      </c>
      <c r="AK414" s="32">
        <v>-4.0502793296089384E-2</v>
      </c>
      <c r="AL414" s="35">
        <v>43704.041655092595</v>
      </c>
      <c r="AM414" s="16"/>
    </row>
    <row r="415" spans="1:39" ht="41.25" hidden="1" x14ac:dyDescent="0.25">
      <c r="A415" s="25" t="s">
        <v>183</v>
      </c>
      <c r="B415" s="25" t="s">
        <v>1040</v>
      </c>
      <c r="C415" s="39">
        <v>450237</v>
      </c>
      <c r="D415" s="25" t="s">
        <v>1474</v>
      </c>
      <c r="E415" s="25" t="s">
        <v>53</v>
      </c>
      <c r="F415" s="25" t="s">
        <v>54</v>
      </c>
      <c r="G415" s="25" t="s">
        <v>334</v>
      </c>
      <c r="H415" s="25" t="s">
        <v>191</v>
      </c>
      <c r="I415" s="25" t="s">
        <v>69</v>
      </c>
      <c r="J415" s="17"/>
      <c r="K415" s="25" t="s">
        <v>58</v>
      </c>
      <c r="L415" s="25" t="s">
        <v>213</v>
      </c>
      <c r="M415" s="25" t="s">
        <v>1255</v>
      </c>
      <c r="N415" s="26">
        <v>546377.82999999996</v>
      </c>
      <c r="O415" s="26">
        <v>1538894.8</v>
      </c>
      <c r="P415" s="27">
        <v>992516.97000000009</v>
      </c>
      <c r="Q415" s="28">
        <v>1.8165396095957995</v>
      </c>
      <c r="R415" s="29">
        <v>335635.14</v>
      </c>
      <c r="S415" s="29">
        <v>574132.01</v>
      </c>
      <c r="T415" s="30">
        <v>238496.87</v>
      </c>
      <c r="U415" s="31">
        <v>0.71058373089301674</v>
      </c>
      <c r="V415" s="26">
        <v>137984.69</v>
      </c>
      <c r="W415" s="26">
        <v>83417.960000000006</v>
      </c>
      <c r="X415" s="27">
        <v>-54566.729999999996</v>
      </c>
      <c r="Y415" s="28">
        <v>-0.39545495953210458</v>
      </c>
      <c r="Z415" s="29">
        <v>58145</v>
      </c>
      <c r="AA415" s="29">
        <v>138173.99</v>
      </c>
      <c r="AB415" s="30">
        <v>80028.989999999991</v>
      </c>
      <c r="AC415" s="32">
        <v>1.3763692492905666</v>
      </c>
      <c r="AD415" s="26">
        <v>14613</v>
      </c>
      <c r="AE415" s="26">
        <v>15432.42</v>
      </c>
      <c r="AF415" s="27">
        <v>819.42000000000007</v>
      </c>
      <c r="AG415" s="33">
        <v>5.60747279819339E-2</v>
      </c>
      <c r="AH415" s="34">
        <v>3439</v>
      </c>
      <c r="AI415" s="34">
        <v>6450.25</v>
      </c>
      <c r="AJ415" s="34">
        <v>3011.25</v>
      </c>
      <c r="AK415" s="32">
        <v>0.87561791218377438</v>
      </c>
      <c r="AL415" s="35">
        <v>43598.999988425923</v>
      </c>
      <c r="AM415" s="16"/>
    </row>
    <row r="416" spans="1:39" ht="33" hidden="1" x14ac:dyDescent="0.25">
      <c r="A416" s="25" t="s">
        <v>183</v>
      </c>
      <c r="B416" s="25" t="s">
        <v>1136</v>
      </c>
      <c r="C416" s="39">
        <v>450243</v>
      </c>
      <c r="D416" s="25" t="s">
        <v>5680</v>
      </c>
      <c r="E416" s="25" t="s">
        <v>171</v>
      </c>
      <c r="F416" s="25" t="s">
        <v>54</v>
      </c>
      <c r="G416" s="25" t="s">
        <v>112</v>
      </c>
      <c r="H416" s="25" t="s">
        <v>839</v>
      </c>
      <c r="I416" s="25" t="s">
        <v>75</v>
      </c>
      <c r="J416" s="25" t="s">
        <v>198</v>
      </c>
      <c r="K416" s="25" t="s">
        <v>65</v>
      </c>
      <c r="L416" s="25" t="s">
        <v>209</v>
      </c>
      <c r="M416" s="25" t="s">
        <v>200</v>
      </c>
      <c r="N416" s="26">
        <v>112794.39</v>
      </c>
      <c r="O416" s="26">
        <v>143296.39000000001</v>
      </c>
      <c r="P416" s="27">
        <v>30502.000000000015</v>
      </c>
      <c r="Q416" s="28">
        <v>0.27042125056042249</v>
      </c>
      <c r="R416" s="29">
        <v>38625.730000000003</v>
      </c>
      <c r="S416" s="29">
        <v>31213.24</v>
      </c>
      <c r="T416" s="30">
        <v>-7412.4900000000016</v>
      </c>
      <c r="U416" s="31">
        <v>-0.19190549926176156</v>
      </c>
      <c r="V416" s="26">
        <v>59037.06</v>
      </c>
      <c r="W416" s="26">
        <v>44511.15</v>
      </c>
      <c r="X416" s="27">
        <v>-14525.909999999996</v>
      </c>
      <c r="Y416" s="28">
        <v>-0.24604731333165974</v>
      </c>
      <c r="Z416" s="29">
        <v>0</v>
      </c>
      <c r="AA416" s="29">
        <v>6628.25</v>
      </c>
      <c r="AB416" s="30">
        <v>6628.25</v>
      </c>
      <c r="AC416" s="19"/>
      <c r="AD416" s="26">
        <v>15131.6</v>
      </c>
      <c r="AE416" s="26">
        <v>59163.32</v>
      </c>
      <c r="AF416" s="27">
        <v>44031.72</v>
      </c>
      <c r="AG416" s="33">
        <v>2.9099183166353857</v>
      </c>
      <c r="AH416" s="34">
        <v>176</v>
      </c>
      <c r="AI416" s="34">
        <v>273.75</v>
      </c>
      <c r="AJ416" s="34">
        <v>97.75</v>
      </c>
      <c r="AK416" s="32">
        <v>0.55539772727272729</v>
      </c>
      <c r="AL416" s="35">
        <v>44845.041666666664</v>
      </c>
      <c r="AM416" s="16"/>
    </row>
    <row r="417" spans="1:39" ht="57.75" hidden="1" x14ac:dyDescent="0.25">
      <c r="A417" s="25" t="s">
        <v>183</v>
      </c>
      <c r="B417" s="25" t="s">
        <v>1043</v>
      </c>
      <c r="C417" s="39">
        <v>450268</v>
      </c>
      <c r="D417" s="25" t="s">
        <v>1311</v>
      </c>
      <c r="E417" s="25" t="s">
        <v>53</v>
      </c>
      <c r="F417" s="25" t="s">
        <v>54</v>
      </c>
      <c r="G417" s="25" t="s">
        <v>289</v>
      </c>
      <c r="H417" s="17"/>
      <c r="I417" s="17"/>
      <c r="J417" s="25" t="s">
        <v>185</v>
      </c>
      <c r="K417" s="25" t="s">
        <v>65</v>
      </c>
      <c r="L417" s="25" t="s">
        <v>1045</v>
      </c>
      <c r="M417" s="25" t="s">
        <v>1255</v>
      </c>
      <c r="N417" s="26">
        <v>114545.24</v>
      </c>
      <c r="O417" s="26">
        <v>258019.55</v>
      </c>
      <c r="P417" s="27">
        <v>143474.31</v>
      </c>
      <c r="Q417" s="28">
        <v>1.2525558460569814</v>
      </c>
      <c r="R417" s="29">
        <v>11672.05</v>
      </c>
      <c r="S417" s="29">
        <v>24455.74</v>
      </c>
      <c r="T417" s="30">
        <v>12783.690000000002</v>
      </c>
      <c r="U417" s="31">
        <v>1.0952394823531431</v>
      </c>
      <c r="V417" s="26">
        <v>11433.3</v>
      </c>
      <c r="W417" s="26">
        <v>11058.03</v>
      </c>
      <c r="X417" s="27">
        <v>-375.26999999999862</v>
      </c>
      <c r="Y417" s="28">
        <v>-3.2822544672141782E-2</v>
      </c>
      <c r="Z417" s="29">
        <v>2081</v>
      </c>
      <c r="AA417" s="29">
        <v>2819.3</v>
      </c>
      <c r="AB417" s="30">
        <v>738.30000000000018</v>
      </c>
      <c r="AC417" s="32">
        <v>0.35478135511773196</v>
      </c>
      <c r="AD417" s="26">
        <v>1.08</v>
      </c>
      <c r="AE417" s="26">
        <v>382.65</v>
      </c>
      <c r="AF417" s="27">
        <v>381.57</v>
      </c>
      <c r="AG417" s="33">
        <v>353.30555555555554</v>
      </c>
      <c r="AH417" s="34">
        <v>110</v>
      </c>
      <c r="AI417" s="34">
        <v>248</v>
      </c>
      <c r="AJ417" s="34">
        <v>138</v>
      </c>
      <c r="AK417" s="32">
        <v>1.2545454545454546</v>
      </c>
      <c r="AL417" s="35">
        <v>44020.041666666664</v>
      </c>
      <c r="AM417" s="16"/>
    </row>
    <row r="418" spans="1:39" ht="24.75" hidden="1" x14ac:dyDescent="0.25">
      <c r="A418" s="25" t="s">
        <v>183</v>
      </c>
      <c r="B418" s="25" t="s">
        <v>1040</v>
      </c>
      <c r="C418" s="39">
        <v>450269</v>
      </c>
      <c r="D418" s="25" t="s">
        <v>1265</v>
      </c>
      <c r="E418" s="25" t="s">
        <v>53</v>
      </c>
      <c r="F418" s="25" t="s">
        <v>54</v>
      </c>
      <c r="G418" s="25" t="s">
        <v>90</v>
      </c>
      <c r="H418" s="25" t="s">
        <v>69</v>
      </c>
      <c r="I418" s="25" t="s">
        <v>56</v>
      </c>
      <c r="J418" s="25" t="s">
        <v>195</v>
      </c>
      <c r="K418" s="25" t="s">
        <v>65</v>
      </c>
      <c r="L418" s="25" t="s">
        <v>279</v>
      </c>
      <c r="M418" s="25" t="s">
        <v>205</v>
      </c>
      <c r="N418" s="26">
        <v>398190.77</v>
      </c>
      <c r="O418" s="26">
        <v>1357111</v>
      </c>
      <c r="P418" s="27">
        <v>958920.23</v>
      </c>
      <c r="Q418" s="28">
        <v>2.4081930126105133</v>
      </c>
      <c r="R418" s="29">
        <v>219801</v>
      </c>
      <c r="S418" s="29">
        <v>264295.12</v>
      </c>
      <c r="T418" s="30">
        <v>44494.119999999995</v>
      </c>
      <c r="U418" s="31">
        <v>0.20242910632799666</v>
      </c>
      <c r="V418" s="26">
        <v>68089.77</v>
      </c>
      <c r="W418" s="26">
        <v>74302.39</v>
      </c>
      <c r="X418" s="27">
        <v>6212.6199999999953</v>
      </c>
      <c r="Y418" s="28">
        <v>9.1241606485085724E-2</v>
      </c>
      <c r="Z418" s="29">
        <v>67711</v>
      </c>
      <c r="AA418" s="29">
        <v>69898.490000000005</v>
      </c>
      <c r="AB418" s="30">
        <v>2187.4900000000052</v>
      </c>
      <c r="AC418" s="32">
        <v>3.2306272245277802E-2</v>
      </c>
      <c r="AD418" s="26">
        <v>42589</v>
      </c>
      <c r="AE418" s="26">
        <v>69323.67</v>
      </c>
      <c r="AF418" s="27">
        <v>26734.67</v>
      </c>
      <c r="AG418" s="33">
        <v>0.62773650473126863</v>
      </c>
      <c r="AH418" s="34">
        <v>935</v>
      </c>
      <c r="AI418" s="34">
        <v>2663.25</v>
      </c>
      <c r="AJ418" s="34">
        <v>1728.25</v>
      </c>
      <c r="AK418" s="32">
        <v>1.8483957219251337</v>
      </c>
      <c r="AL418" s="35">
        <v>43484.041655092595</v>
      </c>
      <c r="AM418" s="16"/>
    </row>
    <row r="419" spans="1:39" ht="24.75" hidden="1" x14ac:dyDescent="0.25">
      <c r="A419" s="25" t="s">
        <v>183</v>
      </c>
      <c r="B419" s="25" t="s">
        <v>51</v>
      </c>
      <c r="C419" s="39">
        <v>450271</v>
      </c>
      <c r="D419" s="25" t="s">
        <v>1596</v>
      </c>
      <c r="E419" s="25" t="s">
        <v>53</v>
      </c>
      <c r="F419" s="25" t="s">
        <v>54</v>
      </c>
      <c r="G419" s="25" t="s">
        <v>69</v>
      </c>
      <c r="H419" s="25" t="s">
        <v>90</v>
      </c>
      <c r="I419" s="25" t="s">
        <v>211</v>
      </c>
      <c r="J419" s="25" t="s">
        <v>198</v>
      </c>
      <c r="K419" s="25" t="s">
        <v>65</v>
      </c>
      <c r="L419" s="25" t="s">
        <v>219</v>
      </c>
      <c r="M419" s="25" t="s">
        <v>200</v>
      </c>
      <c r="N419" s="26">
        <v>35821.93</v>
      </c>
      <c r="O419" s="26">
        <v>89395.520000000004</v>
      </c>
      <c r="P419" s="27">
        <v>53573.590000000004</v>
      </c>
      <c r="Q419" s="28">
        <v>1.495552863846253</v>
      </c>
      <c r="R419" s="29">
        <v>30517.93</v>
      </c>
      <c r="S419" s="29">
        <v>27022.959999999999</v>
      </c>
      <c r="T419" s="30">
        <v>-3494.9700000000012</v>
      </c>
      <c r="U419" s="31">
        <v>-0.1145218564955094</v>
      </c>
      <c r="V419" s="26">
        <v>0</v>
      </c>
      <c r="W419" s="26">
        <v>51934.13</v>
      </c>
      <c r="X419" s="27">
        <v>51934.13</v>
      </c>
      <c r="Y419" s="18"/>
      <c r="Z419" s="29">
        <v>5304</v>
      </c>
      <c r="AA419" s="29">
        <v>4940.25</v>
      </c>
      <c r="AB419" s="30">
        <v>-363.75</v>
      </c>
      <c r="AC419" s="32">
        <v>-6.8580316742081454E-2</v>
      </c>
      <c r="AD419" s="26">
        <v>0</v>
      </c>
      <c r="AE419" s="26">
        <v>1423</v>
      </c>
      <c r="AF419" s="27">
        <v>1423</v>
      </c>
      <c r="AG419" s="18"/>
      <c r="AH419" s="34">
        <v>228</v>
      </c>
      <c r="AI419" s="34">
        <v>375.6</v>
      </c>
      <c r="AJ419" s="34">
        <v>147.60000000000002</v>
      </c>
      <c r="AK419" s="32">
        <v>0.6473684210526317</v>
      </c>
      <c r="AL419" s="35">
        <v>44222.041666666664</v>
      </c>
      <c r="AM419" s="16"/>
    </row>
    <row r="420" spans="1:39" ht="33" hidden="1" x14ac:dyDescent="0.25">
      <c r="A420" s="25" t="s">
        <v>183</v>
      </c>
      <c r="B420" s="25" t="s">
        <v>1040</v>
      </c>
      <c r="C420" s="39">
        <v>450274</v>
      </c>
      <c r="D420" s="25" t="s">
        <v>1261</v>
      </c>
      <c r="E420" s="25" t="s">
        <v>53</v>
      </c>
      <c r="F420" s="25" t="s">
        <v>54</v>
      </c>
      <c r="G420" s="25" t="s">
        <v>289</v>
      </c>
      <c r="H420" s="25" t="s">
        <v>56</v>
      </c>
      <c r="I420" s="25" t="s">
        <v>56</v>
      </c>
      <c r="J420" s="17"/>
      <c r="K420" s="25" t="s">
        <v>65</v>
      </c>
      <c r="L420" s="25" t="s">
        <v>189</v>
      </c>
      <c r="M420" s="25" t="s">
        <v>205</v>
      </c>
      <c r="N420" s="26">
        <v>183575.09</v>
      </c>
      <c r="O420" s="26">
        <v>375793.04</v>
      </c>
      <c r="P420" s="27">
        <v>192217.94999999998</v>
      </c>
      <c r="Q420" s="28">
        <v>1.0470807885753999</v>
      </c>
      <c r="R420" s="29">
        <v>106457.35</v>
      </c>
      <c r="S420" s="29">
        <v>0</v>
      </c>
      <c r="T420" s="30">
        <v>-106457.35</v>
      </c>
      <c r="U420" s="31">
        <v>-1</v>
      </c>
      <c r="V420" s="26">
        <v>28803.86</v>
      </c>
      <c r="W420" s="26">
        <v>28803.86</v>
      </c>
      <c r="X420" s="27">
        <v>0</v>
      </c>
      <c r="Y420" s="28">
        <v>0</v>
      </c>
      <c r="Z420" s="29">
        <v>28603.5</v>
      </c>
      <c r="AA420" s="29">
        <v>0</v>
      </c>
      <c r="AB420" s="30">
        <v>-28603.5</v>
      </c>
      <c r="AC420" s="32">
        <v>-1</v>
      </c>
      <c r="AD420" s="26">
        <v>19710.38</v>
      </c>
      <c r="AE420" s="26">
        <v>0</v>
      </c>
      <c r="AF420" s="27">
        <v>-19710.38</v>
      </c>
      <c r="AG420" s="33">
        <v>-1</v>
      </c>
      <c r="AH420" s="34">
        <v>1382.3</v>
      </c>
      <c r="AI420" s="34">
        <v>1324.75</v>
      </c>
      <c r="AJ420" s="34">
        <v>-57.549999999999955</v>
      </c>
      <c r="AK420" s="32">
        <v>-4.1633509368443865E-2</v>
      </c>
      <c r="AL420" s="35">
        <v>43557.041655092595</v>
      </c>
      <c r="AM420" s="16"/>
    </row>
    <row r="421" spans="1:39" ht="49.5" hidden="1" x14ac:dyDescent="0.25">
      <c r="A421" s="25" t="s">
        <v>183</v>
      </c>
      <c r="B421" s="25" t="s">
        <v>1040</v>
      </c>
      <c r="C421" s="39">
        <v>450277</v>
      </c>
      <c r="D421" s="25" t="s">
        <v>1489</v>
      </c>
      <c r="E421" s="25" t="s">
        <v>53</v>
      </c>
      <c r="F421" s="25" t="s">
        <v>54</v>
      </c>
      <c r="G421" s="25" t="s">
        <v>69</v>
      </c>
      <c r="H421" s="25" t="s">
        <v>56</v>
      </c>
      <c r="I421" s="25" t="s">
        <v>56</v>
      </c>
      <c r="J421" s="17"/>
      <c r="K421" s="25" t="s">
        <v>65</v>
      </c>
      <c r="L421" s="25" t="s">
        <v>213</v>
      </c>
      <c r="M421" s="25" t="s">
        <v>192</v>
      </c>
      <c r="N421" s="26">
        <v>51277.27</v>
      </c>
      <c r="O421" s="26">
        <v>144836.59</v>
      </c>
      <c r="P421" s="27">
        <v>93559.32</v>
      </c>
      <c r="Q421" s="28">
        <v>1.8245768544230223</v>
      </c>
      <c r="R421" s="29">
        <v>32942.81</v>
      </c>
      <c r="S421" s="29">
        <v>52314.75</v>
      </c>
      <c r="T421" s="30">
        <v>19371.940000000002</v>
      </c>
      <c r="U421" s="31">
        <v>0.5880475891400887</v>
      </c>
      <c r="V421" s="26">
        <v>11075.46</v>
      </c>
      <c r="W421" s="26">
        <v>10358.89</v>
      </c>
      <c r="X421" s="27">
        <v>-716.56999999999971</v>
      </c>
      <c r="Y421" s="28">
        <v>-6.4698892867655136E-2</v>
      </c>
      <c r="Z421" s="29">
        <v>7259</v>
      </c>
      <c r="AA421" s="29">
        <v>10769</v>
      </c>
      <c r="AB421" s="30">
        <v>3510</v>
      </c>
      <c r="AC421" s="32">
        <v>0.48353767736602837</v>
      </c>
      <c r="AD421" s="26">
        <v>0</v>
      </c>
      <c r="AE421" s="26">
        <v>4155.1000000000004</v>
      </c>
      <c r="AF421" s="27">
        <v>4155.1000000000004</v>
      </c>
      <c r="AG421" s="18"/>
      <c r="AH421" s="34">
        <v>578</v>
      </c>
      <c r="AI421" s="34">
        <v>576.5</v>
      </c>
      <c r="AJ421" s="34">
        <v>-1.5</v>
      </c>
      <c r="AK421" s="32">
        <v>-2.5951557093425604E-3</v>
      </c>
      <c r="AL421" s="35">
        <v>43560.041655092595</v>
      </c>
      <c r="AM421" s="16"/>
    </row>
    <row r="422" spans="1:39" ht="49.5" hidden="1" x14ac:dyDescent="0.25">
      <c r="A422" s="25" t="s">
        <v>183</v>
      </c>
      <c r="B422" s="25" t="s">
        <v>51</v>
      </c>
      <c r="C422" s="39">
        <v>450280</v>
      </c>
      <c r="D422" s="25" t="s">
        <v>1506</v>
      </c>
      <c r="E422" s="25" t="s">
        <v>53</v>
      </c>
      <c r="F422" s="25" t="s">
        <v>54</v>
      </c>
      <c r="G422" s="25" t="s">
        <v>74</v>
      </c>
      <c r="H422" s="25" t="s">
        <v>90</v>
      </c>
      <c r="I422" s="25" t="s">
        <v>56</v>
      </c>
      <c r="J422" s="25" t="s">
        <v>195</v>
      </c>
      <c r="K422" s="25" t="s">
        <v>1433</v>
      </c>
      <c r="L422" s="25" t="s">
        <v>202</v>
      </c>
      <c r="M422" s="25" t="s">
        <v>205</v>
      </c>
      <c r="N422" s="26">
        <v>665148.01</v>
      </c>
      <c r="O422" s="26">
        <v>534030.36</v>
      </c>
      <c r="P422" s="27">
        <v>-131117.65000000002</v>
      </c>
      <c r="Q422" s="28">
        <v>-0.197125523986759</v>
      </c>
      <c r="R422" s="29">
        <v>26940.86</v>
      </c>
      <c r="S422" s="29">
        <v>56270.559999999998</v>
      </c>
      <c r="T422" s="30">
        <v>29329.699999999997</v>
      </c>
      <c r="U422" s="31">
        <v>1.0886697752039094</v>
      </c>
      <c r="V422" s="26">
        <v>84151.19</v>
      </c>
      <c r="W422" s="26">
        <v>87403.49</v>
      </c>
      <c r="X422" s="27">
        <v>3252.3000000000029</v>
      </c>
      <c r="Y422" s="28">
        <v>3.8648294813180925E-2</v>
      </c>
      <c r="Z422" s="29">
        <v>840</v>
      </c>
      <c r="AA422" s="29">
        <v>0</v>
      </c>
      <c r="AB422" s="30">
        <v>-840</v>
      </c>
      <c r="AC422" s="32">
        <v>-1</v>
      </c>
      <c r="AD422" s="26">
        <v>553215.96</v>
      </c>
      <c r="AE422" s="26">
        <v>386914.78</v>
      </c>
      <c r="AF422" s="27">
        <v>-166301.17999999993</v>
      </c>
      <c r="AG422" s="33">
        <v>-0.30060806633272102</v>
      </c>
      <c r="AH422" s="34">
        <v>65</v>
      </c>
      <c r="AI422" s="34">
        <v>30</v>
      </c>
      <c r="AJ422" s="34">
        <v>-35</v>
      </c>
      <c r="AK422" s="32">
        <v>-0.53846153846153844</v>
      </c>
      <c r="AL422" s="35">
        <v>44224.041666666664</v>
      </c>
      <c r="AM422" s="16"/>
    </row>
    <row r="423" spans="1:39" ht="16.5" hidden="1" x14ac:dyDescent="0.25">
      <c r="A423" s="25" t="s">
        <v>183</v>
      </c>
      <c r="B423" s="25" t="s">
        <v>1136</v>
      </c>
      <c r="C423" s="39">
        <v>450282</v>
      </c>
      <c r="D423" s="25" t="s">
        <v>5350</v>
      </c>
      <c r="E423" s="25" t="s">
        <v>53</v>
      </c>
      <c r="F423" s="25" t="s">
        <v>63</v>
      </c>
      <c r="G423" s="25" t="s">
        <v>56</v>
      </c>
      <c r="H423" s="17"/>
      <c r="I423" s="17"/>
      <c r="J423" s="25" t="s">
        <v>198</v>
      </c>
      <c r="K423" s="25" t="s">
        <v>65</v>
      </c>
      <c r="L423" s="25" t="s">
        <v>209</v>
      </c>
      <c r="M423" s="25" t="s">
        <v>243</v>
      </c>
      <c r="N423" s="26">
        <v>0</v>
      </c>
      <c r="O423" s="26">
        <v>2929.6</v>
      </c>
      <c r="P423" s="27">
        <v>2929.6</v>
      </c>
      <c r="Q423" s="18"/>
      <c r="R423" s="29">
        <v>0</v>
      </c>
      <c r="S423" s="29">
        <v>0</v>
      </c>
      <c r="T423" s="30">
        <v>0</v>
      </c>
      <c r="U423" s="19"/>
      <c r="V423" s="26">
        <v>0</v>
      </c>
      <c r="W423" s="26">
        <v>0</v>
      </c>
      <c r="X423" s="27">
        <v>0</v>
      </c>
      <c r="Y423" s="18"/>
      <c r="Z423" s="29">
        <v>0</v>
      </c>
      <c r="AA423" s="29">
        <v>0</v>
      </c>
      <c r="AB423" s="30">
        <v>0</v>
      </c>
      <c r="AC423" s="19"/>
      <c r="AD423" s="26">
        <v>0</v>
      </c>
      <c r="AE423" s="26">
        <v>0</v>
      </c>
      <c r="AF423" s="27">
        <v>0</v>
      </c>
      <c r="AG423" s="18"/>
      <c r="AH423" s="34">
        <v>0</v>
      </c>
      <c r="AI423" s="34">
        <v>0</v>
      </c>
      <c r="AJ423" s="34">
        <v>0</v>
      </c>
      <c r="AK423" s="19"/>
      <c r="AL423" s="35">
        <v>43484.041655092595</v>
      </c>
      <c r="AM423" s="16"/>
    </row>
    <row r="424" spans="1:39" ht="33" hidden="1" x14ac:dyDescent="0.25">
      <c r="A424" s="25" t="s">
        <v>183</v>
      </c>
      <c r="B424" s="25" t="s">
        <v>1040</v>
      </c>
      <c r="C424" s="39">
        <v>450287</v>
      </c>
      <c r="D424" s="25" t="s">
        <v>1338</v>
      </c>
      <c r="E424" s="25" t="s">
        <v>53</v>
      </c>
      <c r="F424" s="25" t="s">
        <v>54</v>
      </c>
      <c r="G424" s="25" t="s">
        <v>90</v>
      </c>
      <c r="H424" s="25" t="s">
        <v>211</v>
      </c>
      <c r="I424" s="25" t="s">
        <v>69</v>
      </c>
      <c r="J424" s="17"/>
      <c r="K424" s="25" t="s">
        <v>65</v>
      </c>
      <c r="L424" s="25" t="s">
        <v>828</v>
      </c>
      <c r="M424" s="25" t="s">
        <v>200</v>
      </c>
      <c r="N424" s="26">
        <v>7403</v>
      </c>
      <c r="O424" s="26">
        <v>21820.95</v>
      </c>
      <c r="P424" s="27">
        <v>14417.95</v>
      </c>
      <c r="Q424" s="28">
        <v>1.9475820613264894</v>
      </c>
      <c r="R424" s="29">
        <v>5100</v>
      </c>
      <c r="S424" s="29">
        <v>239.55</v>
      </c>
      <c r="T424" s="30">
        <v>-4860.45</v>
      </c>
      <c r="U424" s="31">
        <v>-0.95302941176470579</v>
      </c>
      <c r="V424" s="26">
        <v>1219</v>
      </c>
      <c r="W424" s="26">
        <v>913.22</v>
      </c>
      <c r="X424" s="27">
        <v>-305.77999999999997</v>
      </c>
      <c r="Y424" s="28">
        <v>-0.25084495488105002</v>
      </c>
      <c r="Z424" s="29">
        <v>1084</v>
      </c>
      <c r="AA424" s="29">
        <v>2390.5</v>
      </c>
      <c r="AB424" s="30">
        <v>1306.5</v>
      </c>
      <c r="AC424" s="32">
        <v>1.2052583025830259</v>
      </c>
      <c r="AD424" s="26">
        <v>0</v>
      </c>
      <c r="AE424" s="26">
        <v>1125.8499999999999</v>
      </c>
      <c r="AF424" s="27">
        <v>1125.8499999999999</v>
      </c>
      <c r="AG424" s="18"/>
      <c r="AH424" s="34">
        <v>50</v>
      </c>
      <c r="AI424" s="34">
        <v>124.5</v>
      </c>
      <c r="AJ424" s="34">
        <v>74.5</v>
      </c>
      <c r="AK424" s="32">
        <v>1.49</v>
      </c>
      <c r="AL424" s="35">
        <v>43484.041655092595</v>
      </c>
      <c r="AM424" s="16"/>
    </row>
    <row r="425" spans="1:39" ht="33" hidden="1" x14ac:dyDescent="0.25">
      <c r="A425" s="25" t="s">
        <v>183</v>
      </c>
      <c r="B425" s="25" t="s">
        <v>1043</v>
      </c>
      <c r="C425" s="39">
        <v>450294</v>
      </c>
      <c r="D425" s="25" t="s">
        <v>1514</v>
      </c>
      <c r="E425" s="25" t="s">
        <v>53</v>
      </c>
      <c r="F425" s="25" t="s">
        <v>54</v>
      </c>
      <c r="G425" s="25" t="s">
        <v>289</v>
      </c>
      <c r="H425" s="17"/>
      <c r="I425" s="17"/>
      <c r="J425" s="25" t="s">
        <v>195</v>
      </c>
      <c r="K425" s="25" t="s">
        <v>1433</v>
      </c>
      <c r="L425" s="25" t="s">
        <v>1045</v>
      </c>
      <c r="M425" s="25" t="s">
        <v>192</v>
      </c>
      <c r="N425" s="26">
        <v>252763.35</v>
      </c>
      <c r="O425" s="26">
        <v>205453.28</v>
      </c>
      <c r="P425" s="27">
        <v>-47310.070000000007</v>
      </c>
      <c r="Q425" s="28">
        <v>-0.18717139965109658</v>
      </c>
      <c r="R425" s="29">
        <v>16503.98</v>
      </c>
      <c r="S425" s="29">
        <v>19451.38</v>
      </c>
      <c r="T425" s="30">
        <v>2947.4000000000015</v>
      </c>
      <c r="U425" s="31">
        <v>0.1785872256267883</v>
      </c>
      <c r="V425" s="26">
        <v>26289.25</v>
      </c>
      <c r="W425" s="26">
        <v>29896.720000000001</v>
      </c>
      <c r="X425" s="27">
        <v>3607.4700000000012</v>
      </c>
      <c r="Y425" s="28">
        <v>0.1372222486377512</v>
      </c>
      <c r="Z425" s="29">
        <v>840</v>
      </c>
      <c r="AA425" s="29">
        <v>168.3</v>
      </c>
      <c r="AB425" s="30">
        <v>-671.7</v>
      </c>
      <c r="AC425" s="32">
        <v>-0.79964285714285721</v>
      </c>
      <c r="AD425" s="26">
        <v>209130.12</v>
      </c>
      <c r="AE425" s="26">
        <v>154084.9</v>
      </c>
      <c r="AF425" s="27">
        <v>-55045.22</v>
      </c>
      <c r="AG425" s="33">
        <v>-0.26321038786761086</v>
      </c>
      <c r="AH425" s="34">
        <v>128</v>
      </c>
      <c r="AI425" s="34">
        <v>26</v>
      </c>
      <c r="AJ425" s="34">
        <v>-102</v>
      </c>
      <c r="AK425" s="32">
        <v>-0.796875</v>
      </c>
      <c r="AL425" s="35">
        <v>44175.041666666664</v>
      </c>
      <c r="AM425" s="16"/>
    </row>
    <row r="426" spans="1:39" ht="33" hidden="1" x14ac:dyDescent="0.25">
      <c r="A426" s="25" t="s">
        <v>183</v>
      </c>
      <c r="B426" s="25" t="s">
        <v>1040</v>
      </c>
      <c r="C426" s="39">
        <v>450298</v>
      </c>
      <c r="D426" s="25" t="s">
        <v>1315</v>
      </c>
      <c r="E426" s="25" t="s">
        <v>53</v>
      </c>
      <c r="F426" s="25" t="s">
        <v>54</v>
      </c>
      <c r="G426" s="25" t="s">
        <v>289</v>
      </c>
      <c r="H426" s="25" t="s">
        <v>56</v>
      </c>
      <c r="I426" s="25" t="s">
        <v>56</v>
      </c>
      <c r="J426" s="25" t="s">
        <v>185</v>
      </c>
      <c r="K426" s="25" t="s">
        <v>65</v>
      </c>
      <c r="L426" s="25" t="s">
        <v>189</v>
      </c>
      <c r="M426" s="25" t="s">
        <v>187</v>
      </c>
      <c r="N426" s="26">
        <v>253144.23</v>
      </c>
      <c r="O426" s="26">
        <v>975911.73</v>
      </c>
      <c r="P426" s="27">
        <v>722767.5</v>
      </c>
      <c r="Q426" s="28">
        <v>2.8551608701490054</v>
      </c>
      <c r="R426" s="29">
        <v>147537.53</v>
      </c>
      <c r="S426" s="29">
        <v>97830.55</v>
      </c>
      <c r="T426" s="30">
        <v>-49706.979999999996</v>
      </c>
      <c r="U426" s="31">
        <v>-0.33691075077642951</v>
      </c>
      <c r="V426" s="26">
        <v>86256.7</v>
      </c>
      <c r="W426" s="26">
        <v>95793.78</v>
      </c>
      <c r="X426" s="27">
        <v>9537.0800000000017</v>
      </c>
      <c r="Y426" s="28">
        <v>0.11056625166508807</v>
      </c>
      <c r="Z426" s="29">
        <v>19350</v>
      </c>
      <c r="AA426" s="29">
        <v>14343.98</v>
      </c>
      <c r="AB426" s="30">
        <v>-5006.0200000000004</v>
      </c>
      <c r="AC426" s="32">
        <v>-0.2587090439276486</v>
      </c>
      <c r="AD426" s="26">
        <v>0</v>
      </c>
      <c r="AE426" s="26">
        <v>7964.95</v>
      </c>
      <c r="AF426" s="27">
        <v>7964.95</v>
      </c>
      <c r="AG426" s="18"/>
      <c r="AH426" s="34">
        <v>1477</v>
      </c>
      <c r="AI426" s="34">
        <v>2274</v>
      </c>
      <c r="AJ426" s="34">
        <v>797</v>
      </c>
      <c r="AK426" s="32">
        <v>0.53960731211916046</v>
      </c>
      <c r="AL426" s="35">
        <v>43684.040972222225</v>
      </c>
      <c r="AM426" s="16"/>
    </row>
    <row r="427" spans="1:39" ht="33" hidden="1" x14ac:dyDescent="0.25">
      <c r="A427" s="25" t="s">
        <v>183</v>
      </c>
      <c r="B427" s="25" t="s">
        <v>51</v>
      </c>
      <c r="C427" s="39">
        <v>450301</v>
      </c>
      <c r="D427" s="25" t="s">
        <v>1288</v>
      </c>
      <c r="E427" s="25" t="s">
        <v>53</v>
      </c>
      <c r="F427" s="25" t="s">
        <v>63</v>
      </c>
      <c r="G427" s="25" t="s">
        <v>56</v>
      </c>
      <c r="H427" s="17"/>
      <c r="I427" s="17"/>
      <c r="J427" s="25" t="s">
        <v>198</v>
      </c>
      <c r="K427" s="25" t="s">
        <v>65</v>
      </c>
      <c r="L427" s="25" t="s">
        <v>209</v>
      </c>
      <c r="M427" s="25" t="s">
        <v>419</v>
      </c>
      <c r="N427" s="26">
        <v>0</v>
      </c>
      <c r="O427" s="26">
        <v>0</v>
      </c>
      <c r="P427" s="27">
        <v>0</v>
      </c>
      <c r="Q427" s="18"/>
      <c r="R427" s="29">
        <v>0</v>
      </c>
      <c r="S427" s="29">
        <v>0</v>
      </c>
      <c r="T427" s="30">
        <v>0</v>
      </c>
      <c r="U427" s="19"/>
      <c r="V427" s="26">
        <v>0</v>
      </c>
      <c r="W427" s="26">
        <v>0</v>
      </c>
      <c r="X427" s="27">
        <v>0</v>
      </c>
      <c r="Y427" s="18"/>
      <c r="Z427" s="29">
        <v>0</v>
      </c>
      <c r="AA427" s="29">
        <v>0</v>
      </c>
      <c r="AB427" s="30">
        <v>0</v>
      </c>
      <c r="AC427" s="19"/>
      <c r="AD427" s="26">
        <v>0</v>
      </c>
      <c r="AE427" s="26">
        <v>0</v>
      </c>
      <c r="AF427" s="27">
        <v>0</v>
      </c>
      <c r="AG427" s="18"/>
      <c r="AH427" s="34">
        <v>0</v>
      </c>
      <c r="AI427" s="34">
        <v>0</v>
      </c>
      <c r="AJ427" s="34">
        <v>0</v>
      </c>
      <c r="AK427" s="19"/>
      <c r="AL427" s="35">
        <v>43644.041655092595</v>
      </c>
      <c r="AM427" s="16"/>
    </row>
    <row r="428" spans="1:39" ht="24.75" hidden="1" x14ac:dyDescent="0.25">
      <c r="A428" s="25" t="s">
        <v>183</v>
      </c>
      <c r="B428" s="25" t="s">
        <v>51</v>
      </c>
      <c r="C428" s="39">
        <v>450307</v>
      </c>
      <c r="D428" s="25" t="s">
        <v>1537</v>
      </c>
      <c r="E428" s="25" t="s">
        <v>53</v>
      </c>
      <c r="F428" s="25" t="s">
        <v>63</v>
      </c>
      <c r="G428" s="25" t="s">
        <v>56</v>
      </c>
      <c r="H428" s="17"/>
      <c r="I428" s="17"/>
      <c r="J428" s="25" t="s">
        <v>195</v>
      </c>
      <c r="K428" s="25" t="s">
        <v>65</v>
      </c>
      <c r="L428" s="25" t="s">
        <v>202</v>
      </c>
      <c r="M428" s="25" t="s">
        <v>243</v>
      </c>
      <c r="N428" s="26">
        <v>0</v>
      </c>
      <c r="O428" s="26">
        <v>0</v>
      </c>
      <c r="P428" s="27">
        <v>0</v>
      </c>
      <c r="Q428" s="18"/>
      <c r="R428" s="29">
        <v>0</v>
      </c>
      <c r="S428" s="29">
        <v>0</v>
      </c>
      <c r="T428" s="30">
        <v>0</v>
      </c>
      <c r="U428" s="19"/>
      <c r="V428" s="26">
        <v>0</v>
      </c>
      <c r="W428" s="26">
        <v>0</v>
      </c>
      <c r="X428" s="27">
        <v>0</v>
      </c>
      <c r="Y428" s="18"/>
      <c r="Z428" s="29">
        <v>0</v>
      </c>
      <c r="AA428" s="29">
        <v>0</v>
      </c>
      <c r="AB428" s="30">
        <v>0</v>
      </c>
      <c r="AC428" s="19"/>
      <c r="AD428" s="26">
        <v>0</v>
      </c>
      <c r="AE428" s="26">
        <v>0</v>
      </c>
      <c r="AF428" s="27">
        <v>0</v>
      </c>
      <c r="AG428" s="18"/>
      <c r="AH428" s="34">
        <v>0</v>
      </c>
      <c r="AI428" s="34">
        <v>0</v>
      </c>
      <c r="AJ428" s="34">
        <v>0</v>
      </c>
      <c r="AK428" s="19"/>
      <c r="AL428" s="35">
        <v>43644.041655092595</v>
      </c>
      <c r="AM428" s="16"/>
    </row>
    <row r="429" spans="1:39" ht="24.75" hidden="1" x14ac:dyDescent="0.25">
      <c r="A429" s="25" t="s">
        <v>183</v>
      </c>
      <c r="B429" s="25" t="s">
        <v>51</v>
      </c>
      <c r="C429" s="39">
        <v>450308</v>
      </c>
      <c r="D429" s="25" t="s">
        <v>1526</v>
      </c>
      <c r="E429" s="25" t="s">
        <v>53</v>
      </c>
      <c r="F429" s="25" t="s">
        <v>63</v>
      </c>
      <c r="G429" s="25" t="s">
        <v>56</v>
      </c>
      <c r="H429" s="17"/>
      <c r="I429" s="17"/>
      <c r="J429" s="25" t="s">
        <v>195</v>
      </c>
      <c r="K429" s="25" t="s">
        <v>65</v>
      </c>
      <c r="L429" s="25" t="s">
        <v>202</v>
      </c>
      <c r="M429" s="25" t="s">
        <v>243</v>
      </c>
      <c r="N429" s="26">
        <v>0</v>
      </c>
      <c r="O429" s="26">
        <v>0</v>
      </c>
      <c r="P429" s="27">
        <v>0</v>
      </c>
      <c r="Q429" s="18"/>
      <c r="R429" s="29">
        <v>0</v>
      </c>
      <c r="S429" s="29">
        <v>0</v>
      </c>
      <c r="T429" s="30">
        <v>0</v>
      </c>
      <c r="U429" s="19"/>
      <c r="V429" s="26">
        <v>0</v>
      </c>
      <c r="W429" s="26">
        <v>0</v>
      </c>
      <c r="X429" s="27">
        <v>0</v>
      </c>
      <c r="Y429" s="18"/>
      <c r="Z429" s="29">
        <v>0</v>
      </c>
      <c r="AA429" s="29">
        <v>0</v>
      </c>
      <c r="AB429" s="30">
        <v>0</v>
      </c>
      <c r="AC429" s="19"/>
      <c r="AD429" s="26">
        <v>0</v>
      </c>
      <c r="AE429" s="26">
        <v>0</v>
      </c>
      <c r="AF429" s="27">
        <v>0</v>
      </c>
      <c r="AG429" s="18"/>
      <c r="AH429" s="34">
        <v>0</v>
      </c>
      <c r="AI429" s="34">
        <v>0</v>
      </c>
      <c r="AJ429" s="34">
        <v>0</v>
      </c>
      <c r="AK429" s="19"/>
      <c r="AL429" s="35">
        <v>43644.041655092595</v>
      </c>
      <c r="AM429" s="16"/>
    </row>
    <row r="430" spans="1:39" ht="24.75" hidden="1" x14ac:dyDescent="0.25">
      <c r="A430" s="25" t="s">
        <v>183</v>
      </c>
      <c r="B430" s="25" t="s">
        <v>51</v>
      </c>
      <c r="C430" s="39">
        <v>450309</v>
      </c>
      <c r="D430" s="25" t="s">
        <v>1521</v>
      </c>
      <c r="E430" s="25" t="s">
        <v>53</v>
      </c>
      <c r="F430" s="25" t="s">
        <v>63</v>
      </c>
      <c r="G430" s="25" t="s">
        <v>56</v>
      </c>
      <c r="H430" s="17"/>
      <c r="I430" s="17"/>
      <c r="J430" s="25" t="s">
        <v>195</v>
      </c>
      <c r="K430" s="25" t="s">
        <v>65</v>
      </c>
      <c r="L430" s="25" t="s">
        <v>202</v>
      </c>
      <c r="M430" s="25" t="s">
        <v>243</v>
      </c>
      <c r="N430" s="26">
        <v>0</v>
      </c>
      <c r="O430" s="26">
        <v>0</v>
      </c>
      <c r="P430" s="27">
        <v>0</v>
      </c>
      <c r="Q430" s="18"/>
      <c r="R430" s="29">
        <v>0</v>
      </c>
      <c r="S430" s="29">
        <v>0</v>
      </c>
      <c r="T430" s="30">
        <v>0</v>
      </c>
      <c r="U430" s="19"/>
      <c r="V430" s="26">
        <v>0</v>
      </c>
      <c r="W430" s="26">
        <v>0</v>
      </c>
      <c r="X430" s="27">
        <v>0</v>
      </c>
      <c r="Y430" s="18"/>
      <c r="Z430" s="29">
        <v>0</v>
      </c>
      <c r="AA430" s="29">
        <v>0</v>
      </c>
      <c r="AB430" s="30">
        <v>0</v>
      </c>
      <c r="AC430" s="19"/>
      <c r="AD430" s="26">
        <v>0</v>
      </c>
      <c r="AE430" s="26">
        <v>0</v>
      </c>
      <c r="AF430" s="27">
        <v>0</v>
      </c>
      <c r="AG430" s="18"/>
      <c r="AH430" s="34">
        <v>0</v>
      </c>
      <c r="AI430" s="34">
        <v>0</v>
      </c>
      <c r="AJ430" s="34">
        <v>0</v>
      </c>
      <c r="AK430" s="19"/>
      <c r="AL430" s="35">
        <v>43644.041655092595</v>
      </c>
      <c r="AM430" s="16"/>
    </row>
    <row r="431" spans="1:39" ht="24.75" hidden="1" x14ac:dyDescent="0.25">
      <c r="A431" s="25" t="s">
        <v>183</v>
      </c>
      <c r="B431" s="25" t="s">
        <v>1136</v>
      </c>
      <c r="C431" s="39">
        <v>450310</v>
      </c>
      <c r="D431" s="25" t="s">
        <v>1525</v>
      </c>
      <c r="E431" s="25" t="s">
        <v>53</v>
      </c>
      <c r="F431" s="25" t="s">
        <v>63</v>
      </c>
      <c r="G431" s="25" t="s">
        <v>56</v>
      </c>
      <c r="H431" s="17"/>
      <c r="I431" s="17"/>
      <c r="J431" s="25" t="s">
        <v>195</v>
      </c>
      <c r="K431" s="25" t="s">
        <v>65</v>
      </c>
      <c r="L431" s="25" t="s">
        <v>202</v>
      </c>
      <c r="M431" s="25" t="s">
        <v>243</v>
      </c>
      <c r="N431" s="26">
        <v>0</v>
      </c>
      <c r="O431" s="26">
        <v>0</v>
      </c>
      <c r="P431" s="27">
        <v>0</v>
      </c>
      <c r="Q431" s="18"/>
      <c r="R431" s="29">
        <v>0</v>
      </c>
      <c r="S431" s="29">
        <v>0</v>
      </c>
      <c r="T431" s="30">
        <v>0</v>
      </c>
      <c r="U431" s="19"/>
      <c r="V431" s="26">
        <v>0</v>
      </c>
      <c r="W431" s="26">
        <v>0</v>
      </c>
      <c r="X431" s="27">
        <v>0</v>
      </c>
      <c r="Y431" s="18"/>
      <c r="Z431" s="29">
        <v>0</v>
      </c>
      <c r="AA431" s="29">
        <v>0</v>
      </c>
      <c r="AB431" s="30">
        <v>0</v>
      </c>
      <c r="AC431" s="19"/>
      <c r="AD431" s="26">
        <v>0</v>
      </c>
      <c r="AE431" s="26">
        <v>0</v>
      </c>
      <c r="AF431" s="27">
        <v>0</v>
      </c>
      <c r="AG431" s="18"/>
      <c r="AH431" s="34">
        <v>0</v>
      </c>
      <c r="AI431" s="34">
        <v>0</v>
      </c>
      <c r="AJ431" s="34">
        <v>0</v>
      </c>
      <c r="AK431" s="19"/>
      <c r="AL431" s="35">
        <v>43644.041655092595</v>
      </c>
      <c r="AM431" s="16"/>
    </row>
    <row r="432" spans="1:39" ht="33" hidden="1" x14ac:dyDescent="0.25">
      <c r="A432" s="25" t="s">
        <v>183</v>
      </c>
      <c r="B432" s="25" t="s">
        <v>1136</v>
      </c>
      <c r="C432" s="39">
        <v>450312</v>
      </c>
      <c r="D432" s="25" t="s">
        <v>5009</v>
      </c>
      <c r="E432" s="25" t="s">
        <v>53</v>
      </c>
      <c r="F432" s="25" t="s">
        <v>63</v>
      </c>
      <c r="G432" s="25" t="s">
        <v>56</v>
      </c>
      <c r="H432" s="17"/>
      <c r="I432" s="17"/>
      <c r="J432" s="25" t="s">
        <v>357</v>
      </c>
      <c r="K432" s="25" t="s">
        <v>65</v>
      </c>
      <c r="L432" s="25" t="s">
        <v>279</v>
      </c>
      <c r="M432" s="25" t="s">
        <v>419</v>
      </c>
      <c r="N432" s="26">
        <v>0</v>
      </c>
      <c r="O432" s="26">
        <v>20490.43</v>
      </c>
      <c r="P432" s="27">
        <v>20490.43</v>
      </c>
      <c r="Q432" s="18"/>
      <c r="R432" s="29">
        <v>0</v>
      </c>
      <c r="S432" s="29">
        <v>868.02</v>
      </c>
      <c r="T432" s="30">
        <v>868.02</v>
      </c>
      <c r="U432" s="19"/>
      <c r="V432" s="26">
        <v>0</v>
      </c>
      <c r="W432" s="26">
        <v>0</v>
      </c>
      <c r="X432" s="27">
        <v>0</v>
      </c>
      <c r="Y432" s="18"/>
      <c r="Z432" s="29">
        <v>0</v>
      </c>
      <c r="AA432" s="29">
        <v>0</v>
      </c>
      <c r="AB432" s="30">
        <v>0</v>
      </c>
      <c r="AC432" s="19"/>
      <c r="AD432" s="26">
        <v>0</v>
      </c>
      <c r="AE432" s="26">
        <v>0</v>
      </c>
      <c r="AF432" s="27">
        <v>0</v>
      </c>
      <c r="AG432" s="18"/>
      <c r="AH432" s="34">
        <v>0</v>
      </c>
      <c r="AI432" s="34">
        <v>0</v>
      </c>
      <c r="AJ432" s="34">
        <v>0</v>
      </c>
      <c r="AK432" s="19"/>
      <c r="AL432" s="35">
        <v>43644.041655092595</v>
      </c>
      <c r="AM432" s="16"/>
    </row>
    <row r="433" spans="1:39" ht="24.75" hidden="1" x14ac:dyDescent="0.25">
      <c r="A433" s="25" t="s">
        <v>183</v>
      </c>
      <c r="B433" s="25" t="s">
        <v>1040</v>
      </c>
      <c r="C433" s="39">
        <v>450313</v>
      </c>
      <c r="D433" s="25" t="s">
        <v>1498</v>
      </c>
      <c r="E433" s="25" t="s">
        <v>53</v>
      </c>
      <c r="F433" s="25" t="s">
        <v>54</v>
      </c>
      <c r="G433" s="25" t="s">
        <v>289</v>
      </c>
      <c r="H433" s="25" t="s">
        <v>56</v>
      </c>
      <c r="I433" s="25" t="s">
        <v>56</v>
      </c>
      <c r="J433" s="25" t="s">
        <v>1424</v>
      </c>
      <c r="K433" s="25" t="s">
        <v>65</v>
      </c>
      <c r="L433" s="25" t="s">
        <v>1045</v>
      </c>
      <c r="M433" s="25" t="s">
        <v>287</v>
      </c>
      <c r="N433" s="26">
        <v>0</v>
      </c>
      <c r="O433" s="26">
        <v>31258.74</v>
      </c>
      <c r="P433" s="27">
        <v>31258.74</v>
      </c>
      <c r="Q433" s="18"/>
      <c r="R433" s="29">
        <v>0</v>
      </c>
      <c r="S433" s="29">
        <v>1981.21</v>
      </c>
      <c r="T433" s="30">
        <v>1981.21</v>
      </c>
      <c r="U433" s="19"/>
      <c r="V433" s="26">
        <v>0</v>
      </c>
      <c r="W433" s="26">
        <v>3598.08</v>
      </c>
      <c r="X433" s="27">
        <v>3598.08</v>
      </c>
      <c r="Y433" s="18"/>
      <c r="Z433" s="29">
        <v>0</v>
      </c>
      <c r="AA433" s="29">
        <v>0</v>
      </c>
      <c r="AB433" s="30">
        <v>0</v>
      </c>
      <c r="AC433" s="19"/>
      <c r="AD433" s="26">
        <v>0</v>
      </c>
      <c r="AE433" s="26">
        <v>21687.93</v>
      </c>
      <c r="AF433" s="27">
        <v>21687.93</v>
      </c>
      <c r="AG433" s="18"/>
      <c r="AH433" s="34">
        <v>0</v>
      </c>
      <c r="AI433" s="34">
        <v>23.5</v>
      </c>
      <c r="AJ433" s="34">
        <v>23.5</v>
      </c>
      <c r="AK433" s="19"/>
      <c r="AL433" s="35">
        <v>43644.041655092595</v>
      </c>
      <c r="AM433" s="16"/>
    </row>
    <row r="434" spans="1:39" ht="24.75" hidden="1" x14ac:dyDescent="0.25">
      <c r="A434" s="25" t="s">
        <v>183</v>
      </c>
      <c r="B434" s="25" t="s">
        <v>1040</v>
      </c>
      <c r="C434" s="39">
        <v>450315</v>
      </c>
      <c r="D434" s="25" t="s">
        <v>1497</v>
      </c>
      <c r="E434" s="25" t="s">
        <v>53</v>
      </c>
      <c r="F434" s="25" t="s">
        <v>54</v>
      </c>
      <c r="G434" s="25" t="s">
        <v>289</v>
      </c>
      <c r="H434" s="25" t="s">
        <v>56</v>
      </c>
      <c r="I434" s="25" t="s">
        <v>56</v>
      </c>
      <c r="J434" s="25" t="s">
        <v>1424</v>
      </c>
      <c r="K434" s="25" t="s">
        <v>65</v>
      </c>
      <c r="L434" s="25" t="s">
        <v>199</v>
      </c>
      <c r="M434" s="25" t="s">
        <v>200</v>
      </c>
      <c r="N434" s="26">
        <v>37409</v>
      </c>
      <c r="O434" s="26">
        <v>38327.5</v>
      </c>
      <c r="P434" s="27">
        <v>918.5</v>
      </c>
      <c r="Q434" s="28">
        <v>2.4552915073912693E-2</v>
      </c>
      <c r="R434" s="29">
        <v>9200</v>
      </c>
      <c r="S434" s="29">
        <v>5030.16</v>
      </c>
      <c r="T434" s="30">
        <v>-4169.84</v>
      </c>
      <c r="U434" s="31">
        <v>-0.45324347826086958</v>
      </c>
      <c r="V434" s="26">
        <v>20280</v>
      </c>
      <c r="W434" s="26">
        <v>23177.51</v>
      </c>
      <c r="X434" s="27">
        <v>2897.5099999999984</v>
      </c>
      <c r="Y434" s="28">
        <v>0.1428752465483234</v>
      </c>
      <c r="Z434" s="29">
        <v>1616</v>
      </c>
      <c r="AA434" s="29">
        <v>1055.08</v>
      </c>
      <c r="AB434" s="30">
        <v>-560.92000000000007</v>
      </c>
      <c r="AC434" s="32">
        <v>-0.34710396039603963</v>
      </c>
      <c r="AD434" s="26">
        <v>6313</v>
      </c>
      <c r="AE434" s="26">
        <v>6228.06</v>
      </c>
      <c r="AF434" s="27">
        <v>-84.9399999999996</v>
      </c>
      <c r="AG434" s="33">
        <v>-1.3454775859337811E-2</v>
      </c>
      <c r="AH434" s="34">
        <v>104</v>
      </c>
      <c r="AI434" s="34">
        <v>81</v>
      </c>
      <c r="AJ434" s="34">
        <v>-23</v>
      </c>
      <c r="AK434" s="32">
        <v>-0.22115384615384615</v>
      </c>
      <c r="AL434" s="35">
        <v>43666.041655092595</v>
      </c>
      <c r="AM434" s="16"/>
    </row>
    <row r="435" spans="1:39" ht="33" hidden="1" x14ac:dyDescent="0.25">
      <c r="A435" s="25" t="s">
        <v>183</v>
      </c>
      <c r="B435" s="25" t="s">
        <v>51</v>
      </c>
      <c r="C435" s="39">
        <v>450318</v>
      </c>
      <c r="D435" s="25" t="s">
        <v>1533</v>
      </c>
      <c r="E435" s="25" t="s">
        <v>53</v>
      </c>
      <c r="F435" s="25" t="s">
        <v>63</v>
      </c>
      <c r="G435" s="25" t="s">
        <v>56</v>
      </c>
      <c r="H435" s="17"/>
      <c r="I435" s="17"/>
      <c r="J435" s="25" t="s">
        <v>198</v>
      </c>
      <c r="K435" s="25" t="s">
        <v>65</v>
      </c>
      <c r="L435" s="25" t="s">
        <v>209</v>
      </c>
      <c r="M435" s="25" t="s">
        <v>1298</v>
      </c>
      <c r="N435" s="26">
        <v>78862.91</v>
      </c>
      <c r="O435" s="26">
        <v>0</v>
      </c>
      <c r="P435" s="27">
        <v>-78862.91</v>
      </c>
      <c r="Q435" s="28">
        <v>-1</v>
      </c>
      <c r="R435" s="29">
        <v>27443.9</v>
      </c>
      <c r="S435" s="29">
        <v>0</v>
      </c>
      <c r="T435" s="30">
        <v>-27443.9</v>
      </c>
      <c r="U435" s="31">
        <v>-1</v>
      </c>
      <c r="V435" s="26">
        <v>46427.01</v>
      </c>
      <c r="W435" s="26">
        <v>0</v>
      </c>
      <c r="X435" s="27">
        <v>-46427.01</v>
      </c>
      <c r="Y435" s="28">
        <v>-1</v>
      </c>
      <c r="Z435" s="29">
        <v>4992</v>
      </c>
      <c r="AA435" s="29">
        <v>0</v>
      </c>
      <c r="AB435" s="30">
        <v>-4992</v>
      </c>
      <c r="AC435" s="32">
        <v>-1</v>
      </c>
      <c r="AD435" s="26">
        <v>0</v>
      </c>
      <c r="AE435" s="26">
        <v>0</v>
      </c>
      <c r="AF435" s="27">
        <v>0</v>
      </c>
      <c r="AG435" s="18"/>
      <c r="AH435" s="34">
        <v>212</v>
      </c>
      <c r="AI435" s="34">
        <v>0</v>
      </c>
      <c r="AJ435" s="34">
        <v>-212</v>
      </c>
      <c r="AK435" s="32">
        <v>-1</v>
      </c>
      <c r="AL435" s="35">
        <v>44134.041666666664</v>
      </c>
      <c r="AM435" s="16"/>
    </row>
    <row r="436" spans="1:39" ht="49.5" hidden="1" x14ac:dyDescent="0.25">
      <c r="A436" s="25" t="s">
        <v>183</v>
      </c>
      <c r="B436" s="25" t="s">
        <v>1043</v>
      </c>
      <c r="C436" s="39">
        <v>450326</v>
      </c>
      <c r="D436" s="25" t="s">
        <v>1561</v>
      </c>
      <c r="E436" s="25" t="s">
        <v>53</v>
      </c>
      <c r="F436" s="25" t="s">
        <v>54</v>
      </c>
      <c r="G436" s="25" t="s">
        <v>289</v>
      </c>
      <c r="H436" s="17"/>
      <c r="I436" s="17"/>
      <c r="J436" s="25" t="s">
        <v>185</v>
      </c>
      <c r="K436" s="25" t="s">
        <v>65</v>
      </c>
      <c r="L436" s="25" t="s">
        <v>1045</v>
      </c>
      <c r="M436" s="25" t="s">
        <v>187</v>
      </c>
      <c r="N436" s="26">
        <v>285520.28999999998</v>
      </c>
      <c r="O436" s="26">
        <v>254694.92</v>
      </c>
      <c r="P436" s="27">
        <v>-30825.369999999966</v>
      </c>
      <c r="Q436" s="28">
        <v>-0.10796209964622819</v>
      </c>
      <c r="R436" s="29">
        <v>41978.76</v>
      </c>
      <c r="S436" s="29">
        <v>30353.34</v>
      </c>
      <c r="T436" s="30">
        <v>-11625.420000000002</v>
      </c>
      <c r="U436" s="31">
        <v>-0.27693576465812714</v>
      </c>
      <c r="V436" s="26">
        <v>12459.81</v>
      </c>
      <c r="W436" s="26">
        <v>2173.9899999999998</v>
      </c>
      <c r="X436" s="27">
        <v>-10285.82</v>
      </c>
      <c r="Y436" s="28">
        <v>-0.82551981129728302</v>
      </c>
      <c r="Z436" s="29">
        <v>2301</v>
      </c>
      <c r="AA436" s="29">
        <v>4405.16</v>
      </c>
      <c r="AB436" s="30">
        <v>2104.16</v>
      </c>
      <c r="AC436" s="32">
        <v>0.91445458496305942</v>
      </c>
      <c r="AD436" s="26">
        <v>228780.72</v>
      </c>
      <c r="AE436" s="26">
        <v>1675.2</v>
      </c>
      <c r="AF436" s="27">
        <v>-227105.52</v>
      </c>
      <c r="AG436" s="33">
        <v>-0.99267770465972827</v>
      </c>
      <c r="AH436" s="34">
        <v>338</v>
      </c>
      <c r="AI436" s="34">
        <v>359.5</v>
      </c>
      <c r="AJ436" s="34">
        <v>21.5</v>
      </c>
      <c r="AK436" s="32">
        <v>6.3609467455621307E-2</v>
      </c>
      <c r="AL436" s="35">
        <v>44134.041666666664</v>
      </c>
      <c r="AM436" s="16"/>
    </row>
    <row r="437" spans="1:39" ht="41.25" hidden="1" x14ac:dyDescent="0.25">
      <c r="A437" s="25" t="s">
        <v>183</v>
      </c>
      <c r="B437" s="25" t="s">
        <v>51</v>
      </c>
      <c r="C437" s="39">
        <v>450327</v>
      </c>
      <c r="D437" s="25" t="s">
        <v>1562</v>
      </c>
      <c r="E437" s="25" t="s">
        <v>53</v>
      </c>
      <c r="F437" s="25" t="s">
        <v>54</v>
      </c>
      <c r="G437" s="25" t="s">
        <v>56</v>
      </c>
      <c r="H437" s="25" t="s">
        <v>56</v>
      </c>
      <c r="I437" s="25" t="s">
        <v>56</v>
      </c>
      <c r="J437" s="25" t="s">
        <v>185</v>
      </c>
      <c r="K437" s="25" t="s">
        <v>65</v>
      </c>
      <c r="L437" s="25" t="s">
        <v>186</v>
      </c>
      <c r="M437" s="25" t="s">
        <v>187</v>
      </c>
      <c r="N437" s="26">
        <v>26109.65</v>
      </c>
      <c r="O437" s="26">
        <v>263266.34999999998</v>
      </c>
      <c r="P437" s="27">
        <v>237156.69999999998</v>
      </c>
      <c r="Q437" s="28">
        <v>9.0831052886576416</v>
      </c>
      <c r="R437" s="29">
        <v>21038.53</v>
      </c>
      <c r="S437" s="29">
        <v>20311.060000000001</v>
      </c>
      <c r="T437" s="30">
        <v>-727.46999999999753</v>
      </c>
      <c r="U437" s="31">
        <v>-3.4577986199606038E-2</v>
      </c>
      <c r="V437" s="26">
        <v>751.12</v>
      </c>
      <c r="W437" s="26">
        <v>2885.2</v>
      </c>
      <c r="X437" s="27">
        <v>2134.08</v>
      </c>
      <c r="Y437" s="28">
        <v>2.8411971455959102</v>
      </c>
      <c r="Z437" s="29">
        <v>4320</v>
      </c>
      <c r="AA437" s="29">
        <v>2572</v>
      </c>
      <c r="AB437" s="30">
        <v>-1748</v>
      </c>
      <c r="AC437" s="32">
        <v>-0.40462962962962962</v>
      </c>
      <c r="AD437" s="26">
        <v>0</v>
      </c>
      <c r="AE437" s="26">
        <v>375</v>
      </c>
      <c r="AF437" s="27">
        <v>375</v>
      </c>
      <c r="AG437" s="18"/>
      <c r="AH437" s="34">
        <v>134</v>
      </c>
      <c r="AI437" s="34">
        <v>247</v>
      </c>
      <c r="AJ437" s="34">
        <v>113</v>
      </c>
      <c r="AK437" s="32">
        <v>0.84328358208955223</v>
      </c>
      <c r="AL437" s="35">
        <v>44403.041666666664</v>
      </c>
      <c r="AM437" s="16"/>
    </row>
    <row r="438" spans="1:39" ht="33" hidden="1" x14ac:dyDescent="0.25">
      <c r="A438" s="25" t="s">
        <v>183</v>
      </c>
      <c r="B438" s="25" t="s">
        <v>1043</v>
      </c>
      <c r="C438" s="39">
        <v>450335</v>
      </c>
      <c r="D438" s="25" t="s">
        <v>1415</v>
      </c>
      <c r="E438" s="25" t="s">
        <v>53</v>
      </c>
      <c r="F438" s="25" t="s">
        <v>54</v>
      </c>
      <c r="G438" s="25" t="s">
        <v>289</v>
      </c>
      <c r="H438" s="17"/>
      <c r="I438" s="17"/>
      <c r="J438" s="25" t="s">
        <v>185</v>
      </c>
      <c r="K438" s="25" t="s">
        <v>65</v>
      </c>
      <c r="L438" s="25" t="s">
        <v>1045</v>
      </c>
      <c r="M438" s="25" t="s">
        <v>192</v>
      </c>
      <c r="N438" s="26">
        <v>126848.08</v>
      </c>
      <c r="O438" s="26">
        <v>120155.86</v>
      </c>
      <c r="P438" s="27">
        <v>-6692.2200000000012</v>
      </c>
      <c r="Q438" s="28">
        <v>-5.2757755576592104E-2</v>
      </c>
      <c r="R438" s="29">
        <v>76247.539999999994</v>
      </c>
      <c r="S438" s="29">
        <v>68125.23</v>
      </c>
      <c r="T438" s="30">
        <v>-8122.3099999999977</v>
      </c>
      <c r="U438" s="31">
        <v>-0.10652553511890349</v>
      </c>
      <c r="V438" s="26">
        <v>31484.54</v>
      </c>
      <c r="W438" s="26">
        <v>19719.48</v>
      </c>
      <c r="X438" s="27">
        <v>-11765.060000000001</v>
      </c>
      <c r="Y438" s="28">
        <v>-0.37367736673300611</v>
      </c>
      <c r="Z438" s="29">
        <v>5616</v>
      </c>
      <c r="AA438" s="29">
        <v>11561</v>
      </c>
      <c r="AB438" s="30">
        <v>5945</v>
      </c>
      <c r="AC438" s="32">
        <v>1.058582621082621</v>
      </c>
      <c r="AD438" s="26">
        <v>13500</v>
      </c>
      <c r="AE438" s="26">
        <v>12950.29</v>
      </c>
      <c r="AF438" s="27">
        <v>-549.70999999999913</v>
      </c>
      <c r="AG438" s="33">
        <v>-4.0719259259259191E-2</v>
      </c>
      <c r="AH438" s="34">
        <v>598</v>
      </c>
      <c r="AI438" s="34">
        <v>764.5</v>
      </c>
      <c r="AJ438" s="34">
        <v>166.5</v>
      </c>
      <c r="AK438" s="32">
        <v>0.27842809364548493</v>
      </c>
      <c r="AL438" s="35">
        <v>43880.041655092595</v>
      </c>
      <c r="AM438" s="16"/>
    </row>
    <row r="439" spans="1:39" ht="66" hidden="1" x14ac:dyDescent="0.25">
      <c r="A439" s="25" t="s">
        <v>183</v>
      </c>
      <c r="B439" s="25" t="s">
        <v>1040</v>
      </c>
      <c r="C439" s="39">
        <v>450339</v>
      </c>
      <c r="D439" s="25" t="s">
        <v>1418</v>
      </c>
      <c r="E439" s="25" t="s">
        <v>53</v>
      </c>
      <c r="F439" s="25" t="s">
        <v>54</v>
      </c>
      <c r="G439" s="25" t="s">
        <v>289</v>
      </c>
      <c r="H439" s="17"/>
      <c r="I439" s="17"/>
      <c r="J439" s="17"/>
      <c r="K439" s="25" t="s">
        <v>65</v>
      </c>
      <c r="L439" s="25" t="s">
        <v>1419</v>
      </c>
      <c r="M439" s="25" t="s">
        <v>187</v>
      </c>
      <c r="N439" s="26">
        <v>173930</v>
      </c>
      <c r="O439" s="26">
        <v>194651.08</v>
      </c>
      <c r="P439" s="27">
        <v>20721.079999999987</v>
      </c>
      <c r="Q439" s="28">
        <v>0.11913459437704817</v>
      </c>
      <c r="R439" s="29">
        <v>33595</v>
      </c>
      <c r="S439" s="29">
        <v>5222.01</v>
      </c>
      <c r="T439" s="30">
        <v>-28372.989999999998</v>
      </c>
      <c r="U439" s="31">
        <v>-0.84455990474773024</v>
      </c>
      <c r="V439" s="26">
        <v>35300</v>
      </c>
      <c r="W439" s="26">
        <v>38626.35</v>
      </c>
      <c r="X439" s="27">
        <v>3326.3499999999985</v>
      </c>
      <c r="Y439" s="28">
        <v>9.4230878186968792E-2</v>
      </c>
      <c r="Z439" s="29">
        <v>7594</v>
      </c>
      <c r="AA439" s="29">
        <v>0</v>
      </c>
      <c r="AB439" s="30">
        <v>-7594</v>
      </c>
      <c r="AC439" s="32">
        <v>-1</v>
      </c>
      <c r="AD439" s="26">
        <v>97441</v>
      </c>
      <c r="AE439" s="26">
        <v>61459.49</v>
      </c>
      <c r="AF439" s="27">
        <v>-35981.51</v>
      </c>
      <c r="AG439" s="33">
        <v>-0.36926458061801504</v>
      </c>
      <c r="AH439" s="34">
        <v>386</v>
      </c>
      <c r="AI439" s="34">
        <v>1051.5</v>
      </c>
      <c r="AJ439" s="34">
        <v>665.5</v>
      </c>
      <c r="AK439" s="32">
        <v>1.7240932642487046</v>
      </c>
      <c r="AL439" s="35">
        <v>43622.999988425923</v>
      </c>
      <c r="AM439" s="16"/>
    </row>
    <row r="440" spans="1:39" ht="57.75" hidden="1" x14ac:dyDescent="0.25">
      <c r="A440" s="25" t="s">
        <v>183</v>
      </c>
      <c r="B440" s="25" t="s">
        <v>51</v>
      </c>
      <c r="C440" s="39">
        <v>450345</v>
      </c>
      <c r="D440" s="25" t="s">
        <v>1559</v>
      </c>
      <c r="E440" s="25" t="s">
        <v>53</v>
      </c>
      <c r="F440" s="25" t="s">
        <v>54</v>
      </c>
      <c r="G440" s="25" t="s">
        <v>83</v>
      </c>
      <c r="H440" s="25" t="s">
        <v>56</v>
      </c>
      <c r="I440" s="25" t="s">
        <v>56</v>
      </c>
      <c r="J440" s="25" t="s">
        <v>185</v>
      </c>
      <c r="K440" s="25" t="s">
        <v>65</v>
      </c>
      <c r="L440" s="25" t="s">
        <v>189</v>
      </c>
      <c r="M440" s="25" t="s">
        <v>205</v>
      </c>
      <c r="N440" s="26">
        <v>335568.48</v>
      </c>
      <c r="O440" s="26">
        <v>352101.05</v>
      </c>
      <c r="P440" s="27">
        <v>16532.570000000007</v>
      </c>
      <c r="Q440" s="28">
        <v>4.9267350735682947E-2</v>
      </c>
      <c r="R440" s="29">
        <v>18174.62</v>
      </c>
      <c r="S440" s="29">
        <v>28231</v>
      </c>
      <c r="T440" s="30">
        <v>10056.380000000001</v>
      </c>
      <c r="U440" s="31">
        <v>0.55331995937191547</v>
      </c>
      <c r="V440" s="26">
        <v>100906.86</v>
      </c>
      <c r="W440" s="26">
        <v>114589.04</v>
      </c>
      <c r="X440" s="27">
        <v>13682.179999999993</v>
      </c>
      <c r="Y440" s="28">
        <v>0.13559216885749881</v>
      </c>
      <c r="Z440" s="29">
        <v>180</v>
      </c>
      <c r="AA440" s="29">
        <v>88</v>
      </c>
      <c r="AB440" s="30">
        <v>-92</v>
      </c>
      <c r="AC440" s="32">
        <v>-0.51111111111111107</v>
      </c>
      <c r="AD440" s="26">
        <v>216307</v>
      </c>
      <c r="AE440" s="26">
        <v>202076.56</v>
      </c>
      <c r="AF440" s="27">
        <v>-14230.440000000002</v>
      </c>
      <c r="AG440" s="33">
        <v>-6.5788162195398223E-2</v>
      </c>
      <c r="AH440" s="34">
        <v>22.16</v>
      </c>
      <c r="AI440" s="34">
        <v>60.5</v>
      </c>
      <c r="AJ440" s="34">
        <v>38.340000000000003</v>
      </c>
      <c r="AK440" s="32">
        <v>1.7301444043321301</v>
      </c>
      <c r="AL440" s="35">
        <v>44553.041666666664</v>
      </c>
      <c r="AM440" s="16"/>
    </row>
    <row r="441" spans="1:39" ht="41.25" hidden="1" x14ac:dyDescent="0.25">
      <c r="A441" s="25" t="s">
        <v>183</v>
      </c>
      <c r="B441" s="25" t="s">
        <v>1040</v>
      </c>
      <c r="C441" s="39">
        <v>450348</v>
      </c>
      <c r="D441" s="25" t="s">
        <v>1540</v>
      </c>
      <c r="E441" s="25" t="s">
        <v>53</v>
      </c>
      <c r="F441" s="25" t="s">
        <v>54</v>
      </c>
      <c r="G441" s="25" t="s">
        <v>289</v>
      </c>
      <c r="H441" s="17"/>
      <c r="I441" s="17"/>
      <c r="J441" s="17"/>
      <c r="K441" s="25" t="s">
        <v>65</v>
      </c>
      <c r="L441" s="25" t="s">
        <v>196</v>
      </c>
      <c r="M441" s="25" t="s">
        <v>192</v>
      </c>
      <c r="N441" s="26">
        <v>45215.19</v>
      </c>
      <c r="O441" s="26">
        <v>43537.97</v>
      </c>
      <c r="P441" s="27">
        <v>-1677.2200000000012</v>
      </c>
      <c r="Q441" s="28">
        <v>-3.7094171228739745E-2</v>
      </c>
      <c r="R441" s="29">
        <v>29567.439999999999</v>
      </c>
      <c r="S441" s="29">
        <v>19736.22</v>
      </c>
      <c r="T441" s="30">
        <v>-9831.2199999999975</v>
      </c>
      <c r="U441" s="31">
        <v>-0.33250156252959329</v>
      </c>
      <c r="V441" s="26">
        <v>13649.2</v>
      </c>
      <c r="W441" s="26">
        <v>16432.060000000001</v>
      </c>
      <c r="X441" s="27">
        <v>2782.8600000000006</v>
      </c>
      <c r="Y441" s="28">
        <v>0.20388447674588991</v>
      </c>
      <c r="Z441" s="29">
        <v>1998.55</v>
      </c>
      <c r="AA441" s="29">
        <v>1394.25</v>
      </c>
      <c r="AB441" s="30">
        <v>-604.29999999999995</v>
      </c>
      <c r="AC441" s="32">
        <v>-0.30236921768282005</v>
      </c>
      <c r="AD441" s="26">
        <v>0</v>
      </c>
      <c r="AE441" s="26">
        <v>0</v>
      </c>
      <c r="AF441" s="27">
        <v>0</v>
      </c>
      <c r="AG441" s="18"/>
      <c r="AH441" s="34">
        <v>356</v>
      </c>
      <c r="AI441" s="34">
        <v>408.25</v>
      </c>
      <c r="AJ441" s="34">
        <v>52.25</v>
      </c>
      <c r="AK441" s="32">
        <v>0.14676966292134833</v>
      </c>
      <c r="AL441" s="35">
        <v>43699.041655092595</v>
      </c>
      <c r="AM441" s="16"/>
    </row>
    <row r="442" spans="1:39" ht="41.25" hidden="1" x14ac:dyDescent="0.25">
      <c r="A442" s="25" t="s">
        <v>183</v>
      </c>
      <c r="B442" s="25" t="s">
        <v>1040</v>
      </c>
      <c r="C442" s="39">
        <v>450349</v>
      </c>
      <c r="D442" s="25" t="s">
        <v>1554</v>
      </c>
      <c r="E442" s="25" t="s">
        <v>53</v>
      </c>
      <c r="F442" s="25" t="s">
        <v>54</v>
      </c>
      <c r="G442" s="25" t="s">
        <v>289</v>
      </c>
      <c r="H442" s="17"/>
      <c r="I442" s="17"/>
      <c r="J442" s="17"/>
      <c r="K442" s="25" t="s">
        <v>65</v>
      </c>
      <c r="L442" s="25" t="s">
        <v>196</v>
      </c>
      <c r="M442" s="25" t="s">
        <v>192</v>
      </c>
      <c r="N442" s="26">
        <v>14637.44</v>
      </c>
      <c r="O442" s="26">
        <v>20773.72</v>
      </c>
      <c r="P442" s="27">
        <v>6136.2800000000007</v>
      </c>
      <c r="Q442" s="28">
        <v>0.41921811464299769</v>
      </c>
      <c r="R442" s="29">
        <v>7991.2</v>
      </c>
      <c r="S442" s="29">
        <v>9741.26</v>
      </c>
      <c r="T442" s="30">
        <v>1750.0600000000004</v>
      </c>
      <c r="U442" s="31">
        <v>0.21899839823806191</v>
      </c>
      <c r="V442" s="26">
        <v>4275.38</v>
      </c>
      <c r="W442" s="26">
        <v>4426.16</v>
      </c>
      <c r="X442" s="27">
        <v>150.77999999999975</v>
      </c>
      <c r="Y442" s="28">
        <v>3.526704059054394E-2</v>
      </c>
      <c r="Z442" s="29">
        <v>2370.86</v>
      </c>
      <c r="AA442" s="29">
        <v>2396.5</v>
      </c>
      <c r="AB442" s="30">
        <v>25.639999999999873</v>
      </c>
      <c r="AC442" s="32">
        <v>1.0814641100697582E-2</v>
      </c>
      <c r="AD442" s="26">
        <v>0</v>
      </c>
      <c r="AE442" s="26">
        <v>0</v>
      </c>
      <c r="AF442" s="27">
        <v>0</v>
      </c>
      <c r="AG442" s="18"/>
      <c r="AH442" s="34">
        <v>172</v>
      </c>
      <c r="AI442" s="34">
        <v>170.25</v>
      </c>
      <c r="AJ442" s="34">
        <v>-1.75</v>
      </c>
      <c r="AK442" s="32">
        <v>-1.0174418604651164E-2</v>
      </c>
      <c r="AL442" s="35">
        <v>43680.041655092595</v>
      </c>
      <c r="AM442" s="16"/>
    </row>
    <row r="443" spans="1:39" ht="33" hidden="1" x14ac:dyDescent="0.25">
      <c r="A443" s="25" t="s">
        <v>183</v>
      </c>
      <c r="B443" s="25" t="s">
        <v>1040</v>
      </c>
      <c r="C443" s="39">
        <v>450350</v>
      </c>
      <c r="D443" s="25" t="s">
        <v>1553</v>
      </c>
      <c r="E443" s="25" t="s">
        <v>121</v>
      </c>
      <c r="F443" s="25" t="s">
        <v>54</v>
      </c>
      <c r="G443" s="25" t="s">
        <v>289</v>
      </c>
      <c r="H443" s="25" t="s">
        <v>56</v>
      </c>
      <c r="I443" s="25" t="s">
        <v>56</v>
      </c>
      <c r="J443" s="25" t="s">
        <v>198</v>
      </c>
      <c r="K443" s="25" t="s">
        <v>65</v>
      </c>
      <c r="L443" s="25" t="s">
        <v>209</v>
      </c>
      <c r="M443" s="25" t="s">
        <v>200</v>
      </c>
      <c r="N443" s="26">
        <v>108338.77</v>
      </c>
      <c r="O443" s="26">
        <v>97176.28</v>
      </c>
      <c r="P443" s="27">
        <v>-11162.490000000005</v>
      </c>
      <c r="Q443" s="28">
        <v>-0.10303319854932823</v>
      </c>
      <c r="R443" s="29">
        <v>27443.9</v>
      </c>
      <c r="S443" s="29">
        <v>16480</v>
      </c>
      <c r="T443" s="30">
        <v>-10963.900000000001</v>
      </c>
      <c r="U443" s="31">
        <v>-0.39950225733223049</v>
      </c>
      <c r="V443" s="26">
        <v>67636.55</v>
      </c>
      <c r="W443" s="26">
        <v>64490.52</v>
      </c>
      <c r="X443" s="27">
        <v>-3146.0300000000061</v>
      </c>
      <c r="Y443" s="28">
        <v>-4.6513756245698604E-2</v>
      </c>
      <c r="Z443" s="29">
        <v>4992</v>
      </c>
      <c r="AA443" s="29">
        <v>2730</v>
      </c>
      <c r="AB443" s="30">
        <v>-2262</v>
      </c>
      <c r="AC443" s="32">
        <v>-0.453125</v>
      </c>
      <c r="AD443" s="26">
        <v>8266.32</v>
      </c>
      <c r="AE443" s="26">
        <v>13392.95</v>
      </c>
      <c r="AF443" s="27">
        <v>5126.630000000001</v>
      </c>
      <c r="AG443" s="33">
        <v>0.6201828625071375</v>
      </c>
      <c r="AH443" s="34">
        <v>212</v>
      </c>
      <c r="AI443" s="34">
        <v>187.5</v>
      </c>
      <c r="AJ443" s="34">
        <v>-24.5</v>
      </c>
      <c r="AK443" s="32">
        <v>-0.11556603773584906</v>
      </c>
      <c r="AL443" s="35">
        <v>43812.041655092595</v>
      </c>
      <c r="AM443" s="16"/>
    </row>
    <row r="444" spans="1:39" ht="41.25" hidden="1" x14ac:dyDescent="0.25">
      <c r="A444" s="25" t="s">
        <v>183</v>
      </c>
      <c r="B444" s="25" t="s">
        <v>51</v>
      </c>
      <c r="C444" s="39">
        <v>450352</v>
      </c>
      <c r="D444" s="25" t="s">
        <v>1550</v>
      </c>
      <c r="E444" s="25" t="s">
        <v>53</v>
      </c>
      <c r="F444" s="25" t="s">
        <v>54</v>
      </c>
      <c r="G444" s="25" t="s">
        <v>75</v>
      </c>
      <c r="H444" s="25" t="s">
        <v>191</v>
      </c>
      <c r="I444" s="25" t="s">
        <v>56</v>
      </c>
      <c r="J444" s="25" t="s">
        <v>185</v>
      </c>
      <c r="K444" s="25" t="s">
        <v>65</v>
      </c>
      <c r="L444" s="25" t="s">
        <v>186</v>
      </c>
      <c r="M444" s="25" t="s">
        <v>187</v>
      </c>
      <c r="N444" s="26">
        <v>37587.480000000003</v>
      </c>
      <c r="O444" s="26">
        <v>155435.94</v>
      </c>
      <c r="P444" s="27">
        <v>117848.45999999999</v>
      </c>
      <c r="Q444" s="28">
        <v>3.1353115452272933</v>
      </c>
      <c r="R444" s="29">
        <v>29877.52</v>
      </c>
      <c r="S444" s="29">
        <v>17763.77</v>
      </c>
      <c r="T444" s="30">
        <v>-12113.75</v>
      </c>
      <c r="U444" s="31">
        <v>-0.40544697150232012</v>
      </c>
      <c r="V444" s="26">
        <v>509.96</v>
      </c>
      <c r="W444" s="26">
        <v>1186.21</v>
      </c>
      <c r="X444" s="27">
        <v>676.25</v>
      </c>
      <c r="Y444" s="28">
        <v>1.3260843987763746</v>
      </c>
      <c r="Z444" s="29">
        <v>7200</v>
      </c>
      <c r="AA444" s="29">
        <v>1972</v>
      </c>
      <c r="AB444" s="30">
        <v>-5228</v>
      </c>
      <c r="AC444" s="32">
        <v>-0.72611111111111115</v>
      </c>
      <c r="AD444" s="26">
        <v>0</v>
      </c>
      <c r="AE444" s="26">
        <v>490.45</v>
      </c>
      <c r="AF444" s="27">
        <v>490.45</v>
      </c>
      <c r="AG444" s="18"/>
      <c r="AH444" s="34">
        <v>188</v>
      </c>
      <c r="AI444" s="34">
        <v>129.5</v>
      </c>
      <c r="AJ444" s="34">
        <v>-58.5</v>
      </c>
      <c r="AK444" s="32">
        <v>-0.31117021276595747</v>
      </c>
      <c r="AL444" s="35">
        <v>44518.041666666664</v>
      </c>
      <c r="AM444" s="16"/>
    </row>
    <row r="445" spans="1:39" ht="24.75" hidden="1" x14ac:dyDescent="0.25">
      <c r="A445" s="25" t="s">
        <v>183</v>
      </c>
      <c r="B445" s="25" t="s">
        <v>1043</v>
      </c>
      <c r="C445" s="39">
        <v>450368</v>
      </c>
      <c r="D445" s="25" t="s">
        <v>1548</v>
      </c>
      <c r="E445" s="25" t="s">
        <v>53</v>
      </c>
      <c r="F445" s="25" t="s">
        <v>54</v>
      </c>
      <c r="G445" s="25" t="s">
        <v>289</v>
      </c>
      <c r="H445" s="17"/>
      <c r="I445" s="17"/>
      <c r="J445" s="25" t="s">
        <v>198</v>
      </c>
      <c r="K445" s="25" t="s">
        <v>65</v>
      </c>
      <c r="L445" s="25" t="s">
        <v>1045</v>
      </c>
      <c r="M445" s="25" t="s">
        <v>200</v>
      </c>
      <c r="N445" s="26">
        <v>98434.81</v>
      </c>
      <c r="O445" s="26">
        <v>101100.46</v>
      </c>
      <c r="P445" s="27">
        <v>2665.6500000000087</v>
      </c>
      <c r="Q445" s="28">
        <v>2.7080359072161653E-2</v>
      </c>
      <c r="R445" s="29">
        <v>29783.25</v>
      </c>
      <c r="S445" s="29">
        <v>25627.88</v>
      </c>
      <c r="T445" s="30">
        <v>-4155.369999999999</v>
      </c>
      <c r="U445" s="31">
        <v>-0.13952036799207604</v>
      </c>
      <c r="V445" s="26">
        <v>29915.439999999999</v>
      </c>
      <c r="W445" s="26">
        <v>36033.61</v>
      </c>
      <c r="X445" s="27">
        <v>6118.1700000000019</v>
      </c>
      <c r="Y445" s="28">
        <v>0.20451546091249209</v>
      </c>
      <c r="Z445" s="29">
        <v>5187</v>
      </c>
      <c r="AA445" s="29">
        <v>3618</v>
      </c>
      <c r="AB445" s="30">
        <v>-1569</v>
      </c>
      <c r="AC445" s="32">
        <v>-0.30248698669751301</v>
      </c>
      <c r="AD445" s="26">
        <v>33549.120000000003</v>
      </c>
      <c r="AE445" s="26">
        <v>33252.83</v>
      </c>
      <c r="AF445" s="27">
        <v>-296.29000000000087</v>
      </c>
      <c r="AG445" s="33">
        <v>-8.8315282189220124E-3</v>
      </c>
      <c r="AH445" s="34">
        <v>225</v>
      </c>
      <c r="AI445" s="34">
        <v>231</v>
      </c>
      <c r="AJ445" s="34">
        <v>6</v>
      </c>
      <c r="AK445" s="32">
        <v>2.6666666666666668E-2</v>
      </c>
      <c r="AL445" s="35">
        <v>43949</v>
      </c>
      <c r="AM445" s="16"/>
    </row>
    <row r="446" spans="1:39" ht="33" hidden="1" x14ac:dyDescent="0.25">
      <c r="A446" s="25" t="s">
        <v>183</v>
      </c>
      <c r="B446" s="25" t="s">
        <v>51</v>
      </c>
      <c r="C446" s="39">
        <v>450370</v>
      </c>
      <c r="D446" s="25" t="s">
        <v>1549</v>
      </c>
      <c r="E446" s="25" t="s">
        <v>53</v>
      </c>
      <c r="F446" s="25" t="s">
        <v>63</v>
      </c>
      <c r="G446" s="25" t="s">
        <v>56</v>
      </c>
      <c r="H446" s="17"/>
      <c r="I446" s="17"/>
      <c r="J446" s="25" t="s">
        <v>198</v>
      </c>
      <c r="K446" s="25" t="s">
        <v>65</v>
      </c>
      <c r="L446" s="25" t="s">
        <v>209</v>
      </c>
      <c r="M446" s="25" t="s">
        <v>243</v>
      </c>
      <c r="N446" s="26">
        <v>0</v>
      </c>
      <c r="O446" s="26">
        <v>0</v>
      </c>
      <c r="P446" s="27">
        <v>0</v>
      </c>
      <c r="Q446" s="18"/>
      <c r="R446" s="29">
        <v>0</v>
      </c>
      <c r="S446" s="29">
        <v>0</v>
      </c>
      <c r="T446" s="30">
        <v>0</v>
      </c>
      <c r="U446" s="19"/>
      <c r="V446" s="26">
        <v>0</v>
      </c>
      <c r="W446" s="26">
        <v>0</v>
      </c>
      <c r="X446" s="27">
        <v>0</v>
      </c>
      <c r="Y446" s="18"/>
      <c r="Z446" s="29">
        <v>0</v>
      </c>
      <c r="AA446" s="29">
        <v>0</v>
      </c>
      <c r="AB446" s="30">
        <v>0</v>
      </c>
      <c r="AC446" s="19"/>
      <c r="AD446" s="26">
        <v>0</v>
      </c>
      <c r="AE446" s="26">
        <v>0</v>
      </c>
      <c r="AF446" s="27">
        <v>0</v>
      </c>
      <c r="AG446" s="18"/>
      <c r="AH446" s="34">
        <v>0</v>
      </c>
      <c r="AI446" s="34">
        <v>0</v>
      </c>
      <c r="AJ446" s="34">
        <v>0</v>
      </c>
      <c r="AK446" s="19"/>
      <c r="AL446" s="35">
        <v>43718.041655092595</v>
      </c>
      <c r="AM446" s="16"/>
    </row>
    <row r="447" spans="1:39" ht="24.75" hidden="1" x14ac:dyDescent="0.25">
      <c r="A447" s="25" t="s">
        <v>183</v>
      </c>
      <c r="B447" s="25" t="s">
        <v>1040</v>
      </c>
      <c r="C447" s="39">
        <v>450392</v>
      </c>
      <c r="D447" s="25" t="s">
        <v>1556</v>
      </c>
      <c r="E447" s="25" t="s">
        <v>171</v>
      </c>
      <c r="F447" s="25" t="s">
        <v>54</v>
      </c>
      <c r="G447" s="25" t="s">
        <v>289</v>
      </c>
      <c r="H447" s="25" t="s">
        <v>56</v>
      </c>
      <c r="I447" s="25" t="s">
        <v>56</v>
      </c>
      <c r="J447" s="25" t="s">
        <v>198</v>
      </c>
      <c r="K447" s="25" t="s">
        <v>65</v>
      </c>
      <c r="L447" s="25" t="s">
        <v>199</v>
      </c>
      <c r="M447" s="25" t="s">
        <v>200</v>
      </c>
      <c r="N447" s="26">
        <v>105660.60204500001</v>
      </c>
      <c r="O447" s="26">
        <v>38419.300000000003</v>
      </c>
      <c r="P447" s="27">
        <v>-67241.302045000004</v>
      </c>
      <c r="Q447" s="28">
        <v>-0.63638954107380985</v>
      </c>
      <c r="R447" s="29">
        <v>15551.15877</v>
      </c>
      <c r="S447" s="29">
        <v>4377.1499999999996</v>
      </c>
      <c r="T447" s="30">
        <v>-11174.00877</v>
      </c>
      <c r="U447" s="31">
        <v>-0.71853222870799616</v>
      </c>
      <c r="V447" s="26">
        <v>57094.278619999997</v>
      </c>
      <c r="W447" s="26">
        <v>30944.2</v>
      </c>
      <c r="X447" s="27">
        <v>-26150.078619999997</v>
      </c>
      <c r="Y447" s="28">
        <v>-0.45801574609683715</v>
      </c>
      <c r="Z447" s="29">
        <v>6134.8454000000002</v>
      </c>
      <c r="AA447" s="29">
        <v>516</v>
      </c>
      <c r="AB447" s="30">
        <v>-5618.8454000000002</v>
      </c>
      <c r="AC447" s="32">
        <v>-0.91589030100090219</v>
      </c>
      <c r="AD447" s="26">
        <v>15387.606599999999</v>
      </c>
      <c r="AE447" s="26">
        <v>0</v>
      </c>
      <c r="AF447" s="27">
        <v>-15387.606599999999</v>
      </c>
      <c r="AG447" s="33">
        <v>-1</v>
      </c>
      <c r="AH447" s="34">
        <v>202</v>
      </c>
      <c r="AI447" s="34">
        <v>45.25</v>
      </c>
      <c r="AJ447" s="34">
        <v>-156.75</v>
      </c>
      <c r="AK447" s="32">
        <v>-0.77599009900990101</v>
      </c>
      <c r="AL447" s="35">
        <v>43718.041655092595</v>
      </c>
      <c r="AM447" s="16"/>
    </row>
    <row r="448" spans="1:39" ht="16.5" hidden="1" x14ac:dyDescent="0.25">
      <c r="A448" s="25" t="s">
        <v>183</v>
      </c>
      <c r="B448" s="25" t="s">
        <v>1040</v>
      </c>
      <c r="C448" s="39">
        <v>450394</v>
      </c>
      <c r="D448" s="25" t="s">
        <v>1532</v>
      </c>
      <c r="E448" s="25" t="s">
        <v>53</v>
      </c>
      <c r="F448" s="25" t="s">
        <v>54</v>
      </c>
      <c r="G448" s="25" t="s">
        <v>289</v>
      </c>
      <c r="H448" s="17"/>
      <c r="I448" s="17"/>
      <c r="J448" s="17"/>
      <c r="K448" s="25" t="s">
        <v>65</v>
      </c>
      <c r="L448" s="25" t="s">
        <v>196</v>
      </c>
      <c r="M448" s="25" t="s">
        <v>187</v>
      </c>
      <c r="N448" s="26">
        <v>15000</v>
      </c>
      <c r="O448" s="26">
        <v>7491.72</v>
      </c>
      <c r="P448" s="27">
        <v>-7508.28</v>
      </c>
      <c r="Q448" s="28">
        <v>-0.500552</v>
      </c>
      <c r="R448" s="29">
        <v>1598.24</v>
      </c>
      <c r="S448" s="29">
        <v>0</v>
      </c>
      <c r="T448" s="30">
        <v>-1598.24</v>
      </c>
      <c r="U448" s="31">
        <v>-1</v>
      </c>
      <c r="V448" s="26">
        <v>10350.83</v>
      </c>
      <c r="W448" s="26">
        <v>789.2</v>
      </c>
      <c r="X448" s="27">
        <v>-9561.6299999999992</v>
      </c>
      <c r="Y448" s="28">
        <v>-0.92375490661135384</v>
      </c>
      <c r="Z448" s="29">
        <v>344</v>
      </c>
      <c r="AA448" s="29">
        <v>0</v>
      </c>
      <c r="AB448" s="30">
        <v>-344</v>
      </c>
      <c r="AC448" s="32">
        <v>-1</v>
      </c>
      <c r="AD448" s="26">
        <v>0</v>
      </c>
      <c r="AE448" s="26">
        <v>0</v>
      </c>
      <c r="AF448" s="27">
        <v>0</v>
      </c>
      <c r="AG448" s="18"/>
      <c r="AH448" s="34">
        <v>36</v>
      </c>
      <c r="AI448" s="34">
        <v>71</v>
      </c>
      <c r="AJ448" s="34">
        <v>35</v>
      </c>
      <c r="AK448" s="32">
        <v>0.97222222222222221</v>
      </c>
      <c r="AL448" s="35">
        <v>43615.999988425923</v>
      </c>
      <c r="AM448" s="16"/>
    </row>
    <row r="449" spans="1:39" ht="49.5" hidden="1" x14ac:dyDescent="0.25">
      <c r="A449" s="25" t="s">
        <v>183</v>
      </c>
      <c r="B449" s="25" t="s">
        <v>1040</v>
      </c>
      <c r="C449" s="39">
        <v>450401</v>
      </c>
      <c r="D449" s="25" t="s">
        <v>1564</v>
      </c>
      <c r="E449" s="25" t="s">
        <v>53</v>
      </c>
      <c r="F449" s="25" t="s">
        <v>54</v>
      </c>
      <c r="G449" s="25" t="s">
        <v>289</v>
      </c>
      <c r="H449" s="17"/>
      <c r="I449" s="17"/>
      <c r="J449" s="17"/>
      <c r="K449" s="25" t="s">
        <v>65</v>
      </c>
      <c r="L449" s="25" t="s">
        <v>213</v>
      </c>
      <c r="M449" s="25" t="s">
        <v>192</v>
      </c>
      <c r="N449" s="26">
        <v>15218.52</v>
      </c>
      <c r="O449" s="26">
        <v>21903.81</v>
      </c>
      <c r="P449" s="27">
        <v>6685.2900000000009</v>
      </c>
      <c r="Q449" s="28">
        <v>0.43928647463748122</v>
      </c>
      <c r="R449" s="29">
        <v>8390.76</v>
      </c>
      <c r="S449" s="29">
        <v>10859.5</v>
      </c>
      <c r="T449" s="30">
        <v>2468.7399999999998</v>
      </c>
      <c r="U449" s="31">
        <v>0.29422126243629892</v>
      </c>
      <c r="V449" s="26">
        <v>4327.91</v>
      </c>
      <c r="W449" s="26">
        <v>4427.12</v>
      </c>
      <c r="X449" s="27">
        <v>99.210000000000036</v>
      </c>
      <c r="Y449" s="28">
        <v>2.2923304782215905E-2</v>
      </c>
      <c r="Z449" s="29">
        <v>2064</v>
      </c>
      <c r="AA449" s="29">
        <v>1373</v>
      </c>
      <c r="AB449" s="30">
        <v>-691</v>
      </c>
      <c r="AC449" s="32">
        <v>-0.33478682170542634</v>
      </c>
      <c r="AD449" s="26">
        <v>435.85</v>
      </c>
      <c r="AE449" s="26">
        <v>818.8</v>
      </c>
      <c r="AF449" s="27">
        <v>382.94999999999993</v>
      </c>
      <c r="AG449" s="33">
        <v>0.87862796833773071</v>
      </c>
      <c r="AH449" s="34">
        <v>160</v>
      </c>
      <c r="AI449" s="34">
        <v>174</v>
      </c>
      <c r="AJ449" s="34">
        <v>14</v>
      </c>
      <c r="AK449" s="32">
        <v>8.7499999999999994E-2</v>
      </c>
      <c r="AL449" s="35">
        <v>43722.041655092595</v>
      </c>
      <c r="AM449" s="16"/>
    </row>
    <row r="450" spans="1:39" ht="57.75" hidden="1" x14ac:dyDescent="0.25">
      <c r="A450" s="25" t="s">
        <v>183</v>
      </c>
      <c r="B450" s="25" t="s">
        <v>1040</v>
      </c>
      <c r="C450" s="39">
        <v>450402</v>
      </c>
      <c r="D450" s="25" t="s">
        <v>1565</v>
      </c>
      <c r="E450" s="25" t="s">
        <v>53</v>
      </c>
      <c r="F450" s="25" t="s">
        <v>54</v>
      </c>
      <c r="G450" s="25" t="s">
        <v>289</v>
      </c>
      <c r="H450" s="17"/>
      <c r="I450" s="17"/>
      <c r="J450" s="17"/>
      <c r="K450" s="25" t="s">
        <v>65</v>
      </c>
      <c r="L450" s="25" t="s">
        <v>213</v>
      </c>
      <c r="M450" s="25" t="s">
        <v>192</v>
      </c>
      <c r="N450" s="26">
        <v>49391.71</v>
      </c>
      <c r="O450" s="26">
        <v>28590.82</v>
      </c>
      <c r="P450" s="27">
        <v>-20800.89</v>
      </c>
      <c r="Q450" s="28">
        <v>-0.42114132108404428</v>
      </c>
      <c r="R450" s="29">
        <v>28768.3</v>
      </c>
      <c r="S450" s="29">
        <v>12108.91</v>
      </c>
      <c r="T450" s="30">
        <v>-16659.39</v>
      </c>
      <c r="U450" s="31">
        <v>-0.57908844109662372</v>
      </c>
      <c r="V450" s="26">
        <v>14429.36</v>
      </c>
      <c r="W450" s="26">
        <v>11371.12</v>
      </c>
      <c r="X450" s="27">
        <v>-3058.24</v>
      </c>
      <c r="Y450" s="28">
        <v>-0.21194564415885386</v>
      </c>
      <c r="Z450" s="29">
        <v>4300</v>
      </c>
      <c r="AA450" s="29">
        <v>1756</v>
      </c>
      <c r="AB450" s="30">
        <v>-2544</v>
      </c>
      <c r="AC450" s="32">
        <v>-0.59162790697674417</v>
      </c>
      <c r="AD450" s="26">
        <v>1894.05</v>
      </c>
      <c r="AE450" s="26">
        <v>0</v>
      </c>
      <c r="AF450" s="27">
        <v>-1894.05</v>
      </c>
      <c r="AG450" s="33">
        <v>-1</v>
      </c>
      <c r="AH450" s="34">
        <v>388</v>
      </c>
      <c r="AI450" s="34">
        <v>206.25</v>
      </c>
      <c r="AJ450" s="34">
        <v>-181.75</v>
      </c>
      <c r="AK450" s="32">
        <v>-0.46842783505154639</v>
      </c>
      <c r="AL450" s="35">
        <v>43680.041655092595</v>
      </c>
      <c r="AM450" s="16"/>
    </row>
    <row r="451" spans="1:39" ht="33" hidden="1" x14ac:dyDescent="0.25">
      <c r="A451" s="25" t="s">
        <v>183</v>
      </c>
      <c r="B451" s="25" t="s">
        <v>1043</v>
      </c>
      <c r="C451" s="39">
        <v>450421</v>
      </c>
      <c r="D451" s="25" t="s">
        <v>1547</v>
      </c>
      <c r="E451" s="25" t="s">
        <v>53</v>
      </c>
      <c r="F451" s="25" t="s">
        <v>54</v>
      </c>
      <c r="G451" s="25" t="s">
        <v>289</v>
      </c>
      <c r="H451" s="17"/>
      <c r="I451" s="17"/>
      <c r="J451" s="25" t="s">
        <v>185</v>
      </c>
      <c r="K451" s="25" t="s">
        <v>65</v>
      </c>
      <c r="L451" s="25" t="s">
        <v>1045</v>
      </c>
      <c r="M451" s="25" t="s">
        <v>187</v>
      </c>
      <c r="N451" s="26">
        <v>32281.73</v>
      </c>
      <c r="O451" s="26">
        <v>116335.79</v>
      </c>
      <c r="P451" s="27">
        <v>84054.06</v>
      </c>
      <c r="Q451" s="28">
        <v>2.6037656593992948</v>
      </c>
      <c r="R451" s="29">
        <v>24889.08</v>
      </c>
      <c r="S451" s="29">
        <v>14181.46</v>
      </c>
      <c r="T451" s="30">
        <v>-10707.620000000003</v>
      </c>
      <c r="U451" s="31">
        <v>-0.43021357157436119</v>
      </c>
      <c r="V451" s="26">
        <v>5715.65</v>
      </c>
      <c r="W451" s="26">
        <v>5196.25</v>
      </c>
      <c r="X451" s="27">
        <v>-519.39999999999964</v>
      </c>
      <c r="Y451" s="28">
        <v>-9.087330399867026E-2</v>
      </c>
      <c r="Z451" s="29">
        <v>1677</v>
      </c>
      <c r="AA451" s="29">
        <v>1617</v>
      </c>
      <c r="AB451" s="30">
        <v>-60</v>
      </c>
      <c r="AC451" s="32">
        <v>-3.5778175313059032E-2</v>
      </c>
      <c r="AD451" s="26">
        <v>0</v>
      </c>
      <c r="AE451" s="26">
        <v>1907.18</v>
      </c>
      <c r="AF451" s="27">
        <v>1907.18</v>
      </c>
      <c r="AG451" s="18"/>
      <c r="AH451" s="34">
        <v>240</v>
      </c>
      <c r="AI451" s="34">
        <v>142</v>
      </c>
      <c r="AJ451" s="34">
        <v>-98</v>
      </c>
      <c r="AK451" s="32">
        <v>-0.40833333333333333</v>
      </c>
      <c r="AL451" s="35">
        <v>44020.041666666664</v>
      </c>
      <c r="AM451" s="16"/>
    </row>
    <row r="452" spans="1:39" ht="33" hidden="1" x14ac:dyDescent="0.25">
      <c r="A452" s="25" t="s">
        <v>183</v>
      </c>
      <c r="B452" s="25" t="s">
        <v>51</v>
      </c>
      <c r="C452" s="39">
        <v>450425</v>
      </c>
      <c r="D452" s="25" t="s">
        <v>1515</v>
      </c>
      <c r="E452" s="25" t="s">
        <v>53</v>
      </c>
      <c r="F452" s="25" t="s">
        <v>54</v>
      </c>
      <c r="G452" s="25" t="s">
        <v>79</v>
      </c>
      <c r="H452" s="17"/>
      <c r="I452" s="17"/>
      <c r="J452" s="25" t="s">
        <v>198</v>
      </c>
      <c r="K452" s="25" t="s">
        <v>65</v>
      </c>
      <c r="L452" s="25" t="s">
        <v>199</v>
      </c>
      <c r="M452" s="25" t="s">
        <v>200</v>
      </c>
      <c r="N452" s="26">
        <v>85433.1</v>
      </c>
      <c r="O452" s="26">
        <v>89942.93</v>
      </c>
      <c r="P452" s="27">
        <v>4509.8299999999872</v>
      </c>
      <c r="Q452" s="28">
        <v>5.2787853888012805E-2</v>
      </c>
      <c r="R452" s="29">
        <v>22482.03</v>
      </c>
      <c r="S452" s="29">
        <v>18875.95</v>
      </c>
      <c r="T452" s="30">
        <v>-3606.0799999999981</v>
      </c>
      <c r="U452" s="31">
        <v>-0.16039832701940165</v>
      </c>
      <c r="V452" s="26">
        <v>8691.75</v>
      </c>
      <c r="W452" s="26">
        <v>11251.37</v>
      </c>
      <c r="X452" s="27">
        <v>2559.6200000000008</v>
      </c>
      <c r="Y452" s="28">
        <v>0.29448845169269722</v>
      </c>
      <c r="Z452" s="29">
        <v>3522</v>
      </c>
      <c r="AA452" s="29">
        <v>922.46</v>
      </c>
      <c r="AB452" s="30">
        <v>-2599.54</v>
      </c>
      <c r="AC452" s="32">
        <v>-0.73808631459398066</v>
      </c>
      <c r="AD452" s="26">
        <v>50737.32</v>
      </c>
      <c r="AE452" s="26">
        <v>58893.15</v>
      </c>
      <c r="AF452" s="27">
        <v>8155.8300000000017</v>
      </c>
      <c r="AG452" s="33">
        <v>0.16074617263978472</v>
      </c>
      <c r="AH452" s="34">
        <v>154</v>
      </c>
      <c r="AI452" s="34">
        <v>173.5</v>
      </c>
      <c r="AJ452" s="34">
        <v>19.5</v>
      </c>
      <c r="AK452" s="32">
        <v>0.12662337662337661</v>
      </c>
      <c r="AL452" s="35">
        <v>44357.041666666664</v>
      </c>
      <c r="AM452" s="16"/>
    </row>
    <row r="453" spans="1:39" ht="24.75" hidden="1" x14ac:dyDescent="0.25">
      <c r="A453" s="25" t="s">
        <v>183</v>
      </c>
      <c r="B453" s="25" t="s">
        <v>51</v>
      </c>
      <c r="C453" s="39">
        <v>450430</v>
      </c>
      <c r="D453" s="25" t="s">
        <v>1568</v>
      </c>
      <c r="E453" s="25" t="s">
        <v>53</v>
      </c>
      <c r="F453" s="25" t="s">
        <v>63</v>
      </c>
      <c r="G453" s="25" t="s">
        <v>56</v>
      </c>
      <c r="H453" s="17"/>
      <c r="I453" s="17"/>
      <c r="J453" s="25" t="s">
        <v>1424</v>
      </c>
      <c r="K453" s="25" t="s">
        <v>65</v>
      </c>
      <c r="L453" s="25" t="s">
        <v>199</v>
      </c>
      <c r="M453" s="25" t="s">
        <v>1298</v>
      </c>
      <c r="N453" s="26">
        <v>0</v>
      </c>
      <c r="O453" s="26">
        <v>0</v>
      </c>
      <c r="P453" s="27">
        <v>0</v>
      </c>
      <c r="Q453" s="18"/>
      <c r="R453" s="29">
        <v>0</v>
      </c>
      <c r="S453" s="29">
        <v>0</v>
      </c>
      <c r="T453" s="30">
        <v>0</v>
      </c>
      <c r="U453" s="19"/>
      <c r="V453" s="26">
        <v>0</v>
      </c>
      <c r="W453" s="26">
        <v>0</v>
      </c>
      <c r="X453" s="27">
        <v>0</v>
      </c>
      <c r="Y453" s="18"/>
      <c r="Z453" s="29">
        <v>0</v>
      </c>
      <c r="AA453" s="29">
        <v>0</v>
      </c>
      <c r="AB453" s="30">
        <v>0</v>
      </c>
      <c r="AC453" s="19"/>
      <c r="AD453" s="26">
        <v>0</v>
      </c>
      <c r="AE453" s="26">
        <v>0</v>
      </c>
      <c r="AF453" s="27">
        <v>0</v>
      </c>
      <c r="AG453" s="18"/>
      <c r="AH453" s="34">
        <v>0</v>
      </c>
      <c r="AI453" s="34">
        <v>0</v>
      </c>
      <c r="AJ453" s="34">
        <v>0</v>
      </c>
      <c r="AK453" s="19"/>
      <c r="AL453" s="35">
        <v>44001.041666666664</v>
      </c>
      <c r="AM453" s="16"/>
    </row>
    <row r="454" spans="1:39" ht="24.75" hidden="1" x14ac:dyDescent="0.25">
      <c r="A454" s="25" t="s">
        <v>183</v>
      </c>
      <c r="B454" s="25" t="s">
        <v>1043</v>
      </c>
      <c r="C454" s="39">
        <v>450433</v>
      </c>
      <c r="D454" s="25" t="s">
        <v>1264</v>
      </c>
      <c r="E454" s="25" t="s">
        <v>171</v>
      </c>
      <c r="F454" s="25" t="s">
        <v>54</v>
      </c>
      <c r="G454" s="25" t="s">
        <v>289</v>
      </c>
      <c r="H454" s="17"/>
      <c r="I454" s="17"/>
      <c r="J454" s="25" t="s">
        <v>198</v>
      </c>
      <c r="K454" s="25" t="s">
        <v>65</v>
      </c>
      <c r="L454" s="25" t="s">
        <v>1045</v>
      </c>
      <c r="M454" s="25" t="s">
        <v>200</v>
      </c>
      <c r="N454" s="26">
        <v>125394.84</v>
      </c>
      <c r="O454" s="26">
        <v>122119.11</v>
      </c>
      <c r="P454" s="27">
        <v>-3275.7299999999959</v>
      </c>
      <c r="Q454" s="28">
        <v>-2.6123323734852214E-2</v>
      </c>
      <c r="R454" s="29">
        <v>37084.35</v>
      </c>
      <c r="S454" s="29">
        <v>30489.51</v>
      </c>
      <c r="T454" s="30">
        <v>-6594.84</v>
      </c>
      <c r="U454" s="31">
        <v>-0.17783350658701044</v>
      </c>
      <c r="V454" s="26">
        <v>46338.81</v>
      </c>
      <c r="W454" s="26">
        <v>54960.26</v>
      </c>
      <c r="X454" s="27">
        <v>8621.4500000000044</v>
      </c>
      <c r="Y454" s="28">
        <v>0.18605246876214571</v>
      </c>
      <c r="Z454" s="29">
        <v>7605</v>
      </c>
      <c r="AA454" s="29">
        <v>12062.59</v>
      </c>
      <c r="AB454" s="30">
        <v>4457.59</v>
      </c>
      <c r="AC454" s="32">
        <v>0.58613938198553583</v>
      </c>
      <c r="AD454" s="26">
        <v>34366.68</v>
      </c>
      <c r="AE454" s="26">
        <v>22876.06</v>
      </c>
      <c r="AF454" s="27">
        <v>-11490.619999999999</v>
      </c>
      <c r="AG454" s="33">
        <v>-0.33435350752531229</v>
      </c>
      <c r="AH454" s="34">
        <v>242</v>
      </c>
      <c r="AI454" s="34">
        <v>334.75</v>
      </c>
      <c r="AJ454" s="34">
        <v>92.75</v>
      </c>
      <c r="AK454" s="32">
        <v>0.38326446280991733</v>
      </c>
      <c r="AL454" s="35">
        <v>44001.041666666664</v>
      </c>
      <c r="AM454" s="16"/>
    </row>
    <row r="455" spans="1:39" ht="24.75" hidden="1" x14ac:dyDescent="0.25">
      <c r="A455" s="25" t="s">
        <v>183</v>
      </c>
      <c r="B455" s="25" t="s">
        <v>1040</v>
      </c>
      <c r="C455" s="39">
        <v>450442</v>
      </c>
      <c r="D455" s="25" t="s">
        <v>1516</v>
      </c>
      <c r="E455" s="25" t="s">
        <v>53</v>
      </c>
      <c r="F455" s="25" t="s">
        <v>54</v>
      </c>
      <c r="G455" s="25" t="s">
        <v>289</v>
      </c>
      <c r="H455" s="25" t="s">
        <v>56</v>
      </c>
      <c r="I455" s="25" t="s">
        <v>56</v>
      </c>
      <c r="J455" s="25" t="s">
        <v>195</v>
      </c>
      <c r="K455" s="25" t="s">
        <v>65</v>
      </c>
      <c r="L455" s="25" t="s">
        <v>279</v>
      </c>
      <c r="M455" s="25" t="s">
        <v>1255</v>
      </c>
      <c r="N455" s="26">
        <v>6500</v>
      </c>
      <c r="O455" s="26">
        <v>9303.94</v>
      </c>
      <c r="P455" s="27">
        <v>2803.9400000000005</v>
      </c>
      <c r="Q455" s="28">
        <v>0.43137538461538472</v>
      </c>
      <c r="R455" s="29">
        <v>2000</v>
      </c>
      <c r="S455" s="29">
        <v>107.91</v>
      </c>
      <c r="T455" s="30">
        <v>-1892.09</v>
      </c>
      <c r="U455" s="31">
        <v>-0.94604499999999991</v>
      </c>
      <c r="V455" s="26">
        <v>3500</v>
      </c>
      <c r="W455" s="26">
        <v>780.5</v>
      </c>
      <c r="X455" s="27">
        <v>-2719.5</v>
      </c>
      <c r="Y455" s="28">
        <v>-0.77700000000000002</v>
      </c>
      <c r="Z455" s="29">
        <v>1000</v>
      </c>
      <c r="AA455" s="29">
        <v>0</v>
      </c>
      <c r="AB455" s="30">
        <v>-1000</v>
      </c>
      <c r="AC455" s="32">
        <v>-1</v>
      </c>
      <c r="AD455" s="26">
        <v>0</v>
      </c>
      <c r="AE455" s="26">
        <v>0</v>
      </c>
      <c r="AF455" s="27">
        <v>0</v>
      </c>
      <c r="AG455" s="18"/>
      <c r="AH455" s="34">
        <v>65</v>
      </c>
      <c r="AI455" s="34">
        <v>63</v>
      </c>
      <c r="AJ455" s="34">
        <v>-2</v>
      </c>
      <c r="AK455" s="32">
        <v>-3.0769230769230771E-2</v>
      </c>
      <c r="AL455" s="35">
        <v>43655.041655092595</v>
      </c>
      <c r="AM455" s="16"/>
    </row>
    <row r="456" spans="1:39" ht="16.5" hidden="1" x14ac:dyDescent="0.25">
      <c r="A456" s="25" t="s">
        <v>183</v>
      </c>
      <c r="B456" s="25" t="s">
        <v>1040</v>
      </c>
      <c r="C456" s="39">
        <v>450476</v>
      </c>
      <c r="D456" s="25" t="s">
        <v>1343</v>
      </c>
      <c r="E456" s="25" t="s">
        <v>53</v>
      </c>
      <c r="F456" s="25" t="s">
        <v>54</v>
      </c>
      <c r="G456" s="25" t="s">
        <v>289</v>
      </c>
      <c r="H456" s="25" t="s">
        <v>56</v>
      </c>
      <c r="I456" s="25" t="s">
        <v>56</v>
      </c>
      <c r="J456" s="25" t="s">
        <v>357</v>
      </c>
      <c r="K456" s="25" t="s">
        <v>65</v>
      </c>
      <c r="L456" s="25" t="s">
        <v>279</v>
      </c>
      <c r="M456" s="25" t="s">
        <v>205</v>
      </c>
      <c r="N456" s="26">
        <v>0</v>
      </c>
      <c r="O456" s="26">
        <v>17377.97</v>
      </c>
      <c r="P456" s="27">
        <v>17377.97</v>
      </c>
      <c r="Q456" s="18"/>
      <c r="R456" s="29">
        <v>0</v>
      </c>
      <c r="S456" s="29">
        <v>3084.54</v>
      </c>
      <c r="T456" s="30">
        <v>3084.54</v>
      </c>
      <c r="U456" s="19"/>
      <c r="V456" s="26">
        <v>0</v>
      </c>
      <c r="W456" s="26">
        <v>181.08</v>
      </c>
      <c r="X456" s="27">
        <v>181.08</v>
      </c>
      <c r="Y456" s="18"/>
      <c r="Z456" s="29">
        <v>0</v>
      </c>
      <c r="AA456" s="29">
        <v>0</v>
      </c>
      <c r="AB456" s="30">
        <v>0</v>
      </c>
      <c r="AC456" s="19"/>
      <c r="AD456" s="26">
        <v>0</v>
      </c>
      <c r="AE456" s="26">
        <v>11650.75</v>
      </c>
      <c r="AF456" s="27">
        <v>11650.75</v>
      </c>
      <c r="AG456" s="18"/>
      <c r="AH456" s="34">
        <v>0</v>
      </c>
      <c r="AI456" s="34">
        <v>1.5</v>
      </c>
      <c r="AJ456" s="34">
        <v>1.5</v>
      </c>
      <c r="AK456" s="19"/>
      <c r="AL456" s="35">
        <v>43746.041655092595</v>
      </c>
      <c r="AM456" s="16"/>
    </row>
    <row r="457" spans="1:39" ht="24.75" hidden="1" x14ac:dyDescent="0.25">
      <c r="A457" s="25" t="s">
        <v>183</v>
      </c>
      <c r="B457" s="25" t="s">
        <v>1040</v>
      </c>
      <c r="C457" s="39">
        <v>450480</v>
      </c>
      <c r="D457" s="25" t="s">
        <v>1423</v>
      </c>
      <c r="E457" s="25" t="s">
        <v>53</v>
      </c>
      <c r="F457" s="25" t="s">
        <v>54</v>
      </c>
      <c r="G457" s="25" t="s">
        <v>289</v>
      </c>
      <c r="H457" s="25" t="s">
        <v>56</v>
      </c>
      <c r="I457" s="25" t="s">
        <v>56</v>
      </c>
      <c r="J457" s="25" t="s">
        <v>1424</v>
      </c>
      <c r="K457" s="25" t="s">
        <v>65</v>
      </c>
      <c r="L457" s="25" t="s">
        <v>199</v>
      </c>
      <c r="M457" s="25" t="s">
        <v>287</v>
      </c>
      <c r="N457" s="26">
        <v>4176</v>
      </c>
      <c r="O457" s="26">
        <v>7631.61</v>
      </c>
      <c r="P457" s="27">
        <v>3455.6099999999997</v>
      </c>
      <c r="Q457" s="28">
        <v>0.82749281609195391</v>
      </c>
      <c r="R457" s="29">
        <v>3800</v>
      </c>
      <c r="S457" s="29">
        <v>1366.35</v>
      </c>
      <c r="T457" s="30">
        <v>-2433.65</v>
      </c>
      <c r="U457" s="31">
        <v>-0.64043421052631577</v>
      </c>
      <c r="V457" s="26">
        <v>104</v>
      </c>
      <c r="W457" s="26">
        <v>0</v>
      </c>
      <c r="X457" s="27">
        <v>-104</v>
      </c>
      <c r="Y457" s="28">
        <v>-1</v>
      </c>
      <c r="Z457" s="29">
        <v>272</v>
      </c>
      <c r="AA457" s="29">
        <v>0</v>
      </c>
      <c r="AB457" s="30">
        <v>-272</v>
      </c>
      <c r="AC457" s="32">
        <v>-1</v>
      </c>
      <c r="AD457" s="26">
        <v>0</v>
      </c>
      <c r="AE457" s="26">
        <v>4811.2700000000004</v>
      </c>
      <c r="AF457" s="27">
        <v>4811.2700000000004</v>
      </c>
      <c r="AG457" s="18"/>
      <c r="AH457" s="34">
        <v>0</v>
      </c>
      <c r="AI457" s="34">
        <v>21</v>
      </c>
      <c r="AJ457" s="34">
        <v>21</v>
      </c>
      <c r="AK457" s="19"/>
      <c r="AL457" s="35">
        <v>43649.040972222225</v>
      </c>
      <c r="AM457" s="16"/>
    </row>
    <row r="458" spans="1:39" ht="24.75" hidden="1" x14ac:dyDescent="0.25">
      <c r="A458" s="25" t="s">
        <v>183</v>
      </c>
      <c r="B458" s="25" t="s">
        <v>51</v>
      </c>
      <c r="C458" s="39">
        <v>450489</v>
      </c>
      <c r="D458" s="25" t="s">
        <v>1573</v>
      </c>
      <c r="E458" s="25" t="s">
        <v>53</v>
      </c>
      <c r="F458" s="25" t="s">
        <v>63</v>
      </c>
      <c r="G458" s="25" t="s">
        <v>56</v>
      </c>
      <c r="H458" s="17"/>
      <c r="I458" s="17"/>
      <c r="J458" s="25" t="s">
        <v>198</v>
      </c>
      <c r="K458" s="25" t="s">
        <v>65</v>
      </c>
      <c r="L458" s="25" t="s">
        <v>199</v>
      </c>
      <c r="M458" s="25" t="s">
        <v>200</v>
      </c>
      <c r="N458" s="26">
        <v>20719.41</v>
      </c>
      <c r="O458" s="26">
        <v>11643.42</v>
      </c>
      <c r="P458" s="27">
        <v>-9075.99</v>
      </c>
      <c r="Q458" s="28">
        <v>-0.43804287863409236</v>
      </c>
      <c r="R458" s="29">
        <v>9718.01</v>
      </c>
      <c r="S458" s="29">
        <v>5344.37</v>
      </c>
      <c r="T458" s="30">
        <v>-4373.6400000000003</v>
      </c>
      <c r="U458" s="31">
        <v>-0.4500551038741471</v>
      </c>
      <c r="V458" s="26">
        <v>4776.3999999999996</v>
      </c>
      <c r="W458" s="26">
        <v>0</v>
      </c>
      <c r="X458" s="27">
        <v>-4776.3999999999996</v>
      </c>
      <c r="Y458" s="28">
        <v>-1</v>
      </c>
      <c r="Z458" s="29">
        <v>1950</v>
      </c>
      <c r="AA458" s="29">
        <v>0</v>
      </c>
      <c r="AB458" s="30">
        <v>-1950</v>
      </c>
      <c r="AC458" s="32">
        <v>-1</v>
      </c>
      <c r="AD458" s="26">
        <v>4275</v>
      </c>
      <c r="AE458" s="26">
        <v>4549.1000000000004</v>
      </c>
      <c r="AF458" s="27">
        <v>274.10000000000036</v>
      </c>
      <c r="AG458" s="33">
        <v>6.4116959064327572E-2</v>
      </c>
      <c r="AH458" s="34">
        <v>98</v>
      </c>
      <c r="AI458" s="34">
        <v>53.5</v>
      </c>
      <c r="AJ458" s="34">
        <v>-44.5</v>
      </c>
      <c r="AK458" s="32">
        <v>-0.45408163265306123</v>
      </c>
      <c r="AL458" s="35">
        <v>44518.041666666664</v>
      </c>
      <c r="AM458" s="16"/>
    </row>
    <row r="459" spans="1:39" ht="66" hidden="1" x14ac:dyDescent="0.25">
      <c r="A459" s="25" t="s">
        <v>183</v>
      </c>
      <c r="B459" s="25" t="s">
        <v>51</v>
      </c>
      <c r="C459" s="39">
        <v>450494</v>
      </c>
      <c r="D459" s="25" t="s">
        <v>1273</v>
      </c>
      <c r="E459" s="25" t="s">
        <v>53</v>
      </c>
      <c r="F459" s="25" t="s">
        <v>54</v>
      </c>
      <c r="G459" s="25" t="s">
        <v>75</v>
      </c>
      <c r="H459" s="25" t="s">
        <v>56</v>
      </c>
      <c r="I459" s="25" t="s">
        <v>56</v>
      </c>
      <c r="J459" s="25" t="s">
        <v>185</v>
      </c>
      <c r="K459" s="25" t="s">
        <v>65</v>
      </c>
      <c r="L459" s="25" t="s">
        <v>189</v>
      </c>
      <c r="M459" s="25" t="s">
        <v>187</v>
      </c>
      <c r="N459" s="26">
        <v>27222.880000000001</v>
      </c>
      <c r="O459" s="26">
        <v>166039.6</v>
      </c>
      <c r="P459" s="27">
        <v>138816.72</v>
      </c>
      <c r="Q459" s="28">
        <v>5.0992664993564238</v>
      </c>
      <c r="R459" s="29">
        <v>18999.95</v>
      </c>
      <c r="S459" s="29">
        <v>15438.07</v>
      </c>
      <c r="T459" s="30">
        <v>-3561.880000000001</v>
      </c>
      <c r="U459" s="31">
        <v>-0.187467861757531</v>
      </c>
      <c r="V459" s="26">
        <v>810.93</v>
      </c>
      <c r="W459" s="26">
        <v>1542.6</v>
      </c>
      <c r="X459" s="27">
        <v>731.67</v>
      </c>
      <c r="Y459" s="28">
        <v>0.90226036772594431</v>
      </c>
      <c r="Z459" s="29">
        <v>3200</v>
      </c>
      <c r="AA459" s="29">
        <v>560</v>
      </c>
      <c r="AB459" s="30">
        <v>-2640</v>
      </c>
      <c r="AC459" s="32">
        <v>-0.82499999999999996</v>
      </c>
      <c r="AD459" s="26">
        <v>4212</v>
      </c>
      <c r="AE459" s="26">
        <v>4228.8</v>
      </c>
      <c r="AF459" s="27">
        <v>16.800000000000182</v>
      </c>
      <c r="AG459" s="33">
        <v>3.9886039886040314E-3</v>
      </c>
      <c r="AH459" s="34">
        <v>84</v>
      </c>
      <c r="AI459" s="34">
        <v>76</v>
      </c>
      <c r="AJ459" s="34">
        <v>-8</v>
      </c>
      <c r="AK459" s="32">
        <v>-9.5238095238095233E-2</v>
      </c>
      <c r="AL459" s="35">
        <v>44518.041666666664</v>
      </c>
      <c r="AM459" s="16"/>
    </row>
    <row r="460" spans="1:39" ht="24.75" hidden="1" x14ac:dyDescent="0.25">
      <c r="A460" s="25" t="s">
        <v>183</v>
      </c>
      <c r="B460" s="25" t="s">
        <v>51</v>
      </c>
      <c r="C460" s="39">
        <v>450528</v>
      </c>
      <c r="D460" s="25" t="s">
        <v>1629</v>
      </c>
      <c r="E460" s="25" t="s">
        <v>171</v>
      </c>
      <c r="F460" s="25" t="s">
        <v>54</v>
      </c>
      <c r="G460" s="25" t="s">
        <v>69</v>
      </c>
      <c r="H460" s="25" t="s">
        <v>90</v>
      </c>
      <c r="I460" s="25" t="s">
        <v>74</v>
      </c>
      <c r="J460" s="25" t="s">
        <v>198</v>
      </c>
      <c r="K460" s="25" t="s">
        <v>65</v>
      </c>
      <c r="L460" s="25" t="s">
        <v>209</v>
      </c>
      <c r="M460" s="25" t="s">
        <v>200</v>
      </c>
      <c r="N460" s="26">
        <v>478353.35</v>
      </c>
      <c r="O460" s="26">
        <v>541980.43000000005</v>
      </c>
      <c r="P460" s="27">
        <v>63627.080000000075</v>
      </c>
      <c r="Q460" s="28">
        <v>0.13301271957225777</v>
      </c>
      <c r="R460" s="29">
        <v>37351.51</v>
      </c>
      <c r="S460" s="29">
        <v>445801.93</v>
      </c>
      <c r="T460" s="30">
        <v>408450.42</v>
      </c>
      <c r="U460" s="31">
        <v>10.935312119911616</v>
      </c>
      <c r="V460" s="26">
        <v>60867.1</v>
      </c>
      <c r="W460" s="26">
        <v>61101</v>
      </c>
      <c r="X460" s="27">
        <v>233.90000000000146</v>
      </c>
      <c r="Y460" s="28">
        <v>3.8427984904817456E-3</v>
      </c>
      <c r="Z460" s="29">
        <v>10296</v>
      </c>
      <c r="AA460" s="29">
        <v>6249.81</v>
      </c>
      <c r="AB460" s="30">
        <v>-4046.1899999999996</v>
      </c>
      <c r="AC460" s="32">
        <v>-0.39298659673659669</v>
      </c>
      <c r="AD460" s="26">
        <v>369838.74</v>
      </c>
      <c r="AE460" s="26">
        <v>28827.69</v>
      </c>
      <c r="AF460" s="27">
        <v>-341011.05</v>
      </c>
      <c r="AG460" s="33">
        <v>-0.92205335222589169</v>
      </c>
      <c r="AH460" s="34">
        <v>455</v>
      </c>
      <c r="AI460" s="34">
        <v>370.5</v>
      </c>
      <c r="AJ460" s="34">
        <v>-84.5</v>
      </c>
      <c r="AK460" s="32">
        <v>-0.18571428571428572</v>
      </c>
      <c r="AL460" s="35">
        <v>44310</v>
      </c>
      <c r="AM460" s="16"/>
    </row>
    <row r="461" spans="1:39" ht="41.25" hidden="1" x14ac:dyDescent="0.25">
      <c r="A461" s="25" t="s">
        <v>183</v>
      </c>
      <c r="B461" s="25" t="s">
        <v>1040</v>
      </c>
      <c r="C461" s="39">
        <v>450532</v>
      </c>
      <c r="D461" s="25" t="s">
        <v>1607</v>
      </c>
      <c r="E461" s="25" t="s">
        <v>53</v>
      </c>
      <c r="F461" s="25" t="s">
        <v>54</v>
      </c>
      <c r="G461" s="25" t="s">
        <v>289</v>
      </c>
      <c r="H461" s="25" t="s">
        <v>56</v>
      </c>
      <c r="I461" s="25" t="s">
        <v>56</v>
      </c>
      <c r="J461" s="17"/>
      <c r="K461" s="25" t="s">
        <v>1377</v>
      </c>
      <c r="L461" s="25" t="s">
        <v>279</v>
      </c>
      <c r="M461" s="25" t="s">
        <v>1255</v>
      </c>
      <c r="N461" s="26">
        <v>47623.71</v>
      </c>
      <c r="O461" s="26">
        <v>44444.02</v>
      </c>
      <c r="P461" s="27">
        <v>-3179.6900000000023</v>
      </c>
      <c r="Q461" s="28">
        <v>-6.6766952847646735E-2</v>
      </c>
      <c r="R461" s="29">
        <v>0</v>
      </c>
      <c r="S461" s="29">
        <v>8474.81</v>
      </c>
      <c r="T461" s="30">
        <v>8474.81</v>
      </c>
      <c r="U461" s="19"/>
      <c r="V461" s="26">
        <v>2846.91</v>
      </c>
      <c r="W461" s="26">
        <v>3893.24</v>
      </c>
      <c r="X461" s="27">
        <v>1046.33</v>
      </c>
      <c r="Y461" s="28">
        <v>0.36753181519612493</v>
      </c>
      <c r="Z461" s="29">
        <v>0</v>
      </c>
      <c r="AA461" s="29">
        <v>0</v>
      </c>
      <c r="AB461" s="30">
        <v>0</v>
      </c>
      <c r="AC461" s="19"/>
      <c r="AD461" s="26">
        <v>44776.800000000003</v>
      </c>
      <c r="AE461" s="26">
        <v>30296.18</v>
      </c>
      <c r="AF461" s="27">
        <v>-14480.620000000003</v>
      </c>
      <c r="AG461" s="33">
        <v>-0.32339559772024801</v>
      </c>
      <c r="AH461" s="34">
        <v>10</v>
      </c>
      <c r="AI461" s="34">
        <v>27.5</v>
      </c>
      <c r="AJ461" s="34">
        <v>17.5</v>
      </c>
      <c r="AK461" s="32">
        <v>1.75</v>
      </c>
      <c r="AL461" s="35">
        <v>43774.041655092595</v>
      </c>
      <c r="AM461" s="16"/>
    </row>
    <row r="462" spans="1:39" ht="24.75" hidden="1" x14ac:dyDescent="0.25">
      <c r="A462" s="25" t="s">
        <v>183</v>
      </c>
      <c r="B462" s="25" t="s">
        <v>1136</v>
      </c>
      <c r="C462" s="39">
        <v>450583</v>
      </c>
      <c r="D462" s="25" t="s">
        <v>5351</v>
      </c>
      <c r="E462" s="25" t="s">
        <v>53</v>
      </c>
      <c r="F462" s="25" t="s">
        <v>63</v>
      </c>
      <c r="G462" s="25" t="s">
        <v>56</v>
      </c>
      <c r="H462" s="17"/>
      <c r="I462" s="17"/>
      <c r="J462" s="25" t="s">
        <v>198</v>
      </c>
      <c r="K462" s="25" t="s">
        <v>65</v>
      </c>
      <c r="L462" s="25" t="s">
        <v>209</v>
      </c>
      <c r="M462" s="25" t="s">
        <v>243</v>
      </c>
      <c r="N462" s="26">
        <v>0</v>
      </c>
      <c r="O462" s="26">
        <v>3556.54</v>
      </c>
      <c r="P462" s="27">
        <v>3556.54</v>
      </c>
      <c r="Q462" s="18"/>
      <c r="R462" s="29">
        <v>0</v>
      </c>
      <c r="S462" s="29">
        <v>0</v>
      </c>
      <c r="T462" s="30">
        <v>0</v>
      </c>
      <c r="U462" s="19"/>
      <c r="V462" s="26">
        <v>0</v>
      </c>
      <c r="W462" s="26">
        <v>0</v>
      </c>
      <c r="X462" s="27">
        <v>0</v>
      </c>
      <c r="Y462" s="18"/>
      <c r="Z462" s="29">
        <v>0</v>
      </c>
      <c r="AA462" s="29">
        <v>0</v>
      </c>
      <c r="AB462" s="30">
        <v>0</v>
      </c>
      <c r="AC462" s="19"/>
      <c r="AD462" s="26">
        <v>0</v>
      </c>
      <c r="AE462" s="26">
        <v>0</v>
      </c>
      <c r="AF462" s="27">
        <v>0</v>
      </c>
      <c r="AG462" s="18"/>
      <c r="AH462" s="34">
        <v>0</v>
      </c>
      <c r="AI462" s="34">
        <v>0</v>
      </c>
      <c r="AJ462" s="34">
        <v>0</v>
      </c>
      <c r="AK462" s="19"/>
      <c r="AL462" s="35">
        <v>43813.041655092595</v>
      </c>
      <c r="AM462" s="16"/>
    </row>
    <row r="463" spans="1:39" ht="16.5" hidden="1" x14ac:dyDescent="0.25">
      <c r="A463" s="25" t="s">
        <v>183</v>
      </c>
      <c r="B463" s="25" t="s">
        <v>1040</v>
      </c>
      <c r="C463" s="39">
        <v>450595</v>
      </c>
      <c r="D463" s="25" t="s">
        <v>1476</v>
      </c>
      <c r="E463" s="25" t="s">
        <v>62</v>
      </c>
      <c r="F463" s="25" t="s">
        <v>54</v>
      </c>
      <c r="G463" s="25" t="s">
        <v>289</v>
      </c>
      <c r="H463" s="17"/>
      <c r="I463" s="17"/>
      <c r="J463" s="25" t="s">
        <v>198</v>
      </c>
      <c r="K463" s="25" t="s">
        <v>65</v>
      </c>
      <c r="L463" s="25" t="s">
        <v>1045</v>
      </c>
      <c r="M463" s="25" t="s">
        <v>200</v>
      </c>
      <c r="N463" s="26">
        <v>44095.14</v>
      </c>
      <c r="O463" s="26">
        <v>28722.89</v>
      </c>
      <c r="P463" s="27">
        <v>-15372.25</v>
      </c>
      <c r="Q463" s="28">
        <v>-0.34861551635849214</v>
      </c>
      <c r="R463" s="29">
        <v>27625.71</v>
      </c>
      <c r="S463" s="29">
        <v>11694.72</v>
      </c>
      <c r="T463" s="30">
        <v>-15930.99</v>
      </c>
      <c r="U463" s="31">
        <v>-0.57667259954585781</v>
      </c>
      <c r="V463" s="26">
        <v>7431.03</v>
      </c>
      <c r="W463" s="26">
        <v>4418.76</v>
      </c>
      <c r="X463" s="27">
        <v>-3012.2699999999995</v>
      </c>
      <c r="Y463" s="28">
        <v>-0.40536372481338384</v>
      </c>
      <c r="Z463" s="29">
        <v>4524</v>
      </c>
      <c r="AA463" s="29">
        <v>1651.5</v>
      </c>
      <c r="AB463" s="30">
        <v>-2872.5</v>
      </c>
      <c r="AC463" s="32">
        <v>-0.63494694960212206</v>
      </c>
      <c r="AD463" s="26">
        <v>4514.3999999999996</v>
      </c>
      <c r="AE463" s="26">
        <v>6096.9</v>
      </c>
      <c r="AF463" s="27">
        <v>1582.5</v>
      </c>
      <c r="AG463" s="33">
        <v>0.35054492291334399</v>
      </c>
      <c r="AH463" s="34">
        <v>176</v>
      </c>
      <c r="AI463" s="34">
        <v>108</v>
      </c>
      <c r="AJ463" s="34">
        <v>-68</v>
      </c>
      <c r="AK463" s="32">
        <v>-0.38636363636363635</v>
      </c>
      <c r="AL463" s="35">
        <v>43813.041655092595</v>
      </c>
      <c r="AM463" s="16"/>
    </row>
    <row r="464" spans="1:39" ht="49.5" hidden="1" x14ac:dyDescent="0.25">
      <c r="A464" s="25" t="s">
        <v>183</v>
      </c>
      <c r="B464" s="25" t="s">
        <v>1043</v>
      </c>
      <c r="C464" s="39">
        <v>450600</v>
      </c>
      <c r="D464" s="25" t="s">
        <v>1483</v>
      </c>
      <c r="E464" s="25" t="s">
        <v>53</v>
      </c>
      <c r="F464" s="25" t="s">
        <v>54</v>
      </c>
      <c r="G464" s="25" t="s">
        <v>289</v>
      </c>
      <c r="H464" s="17"/>
      <c r="I464" s="17"/>
      <c r="J464" s="25" t="s">
        <v>185</v>
      </c>
      <c r="K464" s="25" t="s">
        <v>65</v>
      </c>
      <c r="L464" s="25" t="s">
        <v>1045</v>
      </c>
      <c r="M464" s="25" t="s">
        <v>187</v>
      </c>
      <c r="N464" s="26">
        <v>412633.96</v>
      </c>
      <c r="O464" s="26">
        <v>341592.98</v>
      </c>
      <c r="P464" s="27">
        <v>-71040.98000000004</v>
      </c>
      <c r="Q464" s="28">
        <v>-0.17216464684583896</v>
      </c>
      <c r="R464" s="29">
        <v>55621.31</v>
      </c>
      <c r="S464" s="29">
        <v>41933.25</v>
      </c>
      <c r="T464" s="30">
        <v>-13688.059999999998</v>
      </c>
      <c r="U464" s="31">
        <v>-0.24609380829038363</v>
      </c>
      <c r="V464" s="26">
        <v>24443.81</v>
      </c>
      <c r="W464" s="26">
        <v>20354.5</v>
      </c>
      <c r="X464" s="27">
        <v>-4089.3100000000013</v>
      </c>
      <c r="Y464" s="28">
        <v>-0.16729429659287981</v>
      </c>
      <c r="Z464" s="29">
        <v>4602</v>
      </c>
      <c r="AA464" s="29">
        <v>1749.47</v>
      </c>
      <c r="AB464" s="30">
        <v>-2852.5299999999997</v>
      </c>
      <c r="AC464" s="32">
        <v>-0.61984571925249887</v>
      </c>
      <c r="AD464" s="26">
        <v>327966.84000000003</v>
      </c>
      <c r="AE464" s="26">
        <v>275125.69</v>
      </c>
      <c r="AF464" s="27">
        <v>-52841.150000000023</v>
      </c>
      <c r="AG464" s="33">
        <v>-0.16111735564485732</v>
      </c>
      <c r="AH464" s="34">
        <v>457</v>
      </c>
      <c r="AI464" s="34">
        <v>162</v>
      </c>
      <c r="AJ464" s="34">
        <v>-295</v>
      </c>
      <c r="AK464" s="32">
        <v>-0.64551422319474838</v>
      </c>
      <c r="AL464" s="35">
        <v>43950</v>
      </c>
      <c r="AM464" s="16"/>
    </row>
    <row r="465" spans="1:39" ht="41.25" hidden="1" x14ac:dyDescent="0.25">
      <c r="A465" s="25" t="s">
        <v>183</v>
      </c>
      <c r="B465" s="25" t="s">
        <v>1043</v>
      </c>
      <c r="C465" s="39">
        <v>450601</v>
      </c>
      <c r="D465" s="25" t="s">
        <v>1484</v>
      </c>
      <c r="E465" s="25" t="s">
        <v>53</v>
      </c>
      <c r="F465" s="25" t="s">
        <v>54</v>
      </c>
      <c r="G465" s="25" t="s">
        <v>289</v>
      </c>
      <c r="H465" s="17"/>
      <c r="I465" s="17"/>
      <c r="J465" s="25" t="s">
        <v>185</v>
      </c>
      <c r="K465" s="25" t="s">
        <v>65</v>
      </c>
      <c r="L465" s="25" t="s">
        <v>1045</v>
      </c>
      <c r="M465" s="25" t="s">
        <v>187</v>
      </c>
      <c r="N465" s="26">
        <v>387088.59</v>
      </c>
      <c r="O465" s="26">
        <v>313297.82</v>
      </c>
      <c r="P465" s="27">
        <v>-73790.770000000019</v>
      </c>
      <c r="Q465" s="28">
        <v>-0.19063018623204578</v>
      </c>
      <c r="R465" s="29">
        <v>54607.25</v>
      </c>
      <c r="S465" s="29">
        <v>21971.25</v>
      </c>
      <c r="T465" s="30">
        <v>-32636</v>
      </c>
      <c r="U465" s="31">
        <v>-0.59764957949722797</v>
      </c>
      <c r="V465" s="26">
        <v>29757.34</v>
      </c>
      <c r="W465" s="26">
        <v>7406.75</v>
      </c>
      <c r="X465" s="27">
        <v>-22350.59</v>
      </c>
      <c r="Y465" s="28">
        <v>-0.7510950239503934</v>
      </c>
      <c r="Z465" s="29">
        <v>1404</v>
      </c>
      <c r="AA465" s="29">
        <v>2838</v>
      </c>
      <c r="AB465" s="30">
        <v>1434</v>
      </c>
      <c r="AC465" s="32">
        <v>1.0213675213675213</v>
      </c>
      <c r="AD465" s="26">
        <v>301320</v>
      </c>
      <c r="AE465" s="26">
        <v>527.20000000000005</v>
      </c>
      <c r="AF465" s="27">
        <v>-300792.8</v>
      </c>
      <c r="AG465" s="33">
        <v>-0.99825036506040088</v>
      </c>
      <c r="AH465" s="34">
        <v>260</v>
      </c>
      <c r="AI465" s="34">
        <v>204.10000000000002</v>
      </c>
      <c r="AJ465" s="34">
        <v>-55.899999999999977</v>
      </c>
      <c r="AK465" s="32">
        <v>-0.21499999999999991</v>
      </c>
      <c r="AL465" s="35">
        <v>44134.041666666664</v>
      </c>
      <c r="AM465" s="16"/>
    </row>
    <row r="466" spans="1:39" ht="41.25" hidden="1" x14ac:dyDescent="0.25">
      <c r="A466" s="25" t="s">
        <v>183</v>
      </c>
      <c r="B466" s="25" t="s">
        <v>51</v>
      </c>
      <c r="C466" s="39">
        <v>450602</v>
      </c>
      <c r="D466" s="25" t="s">
        <v>1477</v>
      </c>
      <c r="E466" s="25" t="s">
        <v>53</v>
      </c>
      <c r="F466" s="25" t="s">
        <v>54</v>
      </c>
      <c r="G466" s="25" t="s">
        <v>83</v>
      </c>
      <c r="H466" s="25" t="s">
        <v>56</v>
      </c>
      <c r="I466" s="25" t="s">
        <v>56</v>
      </c>
      <c r="J466" s="25" t="s">
        <v>185</v>
      </c>
      <c r="K466" s="25" t="s">
        <v>65</v>
      </c>
      <c r="L466" s="25" t="s">
        <v>186</v>
      </c>
      <c r="M466" s="25" t="s">
        <v>187</v>
      </c>
      <c r="N466" s="26">
        <v>49480.98</v>
      </c>
      <c r="O466" s="26">
        <v>504861.2</v>
      </c>
      <c r="P466" s="27">
        <v>455380.22000000003</v>
      </c>
      <c r="Q466" s="28">
        <v>9.2031366395734278</v>
      </c>
      <c r="R466" s="29">
        <v>20845.59</v>
      </c>
      <c r="S466" s="29">
        <v>21913.599999999999</v>
      </c>
      <c r="T466" s="30">
        <v>1068.0099999999984</v>
      </c>
      <c r="U466" s="31">
        <v>5.1234337814376966E-2</v>
      </c>
      <c r="V466" s="26">
        <v>2109.39</v>
      </c>
      <c r="W466" s="26">
        <v>4504.6000000000004</v>
      </c>
      <c r="X466" s="27">
        <v>2395.2100000000005</v>
      </c>
      <c r="Y466" s="28">
        <v>1.1354988883042021</v>
      </c>
      <c r="Z466" s="29">
        <v>2496</v>
      </c>
      <c r="AA466" s="29">
        <v>5714</v>
      </c>
      <c r="AB466" s="30">
        <v>3218</v>
      </c>
      <c r="AC466" s="32">
        <v>1.2892628205128205</v>
      </c>
      <c r="AD466" s="26">
        <v>24030</v>
      </c>
      <c r="AE466" s="26">
        <v>23260.799999999999</v>
      </c>
      <c r="AF466" s="27">
        <v>-769.20000000000073</v>
      </c>
      <c r="AG466" s="33">
        <v>-3.200998751560552E-2</v>
      </c>
      <c r="AH466" s="34">
        <v>141</v>
      </c>
      <c r="AI466" s="34">
        <v>164.75</v>
      </c>
      <c r="AJ466" s="34">
        <v>23.75</v>
      </c>
      <c r="AK466" s="32">
        <v>0.16843971631205673</v>
      </c>
      <c r="AL466" s="35">
        <v>44484.041666666664</v>
      </c>
      <c r="AM466" s="16"/>
    </row>
    <row r="467" spans="1:39" ht="24.75" hidden="1" x14ac:dyDescent="0.25">
      <c r="A467" s="25" t="s">
        <v>183</v>
      </c>
      <c r="B467" s="25" t="s">
        <v>1043</v>
      </c>
      <c r="C467" s="39">
        <v>450604</v>
      </c>
      <c r="D467" s="25" t="s">
        <v>1511</v>
      </c>
      <c r="E467" s="25" t="s">
        <v>171</v>
      </c>
      <c r="F467" s="25" t="s">
        <v>54</v>
      </c>
      <c r="G467" s="25" t="s">
        <v>289</v>
      </c>
      <c r="H467" s="17"/>
      <c r="I467" s="17"/>
      <c r="J467" s="25" t="s">
        <v>198</v>
      </c>
      <c r="K467" s="25" t="s">
        <v>65</v>
      </c>
      <c r="L467" s="25" t="s">
        <v>1045</v>
      </c>
      <c r="M467" s="25" t="s">
        <v>200</v>
      </c>
      <c r="N467" s="26">
        <v>45001</v>
      </c>
      <c r="O467" s="26">
        <v>35455</v>
      </c>
      <c r="P467" s="27">
        <v>-9546</v>
      </c>
      <c r="Q467" s="28">
        <v>-0.21212861936401414</v>
      </c>
      <c r="R467" s="29">
        <v>21400</v>
      </c>
      <c r="S467" s="29">
        <v>7197.91</v>
      </c>
      <c r="T467" s="30">
        <v>-14202.09</v>
      </c>
      <c r="U467" s="31">
        <v>-0.66364906542056079</v>
      </c>
      <c r="V467" s="26">
        <v>15710</v>
      </c>
      <c r="W467" s="26">
        <v>16441.740000000002</v>
      </c>
      <c r="X467" s="27">
        <v>731.7400000000016</v>
      </c>
      <c r="Y467" s="28">
        <v>4.6577975811585078E-2</v>
      </c>
      <c r="Z467" s="29">
        <v>3800</v>
      </c>
      <c r="AA467" s="29">
        <v>2183.52</v>
      </c>
      <c r="AB467" s="30">
        <v>-1616.48</v>
      </c>
      <c r="AC467" s="32">
        <v>-0.42538947368421054</v>
      </c>
      <c r="AD467" s="26">
        <v>0</v>
      </c>
      <c r="AE467" s="26">
        <v>7642.38</v>
      </c>
      <c r="AF467" s="27">
        <v>7642.38</v>
      </c>
      <c r="AG467" s="18"/>
      <c r="AH467" s="34">
        <v>208</v>
      </c>
      <c r="AI467" s="34">
        <v>85</v>
      </c>
      <c r="AJ467" s="34">
        <v>-123</v>
      </c>
      <c r="AK467" s="32">
        <v>-0.59134615384615385</v>
      </c>
      <c r="AL467" s="35">
        <v>44055.041666666664</v>
      </c>
      <c r="AM467" s="16"/>
    </row>
    <row r="468" spans="1:39" ht="16.5" hidden="1" x14ac:dyDescent="0.25">
      <c r="A468" s="25" t="s">
        <v>183</v>
      </c>
      <c r="B468" s="25" t="s">
        <v>1040</v>
      </c>
      <c r="C468" s="39">
        <v>450605</v>
      </c>
      <c r="D468" s="25" t="s">
        <v>1527</v>
      </c>
      <c r="E468" s="25" t="s">
        <v>53</v>
      </c>
      <c r="F468" s="25" t="s">
        <v>54</v>
      </c>
      <c r="G468" s="25" t="s">
        <v>79</v>
      </c>
      <c r="H468" s="25" t="s">
        <v>56</v>
      </c>
      <c r="I468" s="25" t="s">
        <v>56</v>
      </c>
      <c r="J468" s="17"/>
      <c r="K468" s="25" t="s">
        <v>65</v>
      </c>
      <c r="L468" s="25" t="s">
        <v>209</v>
      </c>
      <c r="M468" s="25" t="s">
        <v>200</v>
      </c>
      <c r="N468" s="26">
        <v>31012.33</v>
      </c>
      <c r="O468" s="26">
        <v>32815.33</v>
      </c>
      <c r="P468" s="27">
        <v>1803</v>
      </c>
      <c r="Q468" s="28">
        <v>5.8138166335776766E-2</v>
      </c>
      <c r="R468" s="29">
        <v>18800</v>
      </c>
      <c r="S468" s="29">
        <v>0</v>
      </c>
      <c r="T468" s="30">
        <v>-18800</v>
      </c>
      <c r="U468" s="31">
        <v>-1</v>
      </c>
      <c r="V468" s="26">
        <v>6286</v>
      </c>
      <c r="W468" s="26">
        <v>1777.53</v>
      </c>
      <c r="X468" s="27">
        <v>-4508.47</v>
      </c>
      <c r="Y468" s="28">
        <v>-0.71722398981864466</v>
      </c>
      <c r="Z468" s="29">
        <v>3107</v>
      </c>
      <c r="AA468" s="29">
        <v>0</v>
      </c>
      <c r="AB468" s="30">
        <v>-3107</v>
      </c>
      <c r="AC468" s="32">
        <v>-1</v>
      </c>
      <c r="AD468" s="26">
        <v>0</v>
      </c>
      <c r="AE468" s="26">
        <v>0</v>
      </c>
      <c r="AF468" s="27">
        <v>0</v>
      </c>
      <c r="AG468" s="18"/>
      <c r="AH468" s="34">
        <v>0</v>
      </c>
      <c r="AI468" s="34">
        <v>89</v>
      </c>
      <c r="AJ468" s="34">
        <v>89</v>
      </c>
      <c r="AK468" s="19"/>
      <c r="AL468" s="35">
        <v>43536.041655092595</v>
      </c>
      <c r="AM468" s="16"/>
    </row>
    <row r="469" spans="1:39" ht="33" hidden="1" x14ac:dyDescent="0.25">
      <c r="A469" s="25" t="s">
        <v>183</v>
      </c>
      <c r="B469" s="25" t="s">
        <v>1043</v>
      </c>
      <c r="C469" s="39">
        <v>450610</v>
      </c>
      <c r="D469" s="25" t="s">
        <v>1490</v>
      </c>
      <c r="E469" s="25" t="s">
        <v>53</v>
      </c>
      <c r="F469" s="25" t="s">
        <v>63</v>
      </c>
      <c r="G469" s="25" t="s">
        <v>56</v>
      </c>
      <c r="H469" s="17"/>
      <c r="I469" s="17"/>
      <c r="J469" s="25" t="s">
        <v>198</v>
      </c>
      <c r="K469" s="25" t="s">
        <v>65</v>
      </c>
      <c r="L469" s="25" t="s">
        <v>1045</v>
      </c>
      <c r="M469" s="25" t="s">
        <v>243</v>
      </c>
      <c r="N469" s="26">
        <v>0</v>
      </c>
      <c r="O469" s="26">
        <v>0</v>
      </c>
      <c r="P469" s="27">
        <v>0</v>
      </c>
      <c r="Q469" s="18"/>
      <c r="R469" s="29">
        <v>0</v>
      </c>
      <c r="S469" s="29">
        <v>0</v>
      </c>
      <c r="T469" s="30">
        <v>0</v>
      </c>
      <c r="U469" s="19"/>
      <c r="V469" s="26">
        <v>0</v>
      </c>
      <c r="W469" s="26">
        <v>0</v>
      </c>
      <c r="X469" s="27">
        <v>0</v>
      </c>
      <c r="Y469" s="18"/>
      <c r="Z469" s="29">
        <v>0</v>
      </c>
      <c r="AA469" s="29">
        <v>0</v>
      </c>
      <c r="AB469" s="30">
        <v>0</v>
      </c>
      <c r="AC469" s="19"/>
      <c r="AD469" s="26">
        <v>0</v>
      </c>
      <c r="AE469" s="26">
        <v>0</v>
      </c>
      <c r="AF469" s="27">
        <v>0</v>
      </c>
      <c r="AG469" s="18"/>
      <c r="AH469" s="34">
        <v>0</v>
      </c>
      <c r="AI469" s="34">
        <v>0</v>
      </c>
      <c r="AJ469" s="34">
        <v>0</v>
      </c>
      <c r="AK469" s="19"/>
      <c r="AL469" s="35">
        <v>43979</v>
      </c>
      <c r="AM469" s="16"/>
    </row>
    <row r="470" spans="1:39" ht="24.75" hidden="1" x14ac:dyDescent="0.25">
      <c r="A470" s="25" t="s">
        <v>183</v>
      </c>
      <c r="B470" s="25" t="s">
        <v>1043</v>
      </c>
      <c r="C470" s="39">
        <v>450611</v>
      </c>
      <c r="D470" s="25" t="s">
        <v>1520</v>
      </c>
      <c r="E470" s="25" t="s">
        <v>62</v>
      </c>
      <c r="F470" s="25" t="s">
        <v>54</v>
      </c>
      <c r="G470" s="25" t="s">
        <v>289</v>
      </c>
      <c r="H470" s="17"/>
      <c r="I470" s="17"/>
      <c r="J470" s="25" t="s">
        <v>198</v>
      </c>
      <c r="K470" s="25" t="s">
        <v>65</v>
      </c>
      <c r="L470" s="25" t="s">
        <v>1045</v>
      </c>
      <c r="M470" s="25" t="s">
        <v>200</v>
      </c>
      <c r="N470" s="26">
        <v>139151.6</v>
      </c>
      <c r="O470" s="26">
        <v>86183.35</v>
      </c>
      <c r="P470" s="27">
        <v>-52968.25</v>
      </c>
      <c r="Q470" s="28">
        <v>-0.38065139028225331</v>
      </c>
      <c r="R470" s="29">
        <v>27946.91</v>
      </c>
      <c r="S470" s="29">
        <v>23992.66</v>
      </c>
      <c r="T470" s="30">
        <v>-3954.25</v>
      </c>
      <c r="U470" s="31">
        <v>-0.1414914922615774</v>
      </c>
      <c r="V470" s="26">
        <v>39622.050000000003</v>
      </c>
      <c r="W470" s="26">
        <v>38770.699999999997</v>
      </c>
      <c r="X470" s="27">
        <v>-851.35000000000582</v>
      </c>
      <c r="Y470" s="28">
        <v>-2.1486773147780233E-2</v>
      </c>
      <c r="Z470" s="29">
        <v>4992</v>
      </c>
      <c r="AA470" s="29">
        <v>7005.11</v>
      </c>
      <c r="AB470" s="30">
        <v>2013.1099999999997</v>
      </c>
      <c r="AC470" s="32">
        <v>0.40326722756410249</v>
      </c>
      <c r="AD470" s="26">
        <v>66590.64</v>
      </c>
      <c r="AE470" s="26">
        <v>12690.67</v>
      </c>
      <c r="AF470" s="27">
        <v>-53899.97</v>
      </c>
      <c r="AG470" s="33">
        <v>-0.8094226155507741</v>
      </c>
      <c r="AH470" s="34">
        <v>212</v>
      </c>
      <c r="AI470" s="34">
        <v>283.5</v>
      </c>
      <c r="AJ470" s="34">
        <v>71.5</v>
      </c>
      <c r="AK470" s="32">
        <v>0.33726415094339623</v>
      </c>
      <c r="AL470" s="35">
        <v>43979</v>
      </c>
      <c r="AM470" s="16"/>
    </row>
    <row r="471" spans="1:39" ht="33" hidden="1" x14ac:dyDescent="0.25">
      <c r="A471" s="25" t="s">
        <v>183</v>
      </c>
      <c r="B471" s="25" t="s">
        <v>1040</v>
      </c>
      <c r="C471" s="39">
        <v>450614</v>
      </c>
      <c r="D471" s="25" t="s">
        <v>1496</v>
      </c>
      <c r="E471" s="25" t="s">
        <v>53</v>
      </c>
      <c r="F471" s="25" t="s">
        <v>54</v>
      </c>
      <c r="G471" s="25" t="s">
        <v>75</v>
      </c>
      <c r="H471" s="25" t="s">
        <v>131</v>
      </c>
      <c r="I471" s="25" t="s">
        <v>56</v>
      </c>
      <c r="J471" s="17"/>
      <c r="K471" s="25" t="s">
        <v>65</v>
      </c>
      <c r="L471" s="25" t="s">
        <v>126</v>
      </c>
      <c r="M471" s="25" t="s">
        <v>287</v>
      </c>
      <c r="N471" s="26">
        <v>3200</v>
      </c>
      <c r="O471" s="26">
        <v>5783.6</v>
      </c>
      <c r="P471" s="27">
        <v>2583.6000000000004</v>
      </c>
      <c r="Q471" s="28">
        <v>0.80737500000000006</v>
      </c>
      <c r="R471" s="29">
        <v>3200</v>
      </c>
      <c r="S471" s="29">
        <v>820.49</v>
      </c>
      <c r="T471" s="30">
        <v>-2379.5100000000002</v>
      </c>
      <c r="U471" s="31">
        <v>-0.74359687500000005</v>
      </c>
      <c r="V471" s="26">
        <v>0</v>
      </c>
      <c r="W471" s="26">
        <v>0</v>
      </c>
      <c r="X471" s="27">
        <v>0</v>
      </c>
      <c r="Y471" s="18"/>
      <c r="Z471" s="29">
        <v>0</v>
      </c>
      <c r="AA471" s="29">
        <v>195</v>
      </c>
      <c r="AB471" s="30">
        <v>195</v>
      </c>
      <c r="AC471" s="19"/>
      <c r="AD471" s="26">
        <v>0</v>
      </c>
      <c r="AE471" s="26">
        <v>917.8</v>
      </c>
      <c r="AF471" s="27">
        <v>917.8</v>
      </c>
      <c r="AG471" s="18"/>
      <c r="AH471" s="34">
        <v>30</v>
      </c>
      <c r="AI471" s="34">
        <v>11</v>
      </c>
      <c r="AJ471" s="34">
        <v>-19</v>
      </c>
      <c r="AK471" s="32">
        <v>-0.6333333333333333</v>
      </c>
      <c r="AL471" s="35">
        <v>43529.041655092595</v>
      </c>
      <c r="AM471" s="16"/>
    </row>
    <row r="472" spans="1:39" ht="41.25" hidden="1" x14ac:dyDescent="0.25">
      <c r="A472" s="25" t="s">
        <v>183</v>
      </c>
      <c r="B472" s="25" t="s">
        <v>1040</v>
      </c>
      <c r="C472" s="39">
        <v>450620</v>
      </c>
      <c r="D472" s="25" t="s">
        <v>1353</v>
      </c>
      <c r="E472" s="25" t="s">
        <v>62</v>
      </c>
      <c r="F472" s="25" t="s">
        <v>54</v>
      </c>
      <c r="G472" s="25" t="s">
        <v>75</v>
      </c>
      <c r="H472" s="25" t="s">
        <v>83</v>
      </c>
      <c r="I472" s="25" t="s">
        <v>56</v>
      </c>
      <c r="J472" s="25" t="s">
        <v>1156</v>
      </c>
      <c r="K472" s="25" t="s">
        <v>65</v>
      </c>
      <c r="L472" s="25" t="s">
        <v>199</v>
      </c>
      <c r="M472" s="25" t="s">
        <v>200</v>
      </c>
      <c r="N472" s="26">
        <v>58579</v>
      </c>
      <c r="O472" s="26">
        <v>54034.1</v>
      </c>
      <c r="P472" s="27">
        <v>-4544.9000000000015</v>
      </c>
      <c r="Q472" s="28">
        <v>-7.7585824271496642E-2</v>
      </c>
      <c r="R472" s="29">
        <v>30153</v>
      </c>
      <c r="S472" s="29">
        <v>14604.66</v>
      </c>
      <c r="T472" s="30">
        <v>-15548.34</v>
      </c>
      <c r="U472" s="31">
        <v>-0.51564819420953134</v>
      </c>
      <c r="V472" s="26">
        <v>23375</v>
      </c>
      <c r="W472" s="26">
        <v>21808.78</v>
      </c>
      <c r="X472" s="27">
        <v>-1566.2200000000012</v>
      </c>
      <c r="Y472" s="28">
        <v>-6.7004064171123048E-2</v>
      </c>
      <c r="Z472" s="29">
        <v>5051</v>
      </c>
      <c r="AA472" s="29">
        <v>1508</v>
      </c>
      <c r="AB472" s="30">
        <v>-3543</v>
      </c>
      <c r="AC472" s="32">
        <v>-0.7014452583646803</v>
      </c>
      <c r="AD472" s="26">
        <v>0</v>
      </c>
      <c r="AE472" s="26">
        <v>0</v>
      </c>
      <c r="AF472" s="27">
        <v>0</v>
      </c>
      <c r="AG472" s="18"/>
      <c r="AH472" s="34">
        <v>264</v>
      </c>
      <c r="AI472" s="34">
        <v>143.5</v>
      </c>
      <c r="AJ472" s="34">
        <v>-120.5</v>
      </c>
      <c r="AK472" s="32">
        <v>-0.45643939393939392</v>
      </c>
      <c r="AL472" s="35">
        <v>43622.999988425923</v>
      </c>
      <c r="AM472" s="16"/>
    </row>
    <row r="473" spans="1:39" ht="24.75" hidden="1" x14ac:dyDescent="0.25">
      <c r="A473" s="25" t="s">
        <v>183</v>
      </c>
      <c r="B473" s="25" t="s">
        <v>1040</v>
      </c>
      <c r="C473" s="39">
        <v>450621</v>
      </c>
      <c r="D473" s="25" t="s">
        <v>1502</v>
      </c>
      <c r="E473" s="25" t="s">
        <v>62</v>
      </c>
      <c r="F473" s="25" t="s">
        <v>54</v>
      </c>
      <c r="G473" s="25" t="s">
        <v>289</v>
      </c>
      <c r="H473" s="17"/>
      <c r="I473" s="17"/>
      <c r="J473" s="25" t="s">
        <v>1424</v>
      </c>
      <c r="K473" s="25" t="s">
        <v>65</v>
      </c>
      <c r="L473" s="25" t="s">
        <v>1045</v>
      </c>
      <c r="M473" s="25" t="s">
        <v>200</v>
      </c>
      <c r="N473" s="26">
        <v>84091</v>
      </c>
      <c r="O473" s="26">
        <v>66108.63</v>
      </c>
      <c r="P473" s="27">
        <v>-17982.369999999995</v>
      </c>
      <c r="Q473" s="28">
        <v>-0.21384416881711474</v>
      </c>
      <c r="R473" s="29">
        <v>29300</v>
      </c>
      <c r="S473" s="29">
        <v>13599.16</v>
      </c>
      <c r="T473" s="30">
        <v>-15700.84</v>
      </c>
      <c r="U473" s="31">
        <v>-0.53586484641638221</v>
      </c>
      <c r="V473" s="26">
        <v>31308</v>
      </c>
      <c r="W473" s="26">
        <v>36827.26</v>
      </c>
      <c r="X473" s="27">
        <v>5519.260000000002</v>
      </c>
      <c r="Y473" s="28">
        <v>0.17628912737958355</v>
      </c>
      <c r="Z473" s="29">
        <v>5670</v>
      </c>
      <c r="AA473" s="29">
        <v>463.57</v>
      </c>
      <c r="AB473" s="30">
        <v>-5206.43</v>
      </c>
      <c r="AC473" s="32">
        <v>-0.91824162257495601</v>
      </c>
      <c r="AD473" s="26">
        <v>17813</v>
      </c>
      <c r="AE473" s="26">
        <v>12683.63</v>
      </c>
      <c r="AF473" s="27">
        <v>-5129.3700000000008</v>
      </c>
      <c r="AG473" s="33">
        <v>-0.28795654858810987</v>
      </c>
      <c r="AH473" s="34">
        <v>243</v>
      </c>
      <c r="AI473" s="34">
        <v>174.5</v>
      </c>
      <c r="AJ473" s="34">
        <v>-68.5</v>
      </c>
      <c r="AK473" s="32">
        <v>-0.28189300411522633</v>
      </c>
      <c r="AL473" s="35">
        <v>43819.041655092595</v>
      </c>
      <c r="AM473" s="16"/>
    </row>
    <row r="474" spans="1:39" ht="24.75" hidden="1" x14ac:dyDescent="0.25">
      <c r="A474" s="25" t="s">
        <v>183</v>
      </c>
      <c r="B474" s="25" t="s">
        <v>1040</v>
      </c>
      <c r="C474" s="39">
        <v>450629</v>
      </c>
      <c r="D474" s="25" t="s">
        <v>1513</v>
      </c>
      <c r="E474" s="25" t="s">
        <v>53</v>
      </c>
      <c r="F474" s="25" t="s">
        <v>54</v>
      </c>
      <c r="G474" s="25" t="s">
        <v>83</v>
      </c>
      <c r="H474" s="25" t="s">
        <v>75</v>
      </c>
      <c r="I474" s="25" t="s">
        <v>74</v>
      </c>
      <c r="J474" s="17"/>
      <c r="K474" s="25" t="s">
        <v>65</v>
      </c>
      <c r="L474" s="25" t="s">
        <v>209</v>
      </c>
      <c r="M474" s="25" t="s">
        <v>200</v>
      </c>
      <c r="N474" s="26">
        <v>98804.23</v>
      </c>
      <c r="O474" s="26">
        <v>62154.080000000002</v>
      </c>
      <c r="P474" s="27">
        <v>-36650.149999999994</v>
      </c>
      <c r="Q474" s="28">
        <v>-0.37093705401074423</v>
      </c>
      <c r="R474" s="29">
        <v>30300</v>
      </c>
      <c r="S474" s="29">
        <v>1646.35</v>
      </c>
      <c r="T474" s="30">
        <v>-28653.65</v>
      </c>
      <c r="U474" s="31">
        <v>-0.94566501650165025</v>
      </c>
      <c r="V474" s="26">
        <v>30929</v>
      </c>
      <c r="W474" s="26">
        <v>21855.61</v>
      </c>
      <c r="X474" s="27">
        <v>-9073.39</v>
      </c>
      <c r="Y474" s="28">
        <v>-0.29336189336868307</v>
      </c>
      <c r="Z474" s="29">
        <v>5722</v>
      </c>
      <c r="AA474" s="29">
        <v>1406</v>
      </c>
      <c r="AB474" s="30">
        <v>-4316</v>
      </c>
      <c r="AC474" s="32">
        <v>-0.75428171967843416</v>
      </c>
      <c r="AD474" s="26">
        <v>22871</v>
      </c>
      <c r="AE474" s="26">
        <v>13843.18</v>
      </c>
      <c r="AF474" s="27">
        <v>-9027.82</v>
      </c>
      <c r="AG474" s="33">
        <v>-0.39472782125836209</v>
      </c>
      <c r="AH474" s="34">
        <v>257</v>
      </c>
      <c r="AI474" s="34">
        <v>206.5</v>
      </c>
      <c r="AJ474" s="34">
        <v>-50.5</v>
      </c>
      <c r="AK474" s="32">
        <v>-0.19649805447470817</v>
      </c>
      <c r="AL474" s="35">
        <v>43634.041655092595</v>
      </c>
      <c r="AM474" s="16"/>
    </row>
    <row r="475" spans="1:39" ht="33" hidden="1" x14ac:dyDescent="0.25">
      <c r="A475" s="25" t="s">
        <v>183</v>
      </c>
      <c r="B475" s="25" t="s">
        <v>1040</v>
      </c>
      <c r="C475" s="39">
        <v>450631</v>
      </c>
      <c r="D475" s="25" t="s">
        <v>1501</v>
      </c>
      <c r="E475" s="25" t="s">
        <v>53</v>
      </c>
      <c r="F475" s="25" t="s">
        <v>54</v>
      </c>
      <c r="G475" s="25" t="s">
        <v>289</v>
      </c>
      <c r="H475" s="25" t="s">
        <v>56</v>
      </c>
      <c r="I475" s="25" t="s">
        <v>56</v>
      </c>
      <c r="J475" s="17"/>
      <c r="K475" s="25" t="s">
        <v>65</v>
      </c>
      <c r="L475" s="25" t="s">
        <v>126</v>
      </c>
      <c r="M475" s="25" t="s">
        <v>192</v>
      </c>
      <c r="N475" s="26">
        <v>2760</v>
      </c>
      <c r="O475" s="26">
        <v>5765.85</v>
      </c>
      <c r="P475" s="27">
        <v>3005.8500000000004</v>
      </c>
      <c r="Q475" s="28">
        <v>1.0890760869565219</v>
      </c>
      <c r="R475" s="29">
        <v>2500</v>
      </c>
      <c r="S475" s="29">
        <v>0</v>
      </c>
      <c r="T475" s="30">
        <v>-2500</v>
      </c>
      <c r="U475" s="31">
        <v>-1</v>
      </c>
      <c r="V475" s="26">
        <v>260</v>
      </c>
      <c r="W475" s="26">
        <v>205.08</v>
      </c>
      <c r="X475" s="27">
        <v>-54.919999999999987</v>
      </c>
      <c r="Y475" s="28">
        <v>-0.21123076923076919</v>
      </c>
      <c r="Z475" s="29">
        <v>0</v>
      </c>
      <c r="AA475" s="29">
        <v>768</v>
      </c>
      <c r="AB475" s="30">
        <v>768</v>
      </c>
      <c r="AC475" s="19"/>
      <c r="AD475" s="26">
        <v>0</v>
      </c>
      <c r="AE475" s="26">
        <v>0</v>
      </c>
      <c r="AF475" s="27">
        <v>0</v>
      </c>
      <c r="AG475" s="18"/>
      <c r="AH475" s="34">
        <v>34</v>
      </c>
      <c r="AI475" s="34">
        <v>21</v>
      </c>
      <c r="AJ475" s="34">
        <v>-13</v>
      </c>
      <c r="AK475" s="32">
        <v>-0.38235294117647056</v>
      </c>
      <c r="AL475" s="35">
        <v>43600.999988425923</v>
      </c>
      <c r="AM475" s="16"/>
    </row>
    <row r="476" spans="1:39" ht="24.75" hidden="1" x14ac:dyDescent="0.25">
      <c r="A476" s="25" t="s">
        <v>183</v>
      </c>
      <c r="B476" s="25" t="s">
        <v>1043</v>
      </c>
      <c r="C476" s="39">
        <v>450632</v>
      </c>
      <c r="D476" s="25" t="s">
        <v>1364</v>
      </c>
      <c r="E476" s="25" t="s">
        <v>62</v>
      </c>
      <c r="F476" s="25" t="s">
        <v>54</v>
      </c>
      <c r="G476" s="25" t="s">
        <v>289</v>
      </c>
      <c r="H476" s="17"/>
      <c r="I476" s="17"/>
      <c r="J476" s="25" t="s">
        <v>198</v>
      </c>
      <c r="K476" s="25" t="s">
        <v>65</v>
      </c>
      <c r="L476" s="25" t="s">
        <v>1045</v>
      </c>
      <c r="M476" s="25" t="s">
        <v>200</v>
      </c>
      <c r="N476" s="26">
        <v>115187.63</v>
      </c>
      <c r="O476" s="26">
        <v>114060.48</v>
      </c>
      <c r="P476" s="27">
        <v>-1127.1500000000087</v>
      </c>
      <c r="Q476" s="28">
        <v>-9.7853389291889126E-3</v>
      </c>
      <c r="R476" s="29">
        <v>34163.879999999997</v>
      </c>
      <c r="S476" s="29">
        <v>30379.65</v>
      </c>
      <c r="T476" s="30">
        <v>-3784.2299999999959</v>
      </c>
      <c r="U476" s="31">
        <v>-0.11076698548291342</v>
      </c>
      <c r="V476" s="26">
        <v>46067.15</v>
      </c>
      <c r="W476" s="26">
        <v>53325.69</v>
      </c>
      <c r="X476" s="27">
        <v>7258.5400000000009</v>
      </c>
      <c r="Y476" s="28">
        <v>0.15756433814551152</v>
      </c>
      <c r="Z476" s="29">
        <v>6396</v>
      </c>
      <c r="AA476" s="29">
        <v>9263.42</v>
      </c>
      <c r="AB476" s="30">
        <v>2867.42</v>
      </c>
      <c r="AC476" s="32">
        <v>0.44831457160725452</v>
      </c>
      <c r="AD476" s="26">
        <v>28560.6</v>
      </c>
      <c r="AE476" s="26">
        <v>20700.080000000002</v>
      </c>
      <c r="AF476" s="27">
        <v>-7860.5199999999968</v>
      </c>
      <c r="AG476" s="33">
        <v>-0.27522250933103637</v>
      </c>
      <c r="AH476" s="34">
        <v>256</v>
      </c>
      <c r="AI476" s="34">
        <v>336.35</v>
      </c>
      <c r="AJ476" s="34">
        <v>80.350000000000023</v>
      </c>
      <c r="AK476" s="32">
        <v>0.31386718750000009</v>
      </c>
      <c r="AL476" s="35">
        <v>44152.041666666664</v>
      </c>
      <c r="AM476" s="16"/>
    </row>
    <row r="477" spans="1:39" ht="33" hidden="1" x14ac:dyDescent="0.25">
      <c r="A477" s="25" t="s">
        <v>183</v>
      </c>
      <c r="B477" s="25" t="s">
        <v>1040</v>
      </c>
      <c r="C477" s="39">
        <v>450633</v>
      </c>
      <c r="D477" s="25" t="s">
        <v>1510</v>
      </c>
      <c r="E477" s="25" t="s">
        <v>53</v>
      </c>
      <c r="F477" s="25" t="s">
        <v>54</v>
      </c>
      <c r="G477" s="25" t="s">
        <v>289</v>
      </c>
      <c r="H477" s="25" t="s">
        <v>56</v>
      </c>
      <c r="I477" s="25" t="s">
        <v>56</v>
      </c>
      <c r="J477" s="17"/>
      <c r="K477" s="25" t="s">
        <v>58</v>
      </c>
      <c r="L477" s="25" t="s">
        <v>196</v>
      </c>
      <c r="M477" s="25" t="s">
        <v>187</v>
      </c>
      <c r="N477" s="26">
        <v>95000</v>
      </c>
      <c r="O477" s="26">
        <v>79818.78</v>
      </c>
      <c r="P477" s="27">
        <v>-15181.220000000001</v>
      </c>
      <c r="Q477" s="28">
        <v>-0.15980231578947371</v>
      </c>
      <c r="R477" s="29">
        <v>45000</v>
      </c>
      <c r="S477" s="29">
        <v>18440.900000000001</v>
      </c>
      <c r="T477" s="30">
        <v>-26559.1</v>
      </c>
      <c r="U477" s="31">
        <v>-0.59020222222222218</v>
      </c>
      <c r="V477" s="26">
        <v>50000</v>
      </c>
      <c r="W477" s="26">
        <v>50243.39</v>
      </c>
      <c r="X477" s="27">
        <v>243.38999999999942</v>
      </c>
      <c r="Y477" s="28">
        <v>4.8677999999999881E-3</v>
      </c>
      <c r="Z477" s="29">
        <v>0</v>
      </c>
      <c r="AA477" s="29">
        <v>798</v>
      </c>
      <c r="AB477" s="30">
        <v>798</v>
      </c>
      <c r="AC477" s="19"/>
      <c r="AD477" s="26">
        <v>0</v>
      </c>
      <c r="AE477" s="26">
        <v>0</v>
      </c>
      <c r="AF477" s="27">
        <v>0</v>
      </c>
      <c r="AG477" s="18"/>
      <c r="AH477" s="34">
        <v>392</v>
      </c>
      <c r="AI477" s="34">
        <v>387.5</v>
      </c>
      <c r="AJ477" s="34">
        <v>-4.5</v>
      </c>
      <c r="AK477" s="32">
        <v>-1.1479591836734694E-2</v>
      </c>
      <c r="AL477" s="35">
        <v>43680.041655092595</v>
      </c>
      <c r="AM477" s="16"/>
    </row>
    <row r="478" spans="1:39" ht="24.75" hidden="1" x14ac:dyDescent="0.25">
      <c r="A478" s="25" t="s">
        <v>183</v>
      </c>
      <c r="B478" s="25" t="s">
        <v>1043</v>
      </c>
      <c r="C478" s="39">
        <v>450637</v>
      </c>
      <c r="D478" s="25" t="s">
        <v>1519</v>
      </c>
      <c r="E478" s="25" t="s">
        <v>53</v>
      </c>
      <c r="F478" s="25" t="s">
        <v>54</v>
      </c>
      <c r="G478" s="25" t="s">
        <v>289</v>
      </c>
      <c r="H478" s="17"/>
      <c r="I478" s="17"/>
      <c r="J478" s="25" t="s">
        <v>195</v>
      </c>
      <c r="K478" s="25" t="s">
        <v>1428</v>
      </c>
      <c r="L478" s="25" t="s">
        <v>1045</v>
      </c>
      <c r="M478" s="25" t="s">
        <v>192</v>
      </c>
      <c r="N478" s="26">
        <v>10512.98</v>
      </c>
      <c r="O478" s="26">
        <v>19572.87</v>
      </c>
      <c r="P478" s="27">
        <v>9059.89</v>
      </c>
      <c r="Q478" s="28">
        <v>0.86178134078063495</v>
      </c>
      <c r="R478" s="29">
        <v>4131.6099999999997</v>
      </c>
      <c r="S478" s="29">
        <v>543.44000000000005</v>
      </c>
      <c r="T478" s="30">
        <v>-3588.1699999999996</v>
      </c>
      <c r="U478" s="31">
        <v>-0.86846774017876804</v>
      </c>
      <c r="V478" s="26">
        <v>5977.37</v>
      </c>
      <c r="W478" s="26">
        <v>16574.37</v>
      </c>
      <c r="X478" s="27">
        <v>10597</v>
      </c>
      <c r="Y478" s="28">
        <v>1.7728532782812507</v>
      </c>
      <c r="Z478" s="29">
        <v>404</v>
      </c>
      <c r="AA478" s="29">
        <v>0</v>
      </c>
      <c r="AB478" s="30">
        <v>-404</v>
      </c>
      <c r="AC478" s="32">
        <v>-1</v>
      </c>
      <c r="AD478" s="26">
        <v>0</v>
      </c>
      <c r="AE478" s="26">
        <v>1742.45</v>
      </c>
      <c r="AF478" s="27">
        <v>1742.45</v>
      </c>
      <c r="AG478" s="18"/>
      <c r="AH478" s="34">
        <v>22</v>
      </c>
      <c r="AI478" s="34">
        <v>2</v>
      </c>
      <c r="AJ478" s="34">
        <v>-20</v>
      </c>
      <c r="AK478" s="32">
        <v>-0.90909090909090906</v>
      </c>
      <c r="AL478" s="35">
        <v>44134.041666666664</v>
      </c>
      <c r="AM478" s="16"/>
    </row>
    <row r="479" spans="1:39" ht="33" hidden="1" x14ac:dyDescent="0.25">
      <c r="A479" s="25" t="s">
        <v>183</v>
      </c>
      <c r="B479" s="25" t="s">
        <v>51</v>
      </c>
      <c r="C479" s="39">
        <v>450638</v>
      </c>
      <c r="D479" s="25" t="s">
        <v>1291</v>
      </c>
      <c r="E479" s="25" t="s">
        <v>62</v>
      </c>
      <c r="F479" s="25" t="s">
        <v>54</v>
      </c>
      <c r="G479" s="25" t="s">
        <v>79</v>
      </c>
      <c r="H479" s="25" t="s">
        <v>75</v>
      </c>
      <c r="I479" s="25" t="s">
        <v>83</v>
      </c>
      <c r="J479" s="25" t="s">
        <v>198</v>
      </c>
      <c r="K479" s="25" t="s">
        <v>65</v>
      </c>
      <c r="L479" s="25" t="s">
        <v>209</v>
      </c>
      <c r="M479" s="25" t="s">
        <v>200</v>
      </c>
      <c r="N479" s="26">
        <v>93756.4</v>
      </c>
      <c r="O479" s="26">
        <v>98813.55</v>
      </c>
      <c r="P479" s="27">
        <v>5057.1500000000087</v>
      </c>
      <c r="Q479" s="28">
        <v>5.3939251080459667E-2</v>
      </c>
      <c r="R479" s="29">
        <v>22181.03</v>
      </c>
      <c r="S479" s="29">
        <v>19073.41</v>
      </c>
      <c r="T479" s="30">
        <v>-3107.619999999999</v>
      </c>
      <c r="U479" s="31">
        <v>-0.14010260118668966</v>
      </c>
      <c r="V479" s="26">
        <v>29014.13</v>
      </c>
      <c r="W479" s="26">
        <v>33517.43</v>
      </c>
      <c r="X479" s="27">
        <v>4503.2999999999993</v>
      </c>
      <c r="Y479" s="28">
        <v>0.15521058187855363</v>
      </c>
      <c r="Z479" s="29">
        <v>4056</v>
      </c>
      <c r="AA479" s="29">
        <v>2112</v>
      </c>
      <c r="AB479" s="30">
        <v>-1944</v>
      </c>
      <c r="AC479" s="32">
        <v>-0.47928994082840237</v>
      </c>
      <c r="AD479" s="26">
        <v>38505.24</v>
      </c>
      <c r="AE479" s="26">
        <v>38670.47</v>
      </c>
      <c r="AF479" s="27">
        <v>165.2300000000032</v>
      </c>
      <c r="AG479" s="33">
        <v>4.2911042756778872E-3</v>
      </c>
      <c r="AH479" s="34">
        <v>160</v>
      </c>
      <c r="AI479" s="34">
        <v>231.9</v>
      </c>
      <c r="AJ479" s="34">
        <v>71.900000000000006</v>
      </c>
      <c r="AK479" s="32">
        <v>0.44937500000000002</v>
      </c>
      <c r="AL479" s="35">
        <v>44221.041666666664</v>
      </c>
      <c r="AM479" s="16"/>
    </row>
    <row r="480" spans="1:39" ht="24.75" hidden="1" x14ac:dyDescent="0.25">
      <c r="A480" s="25" t="s">
        <v>183</v>
      </c>
      <c r="B480" s="25" t="s">
        <v>1040</v>
      </c>
      <c r="C480" s="39">
        <v>450641</v>
      </c>
      <c r="D480" s="25" t="s">
        <v>1367</v>
      </c>
      <c r="E480" s="25" t="s">
        <v>53</v>
      </c>
      <c r="F480" s="25" t="s">
        <v>54</v>
      </c>
      <c r="G480" s="25" t="s">
        <v>69</v>
      </c>
      <c r="H480" s="25" t="s">
        <v>386</v>
      </c>
      <c r="I480" s="25" t="s">
        <v>56</v>
      </c>
      <c r="J480" s="17"/>
      <c r="K480" s="25" t="s">
        <v>65</v>
      </c>
      <c r="L480" s="25" t="s">
        <v>209</v>
      </c>
      <c r="M480" s="25" t="s">
        <v>200</v>
      </c>
      <c r="N480" s="26">
        <v>59978.64</v>
      </c>
      <c r="O480" s="26">
        <v>85105.38</v>
      </c>
      <c r="P480" s="27">
        <v>25126.740000000005</v>
      </c>
      <c r="Q480" s="28">
        <v>0.41892813841727666</v>
      </c>
      <c r="R480" s="29">
        <v>24736</v>
      </c>
      <c r="S480" s="29">
        <v>53</v>
      </c>
      <c r="T480" s="30">
        <v>-24683</v>
      </c>
      <c r="U480" s="31">
        <v>-0.99785737386804663</v>
      </c>
      <c r="V480" s="26">
        <v>24942</v>
      </c>
      <c r="W480" s="26">
        <v>28797.66</v>
      </c>
      <c r="X480" s="27">
        <v>3855.66</v>
      </c>
      <c r="Y480" s="28">
        <v>0.15458503728650469</v>
      </c>
      <c r="Z480" s="29">
        <v>4848</v>
      </c>
      <c r="AA480" s="29">
        <v>2362</v>
      </c>
      <c r="AB480" s="30">
        <v>-2486</v>
      </c>
      <c r="AC480" s="32">
        <v>-0.51278877887788776</v>
      </c>
      <c r="AD480" s="26">
        <v>0</v>
      </c>
      <c r="AE480" s="26">
        <v>662.48</v>
      </c>
      <c r="AF480" s="27">
        <v>662.48</v>
      </c>
      <c r="AG480" s="18"/>
      <c r="AH480" s="34">
        <v>208</v>
      </c>
      <c r="AI480" s="34">
        <v>200</v>
      </c>
      <c r="AJ480" s="34">
        <v>-8</v>
      </c>
      <c r="AK480" s="32">
        <v>-3.8461538461538464E-2</v>
      </c>
      <c r="AL480" s="35">
        <v>43608.999988425923</v>
      </c>
      <c r="AM480" s="16"/>
    </row>
    <row r="481" spans="1:39" ht="16.5" hidden="1" x14ac:dyDescent="0.25">
      <c r="A481" s="25" t="s">
        <v>183</v>
      </c>
      <c r="B481" s="25" t="s">
        <v>51</v>
      </c>
      <c r="C481" s="39">
        <v>450646</v>
      </c>
      <c r="D481" s="25" t="s">
        <v>1368</v>
      </c>
      <c r="E481" s="25" t="s">
        <v>53</v>
      </c>
      <c r="F481" s="25" t="s">
        <v>63</v>
      </c>
      <c r="G481" s="25" t="s">
        <v>56</v>
      </c>
      <c r="H481" s="17"/>
      <c r="I481" s="17"/>
      <c r="J481" s="25" t="s">
        <v>198</v>
      </c>
      <c r="K481" s="25" t="s">
        <v>65</v>
      </c>
      <c r="L481" s="25" t="s">
        <v>209</v>
      </c>
      <c r="M481" s="25" t="s">
        <v>243</v>
      </c>
      <c r="N481" s="26">
        <v>0</v>
      </c>
      <c r="O481" s="26">
        <v>0</v>
      </c>
      <c r="P481" s="27">
        <v>0</v>
      </c>
      <c r="Q481" s="18"/>
      <c r="R481" s="29">
        <v>0</v>
      </c>
      <c r="S481" s="29">
        <v>0</v>
      </c>
      <c r="T481" s="30">
        <v>0</v>
      </c>
      <c r="U481" s="19"/>
      <c r="V481" s="26">
        <v>0</v>
      </c>
      <c r="W481" s="26">
        <v>0</v>
      </c>
      <c r="X481" s="27">
        <v>0</v>
      </c>
      <c r="Y481" s="18"/>
      <c r="Z481" s="29">
        <v>0</v>
      </c>
      <c r="AA481" s="29">
        <v>0</v>
      </c>
      <c r="AB481" s="30">
        <v>0</v>
      </c>
      <c r="AC481" s="19"/>
      <c r="AD481" s="26">
        <v>0</v>
      </c>
      <c r="AE481" s="26">
        <v>0</v>
      </c>
      <c r="AF481" s="27">
        <v>0</v>
      </c>
      <c r="AG481" s="18"/>
      <c r="AH481" s="34">
        <v>0</v>
      </c>
      <c r="AI481" s="34">
        <v>0</v>
      </c>
      <c r="AJ481" s="34">
        <v>0</v>
      </c>
      <c r="AK481" s="19"/>
      <c r="AL481" s="35">
        <v>43526.041655092595</v>
      </c>
      <c r="AM481" s="16"/>
    </row>
    <row r="482" spans="1:39" ht="33" hidden="1" x14ac:dyDescent="0.25">
      <c r="A482" s="25" t="s">
        <v>183</v>
      </c>
      <c r="B482" s="25" t="s">
        <v>1040</v>
      </c>
      <c r="C482" s="39">
        <v>450661</v>
      </c>
      <c r="D482" s="25" t="s">
        <v>1312</v>
      </c>
      <c r="E482" s="25" t="s">
        <v>53</v>
      </c>
      <c r="F482" s="25" t="s">
        <v>54</v>
      </c>
      <c r="G482" s="25" t="s">
        <v>90</v>
      </c>
      <c r="H482" s="25" t="s">
        <v>56</v>
      </c>
      <c r="I482" s="25" t="s">
        <v>56</v>
      </c>
      <c r="J482" s="17"/>
      <c r="K482" s="25" t="s">
        <v>65</v>
      </c>
      <c r="L482" s="25" t="s">
        <v>189</v>
      </c>
      <c r="M482" s="25" t="s">
        <v>187</v>
      </c>
      <c r="N482" s="26">
        <v>51585.31</v>
      </c>
      <c r="O482" s="26">
        <v>131250.26</v>
      </c>
      <c r="P482" s="27">
        <v>79664.950000000012</v>
      </c>
      <c r="Q482" s="28">
        <v>1.5443340361820064</v>
      </c>
      <c r="R482" s="29">
        <v>33962.6</v>
      </c>
      <c r="S482" s="29">
        <v>0</v>
      </c>
      <c r="T482" s="30">
        <v>-33962.6</v>
      </c>
      <c r="U482" s="31">
        <v>-1</v>
      </c>
      <c r="V482" s="26">
        <v>14354.71</v>
      </c>
      <c r="W482" s="26">
        <v>14229.14</v>
      </c>
      <c r="X482" s="27">
        <v>-125.56999999999971</v>
      </c>
      <c r="Y482" s="28">
        <v>-8.7476514677063983E-3</v>
      </c>
      <c r="Z482" s="29">
        <v>3268</v>
      </c>
      <c r="AA482" s="29">
        <v>162</v>
      </c>
      <c r="AB482" s="30">
        <v>-3106</v>
      </c>
      <c r="AC482" s="32">
        <v>-0.95042839657282741</v>
      </c>
      <c r="AD482" s="26">
        <v>0</v>
      </c>
      <c r="AE482" s="26">
        <v>0</v>
      </c>
      <c r="AF482" s="27">
        <v>0</v>
      </c>
      <c r="AG482" s="18"/>
      <c r="AH482" s="34">
        <v>340</v>
      </c>
      <c r="AI482" s="34">
        <v>432</v>
      </c>
      <c r="AJ482" s="34">
        <v>92</v>
      </c>
      <c r="AK482" s="32">
        <v>0.27058823529411763</v>
      </c>
      <c r="AL482" s="35">
        <v>43526.041655092595</v>
      </c>
      <c r="AM482" s="16"/>
    </row>
    <row r="483" spans="1:39" ht="24.75" hidden="1" x14ac:dyDescent="0.25">
      <c r="A483" s="25" t="s">
        <v>183</v>
      </c>
      <c r="B483" s="25" t="s">
        <v>1040</v>
      </c>
      <c r="C483" s="39">
        <v>450662</v>
      </c>
      <c r="D483" s="25" t="s">
        <v>1363</v>
      </c>
      <c r="E483" s="25" t="s">
        <v>62</v>
      </c>
      <c r="F483" s="25" t="s">
        <v>54</v>
      </c>
      <c r="G483" s="25" t="s">
        <v>289</v>
      </c>
      <c r="H483" s="17"/>
      <c r="I483" s="17"/>
      <c r="J483" s="17"/>
      <c r="K483" s="25" t="s">
        <v>65</v>
      </c>
      <c r="L483" s="25" t="s">
        <v>209</v>
      </c>
      <c r="M483" s="25" t="s">
        <v>200</v>
      </c>
      <c r="N483" s="26">
        <v>70326.539999999994</v>
      </c>
      <c r="O483" s="26">
        <v>72793.3</v>
      </c>
      <c r="P483" s="27">
        <v>2466.7600000000093</v>
      </c>
      <c r="Q483" s="28">
        <v>3.5075804952156175E-2</v>
      </c>
      <c r="R483" s="29">
        <v>26212.54</v>
      </c>
      <c r="S483" s="29">
        <v>4397.07</v>
      </c>
      <c r="T483" s="30">
        <v>-21815.47</v>
      </c>
      <c r="U483" s="31">
        <v>-0.83225318874096144</v>
      </c>
      <c r="V483" s="26">
        <v>31103</v>
      </c>
      <c r="W483" s="26">
        <v>30477.24</v>
      </c>
      <c r="X483" s="27">
        <v>-625.7599999999984</v>
      </c>
      <c r="Y483" s="28">
        <v>-2.0118959585891983E-2</v>
      </c>
      <c r="Z483" s="29">
        <v>6311</v>
      </c>
      <c r="AA483" s="29">
        <v>1804</v>
      </c>
      <c r="AB483" s="30">
        <v>-4507</v>
      </c>
      <c r="AC483" s="32">
        <v>-0.71414989700522902</v>
      </c>
      <c r="AD483" s="26">
        <v>6700</v>
      </c>
      <c r="AE483" s="26">
        <v>2169.0500000000002</v>
      </c>
      <c r="AF483" s="27">
        <v>-4530.95</v>
      </c>
      <c r="AG483" s="33">
        <v>-0.67626119402985074</v>
      </c>
      <c r="AH483" s="34">
        <v>262</v>
      </c>
      <c r="AI483" s="34">
        <v>283</v>
      </c>
      <c r="AJ483" s="34">
        <v>21</v>
      </c>
      <c r="AK483" s="32">
        <v>8.0152671755725186E-2</v>
      </c>
      <c r="AL483" s="35">
        <v>43631.041655092595</v>
      </c>
      <c r="AM483" s="16"/>
    </row>
    <row r="484" spans="1:39" ht="33" hidden="1" x14ac:dyDescent="0.25">
      <c r="A484" s="25" t="s">
        <v>183</v>
      </c>
      <c r="B484" s="25" t="s">
        <v>1043</v>
      </c>
      <c r="C484" s="39">
        <v>450663</v>
      </c>
      <c r="D484" s="25" t="s">
        <v>1494</v>
      </c>
      <c r="E484" s="25" t="s">
        <v>53</v>
      </c>
      <c r="F484" s="25" t="s">
        <v>54</v>
      </c>
      <c r="G484" s="25" t="s">
        <v>289</v>
      </c>
      <c r="H484" s="17"/>
      <c r="I484" s="17"/>
      <c r="J484" s="25" t="s">
        <v>185</v>
      </c>
      <c r="K484" s="25" t="s">
        <v>65</v>
      </c>
      <c r="L484" s="25" t="s">
        <v>1045</v>
      </c>
      <c r="M484" s="25" t="s">
        <v>187</v>
      </c>
      <c r="N484" s="26">
        <v>45584.82</v>
      </c>
      <c r="O484" s="26">
        <v>50832.5</v>
      </c>
      <c r="P484" s="27">
        <v>5247.68</v>
      </c>
      <c r="Q484" s="28">
        <v>0.11511902427167642</v>
      </c>
      <c r="R484" s="29">
        <v>27484.77</v>
      </c>
      <c r="S484" s="29">
        <v>29379.17</v>
      </c>
      <c r="T484" s="30">
        <v>1894.3999999999978</v>
      </c>
      <c r="U484" s="31">
        <v>6.8925444891843657E-2</v>
      </c>
      <c r="V484" s="26">
        <v>5536.87</v>
      </c>
      <c r="W484" s="26">
        <v>5536.01</v>
      </c>
      <c r="X484" s="27">
        <v>-0.85999999999967258</v>
      </c>
      <c r="Y484" s="28">
        <v>-1.5532241139843856E-4</v>
      </c>
      <c r="Z484" s="29">
        <v>3444</v>
      </c>
      <c r="AA484" s="29">
        <v>5705.64</v>
      </c>
      <c r="AB484" s="30">
        <v>2261.6400000000003</v>
      </c>
      <c r="AC484" s="32">
        <v>0.65668989547038337</v>
      </c>
      <c r="AD484" s="26">
        <v>9119.18</v>
      </c>
      <c r="AE484" s="26">
        <v>4672.5</v>
      </c>
      <c r="AF484" s="27">
        <v>-4446.68</v>
      </c>
      <c r="AG484" s="33">
        <v>-0.48761840428635034</v>
      </c>
      <c r="AH484" s="34">
        <v>180</v>
      </c>
      <c r="AI484" s="34">
        <v>181</v>
      </c>
      <c r="AJ484" s="34">
        <v>1</v>
      </c>
      <c r="AK484" s="32">
        <v>5.5555555555555558E-3</v>
      </c>
      <c r="AL484" s="35">
        <v>44159.041666666664</v>
      </c>
      <c r="AM484" s="16"/>
    </row>
    <row r="485" spans="1:39" ht="24.75" hidden="1" x14ac:dyDescent="0.25">
      <c r="A485" s="25" t="s">
        <v>183</v>
      </c>
      <c r="B485" s="25" t="s">
        <v>1040</v>
      </c>
      <c r="C485" s="39">
        <v>450664</v>
      </c>
      <c r="D485" s="25" t="s">
        <v>1505</v>
      </c>
      <c r="E485" s="25" t="s">
        <v>53</v>
      </c>
      <c r="F485" s="25" t="s">
        <v>54</v>
      </c>
      <c r="G485" s="25" t="s">
        <v>83</v>
      </c>
      <c r="H485" s="25" t="s">
        <v>56</v>
      </c>
      <c r="I485" s="25" t="s">
        <v>56</v>
      </c>
      <c r="J485" s="25" t="s">
        <v>195</v>
      </c>
      <c r="K485" s="25" t="s">
        <v>65</v>
      </c>
      <c r="L485" s="25" t="s">
        <v>202</v>
      </c>
      <c r="M485" s="25" t="s">
        <v>287</v>
      </c>
      <c r="N485" s="26">
        <v>13924.5</v>
      </c>
      <c r="O485" s="26">
        <v>23872.89</v>
      </c>
      <c r="P485" s="27">
        <v>9948.39</v>
      </c>
      <c r="Q485" s="28">
        <v>0.71445222449639123</v>
      </c>
      <c r="R485" s="29">
        <v>8488.94</v>
      </c>
      <c r="S485" s="29">
        <v>8420.89</v>
      </c>
      <c r="T485" s="30">
        <v>-68.050000000001091</v>
      </c>
      <c r="U485" s="31">
        <v>-8.0163129907857861E-3</v>
      </c>
      <c r="V485" s="26">
        <v>4747.5600000000004</v>
      </c>
      <c r="W485" s="26">
        <v>5339</v>
      </c>
      <c r="X485" s="27">
        <v>591.4399999999996</v>
      </c>
      <c r="Y485" s="28">
        <v>0.12457767779659437</v>
      </c>
      <c r="Z485" s="29">
        <v>688</v>
      </c>
      <c r="AA485" s="29">
        <v>846</v>
      </c>
      <c r="AB485" s="30">
        <v>158</v>
      </c>
      <c r="AC485" s="32">
        <v>0.22965116279069767</v>
      </c>
      <c r="AD485" s="26">
        <v>0</v>
      </c>
      <c r="AE485" s="26">
        <v>0</v>
      </c>
      <c r="AF485" s="27">
        <v>0</v>
      </c>
      <c r="AG485" s="18"/>
      <c r="AH485" s="34">
        <v>85</v>
      </c>
      <c r="AI485" s="34">
        <v>94.5</v>
      </c>
      <c r="AJ485" s="34">
        <v>9.5</v>
      </c>
      <c r="AK485" s="32">
        <v>0.11176470588235295</v>
      </c>
      <c r="AL485" s="35">
        <v>43571.041655092595</v>
      </c>
      <c r="AM485" s="16"/>
    </row>
    <row r="486" spans="1:39" ht="33" hidden="1" x14ac:dyDescent="0.25">
      <c r="A486" s="25" t="s">
        <v>183</v>
      </c>
      <c r="B486" s="25" t="s">
        <v>1040</v>
      </c>
      <c r="C486" s="39">
        <v>450665</v>
      </c>
      <c r="D486" s="25" t="s">
        <v>1272</v>
      </c>
      <c r="E486" s="25" t="s">
        <v>53</v>
      </c>
      <c r="F486" s="25" t="s">
        <v>54</v>
      </c>
      <c r="G486" s="25" t="s">
        <v>90</v>
      </c>
      <c r="H486" s="25" t="s">
        <v>74</v>
      </c>
      <c r="I486" s="25" t="s">
        <v>56</v>
      </c>
      <c r="J486" s="25" t="s">
        <v>195</v>
      </c>
      <c r="K486" s="25" t="s">
        <v>65</v>
      </c>
      <c r="L486" s="25" t="s">
        <v>279</v>
      </c>
      <c r="M486" s="25" t="s">
        <v>187</v>
      </c>
      <c r="N486" s="26">
        <v>425000</v>
      </c>
      <c r="O486" s="26">
        <v>953200.02</v>
      </c>
      <c r="P486" s="27">
        <v>528200.02</v>
      </c>
      <c r="Q486" s="28">
        <v>1.2428235764705884</v>
      </c>
      <c r="R486" s="29">
        <v>30000</v>
      </c>
      <c r="S486" s="29">
        <v>7947.82</v>
      </c>
      <c r="T486" s="30">
        <v>-22052.18</v>
      </c>
      <c r="U486" s="31">
        <v>-0.73507266666666671</v>
      </c>
      <c r="V486" s="26">
        <v>13000</v>
      </c>
      <c r="W486" s="26">
        <v>14472.34</v>
      </c>
      <c r="X486" s="27">
        <v>1472.3400000000001</v>
      </c>
      <c r="Y486" s="28">
        <v>0.11325692307692309</v>
      </c>
      <c r="Z486" s="29">
        <v>18000</v>
      </c>
      <c r="AA486" s="29">
        <v>0</v>
      </c>
      <c r="AB486" s="30">
        <v>-18000</v>
      </c>
      <c r="AC486" s="32">
        <v>-1</v>
      </c>
      <c r="AD486" s="26">
        <v>364000</v>
      </c>
      <c r="AE486" s="26">
        <v>95031.9</v>
      </c>
      <c r="AF486" s="27">
        <v>-268968.09999999998</v>
      </c>
      <c r="AG486" s="33">
        <v>-0.73892335164835155</v>
      </c>
      <c r="AH486" s="34">
        <v>320</v>
      </c>
      <c r="AI486" s="34">
        <v>828.5</v>
      </c>
      <c r="AJ486" s="34">
        <v>508.5</v>
      </c>
      <c r="AK486" s="32">
        <v>1.5890625</v>
      </c>
      <c r="AL486" s="35">
        <v>43622.999988425923</v>
      </c>
      <c r="AM486" s="16"/>
    </row>
    <row r="487" spans="1:39" ht="33" hidden="1" x14ac:dyDescent="0.25">
      <c r="A487" s="25" t="s">
        <v>183</v>
      </c>
      <c r="B487" s="25" t="s">
        <v>1040</v>
      </c>
      <c r="C487" s="39">
        <v>450668</v>
      </c>
      <c r="D487" s="25" t="s">
        <v>1500</v>
      </c>
      <c r="E487" s="25" t="s">
        <v>53</v>
      </c>
      <c r="F487" s="25" t="s">
        <v>54</v>
      </c>
      <c r="G487" s="25" t="s">
        <v>289</v>
      </c>
      <c r="H487" s="25" t="s">
        <v>56</v>
      </c>
      <c r="I487" s="25" t="s">
        <v>56</v>
      </c>
      <c r="J487" s="17"/>
      <c r="K487" s="25" t="s">
        <v>65</v>
      </c>
      <c r="L487" s="25" t="s">
        <v>189</v>
      </c>
      <c r="M487" s="25" t="s">
        <v>187</v>
      </c>
      <c r="N487" s="26">
        <v>69356.740000000005</v>
      </c>
      <c r="O487" s="26">
        <v>52042.48</v>
      </c>
      <c r="P487" s="27">
        <v>-17314.260000000002</v>
      </c>
      <c r="Q487" s="28">
        <v>-0.2496406261309283</v>
      </c>
      <c r="R487" s="29">
        <v>39556.44</v>
      </c>
      <c r="S487" s="29">
        <v>13773.95</v>
      </c>
      <c r="T487" s="30">
        <v>-25782.49</v>
      </c>
      <c r="U487" s="31">
        <v>-0.65178994874159557</v>
      </c>
      <c r="V487" s="26">
        <v>22952.6</v>
      </c>
      <c r="W487" s="26">
        <v>2435.4699999999998</v>
      </c>
      <c r="X487" s="27">
        <v>-20517.129999999997</v>
      </c>
      <c r="Y487" s="28">
        <v>-0.89389132385873493</v>
      </c>
      <c r="Z487" s="29">
        <v>5332</v>
      </c>
      <c r="AA487" s="29">
        <v>285</v>
      </c>
      <c r="AB487" s="30">
        <v>-5047</v>
      </c>
      <c r="AC487" s="32">
        <v>-0.94654913728432111</v>
      </c>
      <c r="AD487" s="26">
        <v>1515.7</v>
      </c>
      <c r="AE487" s="26">
        <v>5315.78</v>
      </c>
      <c r="AF487" s="27">
        <v>3800.08</v>
      </c>
      <c r="AG487" s="33">
        <v>2.5071452134327372</v>
      </c>
      <c r="AH487" s="34">
        <v>396</v>
      </c>
      <c r="AI487" s="34">
        <v>336.75</v>
      </c>
      <c r="AJ487" s="34">
        <v>-59.25</v>
      </c>
      <c r="AK487" s="32">
        <v>-0.14962121212121213</v>
      </c>
      <c r="AL487" s="35">
        <v>43722.041655092595</v>
      </c>
      <c r="AM487" s="16"/>
    </row>
    <row r="488" spans="1:39" ht="16.5" hidden="1" x14ac:dyDescent="0.25">
      <c r="A488" s="25" t="s">
        <v>183</v>
      </c>
      <c r="B488" s="25" t="s">
        <v>1040</v>
      </c>
      <c r="C488" s="39">
        <v>450681</v>
      </c>
      <c r="D488" s="25" t="s">
        <v>1411</v>
      </c>
      <c r="E488" s="25" t="s">
        <v>53</v>
      </c>
      <c r="F488" s="25" t="s">
        <v>54</v>
      </c>
      <c r="G488" s="25" t="s">
        <v>75</v>
      </c>
      <c r="H488" s="25" t="s">
        <v>69</v>
      </c>
      <c r="I488" s="25" t="s">
        <v>56</v>
      </c>
      <c r="J488" s="17"/>
      <c r="K488" s="25" t="s">
        <v>65</v>
      </c>
      <c r="L488" s="25" t="s">
        <v>209</v>
      </c>
      <c r="M488" s="25" t="s">
        <v>200</v>
      </c>
      <c r="N488" s="26">
        <v>59638</v>
      </c>
      <c r="O488" s="26">
        <v>90892.62</v>
      </c>
      <c r="P488" s="27">
        <v>31254.619999999995</v>
      </c>
      <c r="Q488" s="28">
        <v>0.52407223582279749</v>
      </c>
      <c r="R488" s="29">
        <v>19392</v>
      </c>
      <c r="S488" s="29">
        <v>13187.13</v>
      </c>
      <c r="T488" s="30">
        <v>-6204.8700000000008</v>
      </c>
      <c r="U488" s="31">
        <v>-0.31997060643564362</v>
      </c>
      <c r="V488" s="26">
        <v>24064</v>
      </c>
      <c r="W488" s="26">
        <v>25278.06</v>
      </c>
      <c r="X488" s="27">
        <v>1214.0600000000013</v>
      </c>
      <c r="Y488" s="28">
        <v>5.0451296542553245E-2</v>
      </c>
      <c r="Z488" s="29">
        <v>7760</v>
      </c>
      <c r="AA488" s="29">
        <v>2101.5</v>
      </c>
      <c r="AB488" s="30">
        <v>-5658.5</v>
      </c>
      <c r="AC488" s="32">
        <v>-0.72918814432989687</v>
      </c>
      <c r="AD488" s="26">
        <v>3000</v>
      </c>
      <c r="AE488" s="26">
        <v>17635.79</v>
      </c>
      <c r="AF488" s="27">
        <v>14635.79</v>
      </c>
      <c r="AG488" s="33">
        <v>4.8785966666666667</v>
      </c>
      <c r="AH488" s="34">
        <v>170</v>
      </c>
      <c r="AI488" s="34">
        <v>156</v>
      </c>
      <c r="AJ488" s="34">
        <v>-14</v>
      </c>
      <c r="AK488" s="32">
        <v>-8.2352941176470587E-2</v>
      </c>
      <c r="AL488" s="35">
        <v>43476.041655092595</v>
      </c>
      <c r="AM488" s="16"/>
    </row>
    <row r="489" spans="1:39" ht="16.5" hidden="1" x14ac:dyDescent="0.25">
      <c r="A489" s="25" t="s">
        <v>183</v>
      </c>
      <c r="B489" s="25" t="s">
        <v>1040</v>
      </c>
      <c r="C489" s="39">
        <v>450687</v>
      </c>
      <c r="D489" s="25" t="s">
        <v>1482</v>
      </c>
      <c r="E489" s="25" t="s">
        <v>62</v>
      </c>
      <c r="F489" s="25" t="s">
        <v>54</v>
      </c>
      <c r="G489" s="25" t="s">
        <v>289</v>
      </c>
      <c r="H489" s="17"/>
      <c r="I489" s="17"/>
      <c r="J489" s="25" t="s">
        <v>198</v>
      </c>
      <c r="K489" s="25" t="s">
        <v>65</v>
      </c>
      <c r="L489" s="25" t="s">
        <v>209</v>
      </c>
      <c r="M489" s="25" t="s">
        <v>200</v>
      </c>
      <c r="N489" s="26">
        <v>54002.28</v>
      </c>
      <c r="O489" s="26">
        <v>149164.54999999999</v>
      </c>
      <c r="P489" s="27">
        <v>95162.26999999999</v>
      </c>
      <c r="Q489" s="28">
        <v>1.7621898556875746</v>
      </c>
      <c r="R489" s="29">
        <v>19392</v>
      </c>
      <c r="S489" s="29">
        <v>4264.8100000000004</v>
      </c>
      <c r="T489" s="30">
        <v>-15127.189999999999</v>
      </c>
      <c r="U489" s="31">
        <v>-0.78007374174917488</v>
      </c>
      <c r="V489" s="26">
        <v>22853</v>
      </c>
      <c r="W489" s="26">
        <v>24002.61</v>
      </c>
      <c r="X489" s="27">
        <v>1149.6100000000006</v>
      </c>
      <c r="Y489" s="28">
        <v>5.0304555200630138E-2</v>
      </c>
      <c r="Z489" s="29">
        <v>4848</v>
      </c>
      <c r="AA489" s="29">
        <v>1372.25</v>
      </c>
      <c r="AB489" s="30">
        <v>-3475.75</v>
      </c>
      <c r="AC489" s="32">
        <v>-0.71694513201320131</v>
      </c>
      <c r="AD489" s="26">
        <v>2000</v>
      </c>
      <c r="AE489" s="26">
        <v>2531.77</v>
      </c>
      <c r="AF489" s="27">
        <v>531.77</v>
      </c>
      <c r="AG489" s="33">
        <v>0.26588499999999998</v>
      </c>
      <c r="AH489" s="34">
        <v>214</v>
      </c>
      <c r="AI489" s="34">
        <v>261</v>
      </c>
      <c r="AJ489" s="34">
        <v>47</v>
      </c>
      <c r="AK489" s="32">
        <v>0.21962616822429906</v>
      </c>
      <c r="AL489" s="35">
        <v>43568.041655092595</v>
      </c>
      <c r="AM489" s="16"/>
    </row>
    <row r="490" spans="1:39" ht="24.75" hidden="1" x14ac:dyDescent="0.25">
      <c r="A490" s="25" t="s">
        <v>183</v>
      </c>
      <c r="B490" s="25" t="s">
        <v>51</v>
      </c>
      <c r="C490" s="39">
        <v>450688</v>
      </c>
      <c r="D490" s="25" t="s">
        <v>1595</v>
      </c>
      <c r="E490" s="25" t="s">
        <v>171</v>
      </c>
      <c r="F490" s="25" t="s">
        <v>54</v>
      </c>
      <c r="G490" s="25" t="s">
        <v>79</v>
      </c>
      <c r="H490" s="17"/>
      <c r="I490" s="17"/>
      <c r="J490" s="25" t="s">
        <v>198</v>
      </c>
      <c r="K490" s="25" t="s">
        <v>65</v>
      </c>
      <c r="L490" s="25" t="s">
        <v>199</v>
      </c>
      <c r="M490" s="25" t="s">
        <v>200</v>
      </c>
      <c r="N490" s="26">
        <v>142528.63</v>
      </c>
      <c r="O490" s="26">
        <v>129181.89</v>
      </c>
      <c r="P490" s="27">
        <v>-13346.740000000005</v>
      </c>
      <c r="Q490" s="28">
        <v>-9.3642519401189811E-2</v>
      </c>
      <c r="R490" s="29">
        <v>40910.080000000002</v>
      </c>
      <c r="S490" s="29">
        <v>24799.02</v>
      </c>
      <c r="T490" s="30">
        <v>-16111.060000000001</v>
      </c>
      <c r="U490" s="31">
        <v>-0.39381638950596043</v>
      </c>
      <c r="V490" s="26">
        <v>65418.75</v>
      </c>
      <c r="W490" s="26">
        <v>63458.38</v>
      </c>
      <c r="X490" s="27">
        <v>-1960.3700000000026</v>
      </c>
      <c r="Y490" s="28">
        <v>-2.9966485143785269E-2</v>
      </c>
      <c r="Z490" s="29">
        <v>6786</v>
      </c>
      <c r="AA490" s="29">
        <v>5251.36</v>
      </c>
      <c r="AB490" s="30">
        <v>-1534.6400000000003</v>
      </c>
      <c r="AC490" s="32">
        <v>-0.22614795166519308</v>
      </c>
      <c r="AD490" s="26">
        <v>29413.8</v>
      </c>
      <c r="AE490" s="26">
        <v>31205.91</v>
      </c>
      <c r="AF490" s="27">
        <v>1792.1100000000006</v>
      </c>
      <c r="AG490" s="33">
        <v>6.0927523815351999E-2</v>
      </c>
      <c r="AH490" s="34">
        <v>250</v>
      </c>
      <c r="AI490" s="34">
        <v>277.8</v>
      </c>
      <c r="AJ490" s="34">
        <v>27.800000000000011</v>
      </c>
      <c r="AK490" s="32">
        <v>0.11120000000000005</v>
      </c>
      <c r="AL490" s="35">
        <v>44260.041666666664</v>
      </c>
      <c r="AM490" s="16"/>
    </row>
    <row r="491" spans="1:39" ht="24.75" hidden="1" x14ac:dyDescent="0.25">
      <c r="A491" s="25" t="s">
        <v>183</v>
      </c>
      <c r="B491" s="25" t="s">
        <v>1040</v>
      </c>
      <c r="C491" s="39">
        <v>450690</v>
      </c>
      <c r="D491" s="25" t="s">
        <v>1356</v>
      </c>
      <c r="E491" s="25" t="s">
        <v>53</v>
      </c>
      <c r="F491" s="25" t="s">
        <v>54</v>
      </c>
      <c r="G491" s="25" t="s">
        <v>289</v>
      </c>
      <c r="H491" s="25" t="s">
        <v>56</v>
      </c>
      <c r="I491" s="25" t="s">
        <v>56</v>
      </c>
      <c r="J491" s="17"/>
      <c r="K491" s="25" t="s">
        <v>65</v>
      </c>
      <c r="L491" s="25" t="s">
        <v>828</v>
      </c>
      <c r="M491" s="25" t="s">
        <v>200</v>
      </c>
      <c r="N491" s="26">
        <v>84832.45</v>
      </c>
      <c r="O491" s="26">
        <v>74037.56</v>
      </c>
      <c r="P491" s="27">
        <v>-10794.89</v>
      </c>
      <c r="Q491" s="28">
        <v>-0.12724953717592738</v>
      </c>
      <c r="R491" s="29">
        <v>8755.33</v>
      </c>
      <c r="S491" s="29">
        <v>2203.42</v>
      </c>
      <c r="T491" s="30">
        <v>-6551.91</v>
      </c>
      <c r="U491" s="31">
        <v>-0.74833387205279522</v>
      </c>
      <c r="V491" s="26">
        <v>0</v>
      </c>
      <c r="W491" s="26">
        <v>36430.370000000003</v>
      </c>
      <c r="X491" s="27">
        <v>36430.370000000003</v>
      </c>
      <c r="Y491" s="18"/>
      <c r="Z491" s="29">
        <v>1139</v>
      </c>
      <c r="AA491" s="29">
        <v>0</v>
      </c>
      <c r="AB491" s="30">
        <v>-1139</v>
      </c>
      <c r="AC491" s="32">
        <v>-1</v>
      </c>
      <c r="AD491" s="26">
        <v>3243.6</v>
      </c>
      <c r="AE491" s="26">
        <v>5776.1</v>
      </c>
      <c r="AF491" s="27">
        <v>2532.5000000000005</v>
      </c>
      <c r="AG491" s="33">
        <v>0.78076828215562966</v>
      </c>
      <c r="AH491" s="34">
        <v>280</v>
      </c>
      <c r="AI491" s="34">
        <v>255</v>
      </c>
      <c r="AJ491" s="34">
        <v>-25</v>
      </c>
      <c r="AK491" s="32">
        <v>-8.9285714285714288E-2</v>
      </c>
      <c r="AL491" s="35">
        <v>43686.041655092595</v>
      </c>
      <c r="AM491" s="16"/>
    </row>
    <row r="492" spans="1:39" ht="49.5" hidden="1" x14ac:dyDescent="0.25">
      <c r="A492" s="25" t="s">
        <v>183</v>
      </c>
      <c r="B492" s="25" t="s">
        <v>51</v>
      </c>
      <c r="C492" s="39">
        <v>450714</v>
      </c>
      <c r="D492" s="25" t="s">
        <v>1655</v>
      </c>
      <c r="E492" s="25" t="s">
        <v>53</v>
      </c>
      <c r="F492" s="25" t="s">
        <v>54</v>
      </c>
      <c r="G492" s="25" t="s">
        <v>79</v>
      </c>
      <c r="H492" s="17"/>
      <c r="I492" s="17"/>
      <c r="J492" s="25" t="s">
        <v>198</v>
      </c>
      <c r="K492" s="25" t="s">
        <v>65</v>
      </c>
      <c r="L492" s="25" t="s">
        <v>209</v>
      </c>
      <c r="M492" s="25" t="s">
        <v>200</v>
      </c>
      <c r="N492" s="26">
        <v>87674.98</v>
      </c>
      <c r="O492" s="26">
        <v>93067.86</v>
      </c>
      <c r="P492" s="27">
        <v>5392.8800000000047</v>
      </c>
      <c r="Q492" s="28">
        <v>6.1509908528065871E-2</v>
      </c>
      <c r="R492" s="29">
        <v>32147.86</v>
      </c>
      <c r="S492" s="29">
        <v>20333.689999999999</v>
      </c>
      <c r="T492" s="30">
        <v>-11814.170000000002</v>
      </c>
      <c r="U492" s="31">
        <v>-0.36749475703826012</v>
      </c>
      <c r="V492" s="26">
        <v>37011.71</v>
      </c>
      <c r="W492" s="26">
        <v>45220.94</v>
      </c>
      <c r="X492" s="27">
        <v>8209.2300000000032</v>
      </c>
      <c r="Y492" s="28">
        <v>0.22180088409857321</v>
      </c>
      <c r="Z492" s="29">
        <v>4301.8500000000004</v>
      </c>
      <c r="AA492" s="29">
        <v>5534.5</v>
      </c>
      <c r="AB492" s="30">
        <v>1232.6499999999996</v>
      </c>
      <c r="AC492" s="32">
        <v>0.28653951207038819</v>
      </c>
      <c r="AD492" s="26">
        <v>14213.56</v>
      </c>
      <c r="AE492" s="26">
        <v>17829.939999999999</v>
      </c>
      <c r="AF492" s="27">
        <v>3616.3799999999992</v>
      </c>
      <c r="AG492" s="33">
        <v>0.25443168354726048</v>
      </c>
      <c r="AH492" s="34">
        <v>226</v>
      </c>
      <c r="AI492" s="34">
        <v>228.25</v>
      </c>
      <c r="AJ492" s="34">
        <v>2.25</v>
      </c>
      <c r="AK492" s="32">
        <v>9.9557522123893804E-3</v>
      </c>
      <c r="AL492" s="35">
        <v>44281.041666666664</v>
      </c>
      <c r="AM492" s="16"/>
    </row>
    <row r="493" spans="1:39" ht="24.75" hidden="1" x14ac:dyDescent="0.25">
      <c r="A493" s="25" t="s">
        <v>183</v>
      </c>
      <c r="B493" s="25" t="s">
        <v>1040</v>
      </c>
      <c r="C493" s="39">
        <v>450719</v>
      </c>
      <c r="D493" s="25" t="s">
        <v>1357</v>
      </c>
      <c r="E493" s="25" t="s">
        <v>53</v>
      </c>
      <c r="F493" s="25" t="s">
        <v>54</v>
      </c>
      <c r="G493" s="25" t="s">
        <v>75</v>
      </c>
      <c r="H493" s="25" t="s">
        <v>69</v>
      </c>
      <c r="I493" s="25" t="s">
        <v>56</v>
      </c>
      <c r="J493" s="17"/>
      <c r="K493" s="25" t="s">
        <v>65</v>
      </c>
      <c r="L493" s="25" t="s">
        <v>209</v>
      </c>
      <c r="M493" s="25" t="s">
        <v>200</v>
      </c>
      <c r="N493" s="26">
        <v>5876.72</v>
      </c>
      <c r="O493" s="26">
        <v>2665.32</v>
      </c>
      <c r="P493" s="27">
        <v>-3211.4</v>
      </c>
      <c r="Q493" s="28">
        <v>-0.54646129133258003</v>
      </c>
      <c r="R493" s="29">
        <v>4704</v>
      </c>
      <c r="S493" s="29">
        <v>1164.0999999999999</v>
      </c>
      <c r="T493" s="30">
        <v>-3539.9</v>
      </c>
      <c r="U493" s="31">
        <v>-0.75252976190476195</v>
      </c>
      <c r="V493" s="26">
        <v>428.72</v>
      </c>
      <c r="W493" s="26">
        <v>281.64</v>
      </c>
      <c r="X493" s="27">
        <v>-147.08000000000004</v>
      </c>
      <c r="Y493" s="28">
        <v>-0.34306773651800715</v>
      </c>
      <c r="Z493" s="29">
        <v>744</v>
      </c>
      <c r="AA493" s="29">
        <v>352</v>
      </c>
      <c r="AB493" s="30">
        <v>-392</v>
      </c>
      <c r="AC493" s="32">
        <v>-0.5268817204301075</v>
      </c>
      <c r="AD493" s="26">
        <v>0</v>
      </c>
      <c r="AE493" s="26">
        <v>867.58</v>
      </c>
      <c r="AF493" s="27">
        <v>867.58</v>
      </c>
      <c r="AG493" s="18"/>
      <c r="AH493" s="34">
        <v>51</v>
      </c>
      <c r="AI493" s="34">
        <v>44</v>
      </c>
      <c r="AJ493" s="34">
        <v>-7</v>
      </c>
      <c r="AK493" s="32">
        <v>-0.13725490196078433</v>
      </c>
      <c r="AL493" s="35">
        <v>43608.999305555553</v>
      </c>
      <c r="AM493" s="16"/>
    </row>
    <row r="494" spans="1:39" ht="33" hidden="1" x14ac:dyDescent="0.25">
      <c r="A494" s="25" t="s">
        <v>183</v>
      </c>
      <c r="B494" s="25" t="s">
        <v>1136</v>
      </c>
      <c r="C494" s="39">
        <v>450728</v>
      </c>
      <c r="D494" s="25" t="s">
        <v>1332</v>
      </c>
      <c r="E494" s="25" t="s">
        <v>53</v>
      </c>
      <c r="F494" s="25" t="s">
        <v>63</v>
      </c>
      <c r="G494" s="25" t="s">
        <v>56</v>
      </c>
      <c r="H494" s="17"/>
      <c r="I494" s="17"/>
      <c r="J494" s="25" t="s">
        <v>357</v>
      </c>
      <c r="K494" s="25" t="s">
        <v>65</v>
      </c>
      <c r="L494" s="25" t="s">
        <v>126</v>
      </c>
      <c r="M494" s="25" t="s">
        <v>419</v>
      </c>
      <c r="N494" s="26">
        <v>0</v>
      </c>
      <c r="O494" s="26">
        <v>209376.08</v>
      </c>
      <c r="P494" s="27">
        <v>209376.08</v>
      </c>
      <c r="Q494" s="18"/>
      <c r="R494" s="29">
        <v>0</v>
      </c>
      <c r="S494" s="29">
        <v>3182.39</v>
      </c>
      <c r="T494" s="30">
        <v>3182.39</v>
      </c>
      <c r="U494" s="19"/>
      <c r="V494" s="26">
        <v>0</v>
      </c>
      <c r="W494" s="26">
        <v>0</v>
      </c>
      <c r="X494" s="27">
        <v>0</v>
      </c>
      <c r="Y494" s="18"/>
      <c r="Z494" s="29">
        <v>0</v>
      </c>
      <c r="AA494" s="29">
        <v>0</v>
      </c>
      <c r="AB494" s="30">
        <v>0</v>
      </c>
      <c r="AC494" s="19"/>
      <c r="AD494" s="26">
        <v>0</v>
      </c>
      <c r="AE494" s="26">
        <v>13291.97</v>
      </c>
      <c r="AF494" s="27">
        <v>13291.97</v>
      </c>
      <c r="AG494" s="18"/>
      <c r="AH494" s="34">
        <v>0</v>
      </c>
      <c r="AI494" s="34">
        <v>9.5</v>
      </c>
      <c r="AJ494" s="34">
        <v>9.5</v>
      </c>
      <c r="AK494" s="19"/>
      <c r="AL494" s="35">
        <v>43804.041655092595</v>
      </c>
      <c r="AM494" s="16"/>
    </row>
    <row r="495" spans="1:39" ht="49.5" hidden="1" x14ac:dyDescent="0.25">
      <c r="A495" s="25" t="s">
        <v>183</v>
      </c>
      <c r="B495" s="25" t="s">
        <v>1040</v>
      </c>
      <c r="C495" s="39">
        <v>450730</v>
      </c>
      <c r="D495" s="25" t="s">
        <v>1268</v>
      </c>
      <c r="E495" s="25" t="s">
        <v>53</v>
      </c>
      <c r="F495" s="25" t="s">
        <v>54</v>
      </c>
      <c r="G495" s="25" t="s">
        <v>289</v>
      </c>
      <c r="H495" s="17"/>
      <c r="I495" s="17"/>
      <c r="J495" s="25" t="s">
        <v>1269</v>
      </c>
      <c r="K495" s="25" t="s">
        <v>65</v>
      </c>
      <c r="L495" s="25" t="s">
        <v>665</v>
      </c>
      <c r="M495" s="25" t="s">
        <v>205</v>
      </c>
      <c r="N495" s="26">
        <v>920764.85</v>
      </c>
      <c r="O495" s="26">
        <v>920106.54</v>
      </c>
      <c r="P495" s="27">
        <v>-658.30999999993946</v>
      </c>
      <c r="Q495" s="28">
        <v>-7.1495995964652591E-4</v>
      </c>
      <c r="R495" s="29">
        <v>39037.72</v>
      </c>
      <c r="S495" s="29">
        <v>47121.32</v>
      </c>
      <c r="T495" s="30">
        <v>8083.5999999999985</v>
      </c>
      <c r="U495" s="31">
        <v>0.20707151954571112</v>
      </c>
      <c r="V495" s="26">
        <v>242741.45</v>
      </c>
      <c r="W495" s="26">
        <v>235541.96</v>
      </c>
      <c r="X495" s="27">
        <v>-7199.4900000000198</v>
      </c>
      <c r="Y495" s="28">
        <v>-2.9659087889604432E-2</v>
      </c>
      <c r="Z495" s="29">
        <v>0</v>
      </c>
      <c r="AA495" s="29">
        <v>417</v>
      </c>
      <c r="AB495" s="30">
        <v>417</v>
      </c>
      <c r="AC495" s="19"/>
      <c r="AD495" s="26">
        <v>638985.68000000005</v>
      </c>
      <c r="AE495" s="26">
        <v>77629.62</v>
      </c>
      <c r="AF495" s="27">
        <v>-561356.06000000006</v>
      </c>
      <c r="AG495" s="33">
        <v>-0.87851117414712643</v>
      </c>
      <c r="AH495" s="34">
        <v>230</v>
      </c>
      <c r="AI495" s="34">
        <v>242.5</v>
      </c>
      <c r="AJ495" s="34">
        <v>12.5</v>
      </c>
      <c r="AK495" s="32">
        <v>5.434782608695652E-2</v>
      </c>
      <c r="AL495" s="35">
        <v>43804.041655092595</v>
      </c>
      <c r="AM495" s="16"/>
    </row>
    <row r="496" spans="1:39" ht="33" hidden="1" x14ac:dyDescent="0.25">
      <c r="A496" s="25" t="s">
        <v>183</v>
      </c>
      <c r="B496" s="25" t="s">
        <v>1136</v>
      </c>
      <c r="C496" s="39">
        <v>450731</v>
      </c>
      <c r="D496" s="25" t="s">
        <v>1253</v>
      </c>
      <c r="E496" s="25" t="s">
        <v>53</v>
      </c>
      <c r="F496" s="25" t="s">
        <v>63</v>
      </c>
      <c r="G496" s="25" t="s">
        <v>56</v>
      </c>
      <c r="H496" s="17"/>
      <c r="I496" s="17"/>
      <c r="J496" s="25" t="s">
        <v>357</v>
      </c>
      <c r="K496" s="25" t="s">
        <v>65</v>
      </c>
      <c r="L496" s="25" t="s">
        <v>126</v>
      </c>
      <c r="M496" s="25" t="s">
        <v>419</v>
      </c>
      <c r="N496" s="26">
        <v>0</v>
      </c>
      <c r="O496" s="26">
        <v>77009.929999999993</v>
      </c>
      <c r="P496" s="27">
        <v>77009.929999999993</v>
      </c>
      <c r="Q496" s="18"/>
      <c r="R496" s="29">
        <v>0</v>
      </c>
      <c r="S496" s="29">
        <v>28982.799999999999</v>
      </c>
      <c r="T496" s="30">
        <v>28982.799999999999</v>
      </c>
      <c r="U496" s="19"/>
      <c r="V496" s="26">
        <v>0</v>
      </c>
      <c r="W496" s="26">
        <v>0</v>
      </c>
      <c r="X496" s="27">
        <v>0</v>
      </c>
      <c r="Y496" s="18"/>
      <c r="Z496" s="29">
        <v>0</v>
      </c>
      <c r="AA496" s="29">
        <v>0</v>
      </c>
      <c r="AB496" s="30">
        <v>0</v>
      </c>
      <c r="AC496" s="19"/>
      <c r="AD496" s="26">
        <v>0</v>
      </c>
      <c r="AE496" s="26">
        <v>0</v>
      </c>
      <c r="AF496" s="27">
        <v>0</v>
      </c>
      <c r="AG496" s="18"/>
      <c r="AH496" s="34">
        <v>0</v>
      </c>
      <c r="AI496" s="34">
        <v>0</v>
      </c>
      <c r="AJ496" s="34">
        <v>0</v>
      </c>
      <c r="AK496" s="19"/>
      <c r="AL496" s="35">
        <v>43812.041655092595</v>
      </c>
      <c r="AM496" s="16"/>
    </row>
    <row r="497" spans="1:39" ht="33" hidden="1" x14ac:dyDescent="0.25">
      <c r="A497" s="25" t="s">
        <v>183</v>
      </c>
      <c r="B497" s="25" t="s">
        <v>1040</v>
      </c>
      <c r="C497" s="39">
        <v>450736</v>
      </c>
      <c r="D497" s="25" t="s">
        <v>1249</v>
      </c>
      <c r="E497" s="25" t="s">
        <v>53</v>
      </c>
      <c r="F497" s="25" t="s">
        <v>54</v>
      </c>
      <c r="G497" s="25" t="s">
        <v>289</v>
      </c>
      <c r="H497" s="25" t="s">
        <v>56</v>
      </c>
      <c r="I497" s="25" t="s">
        <v>56</v>
      </c>
      <c r="J497" s="25" t="s">
        <v>195</v>
      </c>
      <c r="K497" s="25" t="s">
        <v>65</v>
      </c>
      <c r="L497" s="25" t="s">
        <v>1045</v>
      </c>
      <c r="M497" s="25" t="s">
        <v>187</v>
      </c>
      <c r="N497" s="26">
        <v>192607.3</v>
      </c>
      <c r="O497" s="26">
        <v>237989.13</v>
      </c>
      <c r="P497" s="27">
        <v>45381.830000000016</v>
      </c>
      <c r="Q497" s="28">
        <v>0.23561843190782497</v>
      </c>
      <c r="R497" s="29">
        <v>40000</v>
      </c>
      <c r="S497" s="29">
        <v>45203.95</v>
      </c>
      <c r="T497" s="30">
        <v>5203.9499999999971</v>
      </c>
      <c r="U497" s="31">
        <v>0.13009874999999993</v>
      </c>
      <c r="V497" s="26">
        <v>5684.11</v>
      </c>
      <c r="W497" s="26">
        <v>17005.79</v>
      </c>
      <c r="X497" s="27">
        <v>11321.68</v>
      </c>
      <c r="Y497" s="28">
        <v>1.9918122626057555</v>
      </c>
      <c r="Z497" s="29">
        <v>860</v>
      </c>
      <c r="AA497" s="29">
        <v>4011</v>
      </c>
      <c r="AB497" s="30">
        <v>3151</v>
      </c>
      <c r="AC497" s="32">
        <v>3.6639534883720932</v>
      </c>
      <c r="AD497" s="26">
        <v>146063.19</v>
      </c>
      <c r="AE497" s="26">
        <v>111163.07</v>
      </c>
      <c r="AF497" s="27">
        <v>-34900.119999999995</v>
      </c>
      <c r="AG497" s="33">
        <v>-0.23893850326013005</v>
      </c>
      <c r="AH497" s="34">
        <v>504</v>
      </c>
      <c r="AI497" s="34">
        <v>558.75</v>
      </c>
      <c r="AJ497" s="34">
        <v>54.75</v>
      </c>
      <c r="AK497" s="32">
        <v>0.10863095238095238</v>
      </c>
      <c r="AL497" s="35">
        <v>43812.041655092595</v>
      </c>
      <c r="AM497" s="16"/>
    </row>
    <row r="498" spans="1:39" ht="24.75" hidden="1" x14ac:dyDescent="0.25">
      <c r="A498" s="25" t="s">
        <v>183</v>
      </c>
      <c r="B498" s="25" t="s">
        <v>1043</v>
      </c>
      <c r="C498" s="39">
        <v>450744</v>
      </c>
      <c r="D498" s="25" t="s">
        <v>1491</v>
      </c>
      <c r="E498" s="25" t="s">
        <v>62</v>
      </c>
      <c r="F498" s="25" t="s">
        <v>54</v>
      </c>
      <c r="G498" s="25" t="s">
        <v>289</v>
      </c>
      <c r="H498" s="17"/>
      <c r="I498" s="17"/>
      <c r="J498" s="25" t="s">
        <v>198</v>
      </c>
      <c r="K498" s="25" t="s">
        <v>65</v>
      </c>
      <c r="L498" s="25" t="s">
        <v>1045</v>
      </c>
      <c r="M498" s="25" t="s">
        <v>200</v>
      </c>
      <c r="N498" s="26">
        <v>159463.54999999999</v>
      </c>
      <c r="O498" s="26">
        <v>145922.23999999999</v>
      </c>
      <c r="P498" s="27">
        <v>-13541.309999999998</v>
      </c>
      <c r="Q498" s="28">
        <v>-8.4917901300955598E-2</v>
      </c>
      <c r="R498" s="29">
        <v>43195.85</v>
      </c>
      <c r="S498" s="29">
        <v>27856.52</v>
      </c>
      <c r="T498" s="30">
        <v>-15339.329999999998</v>
      </c>
      <c r="U498" s="31">
        <v>-0.35511119702471416</v>
      </c>
      <c r="V498" s="26">
        <v>64303.98</v>
      </c>
      <c r="W498" s="26">
        <v>66182.39</v>
      </c>
      <c r="X498" s="27">
        <v>1878.4099999999962</v>
      </c>
      <c r="Y498" s="28">
        <v>2.9211411175482392E-2</v>
      </c>
      <c r="Z498" s="29">
        <v>3705</v>
      </c>
      <c r="AA498" s="29">
        <v>5219.5</v>
      </c>
      <c r="AB498" s="30">
        <v>1514.5</v>
      </c>
      <c r="AC498" s="32">
        <v>0.4087719298245614</v>
      </c>
      <c r="AD498" s="26">
        <v>48258.720000000001</v>
      </c>
      <c r="AE498" s="26">
        <v>39938.01</v>
      </c>
      <c r="AF498" s="27">
        <v>-8320.7099999999991</v>
      </c>
      <c r="AG498" s="33">
        <v>-0.17241878773411312</v>
      </c>
      <c r="AH498" s="34">
        <v>286</v>
      </c>
      <c r="AI498" s="34">
        <v>277.5</v>
      </c>
      <c r="AJ498" s="34">
        <v>-8.5</v>
      </c>
      <c r="AK498" s="32">
        <v>-2.972027972027972E-2</v>
      </c>
      <c r="AL498" s="35">
        <v>43860.041655092595</v>
      </c>
      <c r="AM498" s="16"/>
    </row>
    <row r="499" spans="1:39" ht="33" hidden="1" x14ac:dyDescent="0.25">
      <c r="A499" s="25" t="s">
        <v>183</v>
      </c>
      <c r="B499" s="25" t="s">
        <v>51</v>
      </c>
      <c r="C499" s="39">
        <v>450748</v>
      </c>
      <c r="D499" s="25" t="s">
        <v>1563</v>
      </c>
      <c r="E499" s="25" t="s">
        <v>62</v>
      </c>
      <c r="F499" s="25" t="s">
        <v>54</v>
      </c>
      <c r="G499" s="25" t="s">
        <v>79</v>
      </c>
      <c r="H499" s="17"/>
      <c r="I499" s="17"/>
      <c r="J499" s="25" t="s">
        <v>198</v>
      </c>
      <c r="K499" s="25" t="s">
        <v>65</v>
      </c>
      <c r="L499" s="25" t="s">
        <v>199</v>
      </c>
      <c r="M499" s="25" t="s">
        <v>200</v>
      </c>
      <c r="N499" s="26">
        <v>122142.9</v>
      </c>
      <c r="O499" s="26">
        <v>117491.74</v>
      </c>
      <c r="P499" s="27">
        <v>-4651.1599999999889</v>
      </c>
      <c r="Q499" s="28">
        <v>-3.8079659153335881E-2</v>
      </c>
      <c r="R499" s="29">
        <v>40650.35</v>
      </c>
      <c r="S499" s="29">
        <v>29235.15</v>
      </c>
      <c r="T499" s="30">
        <v>-11415.199999999997</v>
      </c>
      <c r="U499" s="31">
        <v>-0.2808143103318913</v>
      </c>
      <c r="V499" s="26">
        <v>51253.75</v>
      </c>
      <c r="W499" s="26">
        <v>52882.12</v>
      </c>
      <c r="X499" s="27">
        <v>1628.3700000000026</v>
      </c>
      <c r="Y499" s="28">
        <v>3.1770748481818455E-2</v>
      </c>
      <c r="Z499" s="29">
        <v>4799.3999999999996</v>
      </c>
      <c r="AA499" s="29">
        <v>4629.5</v>
      </c>
      <c r="AB499" s="30">
        <v>-169.89999999999964</v>
      </c>
      <c r="AC499" s="32">
        <v>-3.5400258365628962E-2</v>
      </c>
      <c r="AD499" s="26">
        <v>25439.4</v>
      </c>
      <c r="AE499" s="26">
        <v>27135.52</v>
      </c>
      <c r="AF499" s="27">
        <v>1696.119999999999</v>
      </c>
      <c r="AG499" s="33">
        <v>6.6672956123178959E-2</v>
      </c>
      <c r="AH499" s="34">
        <v>314.8</v>
      </c>
      <c r="AI499" s="34">
        <v>314.5</v>
      </c>
      <c r="AJ499" s="34">
        <v>-0.30000000000001137</v>
      </c>
      <c r="AK499" s="32">
        <v>-9.5298602287170059E-4</v>
      </c>
      <c r="AL499" s="35">
        <v>44503.041666666664</v>
      </c>
      <c r="AM499" s="16"/>
    </row>
    <row r="500" spans="1:39" ht="33" hidden="1" x14ac:dyDescent="0.25">
      <c r="A500" s="25" t="s">
        <v>183</v>
      </c>
      <c r="B500" s="25" t="s">
        <v>1043</v>
      </c>
      <c r="C500" s="39">
        <v>450753</v>
      </c>
      <c r="D500" s="25" t="s">
        <v>1283</v>
      </c>
      <c r="E500" s="25" t="s">
        <v>53</v>
      </c>
      <c r="F500" s="25" t="s">
        <v>54</v>
      </c>
      <c r="G500" s="25" t="s">
        <v>289</v>
      </c>
      <c r="H500" s="17"/>
      <c r="I500" s="17"/>
      <c r="J500" s="25" t="s">
        <v>185</v>
      </c>
      <c r="K500" s="25" t="s">
        <v>65</v>
      </c>
      <c r="L500" s="25" t="s">
        <v>1045</v>
      </c>
      <c r="M500" s="25" t="s">
        <v>187</v>
      </c>
      <c r="N500" s="26">
        <v>149176.1</v>
      </c>
      <c r="O500" s="26">
        <v>588027.14</v>
      </c>
      <c r="P500" s="27">
        <v>438851.04000000004</v>
      </c>
      <c r="Q500" s="28">
        <v>2.941832103131802</v>
      </c>
      <c r="R500" s="29">
        <v>89874.83</v>
      </c>
      <c r="S500" s="29">
        <v>41737.879999999997</v>
      </c>
      <c r="T500" s="30">
        <v>-48136.950000000004</v>
      </c>
      <c r="U500" s="31">
        <v>-0.53559990043931105</v>
      </c>
      <c r="V500" s="26">
        <v>40255.269999999997</v>
      </c>
      <c r="W500" s="26">
        <v>59642.23</v>
      </c>
      <c r="X500" s="27">
        <v>19386.960000000006</v>
      </c>
      <c r="Y500" s="28">
        <v>0.48160054571736838</v>
      </c>
      <c r="Z500" s="29">
        <v>19046</v>
      </c>
      <c r="AA500" s="29">
        <v>5179.1099999999997</v>
      </c>
      <c r="AB500" s="30">
        <v>-13866.89</v>
      </c>
      <c r="AC500" s="32">
        <v>-0.7280736112569568</v>
      </c>
      <c r="AD500" s="26">
        <v>0</v>
      </c>
      <c r="AE500" s="26">
        <v>1032.1300000000001</v>
      </c>
      <c r="AF500" s="27">
        <v>1032.1300000000001</v>
      </c>
      <c r="AG500" s="18"/>
      <c r="AH500" s="34">
        <v>534</v>
      </c>
      <c r="AI500" s="34">
        <v>485.5</v>
      </c>
      <c r="AJ500" s="34">
        <v>-48.5</v>
      </c>
      <c r="AK500" s="32">
        <v>-9.0823970037453183E-2</v>
      </c>
      <c r="AL500" s="35">
        <v>44159.041666666664</v>
      </c>
      <c r="AM500" s="16"/>
    </row>
    <row r="501" spans="1:39" ht="33" hidden="1" x14ac:dyDescent="0.25">
      <c r="A501" s="25" t="s">
        <v>183</v>
      </c>
      <c r="B501" s="25" t="s">
        <v>1040</v>
      </c>
      <c r="C501" s="39">
        <v>450760</v>
      </c>
      <c r="D501" s="25" t="s">
        <v>1372</v>
      </c>
      <c r="E501" s="25" t="s">
        <v>53</v>
      </c>
      <c r="F501" s="25" t="s">
        <v>54</v>
      </c>
      <c r="G501" s="25" t="s">
        <v>131</v>
      </c>
      <c r="H501" s="25" t="s">
        <v>69</v>
      </c>
      <c r="I501" s="25" t="s">
        <v>56</v>
      </c>
      <c r="J501" s="17"/>
      <c r="K501" s="25" t="s">
        <v>65</v>
      </c>
      <c r="L501" s="25" t="s">
        <v>189</v>
      </c>
      <c r="M501" s="25" t="s">
        <v>187</v>
      </c>
      <c r="N501" s="26">
        <v>353790.43</v>
      </c>
      <c r="O501" s="26">
        <v>369662.93</v>
      </c>
      <c r="P501" s="27">
        <v>15872.5</v>
      </c>
      <c r="Q501" s="28">
        <v>4.4864130440159168E-2</v>
      </c>
      <c r="R501" s="29">
        <v>173009.48</v>
      </c>
      <c r="S501" s="29">
        <v>65506.25</v>
      </c>
      <c r="T501" s="30">
        <v>-107503.23000000001</v>
      </c>
      <c r="U501" s="31">
        <v>-0.62137190401358355</v>
      </c>
      <c r="V501" s="26">
        <v>148272.95000000001</v>
      </c>
      <c r="W501" s="26">
        <v>649.41999999999996</v>
      </c>
      <c r="X501" s="27">
        <v>-147623.53</v>
      </c>
      <c r="Y501" s="28">
        <v>-0.99562010467856743</v>
      </c>
      <c r="Z501" s="29">
        <v>32508</v>
      </c>
      <c r="AA501" s="29">
        <v>9586</v>
      </c>
      <c r="AB501" s="30">
        <v>-22922</v>
      </c>
      <c r="AC501" s="32">
        <v>-0.70511874000246089</v>
      </c>
      <c r="AD501" s="26">
        <v>0</v>
      </c>
      <c r="AE501" s="26">
        <v>3010.96</v>
      </c>
      <c r="AF501" s="27">
        <v>3010.96</v>
      </c>
      <c r="AG501" s="18"/>
      <c r="AH501" s="34">
        <v>2243</v>
      </c>
      <c r="AI501" s="34">
        <v>1838</v>
      </c>
      <c r="AJ501" s="34">
        <v>-405</v>
      </c>
      <c r="AK501" s="32">
        <v>-0.18056174765938476</v>
      </c>
      <c r="AL501" s="35">
        <v>43494.041655092595</v>
      </c>
      <c r="AM501" s="16"/>
    </row>
    <row r="502" spans="1:39" ht="49.5" hidden="1" x14ac:dyDescent="0.25">
      <c r="A502" s="25" t="s">
        <v>183</v>
      </c>
      <c r="B502" s="25" t="s">
        <v>1040</v>
      </c>
      <c r="C502" s="39">
        <v>450762</v>
      </c>
      <c r="D502" s="25" t="s">
        <v>1469</v>
      </c>
      <c r="E502" s="25" t="s">
        <v>53</v>
      </c>
      <c r="F502" s="25" t="s">
        <v>54</v>
      </c>
      <c r="G502" s="25" t="s">
        <v>289</v>
      </c>
      <c r="H502" s="25" t="s">
        <v>56</v>
      </c>
      <c r="I502" s="25" t="s">
        <v>56</v>
      </c>
      <c r="J502" s="17"/>
      <c r="K502" s="25" t="s">
        <v>65</v>
      </c>
      <c r="L502" s="25" t="s">
        <v>189</v>
      </c>
      <c r="M502" s="25" t="s">
        <v>187</v>
      </c>
      <c r="N502" s="26">
        <v>47482.080000000002</v>
      </c>
      <c r="O502" s="26">
        <v>44828.85</v>
      </c>
      <c r="P502" s="27">
        <v>-2653.2300000000032</v>
      </c>
      <c r="Q502" s="28">
        <v>-5.5878554604179155E-2</v>
      </c>
      <c r="R502" s="29">
        <v>23274.37</v>
      </c>
      <c r="S502" s="29">
        <v>13588.33</v>
      </c>
      <c r="T502" s="30">
        <v>-9686.0399999999991</v>
      </c>
      <c r="U502" s="31">
        <v>-0.41616765566586761</v>
      </c>
      <c r="V502" s="26">
        <v>22226.26</v>
      </c>
      <c r="W502" s="26">
        <v>15314.16</v>
      </c>
      <c r="X502" s="27">
        <v>-6912.0999999999985</v>
      </c>
      <c r="Y502" s="28">
        <v>-0.31098799348158435</v>
      </c>
      <c r="Z502" s="29">
        <v>1978</v>
      </c>
      <c r="AA502" s="29">
        <v>753</v>
      </c>
      <c r="AB502" s="30">
        <v>-1225</v>
      </c>
      <c r="AC502" s="32">
        <v>-0.61931243680485337</v>
      </c>
      <c r="AD502" s="26">
        <v>3.45</v>
      </c>
      <c r="AE502" s="26">
        <v>0</v>
      </c>
      <c r="AF502" s="27">
        <v>-3.45</v>
      </c>
      <c r="AG502" s="33">
        <v>-1</v>
      </c>
      <c r="AH502" s="34">
        <v>265</v>
      </c>
      <c r="AI502" s="34">
        <v>340</v>
      </c>
      <c r="AJ502" s="34">
        <v>75</v>
      </c>
      <c r="AK502" s="32">
        <v>0.28301886792452829</v>
      </c>
      <c r="AL502" s="35">
        <v>43676.041655092595</v>
      </c>
      <c r="AM502" s="16"/>
    </row>
    <row r="503" spans="1:39" ht="33" hidden="1" x14ac:dyDescent="0.25">
      <c r="A503" s="25" t="s">
        <v>183</v>
      </c>
      <c r="B503" s="25" t="s">
        <v>1136</v>
      </c>
      <c r="C503" s="39">
        <v>450763</v>
      </c>
      <c r="D503" s="25" t="s">
        <v>5192</v>
      </c>
      <c r="E503" s="25" t="s">
        <v>53</v>
      </c>
      <c r="F503" s="25" t="s">
        <v>63</v>
      </c>
      <c r="G503" s="25" t="s">
        <v>56</v>
      </c>
      <c r="H503" s="17"/>
      <c r="I503" s="17"/>
      <c r="J503" s="25" t="s">
        <v>185</v>
      </c>
      <c r="K503" s="25" t="s">
        <v>65</v>
      </c>
      <c r="L503" s="25" t="s">
        <v>189</v>
      </c>
      <c r="M503" s="25" t="s">
        <v>243</v>
      </c>
      <c r="N503" s="26">
        <v>0</v>
      </c>
      <c r="O503" s="26">
        <v>2307.25</v>
      </c>
      <c r="P503" s="27">
        <v>2307.25</v>
      </c>
      <c r="Q503" s="18"/>
      <c r="R503" s="29">
        <v>0</v>
      </c>
      <c r="S503" s="29">
        <v>0</v>
      </c>
      <c r="T503" s="30">
        <v>0</v>
      </c>
      <c r="U503" s="19"/>
      <c r="V503" s="26">
        <v>0</v>
      </c>
      <c r="W503" s="26">
        <v>0</v>
      </c>
      <c r="X503" s="27">
        <v>0</v>
      </c>
      <c r="Y503" s="18"/>
      <c r="Z503" s="29">
        <v>0</v>
      </c>
      <c r="AA503" s="29">
        <v>0</v>
      </c>
      <c r="AB503" s="30">
        <v>0</v>
      </c>
      <c r="AC503" s="19"/>
      <c r="AD503" s="26">
        <v>0</v>
      </c>
      <c r="AE503" s="26">
        <v>0</v>
      </c>
      <c r="AF503" s="27">
        <v>0</v>
      </c>
      <c r="AG503" s="18"/>
      <c r="AH503" s="34">
        <v>0</v>
      </c>
      <c r="AI503" s="34">
        <v>0</v>
      </c>
      <c r="AJ503" s="34">
        <v>0</v>
      </c>
      <c r="AK503" s="19"/>
      <c r="AL503" s="35">
        <v>43799.041655092595</v>
      </c>
      <c r="AM503" s="16"/>
    </row>
    <row r="504" spans="1:39" ht="33" hidden="1" x14ac:dyDescent="0.25">
      <c r="A504" s="25" t="s">
        <v>183</v>
      </c>
      <c r="B504" s="25" t="s">
        <v>1136</v>
      </c>
      <c r="C504" s="39">
        <v>450764</v>
      </c>
      <c r="D504" s="25" t="s">
        <v>1252</v>
      </c>
      <c r="E504" s="25" t="s">
        <v>53</v>
      </c>
      <c r="F504" s="25" t="s">
        <v>63</v>
      </c>
      <c r="G504" s="25" t="s">
        <v>56</v>
      </c>
      <c r="H504" s="17"/>
      <c r="I504" s="17"/>
      <c r="J504" s="25" t="s">
        <v>5864</v>
      </c>
      <c r="K504" s="25" t="s">
        <v>65</v>
      </c>
      <c r="L504" s="25" t="s">
        <v>126</v>
      </c>
      <c r="M504" s="25" t="s">
        <v>419</v>
      </c>
      <c r="N504" s="26">
        <v>0</v>
      </c>
      <c r="O504" s="26">
        <v>20211.7</v>
      </c>
      <c r="P504" s="27">
        <v>20211.7</v>
      </c>
      <c r="Q504" s="18"/>
      <c r="R504" s="29">
        <v>0</v>
      </c>
      <c r="S504" s="29">
        <v>0</v>
      </c>
      <c r="T504" s="30">
        <v>0</v>
      </c>
      <c r="U504" s="19"/>
      <c r="V504" s="26">
        <v>0</v>
      </c>
      <c r="W504" s="26">
        <v>0</v>
      </c>
      <c r="X504" s="27">
        <v>0</v>
      </c>
      <c r="Y504" s="18"/>
      <c r="Z504" s="29">
        <v>0</v>
      </c>
      <c r="AA504" s="29">
        <v>0</v>
      </c>
      <c r="AB504" s="30">
        <v>0</v>
      </c>
      <c r="AC504" s="19"/>
      <c r="AD504" s="26">
        <v>0</v>
      </c>
      <c r="AE504" s="26">
        <v>0</v>
      </c>
      <c r="AF504" s="27">
        <v>0</v>
      </c>
      <c r="AG504" s="18"/>
      <c r="AH504" s="34">
        <v>0</v>
      </c>
      <c r="AI504" s="34">
        <v>0</v>
      </c>
      <c r="AJ504" s="34">
        <v>0</v>
      </c>
      <c r="AK504" s="19"/>
      <c r="AL504" s="35">
        <v>43799.041655092595</v>
      </c>
      <c r="AM504" s="16"/>
    </row>
    <row r="505" spans="1:39" ht="16.5" hidden="1" x14ac:dyDescent="0.25">
      <c r="A505" s="25" t="s">
        <v>183</v>
      </c>
      <c r="B505" s="25" t="s">
        <v>1040</v>
      </c>
      <c r="C505" s="39">
        <v>450769</v>
      </c>
      <c r="D505" s="25" t="s">
        <v>1385</v>
      </c>
      <c r="E505" s="25" t="s">
        <v>53</v>
      </c>
      <c r="F505" s="25" t="s">
        <v>54</v>
      </c>
      <c r="G505" s="25" t="s">
        <v>289</v>
      </c>
      <c r="H505" s="25" t="s">
        <v>56</v>
      </c>
      <c r="I505" s="25" t="s">
        <v>56</v>
      </c>
      <c r="J505" s="17"/>
      <c r="K505" s="25" t="s">
        <v>65</v>
      </c>
      <c r="L505" s="25" t="s">
        <v>189</v>
      </c>
      <c r="M505" s="25" t="s">
        <v>187</v>
      </c>
      <c r="N505" s="26">
        <v>265616.21999999997</v>
      </c>
      <c r="O505" s="26">
        <v>246397.71</v>
      </c>
      <c r="P505" s="27">
        <v>-19218.50999999998</v>
      </c>
      <c r="Q505" s="28">
        <v>-7.2354429258875766E-2</v>
      </c>
      <c r="R505" s="29">
        <v>25671.73</v>
      </c>
      <c r="S505" s="29">
        <v>3630.17</v>
      </c>
      <c r="T505" s="30">
        <v>-22041.559999999998</v>
      </c>
      <c r="U505" s="31">
        <v>-0.8585927009983354</v>
      </c>
      <c r="V505" s="26">
        <v>32956.49</v>
      </c>
      <c r="W505" s="26">
        <v>8902.19</v>
      </c>
      <c r="X505" s="27">
        <v>-24054.299999999996</v>
      </c>
      <c r="Y505" s="28">
        <v>-0.72988051822266253</v>
      </c>
      <c r="Z505" s="29">
        <v>4988</v>
      </c>
      <c r="AA505" s="29">
        <v>0</v>
      </c>
      <c r="AB505" s="30">
        <v>-4988</v>
      </c>
      <c r="AC505" s="32">
        <v>-1</v>
      </c>
      <c r="AD505" s="26">
        <v>202000</v>
      </c>
      <c r="AE505" s="26">
        <v>0</v>
      </c>
      <c r="AF505" s="27">
        <v>-202000</v>
      </c>
      <c r="AG505" s="33">
        <v>-1</v>
      </c>
      <c r="AH505" s="34">
        <v>257</v>
      </c>
      <c r="AI505" s="34">
        <v>222.5</v>
      </c>
      <c r="AJ505" s="34">
        <v>-34.5</v>
      </c>
      <c r="AK505" s="32">
        <v>-0.13424124513618677</v>
      </c>
      <c r="AL505" s="35">
        <v>43799.041655092595</v>
      </c>
      <c r="AM505" s="16"/>
    </row>
    <row r="506" spans="1:39" ht="41.25" hidden="1" x14ac:dyDescent="0.25">
      <c r="A506" s="25" t="s">
        <v>183</v>
      </c>
      <c r="B506" s="25" t="s">
        <v>51</v>
      </c>
      <c r="C506" s="39">
        <v>450771</v>
      </c>
      <c r="D506" s="25" t="s">
        <v>1493</v>
      </c>
      <c r="E506" s="25" t="s">
        <v>53</v>
      </c>
      <c r="F506" s="25" t="s">
        <v>54</v>
      </c>
      <c r="G506" s="25" t="s">
        <v>75</v>
      </c>
      <c r="H506" s="25" t="s">
        <v>83</v>
      </c>
      <c r="I506" s="17"/>
      <c r="J506" s="25" t="s">
        <v>185</v>
      </c>
      <c r="K506" s="25" t="s">
        <v>65</v>
      </c>
      <c r="L506" s="25" t="s">
        <v>189</v>
      </c>
      <c r="M506" s="25" t="s">
        <v>187</v>
      </c>
      <c r="N506" s="26">
        <v>78654.36</v>
      </c>
      <c r="O506" s="26">
        <v>718772.3</v>
      </c>
      <c r="P506" s="27">
        <v>640117.94000000006</v>
      </c>
      <c r="Q506" s="28">
        <v>8.1383656290636655</v>
      </c>
      <c r="R506" s="29">
        <v>47399.28</v>
      </c>
      <c r="S506" s="29">
        <v>38405.64</v>
      </c>
      <c r="T506" s="30">
        <v>-8993.64</v>
      </c>
      <c r="U506" s="31">
        <v>-0.18974212266515439</v>
      </c>
      <c r="V506" s="26">
        <v>14481.08</v>
      </c>
      <c r="W506" s="26">
        <v>21839.11</v>
      </c>
      <c r="X506" s="27">
        <v>7358.0300000000007</v>
      </c>
      <c r="Y506" s="28">
        <v>0.50811334513724116</v>
      </c>
      <c r="Z506" s="29">
        <v>11266</v>
      </c>
      <c r="AA506" s="29">
        <v>7755</v>
      </c>
      <c r="AB506" s="30">
        <v>-3511</v>
      </c>
      <c r="AC506" s="32">
        <v>-0.31164565950647966</v>
      </c>
      <c r="AD506" s="26">
        <v>5508</v>
      </c>
      <c r="AE506" s="26">
        <v>5100</v>
      </c>
      <c r="AF506" s="27">
        <v>-408</v>
      </c>
      <c r="AG506" s="33">
        <v>-7.407407407407407E-2</v>
      </c>
      <c r="AH506" s="34">
        <v>364</v>
      </c>
      <c r="AI506" s="34">
        <v>418.5</v>
      </c>
      <c r="AJ506" s="34">
        <v>54.5</v>
      </c>
      <c r="AK506" s="32">
        <v>0.14972527472527472</v>
      </c>
      <c r="AL506" s="35">
        <v>44341.041666666664</v>
      </c>
      <c r="AM506" s="16"/>
    </row>
    <row r="507" spans="1:39" ht="24.75" hidden="1" x14ac:dyDescent="0.25">
      <c r="A507" s="25" t="s">
        <v>183</v>
      </c>
      <c r="B507" s="25" t="s">
        <v>1040</v>
      </c>
      <c r="C507" s="39">
        <v>450773</v>
      </c>
      <c r="D507" s="25" t="s">
        <v>1384</v>
      </c>
      <c r="E507" s="25" t="s">
        <v>62</v>
      </c>
      <c r="F507" s="25" t="s">
        <v>54</v>
      </c>
      <c r="G507" s="25" t="s">
        <v>289</v>
      </c>
      <c r="H507" s="17"/>
      <c r="I507" s="17"/>
      <c r="J507" s="25" t="s">
        <v>198</v>
      </c>
      <c r="K507" s="25" t="s">
        <v>65</v>
      </c>
      <c r="L507" s="25" t="s">
        <v>1045</v>
      </c>
      <c r="M507" s="25" t="s">
        <v>200</v>
      </c>
      <c r="N507" s="26">
        <v>167161</v>
      </c>
      <c r="O507" s="26">
        <v>138296.82</v>
      </c>
      <c r="P507" s="27">
        <v>-28864.179999999993</v>
      </c>
      <c r="Q507" s="28">
        <v>-0.17267293208344048</v>
      </c>
      <c r="R507" s="29">
        <v>62644</v>
      </c>
      <c r="S507" s="29">
        <v>22362.51</v>
      </c>
      <c r="T507" s="30">
        <v>-40281.490000000005</v>
      </c>
      <c r="U507" s="31">
        <v>-0.64302231658259379</v>
      </c>
      <c r="V507" s="26">
        <v>65453</v>
      </c>
      <c r="W507" s="26">
        <v>67246.320000000007</v>
      </c>
      <c r="X507" s="27">
        <v>1793.320000000007</v>
      </c>
      <c r="Y507" s="28">
        <v>2.7398591355629338E-2</v>
      </c>
      <c r="Z507" s="29">
        <v>5020</v>
      </c>
      <c r="AA507" s="29">
        <v>1774.13</v>
      </c>
      <c r="AB507" s="30">
        <v>-3245.87</v>
      </c>
      <c r="AC507" s="32">
        <v>-0.64658764940239044</v>
      </c>
      <c r="AD507" s="26">
        <v>34044</v>
      </c>
      <c r="AE507" s="26">
        <v>39672.519999999997</v>
      </c>
      <c r="AF507" s="27">
        <v>5628.5199999999968</v>
      </c>
      <c r="AG507" s="33">
        <v>0.16533074844319107</v>
      </c>
      <c r="AH507" s="34">
        <v>252</v>
      </c>
      <c r="AI507" s="34">
        <v>277</v>
      </c>
      <c r="AJ507" s="34">
        <v>25</v>
      </c>
      <c r="AK507" s="32">
        <v>9.9206349206349201E-2</v>
      </c>
      <c r="AL507" s="35">
        <v>43817.041655092595</v>
      </c>
      <c r="AM507" s="16"/>
    </row>
    <row r="508" spans="1:39" ht="41.25" hidden="1" x14ac:dyDescent="0.25">
      <c r="A508" s="25" t="s">
        <v>183</v>
      </c>
      <c r="B508" s="25" t="s">
        <v>1040</v>
      </c>
      <c r="C508" s="39">
        <v>450776</v>
      </c>
      <c r="D508" s="25" t="s">
        <v>1383</v>
      </c>
      <c r="E508" s="25" t="s">
        <v>53</v>
      </c>
      <c r="F508" s="25" t="s">
        <v>54</v>
      </c>
      <c r="G508" s="25" t="s">
        <v>289</v>
      </c>
      <c r="H508" s="17"/>
      <c r="I508" s="17"/>
      <c r="J508" s="25" t="s">
        <v>195</v>
      </c>
      <c r="K508" s="25" t="s">
        <v>65</v>
      </c>
      <c r="L508" s="25" t="s">
        <v>279</v>
      </c>
      <c r="M508" s="25" t="s">
        <v>205</v>
      </c>
      <c r="N508" s="26">
        <v>340000</v>
      </c>
      <c r="O508" s="26">
        <v>338941.86</v>
      </c>
      <c r="P508" s="27">
        <v>-1058.140000000014</v>
      </c>
      <c r="Q508" s="28">
        <v>-3.1121764705882766E-3</v>
      </c>
      <c r="R508" s="29">
        <v>20000</v>
      </c>
      <c r="S508" s="29">
        <v>5136.5200000000004</v>
      </c>
      <c r="T508" s="30">
        <v>-14863.48</v>
      </c>
      <c r="U508" s="31">
        <v>-0.743174</v>
      </c>
      <c r="V508" s="26">
        <v>37000</v>
      </c>
      <c r="W508" s="26">
        <v>41088</v>
      </c>
      <c r="X508" s="27">
        <v>4088</v>
      </c>
      <c r="Y508" s="28">
        <v>0.11048648648648648</v>
      </c>
      <c r="Z508" s="29">
        <v>6000</v>
      </c>
      <c r="AA508" s="29">
        <v>0</v>
      </c>
      <c r="AB508" s="30">
        <v>-6000</v>
      </c>
      <c r="AC508" s="32">
        <v>-1</v>
      </c>
      <c r="AD508" s="26">
        <v>270000</v>
      </c>
      <c r="AE508" s="26">
        <v>1548.75</v>
      </c>
      <c r="AF508" s="27">
        <v>-268451.25</v>
      </c>
      <c r="AG508" s="33">
        <v>-0.99426388888888884</v>
      </c>
      <c r="AH508" s="34">
        <v>309</v>
      </c>
      <c r="AI508" s="34">
        <v>291.5</v>
      </c>
      <c r="AJ508" s="34">
        <v>-17.5</v>
      </c>
      <c r="AK508" s="32">
        <v>-5.6634304207119741E-2</v>
      </c>
      <c r="AL508" s="35">
        <v>43684.041655092595</v>
      </c>
      <c r="AM508" s="16"/>
    </row>
    <row r="509" spans="1:39" ht="33" hidden="1" x14ac:dyDescent="0.25">
      <c r="A509" s="25" t="s">
        <v>183</v>
      </c>
      <c r="B509" s="25" t="s">
        <v>51</v>
      </c>
      <c r="C509" s="39">
        <v>450782</v>
      </c>
      <c r="D509" s="25" t="s">
        <v>1492</v>
      </c>
      <c r="E509" s="25" t="s">
        <v>53</v>
      </c>
      <c r="F509" s="25" t="s">
        <v>54</v>
      </c>
      <c r="G509" s="25" t="s">
        <v>75</v>
      </c>
      <c r="H509" s="25" t="s">
        <v>83</v>
      </c>
      <c r="I509" s="17"/>
      <c r="J509" s="25" t="s">
        <v>185</v>
      </c>
      <c r="K509" s="25" t="s">
        <v>65</v>
      </c>
      <c r="L509" s="25" t="s">
        <v>189</v>
      </c>
      <c r="M509" s="25" t="s">
        <v>187</v>
      </c>
      <c r="N509" s="26">
        <v>50974.25</v>
      </c>
      <c r="O509" s="26">
        <v>472501.37</v>
      </c>
      <c r="P509" s="27">
        <v>421527.12</v>
      </c>
      <c r="Q509" s="28">
        <v>8.2694128898414387</v>
      </c>
      <c r="R509" s="29">
        <v>31736.03</v>
      </c>
      <c r="S509" s="29">
        <v>18498.09</v>
      </c>
      <c r="T509" s="30">
        <v>-13237.939999999999</v>
      </c>
      <c r="U509" s="31">
        <v>-0.41712652779821546</v>
      </c>
      <c r="V509" s="26">
        <v>6634.22</v>
      </c>
      <c r="W509" s="26">
        <v>10340.85</v>
      </c>
      <c r="X509" s="27">
        <v>3706.63</v>
      </c>
      <c r="Y509" s="28">
        <v>0.55871375986928384</v>
      </c>
      <c r="Z509" s="29">
        <v>7096</v>
      </c>
      <c r="AA509" s="29">
        <v>3234</v>
      </c>
      <c r="AB509" s="30">
        <v>-3862</v>
      </c>
      <c r="AC509" s="32">
        <v>-0.54425028184892899</v>
      </c>
      <c r="AD509" s="26">
        <v>5508</v>
      </c>
      <c r="AE509" s="26">
        <v>5560</v>
      </c>
      <c r="AF509" s="27">
        <v>52</v>
      </c>
      <c r="AG509" s="33">
        <v>9.44081336238199E-3</v>
      </c>
      <c r="AH509" s="34">
        <v>197</v>
      </c>
      <c r="AI509" s="34">
        <v>148</v>
      </c>
      <c r="AJ509" s="34">
        <v>-49</v>
      </c>
      <c r="AK509" s="32">
        <v>-0.24873096446700507</v>
      </c>
      <c r="AL509" s="35">
        <v>44341.041666666664</v>
      </c>
      <c r="AM509" s="16"/>
    </row>
    <row r="510" spans="1:39" ht="24.75" hidden="1" x14ac:dyDescent="0.25">
      <c r="A510" s="25" t="s">
        <v>183</v>
      </c>
      <c r="B510" s="25" t="s">
        <v>1043</v>
      </c>
      <c r="C510" s="39">
        <v>450783</v>
      </c>
      <c r="D510" s="25" t="s">
        <v>1376</v>
      </c>
      <c r="E510" s="25" t="s">
        <v>62</v>
      </c>
      <c r="F510" s="25" t="s">
        <v>54</v>
      </c>
      <c r="G510" s="25" t="s">
        <v>289</v>
      </c>
      <c r="H510" s="17"/>
      <c r="I510" s="17"/>
      <c r="J510" s="25" t="s">
        <v>95</v>
      </c>
      <c r="K510" s="25" t="s">
        <v>1377</v>
      </c>
      <c r="L510" s="25" t="s">
        <v>1045</v>
      </c>
      <c r="M510" s="25" t="s">
        <v>205</v>
      </c>
      <c r="N510" s="26">
        <v>120711.91</v>
      </c>
      <c r="O510" s="26">
        <v>113156.14</v>
      </c>
      <c r="P510" s="27">
        <v>-7555.7700000000041</v>
      </c>
      <c r="Q510" s="28">
        <v>-6.2593409382719595E-2</v>
      </c>
      <c r="R510" s="29">
        <v>2345.09</v>
      </c>
      <c r="S510" s="29">
        <v>17726.2</v>
      </c>
      <c r="T510" s="30">
        <v>15381.11</v>
      </c>
      <c r="U510" s="31">
        <v>6.5588570161486341</v>
      </c>
      <c r="V510" s="26">
        <v>28006.78</v>
      </c>
      <c r="W510" s="26">
        <v>29129.360000000001</v>
      </c>
      <c r="X510" s="27">
        <v>1122.5800000000017</v>
      </c>
      <c r="Y510" s="28">
        <v>4.0082437181282599E-2</v>
      </c>
      <c r="Z510" s="29">
        <v>112</v>
      </c>
      <c r="AA510" s="29">
        <v>0</v>
      </c>
      <c r="AB510" s="30">
        <v>-112</v>
      </c>
      <c r="AC510" s="32">
        <v>-1</v>
      </c>
      <c r="AD510" s="26">
        <v>90248.04</v>
      </c>
      <c r="AE510" s="26">
        <v>63759.53</v>
      </c>
      <c r="AF510" s="27">
        <v>-26488.509999999995</v>
      </c>
      <c r="AG510" s="33">
        <v>-0.2935078700878157</v>
      </c>
      <c r="AH510" s="34">
        <v>8</v>
      </c>
      <c r="AI510" s="34">
        <v>49</v>
      </c>
      <c r="AJ510" s="34">
        <v>41</v>
      </c>
      <c r="AK510" s="32">
        <v>5.125</v>
      </c>
      <c r="AL510" s="35">
        <v>44144.041666666664</v>
      </c>
      <c r="AM510" s="16"/>
    </row>
    <row r="511" spans="1:39" ht="33" hidden="1" x14ac:dyDescent="0.25">
      <c r="A511" s="25" t="s">
        <v>183</v>
      </c>
      <c r="B511" s="25" t="s">
        <v>1040</v>
      </c>
      <c r="C511" s="39">
        <v>450785</v>
      </c>
      <c r="D511" s="25" t="s">
        <v>1381</v>
      </c>
      <c r="E511" s="25" t="s">
        <v>53</v>
      </c>
      <c r="F511" s="25" t="s">
        <v>54</v>
      </c>
      <c r="G511" s="25" t="s">
        <v>69</v>
      </c>
      <c r="H511" s="25" t="s">
        <v>75</v>
      </c>
      <c r="I511" s="25" t="s">
        <v>83</v>
      </c>
      <c r="J511" s="17"/>
      <c r="K511" s="25" t="s">
        <v>65</v>
      </c>
      <c r="L511" s="25" t="s">
        <v>279</v>
      </c>
      <c r="M511" s="25" t="s">
        <v>205</v>
      </c>
      <c r="N511" s="26">
        <v>33000</v>
      </c>
      <c r="O511" s="26">
        <v>33846.480000000003</v>
      </c>
      <c r="P511" s="27">
        <v>846.4800000000032</v>
      </c>
      <c r="Q511" s="28">
        <v>2.5650909090909189E-2</v>
      </c>
      <c r="R511" s="29">
        <v>18000</v>
      </c>
      <c r="S511" s="29">
        <v>0</v>
      </c>
      <c r="T511" s="30">
        <v>-18000</v>
      </c>
      <c r="U511" s="31">
        <v>-1</v>
      </c>
      <c r="V511" s="26">
        <v>6000</v>
      </c>
      <c r="W511" s="26">
        <v>1385.8</v>
      </c>
      <c r="X511" s="27">
        <v>-4614.2</v>
      </c>
      <c r="Y511" s="28">
        <v>-0.76903333333333335</v>
      </c>
      <c r="Z511" s="29">
        <v>9000</v>
      </c>
      <c r="AA511" s="29">
        <v>0</v>
      </c>
      <c r="AB511" s="30">
        <v>-9000</v>
      </c>
      <c r="AC511" s="32">
        <v>-1</v>
      </c>
      <c r="AD511" s="26">
        <v>0</v>
      </c>
      <c r="AE511" s="26">
        <v>0</v>
      </c>
      <c r="AF511" s="27">
        <v>0</v>
      </c>
      <c r="AG511" s="18"/>
      <c r="AH511" s="34">
        <v>36</v>
      </c>
      <c r="AI511" s="34">
        <v>129.5</v>
      </c>
      <c r="AJ511" s="34">
        <v>93.5</v>
      </c>
      <c r="AK511" s="32">
        <v>2.5972222222222223</v>
      </c>
      <c r="AL511" s="35">
        <v>43468.041655092595</v>
      </c>
      <c r="AM511" s="16"/>
    </row>
    <row r="512" spans="1:39" ht="33" hidden="1" x14ac:dyDescent="0.25">
      <c r="A512" s="25" t="s">
        <v>183</v>
      </c>
      <c r="B512" s="25" t="s">
        <v>1040</v>
      </c>
      <c r="C512" s="39">
        <v>450786</v>
      </c>
      <c r="D512" s="25" t="s">
        <v>1378</v>
      </c>
      <c r="E512" s="25" t="s">
        <v>53</v>
      </c>
      <c r="F512" s="25" t="s">
        <v>54</v>
      </c>
      <c r="G512" s="25" t="s">
        <v>69</v>
      </c>
      <c r="H512" s="25" t="s">
        <v>74</v>
      </c>
      <c r="I512" s="25" t="s">
        <v>83</v>
      </c>
      <c r="J512" s="17"/>
      <c r="K512" s="25" t="s">
        <v>65</v>
      </c>
      <c r="L512" s="25" t="s">
        <v>279</v>
      </c>
      <c r="M512" s="25" t="s">
        <v>205</v>
      </c>
      <c r="N512" s="26">
        <v>358032.47</v>
      </c>
      <c r="O512" s="26">
        <v>468291.42</v>
      </c>
      <c r="P512" s="27">
        <v>110258.95000000001</v>
      </c>
      <c r="Q512" s="28">
        <v>0.30795796258367297</v>
      </c>
      <c r="R512" s="29">
        <v>70000</v>
      </c>
      <c r="S512" s="29">
        <v>2927.54</v>
      </c>
      <c r="T512" s="30">
        <v>-67072.460000000006</v>
      </c>
      <c r="U512" s="31">
        <v>-0.95817800000000009</v>
      </c>
      <c r="V512" s="26">
        <v>45000</v>
      </c>
      <c r="W512" s="26">
        <v>62070.7</v>
      </c>
      <c r="X512" s="27">
        <v>17070.699999999997</v>
      </c>
      <c r="Y512" s="28">
        <v>0.37934888888888885</v>
      </c>
      <c r="Z512" s="29">
        <v>35000</v>
      </c>
      <c r="AA512" s="29">
        <v>288</v>
      </c>
      <c r="AB512" s="30">
        <v>-34712</v>
      </c>
      <c r="AC512" s="32">
        <v>-0.99177142857142853</v>
      </c>
      <c r="AD512" s="26">
        <v>165000</v>
      </c>
      <c r="AE512" s="26">
        <v>13269</v>
      </c>
      <c r="AF512" s="27">
        <v>-151731</v>
      </c>
      <c r="AG512" s="33">
        <v>-0.91958181818181817</v>
      </c>
      <c r="AH512" s="34">
        <v>231</v>
      </c>
      <c r="AI512" s="34">
        <v>247</v>
      </c>
      <c r="AJ512" s="34">
        <v>16</v>
      </c>
      <c r="AK512" s="32">
        <v>6.9264069264069264E-2</v>
      </c>
      <c r="AL512" s="35">
        <v>43505.041655092595</v>
      </c>
      <c r="AM512" s="16"/>
    </row>
    <row r="513" spans="1:39" ht="33" hidden="1" x14ac:dyDescent="0.25">
      <c r="A513" s="25" t="s">
        <v>183</v>
      </c>
      <c r="B513" s="25" t="s">
        <v>1040</v>
      </c>
      <c r="C513" s="39">
        <v>450802</v>
      </c>
      <c r="D513" s="25" t="s">
        <v>1504</v>
      </c>
      <c r="E513" s="25" t="s">
        <v>53</v>
      </c>
      <c r="F513" s="25" t="s">
        <v>54</v>
      </c>
      <c r="G513" s="25" t="s">
        <v>289</v>
      </c>
      <c r="H513" s="25" t="s">
        <v>56</v>
      </c>
      <c r="I513" s="25" t="s">
        <v>56</v>
      </c>
      <c r="J513" s="25" t="s">
        <v>195</v>
      </c>
      <c r="K513" s="25" t="s">
        <v>58</v>
      </c>
      <c r="L513" s="25" t="s">
        <v>196</v>
      </c>
      <c r="M513" s="25" t="s">
        <v>187</v>
      </c>
      <c r="N513" s="26">
        <v>96705.33</v>
      </c>
      <c r="O513" s="26">
        <v>90470.93</v>
      </c>
      <c r="P513" s="27">
        <v>-6234.4000000000087</v>
      </c>
      <c r="Q513" s="28">
        <v>-6.4468008123233833E-2</v>
      </c>
      <c r="R513" s="29">
        <v>45000</v>
      </c>
      <c r="S513" s="29">
        <v>21831.16</v>
      </c>
      <c r="T513" s="30">
        <v>-23168.84</v>
      </c>
      <c r="U513" s="31">
        <v>-0.51486311111111116</v>
      </c>
      <c r="V513" s="26">
        <v>51705.33</v>
      </c>
      <c r="W513" s="26">
        <v>55109.57</v>
      </c>
      <c r="X513" s="27">
        <v>3404.239999999998</v>
      </c>
      <c r="Y513" s="28">
        <v>6.583924713370938E-2</v>
      </c>
      <c r="Z513" s="29">
        <v>0</v>
      </c>
      <c r="AA513" s="29">
        <v>54</v>
      </c>
      <c r="AB513" s="30">
        <v>54</v>
      </c>
      <c r="AC513" s="19"/>
      <c r="AD513" s="26">
        <v>0</v>
      </c>
      <c r="AE513" s="26">
        <v>0</v>
      </c>
      <c r="AF513" s="27">
        <v>0</v>
      </c>
      <c r="AG513" s="18"/>
      <c r="AH513" s="34">
        <v>392</v>
      </c>
      <c r="AI513" s="34">
        <v>410.75</v>
      </c>
      <c r="AJ513" s="34">
        <v>18.75</v>
      </c>
      <c r="AK513" s="32">
        <v>4.7831632653061222E-2</v>
      </c>
      <c r="AL513" s="35">
        <v>43739.041655092595</v>
      </c>
      <c r="AM513" s="16"/>
    </row>
    <row r="514" spans="1:39" ht="33" hidden="1" x14ac:dyDescent="0.25">
      <c r="A514" s="25" t="s">
        <v>183</v>
      </c>
      <c r="B514" s="25" t="s">
        <v>1040</v>
      </c>
      <c r="C514" s="39">
        <v>450804</v>
      </c>
      <c r="D514" s="25" t="s">
        <v>1495</v>
      </c>
      <c r="E514" s="25" t="s">
        <v>53</v>
      </c>
      <c r="F514" s="25" t="s">
        <v>54</v>
      </c>
      <c r="G514" s="25" t="s">
        <v>289</v>
      </c>
      <c r="H514" s="25" t="s">
        <v>56</v>
      </c>
      <c r="I514" s="25" t="s">
        <v>56</v>
      </c>
      <c r="J514" s="25" t="s">
        <v>195</v>
      </c>
      <c r="K514" s="25" t="s">
        <v>65</v>
      </c>
      <c r="L514" s="25" t="s">
        <v>202</v>
      </c>
      <c r="M514" s="25" t="s">
        <v>187</v>
      </c>
      <c r="N514" s="26">
        <v>100337.39</v>
      </c>
      <c r="O514" s="26">
        <v>91348.42</v>
      </c>
      <c r="P514" s="27">
        <v>-8988.9700000000012</v>
      </c>
      <c r="Q514" s="28">
        <v>-8.9587440933036042E-2</v>
      </c>
      <c r="R514" s="29">
        <v>44406.46</v>
      </c>
      <c r="S514" s="29">
        <v>24671.040000000001</v>
      </c>
      <c r="T514" s="30">
        <v>-19735.419999999998</v>
      </c>
      <c r="U514" s="31">
        <v>-0.44442677934696884</v>
      </c>
      <c r="V514" s="26">
        <v>49245.93</v>
      </c>
      <c r="W514" s="26">
        <v>58015.11</v>
      </c>
      <c r="X514" s="27">
        <v>8769.18</v>
      </c>
      <c r="Y514" s="28">
        <v>0.17806913180439479</v>
      </c>
      <c r="Z514" s="29">
        <v>6685</v>
      </c>
      <c r="AA514" s="29">
        <v>2853</v>
      </c>
      <c r="AB514" s="30">
        <v>-3832</v>
      </c>
      <c r="AC514" s="32">
        <v>-0.57322363500373974</v>
      </c>
      <c r="AD514" s="26">
        <v>0</v>
      </c>
      <c r="AE514" s="26">
        <v>0</v>
      </c>
      <c r="AF514" s="27">
        <v>0</v>
      </c>
      <c r="AG514" s="18"/>
      <c r="AH514" s="34">
        <v>370</v>
      </c>
      <c r="AI514" s="34">
        <v>384.75</v>
      </c>
      <c r="AJ514" s="34">
        <v>14.75</v>
      </c>
      <c r="AK514" s="32">
        <v>3.9864864864864867E-2</v>
      </c>
      <c r="AL514" s="35">
        <v>43719.041655092595</v>
      </c>
      <c r="AM514" s="16"/>
    </row>
    <row r="515" spans="1:39" ht="33" hidden="1" x14ac:dyDescent="0.25">
      <c r="A515" s="25" t="s">
        <v>183</v>
      </c>
      <c r="B515" s="25" t="s">
        <v>1040</v>
      </c>
      <c r="C515" s="39">
        <v>450806</v>
      </c>
      <c r="D515" s="25" t="s">
        <v>1503</v>
      </c>
      <c r="E515" s="25" t="s">
        <v>53</v>
      </c>
      <c r="F515" s="25" t="s">
        <v>54</v>
      </c>
      <c r="G515" s="25" t="s">
        <v>289</v>
      </c>
      <c r="H515" s="25" t="s">
        <v>56</v>
      </c>
      <c r="I515" s="25" t="s">
        <v>56</v>
      </c>
      <c r="J515" s="25" t="s">
        <v>195</v>
      </c>
      <c r="K515" s="25" t="s">
        <v>58</v>
      </c>
      <c r="L515" s="25" t="s">
        <v>202</v>
      </c>
      <c r="M515" s="25" t="s">
        <v>187</v>
      </c>
      <c r="N515" s="26">
        <v>99632</v>
      </c>
      <c r="O515" s="26">
        <v>105214.24</v>
      </c>
      <c r="P515" s="27">
        <v>5582.2400000000052</v>
      </c>
      <c r="Q515" s="28">
        <v>5.6028585193512177E-2</v>
      </c>
      <c r="R515" s="29">
        <v>44000</v>
      </c>
      <c r="S515" s="29">
        <v>35813.97</v>
      </c>
      <c r="T515" s="30">
        <v>-8186.0299999999988</v>
      </c>
      <c r="U515" s="31">
        <v>-0.18604613636363634</v>
      </c>
      <c r="V515" s="26">
        <v>48610</v>
      </c>
      <c r="W515" s="26">
        <v>51800.65</v>
      </c>
      <c r="X515" s="27">
        <v>3190.6500000000015</v>
      </c>
      <c r="Y515" s="28">
        <v>6.5637728862374026E-2</v>
      </c>
      <c r="Z515" s="29">
        <v>7022</v>
      </c>
      <c r="AA515" s="29">
        <v>10701.5</v>
      </c>
      <c r="AB515" s="30">
        <v>3679.5</v>
      </c>
      <c r="AC515" s="32">
        <v>0.5239960125320422</v>
      </c>
      <c r="AD515" s="26">
        <v>0</v>
      </c>
      <c r="AE515" s="26">
        <v>0</v>
      </c>
      <c r="AF515" s="27">
        <v>0</v>
      </c>
      <c r="AG515" s="18"/>
      <c r="AH515" s="34">
        <v>363</v>
      </c>
      <c r="AI515" s="34">
        <v>456</v>
      </c>
      <c r="AJ515" s="34">
        <v>93</v>
      </c>
      <c r="AK515" s="32">
        <v>0.256198347107438</v>
      </c>
      <c r="AL515" s="35">
        <v>43797.041655092595</v>
      </c>
      <c r="AM515" s="16"/>
    </row>
    <row r="516" spans="1:39" ht="33" hidden="1" x14ac:dyDescent="0.25">
      <c r="A516" s="25" t="s">
        <v>183</v>
      </c>
      <c r="B516" s="25" t="s">
        <v>1043</v>
      </c>
      <c r="C516" s="39">
        <v>450808</v>
      </c>
      <c r="D516" s="25" t="s">
        <v>1371</v>
      </c>
      <c r="E516" s="25" t="s">
        <v>53</v>
      </c>
      <c r="F516" s="25" t="s">
        <v>54</v>
      </c>
      <c r="G516" s="25" t="s">
        <v>289</v>
      </c>
      <c r="H516" s="17"/>
      <c r="I516" s="17"/>
      <c r="J516" s="25" t="s">
        <v>198</v>
      </c>
      <c r="K516" s="25" t="s">
        <v>65</v>
      </c>
      <c r="L516" s="25" t="s">
        <v>1045</v>
      </c>
      <c r="M516" s="25" t="s">
        <v>200</v>
      </c>
      <c r="N516" s="26">
        <v>16002</v>
      </c>
      <c r="O516" s="26">
        <v>14207.52</v>
      </c>
      <c r="P516" s="27">
        <v>-1794.4799999999996</v>
      </c>
      <c r="Q516" s="28">
        <v>-0.11214098237720282</v>
      </c>
      <c r="R516" s="29">
        <v>5300</v>
      </c>
      <c r="S516" s="29">
        <v>0</v>
      </c>
      <c r="T516" s="30">
        <v>-5300</v>
      </c>
      <c r="U516" s="31">
        <v>-1</v>
      </c>
      <c r="V516" s="26">
        <v>5618</v>
      </c>
      <c r="W516" s="26">
        <v>7053.69</v>
      </c>
      <c r="X516" s="27">
        <v>1435.6899999999996</v>
      </c>
      <c r="Y516" s="28">
        <v>0.25555179779280873</v>
      </c>
      <c r="Z516" s="29">
        <v>1084</v>
      </c>
      <c r="AA516" s="29">
        <v>0</v>
      </c>
      <c r="AB516" s="30">
        <v>-1084</v>
      </c>
      <c r="AC516" s="32">
        <v>-1</v>
      </c>
      <c r="AD516" s="26">
        <v>4000</v>
      </c>
      <c r="AE516" s="26">
        <v>0</v>
      </c>
      <c r="AF516" s="27">
        <v>-4000</v>
      </c>
      <c r="AG516" s="33">
        <v>-1</v>
      </c>
      <c r="AH516" s="34">
        <v>52</v>
      </c>
      <c r="AI516" s="34">
        <v>48</v>
      </c>
      <c r="AJ516" s="34">
        <v>-4</v>
      </c>
      <c r="AK516" s="32">
        <v>-7.6923076923076927E-2</v>
      </c>
      <c r="AL516" s="35">
        <v>43949</v>
      </c>
      <c r="AM516" s="16"/>
    </row>
    <row r="517" spans="1:39" ht="33" hidden="1" x14ac:dyDescent="0.25">
      <c r="A517" s="25" t="s">
        <v>183</v>
      </c>
      <c r="B517" s="25" t="s">
        <v>1136</v>
      </c>
      <c r="C517" s="39">
        <v>450814</v>
      </c>
      <c r="D517" s="25" t="s">
        <v>1373</v>
      </c>
      <c r="E517" s="25" t="s">
        <v>53</v>
      </c>
      <c r="F517" s="25" t="s">
        <v>63</v>
      </c>
      <c r="G517" s="25" t="s">
        <v>56</v>
      </c>
      <c r="H517" s="17"/>
      <c r="I517" s="17"/>
      <c r="J517" s="25" t="s">
        <v>1993</v>
      </c>
      <c r="K517" s="25" t="s">
        <v>65</v>
      </c>
      <c r="L517" s="25" t="s">
        <v>126</v>
      </c>
      <c r="M517" s="25" t="s">
        <v>243</v>
      </c>
      <c r="N517" s="26">
        <v>0</v>
      </c>
      <c r="O517" s="26">
        <v>0</v>
      </c>
      <c r="P517" s="27">
        <v>0</v>
      </c>
      <c r="Q517" s="18"/>
      <c r="R517" s="29">
        <v>0</v>
      </c>
      <c r="S517" s="29">
        <v>0</v>
      </c>
      <c r="T517" s="30">
        <v>0</v>
      </c>
      <c r="U517" s="19"/>
      <c r="V517" s="26">
        <v>0</v>
      </c>
      <c r="W517" s="26">
        <v>0</v>
      </c>
      <c r="X517" s="27">
        <v>0</v>
      </c>
      <c r="Y517" s="18"/>
      <c r="Z517" s="29">
        <v>0</v>
      </c>
      <c r="AA517" s="29">
        <v>0</v>
      </c>
      <c r="AB517" s="30">
        <v>0</v>
      </c>
      <c r="AC517" s="19"/>
      <c r="AD517" s="26">
        <v>0</v>
      </c>
      <c r="AE517" s="26">
        <v>0</v>
      </c>
      <c r="AF517" s="27">
        <v>0</v>
      </c>
      <c r="AG517" s="18"/>
      <c r="AH517" s="34">
        <v>0</v>
      </c>
      <c r="AI517" s="34">
        <v>0</v>
      </c>
      <c r="AJ517" s="34">
        <v>0</v>
      </c>
      <c r="AK517" s="19"/>
      <c r="AL517" s="35">
        <v>43921.041655092595</v>
      </c>
      <c r="AM517" s="16"/>
    </row>
    <row r="518" spans="1:39" ht="24.75" hidden="1" x14ac:dyDescent="0.25">
      <c r="A518" s="25" t="s">
        <v>183</v>
      </c>
      <c r="B518" s="25" t="s">
        <v>1043</v>
      </c>
      <c r="C518" s="39">
        <v>450815</v>
      </c>
      <c r="D518" s="25" t="s">
        <v>1375</v>
      </c>
      <c r="E518" s="25" t="s">
        <v>53</v>
      </c>
      <c r="F518" s="25" t="s">
        <v>54</v>
      </c>
      <c r="G518" s="25" t="s">
        <v>289</v>
      </c>
      <c r="H518" s="25" t="s">
        <v>56</v>
      </c>
      <c r="I518" s="25" t="s">
        <v>56</v>
      </c>
      <c r="J518" s="25" t="s">
        <v>198</v>
      </c>
      <c r="K518" s="25" t="s">
        <v>65</v>
      </c>
      <c r="L518" s="25" t="s">
        <v>1045</v>
      </c>
      <c r="M518" s="25" t="s">
        <v>200</v>
      </c>
      <c r="N518" s="26">
        <v>82284.479999999996</v>
      </c>
      <c r="O518" s="26">
        <v>64684.12</v>
      </c>
      <c r="P518" s="27">
        <v>-17600.359999999993</v>
      </c>
      <c r="Q518" s="28">
        <v>-0.21389647233597386</v>
      </c>
      <c r="R518" s="29">
        <v>24707.279999999999</v>
      </c>
      <c r="S518" s="29">
        <v>16637.88</v>
      </c>
      <c r="T518" s="30">
        <v>-8069.3999999999978</v>
      </c>
      <c r="U518" s="31">
        <v>-0.32660009519461464</v>
      </c>
      <c r="V518" s="26">
        <v>29836.080000000002</v>
      </c>
      <c r="W518" s="26">
        <v>29341.07</v>
      </c>
      <c r="X518" s="27">
        <v>-495.01000000000204</v>
      </c>
      <c r="Y518" s="28">
        <v>-1.659098648347913E-2</v>
      </c>
      <c r="Z518" s="29">
        <v>3858</v>
      </c>
      <c r="AA518" s="29">
        <v>1706.78</v>
      </c>
      <c r="AB518" s="30">
        <v>-2151.2200000000003</v>
      </c>
      <c r="AC518" s="32">
        <v>-0.55759979263867299</v>
      </c>
      <c r="AD518" s="26">
        <v>23883.119999999999</v>
      </c>
      <c r="AE518" s="26">
        <v>15103.05</v>
      </c>
      <c r="AF518" s="27">
        <v>-8780.07</v>
      </c>
      <c r="AG518" s="33">
        <v>-0.36762659150060795</v>
      </c>
      <c r="AH518" s="34">
        <v>160</v>
      </c>
      <c r="AI518" s="34">
        <v>188.75</v>
      </c>
      <c r="AJ518" s="34">
        <v>28.75</v>
      </c>
      <c r="AK518" s="32">
        <v>0.1796875</v>
      </c>
      <c r="AL518" s="35">
        <v>43921.041655092595</v>
      </c>
      <c r="AM518" s="16"/>
    </row>
    <row r="519" spans="1:39" ht="16.5" hidden="1" x14ac:dyDescent="0.25">
      <c r="A519" s="25" t="s">
        <v>183</v>
      </c>
      <c r="B519" s="25" t="s">
        <v>1040</v>
      </c>
      <c r="C519" s="39">
        <v>450816</v>
      </c>
      <c r="D519" s="25" t="s">
        <v>1374</v>
      </c>
      <c r="E519" s="25" t="s">
        <v>53</v>
      </c>
      <c r="F519" s="25" t="s">
        <v>54</v>
      </c>
      <c r="G519" s="25" t="s">
        <v>75</v>
      </c>
      <c r="H519" s="25" t="s">
        <v>69</v>
      </c>
      <c r="I519" s="25" t="s">
        <v>56</v>
      </c>
      <c r="J519" s="17"/>
      <c r="K519" s="25" t="s">
        <v>65</v>
      </c>
      <c r="L519" s="25" t="s">
        <v>209</v>
      </c>
      <c r="M519" s="25" t="s">
        <v>200</v>
      </c>
      <c r="N519" s="26">
        <v>16528.38</v>
      </c>
      <c r="O519" s="26">
        <v>24219.47</v>
      </c>
      <c r="P519" s="27">
        <v>7691.09</v>
      </c>
      <c r="Q519" s="28">
        <v>0.46532630542134196</v>
      </c>
      <c r="R519" s="29">
        <v>9892</v>
      </c>
      <c r="S519" s="29">
        <v>4385.24</v>
      </c>
      <c r="T519" s="30">
        <v>-5506.76</v>
      </c>
      <c r="U519" s="31">
        <v>-0.5566882329154873</v>
      </c>
      <c r="V519" s="26">
        <v>638</v>
      </c>
      <c r="W519" s="26">
        <v>567.92999999999995</v>
      </c>
      <c r="X519" s="27">
        <v>-70.07000000000005</v>
      </c>
      <c r="Y519" s="28">
        <v>-0.10982758620689663</v>
      </c>
      <c r="Z519" s="29">
        <v>1614</v>
      </c>
      <c r="AA519" s="29">
        <v>281</v>
      </c>
      <c r="AB519" s="30">
        <v>-1333</v>
      </c>
      <c r="AC519" s="32">
        <v>-0.82589838909541513</v>
      </c>
      <c r="AD519" s="26">
        <v>2869.95</v>
      </c>
      <c r="AE519" s="26">
        <v>7159.53</v>
      </c>
      <c r="AF519" s="27">
        <v>4289.58</v>
      </c>
      <c r="AG519" s="33">
        <v>1.4946532169549993</v>
      </c>
      <c r="AH519" s="34">
        <v>100</v>
      </c>
      <c r="AI519" s="34">
        <v>75.5</v>
      </c>
      <c r="AJ519" s="34">
        <v>-24.5</v>
      </c>
      <c r="AK519" s="32">
        <v>-0.245</v>
      </c>
      <c r="AL519" s="35">
        <v>43516.041655092595</v>
      </c>
      <c r="AM519" s="16"/>
    </row>
    <row r="520" spans="1:39" ht="33" hidden="1" x14ac:dyDescent="0.25">
      <c r="A520" s="25" t="s">
        <v>183</v>
      </c>
      <c r="B520" s="25" t="s">
        <v>1043</v>
      </c>
      <c r="C520" s="39">
        <v>450817</v>
      </c>
      <c r="D520" s="25" t="s">
        <v>1386</v>
      </c>
      <c r="E520" s="25" t="s">
        <v>53</v>
      </c>
      <c r="F520" s="25" t="s">
        <v>54</v>
      </c>
      <c r="G520" s="25" t="s">
        <v>289</v>
      </c>
      <c r="H520" s="17"/>
      <c r="I520" s="17"/>
      <c r="J520" s="25" t="s">
        <v>198</v>
      </c>
      <c r="K520" s="25" t="s">
        <v>65</v>
      </c>
      <c r="L520" s="25" t="s">
        <v>1045</v>
      </c>
      <c r="M520" s="25" t="s">
        <v>200</v>
      </c>
      <c r="N520" s="26">
        <v>116956.52</v>
      </c>
      <c r="O520" s="26">
        <v>106225.58</v>
      </c>
      <c r="P520" s="27">
        <v>-10730.940000000002</v>
      </c>
      <c r="Q520" s="28">
        <v>-9.175153296284809E-2</v>
      </c>
      <c r="R520" s="29">
        <v>35641.089999999997</v>
      </c>
      <c r="S520" s="29">
        <v>15578.82</v>
      </c>
      <c r="T520" s="30">
        <v>-20062.269999999997</v>
      </c>
      <c r="U520" s="31">
        <v>-0.56289720656691478</v>
      </c>
      <c r="V520" s="26">
        <v>17711.89</v>
      </c>
      <c r="W520" s="26">
        <v>19938.810000000001</v>
      </c>
      <c r="X520" s="27">
        <v>2226.9200000000019</v>
      </c>
      <c r="Y520" s="28">
        <v>0.12573022980607954</v>
      </c>
      <c r="Z520" s="29">
        <v>5148</v>
      </c>
      <c r="AA520" s="29">
        <v>2905.61</v>
      </c>
      <c r="AB520" s="30">
        <v>-2242.39</v>
      </c>
      <c r="AC520" s="32">
        <v>-0.43558469308469305</v>
      </c>
      <c r="AD520" s="26">
        <v>58455.54</v>
      </c>
      <c r="AE520" s="26">
        <v>67162.47</v>
      </c>
      <c r="AF520" s="27">
        <v>8706.93</v>
      </c>
      <c r="AG520" s="33">
        <v>0.148949611961501</v>
      </c>
      <c r="AH520" s="34">
        <v>236</v>
      </c>
      <c r="AI520" s="34">
        <v>166</v>
      </c>
      <c r="AJ520" s="34">
        <v>-70</v>
      </c>
      <c r="AK520" s="32">
        <v>-0.29661016949152541</v>
      </c>
      <c r="AL520" s="35">
        <v>44155.041666666664</v>
      </c>
      <c r="AM520" s="16"/>
    </row>
    <row r="521" spans="1:39" ht="24.75" hidden="1" x14ac:dyDescent="0.25">
      <c r="A521" s="25" t="s">
        <v>183</v>
      </c>
      <c r="B521" s="25" t="s">
        <v>51</v>
      </c>
      <c r="C521" s="39">
        <v>450821</v>
      </c>
      <c r="D521" s="25" t="s">
        <v>1382</v>
      </c>
      <c r="E521" s="25" t="s">
        <v>62</v>
      </c>
      <c r="F521" s="25" t="s">
        <v>54</v>
      </c>
      <c r="G521" s="25" t="s">
        <v>69</v>
      </c>
      <c r="H521" s="25" t="s">
        <v>75</v>
      </c>
      <c r="I521" s="17"/>
      <c r="J521" s="25" t="s">
        <v>198</v>
      </c>
      <c r="K521" s="25" t="s">
        <v>65</v>
      </c>
      <c r="L521" s="25" t="s">
        <v>209</v>
      </c>
      <c r="M521" s="25" t="s">
        <v>200</v>
      </c>
      <c r="N521" s="26">
        <v>91204.55</v>
      </c>
      <c r="O521" s="26">
        <v>82018.11</v>
      </c>
      <c r="P521" s="27">
        <v>-9186.4400000000023</v>
      </c>
      <c r="Q521" s="28">
        <v>-0.10072348364198938</v>
      </c>
      <c r="R521" s="29">
        <v>29405.73</v>
      </c>
      <c r="S521" s="29">
        <v>11315.59</v>
      </c>
      <c r="T521" s="30">
        <v>-18090.14</v>
      </c>
      <c r="U521" s="31">
        <v>-0.61519098488627899</v>
      </c>
      <c r="V521" s="26">
        <v>47160.55</v>
      </c>
      <c r="W521" s="26">
        <v>47459.08</v>
      </c>
      <c r="X521" s="27">
        <v>298.52999999999884</v>
      </c>
      <c r="Y521" s="28">
        <v>6.3300788476809283E-3</v>
      </c>
      <c r="Z521" s="29">
        <v>5319.6</v>
      </c>
      <c r="AA521" s="29">
        <v>3187</v>
      </c>
      <c r="AB521" s="30">
        <v>-2132.6000000000004</v>
      </c>
      <c r="AC521" s="32">
        <v>-0.40089480412061063</v>
      </c>
      <c r="AD521" s="26">
        <v>9318.67</v>
      </c>
      <c r="AE521" s="26">
        <v>16105.45</v>
      </c>
      <c r="AF521" s="27">
        <v>6786.7800000000007</v>
      </c>
      <c r="AG521" s="33">
        <v>0.72829921008040854</v>
      </c>
      <c r="AH521" s="34">
        <v>164</v>
      </c>
      <c r="AI521" s="34">
        <v>121</v>
      </c>
      <c r="AJ521" s="34">
        <v>-43</v>
      </c>
      <c r="AK521" s="32">
        <v>-0.26219512195121952</v>
      </c>
      <c r="AL521" s="35">
        <v>44477.041666666664</v>
      </c>
      <c r="AM521" s="16"/>
    </row>
    <row r="522" spans="1:39" ht="24.75" hidden="1" x14ac:dyDescent="0.25">
      <c r="A522" s="25" t="s">
        <v>183</v>
      </c>
      <c r="B522" s="25" t="s">
        <v>1040</v>
      </c>
      <c r="C522" s="39">
        <v>450828</v>
      </c>
      <c r="D522" s="25" t="s">
        <v>1426</v>
      </c>
      <c r="E522" s="25" t="s">
        <v>53</v>
      </c>
      <c r="F522" s="25" t="s">
        <v>54</v>
      </c>
      <c r="G522" s="25" t="s">
        <v>289</v>
      </c>
      <c r="H522" s="25" t="s">
        <v>56</v>
      </c>
      <c r="I522" s="25" t="s">
        <v>56</v>
      </c>
      <c r="J522" s="25" t="s">
        <v>198</v>
      </c>
      <c r="K522" s="25" t="s">
        <v>65</v>
      </c>
      <c r="L522" s="25" t="s">
        <v>199</v>
      </c>
      <c r="M522" s="25" t="s">
        <v>200</v>
      </c>
      <c r="N522" s="26">
        <v>58915</v>
      </c>
      <c r="O522" s="26">
        <v>44814.9</v>
      </c>
      <c r="P522" s="27">
        <v>-14100.099999999999</v>
      </c>
      <c r="Q522" s="28">
        <v>-0.23932954256131714</v>
      </c>
      <c r="R522" s="29">
        <v>0</v>
      </c>
      <c r="S522" s="29">
        <v>6333.48</v>
      </c>
      <c r="T522" s="30">
        <v>6333.48</v>
      </c>
      <c r="U522" s="19"/>
      <c r="V522" s="26">
        <v>0</v>
      </c>
      <c r="W522" s="26">
        <v>26865.32</v>
      </c>
      <c r="X522" s="27">
        <v>26865.32</v>
      </c>
      <c r="Y522" s="18"/>
      <c r="Z522" s="29">
        <v>0</v>
      </c>
      <c r="AA522" s="29">
        <v>228</v>
      </c>
      <c r="AB522" s="30">
        <v>228</v>
      </c>
      <c r="AC522" s="19"/>
      <c r="AD522" s="26">
        <v>0</v>
      </c>
      <c r="AE522" s="26">
        <v>0</v>
      </c>
      <c r="AF522" s="27">
        <v>0</v>
      </c>
      <c r="AG522" s="18"/>
      <c r="AH522" s="34">
        <v>242</v>
      </c>
      <c r="AI522" s="34">
        <v>262.5</v>
      </c>
      <c r="AJ522" s="34">
        <v>20.5</v>
      </c>
      <c r="AK522" s="32">
        <v>8.4710743801652888E-2</v>
      </c>
      <c r="AL522" s="35">
        <v>43669.040972222225</v>
      </c>
      <c r="AM522" s="16"/>
    </row>
    <row r="523" spans="1:39" ht="16.5" hidden="1" x14ac:dyDescent="0.25">
      <c r="A523" s="25" t="s">
        <v>183</v>
      </c>
      <c r="B523" s="25" t="s">
        <v>1040</v>
      </c>
      <c r="C523" s="39">
        <v>450831</v>
      </c>
      <c r="D523" s="25" t="s">
        <v>1420</v>
      </c>
      <c r="E523" s="25" t="s">
        <v>53</v>
      </c>
      <c r="F523" s="25" t="s">
        <v>63</v>
      </c>
      <c r="G523" s="25" t="s">
        <v>289</v>
      </c>
      <c r="H523" s="17"/>
      <c r="I523" s="17"/>
      <c r="J523" s="17"/>
      <c r="K523" s="25" t="s">
        <v>65</v>
      </c>
      <c r="L523" s="25" t="s">
        <v>828</v>
      </c>
      <c r="M523" s="25" t="s">
        <v>200</v>
      </c>
      <c r="N523" s="26">
        <v>8135</v>
      </c>
      <c r="O523" s="26">
        <v>7225.85</v>
      </c>
      <c r="P523" s="27">
        <v>-909.14999999999964</v>
      </c>
      <c r="Q523" s="28">
        <v>-0.11175783650891206</v>
      </c>
      <c r="R523" s="29">
        <v>7616</v>
      </c>
      <c r="S523" s="29">
        <v>2858.97</v>
      </c>
      <c r="T523" s="30">
        <v>-4757.0300000000007</v>
      </c>
      <c r="U523" s="31">
        <v>-0.62461003151260508</v>
      </c>
      <c r="V523" s="26">
        <v>200</v>
      </c>
      <c r="W523" s="26">
        <v>115.25</v>
      </c>
      <c r="X523" s="27">
        <v>-84.75</v>
      </c>
      <c r="Y523" s="28">
        <v>-0.42375000000000002</v>
      </c>
      <c r="Z523" s="29">
        <v>319</v>
      </c>
      <c r="AA523" s="29">
        <v>14</v>
      </c>
      <c r="AB523" s="30">
        <v>-305</v>
      </c>
      <c r="AC523" s="32">
        <v>-0.9561128526645768</v>
      </c>
      <c r="AD523" s="26">
        <v>0</v>
      </c>
      <c r="AE523" s="26">
        <v>682.33</v>
      </c>
      <c r="AF523" s="27">
        <v>682.33</v>
      </c>
      <c r="AG523" s="18"/>
      <c r="AH523" s="34">
        <v>49</v>
      </c>
      <c r="AI523" s="34">
        <v>40.5</v>
      </c>
      <c r="AJ523" s="34">
        <v>-8.5</v>
      </c>
      <c r="AK523" s="32">
        <v>-0.17346938775510204</v>
      </c>
      <c r="AL523" s="35">
        <v>43544.041655092595</v>
      </c>
      <c r="AM523" s="16"/>
    </row>
    <row r="524" spans="1:39" ht="33" hidden="1" x14ac:dyDescent="0.25">
      <c r="A524" s="25" t="s">
        <v>183</v>
      </c>
      <c r="B524" s="25" t="s">
        <v>1040</v>
      </c>
      <c r="C524" s="39">
        <v>450834</v>
      </c>
      <c r="D524" s="25" t="s">
        <v>1417</v>
      </c>
      <c r="E524" s="25" t="s">
        <v>53</v>
      </c>
      <c r="F524" s="25" t="s">
        <v>54</v>
      </c>
      <c r="G524" s="25" t="s">
        <v>289</v>
      </c>
      <c r="H524" s="25" t="s">
        <v>56</v>
      </c>
      <c r="I524" s="25" t="s">
        <v>56</v>
      </c>
      <c r="J524" s="17"/>
      <c r="K524" s="25" t="s">
        <v>65</v>
      </c>
      <c r="L524" s="25" t="s">
        <v>279</v>
      </c>
      <c r="M524" s="25" t="s">
        <v>205</v>
      </c>
      <c r="N524" s="26">
        <v>0</v>
      </c>
      <c r="O524" s="26">
        <v>18656.150000000001</v>
      </c>
      <c r="P524" s="27">
        <v>18656.150000000001</v>
      </c>
      <c r="Q524" s="18"/>
      <c r="R524" s="29">
        <v>0</v>
      </c>
      <c r="S524" s="29">
        <v>5667.11</v>
      </c>
      <c r="T524" s="30">
        <v>5667.11</v>
      </c>
      <c r="U524" s="19"/>
      <c r="V524" s="26">
        <v>0</v>
      </c>
      <c r="W524" s="26">
        <v>4112.72</v>
      </c>
      <c r="X524" s="27">
        <v>4112.72</v>
      </c>
      <c r="Y524" s="18"/>
      <c r="Z524" s="29">
        <v>0</v>
      </c>
      <c r="AA524" s="29">
        <v>912</v>
      </c>
      <c r="AB524" s="30">
        <v>912</v>
      </c>
      <c r="AC524" s="19"/>
      <c r="AD524" s="26">
        <v>0</v>
      </c>
      <c r="AE524" s="26">
        <v>7964.32</v>
      </c>
      <c r="AF524" s="27">
        <v>7964.32</v>
      </c>
      <c r="AG524" s="18"/>
      <c r="AH524" s="34">
        <v>0</v>
      </c>
      <c r="AI524" s="34">
        <v>58</v>
      </c>
      <c r="AJ524" s="34">
        <v>58</v>
      </c>
      <c r="AK524" s="19"/>
      <c r="AL524" s="35">
        <v>43558.040972222225</v>
      </c>
      <c r="AM524" s="16"/>
    </row>
    <row r="525" spans="1:39" ht="33" hidden="1" x14ac:dyDescent="0.25">
      <c r="A525" s="25" t="s">
        <v>183</v>
      </c>
      <c r="B525" s="25" t="s">
        <v>1043</v>
      </c>
      <c r="C525" s="39">
        <v>450835</v>
      </c>
      <c r="D525" s="25" t="s">
        <v>1254</v>
      </c>
      <c r="E525" s="25" t="s">
        <v>53</v>
      </c>
      <c r="F525" s="25" t="s">
        <v>54</v>
      </c>
      <c r="G525" s="25" t="s">
        <v>289</v>
      </c>
      <c r="H525" s="25" t="s">
        <v>56</v>
      </c>
      <c r="I525" s="25" t="s">
        <v>56</v>
      </c>
      <c r="J525" s="25" t="s">
        <v>195</v>
      </c>
      <c r="K525" s="25" t="s">
        <v>58</v>
      </c>
      <c r="L525" s="25" t="s">
        <v>1045</v>
      </c>
      <c r="M525" s="25" t="s">
        <v>1255</v>
      </c>
      <c r="N525" s="26">
        <v>1269132.42</v>
      </c>
      <c r="O525" s="26">
        <v>1215520.3400000001</v>
      </c>
      <c r="P525" s="27">
        <v>-53612.079999999842</v>
      </c>
      <c r="Q525" s="28">
        <v>-4.2243093908198991E-2</v>
      </c>
      <c r="R525" s="29">
        <v>767166.47</v>
      </c>
      <c r="S525" s="29">
        <v>343239.34</v>
      </c>
      <c r="T525" s="30">
        <v>-423927.12999999995</v>
      </c>
      <c r="U525" s="31">
        <v>-0.55258818858441505</v>
      </c>
      <c r="V525" s="26">
        <v>123394.72</v>
      </c>
      <c r="W525" s="26">
        <v>168249.45</v>
      </c>
      <c r="X525" s="27">
        <v>44854.73000000001</v>
      </c>
      <c r="Y525" s="28">
        <v>0.36350607222091846</v>
      </c>
      <c r="Z525" s="29">
        <v>178921</v>
      </c>
      <c r="AA525" s="29">
        <v>92478.25</v>
      </c>
      <c r="AB525" s="30">
        <v>-86442.75</v>
      </c>
      <c r="AC525" s="32">
        <v>-0.48313361763012724</v>
      </c>
      <c r="AD525" s="26">
        <v>199650.23</v>
      </c>
      <c r="AE525" s="26">
        <v>91407.11</v>
      </c>
      <c r="AF525" s="27">
        <v>-108243.12000000001</v>
      </c>
      <c r="AG525" s="33">
        <v>-0.54216376309709235</v>
      </c>
      <c r="AH525" s="34">
        <v>7977</v>
      </c>
      <c r="AI525" s="34">
        <v>7220.75</v>
      </c>
      <c r="AJ525" s="34">
        <v>-756.25</v>
      </c>
      <c r="AK525" s="32">
        <v>-9.4803810956499937E-2</v>
      </c>
      <c r="AL525" s="35">
        <v>43841.041655092595</v>
      </c>
      <c r="AM525" s="16"/>
    </row>
    <row r="526" spans="1:39" ht="33" hidden="1" x14ac:dyDescent="0.25">
      <c r="A526" s="25" t="s">
        <v>183</v>
      </c>
      <c r="B526" s="25" t="s">
        <v>1040</v>
      </c>
      <c r="C526" s="39">
        <v>450841</v>
      </c>
      <c r="D526" s="25" t="s">
        <v>1402</v>
      </c>
      <c r="E526" s="25" t="s">
        <v>53</v>
      </c>
      <c r="F526" s="25" t="s">
        <v>54</v>
      </c>
      <c r="G526" s="25" t="s">
        <v>69</v>
      </c>
      <c r="H526" s="25" t="s">
        <v>75</v>
      </c>
      <c r="I526" s="25" t="s">
        <v>56</v>
      </c>
      <c r="J526" s="17"/>
      <c r="K526" s="25" t="s">
        <v>65</v>
      </c>
      <c r="L526" s="25" t="s">
        <v>209</v>
      </c>
      <c r="M526" s="25" t="s">
        <v>200</v>
      </c>
      <c r="N526" s="26">
        <v>106379.9</v>
      </c>
      <c r="O526" s="26">
        <v>141245.72</v>
      </c>
      <c r="P526" s="27">
        <v>34865.820000000007</v>
      </c>
      <c r="Q526" s="28">
        <v>0.32774819303270647</v>
      </c>
      <c r="R526" s="29">
        <v>22816</v>
      </c>
      <c r="S526" s="29">
        <v>16767.93</v>
      </c>
      <c r="T526" s="30">
        <v>-6048.07</v>
      </c>
      <c r="U526" s="31">
        <v>-0.26508020687237027</v>
      </c>
      <c r="V526" s="26">
        <v>34938</v>
      </c>
      <c r="W526" s="26">
        <v>33373.82</v>
      </c>
      <c r="X526" s="27">
        <v>-1564.1800000000003</v>
      </c>
      <c r="Y526" s="28">
        <v>-4.4770164291029833E-2</v>
      </c>
      <c r="Z526" s="29">
        <v>4224</v>
      </c>
      <c r="AA526" s="29">
        <v>2895</v>
      </c>
      <c r="AB526" s="30">
        <v>-1329</v>
      </c>
      <c r="AC526" s="32">
        <v>-0.31463068181818182</v>
      </c>
      <c r="AD526" s="26">
        <v>34731</v>
      </c>
      <c r="AE526" s="26">
        <v>34273.019999999997</v>
      </c>
      <c r="AF526" s="27">
        <v>-457.9800000000032</v>
      </c>
      <c r="AG526" s="33">
        <v>-1.3186490455213015E-2</v>
      </c>
      <c r="AH526" s="34">
        <v>186</v>
      </c>
      <c r="AI526" s="34">
        <v>177.5</v>
      </c>
      <c r="AJ526" s="34">
        <v>-8.5</v>
      </c>
      <c r="AK526" s="32">
        <v>-4.5698924731182797E-2</v>
      </c>
      <c r="AL526" s="35">
        <v>43523.040972222225</v>
      </c>
      <c r="AM526" s="16"/>
    </row>
    <row r="527" spans="1:39" ht="41.25" hidden="1" x14ac:dyDescent="0.25">
      <c r="A527" s="25" t="s">
        <v>183</v>
      </c>
      <c r="B527" s="25" t="s">
        <v>1040</v>
      </c>
      <c r="C527" s="39">
        <v>450842</v>
      </c>
      <c r="D527" s="25" t="s">
        <v>1387</v>
      </c>
      <c r="E527" s="25" t="s">
        <v>53</v>
      </c>
      <c r="F527" s="25" t="s">
        <v>54</v>
      </c>
      <c r="G527" s="25" t="s">
        <v>112</v>
      </c>
      <c r="H527" s="25" t="s">
        <v>69</v>
      </c>
      <c r="I527" s="25" t="s">
        <v>69</v>
      </c>
      <c r="J527" s="17"/>
      <c r="K527" s="25" t="s">
        <v>65</v>
      </c>
      <c r="L527" s="25" t="s">
        <v>196</v>
      </c>
      <c r="M527" s="25" t="s">
        <v>205</v>
      </c>
      <c r="N527" s="26">
        <v>422510.38</v>
      </c>
      <c r="O527" s="26">
        <v>878561.92</v>
      </c>
      <c r="P527" s="27">
        <v>456051.54000000004</v>
      </c>
      <c r="Q527" s="28">
        <v>1.07938541060222</v>
      </c>
      <c r="R527" s="29">
        <v>0</v>
      </c>
      <c r="S527" s="29">
        <v>319.37</v>
      </c>
      <c r="T527" s="30">
        <v>319.37</v>
      </c>
      <c r="U527" s="19"/>
      <c r="V527" s="26">
        <v>61147.19</v>
      </c>
      <c r="W527" s="26">
        <v>62103.29</v>
      </c>
      <c r="X527" s="27">
        <v>956.09999999999854</v>
      </c>
      <c r="Y527" s="28">
        <v>1.5636041492667094E-2</v>
      </c>
      <c r="Z527" s="29">
        <v>29628.1</v>
      </c>
      <c r="AA527" s="29">
        <v>2805</v>
      </c>
      <c r="AB527" s="30">
        <v>-26823.1</v>
      </c>
      <c r="AC527" s="32">
        <v>-0.90532636247346265</v>
      </c>
      <c r="AD527" s="26">
        <v>331735.09000000003</v>
      </c>
      <c r="AE527" s="26">
        <v>376255.42</v>
      </c>
      <c r="AF527" s="27">
        <v>44520.329999999958</v>
      </c>
      <c r="AG527" s="33">
        <v>0.13420446417049206</v>
      </c>
      <c r="AH527" s="34">
        <v>223.8</v>
      </c>
      <c r="AI527" s="34">
        <v>264.75</v>
      </c>
      <c r="AJ527" s="34">
        <v>40.949999999999989</v>
      </c>
      <c r="AK527" s="32">
        <v>0.18297587131367285</v>
      </c>
      <c r="AL527" s="35">
        <v>43519.041655092595</v>
      </c>
      <c r="AM527" s="16"/>
    </row>
    <row r="528" spans="1:39" ht="33" hidden="1" x14ac:dyDescent="0.25">
      <c r="A528" s="25" t="s">
        <v>183</v>
      </c>
      <c r="B528" s="25" t="s">
        <v>51</v>
      </c>
      <c r="C528" s="39">
        <v>450844</v>
      </c>
      <c r="D528" s="25" t="s">
        <v>1394</v>
      </c>
      <c r="E528" s="25" t="s">
        <v>53</v>
      </c>
      <c r="F528" s="25" t="s">
        <v>54</v>
      </c>
      <c r="G528" s="25" t="s">
        <v>74</v>
      </c>
      <c r="H528" s="25" t="s">
        <v>56</v>
      </c>
      <c r="I528" s="25" t="s">
        <v>56</v>
      </c>
      <c r="J528" s="25" t="s">
        <v>185</v>
      </c>
      <c r="K528" s="25" t="s">
        <v>65</v>
      </c>
      <c r="L528" s="25" t="s">
        <v>186</v>
      </c>
      <c r="M528" s="25" t="s">
        <v>187</v>
      </c>
      <c r="N528" s="26">
        <v>939810.5</v>
      </c>
      <c r="O528" s="26">
        <v>787018.95</v>
      </c>
      <c r="P528" s="27">
        <v>-152791.55000000005</v>
      </c>
      <c r="Q528" s="28">
        <v>-0.16257697695439671</v>
      </c>
      <c r="R528" s="29">
        <v>78703.759999999995</v>
      </c>
      <c r="S528" s="29">
        <v>99385.43</v>
      </c>
      <c r="T528" s="30">
        <v>20681.669999999998</v>
      </c>
      <c r="U528" s="31">
        <v>0.26277867791831039</v>
      </c>
      <c r="V528" s="26">
        <v>2615.42</v>
      </c>
      <c r="W528" s="26">
        <v>2643.34</v>
      </c>
      <c r="X528" s="27">
        <v>27.920000000000073</v>
      </c>
      <c r="Y528" s="28">
        <v>1.0675149689151292E-2</v>
      </c>
      <c r="Z528" s="29">
        <v>11740</v>
      </c>
      <c r="AA528" s="29">
        <v>3857</v>
      </c>
      <c r="AB528" s="30">
        <v>-7883</v>
      </c>
      <c r="AC528" s="32">
        <v>-0.67146507666098809</v>
      </c>
      <c r="AD528" s="26">
        <v>846751.32</v>
      </c>
      <c r="AE528" s="26">
        <v>674889</v>
      </c>
      <c r="AF528" s="27">
        <v>-171862.31999999995</v>
      </c>
      <c r="AG528" s="33">
        <v>-0.20296669865244493</v>
      </c>
      <c r="AH528" s="34">
        <v>490</v>
      </c>
      <c r="AI528" s="34">
        <v>375</v>
      </c>
      <c r="AJ528" s="34">
        <v>-115</v>
      </c>
      <c r="AK528" s="32">
        <v>-0.23469387755102042</v>
      </c>
      <c r="AL528" s="35">
        <v>44328</v>
      </c>
      <c r="AM528" s="16"/>
    </row>
    <row r="529" spans="1:39" ht="41.25" hidden="1" x14ac:dyDescent="0.25">
      <c r="A529" s="25" t="s">
        <v>183</v>
      </c>
      <c r="B529" s="25" t="s">
        <v>51</v>
      </c>
      <c r="C529" s="39">
        <v>450846</v>
      </c>
      <c r="D529" s="25" t="s">
        <v>1392</v>
      </c>
      <c r="E529" s="25" t="s">
        <v>53</v>
      </c>
      <c r="F529" s="25" t="s">
        <v>54</v>
      </c>
      <c r="G529" s="25" t="s">
        <v>75</v>
      </c>
      <c r="H529" s="25" t="s">
        <v>1393</v>
      </c>
      <c r="I529" s="25" t="s">
        <v>56</v>
      </c>
      <c r="J529" s="25" t="s">
        <v>185</v>
      </c>
      <c r="K529" s="25" t="s">
        <v>65</v>
      </c>
      <c r="L529" s="25" t="s">
        <v>189</v>
      </c>
      <c r="M529" s="25" t="s">
        <v>187</v>
      </c>
      <c r="N529" s="26">
        <v>76860.09</v>
      </c>
      <c r="O529" s="26">
        <v>691540.5</v>
      </c>
      <c r="P529" s="27">
        <v>614680.41</v>
      </c>
      <c r="Q529" s="28">
        <v>7.9973938359947283</v>
      </c>
      <c r="R529" s="29">
        <v>56333.95</v>
      </c>
      <c r="S529" s="29">
        <v>30909.79</v>
      </c>
      <c r="T529" s="30">
        <v>-25424.159999999996</v>
      </c>
      <c r="U529" s="31">
        <v>-0.45131150931188024</v>
      </c>
      <c r="V529" s="26">
        <v>8114.14</v>
      </c>
      <c r="W529" s="26">
        <v>11081.52</v>
      </c>
      <c r="X529" s="27">
        <v>2967.38</v>
      </c>
      <c r="Y529" s="28">
        <v>0.365704806670824</v>
      </c>
      <c r="Z529" s="29">
        <v>12412</v>
      </c>
      <c r="AA529" s="29">
        <v>1792</v>
      </c>
      <c r="AB529" s="30">
        <v>-10620</v>
      </c>
      <c r="AC529" s="32">
        <v>-0.85562359007412181</v>
      </c>
      <c r="AD529" s="26">
        <v>0</v>
      </c>
      <c r="AE529" s="26">
        <v>15424.35</v>
      </c>
      <c r="AF529" s="27">
        <v>15424.35</v>
      </c>
      <c r="AG529" s="18"/>
      <c r="AH529" s="34">
        <v>377</v>
      </c>
      <c r="AI529" s="34">
        <v>226.75</v>
      </c>
      <c r="AJ529" s="34">
        <v>-150.25</v>
      </c>
      <c r="AK529" s="32">
        <v>-0.39854111405835546</v>
      </c>
      <c r="AL529" s="35">
        <v>44540.041666666664</v>
      </c>
      <c r="AM529" s="16"/>
    </row>
    <row r="530" spans="1:39" ht="49.5" hidden="1" x14ac:dyDescent="0.25">
      <c r="A530" s="25" t="s">
        <v>183</v>
      </c>
      <c r="B530" s="25" t="s">
        <v>51</v>
      </c>
      <c r="C530" s="39">
        <v>450847</v>
      </c>
      <c r="D530" s="25" t="s">
        <v>1395</v>
      </c>
      <c r="E530" s="25" t="s">
        <v>53</v>
      </c>
      <c r="F530" s="25" t="s">
        <v>54</v>
      </c>
      <c r="G530" s="25" t="s">
        <v>75</v>
      </c>
      <c r="H530" s="25" t="s">
        <v>1393</v>
      </c>
      <c r="I530" s="25" t="s">
        <v>56</v>
      </c>
      <c r="J530" s="25" t="s">
        <v>185</v>
      </c>
      <c r="K530" s="25" t="s">
        <v>65</v>
      </c>
      <c r="L530" s="25" t="s">
        <v>189</v>
      </c>
      <c r="M530" s="25" t="s">
        <v>187</v>
      </c>
      <c r="N530" s="26">
        <v>35823.040000000001</v>
      </c>
      <c r="O530" s="26">
        <v>185195.54</v>
      </c>
      <c r="P530" s="27">
        <v>149372.5</v>
      </c>
      <c r="Q530" s="28">
        <v>4.1697326636712013</v>
      </c>
      <c r="R530" s="29">
        <v>28723.01</v>
      </c>
      <c r="S530" s="29">
        <v>14940.29</v>
      </c>
      <c r="T530" s="30">
        <v>-13782.719999999998</v>
      </c>
      <c r="U530" s="31">
        <v>-0.47984943082218745</v>
      </c>
      <c r="V530" s="26">
        <v>1892.03</v>
      </c>
      <c r="W530" s="26">
        <v>1548.3</v>
      </c>
      <c r="X530" s="27">
        <v>-343.73</v>
      </c>
      <c r="Y530" s="28">
        <v>-0.18167259504341898</v>
      </c>
      <c r="Z530" s="29">
        <v>5208</v>
      </c>
      <c r="AA530" s="29">
        <v>0</v>
      </c>
      <c r="AB530" s="30">
        <v>-5208</v>
      </c>
      <c r="AC530" s="32">
        <v>-1</v>
      </c>
      <c r="AD530" s="26">
        <v>0</v>
      </c>
      <c r="AE530" s="26">
        <v>7136.35</v>
      </c>
      <c r="AF530" s="27">
        <v>7136.35</v>
      </c>
      <c r="AG530" s="18"/>
      <c r="AH530" s="34">
        <v>137</v>
      </c>
      <c r="AI530" s="34">
        <v>58</v>
      </c>
      <c r="AJ530" s="34">
        <v>-79</v>
      </c>
      <c r="AK530" s="32">
        <v>-0.57664233576642332</v>
      </c>
      <c r="AL530" s="35">
        <v>44538.041666666664</v>
      </c>
      <c r="AM530" s="16"/>
    </row>
    <row r="531" spans="1:39" ht="41.25" hidden="1" x14ac:dyDescent="0.25">
      <c r="A531" s="25" t="s">
        <v>183</v>
      </c>
      <c r="B531" s="25" t="s">
        <v>1136</v>
      </c>
      <c r="C531" s="39">
        <v>450848</v>
      </c>
      <c r="D531" s="25" t="s">
        <v>5008</v>
      </c>
      <c r="E531" s="25" t="s">
        <v>53</v>
      </c>
      <c r="F531" s="25" t="s">
        <v>63</v>
      </c>
      <c r="G531" s="25" t="s">
        <v>56</v>
      </c>
      <c r="H531" s="17"/>
      <c r="I531" s="17"/>
      <c r="J531" s="17"/>
      <c r="K531" s="25" t="s">
        <v>65</v>
      </c>
      <c r="L531" s="25" t="s">
        <v>126</v>
      </c>
      <c r="M531" s="25" t="s">
        <v>243</v>
      </c>
      <c r="N531" s="26">
        <v>0</v>
      </c>
      <c r="O531" s="26">
        <v>0</v>
      </c>
      <c r="P531" s="27">
        <v>0</v>
      </c>
      <c r="Q531" s="18"/>
      <c r="R531" s="29">
        <v>0</v>
      </c>
      <c r="S531" s="29">
        <v>0</v>
      </c>
      <c r="T531" s="30">
        <v>0</v>
      </c>
      <c r="U531" s="19"/>
      <c r="V531" s="26">
        <v>0</v>
      </c>
      <c r="W531" s="26">
        <v>0</v>
      </c>
      <c r="X531" s="27">
        <v>0</v>
      </c>
      <c r="Y531" s="18"/>
      <c r="Z531" s="29">
        <v>0</v>
      </c>
      <c r="AA531" s="29">
        <v>0</v>
      </c>
      <c r="AB531" s="30">
        <v>0</v>
      </c>
      <c r="AC531" s="19"/>
      <c r="AD531" s="26">
        <v>0</v>
      </c>
      <c r="AE531" s="26">
        <v>0</v>
      </c>
      <c r="AF531" s="27">
        <v>0</v>
      </c>
      <c r="AG531" s="18"/>
      <c r="AH531" s="34">
        <v>0</v>
      </c>
      <c r="AI531" s="34">
        <v>0</v>
      </c>
      <c r="AJ531" s="34">
        <v>0</v>
      </c>
      <c r="AK531" s="19"/>
      <c r="AL531" s="35">
        <v>43718.041655092595</v>
      </c>
      <c r="AM531" s="16"/>
    </row>
    <row r="532" spans="1:39" ht="24.75" hidden="1" x14ac:dyDescent="0.25">
      <c r="A532" s="25" t="s">
        <v>183</v>
      </c>
      <c r="B532" s="25" t="s">
        <v>1040</v>
      </c>
      <c r="C532" s="39">
        <v>450849</v>
      </c>
      <c r="D532" s="25" t="s">
        <v>1389</v>
      </c>
      <c r="E532" s="25" t="s">
        <v>53</v>
      </c>
      <c r="F532" s="25" t="s">
        <v>54</v>
      </c>
      <c r="G532" s="25" t="s">
        <v>289</v>
      </c>
      <c r="H532" s="25" t="s">
        <v>56</v>
      </c>
      <c r="I532" s="25" t="s">
        <v>56</v>
      </c>
      <c r="J532" s="25" t="s">
        <v>185</v>
      </c>
      <c r="K532" s="25" t="s">
        <v>65</v>
      </c>
      <c r="L532" s="25" t="s">
        <v>186</v>
      </c>
      <c r="M532" s="25" t="s">
        <v>187</v>
      </c>
      <c r="N532" s="26">
        <v>210918.79</v>
      </c>
      <c r="O532" s="26">
        <v>128743.76</v>
      </c>
      <c r="P532" s="27">
        <v>-82175.030000000013</v>
      </c>
      <c r="Q532" s="28">
        <v>-0.38960507027372959</v>
      </c>
      <c r="R532" s="29">
        <v>19452.09</v>
      </c>
      <c r="S532" s="29">
        <v>15955</v>
      </c>
      <c r="T532" s="30">
        <v>-3497.09</v>
      </c>
      <c r="U532" s="31">
        <v>-0.1797796534973877</v>
      </c>
      <c r="V532" s="26">
        <v>4482.46</v>
      </c>
      <c r="W532" s="26">
        <v>4633.55</v>
      </c>
      <c r="X532" s="27">
        <v>151.09000000000015</v>
      </c>
      <c r="Y532" s="28">
        <v>3.3706937708311985E-2</v>
      </c>
      <c r="Z532" s="29">
        <v>195</v>
      </c>
      <c r="AA532" s="29">
        <v>1905</v>
      </c>
      <c r="AB532" s="30">
        <v>1710</v>
      </c>
      <c r="AC532" s="32">
        <v>8.7692307692307701</v>
      </c>
      <c r="AD532" s="26">
        <v>186789.24</v>
      </c>
      <c r="AE532" s="26">
        <v>2812.5</v>
      </c>
      <c r="AF532" s="27">
        <v>-183976.74</v>
      </c>
      <c r="AG532" s="33">
        <v>-0.98494292283645457</v>
      </c>
      <c r="AH532" s="34">
        <v>154</v>
      </c>
      <c r="AI532" s="34">
        <v>167</v>
      </c>
      <c r="AJ532" s="34">
        <v>13</v>
      </c>
      <c r="AK532" s="32">
        <v>8.4415584415584416E-2</v>
      </c>
      <c r="AL532" s="35">
        <v>43718.041655092595</v>
      </c>
      <c r="AM532" s="16"/>
    </row>
    <row r="533" spans="1:39" ht="33" hidden="1" x14ac:dyDescent="0.25">
      <c r="A533" s="25" t="s">
        <v>183</v>
      </c>
      <c r="B533" s="25" t="s">
        <v>1040</v>
      </c>
      <c r="C533" s="39">
        <v>450852</v>
      </c>
      <c r="D533" s="25" t="s">
        <v>1470</v>
      </c>
      <c r="E533" s="25" t="s">
        <v>53</v>
      </c>
      <c r="F533" s="25" t="s">
        <v>54</v>
      </c>
      <c r="G533" s="25" t="s">
        <v>104</v>
      </c>
      <c r="H533" s="25" t="s">
        <v>104</v>
      </c>
      <c r="I533" s="25" t="s">
        <v>56</v>
      </c>
      <c r="J533" s="17"/>
      <c r="K533" s="25" t="s">
        <v>65</v>
      </c>
      <c r="L533" s="25" t="s">
        <v>189</v>
      </c>
      <c r="M533" s="25" t="s">
        <v>205</v>
      </c>
      <c r="N533" s="26">
        <v>63748.18</v>
      </c>
      <c r="O533" s="26">
        <v>72762.42</v>
      </c>
      <c r="P533" s="27">
        <v>9014.239999999998</v>
      </c>
      <c r="Q533" s="28">
        <v>0.14140388007939989</v>
      </c>
      <c r="R533" s="29">
        <v>48762.82</v>
      </c>
      <c r="S533" s="29">
        <v>0</v>
      </c>
      <c r="T533" s="30">
        <v>-48762.82</v>
      </c>
      <c r="U533" s="31">
        <v>-1</v>
      </c>
      <c r="V533" s="26">
        <v>9537.26</v>
      </c>
      <c r="W533" s="26">
        <v>8667.4699999999993</v>
      </c>
      <c r="X533" s="27">
        <v>-869.79000000000087</v>
      </c>
      <c r="Y533" s="28">
        <v>-9.1199149441244215E-2</v>
      </c>
      <c r="Z533" s="29">
        <v>3569</v>
      </c>
      <c r="AA533" s="29">
        <v>0</v>
      </c>
      <c r="AB533" s="30">
        <v>-3569</v>
      </c>
      <c r="AC533" s="32">
        <v>-1</v>
      </c>
      <c r="AD533" s="26">
        <v>1879.1</v>
      </c>
      <c r="AE533" s="26">
        <v>0</v>
      </c>
      <c r="AF533" s="27">
        <v>-1879.1</v>
      </c>
      <c r="AG533" s="33">
        <v>-1</v>
      </c>
      <c r="AH533" s="34">
        <v>346</v>
      </c>
      <c r="AI533" s="34">
        <v>266.5</v>
      </c>
      <c r="AJ533" s="34">
        <v>-79.5</v>
      </c>
      <c r="AK533" s="32">
        <v>-0.22976878612716764</v>
      </c>
      <c r="AL533" s="35">
        <v>43529.041655092595</v>
      </c>
      <c r="AM533" s="16"/>
    </row>
    <row r="534" spans="1:39" ht="24.75" hidden="1" x14ac:dyDescent="0.25">
      <c r="A534" s="25" t="s">
        <v>183</v>
      </c>
      <c r="B534" s="25" t="s">
        <v>1040</v>
      </c>
      <c r="C534" s="39">
        <v>450855</v>
      </c>
      <c r="D534" s="25" t="s">
        <v>1388</v>
      </c>
      <c r="E534" s="25" t="s">
        <v>53</v>
      </c>
      <c r="F534" s="25" t="s">
        <v>54</v>
      </c>
      <c r="G534" s="25" t="s">
        <v>289</v>
      </c>
      <c r="H534" s="25" t="s">
        <v>56</v>
      </c>
      <c r="I534" s="25" t="s">
        <v>56</v>
      </c>
      <c r="J534" s="17"/>
      <c r="K534" s="25" t="s">
        <v>65</v>
      </c>
      <c r="L534" s="25" t="s">
        <v>828</v>
      </c>
      <c r="M534" s="25" t="s">
        <v>200</v>
      </c>
      <c r="N534" s="26">
        <v>94332.63</v>
      </c>
      <c r="O534" s="26">
        <v>63757.26</v>
      </c>
      <c r="P534" s="27">
        <v>-30575.370000000003</v>
      </c>
      <c r="Q534" s="28">
        <v>-0.32412294664105096</v>
      </c>
      <c r="R534" s="29">
        <v>38000</v>
      </c>
      <c r="S534" s="29">
        <v>4328</v>
      </c>
      <c r="T534" s="30">
        <v>-33672</v>
      </c>
      <c r="U534" s="31">
        <v>-0.88610526315789473</v>
      </c>
      <c r="V534" s="26">
        <v>34951</v>
      </c>
      <c r="W534" s="26">
        <v>29712.7</v>
      </c>
      <c r="X534" s="27">
        <v>-5238.2999999999993</v>
      </c>
      <c r="Y534" s="28">
        <v>-0.14987554004177275</v>
      </c>
      <c r="Z534" s="29">
        <v>7850</v>
      </c>
      <c r="AA534" s="29">
        <v>900</v>
      </c>
      <c r="AB534" s="30">
        <v>-6950</v>
      </c>
      <c r="AC534" s="32">
        <v>-0.88535031847133761</v>
      </c>
      <c r="AD534" s="26">
        <v>4956</v>
      </c>
      <c r="AE534" s="26">
        <v>5310.87</v>
      </c>
      <c r="AF534" s="27">
        <v>354.86999999999989</v>
      </c>
      <c r="AG534" s="33">
        <v>7.1604116222760264E-2</v>
      </c>
      <c r="AH534" s="34">
        <v>376</v>
      </c>
      <c r="AI534" s="34">
        <v>254</v>
      </c>
      <c r="AJ534" s="34">
        <v>-122</v>
      </c>
      <c r="AK534" s="32">
        <v>-0.32446808510638298</v>
      </c>
      <c r="AL534" s="35">
        <v>43746.041655092595</v>
      </c>
      <c r="AM534" s="16"/>
    </row>
    <row r="535" spans="1:39" ht="24.75" hidden="1" x14ac:dyDescent="0.25">
      <c r="A535" s="25" t="s">
        <v>183</v>
      </c>
      <c r="B535" s="25" t="s">
        <v>1040</v>
      </c>
      <c r="C535" s="39">
        <v>450862</v>
      </c>
      <c r="D535" s="25" t="s">
        <v>1390</v>
      </c>
      <c r="E535" s="25" t="s">
        <v>53</v>
      </c>
      <c r="F535" s="25" t="s">
        <v>54</v>
      </c>
      <c r="G535" s="25" t="s">
        <v>289</v>
      </c>
      <c r="H535" s="25" t="s">
        <v>56</v>
      </c>
      <c r="I535" s="25" t="s">
        <v>56</v>
      </c>
      <c r="J535" s="25" t="s">
        <v>185</v>
      </c>
      <c r="K535" s="25" t="s">
        <v>65</v>
      </c>
      <c r="L535" s="25" t="s">
        <v>186</v>
      </c>
      <c r="M535" s="25" t="s">
        <v>187</v>
      </c>
      <c r="N535" s="26">
        <v>16345.26</v>
      </c>
      <c r="O535" s="26">
        <v>78843.28</v>
      </c>
      <c r="P535" s="27">
        <v>62498.02</v>
      </c>
      <c r="Q535" s="28">
        <v>3.8236173667473015</v>
      </c>
      <c r="R535" s="29">
        <v>11886.91</v>
      </c>
      <c r="S535" s="29">
        <v>7142.95</v>
      </c>
      <c r="T535" s="30">
        <v>-4743.96</v>
      </c>
      <c r="U535" s="31">
        <v>-0.39909110105149276</v>
      </c>
      <c r="V535" s="26">
        <v>3469.35</v>
      </c>
      <c r="W535" s="26">
        <v>3277.86</v>
      </c>
      <c r="X535" s="27">
        <v>-191.48999999999978</v>
      </c>
      <c r="Y535" s="28">
        <v>-5.5194777119633297E-2</v>
      </c>
      <c r="Z535" s="29">
        <v>989</v>
      </c>
      <c r="AA535" s="29">
        <v>788.37</v>
      </c>
      <c r="AB535" s="30">
        <v>-200.63</v>
      </c>
      <c r="AC535" s="32">
        <v>-0.20286147623862488</v>
      </c>
      <c r="AD535" s="26">
        <v>0</v>
      </c>
      <c r="AE535" s="26">
        <v>2325</v>
      </c>
      <c r="AF535" s="27">
        <v>2325</v>
      </c>
      <c r="AG535" s="18"/>
      <c r="AH535" s="34">
        <v>119</v>
      </c>
      <c r="AI535" s="34">
        <v>124.5</v>
      </c>
      <c r="AJ535" s="34">
        <v>5.5</v>
      </c>
      <c r="AK535" s="32">
        <v>4.6218487394957986E-2</v>
      </c>
      <c r="AL535" s="35">
        <v>43680.041655092595</v>
      </c>
      <c r="AM535" s="16"/>
    </row>
    <row r="536" spans="1:39" ht="24.75" hidden="1" x14ac:dyDescent="0.25">
      <c r="A536" s="25" t="s">
        <v>183</v>
      </c>
      <c r="B536" s="25" t="s">
        <v>1043</v>
      </c>
      <c r="C536" s="39">
        <v>450866</v>
      </c>
      <c r="D536" s="25" t="s">
        <v>1405</v>
      </c>
      <c r="E536" s="25" t="s">
        <v>62</v>
      </c>
      <c r="F536" s="25" t="s">
        <v>54</v>
      </c>
      <c r="G536" s="25" t="s">
        <v>289</v>
      </c>
      <c r="H536" s="17"/>
      <c r="I536" s="17"/>
      <c r="J536" s="25" t="s">
        <v>198</v>
      </c>
      <c r="K536" s="25" t="s">
        <v>65</v>
      </c>
      <c r="L536" s="25" t="s">
        <v>1045</v>
      </c>
      <c r="M536" s="25" t="s">
        <v>200</v>
      </c>
      <c r="N536" s="26">
        <v>71096.05</v>
      </c>
      <c r="O536" s="26">
        <v>92243.56</v>
      </c>
      <c r="P536" s="27">
        <v>21147.509999999995</v>
      </c>
      <c r="Q536" s="28">
        <v>0.29744985832546245</v>
      </c>
      <c r="R536" s="29">
        <v>20023.34</v>
      </c>
      <c r="S536" s="29">
        <v>11052.33</v>
      </c>
      <c r="T536" s="30">
        <v>-8971.01</v>
      </c>
      <c r="U536" s="31">
        <v>-0.44802765173043058</v>
      </c>
      <c r="V536" s="26">
        <v>21587.08</v>
      </c>
      <c r="W536" s="26">
        <v>53465.73</v>
      </c>
      <c r="X536" s="27">
        <v>31878.65</v>
      </c>
      <c r="Y536" s="28">
        <v>1.476746739253294</v>
      </c>
      <c r="Z536" s="29">
        <v>3214.2</v>
      </c>
      <c r="AA536" s="29">
        <v>1224</v>
      </c>
      <c r="AB536" s="30">
        <v>-1990.1999999999998</v>
      </c>
      <c r="AC536" s="32">
        <v>-0.61918984506253494</v>
      </c>
      <c r="AD536" s="26">
        <v>26271.43</v>
      </c>
      <c r="AE536" s="26">
        <v>2730.53</v>
      </c>
      <c r="AF536" s="27">
        <v>-23540.9</v>
      </c>
      <c r="AG536" s="33">
        <v>-0.89606466035537469</v>
      </c>
      <c r="AH536" s="34">
        <v>132</v>
      </c>
      <c r="AI536" s="34">
        <v>139.5</v>
      </c>
      <c r="AJ536" s="34">
        <v>7.5</v>
      </c>
      <c r="AK536" s="32">
        <v>5.6818181818181816E-2</v>
      </c>
      <c r="AL536" s="35">
        <v>43852.041655092595</v>
      </c>
      <c r="AM536" s="16"/>
    </row>
    <row r="537" spans="1:39" ht="33" hidden="1" x14ac:dyDescent="0.25">
      <c r="A537" s="25" t="s">
        <v>183</v>
      </c>
      <c r="B537" s="25" t="s">
        <v>51</v>
      </c>
      <c r="C537" s="39">
        <v>450880</v>
      </c>
      <c r="D537" s="25" t="s">
        <v>1406</v>
      </c>
      <c r="E537" s="25" t="s">
        <v>53</v>
      </c>
      <c r="F537" s="25" t="s">
        <v>54</v>
      </c>
      <c r="G537" s="25" t="s">
        <v>75</v>
      </c>
      <c r="H537" s="25" t="s">
        <v>1393</v>
      </c>
      <c r="I537" s="25" t="s">
        <v>56</v>
      </c>
      <c r="J537" s="25" t="s">
        <v>185</v>
      </c>
      <c r="K537" s="25" t="s">
        <v>65</v>
      </c>
      <c r="L537" s="25" t="s">
        <v>189</v>
      </c>
      <c r="M537" s="25" t="s">
        <v>187</v>
      </c>
      <c r="N537" s="26">
        <v>34999.39</v>
      </c>
      <c r="O537" s="26">
        <v>284741.40999999997</v>
      </c>
      <c r="P537" s="27">
        <v>249742.01999999996</v>
      </c>
      <c r="Q537" s="28">
        <v>7.1356106492141711</v>
      </c>
      <c r="R537" s="29">
        <v>24883.39</v>
      </c>
      <c r="S537" s="29">
        <v>12855.76</v>
      </c>
      <c r="T537" s="30">
        <v>-12027.63</v>
      </c>
      <c r="U537" s="31">
        <v>-0.48335978337356766</v>
      </c>
      <c r="V537" s="26">
        <v>0</v>
      </c>
      <c r="W537" s="26">
        <v>2687.24</v>
      </c>
      <c r="X537" s="27">
        <v>2687.24</v>
      </c>
      <c r="Y537" s="18"/>
      <c r="Z537" s="29">
        <v>5904</v>
      </c>
      <c r="AA537" s="29">
        <v>1908</v>
      </c>
      <c r="AB537" s="30">
        <v>-3996</v>
      </c>
      <c r="AC537" s="32">
        <v>-0.67682926829268297</v>
      </c>
      <c r="AD537" s="26">
        <v>4212</v>
      </c>
      <c r="AE537" s="26">
        <v>3978.1</v>
      </c>
      <c r="AF537" s="27">
        <v>-233.90000000000009</v>
      </c>
      <c r="AG537" s="33">
        <v>-5.5531813865147217E-2</v>
      </c>
      <c r="AH537" s="34">
        <v>140</v>
      </c>
      <c r="AI537" s="34">
        <v>102.75</v>
      </c>
      <c r="AJ537" s="34">
        <v>-37.25</v>
      </c>
      <c r="AK537" s="32">
        <v>-0.26607142857142857</v>
      </c>
      <c r="AL537" s="35">
        <v>44341.041666666664</v>
      </c>
      <c r="AM537" s="16"/>
    </row>
    <row r="538" spans="1:39" ht="16.5" hidden="1" x14ac:dyDescent="0.25">
      <c r="A538" s="25" t="s">
        <v>183</v>
      </c>
      <c r="B538" s="25" t="s">
        <v>1043</v>
      </c>
      <c r="C538" s="39">
        <v>450890</v>
      </c>
      <c r="D538" s="25" t="s">
        <v>1436</v>
      </c>
      <c r="E538" s="25" t="s">
        <v>53</v>
      </c>
      <c r="F538" s="25" t="s">
        <v>54</v>
      </c>
      <c r="G538" s="25" t="s">
        <v>289</v>
      </c>
      <c r="H538" s="17"/>
      <c r="I538" s="17"/>
      <c r="J538" s="25" t="s">
        <v>198</v>
      </c>
      <c r="K538" s="25" t="s">
        <v>65</v>
      </c>
      <c r="L538" s="25" t="s">
        <v>1045</v>
      </c>
      <c r="M538" s="25" t="s">
        <v>200</v>
      </c>
      <c r="N538" s="26">
        <v>37549.21</v>
      </c>
      <c r="O538" s="26">
        <v>34454.769999999997</v>
      </c>
      <c r="P538" s="27">
        <v>-3094.4400000000023</v>
      </c>
      <c r="Q538" s="28">
        <v>-8.2410255768363763E-2</v>
      </c>
      <c r="R538" s="29">
        <v>18400.599999999999</v>
      </c>
      <c r="S538" s="29">
        <v>4896.6000000000004</v>
      </c>
      <c r="T538" s="30">
        <v>-13503.999999999998</v>
      </c>
      <c r="U538" s="31">
        <v>-0.73388911231155507</v>
      </c>
      <c r="V538" s="26">
        <v>16691.61</v>
      </c>
      <c r="W538" s="26">
        <v>17326.03</v>
      </c>
      <c r="X538" s="27">
        <v>634.41999999999825</v>
      </c>
      <c r="Y538" s="28">
        <v>3.8008316753147135E-2</v>
      </c>
      <c r="Z538" s="29">
        <v>2457</v>
      </c>
      <c r="AA538" s="29">
        <v>732</v>
      </c>
      <c r="AB538" s="30">
        <v>-1725</v>
      </c>
      <c r="AC538" s="32">
        <v>-0.70207570207570202</v>
      </c>
      <c r="AD538" s="26">
        <v>0</v>
      </c>
      <c r="AE538" s="26">
        <v>5681.8</v>
      </c>
      <c r="AF538" s="27">
        <v>5681.8</v>
      </c>
      <c r="AG538" s="18"/>
      <c r="AH538" s="34">
        <v>103</v>
      </c>
      <c r="AI538" s="34">
        <v>39.75</v>
      </c>
      <c r="AJ538" s="34">
        <v>-63.25</v>
      </c>
      <c r="AK538" s="32">
        <v>-0.61407766990291257</v>
      </c>
      <c r="AL538" s="35">
        <v>43994.041666666664</v>
      </c>
      <c r="AM538" s="16"/>
    </row>
    <row r="539" spans="1:39" ht="33" hidden="1" x14ac:dyDescent="0.25">
      <c r="A539" s="25" t="s">
        <v>183</v>
      </c>
      <c r="B539" s="25" t="s">
        <v>51</v>
      </c>
      <c r="C539" s="39">
        <v>450891</v>
      </c>
      <c r="D539" s="25" t="s">
        <v>1437</v>
      </c>
      <c r="E539" s="25" t="s">
        <v>53</v>
      </c>
      <c r="F539" s="25" t="s">
        <v>63</v>
      </c>
      <c r="G539" s="25" t="s">
        <v>56</v>
      </c>
      <c r="H539" s="17"/>
      <c r="I539" s="17"/>
      <c r="J539" s="25" t="s">
        <v>185</v>
      </c>
      <c r="K539" s="25" t="s">
        <v>65</v>
      </c>
      <c r="L539" s="25" t="s">
        <v>186</v>
      </c>
      <c r="M539" s="25" t="s">
        <v>419</v>
      </c>
      <c r="N539" s="26">
        <v>0</v>
      </c>
      <c r="O539" s="26">
        <v>0</v>
      </c>
      <c r="P539" s="27">
        <v>0</v>
      </c>
      <c r="Q539" s="18"/>
      <c r="R539" s="29">
        <v>0</v>
      </c>
      <c r="S539" s="29">
        <v>0</v>
      </c>
      <c r="T539" s="30">
        <v>0</v>
      </c>
      <c r="U539" s="19"/>
      <c r="V539" s="26">
        <v>0</v>
      </c>
      <c r="W539" s="26">
        <v>0</v>
      </c>
      <c r="X539" s="27">
        <v>0</v>
      </c>
      <c r="Y539" s="18"/>
      <c r="Z539" s="29">
        <v>0</v>
      </c>
      <c r="AA539" s="29">
        <v>0</v>
      </c>
      <c r="AB539" s="30">
        <v>0</v>
      </c>
      <c r="AC539" s="19"/>
      <c r="AD539" s="26">
        <v>0</v>
      </c>
      <c r="AE539" s="26">
        <v>0</v>
      </c>
      <c r="AF539" s="27">
        <v>0</v>
      </c>
      <c r="AG539" s="18"/>
      <c r="AH539" s="34">
        <v>0</v>
      </c>
      <c r="AI539" s="34">
        <v>0</v>
      </c>
      <c r="AJ539" s="34">
        <v>0</v>
      </c>
      <c r="AK539" s="19"/>
      <c r="AL539" s="35">
        <v>43977</v>
      </c>
      <c r="AM539" s="16"/>
    </row>
    <row r="540" spans="1:39" ht="41.25" hidden="1" x14ac:dyDescent="0.25">
      <c r="A540" s="25" t="s">
        <v>183</v>
      </c>
      <c r="B540" s="25" t="s">
        <v>1043</v>
      </c>
      <c r="C540" s="39">
        <v>450894</v>
      </c>
      <c r="D540" s="25" t="s">
        <v>1555</v>
      </c>
      <c r="E540" s="25" t="s">
        <v>53</v>
      </c>
      <c r="F540" s="25" t="s">
        <v>54</v>
      </c>
      <c r="G540" s="25" t="s">
        <v>289</v>
      </c>
      <c r="H540" s="17"/>
      <c r="I540" s="17"/>
      <c r="J540" s="25" t="s">
        <v>185</v>
      </c>
      <c r="K540" s="25" t="s">
        <v>65</v>
      </c>
      <c r="L540" s="25" t="s">
        <v>1045</v>
      </c>
      <c r="M540" s="25" t="s">
        <v>187</v>
      </c>
      <c r="N540" s="26">
        <v>1476984.69</v>
      </c>
      <c r="O540" s="26">
        <v>1571725.22</v>
      </c>
      <c r="P540" s="27">
        <v>94740.530000000028</v>
      </c>
      <c r="Q540" s="28">
        <v>6.4144557923616688E-2</v>
      </c>
      <c r="R540" s="29">
        <v>110917.4</v>
      </c>
      <c r="S540" s="29">
        <v>146637.43</v>
      </c>
      <c r="T540" s="30">
        <v>35720.03</v>
      </c>
      <c r="U540" s="31">
        <v>0.32204171753034239</v>
      </c>
      <c r="V540" s="26">
        <v>114936.2</v>
      </c>
      <c r="W540" s="26">
        <v>115637.77</v>
      </c>
      <c r="X540" s="27">
        <v>701.57000000000698</v>
      </c>
      <c r="Y540" s="28">
        <v>6.1039950859694946E-3</v>
      </c>
      <c r="Z540" s="29">
        <v>6942</v>
      </c>
      <c r="AA540" s="29">
        <v>29172.22</v>
      </c>
      <c r="AB540" s="30">
        <v>22230.22</v>
      </c>
      <c r="AC540" s="32">
        <v>3.2022788821665227</v>
      </c>
      <c r="AD540" s="26">
        <v>0</v>
      </c>
      <c r="AE540" s="26">
        <v>36088.71</v>
      </c>
      <c r="AF540" s="27">
        <v>36088.71</v>
      </c>
      <c r="AG540" s="18"/>
      <c r="AH540" s="34">
        <v>967</v>
      </c>
      <c r="AI540" s="34">
        <v>1590.25</v>
      </c>
      <c r="AJ540" s="34">
        <v>623.25</v>
      </c>
      <c r="AK540" s="32">
        <v>0.64451913133402272</v>
      </c>
      <c r="AL540" s="35">
        <v>43977</v>
      </c>
      <c r="AM540" s="16"/>
    </row>
    <row r="541" spans="1:39" ht="57.75" hidden="1" x14ac:dyDescent="0.25">
      <c r="A541" s="25" t="s">
        <v>183</v>
      </c>
      <c r="B541" s="25" t="s">
        <v>1040</v>
      </c>
      <c r="C541" s="39">
        <v>450897</v>
      </c>
      <c r="D541" s="25" t="s">
        <v>1443</v>
      </c>
      <c r="E541" s="25" t="s">
        <v>53</v>
      </c>
      <c r="F541" s="25" t="s">
        <v>54</v>
      </c>
      <c r="G541" s="25" t="s">
        <v>289</v>
      </c>
      <c r="H541" s="25" t="s">
        <v>56</v>
      </c>
      <c r="I541" s="25" t="s">
        <v>56</v>
      </c>
      <c r="J541" s="17"/>
      <c r="K541" s="25" t="s">
        <v>65</v>
      </c>
      <c r="L541" s="25" t="s">
        <v>196</v>
      </c>
      <c r="M541" s="25" t="s">
        <v>187</v>
      </c>
      <c r="N541" s="26">
        <v>95405.119999999995</v>
      </c>
      <c r="O541" s="26">
        <v>100125.86</v>
      </c>
      <c r="P541" s="27">
        <v>4720.7400000000052</v>
      </c>
      <c r="Q541" s="28">
        <v>4.9480992215092917E-2</v>
      </c>
      <c r="R541" s="29">
        <v>19978</v>
      </c>
      <c r="S541" s="29">
        <v>459.47</v>
      </c>
      <c r="T541" s="30">
        <v>-19518.53</v>
      </c>
      <c r="U541" s="31">
        <v>-0.97700120132145352</v>
      </c>
      <c r="V541" s="26">
        <v>74395.12</v>
      </c>
      <c r="W541" s="26">
        <v>73489.72</v>
      </c>
      <c r="X541" s="27">
        <v>-905.39999999999418</v>
      </c>
      <c r="Y541" s="28">
        <v>-1.2170153096063212E-2</v>
      </c>
      <c r="Z541" s="29">
        <v>1032</v>
      </c>
      <c r="AA541" s="29">
        <v>228</v>
      </c>
      <c r="AB541" s="30">
        <v>-804</v>
      </c>
      <c r="AC541" s="32">
        <v>-0.77906976744186052</v>
      </c>
      <c r="AD541" s="26">
        <v>0</v>
      </c>
      <c r="AE541" s="26">
        <v>0</v>
      </c>
      <c r="AF541" s="27">
        <v>0</v>
      </c>
      <c r="AG541" s="18"/>
      <c r="AH541" s="34">
        <v>238.5</v>
      </c>
      <c r="AI541" s="34">
        <v>245.5</v>
      </c>
      <c r="AJ541" s="34">
        <v>7</v>
      </c>
      <c r="AK541" s="32">
        <v>2.9350104821802937E-2</v>
      </c>
      <c r="AL541" s="35">
        <v>43504.041655092595</v>
      </c>
      <c r="AM541" s="16"/>
    </row>
    <row r="542" spans="1:39" ht="33" hidden="1" x14ac:dyDescent="0.25">
      <c r="A542" s="25" t="s">
        <v>183</v>
      </c>
      <c r="B542" s="25" t="s">
        <v>1040</v>
      </c>
      <c r="C542" s="39">
        <v>450904</v>
      </c>
      <c r="D542" s="25" t="s">
        <v>1524</v>
      </c>
      <c r="E542" s="25" t="s">
        <v>53</v>
      </c>
      <c r="F542" s="25" t="s">
        <v>54</v>
      </c>
      <c r="G542" s="25" t="s">
        <v>289</v>
      </c>
      <c r="H542" s="25" t="s">
        <v>56</v>
      </c>
      <c r="I542" s="25" t="s">
        <v>56</v>
      </c>
      <c r="J542" s="17"/>
      <c r="K542" s="25" t="s">
        <v>65</v>
      </c>
      <c r="L542" s="25" t="s">
        <v>189</v>
      </c>
      <c r="M542" s="25" t="s">
        <v>187</v>
      </c>
      <c r="N542" s="26">
        <v>330719.28000000003</v>
      </c>
      <c r="O542" s="26">
        <v>317826.13</v>
      </c>
      <c r="P542" s="27">
        <v>-12893.150000000023</v>
      </c>
      <c r="Q542" s="28">
        <v>-3.8985178003532246E-2</v>
      </c>
      <c r="R542" s="29">
        <v>21376.46</v>
      </c>
      <c r="S542" s="29">
        <v>225</v>
      </c>
      <c r="T542" s="30">
        <v>-21151.46</v>
      </c>
      <c r="U542" s="31">
        <v>-0.98947440315187829</v>
      </c>
      <c r="V542" s="26">
        <v>5232.16</v>
      </c>
      <c r="W542" s="26">
        <v>3495.92</v>
      </c>
      <c r="X542" s="27">
        <v>-1736.2399999999998</v>
      </c>
      <c r="Y542" s="28">
        <v>-0.33184000489281668</v>
      </c>
      <c r="Z542" s="29">
        <v>258</v>
      </c>
      <c r="AA542" s="29">
        <v>0</v>
      </c>
      <c r="AB542" s="30">
        <v>-258</v>
      </c>
      <c r="AC542" s="32">
        <v>-1</v>
      </c>
      <c r="AD542" s="26">
        <v>303852.65999999997</v>
      </c>
      <c r="AE542" s="26">
        <v>301</v>
      </c>
      <c r="AF542" s="27">
        <v>-303551.65999999997</v>
      </c>
      <c r="AG542" s="33">
        <v>-0.99900938830023733</v>
      </c>
      <c r="AH542" s="34">
        <v>214</v>
      </c>
      <c r="AI542" s="34">
        <v>140.75</v>
      </c>
      <c r="AJ542" s="34">
        <v>-73.25</v>
      </c>
      <c r="AK542" s="32">
        <v>-0.34228971962616822</v>
      </c>
      <c r="AL542" s="35">
        <v>43746.040972222225</v>
      </c>
      <c r="AM542" s="16"/>
    </row>
    <row r="543" spans="1:39" ht="33" hidden="1" x14ac:dyDescent="0.25">
      <c r="A543" s="25" t="s">
        <v>183</v>
      </c>
      <c r="B543" s="25" t="s">
        <v>1136</v>
      </c>
      <c r="C543" s="39">
        <v>450905</v>
      </c>
      <c r="D543" s="25" t="s">
        <v>4965</v>
      </c>
      <c r="E543" s="25" t="s">
        <v>53</v>
      </c>
      <c r="F543" s="25" t="s">
        <v>63</v>
      </c>
      <c r="G543" s="25" t="s">
        <v>56</v>
      </c>
      <c r="H543" s="17"/>
      <c r="I543" s="17"/>
      <c r="J543" s="25" t="s">
        <v>3827</v>
      </c>
      <c r="K543" s="25" t="s">
        <v>65</v>
      </c>
      <c r="L543" s="25" t="s">
        <v>981</v>
      </c>
      <c r="M543" s="25" t="s">
        <v>243</v>
      </c>
      <c r="N543" s="26">
        <v>0</v>
      </c>
      <c r="O543" s="26">
        <v>0</v>
      </c>
      <c r="P543" s="27">
        <v>0</v>
      </c>
      <c r="Q543" s="18"/>
      <c r="R543" s="29">
        <v>0</v>
      </c>
      <c r="S543" s="29">
        <v>0</v>
      </c>
      <c r="T543" s="30">
        <v>0</v>
      </c>
      <c r="U543" s="19"/>
      <c r="V543" s="26">
        <v>0</v>
      </c>
      <c r="W543" s="26">
        <v>0</v>
      </c>
      <c r="X543" s="27">
        <v>0</v>
      </c>
      <c r="Y543" s="18"/>
      <c r="Z543" s="29">
        <v>0</v>
      </c>
      <c r="AA543" s="29">
        <v>0</v>
      </c>
      <c r="AB543" s="30">
        <v>0</v>
      </c>
      <c r="AC543" s="19"/>
      <c r="AD543" s="26">
        <v>0</v>
      </c>
      <c r="AE543" s="26">
        <v>0</v>
      </c>
      <c r="AF543" s="27">
        <v>0</v>
      </c>
      <c r="AG543" s="18"/>
      <c r="AH543" s="34">
        <v>0</v>
      </c>
      <c r="AI543" s="34">
        <v>0</v>
      </c>
      <c r="AJ543" s="34">
        <v>0</v>
      </c>
      <c r="AK543" s="19"/>
      <c r="AL543" s="35">
        <v>44421.041666666664</v>
      </c>
      <c r="AM543" s="16"/>
    </row>
    <row r="544" spans="1:39" ht="33" hidden="1" x14ac:dyDescent="0.25">
      <c r="A544" s="25" t="s">
        <v>183</v>
      </c>
      <c r="B544" s="25" t="s">
        <v>51</v>
      </c>
      <c r="C544" s="39">
        <v>450913</v>
      </c>
      <c r="D544" s="25" t="s">
        <v>1441</v>
      </c>
      <c r="E544" s="25" t="s">
        <v>53</v>
      </c>
      <c r="F544" s="25" t="s">
        <v>54</v>
      </c>
      <c r="G544" s="25" t="s">
        <v>112</v>
      </c>
      <c r="H544" s="25" t="s">
        <v>90</v>
      </c>
      <c r="I544" s="25" t="s">
        <v>56</v>
      </c>
      <c r="J544" s="25" t="s">
        <v>195</v>
      </c>
      <c r="K544" s="25" t="s">
        <v>58</v>
      </c>
      <c r="L544" s="25" t="s">
        <v>202</v>
      </c>
      <c r="M544" s="25" t="s">
        <v>187</v>
      </c>
      <c r="N544" s="26">
        <v>34337.21</v>
      </c>
      <c r="O544" s="26">
        <v>48784.26</v>
      </c>
      <c r="P544" s="27">
        <v>14447.050000000003</v>
      </c>
      <c r="Q544" s="28">
        <v>0.42074035718102909</v>
      </c>
      <c r="R544" s="29">
        <v>8848.64</v>
      </c>
      <c r="S544" s="29">
        <v>8988.65</v>
      </c>
      <c r="T544" s="30">
        <v>140.01000000000022</v>
      </c>
      <c r="U544" s="31">
        <v>1.5822770504845967E-2</v>
      </c>
      <c r="V544" s="26">
        <v>11803.41</v>
      </c>
      <c r="W544" s="26">
        <v>12185.25</v>
      </c>
      <c r="X544" s="27">
        <v>381.84000000000015</v>
      </c>
      <c r="Y544" s="28">
        <v>3.2349973439878825E-2</v>
      </c>
      <c r="Z544" s="29">
        <v>1560</v>
      </c>
      <c r="AA544" s="29">
        <v>2728.99</v>
      </c>
      <c r="AB544" s="30">
        <v>1168.9899999999998</v>
      </c>
      <c r="AC544" s="32">
        <v>0.74935256410256401</v>
      </c>
      <c r="AD544" s="26">
        <v>12125.16</v>
      </c>
      <c r="AE544" s="26">
        <v>16163.01</v>
      </c>
      <c r="AF544" s="27">
        <v>4037.8500000000004</v>
      </c>
      <c r="AG544" s="33">
        <v>0.33301416228734304</v>
      </c>
      <c r="AH544" s="34">
        <v>45</v>
      </c>
      <c r="AI544" s="34">
        <v>64</v>
      </c>
      <c r="AJ544" s="34">
        <v>19</v>
      </c>
      <c r="AK544" s="32">
        <v>0.42222222222222222</v>
      </c>
      <c r="AL544" s="35">
        <v>44421.041666666664</v>
      </c>
      <c r="AM544" s="16"/>
    </row>
    <row r="545" spans="1:39" ht="33" hidden="1" x14ac:dyDescent="0.25">
      <c r="A545" s="25" t="s">
        <v>183</v>
      </c>
      <c r="B545" s="25" t="s">
        <v>1043</v>
      </c>
      <c r="C545" s="39">
        <v>450915</v>
      </c>
      <c r="D545" s="25" t="s">
        <v>1439</v>
      </c>
      <c r="E545" s="25" t="s">
        <v>53</v>
      </c>
      <c r="F545" s="25" t="s">
        <v>54</v>
      </c>
      <c r="G545" s="25" t="s">
        <v>289</v>
      </c>
      <c r="H545" s="17"/>
      <c r="I545" s="17"/>
      <c r="J545" s="25" t="s">
        <v>195</v>
      </c>
      <c r="K545" s="25" t="s">
        <v>1440</v>
      </c>
      <c r="L545" s="25" t="s">
        <v>1045</v>
      </c>
      <c r="M545" s="25" t="s">
        <v>205</v>
      </c>
      <c r="N545" s="26">
        <v>27203.46</v>
      </c>
      <c r="O545" s="26">
        <v>32792.86</v>
      </c>
      <c r="P545" s="27">
        <v>5589.4000000000015</v>
      </c>
      <c r="Q545" s="28">
        <v>0.20546651051006018</v>
      </c>
      <c r="R545" s="29">
        <v>5226.5</v>
      </c>
      <c r="S545" s="29">
        <v>4922.46</v>
      </c>
      <c r="T545" s="30">
        <v>-304.03999999999996</v>
      </c>
      <c r="U545" s="31">
        <v>-5.8172773366497649E-2</v>
      </c>
      <c r="V545" s="26">
        <v>21274.959999999999</v>
      </c>
      <c r="W545" s="26">
        <v>22496.13</v>
      </c>
      <c r="X545" s="27">
        <v>1221.1700000000019</v>
      </c>
      <c r="Y545" s="28">
        <v>5.7399402866092436E-2</v>
      </c>
      <c r="Z545" s="29">
        <v>702</v>
      </c>
      <c r="AA545" s="29">
        <v>1599.52</v>
      </c>
      <c r="AB545" s="30">
        <v>897.52</v>
      </c>
      <c r="AC545" s="32">
        <v>1.2785185185185184</v>
      </c>
      <c r="AD545" s="26">
        <v>0</v>
      </c>
      <c r="AE545" s="26">
        <v>524.17999999999995</v>
      </c>
      <c r="AF545" s="27">
        <v>524.17999999999995</v>
      </c>
      <c r="AG545" s="18"/>
      <c r="AH545" s="34">
        <v>32</v>
      </c>
      <c r="AI545" s="34">
        <v>40</v>
      </c>
      <c r="AJ545" s="34">
        <v>8</v>
      </c>
      <c r="AK545" s="32">
        <v>0.25</v>
      </c>
      <c r="AL545" s="35">
        <v>44106.041666666664</v>
      </c>
      <c r="AM545" s="16"/>
    </row>
    <row r="546" spans="1:39" ht="49.5" hidden="1" x14ac:dyDescent="0.25">
      <c r="A546" s="25" t="s">
        <v>183</v>
      </c>
      <c r="B546" s="25" t="s">
        <v>1040</v>
      </c>
      <c r="C546" s="39">
        <v>450916</v>
      </c>
      <c r="D546" s="25" t="s">
        <v>1442</v>
      </c>
      <c r="E546" s="25" t="s">
        <v>53</v>
      </c>
      <c r="F546" s="25" t="s">
        <v>54</v>
      </c>
      <c r="G546" s="25" t="s">
        <v>289</v>
      </c>
      <c r="H546" s="25" t="s">
        <v>56</v>
      </c>
      <c r="I546" s="25" t="s">
        <v>56</v>
      </c>
      <c r="J546" s="17"/>
      <c r="K546" s="25" t="s">
        <v>65</v>
      </c>
      <c r="L546" s="25" t="s">
        <v>202</v>
      </c>
      <c r="M546" s="25" t="s">
        <v>205</v>
      </c>
      <c r="N546" s="26">
        <v>87362.65</v>
      </c>
      <c r="O546" s="26">
        <v>84793.27</v>
      </c>
      <c r="P546" s="27">
        <v>-2569.3799999999901</v>
      </c>
      <c r="Q546" s="28">
        <v>-2.9410508953196707E-2</v>
      </c>
      <c r="R546" s="29">
        <v>44012.53</v>
      </c>
      <c r="S546" s="29">
        <v>19330.900000000001</v>
      </c>
      <c r="T546" s="30">
        <v>-24681.629999999997</v>
      </c>
      <c r="U546" s="31">
        <v>-0.56078643967979114</v>
      </c>
      <c r="V546" s="26">
        <v>40570.620000000003</v>
      </c>
      <c r="W546" s="26">
        <v>39034.67</v>
      </c>
      <c r="X546" s="27">
        <v>-1535.9500000000044</v>
      </c>
      <c r="Y546" s="28">
        <v>-3.7858677042648212E-2</v>
      </c>
      <c r="Z546" s="29">
        <v>2779.5</v>
      </c>
      <c r="AA546" s="29">
        <v>2427</v>
      </c>
      <c r="AB546" s="30">
        <v>-352.5</v>
      </c>
      <c r="AC546" s="32">
        <v>-0.12682137075013492</v>
      </c>
      <c r="AD546" s="26">
        <v>0</v>
      </c>
      <c r="AE546" s="26">
        <v>622</v>
      </c>
      <c r="AF546" s="27">
        <v>622</v>
      </c>
      <c r="AG546" s="18"/>
      <c r="AH546" s="34">
        <v>124</v>
      </c>
      <c r="AI546" s="34">
        <v>159.5</v>
      </c>
      <c r="AJ546" s="34">
        <v>35.5</v>
      </c>
      <c r="AK546" s="32">
        <v>0.28629032258064518</v>
      </c>
      <c r="AL546" s="35">
        <v>43550.041655092595</v>
      </c>
      <c r="AM546" s="16"/>
    </row>
    <row r="547" spans="1:39" ht="33" hidden="1" x14ac:dyDescent="0.25">
      <c r="A547" s="25" t="s">
        <v>183</v>
      </c>
      <c r="B547" s="25" t="s">
        <v>51</v>
      </c>
      <c r="C547" s="39">
        <v>450918</v>
      </c>
      <c r="D547" s="25" t="s">
        <v>1631</v>
      </c>
      <c r="E547" s="25" t="s">
        <v>53</v>
      </c>
      <c r="F547" s="25" t="s">
        <v>54</v>
      </c>
      <c r="G547" s="25" t="s">
        <v>79</v>
      </c>
      <c r="H547" s="25" t="s">
        <v>56</v>
      </c>
      <c r="I547" s="25" t="s">
        <v>56</v>
      </c>
      <c r="J547" s="25" t="s">
        <v>195</v>
      </c>
      <c r="K547" s="25" t="s">
        <v>58</v>
      </c>
      <c r="L547" s="25" t="s">
        <v>196</v>
      </c>
      <c r="M547" s="25" t="s">
        <v>205</v>
      </c>
      <c r="N547" s="26">
        <v>549100.91</v>
      </c>
      <c r="O547" s="26">
        <v>597433</v>
      </c>
      <c r="P547" s="27">
        <v>48332.089999999967</v>
      </c>
      <c r="Q547" s="28">
        <v>8.802041504538749E-2</v>
      </c>
      <c r="R547" s="29">
        <v>235270.1</v>
      </c>
      <c r="S547" s="29">
        <v>251046.82</v>
      </c>
      <c r="T547" s="30">
        <v>15776.720000000001</v>
      </c>
      <c r="U547" s="31">
        <v>6.7057904935646312E-2</v>
      </c>
      <c r="V547" s="26">
        <v>180650.59</v>
      </c>
      <c r="W547" s="26">
        <v>175439.98</v>
      </c>
      <c r="X547" s="27">
        <v>-5210.609999999986</v>
      </c>
      <c r="Y547" s="28">
        <v>-2.8843581413157775E-2</v>
      </c>
      <c r="Z547" s="29">
        <v>80754.100000000006</v>
      </c>
      <c r="AA547" s="29">
        <v>105096.67</v>
      </c>
      <c r="AB547" s="30">
        <v>24342.569999999992</v>
      </c>
      <c r="AC547" s="32">
        <v>0.30144066988549179</v>
      </c>
      <c r="AD547" s="26">
        <v>52426.12</v>
      </c>
      <c r="AE547" s="26">
        <v>52426.38</v>
      </c>
      <c r="AF547" s="27">
        <v>0.25999999999476131</v>
      </c>
      <c r="AG547" s="33">
        <v>4.9593599525343718E-6</v>
      </c>
      <c r="AH547" s="34">
        <v>2790</v>
      </c>
      <c r="AI547" s="34">
        <v>2706.5</v>
      </c>
      <c r="AJ547" s="34">
        <v>-83.5</v>
      </c>
      <c r="AK547" s="32">
        <v>-2.9928315412186379E-2</v>
      </c>
      <c r="AL547" s="35">
        <v>44277.041666666664</v>
      </c>
      <c r="AM547" s="16"/>
    </row>
    <row r="548" spans="1:39" ht="33" hidden="1" x14ac:dyDescent="0.25">
      <c r="A548" s="25" t="s">
        <v>183</v>
      </c>
      <c r="B548" s="25" t="s">
        <v>1040</v>
      </c>
      <c r="C548" s="39">
        <v>450919</v>
      </c>
      <c r="D548" s="25" t="s">
        <v>1457</v>
      </c>
      <c r="E548" s="25" t="s">
        <v>53</v>
      </c>
      <c r="F548" s="25" t="s">
        <v>54</v>
      </c>
      <c r="G548" s="25" t="s">
        <v>75</v>
      </c>
      <c r="H548" s="25" t="s">
        <v>56</v>
      </c>
      <c r="I548" s="25" t="s">
        <v>56</v>
      </c>
      <c r="J548" s="17"/>
      <c r="K548" s="25" t="s">
        <v>65</v>
      </c>
      <c r="L548" s="25" t="s">
        <v>126</v>
      </c>
      <c r="M548" s="25" t="s">
        <v>192</v>
      </c>
      <c r="N548" s="26">
        <v>3500</v>
      </c>
      <c r="O548" s="26">
        <v>7420.46</v>
      </c>
      <c r="P548" s="27">
        <v>3920.46</v>
      </c>
      <c r="Q548" s="28">
        <v>1.1201314285714286</v>
      </c>
      <c r="R548" s="29">
        <v>3500</v>
      </c>
      <c r="S548" s="29">
        <v>0</v>
      </c>
      <c r="T548" s="30">
        <v>-3500</v>
      </c>
      <c r="U548" s="31">
        <v>-1</v>
      </c>
      <c r="V548" s="26">
        <v>0</v>
      </c>
      <c r="W548" s="26">
        <v>0</v>
      </c>
      <c r="X548" s="27">
        <v>0</v>
      </c>
      <c r="Y548" s="18"/>
      <c r="Z548" s="29">
        <v>0</v>
      </c>
      <c r="AA548" s="29">
        <v>0</v>
      </c>
      <c r="AB548" s="30">
        <v>0</v>
      </c>
      <c r="AC548" s="19"/>
      <c r="AD548" s="26">
        <v>0</v>
      </c>
      <c r="AE548" s="26">
        <v>0</v>
      </c>
      <c r="AF548" s="27">
        <v>0</v>
      </c>
      <c r="AG548" s="18"/>
      <c r="AH548" s="34">
        <v>27</v>
      </c>
      <c r="AI548" s="34">
        <v>47</v>
      </c>
      <c r="AJ548" s="34">
        <v>20</v>
      </c>
      <c r="AK548" s="32">
        <v>0.7407407407407407</v>
      </c>
      <c r="AL548" s="35">
        <v>43586.041655092595</v>
      </c>
      <c r="AM548" s="16"/>
    </row>
    <row r="549" spans="1:39" ht="33" hidden="1" x14ac:dyDescent="0.25">
      <c r="A549" s="25" t="s">
        <v>183</v>
      </c>
      <c r="B549" s="25" t="s">
        <v>1040</v>
      </c>
      <c r="C549" s="39">
        <v>450920</v>
      </c>
      <c r="D549" s="25" t="s">
        <v>1438</v>
      </c>
      <c r="E549" s="25" t="s">
        <v>53</v>
      </c>
      <c r="F549" s="25" t="s">
        <v>54</v>
      </c>
      <c r="G549" s="25" t="s">
        <v>289</v>
      </c>
      <c r="H549" s="25" t="s">
        <v>56</v>
      </c>
      <c r="I549" s="25" t="s">
        <v>56</v>
      </c>
      <c r="J549" s="17"/>
      <c r="K549" s="25" t="s">
        <v>65</v>
      </c>
      <c r="L549" s="25" t="s">
        <v>199</v>
      </c>
      <c r="M549" s="25" t="s">
        <v>200</v>
      </c>
      <c r="N549" s="26">
        <v>69497</v>
      </c>
      <c r="O549" s="26">
        <v>70706.36</v>
      </c>
      <c r="P549" s="27">
        <v>1209.3600000000006</v>
      </c>
      <c r="Q549" s="28">
        <v>1.7401614458178061E-2</v>
      </c>
      <c r="R549" s="29">
        <v>25018</v>
      </c>
      <c r="S549" s="29">
        <v>19443.52</v>
      </c>
      <c r="T549" s="30">
        <v>-5574.48</v>
      </c>
      <c r="U549" s="31">
        <v>-0.22281877048525059</v>
      </c>
      <c r="V549" s="26">
        <v>41251</v>
      </c>
      <c r="W549" s="26">
        <v>44684.74</v>
      </c>
      <c r="X549" s="27">
        <v>3433.739999999998</v>
      </c>
      <c r="Y549" s="28">
        <v>8.3240163874815101E-2</v>
      </c>
      <c r="Z549" s="29">
        <v>3228</v>
      </c>
      <c r="AA549" s="29">
        <v>3096</v>
      </c>
      <c r="AB549" s="30">
        <v>-132</v>
      </c>
      <c r="AC549" s="32">
        <v>-4.0892193308550186E-2</v>
      </c>
      <c r="AD549" s="26">
        <v>0</v>
      </c>
      <c r="AE549" s="26">
        <v>501</v>
      </c>
      <c r="AF549" s="27">
        <v>501</v>
      </c>
      <c r="AG549" s="18"/>
      <c r="AH549" s="34">
        <v>155</v>
      </c>
      <c r="AI549" s="34">
        <v>242</v>
      </c>
      <c r="AJ549" s="34">
        <v>87</v>
      </c>
      <c r="AK549" s="32">
        <v>0.56129032258064515</v>
      </c>
      <c r="AL549" s="35">
        <v>43795.041655092595</v>
      </c>
      <c r="AM549" s="16"/>
    </row>
    <row r="550" spans="1:39" ht="33" hidden="1" x14ac:dyDescent="0.25">
      <c r="A550" s="25" t="s">
        <v>183</v>
      </c>
      <c r="B550" s="25" t="s">
        <v>1043</v>
      </c>
      <c r="C550" s="39">
        <v>450929</v>
      </c>
      <c r="D550" s="25" t="s">
        <v>1485</v>
      </c>
      <c r="E550" s="25" t="s">
        <v>53</v>
      </c>
      <c r="F550" s="25" t="s">
        <v>63</v>
      </c>
      <c r="G550" s="25" t="s">
        <v>56</v>
      </c>
      <c r="H550" s="17"/>
      <c r="I550" s="17"/>
      <c r="J550" s="25" t="s">
        <v>357</v>
      </c>
      <c r="K550" s="25" t="s">
        <v>65</v>
      </c>
      <c r="L550" s="25" t="s">
        <v>1045</v>
      </c>
      <c r="M550" s="25" t="s">
        <v>243</v>
      </c>
      <c r="N550" s="26">
        <v>0</v>
      </c>
      <c r="O550" s="26">
        <v>0</v>
      </c>
      <c r="P550" s="27">
        <v>0</v>
      </c>
      <c r="Q550" s="18"/>
      <c r="R550" s="29">
        <v>0</v>
      </c>
      <c r="S550" s="29">
        <v>0</v>
      </c>
      <c r="T550" s="30">
        <v>0</v>
      </c>
      <c r="U550" s="19"/>
      <c r="V550" s="26">
        <v>0</v>
      </c>
      <c r="W550" s="26">
        <v>0</v>
      </c>
      <c r="X550" s="27">
        <v>0</v>
      </c>
      <c r="Y550" s="18"/>
      <c r="Z550" s="29">
        <v>0</v>
      </c>
      <c r="AA550" s="29">
        <v>0</v>
      </c>
      <c r="AB550" s="30">
        <v>0</v>
      </c>
      <c r="AC550" s="19"/>
      <c r="AD550" s="26">
        <v>0</v>
      </c>
      <c r="AE550" s="26">
        <v>0</v>
      </c>
      <c r="AF550" s="27">
        <v>0</v>
      </c>
      <c r="AG550" s="18"/>
      <c r="AH550" s="34">
        <v>0</v>
      </c>
      <c r="AI550" s="34">
        <v>0</v>
      </c>
      <c r="AJ550" s="34">
        <v>0</v>
      </c>
      <c r="AK550" s="19"/>
      <c r="AL550" s="35">
        <v>44019.041666666664</v>
      </c>
      <c r="AM550" s="16"/>
    </row>
    <row r="551" spans="1:39" ht="41.25" hidden="1" x14ac:dyDescent="0.25">
      <c r="A551" s="25" t="s">
        <v>183</v>
      </c>
      <c r="B551" s="25" t="s">
        <v>1043</v>
      </c>
      <c r="C551" s="39">
        <v>450930</v>
      </c>
      <c r="D551" s="25" t="s">
        <v>1435</v>
      </c>
      <c r="E551" s="25" t="s">
        <v>53</v>
      </c>
      <c r="F551" s="25" t="s">
        <v>54</v>
      </c>
      <c r="G551" s="25" t="s">
        <v>289</v>
      </c>
      <c r="H551" s="17"/>
      <c r="I551" s="17"/>
      <c r="J551" s="25" t="s">
        <v>185</v>
      </c>
      <c r="K551" s="25" t="s">
        <v>65</v>
      </c>
      <c r="L551" s="25" t="s">
        <v>1045</v>
      </c>
      <c r="M551" s="25" t="s">
        <v>1255</v>
      </c>
      <c r="N551" s="26">
        <v>647123.78</v>
      </c>
      <c r="O551" s="26">
        <v>622554.34</v>
      </c>
      <c r="P551" s="27">
        <v>-24569.440000000061</v>
      </c>
      <c r="Q551" s="28">
        <v>-3.7967141309503509E-2</v>
      </c>
      <c r="R551" s="29">
        <v>79678.11</v>
      </c>
      <c r="S551" s="29">
        <v>91352.59</v>
      </c>
      <c r="T551" s="30">
        <v>11674.479999999996</v>
      </c>
      <c r="U551" s="31">
        <v>0.14652054372273635</v>
      </c>
      <c r="V551" s="26">
        <v>40852.67</v>
      </c>
      <c r="W551" s="26">
        <v>38175.46</v>
      </c>
      <c r="X551" s="27">
        <v>-2677.2099999999991</v>
      </c>
      <c r="Y551" s="28">
        <v>-6.5533293172759563E-2</v>
      </c>
      <c r="Z551" s="29">
        <v>7644</v>
      </c>
      <c r="AA551" s="29">
        <v>11643.37</v>
      </c>
      <c r="AB551" s="30">
        <v>3999.3700000000008</v>
      </c>
      <c r="AC551" s="32">
        <v>0.52320381998953436</v>
      </c>
      <c r="AD551" s="26">
        <v>518949</v>
      </c>
      <c r="AE551" s="26">
        <v>472254.64</v>
      </c>
      <c r="AF551" s="27">
        <v>-46694.359999999986</v>
      </c>
      <c r="AG551" s="33">
        <v>-8.9978706963497343E-2</v>
      </c>
      <c r="AH551" s="34">
        <v>642</v>
      </c>
      <c r="AI551" s="34">
        <v>574</v>
      </c>
      <c r="AJ551" s="34">
        <v>-68</v>
      </c>
      <c r="AK551" s="32">
        <v>-0.1059190031152648</v>
      </c>
      <c r="AL551" s="35">
        <v>44019.041666666664</v>
      </c>
      <c r="AM551" s="16"/>
    </row>
    <row r="552" spans="1:39" ht="33" hidden="1" x14ac:dyDescent="0.25">
      <c r="A552" s="25" t="s">
        <v>183</v>
      </c>
      <c r="B552" s="25" t="s">
        <v>1043</v>
      </c>
      <c r="C552" s="39">
        <v>450931</v>
      </c>
      <c r="D552" s="25" t="s">
        <v>1434</v>
      </c>
      <c r="E552" s="25" t="s">
        <v>53</v>
      </c>
      <c r="F552" s="25" t="s">
        <v>54</v>
      </c>
      <c r="G552" s="25" t="s">
        <v>289</v>
      </c>
      <c r="H552" s="17"/>
      <c r="I552" s="17"/>
      <c r="J552" s="25" t="s">
        <v>185</v>
      </c>
      <c r="K552" s="25" t="s">
        <v>65</v>
      </c>
      <c r="L552" s="25" t="s">
        <v>1045</v>
      </c>
      <c r="M552" s="25" t="s">
        <v>187</v>
      </c>
      <c r="N552" s="26">
        <v>140556.99</v>
      </c>
      <c r="O552" s="26">
        <v>93661.36</v>
      </c>
      <c r="P552" s="27">
        <v>-46895.62999999999</v>
      </c>
      <c r="Q552" s="28">
        <v>-0.33364139343052235</v>
      </c>
      <c r="R552" s="29">
        <v>17135.560000000001</v>
      </c>
      <c r="S552" s="29">
        <v>10385.14</v>
      </c>
      <c r="T552" s="30">
        <v>-6750.4200000000019</v>
      </c>
      <c r="U552" s="31">
        <v>-0.39394218805805015</v>
      </c>
      <c r="V552" s="26">
        <v>3485.27</v>
      </c>
      <c r="W552" s="26">
        <v>3687.75</v>
      </c>
      <c r="X552" s="27">
        <v>202.48000000000002</v>
      </c>
      <c r="Y552" s="28">
        <v>5.809592944018685E-2</v>
      </c>
      <c r="Z552" s="29">
        <v>0</v>
      </c>
      <c r="AA552" s="29">
        <v>655.92</v>
      </c>
      <c r="AB552" s="30">
        <v>655.92</v>
      </c>
      <c r="AC552" s="19"/>
      <c r="AD552" s="26">
        <v>119936.16</v>
      </c>
      <c r="AE552" s="26">
        <v>1204.25</v>
      </c>
      <c r="AF552" s="27">
        <v>-118731.91</v>
      </c>
      <c r="AG552" s="33">
        <v>-0.98995924164989113</v>
      </c>
      <c r="AH552" s="34">
        <v>119</v>
      </c>
      <c r="AI552" s="34">
        <v>62.75</v>
      </c>
      <c r="AJ552" s="34">
        <v>-56.25</v>
      </c>
      <c r="AK552" s="32">
        <v>-0.47268907563025209</v>
      </c>
      <c r="AL552" s="35">
        <v>44019.041666666664</v>
      </c>
      <c r="AM552" s="16"/>
    </row>
    <row r="553" spans="1:39" ht="41.25" hidden="1" x14ac:dyDescent="0.25">
      <c r="A553" s="25" t="s">
        <v>183</v>
      </c>
      <c r="B553" s="25" t="s">
        <v>1043</v>
      </c>
      <c r="C553" s="39">
        <v>450936</v>
      </c>
      <c r="D553" s="25" t="s">
        <v>1446</v>
      </c>
      <c r="E553" s="25" t="s">
        <v>53</v>
      </c>
      <c r="F553" s="25" t="s">
        <v>54</v>
      </c>
      <c r="G553" s="25" t="s">
        <v>289</v>
      </c>
      <c r="H553" s="17"/>
      <c r="I553" s="17"/>
      <c r="J553" s="25" t="s">
        <v>195</v>
      </c>
      <c r="K553" s="25" t="s">
        <v>1447</v>
      </c>
      <c r="L553" s="25" t="s">
        <v>1045</v>
      </c>
      <c r="M553" s="25" t="s">
        <v>187</v>
      </c>
      <c r="N553" s="26">
        <v>101638.31</v>
      </c>
      <c r="O553" s="26">
        <v>4792.33</v>
      </c>
      <c r="P553" s="27">
        <v>-96845.98</v>
      </c>
      <c r="Q553" s="28">
        <v>-0.95284917665396052</v>
      </c>
      <c r="R553" s="29">
        <v>21926.12</v>
      </c>
      <c r="S553" s="29">
        <v>2916.58</v>
      </c>
      <c r="T553" s="30">
        <v>-19009.54</v>
      </c>
      <c r="U553" s="31">
        <v>-0.86698148144769804</v>
      </c>
      <c r="V553" s="26">
        <v>75032.19</v>
      </c>
      <c r="W553" s="26">
        <v>0</v>
      </c>
      <c r="X553" s="27">
        <v>-75032.19</v>
      </c>
      <c r="Y553" s="28">
        <v>-1</v>
      </c>
      <c r="Z553" s="29">
        <v>4680</v>
      </c>
      <c r="AA553" s="29">
        <v>0</v>
      </c>
      <c r="AB553" s="30">
        <v>-4680</v>
      </c>
      <c r="AC553" s="32">
        <v>-1</v>
      </c>
      <c r="AD553" s="26">
        <v>0</v>
      </c>
      <c r="AE553" s="26">
        <v>0</v>
      </c>
      <c r="AF553" s="27">
        <v>0</v>
      </c>
      <c r="AG553" s="18"/>
      <c r="AH553" s="34">
        <v>212</v>
      </c>
      <c r="AI553" s="34">
        <v>16</v>
      </c>
      <c r="AJ553" s="34">
        <v>-196</v>
      </c>
      <c r="AK553" s="32">
        <v>-0.92452830188679247</v>
      </c>
      <c r="AL553" s="35">
        <v>44134.041666666664</v>
      </c>
      <c r="AM553" s="16"/>
    </row>
    <row r="554" spans="1:39" ht="41.25" hidden="1" x14ac:dyDescent="0.25">
      <c r="A554" s="25" t="s">
        <v>183</v>
      </c>
      <c r="B554" s="25" t="s">
        <v>1040</v>
      </c>
      <c r="C554" s="39">
        <v>450937</v>
      </c>
      <c r="D554" s="25" t="s">
        <v>1454</v>
      </c>
      <c r="E554" s="25" t="s">
        <v>53</v>
      </c>
      <c r="F554" s="25" t="s">
        <v>54</v>
      </c>
      <c r="G554" s="25" t="s">
        <v>75</v>
      </c>
      <c r="H554" s="25" t="s">
        <v>69</v>
      </c>
      <c r="I554" s="25" t="s">
        <v>56</v>
      </c>
      <c r="J554" s="17"/>
      <c r="K554" s="25" t="s">
        <v>65</v>
      </c>
      <c r="L554" s="25" t="s">
        <v>202</v>
      </c>
      <c r="M554" s="25" t="s">
        <v>200</v>
      </c>
      <c r="N554" s="26">
        <v>73670.789999999994</v>
      </c>
      <c r="O554" s="26">
        <v>51581.46</v>
      </c>
      <c r="P554" s="27">
        <v>-22089.329999999994</v>
      </c>
      <c r="Q554" s="28">
        <v>-0.29983837556241755</v>
      </c>
      <c r="R554" s="29">
        <v>45295.72</v>
      </c>
      <c r="S554" s="29">
        <v>12659.24</v>
      </c>
      <c r="T554" s="30">
        <v>-32636.480000000003</v>
      </c>
      <c r="U554" s="31">
        <v>-0.72052017276687519</v>
      </c>
      <c r="V554" s="26">
        <v>26098.07</v>
      </c>
      <c r="W554" s="26">
        <v>23702.98</v>
      </c>
      <c r="X554" s="27">
        <v>-2395.09</v>
      </c>
      <c r="Y554" s="28">
        <v>-9.1772686639280232E-2</v>
      </c>
      <c r="Z554" s="29">
        <v>2277</v>
      </c>
      <c r="AA554" s="29">
        <v>1280</v>
      </c>
      <c r="AB554" s="30">
        <v>-997</v>
      </c>
      <c r="AC554" s="32">
        <v>-0.43785682916117696</v>
      </c>
      <c r="AD554" s="26">
        <v>0</v>
      </c>
      <c r="AE554" s="26">
        <v>0</v>
      </c>
      <c r="AF554" s="27">
        <v>0</v>
      </c>
      <c r="AG554" s="18"/>
      <c r="AH554" s="34">
        <v>128</v>
      </c>
      <c r="AI554" s="34">
        <v>98</v>
      </c>
      <c r="AJ554" s="34">
        <v>-30</v>
      </c>
      <c r="AK554" s="32">
        <v>-0.234375</v>
      </c>
      <c r="AL554" s="35">
        <v>43577.041655092595</v>
      </c>
      <c r="AM554" s="16"/>
    </row>
    <row r="555" spans="1:39" ht="24.75" hidden="1" x14ac:dyDescent="0.25">
      <c r="A555" s="25" t="s">
        <v>183</v>
      </c>
      <c r="B555" s="25" t="s">
        <v>1040</v>
      </c>
      <c r="C555" s="39">
        <v>450939</v>
      </c>
      <c r="D555" s="25" t="s">
        <v>1448</v>
      </c>
      <c r="E555" s="25" t="s">
        <v>53</v>
      </c>
      <c r="F555" s="25" t="s">
        <v>63</v>
      </c>
      <c r="G555" s="25" t="s">
        <v>56</v>
      </c>
      <c r="H555" s="17"/>
      <c r="I555" s="17"/>
      <c r="J555" s="25" t="s">
        <v>195</v>
      </c>
      <c r="K555" s="25" t="s">
        <v>65</v>
      </c>
      <c r="L555" s="25" t="s">
        <v>202</v>
      </c>
      <c r="M555" s="25" t="s">
        <v>200</v>
      </c>
      <c r="N555" s="26">
        <v>79182.91</v>
      </c>
      <c r="O555" s="26">
        <v>15754.22</v>
      </c>
      <c r="P555" s="27">
        <v>-63428.69</v>
      </c>
      <c r="Q555" s="28">
        <v>-0.80104014868865014</v>
      </c>
      <c r="R555" s="29">
        <v>46372.05</v>
      </c>
      <c r="S555" s="29">
        <v>1016.37</v>
      </c>
      <c r="T555" s="30">
        <v>-45355.68</v>
      </c>
      <c r="U555" s="31">
        <v>-0.97808227154072325</v>
      </c>
      <c r="V555" s="26">
        <v>29152.86</v>
      </c>
      <c r="W555" s="26">
        <v>0</v>
      </c>
      <c r="X555" s="27">
        <v>-29152.86</v>
      </c>
      <c r="Y555" s="28">
        <v>-1</v>
      </c>
      <c r="Z555" s="29">
        <v>1933</v>
      </c>
      <c r="AA555" s="29">
        <v>0</v>
      </c>
      <c r="AB555" s="30">
        <v>-1933</v>
      </c>
      <c r="AC555" s="32">
        <v>-1</v>
      </c>
      <c r="AD555" s="26">
        <v>1725</v>
      </c>
      <c r="AE555" s="26">
        <v>0</v>
      </c>
      <c r="AF555" s="27">
        <v>-1725</v>
      </c>
      <c r="AG555" s="33">
        <v>-1</v>
      </c>
      <c r="AH555" s="34">
        <v>150</v>
      </c>
      <c r="AI555" s="34">
        <v>157.5</v>
      </c>
      <c r="AJ555" s="34">
        <v>7.5</v>
      </c>
      <c r="AK555" s="32">
        <v>0.05</v>
      </c>
      <c r="AL555" s="35">
        <v>43820.041655092595</v>
      </c>
      <c r="AM555" s="16"/>
    </row>
    <row r="556" spans="1:39" ht="74.25" hidden="1" x14ac:dyDescent="0.25">
      <c r="A556" s="25" t="s">
        <v>183</v>
      </c>
      <c r="B556" s="25" t="s">
        <v>1043</v>
      </c>
      <c r="C556" s="39">
        <v>450940</v>
      </c>
      <c r="D556" s="25" t="s">
        <v>1432</v>
      </c>
      <c r="E556" s="25" t="s">
        <v>53</v>
      </c>
      <c r="F556" s="25" t="s">
        <v>54</v>
      </c>
      <c r="G556" s="25" t="s">
        <v>289</v>
      </c>
      <c r="H556" s="17"/>
      <c r="I556" s="17"/>
      <c r="J556" s="25" t="s">
        <v>195</v>
      </c>
      <c r="K556" s="25" t="s">
        <v>1433</v>
      </c>
      <c r="L556" s="25" t="s">
        <v>1045</v>
      </c>
      <c r="M556" s="25" t="s">
        <v>205</v>
      </c>
      <c r="N556" s="26">
        <v>343351.83</v>
      </c>
      <c r="O556" s="26">
        <v>302022.95</v>
      </c>
      <c r="P556" s="27">
        <v>-41328.880000000005</v>
      </c>
      <c r="Q556" s="28">
        <v>-0.12036889391269591</v>
      </c>
      <c r="R556" s="29">
        <v>18059.95</v>
      </c>
      <c r="S556" s="29">
        <v>25924.97</v>
      </c>
      <c r="T556" s="30">
        <v>7865.02</v>
      </c>
      <c r="U556" s="31">
        <v>0.43549511488127046</v>
      </c>
      <c r="V556" s="26">
        <v>36665.360000000001</v>
      </c>
      <c r="W556" s="26">
        <v>45082.36</v>
      </c>
      <c r="X556" s="27">
        <v>8417</v>
      </c>
      <c r="Y556" s="28">
        <v>0.22956272623533494</v>
      </c>
      <c r="Z556" s="29">
        <v>840</v>
      </c>
      <c r="AA556" s="29">
        <v>72</v>
      </c>
      <c r="AB556" s="30">
        <v>-768</v>
      </c>
      <c r="AC556" s="32">
        <v>-0.91428571428571426</v>
      </c>
      <c r="AD556" s="26">
        <v>287786.52</v>
      </c>
      <c r="AE556" s="26">
        <v>223633.8</v>
      </c>
      <c r="AF556" s="27">
        <v>-64152.72000000003</v>
      </c>
      <c r="AG556" s="33">
        <v>-0.22291773777312443</v>
      </c>
      <c r="AH556" s="34">
        <v>166</v>
      </c>
      <c r="AI556" s="34">
        <v>28.5</v>
      </c>
      <c r="AJ556" s="34">
        <v>-137.5</v>
      </c>
      <c r="AK556" s="32">
        <v>-0.82831325301204817</v>
      </c>
      <c r="AL556" s="35">
        <v>44124.041666666664</v>
      </c>
      <c r="AM556" s="16"/>
    </row>
    <row r="557" spans="1:39" ht="66" hidden="1" x14ac:dyDescent="0.25">
      <c r="A557" s="25" t="s">
        <v>183</v>
      </c>
      <c r="B557" s="25" t="s">
        <v>1040</v>
      </c>
      <c r="C557" s="39">
        <v>450941</v>
      </c>
      <c r="D557" s="25" t="s">
        <v>1445</v>
      </c>
      <c r="E557" s="25" t="s">
        <v>53</v>
      </c>
      <c r="F557" s="25" t="s">
        <v>54</v>
      </c>
      <c r="G557" s="25" t="s">
        <v>69</v>
      </c>
      <c r="H557" s="25" t="s">
        <v>75</v>
      </c>
      <c r="I557" s="25" t="s">
        <v>56</v>
      </c>
      <c r="J557" s="17"/>
      <c r="K557" s="25" t="s">
        <v>65</v>
      </c>
      <c r="L557" s="25" t="s">
        <v>196</v>
      </c>
      <c r="M557" s="25" t="s">
        <v>205</v>
      </c>
      <c r="N557" s="26">
        <v>157986.12</v>
      </c>
      <c r="O557" s="26">
        <v>250023.06</v>
      </c>
      <c r="P557" s="27">
        <v>92036.94</v>
      </c>
      <c r="Q557" s="28">
        <v>0.58256345557445177</v>
      </c>
      <c r="R557" s="29">
        <v>107912</v>
      </c>
      <c r="S557" s="29">
        <v>33588.33</v>
      </c>
      <c r="T557" s="30">
        <v>-74323.67</v>
      </c>
      <c r="U557" s="31">
        <v>-0.68874332789680481</v>
      </c>
      <c r="V557" s="26">
        <v>18224.32</v>
      </c>
      <c r="W557" s="26">
        <v>18322.240000000002</v>
      </c>
      <c r="X557" s="27">
        <v>97.920000000001892</v>
      </c>
      <c r="Y557" s="28">
        <v>5.3730399817387914E-3</v>
      </c>
      <c r="Z557" s="29">
        <v>24247.9</v>
      </c>
      <c r="AA557" s="29">
        <v>24883</v>
      </c>
      <c r="AB557" s="30">
        <v>635.09999999999854</v>
      </c>
      <c r="AC557" s="32">
        <v>2.619195889128537E-2</v>
      </c>
      <c r="AD557" s="26">
        <v>7601.9</v>
      </c>
      <c r="AE557" s="26">
        <v>16458</v>
      </c>
      <c r="AF557" s="27">
        <v>8856.1</v>
      </c>
      <c r="AG557" s="33">
        <v>1.1649850695220934</v>
      </c>
      <c r="AH557" s="34">
        <v>1151</v>
      </c>
      <c r="AI557" s="34">
        <v>1247</v>
      </c>
      <c r="AJ557" s="34">
        <v>96</v>
      </c>
      <c r="AK557" s="32">
        <v>8.3405734144222421E-2</v>
      </c>
      <c r="AL557" s="35">
        <v>43581.041655092595</v>
      </c>
      <c r="AM557" s="16"/>
    </row>
    <row r="558" spans="1:39" ht="66" hidden="1" x14ac:dyDescent="0.25">
      <c r="A558" s="25" t="s">
        <v>183</v>
      </c>
      <c r="B558" s="25" t="s">
        <v>1040</v>
      </c>
      <c r="C558" s="39">
        <v>450942</v>
      </c>
      <c r="D558" s="25" t="s">
        <v>1431</v>
      </c>
      <c r="E558" s="25" t="s">
        <v>53</v>
      </c>
      <c r="F558" s="25" t="s">
        <v>54</v>
      </c>
      <c r="G558" s="25" t="s">
        <v>289</v>
      </c>
      <c r="H558" s="25" t="s">
        <v>56</v>
      </c>
      <c r="I558" s="25" t="s">
        <v>56</v>
      </c>
      <c r="J558" s="25" t="s">
        <v>195</v>
      </c>
      <c r="K558" s="25" t="s">
        <v>65</v>
      </c>
      <c r="L558" s="25" t="s">
        <v>202</v>
      </c>
      <c r="M558" s="25" t="s">
        <v>192</v>
      </c>
      <c r="N558" s="26">
        <v>79162.990000000005</v>
      </c>
      <c r="O558" s="26">
        <v>53304.76</v>
      </c>
      <c r="P558" s="27">
        <v>-25858.230000000003</v>
      </c>
      <c r="Q558" s="28">
        <v>-0.32664544378629462</v>
      </c>
      <c r="R558" s="29">
        <v>58000</v>
      </c>
      <c r="S558" s="29">
        <v>348.43</v>
      </c>
      <c r="T558" s="30">
        <v>-57651.57</v>
      </c>
      <c r="U558" s="31">
        <v>-0.99399258620689657</v>
      </c>
      <c r="V558" s="26">
        <v>8602.49</v>
      </c>
      <c r="W558" s="26">
        <v>9100.6200000000008</v>
      </c>
      <c r="X558" s="27">
        <v>498.13000000000102</v>
      </c>
      <c r="Y558" s="28">
        <v>5.7905327411017164E-2</v>
      </c>
      <c r="Z558" s="29">
        <v>6268.5</v>
      </c>
      <c r="AA558" s="29">
        <v>0</v>
      </c>
      <c r="AB558" s="30">
        <v>-6268.5</v>
      </c>
      <c r="AC558" s="32">
        <v>-1</v>
      </c>
      <c r="AD558" s="26">
        <v>6292</v>
      </c>
      <c r="AE558" s="26">
        <v>0</v>
      </c>
      <c r="AF558" s="27">
        <v>-6292</v>
      </c>
      <c r="AG558" s="33">
        <v>-1</v>
      </c>
      <c r="AH558" s="34">
        <v>580</v>
      </c>
      <c r="AI558" s="34">
        <v>378.25</v>
      </c>
      <c r="AJ558" s="34">
        <v>-201.75</v>
      </c>
      <c r="AK558" s="32">
        <v>-0.34784482758620688</v>
      </c>
      <c r="AL558" s="35">
        <v>43658.041655092595</v>
      </c>
      <c r="AM558" s="16"/>
    </row>
    <row r="559" spans="1:39" ht="74.25" hidden="1" x14ac:dyDescent="0.25">
      <c r="A559" s="25" t="s">
        <v>183</v>
      </c>
      <c r="B559" s="25" t="s">
        <v>1040</v>
      </c>
      <c r="C559" s="39">
        <v>450944</v>
      </c>
      <c r="D559" s="25" t="s">
        <v>1410</v>
      </c>
      <c r="E559" s="25" t="s">
        <v>53</v>
      </c>
      <c r="F559" s="25" t="s">
        <v>54</v>
      </c>
      <c r="G559" s="25" t="s">
        <v>289</v>
      </c>
      <c r="H559" s="25" t="s">
        <v>56</v>
      </c>
      <c r="I559" s="25" t="s">
        <v>56</v>
      </c>
      <c r="J559" s="25" t="s">
        <v>195</v>
      </c>
      <c r="K559" s="25" t="s">
        <v>58</v>
      </c>
      <c r="L559" s="25" t="s">
        <v>202</v>
      </c>
      <c r="M559" s="25" t="s">
        <v>205</v>
      </c>
      <c r="N559" s="26">
        <v>706774.86</v>
      </c>
      <c r="O559" s="26">
        <v>650698.99</v>
      </c>
      <c r="P559" s="27">
        <v>-56075.869999999995</v>
      </c>
      <c r="Q559" s="28">
        <v>-7.93404988966359E-2</v>
      </c>
      <c r="R559" s="29">
        <v>37100</v>
      </c>
      <c r="S559" s="29">
        <v>42553.75</v>
      </c>
      <c r="T559" s="30">
        <v>5453.75</v>
      </c>
      <c r="U559" s="31">
        <v>0.14700134770889489</v>
      </c>
      <c r="V559" s="26">
        <v>144301.53</v>
      </c>
      <c r="W559" s="26">
        <v>149270.22</v>
      </c>
      <c r="X559" s="27">
        <v>4968.6900000000023</v>
      </c>
      <c r="Y559" s="28">
        <v>3.4432691046311165E-2</v>
      </c>
      <c r="Z559" s="29">
        <v>0</v>
      </c>
      <c r="AA559" s="29">
        <v>18</v>
      </c>
      <c r="AB559" s="30">
        <v>18</v>
      </c>
      <c r="AC559" s="19"/>
      <c r="AD559" s="26">
        <v>525373.32999999996</v>
      </c>
      <c r="AE559" s="26">
        <v>398176.22</v>
      </c>
      <c r="AF559" s="27">
        <v>-127197.10999999999</v>
      </c>
      <c r="AG559" s="33">
        <v>-0.24210804533987287</v>
      </c>
      <c r="AH559" s="34">
        <v>371</v>
      </c>
      <c r="AI559" s="34">
        <v>357</v>
      </c>
      <c r="AJ559" s="34">
        <v>-14</v>
      </c>
      <c r="AK559" s="32">
        <v>-3.7735849056603772E-2</v>
      </c>
      <c r="AL559" s="35">
        <v>43804.041655092595</v>
      </c>
      <c r="AM559" s="16"/>
    </row>
    <row r="560" spans="1:39" ht="49.5" hidden="1" x14ac:dyDescent="0.25">
      <c r="A560" s="25" t="s">
        <v>183</v>
      </c>
      <c r="B560" s="25" t="s">
        <v>1040</v>
      </c>
      <c r="C560" s="39">
        <v>450945</v>
      </c>
      <c r="D560" s="25" t="s">
        <v>1453</v>
      </c>
      <c r="E560" s="25" t="s">
        <v>53</v>
      </c>
      <c r="F560" s="25" t="s">
        <v>54</v>
      </c>
      <c r="G560" s="25" t="s">
        <v>289</v>
      </c>
      <c r="H560" s="25" t="s">
        <v>56</v>
      </c>
      <c r="I560" s="25" t="s">
        <v>56</v>
      </c>
      <c r="J560" s="25" t="s">
        <v>195</v>
      </c>
      <c r="K560" s="25" t="s">
        <v>58</v>
      </c>
      <c r="L560" s="25" t="s">
        <v>202</v>
      </c>
      <c r="M560" s="25" t="s">
        <v>205</v>
      </c>
      <c r="N560" s="26">
        <v>409445.62</v>
      </c>
      <c r="O560" s="26">
        <v>402470.51</v>
      </c>
      <c r="P560" s="27">
        <v>-6975.109999999986</v>
      </c>
      <c r="Q560" s="28">
        <v>-1.7035497900795681E-2</v>
      </c>
      <c r="R560" s="29">
        <v>24000</v>
      </c>
      <c r="S560" s="29">
        <v>26068.67</v>
      </c>
      <c r="T560" s="30">
        <v>2068.6699999999983</v>
      </c>
      <c r="U560" s="31">
        <v>8.6194583333333255E-2</v>
      </c>
      <c r="V560" s="26">
        <v>135445.62</v>
      </c>
      <c r="W560" s="26">
        <v>97956.9</v>
      </c>
      <c r="X560" s="27">
        <v>-37488.720000000001</v>
      </c>
      <c r="Y560" s="28">
        <v>-0.27678060021431483</v>
      </c>
      <c r="Z560" s="29">
        <v>0</v>
      </c>
      <c r="AA560" s="29">
        <v>144</v>
      </c>
      <c r="AB560" s="30">
        <v>144</v>
      </c>
      <c r="AC560" s="19"/>
      <c r="AD560" s="26">
        <v>250000</v>
      </c>
      <c r="AE560" s="26">
        <v>265715.90000000002</v>
      </c>
      <c r="AF560" s="27">
        <v>15715.900000000023</v>
      </c>
      <c r="AG560" s="33">
        <v>6.2863600000000089E-2</v>
      </c>
      <c r="AH560" s="34">
        <v>268</v>
      </c>
      <c r="AI560" s="34">
        <v>249</v>
      </c>
      <c r="AJ560" s="34">
        <v>-19</v>
      </c>
      <c r="AK560" s="32">
        <v>-7.0895522388059698E-2</v>
      </c>
      <c r="AL560" s="35">
        <v>43804.041655092595</v>
      </c>
      <c r="AM560" s="16"/>
    </row>
    <row r="561" spans="1:39" ht="41.25" hidden="1" x14ac:dyDescent="0.25">
      <c r="A561" s="25" t="s">
        <v>183</v>
      </c>
      <c r="B561" s="25" t="s">
        <v>1043</v>
      </c>
      <c r="C561" s="39">
        <v>450947</v>
      </c>
      <c r="D561" s="25" t="s">
        <v>1427</v>
      </c>
      <c r="E561" s="25" t="s">
        <v>53</v>
      </c>
      <c r="F561" s="25" t="s">
        <v>54</v>
      </c>
      <c r="G561" s="25" t="s">
        <v>289</v>
      </c>
      <c r="H561" s="17"/>
      <c r="I561" s="17"/>
      <c r="J561" s="25" t="s">
        <v>195</v>
      </c>
      <c r="K561" s="25" t="s">
        <v>1428</v>
      </c>
      <c r="L561" s="25" t="s">
        <v>1045</v>
      </c>
      <c r="M561" s="25" t="s">
        <v>205</v>
      </c>
      <c r="N561" s="26">
        <v>25077.89</v>
      </c>
      <c r="O561" s="26">
        <v>20454.04</v>
      </c>
      <c r="P561" s="27">
        <v>-4623.8499999999985</v>
      </c>
      <c r="Q561" s="28">
        <v>-0.1843795470831078</v>
      </c>
      <c r="R561" s="29">
        <v>7410.78</v>
      </c>
      <c r="S561" s="29">
        <v>3271.25</v>
      </c>
      <c r="T561" s="30">
        <v>-4139.53</v>
      </c>
      <c r="U561" s="31">
        <v>-0.55858222751181386</v>
      </c>
      <c r="V561" s="26">
        <v>16692.11</v>
      </c>
      <c r="W561" s="26">
        <v>14404.1</v>
      </c>
      <c r="X561" s="27">
        <v>-2288.0100000000002</v>
      </c>
      <c r="Y561" s="28">
        <v>-0.13707134688185019</v>
      </c>
      <c r="Z561" s="29">
        <v>975</v>
      </c>
      <c r="AA561" s="29">
        <v>236.62</v>
      </c>
      <c r="AB561" s="30">
        <v>-738.38</v>
      </c>
      <c r="AC561" s="32">
        <v>-0.75731282051282056</v>
      </c>
      <c r="AD561" s="26">
        <v>0</v>
      </c>
      <c r="AE561" s="26">
        <v>0</v>
      </c>
      <c r="AF561" s="27">
        <v>0</v>
      </c>
      <c r="AG561" s="18"/>
      <c r="AH561" s="34">
        <v>53</v>
      </c>
      <c r="AI561" s="34">
        <v>25</v>
      </c>
      <c r="AJ561" s="34">
        <v>-28</v>
      </c>
      <c r="AK561" s="32">
        <v>-0.52830188679245282</v>
      </c>
      <c r="AL561" s="35">
        <v>44097.041666666664</v>
      </c>
      <c r="AM561" s="16"/>
    </row>
    <row r="562" spans="1:39" ht="33" hidden="1" x14ac:dyDescent="0.25">
      <c r="A562" s="25" t="s">
        <v>183</v>
      </c>
      <c r="B562" s="25" t="s">
        <v>1040</v>
      </c>
      <c r="C562" s="39">
        <v>450948</v>
      </c>
      <c r="D562" s="25" t="s">
        <v>1452</v>
      </c>
      <c r="E562" s="25" t="s">
        <v>53</v>
      </c>
      <c r="F562" s="25" t="s">
        <v>63</v>
      </c>
      <c r="G562" s="25" t="s">
        <v>56</v>
      </c>
      <c r="H562" s="17"/>
      <c r="I562" s="17"/>
      <c r="J562" s="25" t="s">
        <v>195</v>
      </c>
      <c r="K562" s="25" t="s">
        <v>65</v>
      </c>
      <c r="L562" s="25" t="s">
        <v>213</v>
      </c>
      <c r="M562" s="25" t="s">
        <v>200</v>
      </c>
      <c r="N562" s="26">
        <v>25870.9</v>
      </c>
      <c r="O562" s="26">
        <v>3015.54</v>
      </c>
      <c r="P562" s="27">
        <v>-22855.360000000001</v>
      </c>
      <c r="Q562" s="28">
        <v>-0.88343892172286231</v>
      </c>
      <c r="R562" s="29">
        <v>9380.6</v>
      </c>
      <c r="S562" s="29">
        <v>486.64</v>
      </c>
      <c r="T562" s="30">
        <v>-8893.9600000000009</v>
      </c>
      <c r="U562" s="31">
        <v>-0.94812272136110698</v>
      </c>
      <c r="V562" s="26">
        <v>15157.3</v>
      </c>
      <c r="W562" s="26">
        <v>0</v>
      </c>
      <c r="X562" s="27">
        <v>-15157.3</v>
      </c>
      <c r="Y562" s="28">
        <v>-1</v>
      </c>
      <c r="Z562" s="29">
        <v>1333</v>
      </c>
      <c r="AA562" s="29">
        <v>0</v>
      </c>
      <c r="AB562" s="30">
        <v>-1333</v>
      </c>
      <c r="AC562" s="32">
        <v>-1</v>
      </c>
      <c r="AD562" s="26">
        <v>0</v>
      </c>
      <c r="AE562" s="26">
        <v>0</v>
      </c>
      <c r="AF562" s="27">
        <v>0</v>
      </c>
      <c r="AG562" s="18"/>
      <c r="AH562" s="34">
        <v>55</v>
      </c>
      <c r="AI562" s="34">
        <v>23.75</v>
      </c>
      <c r="AJ562" s="34">
        <v>-31.25</v>
      </c>
      <c r="AK562" s="32">
        <v>-0.56818181818181823</v>
      </c>
      <c r="AL562" s="35">
        <v>43820.041655092595</v>
      </c>
      <c r="AM562" s="16"/>
    </row>
    <row r="563" spans="1:39" ht="41.25" hidden="1" x14ac:dyDescent="0.25">
      <c r="A563" s="25" t="s">
        <v>183</v>
      </c>
      <c r="B563" s="25" t="s">
        <v>1043</v>
      </c>
      <c r="C563" s="39">
        <v>450949</v>
      </c>
      <c r="D563" s="25" t="s">
        <v>1451</v>
      </c>
      <c r="E563" s="25" t="s">
        <v>53</v>
      </c>
      <c r="F563" s="25" t="s">
        <v>54</v>
      </c>
      <c r="G563" s="25" t="s">
        <v>289</v>
      </c>
      <c r="H563" s="17"/>
      <c r="I563" s="17"/>
      <c r="J563" s="25" t="s">
        <v>195</v>
      </c>
      <c r="K563" s="25" t="s">
        <v>1428</v>
      </c>
      <c r="L563" s="25" t="s">
        <v>1045</v>
      </c>
      <c r="M563" s="25" t="s">
        <v>205</v>
      </c>
      <c r="N563" s="26">
        <v>36644.449999999997</v>
      </c>
      <c r="O563" s="26">
        <v>27938.16</v>
      </c>
      <c r="P563" s="27">
        <v>-8706.2899999999972</v>
      </c>
      <c r="Q563" s="28">
        <v>-0.23758822959547757</v>
      </c>
      <c r="R563" s="29">
        <v>9178.32</v>
      </c>
      <c r="S563" s="29">
        <v>4096.1000000000004</v>
      </c>
      <c r="T563" s="30">
        <v>-5082.2199999999993</v>
      </c>
      <c r="U563" s="31">
        <v>-0.55372007077547958</v>
      </c>
      <c r="V563" s="26">
        <v>26101.13</v>
      </c>
      <c r="W563" s="26">
        <v>21589.87</v>
      </c>
      <c r="X563" s="27">
        <v>-4511.260000000002</v>
      </c>
      <c r="Y563" s="28">
        <v>-0.17283772771523692</v>
      </c>
      <c r="Z563" s="29">
        <v>1365</v>
      </c>
      <c r="AA563" s="29">
        <v>933.53</v>
      </c>
      <c r="AB563" s="30">
        <v>-431.47</v>
      </c>
      <c r="AC563" s="32">
        <v>-0.3160952380952381</v>
      </c>
      <c r="AD563" s="26">
        <v>0</v>
      </c>
      <c r="AE563" s="26">
        <v>0</v>
      </c>
      <c r="AF563" s="27">
        <v>0</v>
      </c>
      <c r="AG563" s="18"/>
      <c r="AH563" s="34">
        <v>44</v>
      </c>
      <c r="AI563" s="34">
        <v>39</v>
      </c>
      <c r="AJ563" s="34">
        <v>-5</v>
      </c>
      <c r="AK563" s="32">
        <v>-0.11363636363636363</v>
      </c>
      <c r="AL563" s="35">
        <v>44137.041666666664</v>
      </c>
      <c r="AM563" s="16"/>
    </row>
    <row r="564" spans="1:39" ht="24.75" hidden="1" x14ac:dyDescent="0.25">
      <c r="A564" s="25" t="s">
        <v>183</v>
      </c>
      <c r="B564" s="25" t="s">
        <v>1043</v>
      </c>
      <c r="C564" s="39">
        <v>450950</v>
      </c>
      <c r="D564" s="25" t="s">
        <v>1450</v>
      </c>
      <c r="E564" s="25" t="s">
        <v>53</v>
      </c>
      <c r="F564" s="25" t="s">
        <v>54</v>
      </c>
      <c r="G564" s="25" t="s">
        <v>289</v>
      </c>
      <c r="H564" s="17"/>
      <c r="I564" s="17"/>
      <c r="J564" s="25" t="s">
        <v>195</v>
      </c>
      <c r="K564" s="25" t="s">
        <v>1428</v>
      </c>
      <c r="L564" s="25" t="s">
        <v>1045</v>
      </c>
      <c r="M564" s="25" t="s">
        <v>205</v>
      </c>
      <c r="N564" s="26">
        <v>26045.49</v>
      </c>
      <c r="O564" s="26">
        <v>19996.72</v>
      </c>
      <c r="P564" s="27">
        <v>-6048.77</v>
      </c>
      <c r="Q564" s="28">
        <v>-0.23223867164718345</v>
      </c>
      <c r="R564" s="29">
        <v>7410.78</v>
      </c>
      <c r="S564" s="29">
        <v>3237.93</v>
      </c>
      <c r="T564" s="30">
        <v>-4172.8500000000004</v>
      </c>
      <c r="U564" s="31">
        <v>-0.56307838041339786</v>
      </c>
      <c r="V564" s="26">
        <v>17659.71</v>
      </c>
      <c r="W564" s="26">
        <v>15094.21</v>
      </c>
      <c r="X564" s="27">
        <v>-2565.5</v>
      </c>
      <c r="Y564" s="28">
        <v>-0.14527418626919694</v>
      </c>
      <c r="Z564" s="29">
        <v>975</v>
      </c>
      <c r="AA564" s="29">
        <v>338.03</v>
      </c>
      <c r="AB564" s="30">
        <v>-636.97</v>
      </c>
      <c r="AC564" s="32">
        <v>-0.65330256410256415</v>
      </c>
      <c r="AD564" s="26">
        <v>0</v>
      </c>
      <c r="AE564" s="26">
        <v>0</v>
      </c>
      <c r="AF564" s="27">
        <v>0</v>
      </c>
      <c r="AG564" s="18"/>
      <c r="AH564" s="34">
        <v>53</v>
      </c>
      <c r="AI564" s="34">
        <v>26</v>
      </c>
      <c r="AJ564" s="34">
        <v>-27</v>
      </c>
      <c r="AK564" s="32">
        <v>-0.50943396226415094</v>
      </c>
      <c r="AL564" s="35">
        <v>44099.041666666664</v>
      </c>
      <c r="AM564" s="16"/>
    </row>
    <row r="565" spans="1:39" ht="24.75" hidden="1" x14ac:dyDescent="0.25">
      <c r="A565" s="25" t="s">
        <v>183</v>
      </c>
      <c r="B565" s="25" t="s">
        <v>1040</v>
      </c>
      <c r="C565" s="39">
        <v>450953</v>
      </c>
      <c r="D565" s="25" t="s">
        <v>1444</v>
      </c>
      <c r="E565" s="25" t="s">
        <v>53</v>
      </c>
      <c r="F565" s="25" t="s">
        <v>54</v>
      </c>
      <c r="G565" s="25" t="s">
        <v>289</v>
      </c>
      <c r="H565" s="25" t="s">
        <v>56</v>
      </c>
      <c r="I565" s="25" t="s">
        <v>56</v>
      </c>
      <c r="J565" s="17"/>
      <c r="K565" s="25" t="s">
        <v>65</v>
      </c>
      <c r="L565" s="25" t="s">
        <v>828</v>
      </c>
      <c r="M565" s="25" t="s">
        <v>200</v>
      </c>
      <c r="N565" s="26">
        <v>79719</v>
      </c>
      <c r="O565" s="26">
        <v>70286.94</v>
      </c>
      <c r="P565" s="27">
        <v>-9432.0599999999977</v>
      </c>
      <c r="Q565" s="28">
        <v>-0.11831633613065891</v>
      </c>
      <c r="R565" s="29">
        <v>31300</v>
      </c>
      <c r="S565" s="29">
        <v>7800.73</v>
      </c>
      <c r="T565" s="30">
        <v>-23499.27</v>
      </c>
      <c r="U565" s="31">
        <v>-0.75077539936102233</v>
      </c>
      <c r="V565" s="26">
        <v>31347</v>
      </c>
      <c r="W565" s="26">
        <v>27896.06</v>
      </c>
      <c r="X565" s="27">
        <v>-3450.9399999999987</v>
      </c>
      <c r="Y565" s="28">
        <v>-0.11008836571282735</v>
      </c>
      <c r="Z565" s="29">
        <v>5562</v>
      </c>
      <c r="AA565" s="29">
        <v>793</v>
      </c>
      <c r="AB565" s="30">
        <v>-4769</v>
      </c>
      <c r="AC565" s="32">
        <v>-0.85742538655160017</v>
      </c>
      <c r="AD565" s="26">
        <v>11510</v>
      </c>
      <c r="AE565" s="26">
        <v>0</v>
      </c>
      <c r="AF565" s="27">
        <v>-11510</v>
      </c>
      <c r="AG565" s="33">
        <v>-1</v>
      </c>
      <c r="AH565" s="34">
        <v>276</v>
      </c>
      <c r="AI565" s="34">
        <v>259.5</v>
      </c>
      <c r="AJ565" s="34">
        <v>-16.5</v>
      </c>
      <c r="AK565" s="32">
        <v>-5.9782608695652176E-2</v>
      </c>
      <c r="AL565" s="35">
        <v>43763.040972222225</v>
      </c>
      <c r="AM565" s="16"/>
    </row>
    <row r="566" spans="1:39" ht="33" hidden="1" x14ac:dyDescent="0.25">
      <c r="A566" s="25" t="s">
        <v>183</v>
      </c>
      <c r="B566" s="25" t="s">
        <v>1040</v>
      </c>
      <c r="C566" s="39">
        <v>450954</v>
      </c>
      <c r="D566" s="25" t="s">
        <v>1412</v>
      </c>
      <c r="E566" s="25" t="s">
        <v>53</v>
      </c>
      <c r="F566" s="25" t="s">
        <v>54</v>
      </c>
      <c r="G566" s="25" t="s">
        <v>289</v>
      </c>
      <c r="H566" s="25" t="s">
        <v>56</v>
      </c>
      <c r="I566" s="25" t="s">
        <v>56</v>
      </c>
      <c r="J566" s="17"/>
      <c r="K566" s="25" t="s">
        <v>65</v>
      </c>
      <c r="L566" s="25" t="s">
        <v>196</v>
      </c>
      <c r="M566" s="25" t="s">
        <v>187</v>
      </c>
      <c r="N566" s="26">
        <v>95321.17</v>
      </c>
      <c r="O566" s="26">
        <v>137693.28</v>
      </c>
      <c r="P566" s="27">
        <v>42372.11</v>
      </c>
      <c r="Q566" s="28">
        <v>0.44451940738872592</v>
      </c>
      <c r="R566" s="29">
        <v>19978</v>
      </c>
      <c r="S566" s="29">
        <v>33480.410000000003</v>
      </c>
      <c r="T566" s="30">
        <v>13502.410000000003</v>
      </c>
      <c r="U566" s="31">
        <v>0.67586395034538005</v>
      </c>
      <c r="V566" s="26">
        <v>74311.17</v>
      </c>
      <c r="W566" s="26">
        <v>75463.320000000007</v>
      </c>
      <c r="X566" s="27">
        <v>1152.1500000000087</v>
      </c>
      <c r="Y566" s="28">
        <v>1.5504398598488071E-2</v>
      </c>
      <c r="Z566" s="29">
        <v>1032</v>
      </c>
      <c r="AA566" s="29">
        <v>3474</v>
      </c>
      <c r="AB566" s="30">
        <v>2442</v>
      </c>
      <c r="AC566" s="32">
        <v>2.3662790697674421</v>
      </c>
      <c r="AD566" s="26">
        <v>0</v>
      </c>
      <c r="AE566" s="26">
        <v>272</v>
      </c>
      <c r="AF566" s="27">
        <v>272</v>
      </c>
      <c r="AG566" s="18"/>
      <c r="AH566" s="34">
        <v>233.5</v>
      </c>
      <c r="AI566" s="34">
        <v>241</v>
      </c>
      <c r="AJ566" s="34">
        <v>7.5</v>
      </c>
      <c r="AK566" s="32">
        <v>3.2119914346895075E-2</v>
      </c>
      <c r="AL566" s="35">
        <v>43547.041655092595</v>
      </c>
      <c r="AM566" s="16"/>
    </row>
    <row r="567" spans="1:39" ht="33" hidden="1" x14ac:dyDescent="0.25">
      <c r="A567" s="25" t="s">
        <v>183</v>
      </c>
      <c r="B567" s="25" t="s">
        <v>1040</v>
      </c>
      <c r="C567" s="39">
        <v>450955</v>
      </c>
      <c r="D567" s="25" t="s">
        <v>1425</v>
      </c>
      <c r="E567" s="25" t="s">
        <v>53</v>
      </c>
      <c r="F567" s="25" t="s">
        <v>54</v>
      </c>
      <c r="G567" s="25" t="s">
        <v>90</v>
      </c>
      <c r="H567" s="25" t="s">
        <v>56</v>
      </c>
      <c r="I567" s="25" t="s">
        <v>56</v>
      </c>
      <c r="J567" s="17"/>
      <c r="K567" s="25" t="s">
        <v>65</v>
      </c>
      <c r="L567" s="25" t="s">
        <v>202</v>
      </c>
      <c r="M567" s="25" t="s">
        <v>205</v>
      </c>
      <c r="N567" s="26">
        <v>32895.300000000003</v>
      </c>
      <c r="O567" s="26">
        <v>76868.37</v>
      </c>
      <c r="P567" s="27">
        <v>43973.069999999992</v>
      </c>
      <c r="Q567" s="28">
        <v>1.3367584426954606</v>
      </c>
      <c r="R567" s="29">
        <v>17987.43</v>
      </c>
      <c r="S567" s="29">
        <v>27506.91</v>
      </c>
      <c r="T567" s="30">
        <v>9519.48</v>
      </c>
      <c r="U567" s="31">
        <v>0.52922957865576126</v>
      </c>
      <c r="V567" s="26">
        <v>4416.42</v>
      </c>
      <c r="W567" s="26">
        <v>4207.55</v>
      </c>
      <c r="X567" s="27">
        <v>-208.86999999999989</v>
      </c>
      <c r="Y567" s="28">
        <v>-4.7293962077882057E-2</v>
      </c>
      <c r="Z567" s="29">
        <v>4931.45</v>
      </c>
      <c r="AA567" s="29">
        <v>4587</v>
      </c>
      <c r="AB567" s="30">
        <v>-344.44999999999982</v>
      </c>
      <c r="AC567" s="32">
        <v>-6.9847610743290475E-2</v>
      </c>
      <c r="AD567" s="26">
        <v>5560</v>
      </c>
      <c r="AE567" s="26">
        <v>4236.5</v>
      </c>
      <c r="AF567" s="27">
        <v>-1323.5</v>
      </c>
      <c r="AG567" s="33">
        <v>-0.23803956834532375</v>
      </c>
      <c r="AH567" s="34">
        <v>218</v>
      </c>
      <c r="AI567" s="34">
        <v>288.5</v>
      </c>
      <c r="AJ567" s="34">
        <v>70.5</v>
      </c>
      <c r="AK567" s="32">
        <v>0.32339449541284404</v>
      </c>
      <c r="AL567" s="35">
        <v>43502.041655092595</v>
      </c>
      <c r="AM567" s="16"/>
    </row>
    <row r="568" spans="1:39" ht="33" hidden="1" x14ac:dyDescent="0.25">
      <c r="A568" s="25" t="s">
        <v>183</v>
      </c>
      <c r="B568" s="25" t="s">
        <v>1040</v>
      </c>
      <c r="C568" s="39">
        <v>450956</v>
      </c>
      <c r="D568" s="25" t="s">
        <v>1430</v>
      </c>
      <c r="E568" s="25" t="s">
        <v>53</v>
      </c>
      <c r="F568" s="25" t="s">
        <v>54</v>
      </c>
      <c r="G568" s="25" t="s">
        <v>289</v>
      </c>
      <c r="H568" s="25" t="s">
        <v>83</v>
      </c>
      <c r="I568" s="25" t="s">
        <v>69</v>
      </c>
      <c r="J568" s="17"/>
      <c r="K568" s="25" t="s">
        <v>65</v>
      </c>
      <c r="L568" s="25" t="s">
        <v>209</v>
      </c>
      <c r="M568" s="25" t="s">
        <v>200</v>
      </c>
      <c r="N568" s="26">
        <v>48064.55</v>
      </c>
      <c r="O568" s="26">
        <v>70213.009999999995</v>
      </c>
      <c r="P568" s="27">
        <v>22148.459999999992</v>
      </c>
      <c r="Q568" s="28">
        <v>0.4608065611765842</v>
      </c>
      <c r="R568" s="29">
        <v>17200</v>
      </c>
      <c r="S568" s="29">
        <v>140.91</v>
      </c>
      <c r="T568" s="30">
        <v>-17059.09</v>
      </c>
      <c r="U568" s="31">
        <v>-0.99180755813953492</v>
      </c>
      <c r="V568" s="26">
        <v>23003</v>
      </c>
      <c r="W568" s="26">
        <v>25620.57</v>
      </c>
      <c r="X568" s="27">
        <v>2617.5699999999997</v>
      </c>
      <c r="Y568" s="28">
        <v>0.11379254879798285</v>
      </c>
      <c r="Z568" s="29">
        <v>3492</v>
      </c>
      <c r="AA568" s="29">
        <v>0</v>
      </c>
      <c r="AB568" s="30">
        <v>-3492</v>
      </c>
      <c r="AC568" s="32">
        <v>-1</v>
      </c>
      <c r="AD568" s="26">
        <v>4369.55</v>
      </c>
      <c r="AE568" s="26">
        <v>786.7</v>
      </c>
      <c r="AF568" s="27">
        <v>-3582.8500000000004</v>
      </c>
      <c r="AG568" s="33">
        <v>-0.81995857697016861</v>
      </c>
      <c r="AH568" s="34">
        <v>174</v>
      </c>
      <c r="AI568" s="34">
        <v>59</v>
      </c>
      <c r="AJ568" s="34">
        <v>-115</v>
      </c>
      <c r="AK568" s="32">
        <v>-0.66091954022988508</v>
      </c>
      <c r="AL568" s="35">
        <v>43609.999988425923</v>
      </c>
      <c r="AM568" s="16"/>
    </row>
    <row r="569" spans="1:39" ht="33" hidden="1" x14ac:dyDescent="0.25">
      <c r="A569" s="25" t="s">
        <v>183</v>
      </c>
      <c r="B569" s="25" t="s">
        <v>1040</v>
      </c>
      <c r="C569" s="39">
        <v>450959</v>
      </c>
      <c r="D569" s="25" t="s">
        <v>1429</v>
      </c>
      <c r="E569" s="25" t="s">
        <v>53</v>
      </c>
      <c r="F569" s="25" t="s">
        <v>54</v>
      </c>
      <c r="G569" s="25" t="s">
        <v>289</v>
      </c>
      <c r="H569" s="25" t="s">
        <v>56</v>
      </c>
      <c r="I569" s="25" t="s">
        <v>56</v>
      </c>
      <c r="J569" s="25" t="s">
        <v>195</v>
      </c>
      <c r="K569" s="25" t="s">
        <v>58</v>
      </c>
      <c r="L569" s="25" t="s">
        <v>213</v>
      </c>
      <c r="M569" s="25" t="s">
        <v>263</v>
      </c>
      <c r="N569" s="26">
        <v>1443064.91</v>
      </c>
      <c r="O569" s="26">
        <v>1545985.56</v>
      </c>
      <c r="P569" s="27">
        <v>102920.65000000014</v>
      </c>
      <c r="Q569" s="28">
        <v>7.1320873570406576E-2</v>
      </c>
      <c r="R569" s="29">
        <v>61204.160000000003</v>
      </c>
      <c r="S569" s="29">
        <v>158397.04999999999</v>
      </c>
      <c r="T569" s="30">
        <v>97192.889999999985</v>
      </c>
      <c r="U569" s="31">
        <v>1.588011174403831</v>
      </c>
      <c r="V569" s="26">
        <v>0</v>
      </c>
      <c r="W569" s="26">
        <v>474.05</v>
      </c>
      <c r="X569" s="27">
        <v>474.05</v>
      </c>
      <c r="Y569" s="18"/>
      <c r="Z569" s="29">
        <v>2430</v>
      </c>
      <c r="AA569" s="29">
        <v>1675.5</v>
      </c>
      <c r="AB569" s="30">
        <v>-754.5</v>
      </c>
      <c r="AC569" s="32">
        <v>-0.31049382716049384</v>
      </c>
      <c r="AD569" s="26">
        <v>1379430.75</v>
      </c>
      <c r="AE569" s="26">
        <v>1325920.6499999999</v>
      </c>
      <c r="AF569" s="27">
        <v>-53510.100000000093</v>
      </c>
      <c r="AG569" s="33">
        <v>-3.8791436250061914E-2</v>
      </c>
      <c r="AH569" s="34">
        <v>419</v>
      </c>
      <c r="AI569" s="34">
        <v>381.5</v>
      </c>
      <c r="AJ569" s="34">
        <v>-37.5</v>
      </c>
      <c r="AK569" s="32">
        <v>-8.9498806682577564E-2</v>
      </c>
      <c r="AL569" s="35">
        <v>43820.041655092595</v>
      </c>
      <c r="AM569" s="16"/>
    </row>
    <row r="570" spans="1:39" ht="24.75" hidden="1" x14ac:dyDescent="0.25">
      <c r="A570" s="25" t="s">
        <v>183</v>
      </c>
      <c r="B570" s="25" t="s">
        <v>1043</v>
      </c>
      <c r="C570" s="39">
        <v>450960</v>
      </c>
      <c r="D570" s="25" t="s">
        <v>1455</v>
      </c>
      <c r="E570" s="25" t="s">
        <v>53</v>
      </c>
      <c r="F570" s="25" t="s">
        <v>63</v>
      </c>
      <c r="G570" s="25" t="s">
        <v>56</v>
      </c>
      <c r="H570" s="17"/>
      <c r="I570" s="17"/>
      <c r="J570" s="25" t="s">
        <v>357</v>
      </c>
      <c r="K570" s="25" t="s">
        <v>65</v>
      </c>
      <c r="L570" s="25" t="s">
        <v>1045</v>
      </c>
      <c r="M570" s="25" t="s">
        <v>419</v>
      </c>
      <c r="N570" s="26">
        <v>0</v>
      </c>
      <c r="O570" s="26">
        <v>0</v>
      </c>
      <c r="P570" s="27">
        <v>0</v>
      </c>
      <c r="Q570" s="18"/>
      <c r="R570" s="29">
        <v>0</v>
      </c>
      <c r="S570" s="29">
        <v>0</v>
      </c>
      <c r="T570" s="30">
        <v>0</v>
      </c>
      <c r="U570" s="19"/>
      <c r="V570" s="26">
        <v>0</v>
      </c>
      <c r="W570" s="26">
        <v>0</v>
      </c>
      <c r="X570" s="27">
        <v>0</v>
      </c>
      <c r="Y570" s="18"/>
      <c r="Z570" s="29">
        <v>0</v>
      </c>
      <c r="AA570" s="29">
        <v>0</v>
      </c>
      <c r="AB570" s="30">
        <v>0</v>
      </c>
      <c r="AC570" s="19"/>
      <c r="AD570" s="26">
        <v>0</v>
      </c>
      <c r="AE570" s="26">
        <v>0</v>
      </c>
      <c r="AF570" s="27">
        <v>0</v>
      </c>
      <c r="AG570" s="18"/>
      <c r="AH570" s="34">
        <v>0</v>
      </c>
      <c r="AI570" s="34">
        <v>0</v>
      </c>
      <c r="AJ570" s="34">
        <v>0</v>
      </c>
      <c r="AK570" s="19"/>
      <c r="AL570" s="35">
        <v>43819.041666666664</v>
      </c>
      <c r="AM570" s="16"/>
    </row>
    <row r="571" spans="1:39" ht="16.5" hidden="1" x14ac:dyDescent="0.25">
      <c r="A571" s="25" t="s">
        <v>183</v>
      </c>
      <c r="B571" s="25" t="s">
        <v>1136</v>
      </c>
      <c r="C571" s="39">
        <v>450961</v>
      </c>
      <c r="D571" s="25" t="s">
        <v>5503</v>
      </c>
      <c r="E571" s="25" t="s">
        <v>53</v>
      </c>
      <c r="F571" s="25" t="s">
        <v>63</v>
      </c>
      <c r="G571" s="25" t="s">
        <v>56</v>
      </c>
      <c r="H571" s="17"/>
      <c r="I571" s="17"/>
      <c r="J571" s="25" t="s">
        <v>95</v>
      </c>
      <c r="K571" s="25" t="s">
        <v>65</v>
      </c>
      <c r="L571" s="25" t="s">
        <v>196</v>
      </c>
      <c r="M571" s="25" t="s">
        <v>243</v>
      </c>
      <c r="N571" s="26">
        <v>17.079999999999998</v>
      </c>
      <c r="O571" s="26">
        <v>0</v>
      </c>
      <c r="P571" s="27">
        <v>-17.079999999999998</v>
      </c>
      <c r="Q571" s="28">
        <v>-1</v>
      </c>
      <c r="R571" s="29">
        <v>17.079999999999998</v>
      </c>
      <c r="S571" s="29">
        <v>0</v>
      </c>
      <c r="T571" s="30">
        <v>-17.079999999999998</v>
      </c>
      <c r="U571" s="31">
        <v>-1</v>
      </c>
      <c r="V571" s="26">
        <v>0</v>
      </c>
      <c r="W571" s="26">
        <v>0</v>
      </c>
      <c r="X571" s="27">
        <v>0</v>
      </c>
      <c r="Y571" s="18"/>
      <c r="Z571" s="29">
        <v>0</v>
      </c>
      <c r="AA571" s="29">
        <v>0</v>
      </c>
      <c r="AB571" s="30">
        <v>0</v>
      </c>
      <c r="AC571" s="19"/>
      <c r="AD571" s="26">
        <v>0</v>
      </c>
      <c r="AE571" s="26">
        <v>0</v>
      </c>
      <c r="AF571" s="27">
        <v>0</v>
      </c>
      <c r="AG571" s="18"/>
      <c r="AH571" s="34">
        <v>0</v>
      </c>
      <c r="AI571" s="34">
        <v>0</v>
      </c>
      <c r="AJ571" s="34">
        <v>0</v>
      </c>
      <c r="AK571" s="19"/>
      <c r="AL571" s="35">
        <v>43819.041666666664</v>
      </c>
      <c r="AM571" s="16"/>
    </row>
    <row r="572" spans="1:39" ht="33" hidden="1" x14ac:dyDescent="0.25">
      <c r="A572" s="25" t="s">
        <v>183</v>
      </c>
      <c r="B572" s="25" t="s">
        <v>51</v>
      </c>
      <c r="C572" s="39">
        <v>450962</v>
      </c>
      <c r="D572" s="25" t="s">
        <v>1488</v>
      </c>
      <c r="E572" s="25" t="s">
        <v>53</v>
      </c>
      <c r="F572" s="25" t="s">
        <v>63</v>
      </c>
      <c r="G572" s="25" t="s">
        <v>56</v>
      </c>
      <c r="H572" s="17"/>
      <c r="I572" s="17"/>
      <c r="J572" s="25" t="s">
        <v>357</v>
      </c>
      <c r="K572" s="25" t="s">
        <v>65</v>
      </c>
      <c r="L572" s="25" t="s">
        <v>66</v>
      </c>
      <c r="M572" s="25" t="s">
        <v>419</v>
      </c>
      <c r="N572" s="26">
        <v>0</v>
      </c>
      <c r="O572" s="26">
        <v>0</v>
      </c>
      <c r="P572" s="27">
        <v>0</v>
      </c>
      <c r="Q572" s="18"/>
      <c r="R572" s="29">
        <v>0</v>
      </c>
      <c r="S572" s="29">
        <v>0</v>
      </c>
      <c r="T572" s="30">
        <v>0</v>
      </c>
      <c r="U572" s="19"/>
      <c r="V572" s="26">
        <v>0</v>
      </c>
      <c r="W572" s="26">
        <v>0</v>
      </c>
      <c r="X572" s="27">
        <v>0</v>
      </c>
      <c r="Y572" s="18"/>
      <c r="Z572" s="29">
        <v>0</v>
      </c>
      <c r="AA572" s="29">
        <v>0</v>
      </c>
      <c r="AB572" s="30">
        <v>0</v>
      </c>
      <c r="AC572" s="19"/>
      <c r="AD572" s="26">
        <v>0</v>
      </c>
      <c r="AE572" s="26">
        <v>0</v>
      </c>
      <c r="AF572" s="27">
        <v>0</v>
      </c>
      <c r="AG572" s="18"/>
      <c r="AH572" s="34">
        <v>0</v>
      </c>
      <c r="AI572" s="34">
        <v>0</v>
      </c>
      <c r="AJ572" s="34">
        <v>0</v>
      </c>
      <c r="AK572" s="19"/>
      <c r="AL572" s="35">
        <v>43819.041666666664</v>
      </c>
      <c r="AM572" s="16"/>
    </row>
    <row r="573" spans="1:39" ht="24.75" hidden="1" x14ac:dyDescent="0.25">
      <c r="A573" s="25" t="s">
        <v>183</v>
      </c>
      <c r="B573" s="25" t="s">
        <v>1040</v>
      </c>
      <c r="C573" s="39">
        <v>450964</v>
      </c>
      <c r="D573" s="25" t="s">
        <v>1509</v>
      </c>
      <c r="E573" s="25" t="s">
        <v>53</v>
      </c>
      <c r="F573" s="25" t="s">
        <v>54</v>
      </c>
      <c r="G573" s="25" t="s">
        <v>289</v>
      </c>
      <c r="H573" s="17"/>
      <c r="I573" s="17"/>
      <c r="J573" s="25" t="s">
        <v>198</v>
      </c>
      <c r="K573" s="25" t="s">
        <v>65</v>
      </c>
      <c r="L573" s="25" t="s">
        <v>1045</v>
      </c>
      <c r="M573" s="25" t="s">
        <v>200</v>
      </c>
      <c r="N573" s="26">
        <v>78871.03</v>
      </c>
      <c r="O573" s="26">
        <v>61159.37</v>
      </c>
      <c r="P573" s="27">
        <v>-17711.659999999996</v>
      </c>
      <c r="Q573" s="28">
        <v>-0.22456483705106928</v>
      </c>
      <c r="R573" s="29">
        <v>33218.01</v>
      </c>
      <c r="S573" s="29">
        <v>14194.93</v>
      </c>
      <c r="T573" s="30">
        <v>-19023.080000000002</v>
      </c>
      <c r="U573" s="31">
        <v>-0.57267367912767808</v>
      </c>
      <c r="V573" s="26">
        <v>32019.72</v>
      </c>
      <c r="W573" s="26">
        <v>29513.78</v>
      </c>
      <c r="X573" s="27">
        <v>-2505.9400000000023</v>
      </c>
      <c r="Y573" s="28">
        <v>-7.8262395798589193E-2</v>
      </c>
      <c r="Z573" s="29">
        <v>6009.9</v>
      </c>
      <c r="AA573" s="29">
        <v>5524.97</v>
      </c>
      <c r="AB573" s="30">
        <v>-484.92999999999938</v>
      </c>
      <c r="AC573" s="32">
        <v>-8.0688530591191104E-2</v>
      </c>
      <c r="AD573" s="26">
        <v>7623.4</v>
      </c>
      <c r="AE573" s="26">
        <v>9471.93</v>
      </c>
      <c r="AF573" s="27">
        <v>1848.5300000000007</v>
      </c>
      <c r="AG573" s="33">
        <v>0.24248104520292793</v>
      </c>
      <c r="AH573" s="34">
        <v>214</v>
      </c>
      <c r="AI573" s="34">
        <v>157</v>
      </c>
      <c r="AJ573" s="34">
        <v>-57</v>
      </c>
      <c r="AK573" s="32">
        <v>-0.26635514018691586</v>
      </c>
      <c r="AL573" s="35">
        <v>43819.041666666664</v>
      </c>
      <c r="AM573" s="16"/>
    </row>
    <row r="574" spans="1:39" ht="41.25" hidden="1" x14ac:dyDescent="0.25">
      <c r="A574" s="25" t="s">
        <v>183</v>
      </c>
      <c r="B574" s="25" t="s">
        <v>1040</v>
      </c>
      <c r="C574" s="39">
        <v>450966</v>
      </c>
      <c r="D574" s="25" t="s">
        <v>1473</v>
      </c>
      <c r="E574" s="25" t="s">
        <v>53</v>
      </c>
      <c r="F574" s="25" t="s">
        <v>54</v>
      </c>
      <c r="G574" s="25" t="s">
        <v>289</v>
      </c>
      <c r="H574" s="25" t="s">
        <v>56</v>
      </c>
      <c r="I574" s="25" t="s">
        <v>56</v>
      </c>
      <c r="J574" s="17"/>
      <c r="K574" s="25" t="s">
        <v>65</v>
      </c>
      <c r="L574" s="25" t="s">
        <v>213</v>
      </c>
      <c r="M574" s="25" t="s">
        <v>187</v>
      </c>
      <c r="N574" s="26">
        <v>106050.7</v>
      </c>
      <c r="O574" s="26">
        <v>125767.32</v>
      </c>
      <c r="P574" s="27">
        <v>19716.62000000001</v>
      </c>
      <c r="Q574" s="28">
        <v>0.18591692464076154</v>
      </c>
      <c r="R574" s="29">
        <v>19976.2</v>
      </c>
      <c r="S574" s="29">
        <v>21111.32</v>
      </c>
      <c r="T574" s="30">
        <v>1135.119999999999</v>
      </c>
      <c r="U574" s="31">
        <v>5.682362010792838E-2</v>
      </c>
      <c r="V574" s="26">
        <v>78624</v>
      </c>
      <c r="W574" s="26">
        <v>75396.639999999999</v>
      </c>
      <c r="X574" s="27">
        <v>-3227.3600000000006</v>
      </c>
      <c r="Y574" s="28">
        <v>-4.1048026048026057E-2</v>
      </c>
      <c r="Z574" s="29">
        <v>7450.5</v>
      </c>
      <c r="AA574" s="29">
        <v>4007</v>
      </c>
      <c r="AB574" s="30">
        <v>-3443.5</v>
      </c>
      <c r="AC574" s="32">
        <v>-0.46218374605731161</v>
      </c>
      <c r="AD574" s="26">
        <v>0</v>
      </c>
      <c r="AE574" s="26">
        <v>272</v>
      </c>
      <c r="AF574" s="27">
        <v>272</v>
      </c>
      <c r="AG574" s="18"/>
      <c r="AH574" s="34">
        <v>222</v>
      </c>
      <c r="AI574" s="34">
        <v>210.25</v>
      </c>
      <c r="AJ574" s="34">
        <v>-11.75</v>
      </c>
      <c r="AK574" s="32">
        <v>-5.2927927927927929E-2</v>
      </c>
      <c r="AL574" s="35">
        <v>43524.041655092595</v>
      </c>
      <c r="AM574" s="16"/>
    </row>
    <row r="575" spans="1:39" ht="41.25" hidden="1" x14ac:dyDescent="0.25">
      <c r="A575" s="25" t="s">
        <v>183</v>
      </c>
      <c r="B575" s="25" t="s">
        <v>1040</v>
      </c>
      <c r="C575" s="39">
        <v>450969</v>
      </c>
      <c r="D575" s="25" t="s">
        <v>1422</v>
      </c>
      <c r="E575" s="25" t="s">
        <v>53</v>
      </c>
      <c r="F575" s="25" t="s">
        <v>54</v>
      </c>
      <c r="G575" s="25" t="s">
        <v>289</v>
      </c>
      <c r="H575" s="17"/>
      <c r="I575" s="17"/>
      <c r="J575" s="25" t="s">
        <v>195</v>
      </c>
      <c r="K575" s="25" t="s">
        <v>58</v>
      </c>
      <c r="L575" s="25" t="s">
        <v>196</v>
      </c>
      <c r="M575" s="25" t="s">
        <v>200</v>
      </c>
      <c r="N575" s="26">
        <v>1343485.79</v>
      </c>
      <c r="O575" s="26">
        <v>1057639.71</v>
      </c>
      <c r="P575" s="27">
        <v>-285846.08000000007</v>
      </c>
      <c r="Q575" s="28">
        <v>-0.21276449823857094</v>
      </c>
      <c r="R575" s="29">
        <v>47947.199999999997</v>
      </c>
      <c r="S575" s="29">
        <v>119808.73</v>
      </c>
      <c r="T575" s="30">
        <v>71861.53</v>
      </c>
      <c r="U575" s="31">
        <v>1.4987638485667569</v>
      </c>
      <c r="V575" s="26">
        <v>98339.24</v>
      </c>
      <c r="W575" s="26">
        <v>34520.68</v>
      </c>
      <c r="X575" s="27">
        <v>-63818.560000000005</v>
      </c>
      <c r="Y575" s="28">
        <v>-0.64896332328783501</v>
      </c>
      <c r="Z575" s="29">
        <v>10320</v>
      </c>
      <c r="AA575" s="29">
        <v>872.45</v>
      </c>
      <c r="AB575" s="30">
        <v>-9447.5499999999993</v>
      </c>
      <c r="AC575" s="32">
        <v>-0.91546027131782937</v>
      </c>
      <c r="AD575" s="26">
        <v>1186879.3500000001</v>
      </c>
      <c r="AE575" s="26">
        <v>793055.99</v>
      </c>
      <c r="AF575" s="27">
        <v>-393823.3600000001</v>
      </c>
      <c r="AG575" s="33">
        <v>-0.33181414774804202</v>
      </c>
      <c r="AH575" s="34">
        <v>163</v>
      </c>
      <c r="AI575" s="34">
        <v>439.75</v>
      </c>
      <c r="AJ575" s="34">
        <v>276.75</v>
      </c>
      <c r="AK575" s="32">
        <v>1.6978527607361964</v>
      </c>
      <c r="AL575" s="35">
        <v>43820.041655092595</v>
      </c>
      <c r="AM575" s="16"/>
    </row>
    <row r="576" spans="1:39" ht="41.25" hidden="1" x14ac:dyDescent="0.25">
      <c r="A576" s="25" t="s">
        <v>183</v>
      </c>
      <c r="B576" s="25" t="s">
        <v>1043</v>
      </c>
      <c r="C576" s="39">
        <v>450971</v>
      </c>
      <c r="D576" s="25" t="s">
        <v>1487</v>
      </c>
      <c r="E576" s="25" t="s">
        <v>53</v>
      </c>
      <c r="F576" s="25" t="s">
        <v>54</v>
      </c>
      <c r="G576" s="25" t="s">
        <v>289</v>
      </c>
      <c r="H576" s="17"/>
      <c r="I576" s="17"/>
      <c r="J576" s="25" t="s">
        <v>195</v>
      </c>
      <c r="K576" s="25" t="s">
        <v>58</v>
      </c>
      <c r="L576" s="25" t="s">
        <v>1045</v>
      </c>
      <c r="M576" s="25" t="s">
        <v>205</v>
      </c>
      <c r="N576" s="26">
        <v>610046.23</v>
      </c>
      <c r="O576" s="26">
        <v>683199.75</v>
      </c>
      <c r="P576" s="27">
        <v>73153.520000000019</v>
      </c>
      <c r="Q576" s="28">
        <v>0.11991471531591961</v>
      </c>
      <c r="R576" s="29">
        <v>423668.85</v>
      </c>
      <c r="S576" s="29">
        <v>359940.6</v>
      </c>
      <c r="T576" s="30">
        <v>-63728.25</v>
      </c>
      <c r="U576" s="31">
        <v>-0.15041995652972837</v>
      </c>
      <c r="V576" s="26">
        <v>117347.78</v>
      </c>
      <c r="W576" s="26">
        <v>127363.9</v>
      </c>
      <c r="X576" s="27">
        <v>10016.119999999995</v>
      </c>
      <c r="Y576" s="28">
        <v>8.5354149861207387E-2</v>
      </c>
      <c r="Z576" s="29">
        <v>42251</v>
      </c>
      <c r="AA576" s="29">
        <v>121363.81</v>
      </c>
      <c r="AB576" s="30">
        <v>79112.81</v>
      </c>
      <c r="AC576" s="32">
        <v>1.8724482260774893</v>
      </c>
      <c r="AD576" s="26">
        <v>26778.6</v>
      </c>
      <c r="AE576" s="26">
        <v>74531.44</v>
      </c>
      <c r="AF576" s="27">
        <v>47752.840000000004</v>
      </c>
      <c r="AG576" s="33">
        <v>1.7832463235568703</v>
      </c>
      <c r="AH576" s="34">
        <v>5000</v>
      </c>
      <c r="AI576" s="34">
        <v>4362.25</v>
      </c>
      <c r="AJ576" s="34">
        <v>-637.75</v>
      </c>
      <c r="AK576" s="32">
        <v>-0.12755</v>
      </c>
      <c r="AL576" s="35">
        <v>44077.041666666664</v>
      </c>
      <c r="AM576" s="16"/>
    </row>
    <row r="577" spans="1:39" ht="74.25" hidden="1" x14ac:dyDescent="0.25">
      <c r="A577" s="25" t="s">
        <v>183</v>
      </c>
      <c r="B577" s="25" t="s">
        <v>1040</v>
      </c>
      <c r="C577" s="39">
        <v>631720</v>
      </c>
      <c r="D577" s="25" t="s">
        <v>1567</v>
      </c>
      <c r="E577" s="25" t="s">
        <v>53</v>
      </c>
      <c r="F577" s="25" t="s">
        <v>54</v>
      </c>
      <c r="G577" s="25" t="s">
        <v>74</v>
      </c>
      <c r="H577" s="25" t="s">
        <v>83</v>
      </c>
      <c r="I577" s="25" t="s">
        <v>69</v>
      </c>
      <c r="J577" s="25" t="s">
        <v>357</v>
      </c>
      <c r="K577" s="25" t="s">
        <v>1377</v>
      </c>
      <c r="L577" s="25" t="s">
        <v>279</v>
      </c>
      <c r="M577" s="25" t="s">
        <v>192</v>
      </c>
      <c r="N577" s="26">
        <v>46377.67</v>
      </c>
      <c r="O577" s="26">
        <v>37161.57</v>
      </c>
      <c r="P577" s="27">
        <v>-9216.0999999999985</v>
      </c>
      <c r="Q577" s="28">
        <v>-0.19871847809516949</v>
      </c>
      <c r="R577" s="29">
        <v>2393.12</v>
      </c>
      <c r="S577" s="29">
        <v>5471.82</v>
      </c>
      <c r="T577" s="30">
        <v>3078.7</v>
      </c>
      <c r="U577" s="31">
        <v>1.2864795747810389</v>
      </c>
      <c r="V577" s="26">
        <v>1322.39</v>
      </c>
      <c r="W577" s="26">
        <v>2673.05</v>
      </c>
      <c r="X577" s="27">
        <v>1350.66</v>
      </c>
      <c r="Y577" s="28">
        <v>1.0213779596034454</v>
      </c>
      <c r="Z577" s="29">
        <v>0</v>
      </c>
      <c r="AA577" s="29">
        <v>0</v>
      </c>
      <c r="AB577" s="30">
        <v>0</v>
      </c>
      <c r="AC577" s="19"/>
      <c r="AD577" s="26">
        <v>42662.16</v>
      </c>
      <c r="AE577" s="26">
        <v>29016.7</v>
      </c>
      <c r="AF577" s="27">
        <v>-13645.460000000003</v>
      </c>
      <c r="AG577" s="33">
        <v>-0.3198492528273299</v>
      </c>
      <c r="AH577" s="34">
        <v>10</v>
      </c>
      <c r="AI577" s="34">
        <v>23.5</v>
      </c>
      <c r="AJ577" s="34">
        <v>13.5</v>
      </c>
      <c r="AK577" s="32">
        <v>1.35</v>
      </c>
      <c r="AL577" s="35">
        <v>43796.040972222225</v>
      </c>
      <c r="AM577" s="16"/>
    </row>
    <row r="578" spans="1:39" ht="49.5" hidden="1" x14ac:dyDescent="0.25">
      <c r="A578" s="25" t="s">
        <v>183</v>
      </c>
      <c r="B578" s="25" t="s">
        <v>1043</v>
      </c>
      <c r="C578" s="39">
        <v>631722</v>
      </c>
      <c r="D578" s="25" t="s">
        <v>1575</v>
      </c>
      <c r="E578" s="25" t="s">
        <v>53</v>
      </c>
      <c r="F578" s="25" t="s">
        <v>54</v>
      </c>
      <c r="G578" s="25" t="s">
        <v>1576</v>
      </c>
      <c r="H578" s="25" t="s">
        <v>1576</v>
      </c>
      <c r="I578" s="25" t="s">
        <v>1576</v>
      </c>
      <c r="J578" s="25" t="s">
        <v>195</v>
      </c>
      <c r="K578" s="25" t="s">
        <v>58</v>
      </c>
      <c r="L578" s="25" t="s">
        <v>1045</v>
      </c>
      <c r="M578" s="25" t="s">
        <v>192</v>
      </c>
      <c r="N578" s="26">
        <v>333136.87</v>
      </c>
      <c r="O578" s="26">
        <v>310895.38</v>
      </c>
      <c r="P578" s="27">
        <v>-22241.489999999991</v>
      </c>
      <c r="Q578" s="28">
        <v>-6.6763819927827234E-2</v>
      </c>
      <c r="R578" s="29">
        <v>168175.48</v>
      </c>
      <c r="S578" s="29">
        <v>129440.22</v>
      </c>
      <c r="T578" s="30">
        <v>-38735.260000000009</v>
      </c>
      <c r="U578" s="31">
        <v>-0.23032644235651956</v>
      </c>
      <c r="V578" s="26">
        <v>132396.39000000001</v>
      </c>
      <c r="W578" s="26">
        <v>127123.99</v>
      </c>
      <c r="X578" s="27">
        <v>-5272.4000000000087</v>
      </c>
      <c r="Y578" s="28">
        <v>-3.9822838069829607E-2</v>
      </c>
      <c r="Z578" s="29">
        <v>32565</v>
      </c>
      <c r="AA578" s="29">
        <v>45745.01</v>
      </c>
      <c r="AB578" s="30">
        <v>13180.010000000002</v>
      </c>
      <c r="AC578" s="32">
        <v>0.4047293106095502</v>
      </c>
      <c r="AD578" s="26">
        <v>0</v>
      </c>
      <c r="AE578" s="26">
        <v>8586.16</v>
      </c>
      <c r="AF578" s="27">
        <v>8586.16</v>
      </c>
      <c r="AG578" s="18"/>
      <c r="AH578" s="34">
        <v>1543</v>
      </c>
      <c r="AI578" s="34">
        <v>1398.75</v>
      </c>
      <c r="AJ578" s="34">
        <v>-144.25</v>
      </c>
      <c r="AK578" s="32">
        <v>-9.348671419313026E-2</v>
      </c>
      <c r="AL578" s="35">
        <v>44183.041666666664</v>
      </c>
      <c r="AM578" s="16"/>
    </row>
    <row r="579" spans="1:39" ht="41.25" hidden="1" x14ac:dyDescent="0.25">
      <c r="A579" s="25" t="s">
        <v>183</v>
      </c>
      <c r="B579" s="25" t="s">
        <v>1136</v>
      </c>
      <c r="C579" s="39">
        <v>631755</v>
      </c>
      <c r="D579" s="25" t="s">
        <v>5682</v>
      </c>
      <c r="E579" s="25" t="s">
        <v>171</v>
      </c>
      <c r="F579" s="25" t="s">
        <v>248</v>
      </c>
      <c r="G579" s="17"/>
      <c r="H579" s="17"/>
      <c r="I579" s="17"/>
      <c r="J579" s="25" t="s">
        <v>195</v>
      </c>
      <c r="K579" s="25" t="s">
        <v>58</v>
      </c>
      <c r="L579" s="25" t="s">
        <v>202</v>
      </c>
      <c r="M579" s="25" t="s">
        <v>200</v>
      </c>
      <c r="N579" s="26">
        <v>857817.57</v>
      </c>
      <c r="O579" s="26">
        <v>2733988.71</v>
      </c>
      <c r="P579" s="27">
        <v>1876171.1400000001</v>
      </c>
      <c r="Q579" s="28">
        <v>2.1871446862530459</v>
      </c>
      <c r="R579" s="29">
        <v>79170.45</v>
      </c>
      <c r="S579" s="29">
        <v>348767.23</v>
      </c>
      <c r="T579" s="30">
        <v>269596.77999999997</v>
      </c>
      <c r="U579" s="31">
        <v>3.405270274452147</v>
      </c>
      <c r="V579" s="26">
        <v>66411.08</v>
      </c>
      <c r="W579" s="26">
        <v>63111.839999999997</v>
      </c>
      <c r="X579" s="27">
        <v>-3299.2400000000052</v>
      </c>
      <c r="Y579" s="28">
        <v>-4.9679059578612565E-2</v>
      </c>
      <c r="Z579" s="29">
        <v>1960</v>
      </c>
      <c r="AA579" s="29">
        <v>19474.05</v>
      </c>
      <c r="AB579" s="30">
        <v>17514.05</v>
      </c>
      <c r="AC579" s="32">
        <v>8.9357397959183675</v>
      </c>
      <c r="AD579" s="26">
        <v>710276.04</v>
      </c>
      <c r="AE579" s="26">
        <v>2302635.59</v>
      </c>
      <c r="AF579" s="27">
        <v>1592359.5499999998</v>
      </c>
      <c r="AG579" s="33">
        <v>2.2418883086637691</v>
      </c>
      <c r="AH579" s="34">
        <v>840</v>
      </c>
      <c r="AI579" s="34">
        <v>539.5</v>
      </c>
      <c r="AJ579" s="34">
        <v>-300.5</v>
      </c>
      <c r="AK579" s="32">
        <v>-0.35773809523809524</v>
      </c>
      <c r="AL579" s="35">
        <v>44930.041666666664</v>
      </c>
      <c r="AM579" s="16"/>
    </row>
    <row r="580" spans="1:39" ht="66" hidden="1" x14ac:dyDescent="0.25">
      <c r="A580" s="25" t="s">
        <v>183</v>
      </c>
      <c r="B580" s="25" t="s">
        <v>1043</v>
      </c>
      <c r="C580" s="39">
        <v>631757</v>
      </c>
      <c r="D580" s="25" t="s">
        <v>1577</v>
      </c>
      <c r="E580" s="25" t="s">
        <v>53</v>
      </c>
      <c r="F580" s="25" t="s">
        <v>54</v>
      </c>
      <c r="G580" s="25" t="s">
        <v>75</v>
      </c>
      <c r="H580" s="25" t="s">
        <v>69</v>
      </c>
      <c r="I580" s="25" t="s">
        <v>112</v>
      </c>
      <c r="J580" s="25" t="s">
        <v>198</v>
      </c>
      <c r="K580" s="25" t="s">
        <v>65</v>
      </c>
      <c r="L580" s="25" t="s">
        <v>1045</v>
      </c>
      <c r="M580" s="25" t="s">
        <v>200</v>
      </c>
      <c r="N580" s="26">
        <v>85110.12</v>
      </c>
      <c r="O580" s="26">
        <v>62207.3</v>
      </c>
      <c r="P580" s="27">
        <v>-22902.819999999992</v>
      </c>
      <c r="Q580" s="28">
        <v>-0.26909631898063346</v>
      </c>
      <c r="R580" s="29">
        <v>32022.2</v>
      </c>
      <c r="S580" s="29">
        <v>15940.96</v>
      </c>
      <c r="T580" s="30">
        <v>-16081.240000000002</v>
      </c>
      <c r="U580" s="31">
        <v>-0.50219035544091295</v>
      </c>
      <c r="V580" s="26">
        <v>31951.29</v>
      </c>
      <c r="W580" s="26">
        <v>30706.66</v>
      </c>
      <c r="X580" s="27">
        <v>-1244.630000000001</v>
      </c>
      <c r="Y580" s="28">
        <v>-3.8953982765641104E-2</v>
      </c>
      <c r="Z580" s="29">
        <v>5319.6</v>
      </c>
      <c r="AA580" s="29">
        <v>1725</v>
      </c>
      <c r="AB580" s="30">
        <v>-3594.6000000000004</v>
      </c>
      <c r="AC580" s="32">
        <v>-0.67572749830814349</v>
      </c>
      <c r="AD580" s="26">
        <v>15817.03</v>
      </c>
      <c r="AE580" s="26">
        <v>13834.68</v>
      </c>
      <c r="AF580" s="27">
        <v>-1982.3500000000004</v>
      </c>
      <c r="AG580" s="33">
        <v>-0.12533010305980327</v>
      </c>
      <c r="AH580" s="34">
        <v>214</v>
      </c>
      <c r="AI580" s="34">
        <v>151.5</v>
      </c>
      <c r="AJ580" s="34">
        <v>-62.5</v>
      </c>
      <c r="AK580" s="32">
        <v>-0.29205607476635514</v>
      </c>
      <c r="AL580" s="35">
        <v>43851.041655092595</v>
      </c>
      <c r="AM580" s="16"/>
    </row>
    <row r="581" spans="1:39" ht="41.25" hidden="1" x14ac:dyDescent="0.25">
      <c r="A581" s="25" t="s">
        <v>183</v>
      </c>
      <c r="B581" s="25" t="s">
        <v>1043</v>
      </c>
      <c r="C581" s="39">
        <v>631934</v>
      </c>
      <c r="D581" s="25" t="s">
        <v>1572</v>
      </c>
      <c r="E581" s="25" t="s">
        <v>53</v>
      </c>
      <c r="F581" s="25" t="s">
        <v>54</v>
      </c>
      <c r="G581" s="25" t="s">
        <v>69</v>
      </c>
      <c r="H581" s="25" t="s">
        <v>83</v>
      </c>
      <c r="I581" s="25" t="s">
        <v>112</v>
      </c>
      <c r="J581" s="25" t="s">
        <v>185</v>
      </c>
      <c r="K581" s="25" t="s">
        <v>65</v>
      </c>
      <c r="L581" s="25" t="s">
        <v>1045</v>
      </c>
      <c r="M581" s="25" t="s">
        <v>187</v>
      </c>
      <c r="N581" s="26">
        <v>313757.12</v>
      </c>
      <c r="O581" s="26">
        <v>382885.19</v>
      </c>
      <c r="P581" s="27">
        <v>69128.070000000007</v>
      </c>
      <c r="Q581" s="28">
        <v>0.22032351010871087</v>
      </c>
      <c r="R581" s="29">
        <v>55164.02</v>
      </c>
      <c r="S581" s="29">
        <v>25905.47</v>
      </c>
      <c r="T581" s="30">
        <v>-29258.549999999996</v>
      </c>
      <c r="U581" s="31">
        <v>-0.53039191124939766</v>
      </c>
      <c r="V581" s="26">
        <v>21147.1</v>
      </c>
      <c r="W581" s="26">
        <v>43453.22</v>
      </c>
      <c r="X581" s="27">
        <v>22306.120000000003</v>
      </c>
      <c r="Y581" s="28">
        <v>1.0548075149784133</v>
      </c>
      <c r="Z581" s="29">
        <v>14075</v>
      </c>
      <c r="AA581" s="29">
        <v>3263.06</v>
      </c>
      <c r="AB581" s="30">
        <v>-10811.94</v>
      </c>
      <c r="AC581" s="32">
        <v>-0.7681662522202487</v>
      </c>
      <c r="AD581" s="26">
        <v>223371</v>
      </c>
      <c r="AE581" s="26">
        <v>2435.36</v>
      </c>
      <c r="AF581" s="27">
        <v>-220935.64</v>
      </c>
      <c r="AG581" s="33">
        <v>-0.98909724180847114</v>
      </c>
      <c r="AH581" s="34">
        <v>431</v>
      </c>
      <c r="AI581" s="34">
        <v>205.75</v>
      </c>
      <c r="AJ581" s="34">
        <v>-225.25</v>
      </c>
      <c r="AK581" s="32">
        <v>-0.52262180974477956</v>
      </c>
      <c r="AL581" s="35">
        <v>44092.041666666664</v>
      </c>
      <c r="AM581" s="16"/>
    </row>
    <row r="582" spans="1:39" ht="24.75" hidden="1" x14ac:dyDescent="0.25">
      <c r="A582" s="25" t="s">
        <v>183</v>
      </c>
      <c r="B582" s="25" t="s">
        <v>1043</v>
      </c>
      <c r="C582" s="39">
        <v>632351</v>
      </c>
      <c r="D582" s="25" t="s">
        <v>1578</v>
      </c>
      <c r="E582" s="25" t="s">
        <v>53</v>
      </c>
      <c r="F582" s="25" t="s">
        <v>54</v>
      </c>
      <c r="G582" s="25" t="s">
        <v>236</v>
      </c>
      <c r="H582" s="25" t="s">
        <v>112</v>
      </c>
      <c r="I582" s="25" t="s">
        <v>90</v>
      </c>
      <c r="J582" s="25" t="s">
        <v>1579</v>
      </c>
      <c r="K582" s="25" t="s">
        <v>65</v>
      </c>
      <c r="L582" s="25" t="s">
        <v>1045</v>
      </c>
      <c r="M582" s="25" t="s">
        <v>187</v>
      </c>
      <c r="N582" s="26">
        <v>134163.07</v>
      </c>
      <c r="O582" s="26">
        <v>184497.91</v>
      </c>
      <c r="P582" s="27">
        <v>50334.84</v>
      </c>
      <c r="Q582" s="28">
        <v>0.37517656684510869</v>
      </c>
      <c r="R582" s="29">
        <v>61637.43</v>
      </c>
      <c r="S582" s="29">
        <v>82396.87</v>
      </c>
      <c r="T582" s="30">
        <v>20759.439999999995</v>
      </c>
      <c r="U582" s="31">
        <v>0.33679924682129014</v>
      </c>
      <c r="V582" s="26">
        <v>24752.5</v>
      </c>
      <c r="W582" s="26">
        <v>24076.79</v>
      </c>
      <c r="X582" s="27">
        <v>-675.70999999999913</v>
      </c>
      <c r="Y582" s="28">
        <v>-2.7298656701343262E-2</v>
      </c>
      <c r="Z582" s="29">
        <v>9973.14</v>
      </c>
      <c r="AA582" s="29">
        <v>23243.79</v>
      </c>
      <c r="AB582" s="30">
        <v>13270.650000000001</v>
      </c>
      <c r="AC582" s="32">
        <v>1.330639096613504</v>
      </c>
      <c r="AD582" s="26">
        <v>37800</v>
      </c>
      <c r="AE582" s="26">
        <v>54780.46</v>
      </c>
      <c r="AF582" s="27">
        <v>16980.46</v>
      </c>
      <c r="AG582" s="33">
        <v>0.44921851851851852</v>
      </c>
      <c r="AH582" s="34">
        <v>490</v>
      </c>
      <c r="AI582" s="34">
        <v>901.25</v>
      </c>
      <c r="AJ582" s="34">
        <v>411.25</v>
      </c>
      <c r="AK582" s="32">
        <v>0.8392857142857143</v>
      </c>
      <c r="AL582" s="35">
        <v>44179.041666666664</v>
      </c>
      <c r="AM582" s="16"/>
    </row>
    <row r="583" spans="1:39" ht="49.5" hidden="1" x14ac:dyDescent="0.25">
      <c r="A583" s="25" t="s">
        <v>183</v>
      </c>
      <c r="B583" s="25" t="s">
        <v>51</v>
      </c>
      <c r="C583" s="39">
        <v>632681</v>
      </c>
      <c r="D583" s="25" t="s">
        <v>227</v>
      </c>
      <c r="E583" s="25" t="s">
        <v>171</v>
      </c>
      <c r="F583" s="25" t="s">
        <v>54</v>
      </c>
      <c r="G583" s="25" t="s">
        <v>79</v>
      </c>
      <c r="H583" s="17"/>
      <c r="I583" s="17"/>
      <c r="J583" s="25" t="s">
        <v>198</v>
      </c>
      <c r="K583" s="25" t="s">
        <v>65</v>
      </c>
      <c r="L583" s="25" t="s">
        <v>209</v>
      </c>
      <c r="M583" s="25" t="s">
        <v>200</v>
      </c>
      <c r="N583" s="26">
        <v>67181.83</v>
      </c>
      <c r="O583" s="26">
        <v>66679.83</v>
      </c>
      <c r="P583" s="27">
        <v>-502</v>
      </c>
      <c r="Q583" s="28">
        <v>-7.4722584960844321E-3</v>
      </c>
      <c r="R583" s="29">
        <v>23984.49</v>
      </c>
      <c r="S583" s="29">
        <v>15887.22</v>
      </c>
      <c r="T583" s="30">
        <v>-8097.2700000000023</v>
      </c>
      <c r="U583" s="31">
        <v>-0.3376044268608589</v>
      </c>
      <c r="V583" s="26">
        <v>35434.53</v>
      </c>
      <c r="W583" s="26">
        <v>37321.769999999997</v>
      </c>
      <c r="X583" s="27">
        <v>1887.239999999998</v>
      </c>
      <c r="Y583" s="28">
        <v>5.3259913423431837E-2</v>
      </c>
      <c r="Z583" s="29">
        <v>5068</v>
      </c>
      <c r="AA583" s="29">
        <v>5529.29</v>
      </c>
      <c r="AB583" s="30">
        <v>461.28999999999996</v>
      </c>
      <c r="AC583" s="32">
        <v>9.102012628255722E-2</v>
      </c>
      <c r="AD583" s="26">
        <v>23424.12</v>
      </c>
      <c r="AE583" s="26">
        <v>7941.55</v>
      </c>
      <c r="AF583" s="27">
        <v>-15482.57</v>
      </c>
      <c r="AG583" s="33">
        <v>-0.66096698616639604</v>
      </c>
      <c r="AH583" s="34">
        <v>172</v>
      </c>
      <c r="AI583" s="34">
        <v>186.5</v>
      </c>
      <c r="AJ583" s="34">
        <v>14.5</v>
      </c>
      <c r="AK583" s="32">
        <v>8.4302325581395346E-2</v>
      </c>
      <c r="AL583" s="35">
        <v>44316</v>
      </c>
      <c r="AM583" s="16"/>
    </row>
    <row r="584" spans="1:39" ht="57.75" hidden="1" x14ac:dyDescent="0.25">
      <c r="A584" s="25" t="s">
        <v>183</v>
      </c>
      <c r="B584" s="25" t="s">
        <v>1043</v>
      </c>
      <c r="C584" s="39">
        <v>632754</v>
      </c>
      <c r="D584" s="25" t="s">
        <v>1585</v>
      </c>
      <c r="E584" s="25" t="s">
        <v>62</v>
      </c>
      <c r="F584" s="25" t="s">
        <v>54</v>
      </c>
      <c r="G584" s="25" t="s">
        <v>112</v>
      </c>
      <c r="H584" s="25" t="s">
        <v>69</v>
      </c>
      <c r="I584" s="25" t="s">
        <v>112</v>
      </c>
      <c r="J584" s="25" t="s">
        <v>198</v>
      </c>
      <c r="K584" s="25" t="s">
        <v>65</v>
      </c>
      <c r="L584" s="25" t="s">
        <v>1045</v>
      </c>
      <c r="M584" s="25" t="s">
        <v>200</v>
      </c>
      <c r="N584" s="26">
        <v>82227.210000000006</v>
      </c>
      <c r="O584" s="26">
        <v>83370.52</v>
      </c>
      <c r="P584" s="27">
        <v>1143.3099999999977</v>
      </c>
      <c r="Q584" s="28">
        <v>1.3904278158045222E-2</v>
      </c>
      <c r="R584" s="29">
        <v>33692.07</v>
      </c>
      <c r="S584" s="29">
        <v>25739.73</v>
      </c>
      <c r="T584" s="30">
        <v>-7952.34</v>
      </c>
      <c r="U584" s="31">
        <v>-0.23603002130768458</v>
      </c>
      <c r="V584" s="26">
        <v>24387.06</v>
      </c>
      <c r="W584" s="26">
        <v>25739.77</v>
      </c>
      <c r="X584" s="27">
        <v>1352.7099999999991</v>
      </c>
      <c r="Y584" s="28">
        <v>5.5468350838518421E-2</v>
      </c>
      <c r="Z584" s="29">
        <v>6048.9</v>
      </c>
      <c r="AA584" s="29">
        <v>4476</v>
      </c>
      <c r="AB584" s="30">
        <v>-1572.8999999999996</v>
      </c>
      <c r="AC584" s="32">
        <v>-0.26003074939245147</v>
      </c>
      <c r="AD584" s="26">
        <v>18099.18</v>
      </c>
      <c r="AE584" s="26">
        <v>27415.02</v>
      </c>
      <c r="AF584" s="27">
        <v>9315.84</v>
      </c>
      <c r="AG584" s="33">
        <v>0.51471061119896044</v>
      </c>
      <c r="AH584" s="34">
        <v>222</v>
      </c>
      <c r="AI584" s="34">
        <v>255.5</v>
      </c>
      <c r="AJ584" s="34">
        <v>33.5</v>
      </c>
      <c r="AK584" s="32">
        <v>0.15090090090090091</v>
      </c>
      <c r="AL584" s="35">
        <v>43949</v>
      </c>
      <c r="AM584" s="16"/>
    </row>
    <row r="585" spans="1:39" ht="57.75" hidden="1" x14ac:dyDescent="0.25">
      <c r="A585" s="25" t="s">
        <v>183</v>
      </c>
      <c r="B585" s="25" t="s">
        <v>51</v>
      </c>
      <c r="C585" s="39">
        <v>632755</v>
      </c>
      <c r="D585" s="25" t="s">
        <v>285</v>
      </c>
      <c r="E585" s="25" t="s">
        <v>53</v>
      </c>
      <c r="F585" s="25" t="s">
        <v>54</v>
      </c>
      <c r="G585" s="25" t="s">
        <v>79</v>
      </c>
      <c r="H585" s="25" t="s">
        <v>56</v>
      </c>
      <c r="I585" s="25" t="s">
        <v>56</v>
      </c>
      <c r="J585" s="25" t="s">
        <v>195</v>
      </c>
      <c r="K585" s="25" t="s">
        <v>58</v>
      </c>
      <c r="L585" s="25" t="s">
        <v>213</v>
      </c>
      <c r="M585" s="25" t="s">
        <v>187</v>
      </c>
      <c r="N585" s="26">
        <v>155732.34</v>
      </c>
      <c r="O585" s="26">
        <v>141178.82</v>
      </c>
      <c r="P585" s="27">
        <v>-14553.51999999999</v>
      </c>
      <c r="Q585" s="28">
        <v>-9.3452137173306388E-2</v>
      </c>
      <c r="R585" s="29">
        <v>19271.099999999999</v>
      </c>
      <c r="S585" s="29">
        <v>35984.32</v>
      </c>
      <c r="T585" s="30">
        <v>16713.22</v>
      </c>
      <c r="U585" s="31">
        <v>0.8672686042830976</v>
      </c>
      <c r="V585" s="26">
        <v>0</v>
      </c>
      <c r="W585" s="26">
        <v>0</v>
      </c>
      <c r="X585" s="27">
        <v>0</v>
      </c>
      <c r="Y585" s="18"/>
      <c r="Z585" s="29">
        <v>5400</v>
      </c>
      <c r="AA585" s="29">
        <v>5294.02</v>
      </c>
      <c r="AB585" s="30">
        <v>-105.97999999999956</v>
      </c>
      <c r="AC585" s="32">
        <v>-1.9625925925925845E-2</v>
      </c>
      <c r="AD585" s="26">
        <v>131061.24</v>
      </c>
      <c r="AE585" s="26">
        <v>99900.479999999996</v>
      </c>
      <c r="AF585" s="27">
        <v>-31160.760000000009</v>
      </c>
      <c r="AG585" s="33">
        <v>-0.23775724996955627</v>
      </c>
      <c r="AH585" s="34">
        <v>160</v>
      </c>
      <c r="AI585" s="34">
        <v>156.5</v>
      </c>
      <c r="AJ585" s="34">
        <v>-3.5</v>
      </c>
      <c r="AK585" s="32">
        <v>-2.1874999999999999E-2</v>
      </c>
      <c r="AL585" s="35">
        <v>44519.041666666664</v>
      </c>
      <c r="AM585" s="16"/>
    </row>
    <row r="586" spans="1:39" ht="41.25" hidden="1" x14ac:dyDescent="0.25">
      <c r="A586" s="25" t="s">
        <v>183</v>
      </c>
      <c r="B586" s="25" t="s">
        <v>1136</v>
      </c>
      <c r="C586" s="39">
        <v>632768</v>
      </c>
      <c r="D586" s="25" t="s">
        <v>5683</v>
      </c>
      <c r="E586" s="25" t="s">
        <v>171</v>
      </c>
      <c r="F586" s="25" t="s">
        <v>248</v>
      </c>
      <c r="G586" s="17"/>
      <c r="H586" s="17"/>
      <c r="I586" s="17"/>
      <c r="J586" s="25" t="s">
        <v>195</v>
      </c>
      <c r="K586" s="25" t="s">
        <v>58</v>
      </c>
      <c r="L586" s="25" t="s">
        <v>202</v>
      </c>
      <c r="M586" s="25" t="s">
        <v>200</v>
      </c>
      <c r="N586" s="26">
        <v>723893.72</v>
      </c>
      <c r="O586" s="26">
        <v>2035134.37</v>
      </c>
      <c r="P586" s="27">
        <v>1311240.6500000001</v>
      </c>
      <c r="Q586" s="28">
        <v>1.8113717715357445</v>
      </c>
      <c r="R586" s="29">
        <v>68869.960000000006</v>
      </c>
      <c r="S586" s="29">
        <v>262506.89</v>
      </c>
      <c r="T586" s="30">
        <v>193636.93</v>
      </c>
      <c r="U586" s="31">
        <v>2.8116312249927251</v>
      </c>
      <c r="V586" s="26">
        <v>71366.52</v>
      </c>
      <c r="W586" s="26">
        <v>48057.74</v>
      </c>
      <c r="X586" s="27">
        <v>-23308.780000000006</v>
      </c>
      <c r="Y586" s="28">
        <v>-0.32660664972875242</v>
      </c>
      <c r="Z586" s="29">
        <v>1750</v>
      </c>
      <c r="AA586" s="29">
        <v>15677.9</v>
      </c>
      <c r="AB586" s="30">
        <v>13927.9</v>
      </c>
      <c r="AC586" s="32">
        <v>7.9588000000000001</v>
      </c>
      <c r="AD586" s="26">
        <v>581907.24</v>
      </c>
      <c r="AE586" s="26">
        <v>1708891.84</v>
      </c>
      <c r="AF586" s="27">
        <v>1126984.6000000001</v>
      </c>
      <c r="AG586" s="33">
        <v>1.9367083317265483</v>
      </c>
      <c r="AH586" s="34">
        <v>708</v>
      </c>
      <c r="AI586" s="34">
        <v>431.5</v>
      </c>
      <c r="AJ586" s="34">
        <v>-276.5</v>
      </c>
      <c r="AK586" s="32">
        <v>-0.3905367231638418</v>
      </c>
      <c r="AL586" s="35">
        <v>44930.041666666664</v>
      </c>
      <c r="AM586" s="16"/>
    </row>
    <row r="587" spans="1:39" ht="41.25" hidden="1" x14ac:dyDescent="0.25">
      <c r="A587" s="25" t="s">
        <v>183</v>
      </c>
      <c r="B587" s="25" t="s">
        <v>51</v>
      </c>
      <c r="C587" s="39">
        <v>632769</v>
      </c>
      <c r="D587" s="25" t="s">
        <v>229</v>
      </c>
      <c r="E587" s="25" t="s">
        <v>53</v>
      </c>
      <c r="F587" s="25" t="s">
        <v>54</v>
      </c>
      <c r="G587" s="25" t="s">
        <v>56</v>
      </c>
      <c r="H587" s="17"/>
      <c r="I587" s="17"/>
      <c r="J587" s="25" t="s">
        <v>195</v>
      </c>
      <c r="K587" s="25" t="s">
        <v>58</v>
      </c>
      <c r="L587" s="25" t="s">
        <v>202</v>
      </c>
      <c r="M587" s="25" t="s">
        <v>200</v>
      </c>
      <c r="N587" s="26">
        <v>327812.53000000003</v>
      </c>
      <c r="O587" s="26">
        <v>551318.34</v>
      </c>
      <c r="P587" s="27">
        <v>223505.80999999994</v>
      </c>
      <c r="Q587" s="28">
        <v>0.6818098441813677</v>
      </c>
      <c r="R587" s="29">
        <v>33170.97</v>
      </c>
      <c r="S587" s="29">
        <v>93022.67</v>
      </c>
      <c r="T587" s="30">
        <v>59851.7</v>
      </c>
      <c r="U587" s="31">
        <v>1.8043397585298229</v>
      </c>
      <c r="V587" s="26">
        <v>33043.519999999997</v>
      </c>
      <c r="W587" s="26">
        <v>16037.32</v>
      </c>
      <c r="X587" s="27">
        <v>-17006.199999999997</v>
      </c>
      <c r="Y587" s="28">
        <v>-0.5146606656917907</v>
      </c>
      <c r="Z587" s="29">
        <v>980</v>
      </c>
      <c r="AA587" s="29">
        <v>9035.64</v>
      </c>
      <c r="AB587" s="30">
        <v>8055.6399999999994</v>
      </c>
      <c r="AC587" s="32">
        <v>8.2200408163265308</v>
      </c>
      <c r="AD587" s="26">
        <v>260618.04</v>
      </c>
      <c r="AE587" s="26">
        <v>433222.71</v>
      </c>
      <c r="AF587" s="27">
        <v>172604.67</v>
      </c>
      <c r="AG587" s="33">
        <v>0.66228980158088824</v>
      </c>
      <c r="AH587" s="34">
        <v>334</v>
      </c>
      <c r="AI587" s="34">
        <v>218.5</v>
      </c>
      <c r="AJ587" s="34">
        <v>-115.5</v>
      </c>
      <c r="AK587" s="32">
        <v>-0.34580838323353291</v>
      </c>
      <c r="AL587" s="35">
        <v>44536.041666666664</v>
      </c>
      <c r="AM587" s="16"/>
    </row>
    <row r="588" spans="1:39" ht="41.25" hidden="1" x14ac:dyDescent="0.25">
      <c r="A588" s="25" t="s">
        <v>183</v>
      </c>
      <c r="B588" s="25" t="s">
        <v>1136</v>
      </c>
      <c r="C588" s="39">
        <v>632771</v>
      </c>
      <c r="D588" s="25" t="s">
        <v>4852</v>
      </c>
      <c r="E588" s="25" t="s">
        <v>53</v>
      </c>
      <c r="F588" s="25" t="s">
        <v>54</v>
      </c>
      <c r="G588" s="25" t="s">
        <v>56</v>
      </c>
      <c r="H588" s="17"/>
      <c r="I588" s="17"/>
      <c r="J588" s="25" t="s">
        <v>195</v>
      </c>
      <c r="K588" s="25" t="s">
        <v>58</v>
      </c>
      <c r="L588" s="25" t="s">
        <v>202</v>
      </c>
      <c r="M588" s="25" t="s">
        <v>200</v>
      </c>
      <c r="N588" s="26">
        <v>516721.51</v>
      </c>
      <c r="O588" s="26">
        <v>822858.35</v>
      </c>
      <c r="P588" s="27">
        <v>306136.83999999997</v>
      </c>
      <c r="Q588" s="28">
        <v>0.59246002745269877</v>
      </c>
      <c r="R588" s="29">
        <v>49518.63</v>
      </c>
      <c r="S588" s="29">
        <v>134731.32999999999</v>
      </c>
      <c r="T588" s="30">
        <v>85212.699999999983</v>
      </c>
      <c r="U588" s="31">
        <v>1.7208210324073987</v>
      </c>
      <c r="V588" s="26">
        <v>43008.28</v>
      </c>
      <c r="W588" s="26">
        <v>89689.65</v>
      </c>
      <c r="X588" s="27">
        <v>46681.369999999995</v>
      </c>
      <c r="Y588" s="28">
        <v>1.0854042523904699</v>
      </c>
      <c r="Z588" s="29">
        <v>840</v>
      </c>
      <c r="AA588" s="29">
        <v>4741.54</v>
      </c>
      <c r="AB588" s="30">
        <v>3901.54</v>
      </c>
      <c r="AC588" s="32">
        <v>4.6446904761904761</v>
      </c>
      <c r="AD588" s="26">
        <v>423354.6</v>
      </c>
      <c r="AE588" s="26">
        <v>593695.82999999996</v>
      </c>
      <c r="AF588" s="27">
        <v>170341.22999999998</v>
      </c>
      <c r="AG588" s="33">
        <v>0.40236064518963532</v>
      </c>
      <c r="AH588" s="34">
        <v>746</v>
      </c>
      <c r="AI588" s="34">
        <v>724</v>
      </c>
      <c r="AJ588" s="34">
        <v>-22</v>
      </c>
      <c r="AK588" s="32">
        <v>-2.9490616621983913E-2</v>
      </c>
      <c r="AL588" s="35">
        <v>44711.041666666664</v>
      </c>
      <c r="AM588" s="16"/>
    </row>
    <row r="589" spans="1:39" ht="41.25" hidden="1" x14ac:dyDescent="0.25">
      <c r="A589" s="25" t="s">
        <v>183</v>
      </c>
      <c r="B589" s="25" t="s">
        <v>1136</v>
      </c>
      <c r="C589" s="39">
        <v>632772</v>
      </c>
      <c r="D589" s="25" t="s">
        <v>4637</v>
      </c>
      <c r="E589" s="25" t="s">
        <v>53</v>
      </c>
      <c r="F589" s="25" t="s">
        <v>54</v>
      </c>
      <c r="G589" s="25" t="s">
        <v>74</v>
      </c>
      <c r="H589" s="25" t="s">
        <v>90</v>
      </c>
      <c r="I589" s="25" t="s">
        <v>874</v>
      </c>
      <c r="J589" s="25" t="s">
        <v>195</v>
      </c>
      <c r="K589" s="25" t="s">
        <v>58</v>
      </c>
      <c r="L589" s="25" t="s">
        <v>202</v>
      </c>
      <c r="M589" s="25" t="s">
        <v>5832</v>
      </c>
      <c r="N589" s="26">
        <v>1942931.54</v>
      </c>
      <c r="O589" s="26">
        <v>1974477.68</v>
      </c>
      <c r="P589" s="27">
        <v>31546.139999999898</v>
      </c>
      <c r="Q589" s="28">
        <v>1.6236362090246318E-2</v>
      </c>
      <c r="R589" s="29">
        <v>35111.74</v>
      </c>
      <c r="S589" s="29">
        <v>259286.6</v>
      </c>
      <c r="T589" s="30">
        <v>224174.86000000002</v>
      </c>
      <c r="U589" s="31">
        <v>6.3846126680136051</v>
      </c>
      <c r="V589" s="26">
        <v>207086.77</v>
      </c>
      <c r="W589" s="26">
        <v>306534.83</v>
      </c>
      <c r="X589" s="27">
        <v>99448.060000000027</v>
      </c>
      <c r="Y589" s="28">
        <v>0.48022411088839734</v>
      </c>
      <c r="Z589" s="29">
        <v>3200</v>
      </c>
      <c r="AA589" s="29">
        <v>2114.5500000000002</v>
      </c>
      <c r="AB589" s="30">
        <v>-1085.4499999999998</v>
      </c>
      <c r="AC589" s="32">
        <v>-0.33920312499999994</v>
      </c>
      <c r="AD589" s="26">
        <v>1697533.03</v>
      </c>
      <c r="AE589" s="26">
        <v>1406541.7</v>
      </c>
      <c r="AF589" s="27">
        <v>-290991.33000000007</v>
      </c>
      <c r="AG589" s="33">
        <v>-0.17142012842012275</v>
      </c>
      <c r="AH589" s="34">
        <v>200</v>
      </c>
      <c r="AI589" s="34">
        <v>230.5</v>
      </c>
      <c r="AJ589" s="34">
        <v>30.5</v>
      </c>
      <c r="AK589" s="32">
        <v>0.1525</v>
      </c>
      <c r="AL589" s="35">
        <v>44886.041666666664</v>
      </c>
      <c r="AM589" s="16"/>
    </row>
    <row r="590" spans="1:39" ht="33" hidden="1" x14ac:dyDescent="0.25">
      <c r="A590" s="25" t="s">
        <v>183</v>
      </c>
      <c r="B590" s="25" t="s">
        <v>51</v>
      </c>
      <c r="C590" s="39">
        <v>632773</v>
      </c>
      <c r="D590" s="25" t="s">
        <v>223</v>
      </c>
      <c r="E590" s="25" t="s">
        <v>53</v>
      </c>
      <c r="F590" s="25" t="s">
        <v>54</v>
      </c>
      <c r="G590" s="25" t="s">
        <v>79</v>
      </c>
      <c r="H590" s="17"/>
      <c r="I590" s="17"/>
      <c r="J590" s="25" t="s">
        <v>195</v>
      </c>
      <c r="K590" s="25" t="s">
        <v>58</v>
      </c>
      <c r="L590" s="25" t="s">
        <v>202</v>
      </c>
      <c r="M590" s="25" t="s">
        <v>205</v>
      </c>
      <c r="N590" s="26">
        <v>514493.35</v>
      </c>
      <c r="O590" s="26">
        <v>471806.61</v>
      </c>
      <c r="P590" s="27">
        <v>-42686.739999999991</v>
      </c>
      <c r="Q590" s="28">
        <v>-8.2968497066094229E-2</v>
      </c>
      <c r="R590" s="29">
        <v>192432.63</v>
      </c>
      <c r="S590" s="29">
        <v>178296.1</v>
      </c>
      <c r="T590" s="30">
        <v>-14136.529999999999</v>
      </c>
      <c r="U590" s="31">
        <v>-7.3462229352683053E-2</v>
      </c>
      <c r="V590" s="26">
        <v>57081.279999999999</v>
      </c>
      <c r="W590" s="26">
        <v>61103.15</v>
      </c>
      <c r="X590" s="27">
        <v>4021.8700000000026</v>
      </c>
      <c r="Y590" s="28">
        <v>7.0458651242579051E-2</v>
      </c>
      <c r="Z590" s="29">
        <v>57762</v>
      </c>
      <c r="AA590" s="29">
        <v>75278.27</v>
      </c>
      <c r="AB590" s="30">
        <v>17516.270000000004</v>
      </c>
      <c r="AC590" s="32">
        <v>0.30324902184827401</v>
      </c>
      <c r="AD590" s="26">
        <v>207217.44</v>
      </c>
      <c r="AE590" s="26">
        <v>157129.09</v>
      </c>
      <c r="AF590" s="27">
        <v>-50088.350000000006</v>
      </c>
      <c r="AG590" s="33">
        <v>-0.24171879548362341</v>
      </c>
      <c r="AH590" s="34">
        <v>1558</v>
      </c>
      <c r="AI590" s="34">
        <v>1561</v>
      </c>
      <c r="AJ590" s="34">
        <v>3</v>
      </c>
      <c r="AK590" s="32">
        <v>1.9255455712451862E-3</v>
      </c>
      <c r="AL590" s="35">
        <v>44454.041666666664</v>
      </c>
      <c r="AM590" s="16"/>
    </row>
    <row r="591" spans="1:39" ht="41.25" hidden="1" x14ac:dyDescent="0.25">
      <c r="A591" s="25" t="s">
        <v>183</v>
      </c>
      <c r="B591" s="25" t="s">
        <v>51</v>
      </c>
      <c r="C591" s="39">
        <v>632799</v>
      </c>
      <c r="D591" s="25" t="s">
        <v>228</v>
      </c>
      <c r="E591" s="25" t="s">
        <v>53</v>
      </c>
      <c r="F591" s="25" t="s">
        <v>54</v>
      </c>
      <c r="G591" s="25" t="s">
        <v>79</v>
      </c>
      <c r="H591" s="17"/>
      <c r="I591" s="17"/>
      <c r="J591" s="25" t="s">
        <v>195</v>
      </c>
      <c r="K591" s="25" t="s">
        <v>58</v>
      </c>
      <c r="L591" s="25" t="s">
        <v>213</v>
      </c>
      <c r="M591" s="25" t="s">
        <v>205</v>
      </c>
      <c r="N591" s="26">
        <v>1129992.47</v>
      </c>
      <c r="O591" s="26">
        <v>1143521.75</v>
      </c>
      <c r="P591" s="27">
        <v>13529.280000000028</v>
      </c>
      <c r="Q591" s="28">
        <v>1.1972893943266744E-2</v>
      </c>
      <c r="R591" s="29">
        <v>338340.06</v>
      </c>
      <c r="S591" s="29">
        <v>452551.36</v>
      </c>
      <c r="T591" s="30">
        <v>114211.29999999999</v>
      </c>
      <c r="U591" s="31">
        <v>0.33756363346391788</v>
      </c>
      <c r="V591" s="26">
        <v>106964.5</v>
      </c>
      <c r="W591" s="26">
        <v>83757.009999999995</v>
      </c>
      <c r="X591" s="27">
        <v>-23207.490000000005</v>
      </c>
      <c r="Y591" s="28">
        <v>-0.21696441342688466</v>
      </c>
      <c r="Z591" s="29">
        <v>96420</v>
      </c>
      <c r="AA591" s="29">
        <v>121935.51</v>
      </c>
      <c r="AB591" s="30">
        <v>25515.509999999995</v>
      </c>
      <c r="AC591" s="32">
        <v>0.26462881144990663</v>
      </c>
      <c r="AD591" s="26">
        <v>588267.91</v>
      </c>
      <c r="AE591" s="26">
        <v>485277.87</v>
      </c>
      <c r="AF591" s="27">
        <v>-102990.04000000004</v>
      </c>
      <c r="AG591" s="33">
        <v>-0.17507336070736892</v>
      </c>
      <c r="AH591" s="34">
        <v>3628</v>
      </c>
      <c r="AI591" s="34">
        <v>3978.25</v>
      </c>
      <c r="AJ591" s="34">
        <v>350.25</v>
      </c>
      <c r="AK591" s="32">
        <v>9.6540793825799345E-2</v>
      </c>
      <c r="AL591" s="35">
        <v>44431.041666666664</v>
      </c>
      <c r="AM591" s="16"/>
    </row>
    <row r="592" spans="1:39" ht="57.75" hidden="1" x14ac:dyDescent="0.25">
      <c r="A592" s="25" t="s">
        <v>183</v>
      </c>
      <c r="B592" s="25" t="s">
        <v>1040</v>
      </c>
      <c r="C592" s="39">
        <v>632815</v>
      </c>
      <c r="D592" s="25" t="s">
        <v>1600</v>
      </c>
      <c r="E592" s="25" t="s">
        <v>53</v>
      </c>
      <c r="F592" s="25" t="s">
        <v>54</v>
      </c>
      <c r="G592" s="25" t="s">
        <v>74</v>
      </c>
      <c r="H592" s="25" t="s">
        <v>69</v>
      </c>
      <c r="I592" s="25" t="s">
        <v>83</v>
      </c>
      <c r="J592" s="17"/>
      <c r="K592" s="25" t="s">
        <v>1377</v>
      </c>
      <c r="L592" s="25" t="s">
        <v>126</v>
      </c>
      <c r="M592" s="25" t="s">
        <v>1255</v>
      </c>
      <c r="N592" s="26">
        <v>45305.73</v>
      </c>
      <c r="O592" s="26">
        <v>47281.75</v>
      </c>
      <c r="P592" s="27">
        <v>1976.0199999999968</v>
      </c>
      <c r="Q592" s="28">
        <v>4.3615233658082467E-2</v>
      </c>
      <c r="R592" s="29">
        <v>1897.28</v>
      </c>
      <c r="S592" s="29">
        <v>4189.54</v>
      </c>
      <c r="T592" s="30">
        <v>2292.2600000000002</v>
      </c>
      <c r="U592" s="31">
        <v>1.2081822398380841</v>
      </c>
      <c r="V592" s="26">
        <v>6441.13</v>
      </c>
      <c r="W592" s="26">
        <v>10445.549999999999</v>
      </c>
      <c r="X592" s="27">
        <v>4004.4199999999992</v>
      </c>
      <c r="Y592" s="28">
        <v>0.62169526154572241</v>
      </c>
      <c r="Z592" s="29">
        <v>0</v>
      </c>
      <c r="AA592" s="29">
        <v>0</v>
      </c>
      <c r="AB592" s="30">
        <v>0</v>
      </c>
      <c r="AC592" s="19"/>
      <c r="AD592" s="26">
        <v>36967.32</v>
      </c>
      <c r="AE592" s="26">
        <v>32646.66</v>
      </c>
      <c r="AF592" s="27">
        <v>-4320.66</v>
      </c>
      <c r="AG592" s="33">
        <v>-0.11687782614482196</v>
      </c>
      <c r="AH592" s="34">
        <v>12</v>
      </c>
      <c r="AI592" s="34">
        <v>0</v>
      </c>
      <c r="AJ592" s="34">
        <v>-12</v>
      </c>
      <c r="AK592" s="32">
        <v>-1</v>
      </c>
      <c r="AL592" s="35">
        <v>43774.040972222225</v>
      </c>
      <c r="AM592" s="16"/>
    </row>
    <row r="593" spans="1:39" ht="41.25" hidden="1" x14ac:dyDescent="0.25">
      <c r="A593" s="25" t="s">
        <v>183</v>
      </c>
      <c r="B593" s="25" t="s">
        <v>1043</v>
      </c>
      <c r="C593" s="39">
        <v>632823</v>
      </c>
      <c r="D593" s="25" t="s">
        <v>1574</v>
      </c>
      <c r="E593" s="25" t="s">
        <v>53</v>
      </c>
      <c r="F593" s="25" t="s">
        <v>54</v>
      </c>
      <c r="G593" s="25" t="s">
        <v>112</v>
      </c>
      <c r="H593" s="25" t="s">
        <v>56</v>
      </c>
      <c r="I593" s="25" t="s">
        <v>56</v>
      </c>
      <c r="J593" s="25" t="s">
        <v>195</v>
      </c>
      <c r="K593" s="25" t="s">
        <v>58</v>
      </c>
      <c r="L593" s="25" t="s">
        <v>1045</v>
      </c>
      <c r="M593" s="25" t="s">
        <v>263</v>
      </c>
      <c r="N593" s="26">
        <v>681177.58</v>
      </c>
      <c r="O593" s="26">
        <v>716586.84</v>
      </c>
      <c r="P593" s="27">
        <v>35409.260000000009</v>
      </c>
      <c r="Q593" s="28">
        <v>5.1982421382688507E-2</v>
      </c>
      <c r="R593" s="29">
        <v>44612.5</v>
      </c>
      <c r="S593" s="29">
        <v>100921.44</v>
      </c>
      <c r="T593" s="30">
        <v>56308.94</v>
      </c>
      <c r="U593" s="31">
        <v>1.2621785374054357</v>
      </c>
      <c r="V593" s="26">
        <v>0</v>
      </c>
      <c r="W593" s="26">
        <v>0</v>
      </c>
      <c r="X593" s="27">
        <v>0</v>
      </c>
      <c r="Y593" s="18"/>
      <c r="Z593" s="29">
        <v>390</v>
      </c>
      <c r="AA593" s="29">
        <v>1450.01</v>
      </c>
      <c r="AB593" s="30">
        <v>1060.01</v>
      </c>
      <c r="AC593" s="32">
        <v>2.717974358974359</v>
      </c>
      <c r="AD593" s="26">
        <v>636175.07999999996</v>
      </c>
      <c r="AE593" s="26">
        <v>614215.39</v>
      </c>
      <c r="AF593" s="27">
        <v>-21959.689999999944</v>
      </c>
      <c r="AG593" s="33">
        <v>-3.4518312160231025E-2</v>
      </c>
      <c r="AH593" s="34">
        <v>170</v>
      </c>
      <c r="AI593" s="34">
        <v>241.5</v>
      </c>
      <c r="AJ593" s="34">
        <v>71.5</v>
      </c>
      <c r="AK593" s="32">
        <v>0.42058823529411765</v>
      </c>
      <c r="AL593" s="35">
        <v>44179.041666666664</v>
      </c>
      <c r="AM593" s="16"/>
    </row>
    <row r="594" spans="1:39" ht="74.25" hidden="1" x14ac:dyDescent="0.25">
      <c r="A594" s="25" t="s">
        <v>183</v>
      </c>
      <c r="B594" s="25" t="s">
        <v>1043</v>
      </c>
      <c r="C594" s="39">
        <v>632874</v>
      </c>
      <c r="D594" s="25" t="s">
        <v>1584</v>
      </c>
      <c r="E594" s="25" t="s">
        <v>53</v>
      </c>
      <c r="F594" s="25" t="s">
        <v>54</v>
      </c>
      <c r="G594" s="25" t="s">
        <v>69</v>
      </c>
      <c r="H594" s="25" t="s">
        <v>74</v>
      </c>
      <c r="I594" s="25" t="s">
        <v>298</v>
      </c>
      <c r="J594" s="25" t="s">
        <v>195</v>
      </c>
      <c r="K594" s="25" t="s">
        <v>58</v>
      </c>
      <c r="L594" s="25" t="s">
        <v>1045</v>
      </c>
      <c r="M594" s="25" t="s">
        <v>187</v>
      </c>
      <c r="N594" s="26">
        <v>898331.81</v>
      </c>
      <c r="O594" s="26">
        <v>808360.91</v>
      </c>
      <c r="P594" s="27">
        <v>-89970.900000000023</v>
      </c>
      <c r="Q594" s="28">
        <v>-0.10015330526924124</v>
      </c>
      <c r="R594" s="29">
        <v>194766.44</v>
      </c>
      <c r="S594" s="29">
        <v>133523.68</v>
      </c>
      <c r="T594" s="30">
        <v>-61242.760000000009</v>
      </c>
      <c r="U594" s="31">
        <v>-0.31444205685538024</v>
      </c>
      <c r="V594" s="26">
        <v>44904.61</v>
      </c>
      <c r="W594" s="26">
        <v>126072.59</v>
      </c>
      <c r="X594" s="27">
        <v>81167.98</v>
      </c>
      <c r="Y594" s="28">
        <v>1.8075645239987608</v>
      </c>
      <c r="Z594" s="29">
        <v>23400</v>
      </c>
      <c r="AA594" s="29">
        <v>38553.99</v>
      </c>
      <c r="AB594" s="30">
        <v>15153.989999999998</v>
      </c>
      <c r="AC594" s="32">
        <v>0.64760641025641019</v>
      </c>
      <c r="AD594" s="26">
        <v>635260.76</v>
      </c>
      <c r="AE594" s="26">
        <v>510210.65</v>
      </c>
      <c r="AF594" s="27">
        <v>-125050.10999999999</v>
      </c>
      <c r="AG594" s="33">
        <v>-0.19684847211403389</v>
      </c>
      <c r="AH594" s="34">
        <v>1815</v>
      </c>
      <c r="AI594" s="34">
        <v>902.75</v>
      </c>
      <c r="AJ594" s="34">
        <v>-912.25</v>
      </c>
      <c r="AK594" s="32">
        <v>-0.50261707988980719</v>
      </c>
      <c r="AL594" s="35">
        <v>44099.041666666664</v>
      </c>
      <c r="AM594" s="16"/>
    </row>
    <row r="595" spans="1:39" ht="41.25" hidden="1" x14ac:dyDescent="0.25">
      <c r="A595" s="25" t="s">
        <v>183</v>
      </c>
      <c r="B595" s="25" t="s">
        <v>1136</v>
      </c>
      <c r="C595" s="39">
        <v>632899</v>
      </c>
      <c r="D595" s="25" t="s">
        <v>5684</v>
      </c>
      <c r="E595" s="25" t="s">
        <v>53</v>
      </c>
      <c r="F595" s="25" t="s">
        <v>54</v>
      </c>
      <c r="G595" s="25" t="s">
        <v>194</v>
      </c>
      <c r="H595" s="25" t="s">
        <v>75</v>
      </c>
      <c r="I595" s="25" t="s">
        <v>874</v>
      </c>
      <c r="J595" s="25" t="s">
        <v>195</v>
      </c>
      <c r="K595" s="25" t="s">
        <v>58</v>
      </c>
      <c r="L595" s="25" t="s">
        <v>196</v>
      </c>
      <c r="M595" s="25" t="s">
        <v>205</v>
      </c>
      <c r="N595" s="26">
        <v>1468555.34</v>
      </c>
      <c r="O595" s="26">
        <v>1586515.44</v>
      </c>
      <c r="P595" s="27">
        <v>117960.09999999986</v>
      </c>
      <c r="Q595" s="28">
        <v>8.0323905260526213E-2</v>
      </c>
      <c r="R595" s="29">
        <v>635301.77</v>
      </c>
      <c r="S595" s="29">
        <v>614787.32999999996</v>
      </c>
      <c r="T595" s="30">
        <v>-20514.440000000061</v>
      </c>
      <c r="U595" s="31">
        <v>-3.2290859192789685E-2</v>
      </c>
      <c r="V595" s="26">
        <v>140619.57</v>
      </c>
      <c r="W595" s="26">
        <v>157573.75</v>
      </c>
      <c r="X595" s="27">
        <v>16954.179999999993</v>
      </c>
      <c r="Y595" s="28">
        <v>0.12056771329908057</v>
      </c>
      <c r="Z595" s="29">
        <v>117372</v>
      </c>
      <c r="AA595" s="29">
        <v>238186.61</v>
      </c>
      <c r="AB595" s="30">
        <v>120814.60999999999</v>
      </c>
      <c r="AC595" s="32">
        <v>1.0293307603176225</v>
      </c>
      <c r="AD595" s="26">
        <v>575262</v>
      </c>
      <c r="AE595" s="26">
        <v>575967.75</v>
      </c>
      <c r="AF595" s="27">
        <v>705.75</v>
      </c>
      <c r="AG595" s="33">
        <v>1.226832295545334E-3</v>
      </c>
      <c r="AH595" s="34">
        <v>5272</v>
      </c>
      <c r="AI595" s="34">
        <v>6100.5</v>
      </c>
      <c r="AJ595" s="34">
        <v>828.5</v>
      </c>
      <c r="AK595" s="32">
        <v>0.15715098634294386</v>
      </c>
      <c r="AL595" s="35">
        <v>44923.041666666664</v>
      </c>
      <c r="AM595" s="16"/>
    </row>
    <row r="596" spans="1:39" ht="74.25" hidden="1" x14ac:dyDescent="0.25">
      <c r="A596" s="25" t="s">
        <v>183</v>
      </c>
      <c r="B596" s="25" t="s">
        <v>51</v>
      </c>
      <c r="C596" s="39">
        <v>632971</v>
      </c>
      <c r="D596" s="25" t="s">
        <v>220</v>
      </c>
      <c r="E596" s="25" t="s">
        <v>53</v>
      </c>
      <c r="F596" s="25" t="s">
        <v>54</v>
      </c>
      <c r="G596" s="25" t="s">
        <v>75</v>
      </c>
      <c r="H596" s="25" t="s">
        <v>83</v>
      </c>
      <c r="I596" s="25" t="s">
        <v>74</v>
      </c>
      <c r="J596" s="25" t="s">
        <v>64</v>
      </c>
      <c r="K596" s="25" t="s">
        <v>65</v>
      </c>
      <c r="L596" s="25" t="s">
        <v>66</v>
      </c>
      <c r="M596" s="25" t="s">
        <v>192</v>
      </c>
      <c r="N596" s="26">
        <v>18704.55</v>
      </c>
      <c r="O596" s="26">
        <v>15392.42</v>
      </c>
      <c r="P596" s="27">
        <v>-3312.1299999999992</v>
      </c>
      <c r="Q596" s="28">
        <v>-0.17707616595961942</v>
      </c>
      <c r="R596" s="29">
        <v>6490.15</v>
      </c>
      <c r="S596" s="29">
        <v>4720.84</v>
      </c>
      <c r="T596" s="30">
        <v>-1769.3099999999995</v>
      </c>
      <c r="U596" s="31">
        <v>-0.27261465451491868</v>
      </c>
      <c r="V596" s="26">
        <v>1257.7</v>
      </c>
      <c r="W596" s="26">
        <v>2282.1999999999998</v>
      </c>
      <c r="X596" s="27">
        <v>1024.4999999999998</v>
      </c>
      <c r="Y596" s="28">
        <v>0.81458217380933429</v>
      </c>
      <c r="Z596" s="29">
        <v>1523.2</v>
      </c>
      <c r="AA596" s="29">
        <v>1192</v>
      </c>
      <c r="AB596" s="30">
        <v>-331.20000000000005</v>
      </c>
      <c r="AC596" s="32">
        <v>-0.217436974789916</v>
      </c>
      <c r="AD596" s="26">
        <v>9433.5</v>
      </c>
      <c r="AE596" s="26">
        <v>7197.38</v>
      </c>
      <c r="AF596" s="27">
        <v>-2236.12</v>
      </c>
      <c r="AG596" s="33">
        <v>-0.23704033497641383</v>
      </c>
      <c r="AH596" s="34">
        <v>79.8</v>
      </c>
      <c r="AI596" s="34">
        <v>44.5</v>
      </c>
      <c r="AJ596" s="34">
        <v>-35.299999999999997</v>
      </c>
      <c r="AK596" s="32">
        <v>-0.44235588972431078</v>
      </c>
      <c r="AL596" s="35">
        <v>44287.041666666664</v>
      </c>
      <c r="AM596" s="16"/>
    </row>
    <row r="597" spans="1:39" ht="66" hidden="1" x14ac:dyDescent="0.25">
      <c r="A597" s="25" t="s">
        <v>183</v>
      </c>
      <c r="B597" s="25" t="s">
        <v>51</v>
      </c>
      <c r="C597" s="39">
        <v>632972</v>
      </c>
      <c r="D597" s="25" t="s">
        <v>190</v>
      </c>
      <c r="E597" s="25" t="s">
        <v>53</v>
      </c>
      <c r="F597" s="25" t="s">
        <v>54</v>
      </c>
      <c r="G597" s="25" t="s">
        <v>191</v>
      </c>
      <c r="H597" s="25" t="s">
        <v>75</v>
      </c>
      <c r="I597" s="17"/>
      <c r="J597" s="25" t="s">
        <v>64</v>
      </c>
      <c r="K597" s="25" t="s">
        <v>65</v>
      </c>
      <c r="L597" s="25" t="s">
        <v>66</v>
      </c>
      <c r="M597" s="25" t="s">
        <v>192</v>
      </c>
      <c r="N597" s="26">
        <v>24103.48</v>
      </c>
      <c r="O597" s="26">
        <v>19154.599999999999</v>
      </c>
      <c r="P597" s="27">
        <v>-4948.880000000001</v>
      </c>
      <c r="Q597" s="28">
        <v>-0.20531807025375592</v>
      </c>
      <c r="R597" s="29">
        <v>11339.6</v>
      </c>
      <c r="S597" s="29">
        <v>9876.14</v>
      </c>
      <c r="T597" s="30">
        <v>-1463.4600000000009</v>
      </c>
      <c r="U597" s="31">
        <v>-0.12905746234435084</v>
      </c>
      <c r="V597" s="26">
        <v>1466.38</v>
      </c>
      <c r="W597" s="26">
        <v>2255.25</v>
      </c>
      <c r="X597" s="27">
        <v>788.86999999999989</v>
      </c>
      <c r="Y597" s="28">
        <v>0.53797105797951406</v>
      </c>
      <c r="Z597" s="29">
        <v>3021.5</v>
      </c>
      <c r="AA597" s="29">
        <v>3168</v>
      </c>
      <c r="AB597" s="30">
        <v>146.5</v>
      </c>
      <c r="AC597" s="32">
        <v>4.8485851398312095E-2</v>
      </c>
      <c r="AD597" s="26">
        <v>8276</v>
      </c>
      <c r="AE597" s="26">
        <v>3855.21</v>
      </c>
      <c r="AF597" s="27">
        <v>-4420.79</v>
      </c>
      <c r="AG597" s="33">
        <v>-0.53416988883518612</v>
      </c>
      <c r="AH597" s="34">
        <v>158.80000000000001</v>
      </c>
      <c r="AI597" s="34">
        <v>112</v>
      </c>
      <c r="AJ597" s="34">
        <v>-46.800000000000011</v>
      </c>
      <c r="AK597" s="32">
        <v>-0.29471032745591946</v>
      </c>
      <c r="AL597" s="35">
        <v>44351.041666666664</v>
      </c>
      <c r="AM597" s="16"/>
    </row>
    <row r="598" spans="1:39" ht="57.75" hidden="1" x14ac:dyDescent="0.25">
      <c r="A598" s="25" t="s">
        <v>183</v>
      </c>
      <c r="B598" s="25" t="s">
        <v>51</v>
      </c>
      <c r="C598" s="39">
        <v>632973</v>
      </c>
      <c r="D598" s="25" t="s">
        <v>221</v>
      </c>
      <c r="E598" s="25" t="s">
        <v>53</v>
      </c>
      <c r="F598" s="25" t="s">
        <v>54</v>
      </c>
      <c r="G598" s="25" t="s">
        <v>79</v>
      </c>
      <c r="H598" s="17"/>
      <c r="I598" s="17"/>
      <c r="J598" s="25" t="s">
        <v>64</v>
      </c>
      <c r="K598" s="25" t="s">
        <v>65</v>
      </c>
      <c r="L598" s="25" t="s">
        <v>66</v>
      </c>
      <c r="M598" s="25" t="s">
        <v>192</v>
      </c>
      <c r="N598" s="26">
        <v>37990.03</v>
      </c>
      <c r="O598" s="26">
        <v>37143.040000000001</v>
      </c>
      <c r="P598" s="27">
        <v>-846.98999999999796</v>
      </c>
      <c r="Q598" s="28">
        <v>-2.2295060046017282E-2</v>
      </c>
      <c r="R598" s="29">
        <v>11491.55</v>
      </c>
      <c r="S598" s="29">
        <v>17800.5</v>
      </c>
      <c r="T598" s="30">
        <v>6308.9500000000007</v>
      </c>
      <c r="U598" s="31">
        <v>0.54900774917221795</v>
      </c>
      <c r="V598" s="26">
        <v>8850</v>
      </c>
      <c r="W598" s="26">
        <v>4120.41</v>
      </c>
      <c r="X598" s="27">
        <v>-4729.59</v>
      </c>
      <c r="Y598" s="28">
        <v>-0.53441694915254234</v>
      </c>
      <c r="Z598" s="29">
        <v>2181.8000000000002</v>
      </c>
      <c r="AA598" s="29">
        <v>6495</v>
      </c>
      <c r="AB598" s="30">
        <v>4313.2</v>
      </c>
      <c r="AC598" s="32">
        <v>1.9768998074983957</v>
      </c>
      <c r="AD598" s="26">
        <v>15466.68</v>
      </c>
      <c r="AE598" s="26">
        <v>8727.1299999999992</v>
      </c>
      <c r="AF598" s="27">
        <v>-6739.5500000000011</v>
      </c>
      <c r="AG598" s="33">
        <v>-0.43574639159793832</v>
      </c>
      <c r="AH598" s="34">
        <v>83.02</v>
      </c>
      <c r="AI598" s="34">
        <v>225.75</v>
      </c>
      <c r="AJ598" s="34">
        <v>142.73000000000002</v>
      </c>
      <c r="AK598" s="32">
        <v>1.719224283305228</v>
      </c>
      <c r="AL598" s="35">
        <v>44312</v>
      </c>
      <c r="AM598" s="16"/>
    </row>
    <row r="599" spans="1:39" ht="33" hidden="1" x14ac:dyDescent="0.25">
      <c r="A599" s="25" t="s">
        <v>183</v>
      </c>
      <c r="B599" s="25" t="s">
        <v>1043</v>
      </c>
      <c r="C599" s="39">
        <v>633119</v>
      </c>
      <c r="D599" s="25" t="s">
        <v>1591</v>
      </c>
      <c r="E599" s="25" t="s">
        <v>53</v>
      </c>
      <c r="F599" s="25" t="s">
        <v>54</v>
      </c>
      <c r="G599" s="25" t="s">
        <v>104</v>
      </c>
      <c r="H599" s="25" t="s">
        <v>131</v>
      </c>
      <c r="I599" s="25" t="s">
        <v>236</v>
      </c>
      <c r="J599" s="25" t="s">
        <v>195</v>
      </c>
      <c r="K599" s="25" t="s">
        <v>1440</v>
      </c>
      <c r="L599" s="25" t="s">
        <v>1045</v>
      </c>
      <c r="M599" s="25" t="s">
        <v>192</v>
      </c>
      <c r="N599" s="26">
        <v>80438.41</v>
      </c>
      <c r="O599" s="26">
        <v>43193.7</v>
      </c>
      <c r="P599" s="27">
        <v>-37244.710000000006</v>
      </c>
      <c r="Q599" s="28">
        <v>-0.46302145952412543</v>
      </c>
      <c r="R599" s="29">
        <v>25415.74</v>
      </c>
      <c r="S599" s="29">
        <v>8201.4599999999991</v>
      </c>
      <c r="T599" s="30">
        <v>-17214.280000000002</v>
      </c>
      <c r="U599" s="31">
        <v>-0.67730784151868095</v>
      </c>
      <c r="V599" s="26">
        <v>43430.47</v>
      </c>
      <c r="W599" s="26">
        <v>24708.53</v>
      </c>
      <c r="X599" s="27">
        <v>-18721.940000000002</v>
      </c>
      <c r="Y599" s="28">
        <v>-0.43107845712929199</v>
      </c>
      <c r="Z599" s="29">
        <v>2828</v>
      </c>
      <c r="AA599" s="29">
        <v>181.24</v>
      </c>
      <c r="AB599" s="30">
        <v>-2646.76</v>
      </c>
      <c r="AC599" s="32">
        <v>-0.93591230551626603</v>
      </c>
      <c r="AD599" s="26">
        <v>8764.2000000000007</v>
      </c>
      <c r="AE599" s="26">
        <v>10102.469999999999</v>
      </c>
      <c r="AF599" s="27">
        <v>1338.2699999999986</v>
      </c>
      <c r="AG599" s="33">
        <v>0.15269733689327017</v>
      </c>
      <c r="AH599" s="34">
        <v>16</v>
      </c>
      <c r="AI599" s="34">
        <v>111</v>
      </c>
      <c r="AJ599" s="34">
        <v>95</v>
      </c>
      <c r="AK599" s="32">
        <v>5.9375</v>
      </c>
      <c r="AL599" s="35">
        <v>44134.041666666664</v>
      </c>
      <c r="AM599" s="16"/>
    </row>
    <row r="600" spans="1:39" ht="57.75" hidden="1" x14ac:dyDescent="0.25">
      <c r="A600" s="25" t="s">
        <v>183</v>
      </c>
      <c r="B600" s="25" t="s">
        <v>1043</v>
      </c>
      <c r="C600" s="39">
        <v>633120</v>
      </c>
      <c r="D600" s="25" t="s">
        <v>1583</v>
      </c>
      <c r="E600" s="25" t="s">
        <v>53</v>
      </c>
      <c r="F600" s="25" t="s">
        <v>54</v>
      </c>
      <c r="G600" s="25" t="s">
        <v>75</v>
      </c>
      <c r="H600" s="17"/>
      <c r="I600" s="17"/>
      <c r="J600" s="25" t="s">
        <v>195</v>
      </c>
      <c r="K600" s="25" t="s">
        <v>65</v>
      </c>
      <c r="L600" s="25" t="s">
        <v>1045</v>
      </c>
      <c r="M600" s="25" t="s">
        <v>1255</v>
      </c>
      <c r="N600" s="26">
        <v>108274.98</v>
      </c>
      <c r="O600" s="26">
        <v>95154.89</v>
      </c>
      <c r="P600" s="27">
        <v>-13120.089999999997</v>
      </c>
      <c r="Q600" s="28">
        <v>-0.12117379287440179</v>
      </c>
      <c r="R600" s="29">
        <v>24263.21</v>
      </c>
      <c r="S600" s="29">
        <v>14207.12</v>
      </c>
      <c r="T600" s="30">
        <v>-10056.089999999998</v>
      </c>
      <c r="U600" s="31">
        <v>-0.41445835072935522</v>
      </c>
      <c r="V600" s="26">
        <v>80083.77</v>
      </c>
      <c r="W600" s="26">
        <v>77371.86</v>
      </c>
      <c r="X600" s="27">
        <v>-2711.9100000000035</v>
      </c>
      <c r="Y600" s="28">
        <v>-3.3863415770761081E-2</v>
      </c>
      <c r="Z600" s="29">
        <v>3928</v>
      </c>
      <c r="AA600" s="29">
        <v>3575.91</v>
      </c>
      <c r="AB600" s="30">
        <v>-352.09000000000015</v>
      </c>
      <c r="AC600" s="32">
        <v>-8.9635947046843217E-2</v>
      </c>
      <c r="AD600" s="26">
        <v>0</v>
      </c>
      <c r="AE600" s="26">
        <v>0</v>
      </c>
      <c r="AF600" s="27">
        <v>0</v>
      </c>
      <c r="AG600" s="18"/>
      <c r="AH600" s="34">
        <v>212</v>
      </c>
      <c r="AI600" s="34">
        <v>149</v>
      </c>
      <c r="AJ600" s="34">
        <v>-63</v>
      </c>
      <c r="AK600" s="32">
        <v>-0.29716981132075471</v>
      </c>
      <c r="AL600" s="35">
        <v>43907.041655092595</v>
      </c>
      <c r="AM600" s="16"/>
    </row>
    <row r="601" spans="1:39" ht="74.25" hidden="1" x14ac:dyDescent="0.25">
      <c r="A601" s="25" t="s">
        <v>183</v>
      </c>
      <c r="B601" s="25" t="s">
        <v>1043</v>
      </c>
      <c r="C601" s="39">
        <v>633122</v>
      </c>
      <c r="D601" s="25" t="s">
        <v>1582</v>
      </c>
      <c r="E601" s="25" t="s">
        <v>53</v>
      </c>
      <c r="F601" s="25" t="s">
        <v>54</v>
      </c>
      <c r="G601" s="25" t="s">
        <v>74</v>
      </c>
      <c r="H601" s="25" t="s">
        <v>56</v>
      </c>
      <c r="I601" s="25" t="s">
        <v>56</v>
      </c>
      <c r="J601" s="25" t="s">
        <v>195</v>
      </c>
      <c r="K601" s="25" t="s">
        <v>1447</v>
      </c>
      <c r="L601" s="25" t="s">
        <v>1045</v>
      </c>
      <c r="M601" s="25" t="s">
        <v>187</v>
      </c>
      <c r="N601" s="26">
        <v>106353.53</v>
      </c>
      <c r="O601" s="26">
        <v>97376.28</v>
      </c>
      <c r="P601" s="27">
        <v>-8977.25</v>
      </c>
      <c r="Q601" s="28">
        <v>-8.4409516073420413E-2</v>
      </c>
      <c r="R601" s="29">
        <v>25332.26</v>
      </c>
      <c r="S601" s="29">
        <v>15392.86</v>
      </c>
      <c r="T601" s="30">
        <v>-9939.3999999999978</v>
      </c>
      <c r="U601" s="31">
        <v>-0.39236136057343474</v>
      </c>
      <c r="V601" s="26">
        <v>76341.27</v>
      </c>
      <c r="W601" s="26">
        <v>75716.86</v>
      </c>
      <c r="X601" s="27">
        <v>-624.41000000000349</v>
      </c>
      <c r="Y601" s="28">
        <v>-8.1791932463267051E-3</v>
      </c>
      <c r="Z601" s="29">
        <v>4680</v>
      </c>
      <c r="AA601" s="29">
        <v>5950.74</v>
      </c>
      <c r="AB601" s="30">
        <v>1270.7399999999998</v>
      </c>
      <c r="AC601" s="32">
        <v>0.27152564102564097</v>
      </c>
      <c r="AD601" s="26">
        <v>0</v>
      </c>
      <c r="AE601" s="26">
        <v>315.82</v>
      </c>
      <c r="AF601" s="27">
        <v>315.82</v>
      </c>
      <c r="AG601" s="18"/>
      <c r="AH601" s="34">
        <v>160</v>
      </c>
      <c r="AI601" s="34">
        <v>149.5</v>
      </c>
      <c r="AJ601" s="34">
        <v>-10.5</v>
      </c>
      <c r="AK601" s="32">
        <v>-6.5625000000000003E-2</v>
      </c>
      <c r="AL601" s="35">
        <v>44141.041666666664</v>
      </c>
      <c r="AM601" s="16"/>
    </row>
    <row r="602" spans="1:39" ht="74.25" hidden="1" x14ac:dyDescent="0.25">
      <c r="A602" s="25" t="s">
        <v>183</v>
      </c>
      <c r="B602" s="25" t="s">
        <v>1043</v>
      </c>
      <c r="C602" s="39">
        <v>633123</v>
      </c>
      <c r="D602" s="25" t="s">
        <v>1590</v>
      </c>
      <c r="E602" s="25" t="s">
        <v>53</v>
      </c>
      <c r="F602" s="25" t="s">
        <v>54</v>
      </c>
      <c r="G602" s="25" t="s">
        <v>74</v>
      </c>
      <c r="H602" s="25" t="s">
        <v>74</v>
      </c>
      <c r="I602" s="25" t="s">
        <v>56</v>
      </c>
      <c r="J602" s="25" t="s">
        <v>195</v>
      </c>
      <c r="K602" s="25" t="s">
        <v>1447</v>
      </c>
      <c r="L602" s="25" t="s">
        <v>1045</v>
      </c>
      <c r="M602" s="25" t="s">
        <v>187</v>
      </c>
      <c r="N602" s="26">
        <v>105763.07</v>
      </c>
      <c r="O602" s="26">
        <v>85137.66</v>
      </c>
      <c r="P602" s="27">
        <v>-20625.410000000003</v>
      </c>
      <c r="Q602" s="28">
        <v>-0.19501523546924274</v>
      </c>
      <c r="R602" s="29">
        <v>25687.68</v>
      </c>
      <c r="S602" s="29">
        <v>7109.89</v>
      </c>
      <c r="T602" s="30">
        <v>-18577.79</v>
      </c>
      <c r="U602" s="31">
        <v>-0.72321790056556301</v>
      </c>
      <c r="V602" s="26">
        <v>75395.39</v>
      </c>
      <c r="W602" s="26">
        <v>76355.61</v>
      </c>
      <c r="X602" s="27">
        <v>960.22000000000116</v>
      </c>
      <c r="Y602" s="28">
        <v>1.27357919363505E-2</v>
      </c>
      <c r="Z602" s="29">
        <v>4680</v>
      </c>
      <c r="AA602" s="29">
        <v>1672.16</v>
      </c>
      <c r="AB602" s="30">
        <v>-3007.84</v>
      </c>
      <c r="AC602" s="32">
        <v>-0.6427008547008547</v>
      </c>
      <c r="AD602" s="26">
        <v>0</v>
      </c>
      <c r="AE602" s="26">
        <v>0</v>
      </c>
      <c r="AF602" s="27">
        <v>0</v>
      </c>
      <c r="AG602" s="18"/>
      <c r="AH602" s="34">
        <v>212</v>
      </c>
      <c r="AI602" s="34">
        <v>48.5</v>
      </c>
      <c r="AJ602" s="34">
        <v>-163.5</v>
      </c>
      <c r="AK602" s="32">
        <v>-0.77122641509433965</v>
      </c>
      <c r="AL602" s="35">
        <v>44121.041666666664</v>
      </c>
      <c r="AM602" s="16"/>
    </row>
    <row r="603" spans="1:39" ht="66" hidden="1" x14ac:dyDescent="0.25">
      <c r="A603" s="25" t="s">
        <v>183</v>
      </c>
      <c r="B603" s="25" t="s">
        <v>1043</v>
      </c>
      <c r="C603" s="39">
        <v>633124</v>
      </c>
      <c r="D603" s="25" t="s">
        <v>1592</v>
      </c>
      <c r="E603" s="25" t="s">
        <v>53</v>
      </c>
      <c r="F603" s="25" t="s">
        <v>54</v>
      </c>
      <c r="G603" s="25" t="s">
        <v>74</v>
      </c>
      <c r="H603" s="25" t="s">
        <v>83</v>
      </c>
      <c r="I603" s="25" t="s">
        <v>56</v>
      </c>
      <c r="J603" s="25" t="s">
        <v>195</v>
      </c>
      <c r="K603" s="25" t="s">
        <v>1447</v>
      </c>
      <c r="L603" s="25" t="s">
        <v>1045</v>
      </c>
      <c r="M603" s="25" t="s">
        <v>187</v>
      </c>
      <c r="N603" s="26">
        <v>105763.07</v>
      </c>
      <c r="O603" s="26">
        <v>108735.54</v>
      </c>
      <c r="P603" s="27">
        <v>2972.4699999999866</v>
      </c>
      <c r="Q603" s="28">
        <v>2.8104989766276511E-2</v>
      </c>
      <c r="R603" s="29">
        <v>25687.68</v>
      </c>
      <c r="S603" s="29">
        <v>17752.88</v>
      </c>
      <c r="T603" s="30">
        <v>-7934.7999999999993</v>
      </c>
      <c r="U603" s="31">
        <v>-0.30889515908015047</v>
      </c>
      <c r="V603" s="26">
        <v>75395.39</v>
      </c>
      <c r="W603" s="26">
        <v>84447.92</v>
      </c>
      <c r="X603" s="27">
        <v>9052.5299999999988</v>
      </c>
      <c r="Y603" s="28">
        <v>0.12006742056775618</v>
      </c>
      <c r="Z603" s="29">
        <v>4680</v>
      </c>
      <c r="AA603" s="29">
        <v>6534.74</v>
      </c>
      <c r="AB603" s="30">
        <v>1854.7399999999998</v>
      </c>
      <c r="AC603" s="32">
        <v>0.39631196581196576</v>
      </c>
      <c r="AD603" s="26">
        <v>0</v>
      </c>
      <c r="AE603" s="26">
        <v>0</v>
      </c>
      <c r="AF603" s="27">
        <v>0</v>
      </c>
      <c r="AG603" s="18"/>
      <c r="AH603" s="34">
        <v>212</v>
      </c>
      <c r="AI603" s="34">
        <v>183.5</v>
      </c>
      <c r="AJ603" s="34">
        <v>-28.5</v>
      </c>
      <c r="AK603" s="32">
        <v>-0.13443396226415094</v>
      </c>
      <c r="AL603" s="35">
        <v>44099.041666666664</v>
      </c>
      <c r="AM603" s="16"/>
    </row>
    <row r="604" spans="1:39" ht="57.75" hidden="1" x14ac:dyDescent="0.25">
      <c r="A604" s="25" t="s">
        <v>183</v>
      </c>
      <c r="B604" s="25" t="s">
        <v>1043</v>
      </c>
      <c r="C604" s="39">
        <v>633147</v>
      </c>
      <c r="D604" s="25" t="s">
        <v>1609</v>
      </c>
      <c r="E604" s="25" t="s">
        <v>53</v>
      </c>
      <c r="F604" s="25" t="s">
        <v>54</v>
      </c>
      <c r="G604" s="25" t="s">
        <v>104</v>
      </c>
      <c r="H604" s="25" t="s">
        <v>104</v>
      </c>
      <c r="I604" s="25" t="s">
        <v>56</v>
      </c>
      <c r="J604" s="25" t="s">
        <v>195</v>
      </c>
      <c r="K604" s="25" t="s">
        <v>1440</v>
      </c>
      <c r="L604" s="25" t="s">
        <v>1045</v>
      </c>
      <c r="M604" s="25" t="s">
        <v>192</v>
      </c>
      <c r="N604" s="26">
        <v>85460.92</v>
      </c>
      <c r="O604" s="26">
        <v>57732.66</v>
      </c>
      <c r="P604" s="27">
        <v>-27728.259999999995</v>
      </c>
      <c r="Q604" s="28">
        <v>-0.32445543530306009</v>
      </c>
      <c r="R604" s="29">
        <v>31524.84</v>
      </c>
      <c r="S604" s="29">
        <v>4605.83</v>
      </c>
      <c r="T604" s="30">
        <v>-26919.010000000002</v>
      </c>
      <c r="U604" s="31">
        <v>-0.85389838616151592</v>
      </c>
      <c r="V604" s="26">
        <v>48944.08</v>
      </c>
      <c r="W604" s="26">
        <v>41013.94</v>
      </c>
      <c r="X604" s="27">
        <v>-7930.1399999999994</v>
      </c>
      <c r="Y604" s="28">
        <v>-0.16202449816198403</v>
      </c>
      <c r="Z604" s="29">
        <v>4992</v>
      </c>
      <c r="AA604" s="29">
        <v>0</v>
      </c>
      <c r="AB604" s="30">
        <v>-4992</v>
      </c>
      <c r="AC604" s="32">
        <v>-1</v>
      </c>
      <c r="AD604" s="26">
        <v>0</v>
      </c>
      <c r="AE604" s="26">
        <v>12112.89</v>
      </c>
      <c r="AF604" s="27">
        <v>12112.89</v>
      </c>
      <c r="AG604" s="18"/>
      <c r="AH604" s="34">
        <v>13</v>
      </c>
      <c r="AI604" s="34">
        <v>2</v>
      </c>
      <c r="AJ604" s="34">
        <v>-11</v>
      </c>
      <c r="AK604" s="32">
        <v>-0.84615384615384615</v>
      </c>
      <c r="AL604" s="35">
        <v>44159.041666666664</v>
      </c>
      <c r="AM604" s="16"/>
    </row>
    <row r="605" spans="1:39" ht="57.75" hidden="1" x14ac:dyDescent="0.25">
      <c r="A605" s="25" t="s">
        <v>183</v>
      </c>
      <c r="B605" s="25" t="s">
        <v>1043</v>
      </c>
      <c r="C605" s="39">
        <v>633148</v>
      </c>
      <c r="D605" s="25" t="s">
        <v>1593</v>
      </c>
      <c r="E605" s="25" t="s">
        <v>53</v>
      </c>
      <c r="F605" s="25" t="s">
        <v>54</v>
      </c>
      <c r="G605" s="25" t="s">
        <v>104</v>
      </c>
      <c r="H605" s="25" t="s">
        <v>104</v>
      </c>
      <c r="I605" s="25" t="s">
        <v>56</v>
      </c>
      <c r="J605" s="25" t="s">
        <v>195</v>
      </c>
      <c r="K605" s="25" t="s">
        <v>1428</v>
      </c>
      <c r="L605" s="25" t="s">
        <v>1045</v>
      </c>
      <c r="M605" s="25" t="s">
        <v>192</v>
      </c>
      <c r="N605" s="26">
        <v>43104.11</v>
      </c>
      <c r="O605" s="26">
        <v>35257.279999999999</v>
      </c>
      <c r="P605" s="27">
        <v>-7846.8300000000017</v>
      </c>
      <c r="Q605" s="28">
        <v>-0.18204366126571228</v>
      </c>
      <c r="R605" s="29">
        <v>18868.09</v>
      </c>
      <c r="S605" s="29">
        <v>5084.0200000000004</v>
      </c>
      <c r="T605" s="30">
        <v>-13784.07</v>
      </c>
      <c r="U605" s="31">
        <v>-0.7305493030826119</v>
      </c>
      <c r="V605" s="26">
        <v>21628.02</v>
      </c>
      <c r="W605" s="26">
        <v>23122.81</v>
      </c>
      <c r="X605" s="27">
        <v>1494.7900000000009</v>
      </c>
      <c r="Y605" s="28">
        <v>6.9113585062340471E-2</v>
      </c>
      <c r="Z605" s="29">
        <v>2608</v>
      </c>
      <c r="AA605" s="29">
        <v>0</v>
      </c>
      <c r="AB605" s="30">
        <v>-2608</v>
      </c>
      <c r="AC605" s="32">
        <v>-1</v>
      </c>
      <c r="AD605" s="26">
        <v>0</v>
      </c>
      <c r="AE605" s="26">
        <v>7050.45</v>
      </c>
      <c r="AF605" s="27">
        <v>7050.45</v>
      </c>
      <c r="AG605" s="18"/>
      <c r="AH605" s="34">
        <v>142</v>
      </c>
      <c r="AI605" s="34">
        <v>10.5</v>
      </c>
      <c r="AJ605" s="34">
        <v>-131.5</v>
      </c>
      <c r="AK605" s="32">
        <v>-0.926056338028169</v>
      </c>
      <c r="AL605" s="35">
        <v>44134.041666666664</v>
      </c>
      <c r="AM605" s="16"/>
    </row>
    <row r="606" spans="1:39" ht="82.5" hidden="1" x14ac:dyDescent="0.25">
      <c r="A606" s="25" t="s">
        <v>183</v>
      </c>
      <c r="B606" s="25" t="s">
        <v>1043</v>
      </c>
      <c r="C606" s="39">
        <v>633156</v>
      </c>
      <c r="D606" s="25" t="s">
        <v>1602</v>
      </c>
      <c r="E606" s="25" t="s">
        <v>53</v>
      </c>
      <c r="F606" s="25" t="s">
        <v>54</v>
      </c>
      <c r="G606" s="25" t="s">
        <v>131</v>
      </c>
      <c r="H606" s="25" t="s">
        <v>131</v>
      </c>
      <c r="I606" s="25" t="s">
        <v>131</v>
      </c>
      <c r="J606" s="25" t="s">
        <v>64</v>
      </c>
      <c r="K606" s="25" t="s">
        <v>65</v>
      </c>
      <c r="L606" s="25" t="s">
        <v>1045</v>
      </c>
      <c r="M606" s="25" t="s">
        <v>287</v>
      </c>
      <c r="N606" s="26">
        <v>6640.16</v>
      </c>
      <c r="O606" s="26">
        <v>4213.72</v>
      </c>
      <c r="P606" s="27">
        <v>-2426.4399999999996</v>
      </c>
      <c r="Q606" s="28">
        <v>-0.36541890556854045</v>
      </c>
      <c r="R606" s="29">
        <v>3843.48</v>
      </c>
      <c r="S606" s="29">
        <v>1849</v>
      </c>
      <c r="T606" s="30">
        <v>-1994.48</v>
      </c>
      <c r="U606" s="31">
        <v>-0.51892555704725929</v>
      </c>
      <c r="V606" s="26">
        <v>64.69</v>
      </c>
      <c r="W606" s="26">
        <v>0</v>
      </c>
      <c r="X606" s="27">
        <v>-64.69</v>
      </c>
      <c r="Y606" s="28">
        <v>-1</v>
      </c>
      <c r="Z606" s="29">
        <v>355.99</v>
      </c>
      <c r="AA606" s="29">
        <v>224.39</v>
      </c>
      <c r="AB606" s="30">
        <v>-131.60000000000002</v>
      </c>
      <c r="AC606" s="32">
        <v>-0.36967330542992788</v>
      </c>
      <c r="AD606" s="26">
        <v>2376</v>
      </c>
      <c r="AE606" s="26">
        <v>2140.33</v>
      </c>
      <c r="AF606" s="27">
        <v>-235.67000000000007</v>
      </c>
      <c r="AG606" s="33">
        <v>-9.9187710437710463E-2</v>
      </c>
      <c r="AH606" s="34">
        <v>36</v>
      </c>
      <c r="AI606" s="34">
        <v>12</v>
      </c>
      <c r="AJ606" s="34">
        <v>-24</v>
      </c>
      <c r="AK606" s="32">
        <v>-0.66666666666666663</v>
      </c>
      <c r="AL606" s="35">
        <v>43876.040972222225</v>
      </c>
      <c r="AM606" s="16"/>
    </row>
    <row r="607" spans="1:39" ht="74.25" hidden="1" x14ac:dyDescent="0.25">
      <c r="A607" s="25" t="s">
        <v>183</v>
      </c>
      <c r="B607" s="25" t="s">
        <v>1043</v>
      </c>
      <c r="C607" s="39">
        <v>633230</v>
      </c>
      <c r="D607" s="25" t="s">
        <v>1604</v>
      </c>
      <c r="E607" s="25" t="s">
        <v>53</v>
      </c>
      <c r="F607" s="25" t="s">
        <v>63</v>
      </c>
      <c r="G607" s="25" t="s">
        <v>56</v>
      </c>
      <c r="H607" s="17"/>
      <c r="I607" s="17"/>
      <c r="J607" s="25" t="s">
        <v>357</v>
      </c>
      <c r="K607" s="25" t="s">
        <v>65</v>
      </c>
      <c r="L607" s="25" t="s">
        <v>1045</v>
      </c>
      <c r="M607" s="25" t="s">
        <v>205</v>
      </c>
      <c r="N607" s="26">
        <v>0</v>
      </c>
      <c r="O607" s="26">
        <v>268.86</v>
      </c>
      <c r="P607" s="27">
        <v>268.86</v>
      </c>
      <c r="Q607" s="18"/>
      <c r="R607" s="29">
        <v>0</v>
      </c>
      <c r="S607" s="29">
        <v>250.86</v>
      </c>
      <c r="T607" s="30">
        <v>250.86</v>
      </c>
      <c r="U607" s="19"/>
      <c r="V607" s="26">
        <v>0</v>
      </c>
      <c r="W607" s="26">
        <v>0</v>
      </c>
      <c r="X607" s="27">
        <v>0</v>
      </c>
      <c r="Y607" s="18"/>
      <c r="Z607" s="29">
        <v>0</v>
      </c>
      <c r="AA607" s="29">
        <v>18</v>
      </c>
      <c r="AB607" s="30">
        <v>18</v>
      </c>
      <c r="AC607" s="19"/>
      <c r="AD607" s="26">
        <v>0</v>
      </c>
      <c r="AE607" s="26">
        <v>0</v>
      </c>
      <c r="AF607" s="27">
        <v>0</v>
      </c>
      <c r="AG607" s="18"/>
      <c r="AH607" s="34">
        <v>0</v>
      </c>
      <c r="AI607" s="34">
        <v>2</v>
      </c>
      <c r="AJ607" s="34">
        <v>2</v>
      </c>
      <c r="AK607" s="19"/>
      <c r="AL607" s="35">
        <v>44862.041666666664</v>
      </c>
      <c r="AM607" s="16"/>
    </row>
    <row r="608" spans="1:39" ht="82.5" hidden="1" x14ac:dyDescent="0.25">
      <c r="A608" s="25" t="s">
        <v>183</v>
      </c>
      <c r="B608" s="25" t="s">
        <v>1043</v>
      </c>
      <c r="C608" s="39">
        <v>633243</v>
      </c>
      <c r="D608" s="25" t="s">
        <v>1603</v>
      </c>
      <c r="E608" s="25" t="s">
        <v>53</v>
      </c>
      <c r="F608" s="25" t="s">
        <v>54</v>
      </c>
      <c r="G608" s="25" t="s">
        <v>204</v>
      </c>
      <c r="H608" s="25" t="s">
        <v>236</v>
      </c>
      <c r="I608" s="25" t="s">
        <v>56</v>
      </c>
      <c r="J608" s="25" t="s">
        <v>195</v>
      </c>
      <c r="K608" s="25" t="s">
        <v>1398</v>
      </c>
      <c r="L608" s="25" t="s">
        <v>1045</v>
      </c>
      <c r="M608" s="25" t="s">
        <v>192</v>
      </c>
      <c r="N608" s="26">
        <v>128709.49</v>
      </c>
      <c r="O608" s="26">
        <v>107650.68</v>
      </c>
      <c r="P608" s="27">
        <v>-21058.810000000012</v>
      </c>
      <c r="Q608" s="28">
        <v>-0.16361505278282132</v>
      </c>
      <c r="R608" s="29">
        <v>56929.97</v>
      </c>
      <c r="S608" s="29">
        <v>14839.76</v>
      </c>
      <c r="T608" s="30">
        <v>-42090.21</v>
      </c>
      <c r="U608" s="31">
        <v>-0.73933307886865207</v>
      </c>
      <c r="V608" s="26">
        <v>55081.04</v>
      </c>
      <c r="W608" s="26">
        <v>58345.51</v>
      </c>
      <c r="X608" s="27">
        <v>3264.4700000000012</v>
      </c>
      <c r="Y608" s="28">
        <v>5.9266673250904504E-2</v>
      </c>
      <c r="Z608" s="29">
        <v>11130</v>
      </c>
      <c r="AA608" s="29">
        <v>2779.03</v>
      </c>
      <c r="AB608" s="30">
        <v>-8350.9699999999993</v>
      </c>
      <c r="AC608" s="32">
        <v>-0.75031176999101523</v>
      </c>
      <c r="AD608" s="26">
        <v>5568.48</v>
      </c>
      <c r="AE608" s="26">
        <v>31686.38</v>
      </c>
      <c r="AF608" s="27">
        <v>26117.9</v>
      </c>
      <c r="AG608" s="33">
        <v>4.6903104617418041</v>
      </c>
      <c r="AH608" s="34">
        <v>540</v>
      </c>
      <c r="AI608" s="34">
        <v>98.5</v>
      </c>
      <c r="AJ608" s="34">
        <v>-441.5</v>
      </c>
      <c r="AK608" s="32">
        <v>-0.81759259259259254</v>
      </c>
      <c r="AL608" s="35">
        <v>44176.041666666664</v>
      </c>
      <c r="AM608" s="16"/>
    </row>
    <row r="609" spans="1:39" ht="74.25" hidden="1" x14ac:dyDescent="0.25">
      <c r="A609" s="25" t="s">
        <v>183</v>
      </c>
      <c r="B609" s="25" t="s">
        <v>1043</v>
      </c>
      <c r="C609" s="39">
        <v>633244</v>
      </c>
      <c r="D609" s="25" t="s">
        <v>1605</v>
      </c>
      <c r="E609" s="25" t="s">
        <v>53</v>
      </c>
      <c r="F609" s="25" t="s">
        <v>54</v>
      </c>
      <c r="G609" s="25" t="s">
        <v>69</v>
      </c>
      <c r="H609" s="25" t="s">
        <v>112</v>
      </c>
      <c r="I609" s="25" t="s">
        <v>56</v>
      </c>
      <c r="J609" s="25" t="s">
        <v>195</v>
      </c>
      <c r="K609" s="25" t="s">
        <v>1398</v>
      </c>
      <c r="L609" s="25" t="s">
        <v>1045</v>
      </c>
      <c r="M609" s="25" t="s">
        <v>192</v>
      </c>
      <c r="N609" s="26">
        <v>102804.04</v>
      </c>
      <c r="O609" s="26">
        <v>102231.38</v>
      </c>
      <c r="P609" s="27">
        <v>-572.65999999998894</v>
      </c>
      <c r="Q609" s="28">
        <v>-5.5704036533971721E-3</v>
      </c>
      <c r="R609" s="29">
        <v>42391.18</v>
      </c>
      <c r="S609" s="29">
        <v>30421.83</v>
      </c>
      <c r="T609" s="30">
        <v>-11969.349999999999</v>
      </c>
      <c r="U609" s="31">
        <v>-0.28235472567642605</v>
      </c>
      <c r="V609" s="26">
        <v>53656.800000000003</v>
      </c>
      <c r="W609" s="26">
        <v>58098.35</v>
      </c>
      <c r="X609" s="27">
        <v>4441.5499999999956</v>
      </c>
      <c r="Y609" s="28">
        <v>8.2777019874461302E-2</v>
      </c>
      <c r="Z609" s="29">
        <v>6060</v>
      </c>
      <c r="AA609" s="29">
        <v>11254.2</v>
      </c>
      <c r="AB609" s="30">
        <v>5194.2000000000007</v>
      </c>
      <c r="AC609" s="32">
        <v>0.85712871287128722</v>
      </c>
      <c r="AD609" s="26">
        <v>696.06</v>
      </c>
      <c r="AE609" s="26">
        <v>2457</v>
      </c>
      <c r="AF609" s="27">
        <v>1760.94</v>
      </c>
      <c r="AG609" s="33">
        <v>2.5298681148176883</v>
      </c>
      <c r="AH609" s="34">
        <v>374</v>
      </c>
      <c r="AI609" s="34">
        <v>348</v>
      </c>
      <c r="AJ609" s="34">
        <v>-26</v>
      </c>
      <c r="AK609" s="32">
        <v>-6.9518716577540107E-2</v>
      </c>
      <c r="AL609" s="35">
        <v>44153.041666666664</v>
      </c>
      <c r="AM609" s="16"/>
    </row>
    <row r="610" spans="1:39" ht="66" hidden="1" x14ac:dyDescent="0.25">
      <c r="A610" s="25" t="s">
        <v>183</v>
      </c>
      <c r="B610" s="25" t="s">
        <v>1043</v>
      </c>
      <c r="C610" s="39">
        <v>633245</v>
      </c>
      <c r="D610" s="25" t="s">
        <v>1612</v>
      </c>
      <c r="E610" s="25" t="s">
        <v>53</v>
      </c>
      <c r="F610" s="25" t="s">
        <v>54</v>
      </c>
      <c r="G610" s="25" t="s">
        <v>90</v>
      </c>
      <c r="H610" s="25" t="s">
        <v>83</v>
      </c>
      <c r="I610" s="25" t="s">
        <v>56</v>
      </c>
      <c r="J610" s="25" t="s">
        <v>195</v>
      </c>
      <c r="K610" s="25" t="s">
        <v>1398</v>
      </c>
      <c r="L610" s="25" t="s">
        <v>1045</v>
      </c>
      <c r="M610" s="25" t="s">
        <v>192</v>
      </c>
      <c r="N610" s="26">
        <v>103057.22</v>
      </c>
      <c r="O610" s="26">
        <v>118260.15</v>
      </c>
      <c r="P610" s="27">
        <v>15202.929999999993</v>
      </c>
      <c r="Q610" s="28">
        <v>0.14751931014634387</v>
      </c>
      <c r="R610" s="29">
        <v>42473.26</v>
      </c>
      <c r="S610" s="29">
        <v>45305.83</v>
      </c>
      <c r="T610" s="30">
        <v>2832.5699999999997</v>
      </c>
      <c r="U610" s="31">
        <v>6.669066608025849E-2</v>
      </c>
      <c r="V610" s="26">
        <v>50122.9</v>
      </c>
      <c r="W610" s="26">
        <v>55605.279999999999</v>
      </c>
      <c r="X610" s="27">
        <v>5482.3799999999974</v>
      </c>
      <c r="Y610" s="28">
        <v>0.10937874703977618</v>
      </c>
      <c r="Z610" s="29">
        <v>9765</v>
      </c>
      <c r="AA610" s="29">
        <v>15299.04</v>
      </c>
      <c r="AB610" s="30">
        <v>5534.0400000000009</v>
      </c>
      <c r="AC610" s="32">
        <v>0.56672196620583726</v>
      </c>
      <c r="AD610" s="26">
        <v>696.06</v>
      </c>
      <c r="AE610" s="26">
        <v>2050</v>
      </c>
      <c r="AF610" s="27">
        <v>1353.94</v>
      </c>
      <c r="AG610" s="33">
        <v>1.945148406746545</v>
      </c>
      <c r="AH610" s="34">
        <v>370</v>
      </c>
      <c r="AI610" s="34">
        <v>524.5</v>
      </c>
      <c r="AJ610" s="34">
        <v>154.5</v>
      </c>
      <c r="AK610" s="32">
        <v>0.41756756756756758</v>
      </c>
      <c r="AL610" s="35">
        <v>44039.041666666664</v>
      </c>
      <c r="AM610" s="16"/>
    </row>
    <row r="611" spans="1:39" ht="66" hidden="1" x14ac:dyDescent="0.25">
      <c r="A611" s="25" t="s">
        <v>183</v>
      </c>
      <c r="B611" s="25" t="s">
        <v>1043</v>
      </c>
      <c r="C611" s="39">
        <v>633247</v>
      </c>
      <c r="D611" s="25" t="s">
        <v>1606</v>
      </c>
      <c r="E611" s="25" t="s">
        <v>53</v>
      </c>
      <c r="F611" s="25" t="s">
        <v>54</v>
      </c>
      <c r="G611" s="25" t="s">
        <v>74</v>
      </c>
      <c r="H611" s="25" t="s">
        <v>74</v>
      </c>
      <c r="I611" s="25" t="s">
        <v>56</v>
      </c>
      <c r="J611" s="25" t="s">
        <v>195</v>
      </c>
      <c r="K611" s="25" t="s">
        <v>65</v>
      </c>
      <c r="L611" s="25" t="s">
        <v>1045</v>
      </c>
      <c r="M611" s="25" t="s">
        <v>205</v>
      </c>
      <c r="N611" s="26">
        <v>78719</v>
      </c>
      <c r="O611" s="26">
        <v>64173.83</v>
      </c>
      <c r="P611" s="27">
        <v>-14545.169999999998</v>
      </c>
      <c r="Q611" s="28">
        <v>-0.18477330758774882</v>
      </c>
      <c r="R611" s="29">
        <v>25507.439999999999</v>
      </c>
      <c r="S611" s="29">
        <v>18522.21</v>
      </c>
      <c r="T611" s="30">
        <v>-6985.23</v>
      </c>
      <c r="U611" s="31">
        <v>-0.27385068826977538</v>
      </c>
      <c r="V611" s="26">
        <v>44491.56</v>
      </c>
      <c r="W611" s="26">
        <v>42223.5</v>
      </c>
      <c r="X611" s="27">
        <v>-2268.0599999999977</v>
      </c>
      <c r="Y611" s="28">
        <v>-5.0977308954776993E-2</v>
      </c>
      <c r="Z611" s="29">
        <v>8720</v>
      </c>
      <c r="AA611" s="29">
        <v>3428.12</v>
      </c>
      <c r="AB611" s="30">
        <v>-5291.88</v>
      </c>
      <c r="AC611" s="32">
        <v>-0.60686697247706423</v>
      </c>
      <c r="AD611" s="26">
        <v>0</v>
      </c>
      <c r="AE611" s="26">
        <v>0</v>
      </c>
      <c r="AF611" s="27">
        <v>0</v>
      </c>
      <c r="AG611" s="18"/>
      <c r="AH611" s="34">
        <v>260</v>
      </c>
      <c r="AI611" s="34">
        <v>199.5</v>
      </c>
      <c r="AJ611" s="34">
        <v>-60.5</v>
      </c>
      <c r="AK611" s="32">
        <v>-0.2326923076923077</v>
      </c>
      <c r="AL611" s="35">
        <v>44055.041666666664</v>
      </c>
      <c r="AM611" s="16"/>
    </row>
    <row r="612" spans="1:39" ht="57.75" hidden="1" x14ac:dyDescent="0.25">
      <c r="A612" s="25" t="s">
        <v>183</v>
      </c>
      <c r="B612" s="25" t="s">
        <v>51</v>
      </c>
      <c r="C612" s="39">
        <v>633375</v>
      </c>
      <c r="D612" s="25" t="s">
        <v>238</v>
      </c>
      <c r="E612" s="25" t="s">
        <v>171</v>
      </c>
      <c r="F612" s="25" t="s">
        <v>54</v>
      </c>
      <c r="G612" s="25" t="s">
        <v>75</v>
      </c>
      <c r="H612" s="25" t="s">
        <v>74</v>
      </c>
      <c r="I612" s="17"/>
      <c r="J612" s="25" t="s">
        <v>198</v>
      </c>
      <c r="K612" s="25" t="s">
        <v>65</v>
      </c>
      <c r="L612" s="25" t="s">
        <v>199</v>
      </c>
      <c r="M612" s="25" t="s">
        <v>200</v>
      </c>
      <c r="N612" s="26">
        <v>84130.880000000005</v>
      </c>
      <c r="O612" s="26">
        <v>62418.22</v>
      </c>
      <c r="P612" s="27">
        <v>-21712.660000000003</v>
      </c>
      <c r="Q612" s="28">
        <v>-0.25808193139070934</v>
      </c>
      <c r="R612" s="29">
        <v>33838.61</v>
      </c>
      <c r="S612" s="29">
        <v>16520.259999999998</v>
      </c>
      <c r="T612" s="30">
        <v>-17318.350000000002</v>
      </c>
      <c r="U612" s="31">
        <v>-0.51179259431755619</v>
      </c>
      <c r="V612" s="26">
        <v>37581.07</v>
      </c>
      <c r="W612" s="26">
        <v>36319.64</v>
      </c>
      <c r="X612" s="27">
        <v>-1261.4300000000003</v>
      </c>
      <c r="Y612" s="28">
        <v>-3.3565569048459774E-2</v>
      </c>
      <c r="Z612" s="29">
        <v>5662.8</v>
      </c>
      <c r="AA612" s="29">
        <v>1702</v>
      </c>
      <c r="AB612" s="30">
        <v>-3960.8</v>
      </c>
      <c r="AC612" s="32">
        <v>-0.69944197216924486</v>
      </c>
      <c r="AD612" s="26">
        <v>7048.4</v>
      </c>
      <c r="AE612" s="26">
        <v>7876.32</v>
      </c>
      <c r="AF612" s="27">
        <v>827.92000000000007</v>
      </c>
      <c r="AG612" s="33">
        <v>0.11746211906248229</v>
      </c>
      <c r="AH612" s="34">
        <v>220</v>
      </c>
      <c r="AI612" s="34">
        <v>137</v>
      </c>
      <c r="AJ612" s="34">
        <v>-83</v>
      </c>
      <c r="AK612" s="32">
        <v>-0.37727272727272726</v>
      </c>
      <c r="AL612" s="35">
        <v>44428.041666666664</v>
      </c>
      <c r="AM612" s="16"/>
    </row>
    <row r="613" spans="1:39" ht="41.25" hidden="1" x14ac:dyDescent="0.25">
      <c r="A613" s="25" t="s">
        <v>183</v>
      </c>
      <c r="B613" s="25" t="s">
        <v>1043</v>
      </c>
      <c r="C613" s="39">
        <v>633436</v>
      </c>
      <c r="D613" s="25" t="s">
        <v>1598</v>
      </c>
      <c r="E613" s="25" t="s">
        <v>53</v>
      </c>
      <c r="F613" s="25" t="s">
        <v>54</v>
      </c>
      <c r="G613" s="25" t="s">
        <v>75</v>
      </c>
      <c r="H613" s="25" t="s">
        <v>75</v>
      </c>
      <c r="I613" s="25" t="s">
        <v>1599</v>
      </c>
      <c r="J613" s="25" t="s">
        <v>95</v>
      </c>
      <c r="K613" s="25" t="s">
        <v>65</v>
      </c>
      <c r="L613" s="25" t="s">
        <v>1045</v>
      </c>
      <c r="M613" s="25" t="s">
        <v>1255</v>
      </c>
      <c r="N613" s="26">
        <v>31168.86</v>
      </c>
      <c r="O613" s="26">
        <v>17582.77</v>
      </c>
      <c r="P613" s="27">
        <v>-13586.09</v>
      </c>
      <c r="Q613" s="28">
        <v>-0.43588665097151452</v>
      </c>
      <c r="R613" s="29">
        <v>19714.189999999999</v>
      </c>
      <c r="S613" s="29">
        <v>10500.39</v>
      </c>
      <c r="T613" s="30">
        <v>-9213.7999999999993</v>
      </c>
      <c r="U613" s="31">
        <v>-0.46736893577671718</v>
      </c>
      <c r="V613" s="26">
        <v>3566.43</v>
      </c>
      <c r="W613" s="26">
        <v>3340.26</v>
      </c>
      <c r="X613" s="27">
        <v>-226.16999999999962</v>
      </c>
      <c r="Y613" s="28">
        <v>-6.3416357534004486E-2</v>
      </c>
      <c r="Z613" s="29">
        <v>5104</v>
      </c>
      <c r="AA613" s="29">
        <v>3007.74</v>
      </c>
      <c r="AB613" s="30">
        <v>-2096.2600000000002</v>
      </c>
      <c r="AC613" s="32">
        <v>-0.41070924764890288</v>
      </c>
      <c r="AD613" s="26">
        <v>2784.24</v>
      </c>
      <c r="AE613" s="26">
        <v>734.38</v>
      </c>
      <c r="AF613" s="27">
        <v>-2049.8599999999997</v>
      </c>
      <c r="AG613" s="33">
        <v>-0.73623681866505752</v>
      </c>
      <c r="AH613" s="34">
        <v>179.2</v>
      </c>
      <c r="AI613" s="34">
        <v>101</v>
      </c>
      <c r="AJ613" s="34">
        <v>-78.199999999999989</v>
      </c>
      <c r="AK613" s="32">
        <v>-0.43638392857142855</v>
      </c>
      <c r="AL613" s="35">
        <v>43876.041655092595</v>
      </c>
      <c r="AM613" s="16"/>
    </row>
    <row r="614" spans="1:39" ht="33" hidden="1" x14ac:dyDescent="0.25">
      <c r="A614" s="25" t="s">
        <v>183</v>
      </c>
      <c r="B614" s="25" t="s">
        <v>51</v>
      </c>
      <c r="C614" s="39">
        <v>633438</v>
      </c>
      <c r="D614" s="25" t="s">
        <v>239</v>
      </c>
      <c r="E614" s="25" t="s">
        <v>53</v>
      </c>
      <c r="F614" s="25" t="s">
        <v>54</v>
      </c>
      <c r="G614" s="25" t="s">
        <v>79</v>
      </c>
      <c r="H614" s="17"/>
      <c r="I614" s="17"/>
      <c r="J614" s="25" t="s">
        <v>198</v>
      </c>
      <c r="K614" s="25" t="s">
        <v>65</v>
      </c>
      <c r="L614" s="25" t="s">
        <v>209</v>
      </c>
      <c r="M614" s="25" t="s">
        <v>200</v>
      </c>
      <c r="N614" s="26">
        <v>94477.61</v>
      </c>
      <c r="O614" s="26">
        <v>88568.14</v>
      </c>
      <c r="P614" s="27">
        <v>-5909.4700000000012</v>
      </c>
      <c r="Q614" s="28">
        <v>-6.2548893859613944E-2</v>
      </c>
      <c r="R614" s="29">
        <v>30313.4</v>
      </c>
      <c r="S614" s="29">
        <v>12970.37</v>
      </c>
      <c r="T614" s="30">
        <v>-17343.03</v>
      </c>
      <c r="U614" s="31">
        <v>-0.57212420909564743</v>
      </c>
      <c r="V614" s="26">
        <v>54057.89</v>
      </c>
      <c r="W614" s="26">
        <v>58686.42</v>
      </c>
      <c r="X614" s="27">
        <v>4628.5299999999988</v>
      </c>
      <c r="Y614" s="28">
        <v>8.5621728854011855E-2</v>
      </c>
      <c r="Z614" s="29">
        <v>0</v>
      </c>
      <c r="AA614" s="29">
        <v>2016</v>
      </c>
      <c r="AB614" s="30">
        <v>2016</v>
      </c>
      <c r="AC614" s="19"/>
      <c r="AD614" s="26">
        <v>10106.32</v>
      </c>
      <c r="AE614" s="26">
        <v>14895.35</v>
      </c>
      <c r="AF614" s="27">
        <v>4789.0300000000007</v>
      </c>
      <c r="AG614" s="33">
        <v>0.47386486871581357</v>
      </c>
      <c r="AH614" s="34">
        <v>176</v>
      </c>
      <c r="AI614" s="34">
        <v>177.5</v>
      </c>
      <c r="AJ614" s="34">
        <v>1.5</v>
      </c>
      <c r="AK614" s="32">
        <v>8.5227272727272721E-3</v>
      </c>
      <c r="AL614" s="35">
        <v>44260.041666666664</v>
      </c>
      <c r="AM614" s="16"/>
    </row>
    <row r="615" spans="1:39" ht="74.25" hidden="1" x14ac:dyDescent="0.25">
      <c r="A615" s="25" t="s">
        <v>183</v>
      </c>
      <c r="B615" s="25" t="s">
        <v>1043</v>
      </c>
      <c r="C615" s="39">
        <v>633463</v>
      </c>
      <c r="D615" s="25" t="s">
        <v>1597</v>
      </c>
      <c r="E615" s="25" t="s">
        <v>53</v>
      </c>
      <c r="F615" s="25" t="s">
        <v>54</v>
      </c>
      <c r="G615" s="25" t="s">
        <v>74</v>
      </c>
      <c r="H615" s="25" t="s">
        <v>74</v>
      </c>
      <c r="I615" s="25" t="s">
        <v>69</v>
      </c>
      <c r="J615" s="25" t="s">
        <v>357</v>
      </c>
      <c r="K615" s="25" t="s">
        <v>65</v>
      </c>
      <c r="L615" s="25" t="s">
        <v>1045</v>
      </c>
      <c r="M615" s="25" t="s">
        <v>192</v>
      </c>
      <c r="N615" s="26">
        <v>10378.99</v>
      </c>
      <c r="O615" s="26">
        <v>3750.92</v>
      </c>
      <c r="P615" s="27">
        <v>-6628.07</v>
      </c>
      <c r="Q615" s="28">
        <v>-0.63860452703008674</v>
      </c>
      <c r="R615" s="29">
        <v>9472.65</v>
      </c>
      <c r="S615" s="29">
        <v>2606.69</v>
      </c>
      <c r="T615" s="30">
        <v>-6865.9599999999991</v>
      </c>
      <c r="U615" s="31">
        <v>-0.7248193483344153</v>
      </c>
      <c r="V615" s="26">
        <v>138.76</v>
      </c>
      <c r="W615" s="26">
        <v>281.73</v>
      </c>
      <c r="X615" s="27">
        <v>142.97000000000003</v>
      </c>
      <c r="Y615" s="28">
        <v>1.0303401556644569</v>
      </c>
      <c r="Z615" s="29">
        <v>0</v>
      </c>
      <c r="AA615" s="29">
        <v>862.5</v>
      </c>
      <c r="AB615" s="30">
        <v>862.5</v>
      </c>
      <c r="AC615" s="19"/>
      <c r="AD615" s="26">
        <v>767.58</v>
      </c>
      <c r="AE615" s="26">
        <v>0</v>
      </c>
      <c r="AF615" s="27">
        <v>-767.58</v>
      </c>
      <c r="AG615" s="33">
        <v>-1</v>
      </c>
      <c r="AH615" s="34">
        <v>86</v>
      </c>
      <c r="AI615" s="34">
        <v>32.5</v>
      </c>
      <c r="AJ615" s="34">
        <v>-53.5</v>
      </c>
      <c r="AK615" s="32">
        <v>-0.62209302325581395</v>
      </c>
      <c r="AL615" s="35">
        <v>44000.041666666664</v>
      </c>
      <c r="AM615" s="16"/>
    </row>
    <row r="616" spans="1:39" ht="49.5" hidden="1" x14ac:dyDescent="0.25">
      <c r="A616" s="25" t="s">
        <v>183</v>
      </c>
      <c r="B616" s="25" t="s">
        <v>1040</v>
      </c>
      <c r="C616" s="39">
        <v>633484</v>
      </c>
      <c r="D616" s="25" t="s">
        <v>1449</v>
      </c>
      <c r="E616" s="25" t="s">
        <v>53</v>
      </c>
      <c r="F616" s="25" t="s">
        <v>54</v>
      </c>
      <c r="G616" s="25" t="s">
        <v>69</v>
      </c>
      <c r="H616" s="25" t="s">
        <v>194</v>
      </c>
      <c r="I616" s="25" t="s">
        <v>69</v>
      </c>
      <c r="J616" s="25" t="s">
        <v>357</v>
      </c>
      <c r="K616" s="25" t="s">
        <v>65</v>
      </c>
      <c r="L616" s="25" t="s">
        <v>279</v>
      </c>
      <c r="M616" s="25" t="s">
        <v>192</v>
      </c>
      <c r="N616" s="26">
        <v>21090.04</v>
      </c>
      <c r="O616" s="26">
        <v>21703.95</v>
      </c>
      <c r="P616" s="27">
        <v>613.90999999999985</v>
      </c>
      <c r="Q616" s="28">
        <v>2.9109001215739744E-2</v>
      </c>
      <c r="R616" s="29">
        <v>13975.77</v>
      </c>
      <c r="S616" s="29">
        <v>10102.959999999999</v>
      </c>
      <c r="T616" s="30">
        <v>-3872.8100000000013</v>
      </c>
      <c r="U616" s="31">
        <v>-0.2771088820150876</v>
      </c>
      <c r="V616" s="26">
        <v>4162.1499999999996</v>
      </c>
      <c r="W616" s="26">
        <v>4182.99</v>
      </c>
      <c r="X616" s="27">
        <v>20.840000000000146</v>
      </c>
      <c r="Y616" s="28">
        <v>5.0070276179378804E-3</v>
      </c>
      <c r="Z616" s="29">
        <v>1560</v>
      </c>
      <c r="AA616" s="29">
        <v>5268</v>
      </c>
      <c r="AB616" s="30">
        <v>3708</v>
      </c>
      <c r="AC616" s="32">
        <v>2.3769230769230769</v>
      </c>
      <c r="AD616" s="26">
        <v>1392.12</v>
      </c>
      <c r="AE616" s="26">
        <v>2150</v>
      </c>
      <c r="AF616" s="27">
        <v>757.88000000000011</v>
      </c>
      <c r="AG616" s="33">
        <v>0.54440709134270049</v>
      </c>
      <c r="AH616" s="34">
        <v>129.5</v>
      </c>
      <c r="AI616" s="34">
        <v>124</v>
      </c>
      <c r="AJ616" s="34">
        <v>-5.5</v>
      </c>
      <c r="AK616" s="32">
        <v>-4.2471042471042469E-2</v>
      </c>
      <c r="AL616" s="35">
        <v>43777.041655092595</v>
      </c>
      <c r="AM616" s="16"/>
    </row>
    <row r="617" spans="1:39" ht="41.25" hidden="1" x14ac:dyDescent="0.25">
      <c r="A617" s="25" t="s">
        <v>183</v>
      </c>
      <c r="B617" s="25" t="s">
        <v>51</v>
      </c>
      <c r="C617" s="39">
        <v>633498</v>
      </c>
      <c r="D617" s="25" t="s">
        <v>217</v>
      </c>
      <c r="E617" s="25" t="s">
        <v>53</v>
      </c>
      <c r="F617" s="25" t="s">
        <v>54</v>
      </c>
      <c r="G617" s="25" t="s">
        <v>75</v>
      </c>
      <c r="H617" s="25" t="s">
        <v>83</v>
      </c>
      <c r="I617" s="25" t="s">
        <v>131</v>
      </c>
      <c r="J617" s="25" t="s">
        <v>64</v>
      </c>
      <c r="K617" s="25" t="s">
        <v>65</v>
      </c>
      <c r="L617" s="25" t="s">
        <v>66</v>
      </c>
      <c r="M617" s="25" t="s">
        <v>187</v>
      </c>
      <c r="N617" s="26">
        <v>14141.92</v>
      </c>
      <c r="O617" s="26">
        <v>10341.42</v>
      </c>
      <c r="P617" s="27">
        <v>-3800.5</v>
      </c>
      <c r="Q617" s="28">
        <v>-0.26874002964236821</v>
      </c>
      <c r="R617" s="29">
        <v>8884.9500000000007</v>
      </c>
      <c r="S617" s="29">
        <v>3236.61</v>
      </c>
      <c r="T617" s="30">
        <v>-5648.34</v>
      </c>
      <c r="U617" s="31">
        <v>-0.63571995340435228</v>
      </c>
      <c r="V617" s="26">
        <v>660.43</v>
      </c>
      <c r="W617" s="26">
        <v>1742.38</v>
      </c>
      <c r="X617" s="27">
        <v>1081.9500000000003</v>
      </c>
      <c r="Y617" s="28">
        <v>1.6382508365761705</v>
      </c>
      <c r="Z617" s="29">
        <v>1207.5</v>
      </c>
      <c r="AA617" s="29">
        <v>664</v>
      </c>
      <c r="AB617" s="30">
        <v>-543.5</v>
      </c>
      <c r="AC617" s="32">
        <v>-0.45010351966873707</v>
      </c>
      <c r="AD617" s="26">
        <v>3389.04</v>
      </c>
      <c r="AE617" s="26">
        <v>4698.43</v>
      </c>
      <c r="AF617" s="27">
        <v>1309.3900000000003</v>
      </c>
      <c r="AG617" s="33">
        <v>0.38636014918679046</v>
      </c>
      <c r="AH617" s="34">
        <v>64.66</v>
      </c>
      <c r="AI617" s="34">
        <v>16.5</v>
      </c>
      <c r="AJ617" s="34">
        <v>-48.16</v>
      </c>
      <c r="AK617" s="32">
        <v>-0.74481905351067124</v>
      </c>
      <c r="AL617" s="35">
        <v>44239.041666666664</v>
      </c>
      <c r="AM617" s="16"/>
    </row>
    <row r="618" spans="1:39" ht="74.25" hidden="1" x14ac:dyDescent="0.25">
      <c r="A618" s="25" t="s">
        <v>183</v>
      </c>
      <c r="B618" s="25" t="s">
        <v>1136</v>
      </c>
      <c r="C618" s="39">
        <v>633501</v>
      </c>
      <c r="D618" s="25" t="s">
        <v>5372</v>
      </c>
      <c r="E618" s="25" t="s">
        <v>53</v>
      </c>
      <c r="F618" s="25" t="s">
        <v>54</v>
      </c>
      <c r="G618" s="25" t="s">
        <v>75</v>
      </c>
      <c r="H618" s="25" t="s">
        <v>307</v>
      </c>
      <c r="I618" s="25" t="s">
        <v>874</v>
      </c>
      <c r="J618" s="25" t="s">
        <v>64</v>
      </c>
      <c r="K618" s="25" t="s">
        <v>65</v>
      </c>
      <c r="L618" s="25" t="s">
        <v>66</v>
      </c>
      <c r="M618" s="25" t="s">
        <v>272</v>
      </c>
      <c r="N618" s="26">
        <v>34070.14</v>
      </c>
      <c r="O618" s="26">
        <v>18887.97</v>
      </c>
      <c r="P618" s="27">
        <v>-15182.169999999998</v>
      </c>
      <c r="Q618" s="28">
        <v>-0.44561513395600955</v>
      </c>
      <c r="R618" s="29">
        <v>18086.29</v>
      </c>
      <c r="S618" s="29">
        <v>4437.6099999999997</v>
      </c>
      <c r="T618" s="30">
        <v>-13648.68</v>
      </c>
      <c r="U618" s="31">
        <v>-0.75464232852619306</v>
      </c>
      <c r="V618" s="26">
        <v>1996.71</v>
      </c>
      <c r="W618" s="26">
        <v>3192.22</v>
      </c>
      <c r="X618" s="27">
        <v>1195.5099999999998</v>
      </c>
      <c r="Y618" s="28">
        <v>0.5987399271802113</v>
      </c>
      <c r="Z618" s="29">
        <v>3387.14</v>
      </c>
      <c r="AA618" s="29">
        <v>0</v>
      </c>
      <c r="AB618" s="30">
        <v>-3387.14</v>
      </c>
      <c r="AC618" s="32">
        <v>-1</v>
      </c>
      <c r="AD618" s="26">
        <v>10600</v>
      </c>
      <c r="AE618" s="26">
        <v>11258.14</v>
      </c>
      <c r="AF618" s="27">
        <v>658.13999999999942</v>
      </c>
      <c r="AG618" s="33">
        <v>6.2088679245282961E-2</v>
      </c>
      <c r="AH618" s="34">
        <v>0</v>
      </c>
      <c r="AI618" s="34">
        <v>9</v>
      </c>
      <c r="AJ618" s="34">
        <v>9</v>
      </c>
      <c r="AK618" s="19"/>
      <c r="AL618" s="35">
        <v>44680</v>
      </c>
      <c r="AM618" s="16"/>
    </row>
    <row r="619" spans="1:39" ht="90.75" hidden="1" x14ac:dyDescent="0.25">
      <c r="A619" s="25" t="s">
        <v>183</v>
      </c>
      <c r="B619" s="25" t="s">
        <v>1136</v>
      </c>
      <c r="C619" s="39">
        <v>633513</v>
      </c>
      <c r="D619" s="25" t="s">
        <v>1613</v>
      </c>
      <c r="E619" s="25" t="s">
        <v>171</v>
      </c>
      <c r="F619" s="25" t="s">
        <v>54</v>
      </c>
      <c r="G619" s="25" t="s">
        <v>74</v>
      </c>
      <c r="H619" s="25" t="s">
        <v>56</v>
      </c>
      <c r="I619" s="25" t="s">
        <v>56</v>
      </c>
      <c r="J619" s="25" t="s">
        <v>198</v>
      </c>
      <c r="K619" s="25" t="s">
        <v>65</v>
      </c>
      <c r="L619" s="25" t="s">
        <v>199</v>
      </c>
      <c r="M619" s="25" t="s">
        <v>200</v>
      </c>
      <c r="N619" s="26">
        <v>89923.66</v>
      </c>
      <c r="O619" s="26">
        <v>76674.59</v>
      </c>
      <c r="P619" s="27">
        <v>-13249.070000000007</v>
      </c>
      <c r="Q619" s="28">
        <v>-0.14733686329048445</v>
      </c>
      <c r="R619" s="29">
        <v>32220.240000000002</v>
      </c>
      <c r="S619" s="29">
        <v>19972.7</v>
      </c>
      <c r="T619" s="30">
        <v>-12247.54</v>
      </c>
      <c r="U619" s="31">
        <v>-0.38011945286565213</v>
      </c>
      <c r="V619" s="26">
        <v>35765.56</v>
      </c>
      <c r="W619" s="26">
        <v>41270.78</v>
      </c>
      <c r="X619" s="27">
        <v>5505.2200000000012</v>
      </c>
      <c r="Y619" s="28">
        <v>0.15392517270804656</v>
      </c>
      <c r="Z619" s="29">
        <v>5733</v>
      </c>
      <c r="AA619" s="29">
        <v>4516.3900000000003</v>
      </c>
      <c r="AB619" s="30">
        <v>-1216.6099999999997</v>
      </c>
      <c r="AC619" s="32">
        <v>-0.21221175649747073</v>
      </c>
      <c r="AD619" s="26">
        <v>16204.86</v>
      </c>
      <c r="AE619" s="26">
        <v>10912.74</v>
      </c>
      <c r="AF619" s="27">
        <v>-5292.1200000000008</v>
      </c>
      <c r="AG619" s="33">
        <v>-0.32657610124370101</v>
      </c>
      <c r="AH619" s="34">
        <v>216</v>
      </c>
      <c r="AI619" s="34">
        <v>210</v>
      </c>
      <c r="AJ619" s="34">
        <v>-6</v>
      </c>
      <c r="AK619" s="32">
        <v>-2.7777777777777776E-2</v>
      </c>
      <c r="AL619" s="35">
        <v>44571.041666666664</v>
      </c>
      <c r="AM619" s="16"/>
    </row>
    <row r="620" spans="1:39" ht="49.5" hidden="1" x14ac:dyDescent="0.25">
      <c r="A620" s="25" t="s">
        <v>183</v>
      </c>
      <c r="B620" s="25" t="s">
        <v>1043</v>
      </c>
      <c r="C620" s="39">
        <v>633529</v>
      </c>
      <c r="D620" s="25" t="s">
        <v>1539</v>
      </c>
      <c r="E620" s="25" t="s">
        <v>53</v>
      </c>
      <c r="F620" s="25" t="s">
        <v>54</v>
      </c>
      <c r="G620" s="25" t="s">
        <v>69</v>
      </c>
      <c r="H620" s="25" t="s">
        <v>131</v>
      </c>
      <c r="I620" s="25" t="s">
        <v>83</v>
      </c>
      <c r="J620" s="25" t="s">
        <v>195</v>
      </c>
      <c r="K620" s="25" t="s">
        <v>58</v>
      </c>
      <c r="L620" s="25" t="s">
        <v>1045</v>
      </c>
      <c r="M620" s="25" t="s">
        <v>205</v>
      </c>
      <c r="N620" s="26">
        <v>1006125.68</v>
      </c>
      <c r="O620" s="26">
        <v>1021715.11</v>
      </c>
      <c r="P620" s="27">
        <v>15589.429999999935</v>
      </c>
      <c r="Q620" s="28">
        <v>1.5494515555949167E-2</v>
      </c>
      <c r="R620" s="29">
        <v>703221.54</v>
      </c>
      <c r="S620" s="29">
        <v>513496.66</v>
      </c>
      <c r="T620" s="30">
        <v>-189724.88000000006</v>
      </c>
      <c r="U620" s="31">
        <v>-0.26979389738260867</v>
      </c>
      <c r="V620" s="26">
        <v>166605.24</v>
      </c>
      <c r="W620" s="26">
        <v>184750.95</v>
      </c>
      <c r="X620" s="27">
        <v>18145.710000000021</v>
      </c>
      <c r="Y620" s="28">
        <v>0.10891440149181396</v>
      </c>
      <c r="Z620" s="29">
        <v>52103</v>
      </c>
      <c r="AA620" s="29">
        <v>194407.08</v>
      </c>
      <c r="AB620" s="30">
        <v>142304.07999999999</v>
      </c>
      <c r="AC620" s="32">
        <v>2.7312070322246318</v>
      </c>
      <c r="AD620" s="26">
        <v>84195.9</v>
      </c>
      <c r="AE620" s="26">
        <v>129060.42</v>
      </c>
      <c r="AF620" s="27">
        <v>44864.520000000004</v>
      </c>
      <c r="AG620" s="33">
        <v>0.53285872589995487</v>
      </c>
      <c r="AH620" s="34">
        <v>6053</v>
      </c>
      <c r="AI620" s="34">
        <v>6158.75</v>
      </c>
      <c r="AJ620" s="34">
        <v>105.75</v>
      </c>
      <c r="AK620" s="32">
        <v>1.7470675698000992E-2</v>
      </c>
      <c r="AL620" s="35">
        <v>44155.041666666664</v>
      </c>
      <c r="AM620" s="16"/>
    </row>
    <row r="621" spans="1:39" ht="33" hidden="1" x14ac:dyDescent="0.25">
      <c r="A621" s="25" t="s">
        <v>183</v>
      </c>
      <c r="B621" s="25" t="s">
        <v>51</v>
      </c>
      <c r="C621" s="39">
        <v>633530</v>
      </c>
      <c r="D621" s="25" t="s">
        <v>214</v>
      </c>
      <c r="E621" s="25" t="s">
        <v>53</v>
      </c>
      <c r="F621" s="25" t="s">
        <v>54</v>
      </c>
      <c r="G621" s="25" t="s">
        <v>79</v>
      </c>
      <c r="H621" s="17"/>
      <c r="I621" s="17"/>
      <c r="J621" s="25" t="s">
        <v>195</v>
      </c>
      <c r="K621" s="25" t="s">
        <v>58</v>
      </c>
      <c r="L621" s="25" t="s">
        <v>196</v>
      </c>
      <c r="M621" s="25" t="s">
        <v>205</v>
      </c>
      <c r="N621" s="26">
        <v>885776.78</v>
      </c>
      <c r="O621" s="26">
        <v>881604.5</v>
      </c>
      <c r="P621" s="27">
        <v>-4172.2800000000279</v>
      </c>
      <c r="Q621" s="28">
        <v>-4.7103063595774408E-3</v>
      </c>
      <c r="R621" s="29">
        <v>145103.84</v>
      </c>
      <c r="S621" s="29">
        <v>171663.13</v>
      </c>
      <c r="T621" s="30">
        <v>26559.290000000008</v>
      </c>
      <c r="U621" s="31">
        <v>0.18303643790543386</v>
      </c>
      <c r="V621" s="26">
        <v>49830.91</v>
      </c>
      <c r="W621" s="26">
        <v>54199.7</v>
      </c>
      <c r="X621" s="27">
        <v>4368.7899999999936</v>
      </c>
      <c r="Y621" s="28">
        <v>8.7672290150831944E-2</v>
      </c>
      <c r="Z621" s="29">
        <v>21768</v>
      </c>
      <c r="AA621" s="29">
        <v>25920.44</v>
      </c>
      <c r="AB621" s="30">
        <v>4152.4399999999987</v>
      </c>
      <c r="AC621" s="32">
        <v>0.1907589121646453</v>
      </c>
      <c r="AD621" s="26">
        <v>669074.03</v>
      </c>
      <c r="AE621" s="26">
        <v>629821.23</v>
      </c>
      <c r="AF621" s="27">
        <v>-39252.800000000047</v>
      </c>
      <c r="AG621" s="33">
        <v>-5.8667349560705628E-2</v>
      </c>
      <c r="AH621" s="34">
        <v>1140</v>
      </c>
      <c r="AI621" s="34">
        <v>622</v>
      </c>
      <c r="AJ621" s="34">
        <v>-518</v>
      </c>
      <c r="AK621" s="32">
        <v>-0.45438596491228073</v>
      </c>
      <c r="AL621" s="35">
        <v>44547.041666666664</v>
      </c>
      <c r="AM621" s="16"/>
    </row>
    <row r="622" spans="1:39" ht="33" hidden="1" x14ac:dyDescent="0.25">
      <c r="A622" s="25" t="s">
        <v>183</v>
      </c>
      <c r="B622" s="25" t="s">
        <v>51</v>
      </c>
      <c r="C622" s="39">
        <v>633564</v>
      </c>
      <c r="D622" s="25" t="s">
        <v>193</v>
      </c>
      <c r="E622" s="25" t="s">
        <v>53</v>
      </c>
      <c r="F622" s="25" t="s">
        <v>54</v>
      </c>
      <c r="G622" s="25" t="s">
        <v>131</v>
      </c>
      <c r="H622" s="25" t="s">
        <v>112</v>
      </c>
      <c r="I622" s="25" t="s">
        <v>194</v>
      </c>
      <c r="J622" s="25" t="s">
        <v>195</v>
      </c>
      <c r="K622" s="25" t="s">
        <v>58</v>
      </c>
      <c r="L622" s="25" t="s">
        <v>196</v>
      </c>
      <c r="M622" s="25" t="s">
        <v>187</v>
      </c>
      <c r="N622" s="26">
        <v>53931.06</v>
      </c>
      <c r="O622" s="26">
        <v>70292.990000000005</v>
      </c>
      <c r="P622" s="27">
        <v>16361.930000000008</v>
      </c>
      <c r="Q622" s="28">
        <v>0.30338602653090829</v>
      </c>
      <c r="R622" s="29">
        <v>13663.36</v>
      </c>
      <c r="S622" s="29">
        <v>12157.76</v>
      </c>
      <c r="T622" s="30">
        <v>-1505.6000000000004</v>
      </c>
      <c r="U622" s="31">
        <v>-0.11019251487189098</v>
      </c>
      <c r="V622" s="26">
        <v>33885.699999999997</v>
      </c>
      <c r="W622" s="26">
        <v>30773.57</v>
      </c>
      <c r="X622" s="27">
        <v>-3112.1299999999974</v>
      </c>
      <c r="Y622" s="28">
        <v>-9.1841986442658632E-2</v>
      </c>
      <c r="Z622" s="29">
        <v>2062</v>
      </c>
      <c r="AA622" s="29">
        <v>3953.89</v>
      </c>
      <c r="AB622" s="30">
        <v>1891.8899999999999</v>
      </c>
      <c r="AC622" s="32">
        <v>0.91750242483026179</v>
      </c>
      <c r="AD622" s="26">
        <v>4320</v>
      </c>
      <c r="AE622" s="26">
        <v>23407.77</v>
      </c>
      <c r="AF622" s="27">
        <v>19087.77</v>
      </c>
      <c r="AG622" s="33">
        <v>4.418465277777778</v>
      </c>
      <c r="AH622" s="34">
        <v>108</v>
      </c>
      <c r="AI622" s="34">
        <v>114</v>
      </c>
      <c r="AJ622" s="34">
        <v>6</v>
      </c>
      <c r="AK622" s="32">
        <v>5.5555555555555552E-2</v>
      </c>
      <c r="AL622" s="35">
        <v>44546.041666666664</v>
      </c>
      <c r="AM622" s="16"/>
    </row>
    <row r="623" spans="1:39" ht="49.5" hidden="1" x14ac:dyDescent="0.25">
      <c r="A623" s="25" t="s">
        <v>183</v>
      </c>
      <c r="B623" s="25" t="s">
        <v>1043</v>
      </c>
      <c r="C623" s="39">
        <v>633565</v>
      </c>
      <c r="D623" s="25" t="s">
        <v>1570</v>
      </c>
      <c r="E623" s="25" t="s">
        <v>53</v>
      </c>
      <c r="F623" s="25" t="s">
        <v>54</v>
      </c>
      <c r="G623" s="25" t="s">
        <v>104</v>
      </c>
      <c r="H623" s="25" t="s">
        <v>131</v>
      </c>
      <c r="I623" s="25" t="s">
        <v>56</v>
      </c>
      <c r="J623" s="25" t="s">
        <v>195</v>
      </c>
      <c r="K623" s="25" t="s">
        <v>1428</v>
      </c>
      <c r="L623" s="25" t="s">
        <v>1045</v>
      </c>
      <c r="M623" s="25" t="s">
        <v>192</v>
      </c>
      <c r="N623" s="26">
        <v>28472.720000000001</v>
      </c>
      <c r="O623" s="26">
        <v>32475.200000000001</v>
      </c>
      <c r="P623" s="27">
        <v>4002.4799999999996</v>
      </c>
      <c r="Q623" s="28">
        <v>0.14057244969922084</v>
      </c>
      <c r="R623" s="29">
        <v>9327.43</v>
      </c>
      <c r="S623" s="29">
        <v>1574.49</v>
      </c>
      <c r="T623" s="30">
        <v>-7752.9400000000005</v>
      </c>
      <c r="U623" s="31">
        <v>-0.83119787551340507</v>
      </c>
      <c r="V623" s="26">
        <v>17933.29</v>
      </c>
      <c r="W623" s="26">
        <v>17092.439999999999</v>
      </c>
      <c r="X623" s="27">
        <v>-840.85000000000218</v>
      </c>
      <c r="Y623" s="28">
        <v>-4.6887659765720742E-2</v>
      </c>
      <c r="Z623" s="29">
        <v>1212</v>
      </c>
      <c r="AA623" s="29">
        <v>0</v>
      </c>
      <c r="AB623" s="30">
        <v>-1212</v>
      </c>
      <c r="AC623" s="32">
        <v>-1</v>
      </c>
      <c r="AD623" s="26">
        <v>0</v>
      </c>
      <c r="AE623" s="26">
        <v>13808.27</v>
      </c>
      <c r="AF623" s="27">
        <v>13808.27</v>
      </c>
      <c r="AG623" s="18"/>
      <c r="AH623" s="34">
        <v>66</v>
      </c>
      <c r="AI623" s="34">
        <v>0</v>
      </c>
      <c r="AJ623" s="34">
        <v>-66</v>
      </c>
      <c r="AK623" s="32">
        <v>-1</v>
      </c>
      <c r="AL623" s="35">
        <v>44134.041666666664</v>
      </c>
      <c r="AM623" s="16"/>
    </row>
    <row r="624" spans="1:39" ht="49.5" hidden="1" x14ac:dyDescent="0.25">
      <c r="A624" s="25" t="s">
        <v>183</v>
      </c>
      <c r="B624" s="25" t="s">
        <v>1043</v>
      </c>
      <c r="C624" s="39">
        <v>633566</v>
      </c>
      <c r="D624" s="25" t="s">
        <v>1571</v>
      </c>
      <c r="E624" s="25" t="s">
        <v>53</v>
      </c>
      <c r="F624" s="25" t="s">
        <v>54</v>
      </c>
      <c r="G624" s="25" t="s">
        <v>131</v>
      </c>
      <c r="H624" s="25" t="s">
        <v>104</v>
      </c>
      <c r="I624" s="25" t="s">
        <v>83</v>
      </c>
      <c r="J624" s="25" t="s">
        <v>195</v>
      </c>
      <c r="K624" s="25" t="s">
        <v>1428</v>
      </c>
      <c r="L624" s="25" t="s">
        <v>1045</v>
      </c>
      <c r="M624" s="25" t="s">
        <v>192</v>
      </c>
      <c r="N624" s="26">
        <v>10352.76</v>
      </c>
      <c r="O624" s="26">
        <v>13174.58</v>
      </c>
      <c r="P624" s="27">
        <v>2821.8199999999997</v>
      </c>
      <c r="Q624" s="28">
        <v>0.27256692901216678</v>
      </c>
      <c r="R624" s="29">
        <v>3693.4</v>
      </c>
      <c r="S624" s="29">
        <v>1085.8</v>
      </c>
      <c r="T624" s="30">
        <v>-2607.6000000000004</v>
      </c>
      <c r="U624" s="31">
        <v>-0.70601613689283593</v>
      </c>
      <c r="V624" s="26">
        <v>6255.36</v>
      </c>
      <c r="W624" s="26">
        <v>5990.2</v>
      </c>
      <c r="X624" s="27">
        <v>-265.15999999999985</v>
      </c>
      <c r="Y624" s="28">
        <v>-4.2389246981788399E-2</v>
      </c>
      <c r="Z624" s="29">
        <v>404</v>
      </c>
      <c r="AA624" s="29">
        <v>0</v>
      </c>
      <c r="AB624" s="30">
        <v>-404</v>
      </c>
      <c r="AC624" s="32">
        <v>-1</v>
      </c>
      <c r="AD624" s="26">
        <v>0</v>
      </c>
      <c r="AE624" s="26">
        <v>6098.58</v>
      </c>
      <c r="AF624" s="27">
        <v>6098.58</v>
      </c>
      <c r="AG624" s="18"/>
      <c r="AH624" s="34">
        <v>22</v>
      </c>
      <c r="AI624" s="34">
        <v>0</v>
      </c>
      <c r="AJ624" s="34">
        <v>-22</v>
      </c>
      <c r="AK624" s="32">
        <v>-1</v>
      </c>
      <c r="AL624" s="35">
        <v>44134.041666666664</v>
      </c>
      <c r="AM624" s="16"/>
    </row>
    <row r="625" spans="1:39" ht="33" hidden="1" x14ac:dyDescent="0.25">
      <c r="A625" s="25" t="s">
        <v>183</v>
      </c>
      <c r="B625" s="25" t="s">
        <v>51</v>
      </c>
      <c r="C625" s="39">
        <v>633567</v>
      </c>
      <c r="D625" s="25" t="s">
        <v>215</v>
      </c>
      <c r="E625" s="25" t="s">
        <v>53</v>
      </c>
      <c r="F625" s="25" t="s">
        <v>54</v>
      </c>
      <c r="G625" s="25" t="s">
        <v>79</v>
      </c>
      <c r="H625" s="17"/>
      <c r="I625" s="17"/>
      <c r="J625" s="25" t="s">
        <v>195</v>
      </c>
      <c r="K625" s="25" t="s">
        <v>58</v>
      </c>
      <c r="L625" s="25" t="s">
        <v>196</v>
      </c>
      <c r="M625" s="25" t="s">
        <v>187</v>
      </c>
      <c r="N625" s="26">
        <v>33965.599999999999</v>
      </c>
      <c r="O625" s="26">
        <v>32448.47</v>
      </c>
      <c r="P625" s="27">
        <v>-1517.1299999999974</v>
      </c>
      <c r="Q625" s="28">
        <v>-4.466666274112624E-2</v>
      </c>
      <c r="R625" s="29">
        <v>8257.0400000000009</v>
      </c>
      <c r="S625" s="29">
        <v>7408.55</v>
      </c>
      <c r="T625" s="30">
        <v>-848.49000000000069</v>
      </c>
      <c r="U625" s="31">
        <v>-0.10275958454845811</v>
      </c>
      <c r="V625" s="26">
        <v>20218.560000000001</v>
      </c>
      <c r="W625" s="26">
        <v>18241.82</v>
      </c>
      <c r="X625" s="27">
        <v>-1976.7400000000016</v>
      </c>
      <c r="Y625" s="28">
        <v>-9.776858490416733E-2</v>
      </c>
      <c r="Z625" s="29">
        <v>1170</v>
      </c>
      <c r="AA625" s="29">
        <v>2775.32</v>
      </c>
      <c r="AB625" s="30">
        <v>1605.3200000000002</v>
      </c>
      <c r="AC625" s="32">
        <v>1.3720683760683763</v>
      </c>
      <c r="AD625" s="26">
        <v>4320</v>
      </c>
      <c r="AE625" s="26">
        <v>4022.78</v>
      </c>
      <c r="AF625" s="27">
        <v>-297.2199999999998</v>
      </c>
      <c r="AG625" s="33">
        <v>-6.8800925925925877E-2</v>
      </c>
      <c r="AH625" s="34">
        <v>60</v>
      </c>
      <c r="AI625" s="34">
        <v>70</v>
      </c>
      <c r="AJ625" s="34">
        <v>10</v>
      </c>
      <c r="AK625" s="32">
        <v>0.16666666666666666</v>
      </c>
      <c r="AL625" s="35">
        <v>44441.041666666664</v>
      </c>
      <c r="AM625" s="16"/>
    </row>
    <row r="626" spans="1:39" ht="33" hidden="1" x14ac:dyDescent="0.25">
      <c r="A626" s="25" t="s">
        <v>183</v>
      </c>
      <c r="B626" s="25" t="s">
        <v>51</v>
      </c>
      <c r="C626" s="39">
        <v>633568</v>
      </c>
      <c r="D626" s="25" t="s">
        <v>216</v>
      </c>
      <c r="E626" s="25" t="s">
        <v>53</v>
      </c>
      <c r="F626" s="25" t="s">
        <v>54</v>
      </c>
      <c r="G626" s="25" t="s">
        <v>79</v>
      </c>
      <c r="H626" s="17"/>
      <c r="I626" s="17"/>
      <c r="J626" s="25" t="s">
        <v>195</v>
      </c>
      <c r="K626" s="25" t="s">
        <v>58</v>
      </c>
      <c r="L626" s="25" t="s">
        <v>196</v>
      </c>
      <c r="M626" s="25" t="s">
        <v>187</v>
      </c>
      <c r="N626" s="26">
        <v>24953.29</v>
      </c>
      <c r="O626" s="26">
        <v>22400.05</v>
      </c>
      <c r="P626" s="27">
        <v>-2553.2400000000016</v>
      </c>
      <c r="Q626" s="28">
        <v>-0.10232077613813656</v>
      </c>
      <c r="R626" s="29">
        <v>6317.82</v>
      </c>
      <c r="S626" s="29">
        <v>5792.71</v>
      </c>
      <c r="T626" s="30">
        <v>-525.10999999999967</v>
      </c>
      <c r="U626" s="31">
        <v>-8.3115694970733525E-2</v>
      </c>
      <c r="V626" s="26">
        <v>13535.47</v>
      </c>
      <c r="W626" s="26">
        <v>11175.97</v>
      </c>
      <c r="X626" s="27">
        <v>-2359.5</v>
      </c>
      <c r="Y626" s="28">
        <v>-0.17431976872616911</v>
      </c>
      <c r="Z626" s="29">
        <v>780</v>
      </c>
      <c r="AA626" s="29">
        <v>1069.26</v>
      </c>
      <c r="AB626" s="30">
        <v>289.26</v>
      </c>
      <c r="AC626" s="32">
        <v>0.37084615384615383</v>
      </c>
      <c r="AD626" s="26">
        <v>4320</v>
      </c>
      <c r="AE626" s="26">
        <v>4362.1099999999997</v>
      </c>
      <c r="AF626" s="27">
        <v>42.109999999999673</v>
      </c>
      <c r="AG626" s="33">
        <v>9.7476851851851093E-3</v>
      </c>
      <c r="AH626" s="34">
        <v>40</v>
      </c>
      <c r="AI626" s="34">
        <v>39</v>
      </c>
      <c r="AJ626" s="34">
        <v>-1</v>
      </c>
      <c r="AK626" s="32">
        <v>-2.5000000000000001E-2</v>
      </c>
      <c r="AL626" s="35">
        <v>44448.041666666664</v>
      </c>
      <c r="AM626" s="16"/>
    </row>
    <row r="627" spans="1:39" ht="33" hidden="1" x14ac:dyDescent="0.25">
      <c r="A627" s="25" t="s">
        <v>183</v>
      </c>
      <c r="B627" s="25" t="s">
        <v>51</v>
      </c>
      <c r="C627" s="39">
        <v>633570</v>
      </c>
      <c r="D627" s="25" t="s">
        <v>233</v>
      </c>
      <c r="E627" s="25" t="s">
        <v>53</v>
      </c>
      <c r="F627" s="25" t="s">
        <v>54</v>
      </c>
      <c r="G627" s="25" t="s">
        <v>79</v>
      </c>
      <c r="H627" s="25" t="s">
        <v>56</v>
      </c>
      <c r="I627" s="25" t="s">
        <v>56</v>
      </c>
      <c r="J627" s="25" t="s">
        <v>195</v>
      </c>
      <c r="K627" s="25" t="s">
        <v>58</v>
      </c>
      <c r="L627" s="25" t="s">
        <v>196</v>
      </c>
      <c r="M627" s="25" t="s">
        <v>187</v>
      </c>
      <c r="N627" s="26">
        <v>13281.61</v>
      </c>
      <c r="O627" s="26">
        <v>11964.31</v>
      </c>
      <c r="P627" s="27">
        <v>-1317.3000000000011</v>
      </c>
      <c r="Q627" s="28">
        <v>-9.9182252753996017E-2</v>
      </c>
      <c r="R627" s="29">
        <v>4048.52</v>
      </c>
      <c r="S627" s="29">
        <v>3316.76</v>
      </c>
      <c r="T627" s="30">
        <v>-731.75999999999976</v>
      </c>
      <c r="U627" s="31">
        <v>-0.18074753243160457</v>
      </c>
      <c r="V627" s="26">
        <v>6683.09</v>
      </c>
      <c r="W627" s="26">
        <v>6074.89</v>
      </c>
      <c r="X627" s="27">
        <v>-608.19999999999982</v>
      </c>
      <c r="Y627" s="28">
        <v>-9.1005807193977606E-2</v>
      </c>
      <c r="Z627" s="29">
        <v>390</v>
      </c>
      <c r="AA627" s="29">
        <v>570.27</v>
      </c>
      <c r="AB627" s="30">
        <v>180.26999999999998</v>
      </c>
      <c r="AC627" s="32">
        <v>0.46223076923076917</v>
      </c>
      <c r="AD627" s="26">
        <v>2160</v>
      </c>
      <c r="AE627" s="26">
        <v>2002.39</v>
      </c>
      <c r="AF627" s="27">
        <v>-157.6099999999999</v>
      </c>
      <c r="AG627" s="33">
        <v>-7.2967592592592542E-2</v>
      </c>
      <c r="AH627" s="34">
        <v>20</v>
      </c>
      <c r="AI627" s="34">
        <v>26</v>
      </c>
      <c r="AJ627" s="34">
        <v>6</v>
      </c>
      <c r="AK627" s="32">
        <v>0.3</v>
      </c>
      <c r="AL627" s="35">
        <v>44439.041666666664</v>
      </c>
      <c r="AM627" s="16"/>
    </row>
    <row r="628" spans="1:39" ht="33" hidden="1" x14ac:dyDescent="0.25">
      <c r="A628" s="25" t="s">
        <v>183</v>
      </c>
      <c r="B628" s="25" t="s">
        <v>51</v>
      </c>
      <c r="C628" s="39">
        <v>633571</v>
      </c>
      <c r="D628" s="25" t="s">
        <v>232</v>
      </c>
      <c r="E628" s="25" t="s">
        <v>53</v>
      </c>
      <c r="F628" s="25" t="s">
        <v>54</v>
      </c>
      <c r="G628" s="25" t="s">
        <v>90</v>
      </c>
      <c r="H628" s="25" t="s">
        <v>131</v>
      </c>
      <c r="I628" s="25" t="s">
        <v>56</v>
      </c>
      <c r="J628" s="25" t="s">
        <v>195</v>
      </c>
      <c r="K628" s="25" t="s">
        <v>58</v>
      </c>
      <c r="L628" s="25" t="s">
        <v>196</v>
      </c>
      <c r="M628" s="25" t="s">
        <v>187</v>
      </c>
      <c r="N628" s="26">
        <v>17460.3</v>
      </c>
      <c r="O628" s="26">
        <v>23611.62</v>
      </c>
      <c r="P628" s="27">
        <v>6151.32</v>
      </c>
      <c r="Q628" s="28">
        <v>0.35230322503049777</v>
      </c>
      <c r="R628" s="29">
        <v>3675.5</v>
      </c>
      <c r="S628" s="29">
        <v>6923.31</v>
      </c>
      <c r="T628" s="30">
        <v>3247.8100000000004</v>
      </c>
      <c r="U628" s="31">
        <v>0.88363760032648631</v>
      </c>
      <c r="V628" s="26">
        <v>13004.8</v>
      </c>
      <c r="W628" s="26">
        <v>13434.41</v>
      </c>
      <c r="X628" s="27">
        <v>429.61000000000058</v>
      </c>
      <c r="Y628" s="28">
        <v>3.3034725639763826E-2</v>
      </c>
      <c r="Z628" s="29">
        <v>780</v>
      </c>
      <c r="AA628" s="29">
        <v>244.74</v>
      </c>
      <c r="AB628" s="30">
        <v>-535.26</v>
      </c>
      <c r="AC628" s="32">
        <v>-0.6862307692307692</v>
      </c>
      <c r="AD628" s="26">
        <v>0</v>
      </c>
      <c r="AE628" s="26">
        <v>3009.16</v>
      </c>
      <c r="AF628" s="27">
        <v>3009.16</v>
      </c>
      <c r="AG628" s="18"/>
      <c r="AH628" s="34">
        <v>40</v>
      </c>
      <c r="AI628" s="34">
        <v>68.5</v>
      </c>
      <c r="AJ628" s="34">
        <v>28.5</v>
      </c>
      <c r="AK628" s="32">
        <v>0.71250000000000002</v>
      </c>
      <c r="AL628" s="35">
        <v>44490.041666666664</v>
      </c>
      <c r="AM628" s="16"/>
    </row>
    <row r="629" spans="1:39" ht="33" hidden="1" x14ac:dyDescent="0.25">
      <c r="A629" s="25" t="s">
        <v>183</v>
      </c>
      <c r="B629" s="25" t="s">
        <v>51</v>
      </c>
      <c r="C629" s="39">
        <v>633572</v>
      </c>
      <c r="D629" s="25" t="s">
        <v>224</v>
      </c>
      <c r="E629" s="25" t="s">
        <v>53</v>
      </c>
      <c r="F629" s="25" t="s">
        <v>54</v>
      </c>
      <c r="G629" s="25" t="s">
        <v>79</v>
      </c>
      <c r="H629" s="17"/>
      <c r="I629" s="17"/>
      <c r="J629" s="25" t="s">
        <v>195</v>
      </c>
      <c r="K629" s="25" t="s">
        <v>58</v>
      </c>
      <c r="L629" s="25" t="s">
        <v>202</v>
      </c>
      <c r="M629" s="25" t="s">
        <v>187</v>
      </c>
      <c r="N629" s="26">
        <v>11631.69</v>
      </c>
      <c r="O629" s="26">
        <v>12342.07</v>
      </c>
      <c r="P629" s="27">
        <v>710.3799999999992</v>
      </c>
      <c r="Q629" s="28">
        <v>6.1072810571808495E-2</v>
      </c>
      <c r="R629" s="29">
        <v>4333.55</v>
      </c>
      <c r="S629" s="29">
        <v>4466.1899999999996</v>
      </c>
      <c r="T629" s="30">
        <v>132.63999999999942</v>
      </c>
      <c r="U629" s="31">
        <v>3.0607700384211425E-2</v>
      </c>
      <c r="V629" s="26">
        <v>6504.14</v>
      </c>
      <c r="W629" s="26">
        <v>6586.24</v>
      </c>
      <c r="X629" s="27">
        <v>82.099999999999454</v>
      </c>
      <c r="Y629" s="28">
        <v>1.2622729523042163E-2</v>
      </c>
      <c r="Z629" s="29">
        <v>794</v>
      </c>
      <c r="AA629" s="29">
        <v>0</v>
      </c>
      <c r="AB629" s="30">
        <v>-794</v>
      </c>
      <c r="AC629" s="32">
        <v>-1</v>
      </c>
      <c r="AD629" s="26">
        <v>0</v>
      </c>
      <c r="AE629" s="26">
        <v>1289.6400000000001</v>
      </c>
      <c r="AF629" s="27">
        <v>1289.6400000000001</v>
      </c>
      <c r="AG629" s="18"/>
      <c r="AH629" s="34">
        <v>45</v>
      </c>
      <c r="AI629" s="34">
        <v>50</v>
      </c>
      <c r="AJ629" s="34">
        <v>5</v>
      </c>
      <c r="AK629" s="32">
        <v>0.1111111111111111</v>
      </c>
      <c r="AL629" s="35">
        <v>44491.041666666664</v>
      </c>
      <c r="AM629" s="16"/>
    </row>
    <row r="630" spans="1:39" ht="33" hidden="1" x14ac:dyDescent="0.25">
      <c r="A630" s="25" t="s">
        <v>183</v>
      </c>
      <c r="B630" s="25" t="s">
        <v>51</v>
      </c>
      <c r="C630" s="39">
        <v>633573</v>
      </c>
      <c r="D630" s="25" t="s">
        <v>226</v>
      </c>
      <c r="E630" s="25" t="s">
        <v>53</v>
      </c>
      <c r="F630" s="25" t="s">
        <v>54</v>
      </c>
      <c r="G630" s="25" t="s">
        <v>75</v>
      </c>
      <c r="H630" s="25" t="s">
        <v>56</v>
      </c>
      <c r="I630" s="25" t="s">
        <v>56</v>
      </c>
      <c r="J630" s="25" t="s">
        <v>195</v>
      </c>
      <c r="K630" s="25" t="s">
        <v>58</v>
      </c>
      <c r="L630" s="25" t="s">
        <v>202</v>
      </c>
      <c r="M630" s="25" t="s">
        <v>187</v>
      </c>
      <c r="N630" s="26">
        <v>11424.74</v>
      </c>
      <c r="O630" s="26">
        <v>9603.98</v>
      </c>
      <c r="P630" s="27">
        <v>-1820.7600000000002</v>
      </c>
      <c r="Q630" s="28">
        <v>-0.15936992876861969</v>
      </c>
      <c r="R630" s="29">
        <v>4333.55</v>
      </c>
      <c r="S630" s="29">
        <v>3101.71</v>
      </c>
      <c r="T630" s="30">
        <v>-1231.8400000000001</v>
      </c>
      <c r="U630" s="31">
        <v>-0.28425655640294911</v>
      </c>
      <c r="V630" s="26">
        <v>6297.19</v>
      </c>
      <c r="W630" s="26">
        <v>5932</v>
      </c>
      <c r="X630" s="27">
        <v>-365.1899999999996</v>
      </c>
      <c r="Y630" s="28">
        <v>-5.7992533177496572E-2</v>
      </c>
      <c r="Z630" s="29">
        <v>794</v>
      </c>
      <c r="AA630" s="29">
        <v>570.27</v>
      </c>
      <c r="AB630" s="30">
        <v>-223.73000000000002</v>
      </c>
      <c r="AC630" s="32">
        <v>-0.2817758186397985</v>
      </c>
      <c r="AD630" s="26">
        <v>0</v>
      </c>
      <c r="AE630" s="26">
        <v>0</v>
      </c>
      <c r="AF630" s="27">
        <v>0</v>
      </c>
      <c r="AG630" s="18"/>
      <c r="AH630" s="34">
        <v>41</v>
      </c>
      <c r="AI630" s="34">
        <v>26</v>
      </c>
      <c r="AJ630" s="34">
        <v>-15</v>
      </c>
      <c r="AK630" s="32">
        <v>-0.36585365853658536</v>
      </c>
      <c r="AL630" s="35">
        <v>44488.041666666664</v>
      </c>
      <c r="AM630" s="16"/>
    </row>
    <row r="631" spans="1:39" ht="33" hidden="1" x14ac:dyDescent="0.25">
      <c r="A631" s="25" t="s">
        <v>183</v>
      </c>
      <c r="B631" s="25" t="s">
        <v>51</v>
      </c>
      <c r="C631" s="39">
        <v>633574</v>
      </c>
      <c r="D631" s="25" t="s">
        <v>225</v>
      </c>
      <c r="E631" s="25" t="s">
        <v>53</v>
      </c>
      <c r="F631" s="25" t="s">
        <v>54</v>
      </c>
      <c r="G631" s="25" t="s">
        <v>75</v>
      </c>
      <c r="H631" s="25" t="s">
        <v>56</v>
      </c>
      <c r="I631" s="25" t="s">
        <v>56</v>
      </c>
      <c r="J631" s="25" t="s">
        <v>195</v>
      </c>
      <c r="K631" s="25" t="s">
        <v>58</v>
      </c>
      <c r="L631" s="25" t="s">
        <v>202</v>
      </c>
      <c r="M631" s="25" t="s">
        <v>187</v>
      </c>
      <c r="N631" s="26">
        <v>74363.839999999997</v>
      </c>
      <c r="O631" s="26">
        <v>62236.55</v>
      </c>
      <c r="P631" s="27">
        <v>-12127.289999999994</v>
      </c>
      <c r="Q631" s="28">
        <v>-0.16308047029308861</v>
      </c>
      <c r="R631" s="29">
        <v>23427.51</v>
      </c>
      <c r="S631" s="29">
        <v>13043.79</v>
      </c>
      <c r="T631" s="30">
        <v>-10383.719999999998</v>
      </c>
      <c r="U631" s="31">
        <v>-0.44322764134984888</v>
      </c>
      <c r="V631" s="26">
        <v>45378.33</v>
      </c>
      <c r="W631" s="26">
        <v>41148.76</v>
      </c>
      <c r="X631" s="27">
        <v>-4229.57</v>
      </c>
      <c r="Y631" s="28">
        <v>-9.3206823609418843E-2</v>
      </c>
      <c r="Z631" s="29">
        <v>5558</v>
      </c>
      <c r="AA631" s="29">
        <v>8044</v>
      </c>
      <c r="AB631" s="30">
        <v>2486</v>
      </c>
      <c r="AC631" s="32">
        <v>0.44728319539402661</v>
      </c>
      <c r="AD631" s="26">
        <v>0</v>
      </c>
      <c r="AE631" s="26">
        <v>0</v>
      </c>
      <c r="AF631" s="27">
        <v>0</v>
      </c>
      <c r="AG631" s="18"/>
      <c r="AH631" s="34">
        <v>147</v>
      </c>
      <c r="AI631" s="34">
        <v>166</v>
      </c>
      <c r="AJ631" s="34">
        <v>19</v>
      </c>
      <c r="AK631" s="32">
        <v>0.12925170068027211</v>
      </c>
      <c r="AL631" s="35">
        <v>44439.041666666664</v>
      </c>
      <c r="AM631" s="16"/>
    </row>
    <row r="632" spans="1:39" ht="33" hidden="1" x14ac:dyDescent="0.25">
      <c r="A632" s="25" t="s">
        <v>183</v>
      </c>
      <c r="B632" s="25" t="s">
        <v>51</v>
      </c>
      <c r="C632" s="39">
        <v>633576</v>
      </c>
      <c r="D632" s="25" t="s">
        <v>234</v>
      </c>
      <c r="E632" s="25" t="s">
        <v>53</v>
      </c>
      <c r="F632" s="25" t="s">
        <v>54</v>
      </c>
      <c r="G632" s="25" t="s">
        <v>90</v>
      </c>
      <c r="H632" s="25" t="s">
        <v>56</v>
      </c>
      <c r="I632" s="25" t="s">
        <v>56</v>
      </c>
      <c r="J632" s="25" t="s">
        <v>195</v>
      </c>
      <c r="K632" s="25" t="s">
        <v>58</v>
      </c>
      <c r="L632" s="25" t="s">
        <v>202</v>
      </c>
      <c r="M632" s="25" t="s">
        <v>187</v>
      </c>
      <c r="N632" s="26">
        <v>11976.85</v>
      </c>
      <c r="O632" s="26">
        <v>9598.5400000000009</v>
      </c>
      <c r="P632" s="27">
        <v>-2378.3099999999995</v>
      </c>
      <c r="Q632" s="28">
        <v>-0.19857558540016779</v>
      </c>
      <c r="R632" s="29">
        <v>4299.8100000000004</v>
      </c>
      <c r="S632" s="29">
        <v>3463.78</v>
      </c>
      <c r="T632" s="30">
        <v>-836.0300000000002</v>
      </c>
      <c r="U632" s="31">
        <v>-0.19443417267274604</v>
      </c>
      <c r="V632" s="26">
        <v>6761.04</v>
      </c>
      <c r="W632" s="26">
        <v>5932</v>
      </c>
      <c r="X632" s="27">
        <v>-829.04</v>
      </c>
      <c r="Y632" s="28">
        <v>-0.12262018861003632</v>
      </c>
      <c r="Z632" s="29">
        <v>916</v>
      </c>
      <c r="AA632" s="29">
        <v>202.76</v>
      </c>
      <c r="AB632" s="30">
        <v>-713.24</v>
      </c>
      <c r="AC632" s="32">
        <v>-0.77864628820960702</v>
      </c>
      <c r="AD632" s="26">
        <v>0</v>
      </c>
      <c r="AE632" s="26">
        <v>0</v>
      </c>
      <c r="AF632" s="27">
        <v>0</v>
      </c>
      <c r="AG632" s="18"/>
      <c r="AH632" s="34">
        <v>21</v>
      </c>
      <c r="AI632" s="34">
        <v>27.5</v>
      </c>
      <c r="AJ632" s="34">
        <v>6.5</v>
      </c>
      <c r="AK632" s="32">
        <v>0.30952380952380953</v>
      </c>
      <c r="AL632" s="35">
        <v>44487.041666666664</v>
      </c>
      <c r="AM632" s="16"/>
    </row>
    <row r="633" spans="1:39" ht="57.75" hidden="1" x14ac:dyDescent="0.25">
      <c r="A633" s="25" t="s">
        <v>183</v>
      </c>
      <c r="B633" s="25" t="s">
        <v>1043</v>
      </c>
      <c r="C633" s="39">
        <v>633577</v>
      </c>
      <c r="D633" s="25" t="s">
        <v>1601</v>
      </c>
      <c r="E633" s="25" t="s">
        <v>53</v>
      </c>
      <c r="F633" s="25" t="s">
        <v>54</v>
      </c>
      <c r="G633" s="25" t="s">
        <v>104</v>
      </c>
      <c r="H633" s="25" t="s">
        <v>131</v>
      </c>
      <c r="I633" s="25" t="s">
        <v>56</v>
      </c>
      <c r="J633" s="25" t="s">
        <v>195</v>
      </c>
      <c r="K633" s="25" t="s">
        <v>1440</v>
      </c>
      <c r="L633" s="25" t="s">
        <v>1045</v>
      </c>
      <c r="M633" s="25" t="s">
        <v>192</v>
      </c>
      <c r="N633" s="26">
        <v>19829.16</v>
      </c>
      <c r="O633" s="26">
        <v>11817.9</v>
      </c>
      <c r="P633" s="27">
        <v>-8011.26</v>
      </c>
      <c r="Q633" s="28">
        <v>-0.4040140883426227</v>
      </c>
      <c r="R633" s="29">
        <v>6510.43</v>
      </c>
      <c r="S633" s="29">
        <v>3180.08</v>
      </c>
      <c r="T633" s="30">
        <v>-3330.3500000000004</v>
      </c>
      <c r="U633" s="31">
        <v>-0.51154071236462106</v>
      </c>
      <c r="V633" s="26">
        <v>12510.73</v>
      </c>
      <c r="W633" s="26">
        <v>6074.72</v>
      </c>
      <c r="X633" s="27">
        <v>-6436.0099999999993</v>
      </c>
      <c r="Y633" s="28">
        <v>-0.51443920538609655</v>
      </c>
      <c r="Z633" s="29">
        <v>808</v>
      </c>
      <c r="AA633" s="29">
        <v>740</v>
      </c>
      <c r="AB633" s="30">
        <v>-68</v>
      </c>
      <c r="AC633" s="32">
        <v>-8.4158415841584164E-2</v>
      </c>
      <c r="AD633" s="26">
        <v>0</v>
      </c>
      <c r="AE633" s="26">
        <v>1823.1</v>
      </c>
      <c r="AF633" s="27">
        <v>1823.1</v>
      </c>
      <c r="AG633" s="18"/>
      <c r="AH633" s="34">
        <v>4</v>
      </c>
      <c r="AI633" s="34">
        <v>23.5</v>
      </c>
      <c r="AJ633" s="34">
        <v>19.5</v>
      </c>
      <c r="AK633" s="32">
        <v>4.875</v>
      </c>
      <c r="AL633" s="35">
        <v>44134.041666666664</v>
      </c>
      <c r="AM633" s="16"/>
    </row>
    <row r="634" spans="1:39" ht="33" hidden="1" x14ac:dyDescent="0.25">
      <c r="A634" s="25" t="s">
        <v>183</v>
      </c>
      <c r="B634" s="25" t="s">
        <v>51</v>
      </c>
      <c r="C634" s="39">
        <v>633578</v>
      </c>
      <c r="D634" s="25" t="s">
        <v>235</v>
      </c>
      <c r="E634" s="25" t="s">
        <v>53</v>
      </c>
      <c r="F634" s="25" t="s">
        <v>54</v>
      </c>
      <c r="G634" s="25" t="s">
        <v>204</v>
      </c>
      <c r="H634" s="25" t="s">
        <v>236</v>
      </c>
      <c r="I634" s="25" t="s">
        <v>56</v>
      </c>
      <c r="J634" s="25" t="s">
        <v>195</v>
      </c>
      <c r="K634" s="25" t="s">
        <v>58</v>
      </c>
      <c r="L634" s="25" t="s">
        <v>213</v>
      </c>
      <c r="M634" s="25" t="s">
        <v>187</v>
      </c>
      <c r="N634" s="26">
        <v>37195.32</v>
      </c>
      <c r="O634" s="26">
        <v>55370.2</v>
      </c>
      <c r="P634" s="27">
        <v>18174.879999999997</v>
      </c>
      <c r="Q634" s="28">
        <v>0.48863351625957235</v>
      </c>
      <c r="R634" s="29">
        <v>10594.69</v>
      </c>
      <c r="S634" s="29">
        <v>8876.8700000000008</v>
      </c>
      <c r="T634" s="30">
        <v>-1717.8199999999997</v>
      </c>
      <c r="U634" s="31">
        <v>-0.16213971338472383</v>
      </c>
      <c r="V634" s="26">
        <v>13472.63</v>
      </c>
      <c r="W634" s="26">
        <v>14585.25</v>
      </c>
      <c r="X634" s="27">
        <v>1112.6200000000008</v>
      </c>
      <c r="Y634" s="28">
        <v>8.2583727156464684E-2</v>
      </c>
      <c r="Z634" s="29">
        <v>1248</v>
      </c>
      <c r="AA634" s="29">
        <v>0</v>
      </c>
      <c r="AB634" s="30">
        <v>-1248</v>
      </c>
      <c r="AC634" s="32">
        <v>-1</v>
      </c>
      <c r="AD634" s="26">
        <v>11880</v>
      </c>
      <c r="AE634" s="26">
        <v>31908.080000000002</v>
      </c>
      <c r="AF634" s="27">
        <v>20028.080000000002</v>
      </c>
      <c r="AG634" s="33">
        <v>1.68586531986532</v>
      </c>
      <c r="AH634" s="34">
        <v>80</v>
      </c>
      <c r="AI634" s="34">
        <v>8.5</v>
      </c>
      <c r="AJ634" s="34">
        <v>-71.5</v>
      </c>
      <c r="AK634" s="32">
        <v>-0.89375000000000004</v>
      </c>
      <c r="AL634" s="35">
        <v>44546.041666666664</v>
      </c>
      <c r="AM634" s="16"/>
    </row>
    <row r="635" spans="1:39" ht="33" hidden="1" x14ac:dyDescent="0.25">
      <c r="A635" s="25" t="s">
        <v>183</v>
      </c>
      <c r="B635" s="25" t="s">
        <v>51</v>
      </c>
      <c r="C635" s="39">
        <v>633579</v>
      </c>
      <c r="D635" s="25" t="s">
        <v>237</v>
      </c>
      <c r="E635" s="25" t="s">
        <v>53</v>
      </c>
      <c r="F635" s="25" t="s">
        <v>54</v>
      </c>
      <c r="G635" s="25" t="s">
        <v>75</v>
      </c>
      <c r="H635" s="25" t="s">
        <v>112</v>
      </c>
      <c r="I635" s="25" t="s">
        <v>83</v>
      </c>
      <c r="J635" s="25" t="s">
        <v>195</v>
      </c>
      <c r="K635" s="25" t="s">
        <v>58</v>
      </c>
      <c r="L635" s="25" t="s">
        <v>213</v>
      </c>
      <c r="M635" s="25" t="s">
        <v>187</v>
      </c>
      <c r="N635" s="26">
        <v>61149.95</v>
      </c>
      <c r="O635" s="26">
        <v>50180.9</v>
      </c>
      <c r="P635" s="27">
        <v>-10969.049999999996</v>
      </c>
      <c r="Q635" s="28">
        <v>-0.17937954160224165</v>
      </c>
      <c r="R635" s="29">
        <v>20517.93</v>
      </c>
      <c r="S635" s="29">
        <v>14050.77</v>
      </c>
      <c r="T635" s="30">
        <v>-6467.16</v>
      </c>
      <c r="U635" s="31">
        <v>-0.31519553873124628</v>
      </c>
      <c r="V635" s="26">
        <v>25752.02</v>
      </c>
      <c r="W635" s="26">
        <v>22841.88</v>
      </c>
      <c r="X635" s="27">
        <v>-2910.1399999999994</v>
      </c>
      <c r="Y635" s="28">
        <v>-0.11300628067235112</v>
      </c>
      <c r="Z635" s="29">
        <v>6240</v>
      </c>
      <c r="AA635" s="29">
        <v>3057.29</v>
      </c>
      <c r="AB635" s="30">
        <v>-3182.71</v>
      </c>
      <c r="AC635" s="32">
        <v>-0.5100496794871795</v>
      </c>
      <c r="AD635" s="26">
        <v>8640</v>
      </c>
      <c r="AE635" s="26">
        <v>10230.959999999999</v>
      </c>
      <c r="AF635" s="27">
        <v>1590.9599999999991</v>
      </c>
      <c r="AG635" s="33">
        <v>0.1841388888888888</v>
      </c>
      <c r="AH635" s="34">
        <v>160</v>
      </c>
      <c r="AI635" s="34">
        <v>113</v>
      </c>
      <c r="AJ635" s="34">
        <v>-47</v>
      </c>
      <c r="AK635" s="32">
        <v>-0.29375000000000001</v>
      </c>
      <c r="AL635" s="35">
        <v>44412.041666666664</v>
      </c>
      <c r="AM635" s="16"/>
    </row>
    <row r="636" spans="1:39" ht="57.75" hidden="1" x14ac:dyDescent="0.25">
      <c r="A636" s="25" t="s">
        <v>183</v>
      </c>
      <c r="B636" s="25" t="s">
        <v>1043</v>
      </c>
      <c r="C636" s="39">
        <v>633581</v>
      </c>
      <c r="D636" s="25" t="s">
        <v>1586</v>
      </c>
      <c r="E636" s="25" t="s">
        <v>53</v>
      </c>
      <c r="F636" s="25" t="s">
        <v>54</v>
      </c>
      <c r="G636" s="25" t="s">
        <v>298</v>
      </c>
      <c r="H636" s="25" t="s">
        <v>131</v>
      </c>
      <c r="I636" s="25" t="s">
        <v>131</v>
      </c>
      <c r="J636" s="25" t="s">
        <v>195</v>
      </c>
      <c r="K636" s="25" t="s">
        <v>1440</v>
      </c>
      <c r="L636" s="25" t="s">
        <v>1045</v>
      </c>
      <c r="M636" s="25" t="s">
        <v>192</v>
      </c>
      <c r="N636" s="26">
        <v>47535.21</v>
      </c>
      <c r="O636" s="26">
        <v>22427.7</v>
      </c>
      <c r="P636" s="27">
        <v>-25107.51</v>
      </c>
      <c r="Q636" s="28">
        <v>-0.52818763186278128</v>
      </c>
      <c r="R636" s="29">
        <v>11831.13</v>
      </c>
      <c r="S636" s="29">
        <v>2141.0500000000002</v>
      </c>
      <c r="T636" s="30">
        <v>-9690.0799999999981</v>
      </c>
      <c r="U636" s="31">
        <v>-0.81903250154465368</v>
      </c>
      <c r="V636" s="26">
        <v>33832.080000000002</v>
      </c>
      <c r="W636" s="26">
        <v>16562.89</v>
      </c>
      <c r="X636" s="27">
        <v>-17269.190000000002</v>
      </c>
      <c r="Y636" s="28">
        <v>-0.5104383177150208</v>
      </c>
      <c r="Z636" s="29">
        <v>1872</v>
      </c>
      <c r="AA636" s="29">
        <v>0</v>
      </c>
      <c r="AB636" s="30">
        <v>-1872</v>
      </c>
      <c r="AC636" s="32">
        <v>-1</v>
      </c>
      <c r="AD636" s="26">
        <v>0</v>
      </c>
      <c r="AE636" s="26">
        <v>3723.76</v>
      </c>
      <c r="AF636" s="27">
        <v>3723.76</v>
      </c>
      <c r="AG636" s="18"/>
      <c r="AH636" s="34">
        <v>101</v>
      </c>
      <c r="AI636" s="34">
        <v>0</v>
      </c>
      <c r="AJ636" s="34">
        <v>-101</v>
      </c>
      <c r="AK636" s="32">
        <v>-1</v>
      </c>
      <c r="AL636" s="35">
        <v>44134.041666666664</v>
      </c>
      <c r="AM636" s="16"/>
    </row>
    <row r="637" spans="1:39" ht="49.5" hidden="1" x14ac:dyDescent="0.25">
      <c r="A637" s="25" t="s">
        <v>183</v>
      </c>
      <c r="B637" s="25" t="s">
        <v>1043</v>
      </c>
      <c r="C637" s="39">
        <v>633582</v>
      </c>
      <c r="D637" s="25" t="s">
        <v>1589</v>
      </c>
      <c r="E637" s="25" t="s">
        <v>53</v>
      </c>
      <c r="F637" s="25" t="s">
        <v>63</v>
      </c>
      <c r="G637" s="25" t="s">
        <v>56</v>
      </c>
      <c r="H637" s="17"/>
      <c r="I637" s="17"/>
      <c r="J637" s="25" t="s">
        <v>195</v>
      </c>
      <c r="K637" s="25" t="s">
        <v>65</v>
      </c>
      <c r="L637" s="25" t="s">
        <v>1045</v>
      </c>
      <c r="M637" s="25" t="s">
        <v>243</v>
      </c>
      <c r="N637" s="26">
        <v>2102.0700000000002</v>
      </c>
      <c r="O637" s="26">
        <v>-0.27</v>
      </c>
      <c r="P637" s="27">
        <v>-2102.34</v>
      </c>
      <c r="Q637" s="28">
        <v>-1.0001284448186787</v>
      </c>
      <c r="R637" s="29">
        <v>2102.0700000000002</v>
      </c>
      <c r="S637" s="29">
        <v>-0.27</v>
      </c>
      <c r="T637" s="30">
        <v>-2102.34</v>
      </c>
      <c r="U637" s="31">
        <v>-1.0001284448186787</v>
      </c>
      <c r="V637" s="26">
        <v>0</v>
      </c>
      <c r="W637" s="26">
        <v>0</v>
      </c>
      <c r="X637" s="27">
        <v>0</v>
      </c>
      <c r="Y637" s="18"/>
      <c r="Z637" s="29">
        <v>0</v>
      </c>
      <c r="AA637" s="29">
        <v>0</v>
      </c>
      <c r="AB637" s="30">
        <v>0</v>
      </c>
      <c r="AC637" s="19"/>
      <c r="AD637" s="26">
        <v>0</v>
      </c>
      <c r="AE637" s="26">
        <v>0</v>
      </c>
      <c r="AF637" s="27">
        <v>0</v>
      </c>
      <c r="AG637" s="18"/>
      <c r="AH637" s="34">
        <v>0</v>
      </c>
      <c r="AI637" s="34">
        <v>2</v>
      </c>
      <c r="AJ637" s="34">
        <v>2</v>
      </c>
      <c r="AK637" s="19"/>
      <c r="AL637" s="35">
        <v>44134.041666666664</v>
      </c>
      <c r="AM637" s="16"/>
    </row>
    <row r="638" spans="1:39" ht="57.75" hidden="1" x14ac:dyDescent="0.25">
      <c r="A638" s="25" t="s">
        <v>183</v>
      </c>
      <c r="B638" s="25" t="s">
        <v>1043</v>
      </c>
      <c r="C638" s="39">
        <v>633583</v>
      </c>
      <c r="D638" s="25" t="s">
        <v>1587</v>
      </c>
      <c r="E638" s="25" t="s">
        <v>53</v>
      </c>
      <c r="F638" s="25" t="s">
        <v>54</v>
      </c>
      <c r="G638" s="25" t="s">
        <v>298</v>
      </c>
      <c r="H638" s="25" t="s">
        <v>131</v>
      </c>
      <c r="I638" s="25" t="s">
        <v>131</v>
      </c>
      <c r="J638" s="25" t="s">
        <v>195</v>
      </c>
      <c r="K638" s="25" t="s">
        <v>1440</v>
      </c>
      <c r="L638" s="25" t="s">
        <v>1045</v>
      </c>
      <c r="M638" s="25" t="s">
        <v>192</v>
      </c>
      <c r="N638" s="26">
        <v>10178.11</v>
      </c>
      <c r="O638" s="26">
        <v>56437.53</v>
      </c>
      <c r="P638" s="27">
        <v>46259.42</v>
      </c>
      <c r="Q638" s="28">
        <v>4.5449911624063795</v>
      </c>
      <c r="R638" s="29">
        <v>3693.4</v>
      </c>
      <c r="S638" s="29">
        <v>1207.53</v>
      </c>
      <c r="T638" s="30">
        <v>-2485.87</v>
      </c>
      <c r="U638" s="31">
        <v>-0.67305734553527907</v>
      </c>
      <c r="V638" s="26">
        <v>6080.71</v>
      </c>
      <c r="W638" s="26">
        <v>53487.55</v>
      </c>
      <c r="X638" s="27">
        <v>47406.840000000004</v>
      </c>
      <c r="Y638" s="28">
        <v>7.7962672122169954</v>
      </c>
      <c r="Z638" s="29">
        <v>404</v>
      </c>
      <c r="AA638" s="29">
        <v>0</v>
      </c>
      <c r="AB638" s="30">
        <v>-404</v>
      </c>
      <c r="AC638" s="32">
        <v>-1</v>
      </c>
      <c r="AD638" s="26">
        <v>0</v>
      </c>
      <c r="AE638" s="26">
        <v>1742.45</v>
      </c>
      <c r="AF638" s="27">
        <v>1742.45</v>
      </c>
      <c r="AG638" s="18"/>
      <c r="AH638" s="34">
        <v>22</v>
      </c>
      <c r="AI638" s="34">
        <v>0</v>
      </c>
      <c r="AJ638" s="34">
        <v>-22</v>
      </c>
      <c r="AK638" s="32">
        <v>-1</v>
      </c>
      <c r="AL638" s="35">
        <v>44134.041666666664</v>
      </c>
      <c r="AM638" s="16"/>
    </row>
    <row r="639" spans="1:39" ht="82.5" hidden="1" x14ac:dyDescent="0.25">
      <c r="A639" s="25" t="s">
        <v>183</v>
      </c>
      <c r="B639" s="25" t="s">
        <v>1043</v>
      </c>
      <c r="C639" s="39">
        <v>633586</v>
      </c>
      <c r="D639" s="25" t="s">
        <v>1588</v>
      </c>
      <c r="E639" s="25" t="s">
        <v>53</v>
      </c>
      <c r="F639" s="25" t="s">
        <v>54</v>
      </c>
      <c r="G639" s="25" t="s">
        <v>75</v>
      </c>
      <c r="H639" s="25" t="s">
        <v>83</v>
      </c>
      <c r="I639" s="25" t="s">
        <v>75</v>
      </c>
      <c r="J639" s="25" t="s">
        <v>195</v>
      </c>
      <c r="K639" s="25" t="s">
        <v>1398</v>
      </c>
      <c r="L639" s="25" t="s">
        <v>1045</v>
      </c>
      <c r="M639" s="25" t="s">
        <v>192</v>
      </c>
      <c r="N639" s="26">
        <v>83933.26</v>
      </c>
      <c r="O639" s="26">
        <v>82421.37</v>
      </c>
      <c r="P639" s="27">
        <v>-1511.8899999999994</v>
      </c>
      <c r="Q639" s="28">
        <v>-1.801300223534746E-2</v>
      </c>
      <c r="R639" s="29">
        <v>30903.88</v>
      </c>
      <c r="S639" s="29">
        <v>23369.55</v>
      </c>
      <c r="T639" s="30">
        <v>-7534.3300000000017</v>
      </c>
      <c r="U639" s="31">
        <v>-0.24379883690979909</v>
      </c>
      <c r="V639" s="26">
        <v>49059.38</v>
      </c>
      <c r="W639" s="26">
        <v>52492.62</v>
      </c>
      <c r="X639" s="27">
        <v>3433.2400000000052</v>
      </c>
      <c r="Y639" s="28">
        <v>6.9981316518879885E-2</v>
      </c>
      <c r="Z639" s="29">
        <v>3970</v>
      </c>
      <c r="AA639" s="29">
        <v>6559.2</v>
      </c>
      <c r="AB639" s="30">
        <v>2589.1999999999998</v>
      </c>
      <c r="AC639" s="32">
        <v>0.65219143576826188</v>
      </c>
      <c r="AD639" s="26">
        <v>0</v>
      </c>
      <c r="AE639" s="26">
        <v>0</v>
      </c>
      <c r="AF639" s="27">
        <v>0</v>
      </c>
      <c r="AG639" s="18"/>
      <c r="AH639" s="34">
        <v>254</v>
      </c>
      <c r="AI639" s="34">
        <v>260.5</v>
      </c>
      <c r="AJ639" s="34">
        <v>6.5</v>
      </c>
      <c r="AK639" s="32">
        <v>2.5590551181102362E-2</v>
      </c>
      <c r="AL639" s="35">
        <v>44166.041666666664</v>
      </c>
      <c r="AM639" s="16"/>
    </row>
    <row r="640" spans="1:39" ht="66" hidden="1" x14ac:dyDescent="0.25">
      <c r="A640" s="25" t="s">
        <v>183</v>
      </c>
      <c r="B640" s="25" t="s">
        <v>1043</v>
      </c>
      <c r="C640" s="39">
        <v>633636</v>
      </c>
      <c r="D640" s="25" t="s">
        <v>1610</v>
      </c>
      <c r="E640" s="25" t="s">
        <v>53</v>
      </c>
      <c r="F640" s="25" t="s">
        <v>54</v>
      </c>
      <c r="G640" s="25" t="s">
        <v>131</v>
      </c>
      <c r="H640" s="25" t="s">
        <v>90</v>
      </c>
      <c r="I640" s="25" t="s">
        <v>56</v>
      </c>
      <c r="J640" s="25" t="s">
        <v>195</v>
      </c>
      <c r="K640" s="25" t="s">
        <v>65</v>
      </c>
      <c r="L640" s="25" t="s">
        <v>1045</v>
      </c>
      <c r="M640" s="25" t="s">
        <v>205</v>
      </c>
      <c r="N640" s="26">
        <v>386732.55</v>
      </c>
      <c r="O640" s="26">
        <v>407470.58</v>
      </c>
      <c r="P640" s="27">
        <v>20738.030000000028</v>
      </c>
      <c r="Q640" s="28">
        <v>5.3623699375705582E-2</v>
      </c>
      <c r="R640" s="29">
        <v>57864.05</v>
      </c>
      <c r="S640" s="29">
        <v>81947.86</v>
      </c>
      <c r="T640" s="30">
        <v>24083.809999999998</v>
      </c>
      <c r="U640" s="31">
        <v>0.41621369399480329</v>
      </c>
      <c r="V640" s="26">
        <v>29767.74</v>
      </c>
      <c r="W640" s="26">
        <v>28267.17</v>
      </c>
      <c r="X640" s="27">
        <v>-1500.5700000000033</v>
      </c>
      <c r="Y640" s="28">
        <v>-5.040926855716972E-2</v>
      </c>
      <c r="Z640" s="29">
        <v>5614</v>
      </c>
      <c r="AA640" s="29">
        <v>6192.5</v>
      </c>
      <c r="AB640" s="30">
        <v>578.5</v>
      </c>
      <c r="AC640" s="32">
        <v>0.10304595653722835</v>
      </c>
      <c r="AD640" s="26">
        <v>293486.76</v>
      </c>
      <c r="AE640" s="26">
        <v>291063.05</v>
      </c>
      <c r="AF640" s="27">
        <v>-2423.710000000021</v>
      </c>
      <c r="AG640" s="33">
        <v>-8.2583282462214674E-3</v>
      </c>
      <c r="AH640" s="34">
        <v>270.5</v>
      </c>
      <c r="AI640" s="34">
        <v>470</v>
      </c>
      <c r="AJ640" s="34">
        <v>199.5</v>
      </c>
      <c r="AK640" s="32">
        <v>0.73752310536044363</v>
      </c>
      <c r="AL640" s="35">
        <v>44092.041666666664</v>
      </c>
      <c r="AM640" s="16"/>
    </row>
    <row r="641" spans="1:39" ht="24.75" hidden="1" x14ac:dyDescent="0.25">
      <c r="A641" s="25" t="s">
        <v>183</v>
      </c>
      <c r="B641" s="25" t="s">
        <v>1043</v>
      </c>
      <c r="C641" s="39">
        <v>633664</v>
      </c>
      <c r="D641" s="25" t="s">
        <v>1608</v>
      </c>
      <c r="E641" s="25" t="s">
        <v>53</v>
      </c>
      <c r="F641" s="25" t="s">
        <v>54</v>
      </c>
      <c r="G641" s="25" t="s">
        <v>75</v>
      </c>
      <c r="H641" s="25" t="s">
        <v>56</v>
      </c>
      <c r="I641" s="25" t="s">
        <v>56</v>
      </c>
      <c r="J641" s="25" t="s">
        <v>185</v>
      </c>
      <c r="K641" s="25" t="s">
        <v>65</v>
      </c>
      <c r="L641" s="25" t="s">
        <v>1045</v>
      </c>
      <c r="M641" s="25" t="s">
        <v>192</v>
      </c>
      <c r="N641" s="26">
        <v>13294.84</v>
      </c>
      <c r="O641" s="26">
        <v>11139.32</v>
      </c>
      <c r="P641" s="27">
        <v>-2155.5200000000004</v>
      </c>
      <c r="Q641" s="28">
        <v>-0.16213207530139515</v>
      </c>
      <c r="R641" s="29">
        <v>12670.84</v>
      </c>
      <c r="S641" s="29">
        <v>9980.11</v>
      </c>
      <c r="T641" s="30">
        <v>-2690.7299999999996</v>
      </c>
      <c r="U641" s="31">
        <v>-0.21235608688926697</v>
      </c>
      <c r="V641" s="26">
        <v>0</v>
      </c>
      <c r="W641" s="26">
        <v>295.20999999999998</v>
      </c>
      <c r="X641" s="27">
        <v>295.20999999999998</v>
      </c>
      <c r="Y641" s="18"/>
      <c r="Z641" s="29">
        <v>624</v>
      </c>
      <c r="AA641" s="29">
        <v>864</v>
      </c>
      <c r="AB641" s="30">
        <v>240</v>
      </c>
      <c r="AC641" s="32">
        <v>0.38461538461538464</v>
      </c>
      <c r="AD641" s="26">
        <v>0</v>
      </c>
      <c r="AE641" s="26">
        <v>0</v>
      </c>
      <c r="AF641" s="27">
        <v>0</v>
      </c>
      <c r="AG641" s="18"/>
      <c r="AH641" s="34">
        <v>70</v>
      </c>
      <c r="AI641" s="34">
        <v>71.5</v>
      </c>
      <c r="AJ641" s="34">
        <v>1.5</v>
      </c>
      <c r="AK641" s="32">
        <v>2.1428571428571429E-2</v>
      </c>
      <c r="AL641" s="35">
        <v>43839.041655092595</v>
      </c>
      <c r="AM641" s="16"/>
    </row>
    <row r="642" spans="1:39" ht="24.75" hidden="1" x14ac:dyDescent="0.25">
      <c r="A642" s="25" t="s">
        <v>183</v>
      </c>
      <c r="B642" s="25" t="s">
        <v>1043</v>
      </c>
      <c r="C642" s="39">
        <v>633742</v>
      </c>
      <c r="D642" s="25" t="s">
        <v>1536</v>
      </c>
      <c r="E642" s="25" t="s">
        <v>53</v>
      </c>
      <c r="F642" s="25" t="s">
        <v>54</v>
      </c>
      <c r="G642" s="25" t="s">
        <v>75</v>
      </c>
      <c r="H642" s="25" t="s">
        <v>83</v>
      </c>
      <c r="I642" s="25" t="s">
        <v>211</v>
      </c>
      <c r="J642" s="25" t="s">
        <v>195</v>
      </c>
      <c r="K642" s="25" t="s">
        <v>1398</v>
      </c>
      <c r="L642" s="25" t="s">
        <v>1045</v>
      </c>
      <c r="M642" s="25" t="s">
        <v>192</v>
      </c>
      <c r="N642" s="26">
        <v>104494.85</v>
      </c>
      <c r="O642" s="26">
        <v>108022.42</v>
      </c>
      <c r="P642" s="27">
        <v>3527.5699999999924</v>
      </c>
      <c r="Q642" s="28">
        <v>3.3758314404968209E-2</v>
      </c>
      <c r="R642" s="29">
        <v>42473.26</v>
      </c>
      <c r="S642" s="29">
        <v>29336.84</v>
      </c>
      <c r="T642" s="30">
        <v>-13136.420000000002</v>
      </c>
      <c r="U642" s="31">
        <v>-0.3092868312910288</v>
      </c>
      <c r="V642" s="26">
        <v>51908.56</v>
      </c>
      <c r="W642" s="26">
        <v>63304.36</v>
      </c>
      <c r="X642" s="27">
        <v>11395.800000000003</v>
      </c>
      <c r="Y642" s="28">
        <v>0.21953604569265653</v>
      </c>
      <c r="Z642" s="29">
        <v>9765</v>
      </c>
      <c r="AA642" s="29">
        <v>10506.22</v>
      </c>
      <c r="AB642" s="30">
        <v>741.21999999999935</v>
      </c>
      <c r="AC642" s="32">
        <v>7.5905785970302037E-2</v>
      </c>
      <c r="AD642" s="26">
        <v>348.03</v>
      </c>
      <c r="AE642" s="26">
        <v>4875</v>
      </c>
      <c r="AF642" s="27">
        <v>4526.97</v>
      </c>
      <c r="AG642" s="33">
        <v>13.007413154038447</v>
      </c>
      <c r="AH642" s="34">
        <v>370</v>
      </c>
      <c r="AI642" s="34">
        <v>340</v>
      </c>
      <c r="AJ642" s="34">
        <v>-30</v>
      </c>
      <c r="AK642" s="32">
        <v>-8.1081081081081086E-2</v>
      </c>
      <c r="AL642" s="35">
        <v>44169.041666666664</v>
      </c>
      <c r="AM642" s="16"/>
    </row>
    <row r="643" spans="1:39" ht="33" hidden="1" x14ac:dyDescent="0.25">
      <c r="A643" s="25" t="s">
        <v>183</v>
      </c>
      <c r="B643" s="25" t="s">
        <v>1043</v>
      </c>
      <c r="C643" s="39">
        <v>633743</v>
      </c>
      <c r="D643" s="25" t="s">
        <v>1566</v>
      </c>
      <c r="E643" s="25" t="s">
        <v>53</v>
      </c>
      <c r="F643" s="25" t="s">
        <v>54</v>
      </c>
      <c r="G643" s="25" t="s">
        <v>75</v>
      </c>
      <c r="H643" s="25" t="s">
        <v>83</v>
      </c>
      <c r="I643" s="25" t="s">
        <v>75</v>
      </c>
      <c r="J643" s="25" t="s">
        <v>195</v>
      </c>
      <c r="K643" s="25" t="s">
        <v>1398</v>
      </c>
      <c r="L643" s="25" t="s">
        <v>1045</v>
      </c>
      <c r="M643" s="25" t="s">
        <v>205</v>
      </c>
      <c r="N643" s="26">
        <v>101206.86</v>
      </c>
      <c r="O643" s="26">
        <v>63101.38</v>
      </c>
      <c r="P643" s="27">
        <v>-38105.480000000003</v>
      </c>
      <c r="Q643" s="28">
        <v>-0.37651084126115564</v>
      </c>
      <c r="R643" s="29">
        <v>42473.26</v>
      </c>
      <c r="S643" s="29">
        <v>14842.95</v>
      </c>
      <c r="T643" s="30">
        <v>-27630.31</v>
      </c>
      <c r="U643" s="31">
        <v>-0.65053424201485832</v>
      </c>
      <c r="V643" s="26">
        <v>48968.6</v>
      </c>
      <c r="W643" s="26">
        <v>42778.05</v>
      </c>
      <c r="X643" s="27">
        <v>-6190.5499999999956</v>
      </c>
      <c r="Y643" s="28">
        <v>-0.12641876631147297</v>
      </c>
      <c r="Z643" s="29">
        <v>9765</v>
      </c>
      <c r="AA643" s="29">
        <v>5480.38</v>
      </c>
      <c r="AB643" s="30">
        <v>-4284.62</v>
      </c>
      <c r="AC643" s="32">
        <v>-0.43877316948284689</v>
      </c>
      <c r="AD643" s="26">
        <v>0</v>
      </c>
      <c r="AE643" s="26">
        <v>0</v>
      </c>
      <c r="AF643" s="27">
        <v>0</v>
      </c>
      <c r="AG643" s="18"/>
      <c r="AH643" s="34">
        <v>370</v>
      </c>
      <c r="AI643" s="34">
        <v>178</v>
      </c>
      <c r="AJ643" s="34">
        <v>-192</v>
      </c>
      <c r="AK643" s="32">
        <v>-0.51891891891891895</v>
      </c>
      <c r="AL643" s="35">
        <v>44091.041666666664</v>
      </c>
      <c r="AM643" s="16"/>
    </row>
    <row r="644" spans="1:39" ht="33" hidden="1" x14ac:dyDescent="0.25">
      <c r="A644" s="25" t="s">
        <v>183</v>
      </c>
      <c r="B644" s="25" t="s">
        <v>1043</v>
      </c>
      <c r="C644" s="39">
        <v>633744</v>
      </c>
      <c r="D644" s="25" t="s">
        <v>1611</v>
      </c>
      <c r="E644" s="25" t="s">
        <v>53</v>
      </c>
      <c r="F644" s="25" t="s">
        <v>54</v>
      </c>
      <c r="G644" s="25" t="s">
        <v>236</v>
      </c>
      <c r="H644" s="25" t="s">
        <v>83</v>
      </c>
      <c r="I644" s="25" t="s">
        <v>56</v>
      </c>
      <c r="J644" s="25" t="s">
        <v>195</v>
      </c>
      <c r="K644" s="25" t="s">
        <v>1398</v>
      </c>
      <c r="L644" s="25" t="s">
        <v>1045</v>
      </c>
      <c r="M644" s="25" t="s">
        <v>205</v>
      </c>
      <c r="N644" s="26">
        <v>104778.25</v>
      </c>
      <c r="O644" s="26">
        <v>110030.23</v>
      </c>
      <c r="P644" s="27">
        <v>5251.9799999999959</v>
      </c>
      <c r="Q644" s="28">
        <v>5.0124715768778312E-2</v>
      </c>
      <c r="R644" s="29">
        <v>42473.26</v>
      </c>
      <c r="S644" s="29">
        <v>9200.0499999999993</v>
      </c>
      <c r="T644" s="30">
        <v>-33273.210000000006</v>
      </c>
      <c r="U644" s="31">
        <v>-0.78339195060609912</v>
      </c>
      <c r="V644" s="26">
        <v>52539.99</v>
      </c>
      <c r="W644" s="26">
        <v>59467.83</v>
      </c>
      <c r="X644" s="27">
        <v>6927.8400000000038</v>
      </c>
      <c r="Y644" s="28">
        <v>0.13185841870164047</v>
      </c>
      <c r="Z644" s="29">
        <v>9765</v>
      </c>
      <c r="AA644" s="29">
        <v>155.35</v>
      </c>
      <c r="AB644" s="30">
        <v>-9609.65</v>
      </c>
      <c r="AC644" s="32">
        <v>-0.98409114183307733</v>
      </c>
      <c r="AD644" s="26">
        <v>0</v>
      </c>
      <c r="AE644" s="26">
        <v>41207</v>
      </c>
      <c r="AF644" s="27">
        <v>41207</v>
      </c>
      <c r="AG644" s="18"/>
      <c r="AH644" s="34">
        <v>370</v>
      </c>
      <c r="AI644" s="34">
        <v>50.5</v>
      </c>
      <c r="AJ644" s="34">
        <v>-319.5</v>
      </c>
      <c r="AK644" s="32">
        <v>-0.86351351351351346</v>
      </c>
      <c r="AL644" s="35">
        <v>44162.041666666664</v>
      </c>
      <c r="AM644" s="16"/>
    </row>
    <row r="645" spans="1:39" ht="49.5" hidden="1" x14ac:dyDescent="0.25">
      <c r="A645" s="25" t="s">
        <v>183</v>
      </c>
      <c r="B645" s="25" t="s">
        <v>1040</v>
      </c>
      <c r="C645" s="39">
        <v>633764</v>
      </c>
      <c r="D645" s="25" t="s">
        <v>1620</v>
      </c>
      <c r="E645" s="25" t="s">
        <v>53</v>
      </c>
      <c r="F645" s="25" t="s">
        <v>54</v>
      </c>
      <c r="G645" s="25" t="s">
        <v>386</v>
      </c>
      <c r="H645" s="25" t="s">
        <v>74</v>
      </c>
      <c r="I645" s="25" t="s">
        <v>90</v>
      </c>
      <c r="J645" s="25" t="s">
        <v>357</v>
      </c>
      <c r="K645" s="25" t="s">
        <v>1377</v>
      </c>
      <c r="L645" s="25" t="s">
        <v>279</v>
      </c>
      <c r="M645" s="25" t="s">
        <v>192</v>
      </c>
      <c r="N645" s="26">
        <v>23300.43</v>
      </c>
      <c r="O645" s="26">
        <v>18418.27</v>
      </c>
      <c r="P645" s="27">
        <v>-4882.16</v>
      </c>
      <c r="Q645" s="28">
        <v>-0.20953089706928155</v>
      </c>
      <c r="R645" s="29">
        <v>752.43</v>
      </c>
      <c r="S645" s="29">
        <v>2252.7600000000002</v>
      </c>
      <c r="T645" s="30">
        <v>1500.3300000000004</v>
      </c>
      <c r="U645" s="31">
        <v>1.9939795063992669</v>
      </c>
      <c r="V645" s="26">
        <v>3202.08</v>
      </c>
      <c r="W645" s="26">
        <v>612.24</v>
      </c>
      <c r="X645" s="27">
        <v>-2589.84</v>
      </c>
      <c r="Y645" s="28">
        <v>-0.80879928046769611</v>
      </c>
      <c r="Z645" s="29">
        <v>42</v>
      </c>
      <c r="AA645" s="29">
        <v>0</v>
      </c>
      <c r="AB645" s="30">
        <v>-42</v>
      </c>
      <c r="AC645" s="32">
        <v>-1</v>
      </c>
      <c r="AD645" s="26">
        <v>19303.919999999998</v>
      </c>
      <c r="AE645" s="26">
        <v>15553.27</v>
      </c>
      <c r="AF645" s="27">
        <v>-3750.6499999999978</v>
      </c>
      <c r="AG645" s="33">
        <v>-0.19429473391932819</v>
      </c>
      <c r="AH645" s="34">
        <v>4</v>
      </c>
      <c r="AI645" s="34">
        <v>18.5</v>
      </c>
      <c r="AJ645" s="34">
        <v>14.5</v>
      </c>
      <c r="AK645" s="32">
        <v>3.625</v>
      </c>
      <c r="AL645" s="35">
        <v>43796.040972222225</v>
      </c>
      <c r="AM645" s="16"/>
    </row>
    <row r="646" spans="1:39" ht="57.75" hidden="1" x14ac:dyDescent="0.25">
      <c r="A646" s="25" t="s">
        <v>183</v>
      </c>
      <c r="B646" s="25" t="s">
        <v>1043</v>
      </c>
      <c r="C646" s="39">
        <v>634036</v>
      </c>
      <c r="D646" s="25" t="s">
        <v>1616</v>
      </c>
      <c r="E646" s="25" t="s">
        <v>62</v>
      </c>
      <c r="F646" s="25" t="s">
        <v>54</v>
      </c>
      <c r="G646" s="25" t="s">
        <v>75</v>
      </c>
      <c r="H646" s="25" t="s">
        <v>74</v>
      </c>
      <c r="I646" s="25" t="s">
        <v>83</v>
      </c>
      <c r="J646" s="25" t="s">
        <v>198</v>
      </c>
      <c r="K646" s="25" t="s">
        <v>65</v>
      </c>
      <c r="L646" s="25" t="s">
        <v>1045</v>
      </c>
      <c r="M646" s="25" t="s">
        <v>200</v>
      </c>
      <c r="N646" s="26">
        <v>76531.399999999994</v>
      </c>
      <c r="O646" s="26">
        <v>58472.3</v>
      </c>
      <c r="P646" s="27">
        <v>-18059.099999999991</v>
      </c>
      <c r="Q646" s="28">
        <v>-0.2359698110840778</v>
      </c>
      <c r="R646" s="29">
        <v>30396.28</v>
      </c>
      <c r="S646" s="29">
        <v>20393.2</v>
      </c>
      <c r="T646" s="30">
        <v>-10003.079999999998</v>
      </c>
      <c r="U646" s="31">
        <v>-0.32908895430625057</v>
      </c>
      <c r="V646" s="26">
        <v>30004.35</v>
      </c>
      <c r="W646" s="26">
        <v>27359.95</v>
      </c>
      <c r="X646" s="27">
        <v>-2644.3999999999978</v>
      </c>
      <c r="Y646" s="28">
        <v>-8.8133887253014909E-2</v>
      </c>
      <c r="Z646" s="29">
        <v>5405.4</v>
      </c>
      <c r="AA646" s="29">
        <v>3590</v>
      </c>
      <c r="AB646" s="30">
        <v>-1815.3999999999996</v>
      </c>
      <c r="AC646" s="32">
        <v>-0.33584933584933579</v>
      </c>
      <c r="AD646" s="26">
        <v>10725.37</v>
      </c>
      <c r="AE646" s="26">
        <v>7129.15</v>
      </c>
      <c r="AF646" s="27">
        <v>-3596.2200000000012</v>
      </c>
      <c r="AG646" s="33">
        <v>-0.33530032064161897</v>
      </c>
      <c r="AH646" s="34">
        <v>205</v>
      </c>
      <c r="AI646" s="34">
        <v>215</v>
      </c>
      <c r="AJ646" s="34">
        <v>10</v>
      </c>
      <c r="AK646" s="32">
        <v>4.878048780487805E-2</v>
      </c>
      <c r="AL646" s="35">
        <v>43994.041666666664</v>
      </c>
      <c r="AM646" s="16"/>
    </row>
    <row r="647" spans="1:39" ht="57.75" hidden="1" x14ac:dyDescent="0.25">
      <c r="A647" s="25" t="s">
        <v>183</v>
      </c>
      <c r="B647" s="25" t="s">
        <v>1136</v>
      </c>
      <c r="C647" s="39">
        <v>634227</v>
      </c>
      <c r="D647" s="25" t="s">
        <v>1615</v>
      </c>
      <c r="E647" s="25" t="s">
        <v>53</v>
      </c>
      <c r="F647" s="25" t="s">
        <v>54</v>
      </c>
      <c r="G647" s="25" t="s">
        <v>74</v>
      </c>
      <c r="H647" s="25" t="s">
        <v>75</v>
      </c>
      <c r="I647" s="25" t="s">
        <v>874</v>
      </c>
      <c r="J647" s="25" t="s">
        <v>185</v>
      </c>
      <c r="K647" s="25" t="s">
        <v>65</v>
      </c>
      <c r="L647" s="25" t="s">
        <v>186</v>
      </c>
      <c r="M647" s="25" t="s">
        <v>187</v>
      </c>
      <c r="N647" s="26">
        <v>331972.14</v>
      </c>
      <c r="O647" s="26">
        <v>275685.36</v>
      </c>
      <c r="P647" s="27">
        <v>-56286.780000000028</v>
      </c>
      <c r="Q647" s="28">
        <v>-0.16955272210493333</v>
      </c>
      <c r="R647" s="29">
        <v>75693.11</v>
      </c>
      <c r="S647" s="29">
        <v>60720.46</v>
      </c>
      <c r="T647" s="30">
        <v>-14972.650000000001</v>
      </c>
      <c r="U647" s="31">
        <v>-0.19780730372949401</v>
      </c>
      <c r="V647" s="26">
        <v>6006.67</v>
      </c>
      <c r="W647" s="26">
        <v>14115.9</v>
      </c>
      <c r="X647" s="27">
        <v>8109.23</v>
      </c>
      <c r="Y647" s="28">
        <v>1.3500375415995884</v>
      </c>
      <c r="Z647" s="29">
        <v>11520</v>
      </c>
      <c r="AA647" s="29">
        <v>3632</v>
      </c>
      <c r="AB647" s="30">
        <v>-7888</v>
      </c>
      <c r="AC647" s="32">
        <v>-0.68472222222222223</v>
      </c>
      <c r="AD647" s="26">
        <v>238752.36</v>
      </c>
      <c r="AE647" s="26">
        <v>197217</v>
      </c>
      <c r="AF647" s="27">
        <v>-41535.359999999986</v>
      </c>
      <c r="AG647" s="33">
        <v>-0.17396837459533379</v>
      </c>
      <c r="AH647" s="34">
        <v>296</v>
      </c>
      <c r="AI647" s="34">
        <v>235.5</v>
      </c>
      <c r="AJ647" s="34">
        <v>-60.5</v>
      </c>
      <c r="AK647" s="32">
        <v>-0.20439189189189189</v>
      </c>
      <c r="AL647" s="35">
        <v>44603.041666666664</v>
      </c>
      <c r="AM647" s="16"/>
    </row>
    <row r="648" spans="1:39" ht="66" hidden="1" x14ac:dyDescent="0.25">
      <c r="A648" s="25" t="s">
        <v>183</v>
      </c>
      <c r="B648" s="25" t="s">
        <v>1043</v>
      </c>
      <c r="C648" s="39">
        <v>634439</v>
      </c>
      <c r="D648" s="25" t="s">
        <v>1618</v>
      </c>
      <c r="E648" s="25" t="s">
        <v>53</v>
      </c>
      <c r="F648" s="25" t="s">
        <v>63</v>
      </c>
      <c r="G648" s="25" t="s">
        <v>56</v>
      </c>
      <c r="H648" s="17"/>
      <c r="I648" s="17"/>
      <c r="J648" s="17"/>
      <c r="K648" s="25" t="s">
        <v>65</v>
      </c>
      <c r="L648" s="25" t="s">
        <v>1045</v>
      </c>
      <c r="M648" s="25" t="s">
        <v>127</v>
      </c>
      <c r="N648" s="26">
        <v>0</v>
      </c>
      <c r="O648" s="26">
        <v>0</v>
      </c>
      <c r="P648" s="27">
        <v>0</v>
      </c>
      <c r="Q648" s="18"/>
      <c r="R648" s="29">
        <v>0</v>
      </c>
      <c r="S648" s="29">
        <v>0</v>
      </c>
      <c r="T648" s="30">
        <v>0</v>
      </c>
      <c r="U648" s="19"/>
      <c r="V648" s="26">
        <v>0</v>
      </c>
      <c r="W648" s="26">
        <v>0</v>
      </c>
      <c r="X648" s="27">
        <v>0</v>
      </c>
      <c r="Y648" s="18"/>
      <c r="Z648" s="29">
        <v>0</v>
      </c>
      <c r="AA648" s="29">
        <v>0</v>
      </c>
      <c r="AB648" s="30">
        <v>0</v>
      </c>
      <c r="AC648" s="19"/>
      <c r="AD648" s="26">
        <v>0</v>
      </c>
      <c r="AE648" s="26">
        <v>0</v>
      </c>
      <c r="AF648" s="27">
        <v>0</v>
      </c>
      <c r="AG648" s="18"/>
      <c r="AH648" s="34">
        <v>0</v>
      </c>
      <c r="AI648" s="34">
        <v>1</v>
      </c>
      <c r="AJ648" s="34">
        <v>1</v>
      </c>
      <c r="AK648" s="19"/>
      <c r="AL648" s="35">
        <v>44225.041666666664</v>
      </c>
      <c r="AM648" s="16"/>
    </row>
    <row r="649" spans="1:39" ht="33" hidden="1" x14ac:dyDescent="0.25">
      <c r="A649" s="25" t="s">
        <v>183</v>
      </c>
      <c r="B649" s="25" t="s">
        <v>51</v>
      </c>
      <c r="C649" s="39">
        <v>634443</v>
      </c>
      <c r="D649" s="25" t="s">
        <v>240</v>
      </c>
      <c r="E649" s="25" t="s">
        <v>53</v>
      </c>
      <c r="F649" s="25" t="s">
        <v>54</v>
      </c>
      <c r="G649" s="25" t="s">
        <v>75</v>
      </c>
      <c r="H649" s="17"/>
      <c r="I649" s="17"/>
      <c r="J649" s="25" t="s">
        <v>185</v>
      </c>
      <c r="K649" s="25" t="s">
        <v>65</v>
      </c>
      <c r="L649" s="25" t="s">
        <v>186</v>
      </c>
      <c r="M649" s="25" t="s">
        <v>187</v>
      </c>
      <c r="N649" s="26">
        <v>37077.72</v>
      </c>
      <c r="O649" s="26">
        <v>190529.16</v>
      </c>
      <c r="P649" s="27">
        <v>153451.44</v>
      </c>
      <c r="Q649" s="28">
        <v>4.1386428291707258</v>
      </c>
      <c r="R649" s="29">
        <v>32798.85</v>
      </c>
      <c r="S649" s="29">
        <v>24010.240000000002</v>
      </c>
      <c r="T649" s="30">
        <v>-8788.6099999999969</v>
      </c>
      <c r="U649" s="31">
        <v>-0.26795482158673239</v>
      </c>
      <c r="V649" s="26">
        <v>534.87</v>
      </c>
      <c r="W649" s="26">
        <v>605.98</v>
      </c>
      <c r="X649" s="27">
        <v>71.110000000000014</v>
      </c>
      <c r="Y649" s="28">
        <v>0.13294819301886443</v>
      </c>
      <c r="Z649" s="29">
        <v>3744</v>
      </c>
      <c r="AA649" s="29">
        <v>1471.5</v>
      </c>
      <c r="AB649" s="30">
        <v>-2272.5</v>
      </c>
      <c r="AC649" s="32">
        <v>-0.60697115384615385</v>
      </c>
      <c r="AD649" s="26">
        <v>0</v>
      </c>
      <c r="AE649" s="26">
        <v>159.4</v>
      </c>
      <c r="AF649" s="27">
        <v>159.4</v>
      </c>
      <c r="AG649" s="18"/>
      <c r="AH649" s="34">
        <v>126</v>
      </c>
      <c r="AI649" s="34">
        <v>96.920000000000016</v>
      </c>
      <c r="AJ649" s="34">
        <v>-29.079999999999984</v>
      </c>
      <c r="AK649" s="32">
        <v>-0.23079365079365066</v>
      </c>
      <c r="AL649" s="35">
        <v>44225.041666666664</v>
      </c>
      <c r="AM649" s="16"/>
    </row>
    <row r="650" spans="1:39" ht="49.5" hidden="1" x14ac:dyDescent="0.25">
      <c r="A650" s="25" t="s">
        <v>183</v>
      </c>
      <c r="B650" s="25" t="s">
        <v>1136</v>
      </c>
      <c r="C650" s="39">
        <v>634450</v>
      </c>
      <c r="D650" s="25" t="s">
        <v>1617</v>
      </c>
      <c r="E650" s="25" t="s">
        <v>171</v>
      </c>
      <c r="F650" s="25" t="s">
        <v>54</v>
      </c>
      <c r="G650" s="25" t="s">
        <v>90</v>
      </c>
      <c r="H650" s="25" t="s">
        <v>74</v>
      </c>
      <c r="I650" s="25" t="s">
        <v>194</v>
      </c>
      <c r="J650" s="25" t="s">
        <v>198</v>
      </c>
      <c r="K650" s="25" t="s">
        <v>65</v>
      </c>
      <c r="L650" s="25" t="s">
        <v>209</v>
      </c>
      <c r="M650" s="25" t="s">
        <v>200</v>
      </c>
      <c r="N650" s="26">
        <v>175253.01</v>
      </c>
      <c r="O650" s="26">
        <v>221676.79999999999</v>
      </c>
      <c r="P650" s="27">
        <v>46423.789999999979</v>
      </c>
      <c r="Q650" s="28">
        <v>0.26489582119017513</v>
      </c>
      <c r="R650" s="29">
        <v>44390.74</v>
      </c>
      <c r="S650" s="29">
        <v>145870.10999999999</v>
      </c>
      <c r="T650" s="30">
        <v>101479.37</v>
      </c>
      <c r="U650" s="31">
        <v>2.2860481713077996</v>
      </c>
      <c r="V650" s="26">
        <v>43011.65</v>
      </c>
      <c r="W650" s="26">
        <v>46320.59</v>
      </c>
      <c r="X650" s="27">
        <v>3308.9399999999951</v>
      </c>
      <c r="Y650" s="28">
        <v>7.6931250021796307E-2</v>
      </c>
      <c r="Z650" s="29">
        <v>8236.7999999999993</v>
      </c>
      <c r="AA650" s="29">
        <v>13009.5</v>
      </c>
      <c r="AB650" s="30">
        <v>4772.7000000000007</v>
      </c>
      <c r="AC650" s="32">
        <v>0.57943618881118897</v>
      </c>
      <c r="AD650" s="26">
        <v>79613.820000000007</v>
      </c>
      <c r="AE650" s="26">
        <v>16476.599999999999</v>
      </c>
      <c r="AF650" s="27">
        <v>-63137.220000000008</v>
      </c>
      <c r="AG650" s="33">
        <v>-0.79304346908614609</v>
      </c>
      <c r="AH650" s="34">
        <v>314.60000000000002</v>
      </c>
      <c r="AI650" s="34">
        <v>441</v>
      </c>
      <c r="AJ650" s="34">
        <v>126.39999999999998</v>
      </c>
      <c r="AK650" s="32">
        <v>0.40178003814367441</v>
      </c>
      <c r="AL650" s="35">
        <v>44585.041666666664</v>
      </c>
      <c r="AM650" s="16"/>
    </row>
    <row r="651" spans="1:39" ht="33" hidden="1" x14ac:dyDescent="0.25">
      <c r="A651" s="25" t="s">
        <v>183</v>
      </c>
      <c r="B651" s="25" t="s">
        <v>51</v>
      </c>
      <c r="C651" s="39">
        <v>634502</v>
      </c>
      <c r="D651" s="25" t="s">
        <v>241</v>
      </c>
      <c r="E651" s="25" t="s">
        <v>53</v>
      </c>
      <c r="F651" s="25" t="s">
        <v>54</v>
      </c>
      <c r="G651" s="25" t="s">
        <v>79</v>
      </c>
      <c r="H651" s="17"/>
      <c r="I651" s="17"/>
      <c r="J651" s="25" t="s">
        <v>64</v>
      </c>
      <c r="K651" s="25" t="s">
        <v>65</v>
      </c>
      <c r="L651" s="25" t="s">
        <v>66</v>
      </c>
      <c r="M651" s="25" t="s">
        <v>192</v>
      </c>
      <c r="N651" s="26">
        <v>50376.04</v>
      </c>
      <c r="O651" s="26">
        <v>50008.66</v>
      </c>
      <c r="P651" s="27">
        <v>-367.37999999999738</v>
      </c>
      <c r="Q651" s="28">
        <v>-7.2927526657513642E-3</v>
      </c>
      <c r="R651" s="29">
        <v>1188.45</v>
      </c>
      <c r="S651" s="29">
        <v>7034.32</v>
      </c>
      <c r="T651" s="30">
        <v>5845.87</v>
      </c>
      <c r="U651" s="31">
        <v>4.9189027725188268</v>
      </c>
      <c r="V651" s="26">
        <v>1229.5899999999999</v>
      </c>
      <c r="W651" s="26">
        <v>0</v>
      </c>
      <c r="X651" s="27">
        <v>-1229.5899999999999</v>
      </c>
      <c r="Y651" s="28">
        <v>-1</v>
      </c>
      <c r="Z651" s="29">
        <v>0</v>
      </c>
      <c r="AA651" s="29">
        <v>0</v>
      </c>
      <c r="AB651" s="30">
        <v>0</v>
      </c>
      <c r="AC651" s="19"/>
      <c r="AD651" s="26">
        <v>47958</v>
      </c>
      <c r="AE651" s="26">
        <v>42974.34</v>
      </c>
      <c r="AF651" s="27">
        <v>-4983.6600000000035</v>
      </c>
      <c r="AG651" s="33">
        <v>-0.10391717753033912</v>
      </c>
      <c r="AH651" s="34">
        <v>0.39999999999999858</v>
      </c>
      <c r="AI651" s="34">
        <v>2</v>
      </c>
      <c r="AJ651" s="34">
        <v>1.6000000000000014</v>
      </c>
      <c r="AK651" s="32">
        <v>4.0000000000000178</v>
      </c>
      <c r="AL651" s="35">
        <v>44418.041666666664</v>
      </c>
      <c r="AM651" s="16"/>
    </row>
    <row r="652" spans="1:39" ht="49.5" hidden="1" x14ac:dyDescent="0.25">
      <c r="A652" s="25" t="s">
        <v>183</v>
      </c>
      <c r="B652" s="25" t="s">
        <v>1043</v>
      </c>
      <c r="C652" s="39">
        <v>634524</v>
      </c>
      <c r="D652" s="25" t="s">
        <v>1621</v>
      </c>
      <c r="E652" s="25" t="s">
        <v>53</v>
      </c>
      <c r="F652" s="25" t="s">
        <v>54</v>
      </c>
      <c r="G652" s="25" t="s">
        <v>74</v>
      </c>
      <c r="H652" s="25" t="s">
        <v>83</v>
      </c>
      <c r="I652" s="25" t="s">
        <v>69</v>
      </c>
      <c r="J652" s="25" t="s">
        <v>95</v>
      </c>
      <c r="K652" s="25" t="s">
        <v>65</v>
      </c>
      <c r="L652" s="25" t="s">
        <v>1045</v>
      </c>
      <c r="M652" s="25" t="s">
        <v>1255</v>
      </c>
      <c r="N652" s="26">
        <v>48926.05</v>
      </c>
      <c r="O652" s="26">
        <v>40494.379999999997</v>
      </c>
      <c r="P652" s="27">
        <v>-8431.6700000000055</v>
      </c>
      <c r="Q652" s="28">
        <v>-0.17233498310204901</v>
      </c>
      <c r="R652" s="29">
        <v>25443.17</v>
      </c>
      <c r="S652" s="29">
        <v>17211.14</v>
      </c>
      <c r="T652" s="30">
        <v>-8232.0299999999988</v>
      </c>
      <c r="U652" s="31">
        <v>-0.32354576886449288</v>
      </c>
      <c r="V652" s="26">
        <v>19331.68</v>
      </c>
      <c r="W652" s="26">
        <v>11378.42</v>
      </c>
      <c r="X652" s="27">
        <v>-7953.26</v>
      </c>
      <c r="Y652" s="28">
        <v>-0.4114106999495129</v>
      </c>
      <c r="Z652" s="29">
        <v>112</v>
      </c>
      <c r="AA652" s="29">
        <v>8319.82</v>
      </c>
      <c r="AB652" s="30">
        <v>8207.82</v>
      </c>
      <c r="AC652" s="32">
        <v>73.284107142857138</v>
      </c>
      <c r="AD652" s="26">
        <v>4039.2</v>
      </c>
      <c r="AE652" s="26">
        <v>3585</v>
      </c>
      <c r="AF652" s="27">
        <v>-454.19999999999982</v>
      </c>
      <c r="AG652" s="33">
        <v>-0.11244800950683299</v>
      </c>
      <c r="AH652" s="34">
        <v>216</v>
      </c>
      <c r="AI652" s="34">
        <v>173.5</v>
      </c>
      <c r="AJ652" s="34">
        <v>-42.5</v>
      </c>
      <c r="AK652" s="32">
        <v>-0.19675925925925927</v>
      </c>
      <c r="AL652" s="35">
        <v>43938.041666666664</v>
      </c>
      <c r="AM652" s="16"/>
    </row>
    <row r="653" spans="1:39" ht="66" hidden="1" x14ac:dyDescent="0.25">
      <c r="A653" s="25" t="s">
        <v>183</v>
      </c>
      <c r="B653" s="25" t="s">
        <v>1043</v>
      </c>
      <c r="C653" s="39">
        <v>634642</v>
      </c>
      <c r="D653" s="25" t="s">
        <v>1630</v>
      </c>
      <c r="E653" s="25" t="s">
        <v>53</v>
      </c>
      <c r="F653" s="25" t="s">
        <v>54</v>
      </c>
      <c r="G653" s="25" t="s">
        <v>74</v>
      </c>
      <c r="H653" s="25" t="s">
        <v>131</v>
      </c>
      <c r="I653" s="25" t="s">
        <v>56</v>
      </c>
      <c r="J653" s="25" t="s">
        <v>195</v>
      </c>
      <c r="K653" s="25" t="s">
        <v>65</v>
      </c>
      <c r="L653" s="25" t="s">
        <v>1045</v>
      </c>
      <c r="M653" s="25" t="s">
        <v>205</v>
      </c>
      <c r="N653" s="26">
        <v>35001.71</v>
      </c>
      <c r="O653" s="26">
        <v>27527.86</v>
      </c>
      <c r="P653" s="27">
        <v>-7473.8499999999985</v>
      </c>
      <c r="Q653" s="28">
        <v>-0.21352813905377763</v>
      </c>
      <c r="R653" s="29">
        <v>5111.3599999999997</v>
      </c>
      <c r="S653" s="29">
        <v>7028.21</v>
      </c>
      <c r="T653" s="30">
        <v>1916.8500000000004</v>
      </c>
      <c r="U653" s="31">
        <v>0.37501760783822713</v>
      </c>
      <c r="V653" s="26">
        <v>225.59</v>
      </c>
      <c r="W653" s="26">
        <v>743.47</v>
      </c>
      <c r="X653" s="27">
        <v>517.88</v>
      </c>
      <c r="Y653" s="28">
        <v>2.2956691342701361</v>
      </c>
      <c r="Z653" s="29">
        <v>184</v>
      </c>
      <c r="AA653" s="29">
        <v>252</v>
      </c>
      <c r="AB653" s="30">
        <v>68</v>
      </c>
      <c r="AC653" s="32">
        <v>0.36956521739130432</v>
      </c>
      <c r="AD653" s="26">
        <v>29480.76</v>
      </c>
      <c r="AE653" s="26">
        <v>19504.18</v>
      </c>
      <c r="AF653" s="27">
        <v>-9976.5799999999981</v>
      </c>
      <c r="AG653" s="33">
        <v>-0.33840986460321915</v>
      </c>
      <c r="AH653" s="34">
        <v>11</v>
      </c>
      <c r="AI653" s="34">
        <v>26.5</v>
      </c>
      <c r="AJ653" s="34">
        <v>15.5</v>
      </c>
      <c r="AK653" s="32">
        <v>1.4090909090909092</v>
      </c>
      <c r="AL653" s="35">
        <v>43855.041655092595</v>
      </c>
      <c r="AM653" s="16"/>
    </row>
    <row r="654" spans="1:39" ht="33" hidden="1" x14ac:dyDescent="0.25">
      <c r="A654" s="25" t="s">
        <v>183</v>
      </c>
      <c r="B654" s="25" t="s">
        <v>1043</v>
      </c>
      <c r="C654" s="39">
        <v>634662</v>
      </c>
      <c r="D654" s="25" t="s">
        <v>1632</v>
      </c>
      <c r="E654" s="25" t="s">
        <v>171</v>
      </c>
      <c r="F654" s="25" t="s">
        <v>54</v>
      </c>
      <c r="G654" s="25" t="s">
        <v>83</v>
      </c>
      <c r="H654" s="25" t="s">
        <v>112</v>
      </c>
      <c r="I654" s="25" t="s">
        <v>69</v>
      </c>
      <c r="J654" s="25" t="s">
        <v>198</v>
      </c>
      <c r="K654" s="25" t="s">
        <v>65</v>
      </c>
      <c r="L654" s="25" t="s">
        <v>1045</v>
      </c>
      <c r="M654" s="25" t="s">
        <v>200</v>
      </c>
      <c r="N654" s="26">
        <v>99786.33</v>
      </c>
      <c r="O654" s="26">
        <v>119921.84</v>
      </c>
      <c r="P654" s="27">
        <v>20135.509999999995</v>
      </c>
      <c r="Q654" s="28">
        <v>0.20178625669467948</v>
      </c>
      <c r="R654" s="29">
        <v>28142.49</v>
      </c>
      <c r="S654" s="29">
        <v>22081.7</v>
      </c>
      <c r="T654" s="30">
        <v>-6060.7900000000009</v>
      </c>
      <c r="U654" s="31">
        <v>-0.21536082983417604</v>
      </c>
      <c r="V654" s="26">
        <v>29327.279999999999</v>
      </c>
      <c r="W654" s="26">
        <v>29041.82</v>
      </c>
      <c r="X654" s="27">
        <v>-285.45999999999913</v>
      </c>
      <c r="Y654" s="28">
        <v>-9.7335995700930725E-3</v>
      </c>
      <c r="Z654" s="29">
        <v>0</v>
      </c>
      <c r="AA654" s="29">
        <v>4554.04</v>
      </c>
      <c r="AB654" s="30">
        <v>4554.04</v>
      </c>
      <c r="AC654" s="19"/>
      <c r="AD654" s="26">
        <v>42316.56</v>
      </c>
      <c r="AE654" s="26">
        <v>64244.28</v>
      </c>
      <c r="AF654" s="27">
        <v>21927.72</v>
      </c>
      <c r="AG654" s="33">
        <v>0.51818295248952184</v>
      </c>
      <c r="AH654" s="34">
        <v>176</v>
      </c>
      <c r="AI654" s="34">
        <v>219.5</v>
      </c>
      <c r="AJ654" s="34">
        <v>43.5</v>
      </c>
      <c r="AK654" s="32">
        <v>0.24715909090909091</v>
      </c>
      <c r="AL654" s="35">
        <v>44193.041666666664</v>
      </c>
      <c r="AM654" s="16"/>
    </row>
    <row r="655" spans="1:39" ht="41.25" hidden="1" x14ac:dyDescent="0.25">
      <c r="A655" s="25" t="s">
        <v>183</v>
      </c>
      <c r="B655" s="25" t="s">
        <v>1043</v>
      </c>
      <c r="C655" s="39">
        <v>634679</v>
      </c>
      <c r="D655" s="25" t="s">
        <v>1633</v>
      </c>
      <c r="E655" s="25" t="s">
        <v>53</v>
      </c>
      <c r="F655" s="25" t="s">
        <v>54</v>
      </c>
      <c r="G655" s="25" t="s">
        <v>69</v>
      </c>
      <c r="H655" s="25" t="s">
        <v>827</v>
      </c>
      <c r="I655" s="25" t="s">
        <v>69</v>
      </c>
      <c r="J655" s="25" t="s">
        <v>195</v>
      </c>
      <c r="K655" s="25" t="s">
        <v>65</v>
      </c>
      <c r="L655" s="25" t="s">
        <v>1045</v>
      </c>
      <c r="M655" s="25" t="s">
        <v>1255</v>
      </c>
      <c r="N655" s="26">
        <v>85712.54</v>
      </c>
      <c r="O655" s="26">
        <v>88080.84</v>
      </c>
      <c r="P655" s="27">
        <v>2368.3000000000029</v>
      </c>
      <c r="Q655" s="28">
        <v>2.7630729412522405E-2</v>
      </c>
      <c r="R655" s="29">
        <v>46321.67</v>
      </c>
      <c r="S655" s="29">
        <v>10657.11</v>
      </c>
      <c r="T655" s="30">
        <v>-35664.559999999998</v>
      </c>
      <c r="U655" s="31">
        <v>-0.76993251754524394</v>
      </c>
      <c r="V655" s="26">
        <v>33302.870000000003</v>
      </c>
      <c r="W655" s="26">
        <v>31426.76</v>
      </c>
      <c r="X655" s="27">
        <v>-1876.1100000000042</v>
      </c>
      <c r="Y655" s="28">
        <v>-5.6334784359426203E-2</v>
      </c>
      <c r="Z655" s="29">
        <v>6088</v>
      </c>
      <c r="AA655" s="29">
        <v>855.86</v>
      </c>
      <c r="AB655" s="30">
        <v>-5232.1400000000003</v>
      </c>
      <c r="AC655" s="32">
        <v>-0.8594185282522997</v>
      </c>
      <c r="AD655" s="26">
        <v>0</v>
      </c>
      <c r="AE655" s="26">
        <v>30403.26</v>
      </c>
      <c r="AF655" s="27">
        <v>30403.26</v>
      </c>
      <c r="AG655" s="18"/>
      <c r="AH655" s="34">
        <v>317</v>
      </c>
      <c r="AI655" s="34">
        <v>39.5</v>
      </c>
      <c r="AJ655" s="34">
        <v>-277.5</v>
      </c>
      <c r="AK655" s="32">
        <v>-0.87539432176656151</v>
      </c>
      <c r="AL655" s="35">
        <v>43858.041655092595</v>
      </c>
      <c r="AM655" s="16"/>
    </row>
    <row r="656" spans="1:39" ht="33" hidden="1" x14ac:dyDescent="0.25">
      <c r="A656" s="25" t="s">
        <v>183</v>
      </c>
      <c r="B656" s="25" t="s">
        <v>51</v>
      </c>
      <c r="C656" s="39">
        <v>634901</v>
      </c>
      <c r="D656" s="25" t="s">
        <v>244</v>
      </c>
      <c r="E656" s="25" t="s">
        <v>53</v>
      </c>
      <c r="F656" s="25" t="s">
        <v>54</v>
      </c>
      <c r="G656" s="25" t="s">
        <v>79</v>
      </c>
      <c r="H656" s="17"/>
      <c r="I656" s="17"/>
      <c r="J656" s="25" t="s">
        <v>185</v>
      </c>
      <c r="K656" s="25" t="s">
        <v>65</v>
      </c>
      <c r="L656" s="25" t="s">
        <v>189</v>
      </c>
      <c r="M656" s="25" t="s">
        <v>187</v>
      </c>
      <c r="N656" s="26">
        <v>289792.44</v>
      </c>
      <c r="O656" s="26">
        <v>280916</v>
      </c>
      <c r="P656" s="27">
        <v>-8876.4400000000023</v>
      </c>
      <c r="Q656" s="28">
        <v>-3.0630336664407128E-2</v>
      </c>
      <c r="R656" s="29">
        <v>34383.51</v>
      </c>
      <c r="S656" s="29">
        <v>49557.919999999998</v>
      </c>
      <c r="T656" s="30">
        <v>15174.409999999996</v>
      </c>
      <c r="U656" s="31">
        <v>0.44132812502272151</v>
      </c>
      <c r="V656" s="26">
        <v>9642.33</v>
      </c>
      <c r="W656" s="26">
        <v>8390.15</v>
      </c>
      <c r="X656" s="27">
        <v>-1252.1800000000003</v>
      </c>
      <c r="Y656" s="28">
        <v>-0.12986280287026064</v>
      </c>
      <c r="Z656" s="29">
        <v>6390</v>
      </c>
      <c r="AA656" s="29">
        <v>4548</v>
      </c>
      <c r="AB656" s="30">
        <v>-1842</v>
      </c>
      <c r="AC656" s="32">
        <v>-0.28826291079812205</v>
      </c>
      <c r="AD656" s="26">
        <v>239376.6</v>
      </c>
      <c r="AE656" s="26">
        <v>218419.93</v>
      </c>
      <c r="AF656" s="27">
        <v>-20956.670000000013</v>
      </c>
      <c r="AG656" s="33">
        <v>-8.7546861305574611E-2</v>
      </c>
      <c r="AH656" s="34">
        <v>185</v>
      </c>
      <c r="AI656" s="34">
        <v>183.5</v>
      </c>
      <c r="AJ656" s="34">
        <v>-1.5</v>
      </c>
      <c r="AK656" s="32">
        <v>-8.1081081081081086E-3</v>
      </c>
      <c r="AL656" s="35">
        <v>44274.041666666664</v>
      </c>
      <c r="AM656" s="16"/>
    </row>
    <row r="657" spans="1:39" ht="33" hidden="1" x14ac:dyDescent="0.25">
      <c r="A657" s="25" t="s">
        <v>183</v>
      </c>
      <c r="B657" s="25" t="s">
        <v>1043</v>
      </c>
      <c r="C657" s="39">
        <v>634915</v>
      </c>
      <c r="D657" s="25" t="s">
        <v>1626</v>
      </c>
      <c r="E657" s="25" t="s">
        <v>53</v>
      </c>
      <c r="F657" s="25" t="s">
        <v>54</v>
      </c>
      <c r="G657" s="25" t="s">
        <v>69</v>
      </c>
      <c r="H657" s="25" t="s">
        <v>90</v>
      </c>
      <c r="I657" s="25" t="s">
        <v>131</v>
      </c>
      <c r="J657" s="25" t="s">
        <v>195</v>
      </c>
      <c r="K657" s="25" t="s">
        <v>65</v>
      </c>
      <c r="L657" s="25" t="s">
        <v>1045</v>
      </c>
      <c r="M657" s="25" t="s">
        <v>200</v>
      </c>
      <c r="N657" s="26">
        <v>28208.7</v>
      </c>
      <c r="O657" s="26">
        <v>47932.42</v>
      </c>
      <c r="P657" s="27">
        <v>19723.719999999998</v>
      </c>
      <c r="Q657" s="28">
        <v>0.69920698224306677</v>
      </c>
      <c r="R657" s="29">
        <v>5233.17</v>
      </c>
      <c r="S657" s="29">
        <v>13514</v>
      </c>
      <c r="T657" s="30">
        <v>8280.83</v>
      </c>
      <c r="U657" s="31">
        <v>1.5823735900037643</v>
      </c>
      <c r="V657" s="26">
        <v>22273.53</v>
      </c>
      <c r="W657" s="26">
        <v>25685.89</v>
      </c>
      <c r="X657" s="27">
        <v>3412.3600000000006</v>
      </c>
      <c r="Y657" s="28">
        <v>0.15320247845761317</v>
      </c>
      <c r="Z657" s="29">
        <v>702</v>
      </c>
      <c r="AA657" s="29">
        <v>4010.32</v>
      </c>
      <c r="AB657" s="30">
        <v>3308.32</v>
      </c>
      <c r="AC657" s="32">
        <v>4.7127065527065533</v>
      </c>
      <c r="AD657" s="26">
        <v>0</v>
      </c>
      <c r="AE657" s="26">
        <v>2193.31</v>
      </c>
      <c r="AF657" s="27">
        <v>2193.31</v>
      </c>
      <c r="AG657" s="18"/>
      <c r="AH657" s="34">
        <v>32</v>
      </c>
      <c r="AI657" s="34">
        <v>155</v>
      </c>
      <c r="AJ657" s="34">
        <v>123</v>
      </c>
      <c r="AK657" s="32">
        <v>3.84375</v>
      </c>
      <c r="AL657" s="35">
        <v>43867.041655092595</v>
      </c>
      <c r="AM657" s="16"/>
    </row>
    <row r="658" spans="1:39" ht="66" hidden="1" x14ac:dyDescent="0.25">
      <c r="A658" s="25" t="s">
        <v>183</v>
      </c>
      <c r="B658" s="25" t="s">
        <v>1043</v>
      </c>
      <c r="C658" s="39">
        <v>634945</v>
      </c>
      <c r="D658" s="25" t="s">
        <v>1627</v>
      </c>
      <c r="E658" s="25" t="s">
        <v>53</v>
      </c>
      <c r="F658" s="25" t="s">
        <v>63</v>
      </c>
      <c r="G658" s="25" t="s">
        <v>56</v>
      </c>
      <c r="H658" s="25" t="s">
        <v>56</v>
      </c>
      <c r="I658" s="25" t="s">
        <v>56</v>
      </c>
      <c r="J658" s="25" t="s">
        <v>195</v>
      </c>
      <c r="K658" s="25" t="s">
        <v>65</v>
      </c>
      <c r="L658" s="25" t="s">
        <v>1045</v>
      </c>
      <c r="M658" s="25" t="s">
        <v>243</v>
      </c>
      <c r="N658" s="26">
        <v>15659.78</v>
      </c>
      <c r="O658" s="26">
        <v>0</v>
      </c>
      <c r="P658" s="27">
        <v>-15659.78</v>
      </c>
      <c r="Q658" s="28">
        <v>-1</v>
      </c>
      <c r="R658" s="29">
        <v>12630.18</v>
      </c>
      <c r="S658" s="29">
        <v>0</v>
      </c>
      <c r="T658" s="30">
        <v>-12630.18</v>
      </c>
      <c r="U658" s="31">
        <v>-1</v>
      </c>
      <c r="V658" s="26">
        <v>767.57</v>
      </c>
      <c r="W658" s="26">
        <v>0</v>
      </c>
      <c r="X658" s="27">
        <v>-767.57</v>
      </c>
      <c r="Y658" s="28">
        <v>-1</v>
      </c>
      <c r="Z658" s="29">
        <v>1914</v>
      </c>
      <c r="AA658" s="29">
        <v>0</v>
      </c>
      <c r="AB658" s="30">
        <v>-1914</v>
      </c>
      <c r="AC658" s="32">
        <v>-1</v>
      </c>
      <c r="AD658" s="26">
        <v>348.03</v>
      </c>
      <c r="AE658" s="26">
        <v>0</v>
      </c>
      <c r="AF658" s="27">
        <v>-348.03</v>
      </c>
      <c r="AG658" s="33">
        <v>-1</v>
      </c>
      <c r="AH658" s="34">
        <v>0</v>
      </c>
      <c r="AI658" s="34">
        <v>0</v>
      </c>
      <c r="AJ658" s="34">
        <v>0</v>
      </c>
      <c r="AK658" s="19"/>
      <c r="AL658" s="35">
        <v>44112.041666666664</v>
      </c>
      <c r="AM658" s="16"/>
    </row>
    <row r="659" spans="1:39" ht="82.5" hidden="1" x14ac:dyDescent="0.25">
      <c r="A659" s="25" t="s">
        <v>183</v>
      </c>
      <c r="B659" s="25" t="s">
        <v>1043</v>
      </c>
      <c r="C659" s="39">
        <v>634969</v>
      </c>
      <c r="D659" s="25" t="s">
        <v>1628</v>
      </c>
      <c r="E659" s="25" t="s">
        <v>53</v>
      </c>
      <c r="F659" s="25" t="s">
        <v>54</v>
      </c>
      <c r="G659" s="25" t="s">
        <v>75</v>
      </c>
      <c r="H659" s="25" t="s">
        <v>74</v>
      </c>
      <c r="I659" s="25" t="s">
        <v>83</v>
      </c>
      <c r="J659" s="25" t="s">
        <v>195</v>
      </c>
      <c r="K659" s="25" t="s">
        <v>65</v>
      </c>
      <c r="L659" s="25" t="s">
        <v>1045</v>
      </c>
      <c r="M659" s="25" t="s">
        <v>205</v>
      </c>
      <c r="N659" s="26">
        <v>34823.410000000003</v>
      </c>
      <c r="O659" s="26">
        <v>36288.47</v>
      </c>
      <c r="P659" s="27">
        <v>1465.0599999999977</v>
      </c>
      <c r="Q659" s="28">
        <v>4.2071123993887946E-2</v>
      </c>
      <c r="R659" s="29">
        <v>5735.71</v>
      </c>
      <c r="S659" s="29">
        <v>7549.75</v>
      </c>
      <c r="T659" s="30">
        <v>1814.04</v>
      </c>
      <c r="U659" s="31">
        <v>0.31627122012793535</v>
      </c>
      <c r="V659" s="26">
        <v>195.78</v>
      </c>
      <c r="W659" s="26">
        <v>460.55</v>
      </c>
      <c r="X659" s="27">
        <v>264.77</v>
      </c>
      <c r="Y659" s="28">
        <v>1.3523853304729798</v>
      </c>
      <c r="Z659" s="29">
        <v>354</v>
      </c>
      <c r="AA659" s="29">
        <v>234</v>
      </c>
      <c r="AB659" s="30">
        <v>-120</v>
      </c>
      <c r="AC659" s="32">
        <v>-0.33898305084745761</v>
      </c>
      <c r="AD659" s="26">
        <v>28537.919999999998</v>
      </c>
      <c r="AE659" s="26">
        <v>28044.17</v>
      </c>
      <c r="AF659" s="27">
        <v>-493.75</v>
      </c>
      <c r="AG659" s="33">
        <v>-1.7301541247575158E-2</v>
      </c>
      <c r="AH659" s="34">
        <v>21</v>
      </c>
      <c r="AI659" s="34">
        <v>36.5</v>
      </c>
      <c r="AJ659" s="34">
        <v>15.5</v>
      </c>
      <c r="AK659" s="32">
        <v>0.73809523809523814</v>
      </c>
      <c r="AL659" s="35">
        <v>43861.041655092595</v>
      </c>
      <c r="AM659" s="16"/>
    </row>
    <row r="660" spans="1:39" ht="82.5" hidden="1" x14ac:dyDescent="0.25">
      <c r="A660" s="25" t="s">
        <v>183</v>
      </c>
      <c r="B660" s="25" t="s">
        <v>1043</v>
      </c>
      <c r="C660" s="39">
        <v>635041</v>
      </c>
      <c r="D660" s="25" t="s">
        <v>1623</v>
      </c>
      <c r="E660" s="25" t="s">
        <v>53</v>
      </c>
      <c r="F660" s="25" t="s">
        <v>54</v>
      </c>
      <c r="G660" s="25" t="s">
        <v>90</v>
      </c>
      <c r="H660" s="25" t="s">
        <v>69</v>
      </c>
      <c r="I660" s="25" t="s">
        <v>69</v>
      </c>
      <c r="J660" s="25" t="s">
        <v>195</v>
      </c>
      <c r="K660" s="25" t="s">
        <v>1624</v>
      </c>
      <c r="L660" s="25" t="s">
        <v>1045</v>
      </c>
      <c r="M660" s="25" t="s">
        <v>1255</v>
      </c>
      <c r="N660" s="26">
        <v>40940.400000000001</v>
      </c>
      <c r="O660" s="26">
        <v>53008.23</v>
      </c>
      <c r="P660" s="27">
        <v>12067.830000000002</v>
      </c>
      <c r="Q660" s="28">
        <v>0.29476580590321544</v>
      </c>
      <c r="R660" s="29">
        <v>26428.33</v>
      </c>
      <c r="S660" s="29">
        <v>28656.66</v>
      </c>
      <c r="T660" s="30">
        <v>2228.3299999999981</v>
      </c>
      <c r="U660" s="31">
        <v>8.4315959426872519E-2</v>
      </c>
      <c r="V660" s="26">
        <v>11202.07</v>
      </c>
      <c r="W660" s="26">
        <v>12060.19</v>
      </c>
      <c r="X660" s="27">
        <v>858.1200000000008</v>
      </c>
      <c r="Y660" s="28">
        <v>7.6603699137748726E-2</v>
      </c>
      <c r="Z660" s="29">
        <v>3310</v>
      </c>
      <c r="AA660" s="29">
        <v>6867</v>
      </c>
      <c r="AB660" s="30">
        <v>3557</v>
      </c>
      <c r="AC660" s="32">
        <v>1.0746223564954682</v>
      </c>
      <c r="AD660" s="26">
        <v>0</v>
      </c>
      <c r="AE660" s="26">
        <v>5424.38</v>
      </c>
      <c r="AF660" s="27">
        <v>5424.38</v>
      </c>
      <c r="AG660" s="18"/>
      <c r="AH660" s="34">
        <v>180</v>
      </c>
      <c r="AI660" s="34">
        <v>291.5</v>
      </c>
      <c r="AJ660" s="34">
        <v>111.5</v>
      </c>
      <c r="AK660" s="32">
        <v>0.61944444444444446</v>
      </c>
      <c r="AL660" s="35">
        <v>43901.041655092595</v>
      </c>
      <c r="AM660" s="16"/>
    </row>
    <row r="661" spans="1:39" ht="57.75" hidden="1" x14ac:dyDescent="0.25">
      <c r="A661" s="25" t="s">
        <v>183</v>
      </c>
      <c r="B661" s="25" t="s">
        <v>1043</v>
      </c>
      <c r="C661" s="39">
        <v>635042</v>
      </c>
      <c r="D661" s="25" t="s">
        <v>1622</v>
      </c>
      <c r="E661" s="25" t="s">
        <v>53</v>
      </c>
      <c r="F661" s="25" t="s">
        <v>63</v>
      </c>
      <c r="G661" s="25" t="s">
        <v>56</v>
      </c>
      <c r="H661" s="17"/>
      <c r="I661" s="17"/>
      <c r="J661" s="17"/>
      <c r="K661" s="25" t="s">
        <v>65</v>
      </c>
      <c r="L661" s="25" t="s">
        <v>1045</v>
      </c>
      <c r="M661" s="25" t="s">
        <v>243</v>
      </c>
      <c r="N661" s="26">
        <v>0</v>
      </c>
      <c r="O661" s="26">
        <v>0</v>
      </c>
      <c r="P661" s="27">
        <v>0</v>
      </c>
      <c r="Q661" s="18"/>
      <c r="R661" s="29">
        <v>0</v>
      </c>
      <c r="S661" s="29">
        <v>0</v>
      </c>
      <c r="T661" s="30">
        <v>0</v>
      </c>
      <c r="U661" s="19"/>
      <c r="V661" s="26">
        <v>0</v>
      </c>
      <c r="W661" s="26">
        <v>0</v>
      </c>
      <c r="X661" s="27">
        <v>0</v>
      </c>
      <c r="Y661" s="18"/>
      <c r="Z661" s="29">
        <v>0</v>
      </c>
      <c r="AA661" s="29">
        <v>0</v>
      </c>
      <c r="AB661" s="30">
        <v>0</v>
      </c>
      <c r="AC661" s="19"/>
      <c r="AD661" s="26">
        <v>0</v>
      </c>
      <c r="AE661" s="26">
        <v>0</v>
      </c>
      <c r="AF661" s="27">
        <v>0</v>
      </c>
      <c r="AG661" s="18"/>
      <c r="AH661" s="34">
        <v>0</v>
      </c>
      <c r="AI661" s="34">
        <v>0</v>
      </c>
      <c r="AJ661" s="34">
        <v>0</v>
      </c>
      <c r="AK661" s="19"/>
      <c r="AL661" s="35">
        <v>44176.041666666664</v>
      </c>
      <c r="AM661" s="16"/>
    </row>
    <row r="662" spans="1:39" ht="57.75" hidden="1" x14ac:dyDescent="0.25">
      <c r="A662" s="25" t="s">
        <v>183</v>
      </c>
      <c r="B662" s="25" t="s">
        <v>1043</v>
      </c>
      <c r="C662" s="39">
        <v>635043</v>
      </c>
      <c r="D662" s="25" t="s">
        <v>1625</v>
      </c>
      <c r="E662" s="25" t="s">
        <v>53</v>
      </c>
      <c r="F662" s="25" t="s">
        <v>54</v>
      </c>
      <c r="G662" s="25" t="s">
        <v>112</v>
      </c>
      <c r="H662" s="25" t="s">
        <v>75</v>
      </c>
      <c r="I662" s="25" t="s">
        <v>75</v>
      </c>
      <c r="J662" s="25" t="s">
        <v>198</v>
      </c>
      <c r="K662" s="25" t="s">
        <v>65</v>
      </c>
      <c r="L662" s="25" t="s">
        <v>1045</v>
      </c>
      <c r="M662" s="25" t="s">
        <v>200</v>
      </c>
      <c r="N662" s="26">
        <v>80365.960000000006</v>
      </c>
      <c r="O662" s="26">
        <v>59783.49</v>
      </c>
      <c r="P662" s="27">
        <v>-20582.470000000008</v>
      </c>
      <c r="Q662" s="28">
        <v>-0.25610930299345652</v>
      </c>
      <c r="R662" s="29">
        <v>37377.4</v>
      </c>
      <c r="S662" s="29">
        <v>11867.18</v>
      </c>
      <c r="T662" s="30">
        <v>-25510.22</v>
      </c>
      <c r="U662" s="31">
        <v>-0.68250386597248602</v>
      </c>
      <c r="V662" s="26">
        <v>25599.72</v>
      </c>
      <c r="W662" s="26">
        <v>25278.84</v>
      </c>
      <c r="X662" s="27">
        <v>-320.88000000000102</v>
      </c>
      <c r="Y662" s="28">
        <v>-1.2534512096226092E-2</v>
      </c>
      <c r="Z662" s="29">
        <v>6240</v>
      </c>
      <c r="AA662" s="29">
        <v>686.13</v>
      </c>
      <c r="AB662" s="30">
        <v>-5553.87</v>
      </c>
      <c r="AC662" s="32">
        <v>-0.89004326923076926</v>
      </c>
      <c r="AD662" s="26">
        <v>11148.84</v>
      </c>
      <c r="AE662" s="26">
        <v>21946.75</v>
      </c>
      <c r="AF662" s="27">
        <v>10797.91</v>
      </c>
      <c r="AG662" s="33">
        <v>0.96852318268088877</v>
      </c>
      <c r="AH662" s="34">
        <v>278</v>
      </c>
      <c r="AI662" s="34">
        <v>106.75000000000001</v>
      </c>
      <c r="AJ662" s="34">
        <v>-171.25</v>
      </c>
      <c r="AK662" s="32">
        <v>-0.61600719424460426</v>
      </c>
      <c r="AL662" s="35">
        <v>44182.041666666664</v>
      </c>
      <c r="AM662" s="16"/>
    </row>
    <row r="663" spans="1:39" ht="57.75" hidden="1" x14ac:dyDescent="0.25">
      <c r="A663" s="25" t="s">
        <v>183</v>
      </c>
      <c r="B663" s="25" t="s">
        <v>51</v>
      </c>
      <c r="C663" s="39">
        <v>635052</v>
      </c>
      <c r="D663" s="25" t="s">
        <v>242</v>
      </c>
      <c r="E663" s="25" t="s">
        <v>53</v>
      </c>
      <c r="F663" s="25" t="s">
        <v>63</v>
      </c>
      <c r="G663" s="25" t="s">
        <v>56</v>
      </c>
      <c r="H663" s="17"/>
      <c r="I663" s="17"/>
      <c r="J663" s="25" t="s">
        <v>198</v>
      </c>
      <c r="K663" s="25" t="s">
        <v>65</v>
      </c>
      <c r="L663" s="25" t="s">
        <v>199</v>
      </c>
      <c r="M663" s="25" t="s">
        <v>243</v>
      </c>
      <c r="N663" s="26">
        <v>0</v>
      </c>
      <c r="O663" s="26">
        <v>0</v>
      </c>
      <c r="P663" s="27">
        <v>0</v>
      </c>
      <c r="Q663" s="18"/>
      <c r="R663" s="29">
        <v>0</v>
      </c>
      <c r="S663" s="29">
        <v>0</v>
      </c>
      <c r="T663" s="30">
        <v>0</v>
      </c>
      <c r="U663" s="19"/>
      <c r="V663" s="26">
        <v>0</v>
      </c>
      <c r="W663" s="26">
        <v>0</v>
      </c>
      <c r="X663" s="27">
        <v>0</v>
      </c>
      <c r="Y663" s="18"/>
      <c r="Z663" s="29">
        <v>0</v>
      </c>
      <c r="AA663" s="29">
        <v>0</v>
      </c>
      <c r="AB663" s="30">
        <v>0</v>
      </c>
      <c r="AC663" s="19"/>
      <c r="AD663" s="26">
        <v>0</v>
      </c>
      <c r="AE663" s="26">
        <v>0</v>
      </c>
      <c r="AF663" s="27">
        <v>0</v>
      </c>
      <c r="AG663" s="18"/>
      <c r="AH663" s="34">
        <v>0</v>
      </c>
      <c r="AI663" s="34">
        <v>0</v>
      </c>
      <c r="AJ663" s="34">
        <v>0</v>
      </c>
      <c r="AK663" s="19"/>
      <c r="AL663" s="35">
        <v>44821.041666666664</v>
      </c>
      <c r="AM663" s="16"/>
    </row>
    <row r="664" spans="1:39" ht="33" hidden="1" x14ac:dyDescent="0.25">
      <c r="A664" s="25" t="s">
        <v>183</v>
      </c>
      <c r="B664" s="25" t="s">
        <v>1043</v>
      </c>
      <c r="C664" s="39">
        <v>635106</v>
      </c>
      <c r="D664" s="25" t="s">
        <v>1581</v>
      </c>
      <c r="E664" s="25" t="s">
        <v>53</v>
      </c>
      <c r="F664" s="25" t="s">
        <v>63</v>
      </c>
      <c r="G664" s="25" t="s">
        <v>56</v>
      </c>
      <c r="H664" s="17"/>
      <c r="I664" s="17"/>
      <c r="J664" s="17"/>
      <c r="K664" s="25" t="s">
        <v>65</v>
      </c>
      <c r="L664" s="25" t="s">
        <v>1045</v>
      </c>
      <c r="M664" s="25" t="s">
        <v>243</v>
      </c>
      <c r="N664" s="26">
        <v>0</v>
      </c>
      <c r="O664" s="26">
        <v>0</v>
      </c>
      <c r="P664" s="27">
        <v>0</v>
      </c>
      <c r="Q664" s="18"/>
      <c r="R664" s="29">
        <v>0</v>
      </c>
      <c r="S664" s="29">
        <v>0</v>
      </c>
      <c r="T664" s="30">
        <v>0</v>
      </c>
      <c r="U664" s="19"/>
      <c r="V664" s="26">
        <v>0</v>
      </c>
      <c r="W664" s="26">
        <v>0</v>
      </c>
      <c r="X664" s="27">
        <v>0</v>
      </c>
      <c r="Y664" s="18"/>
      <c r="Z664" s="29">
        <v>0</v>
      </c>
      <c r="AA664" s="29">
        <v>0</v>
      </c>
      <c r="AB664" s="30">
        <v>0</v>
      </c>
      <c r="AC664" s="19"/>
      <c r="AD664" s="26">
        <v>0</v>
      </c>
      <c r="AE664" s="26">
        <v>0</v>
      </c>
      <c r="AF664" s="27">
        <v>0</v>
      </c>
      <c r="AG664" s="18"/>
      <c r="AH664" s="34">
        <v>0</v>
      </c>
      <c r="AI664" s="34">
        <v>0</v>
      </c>
      <c r="AJ664" s="34">
        <v>0</v>
      </c>
      <c r="AK664" s="19"/>
      <c r="AL664" s="35">
        <v>44176.041666666664</v>
      </c>
      <c r="AM664" s="16"/>
    </row>
    <row r="665" spans="1:39" ht="49.5" hidden="1" x14ac:dyDescent="0.25">
      <c r="A665" s="25" t="s">
        <v>183</v>
      </c>
      <c r="B665" s="25" t="s">
        <v>51</v>
      </c>
      <c r="C665" s="39">
        <v>635369</v>
      </c>
      <c r="D665" s="25" t="s">
        <v>245</v>
      </c>
      <c r="E665" s="25" t="s">
        <v>53</v>
      </c>
      <c r="F665" s="25" t="s">
        <v>54</v>
      </c>
      <c r="G665" s="25" t="s">
        <v>74</v>
      </c>
      <c r="H665" s="17"/>
      <c r="I665" s="17"/>
      <c r="J665" s="25" t="s">
        <v>185</v>
      </c>
      <c r="K665" s="25" t="s">
        <v>65</v>
      </c>
      <c r="L665" s="25" t="s">
        <v>189</v>
      </c>
      <c r="M665" s="25" t="s">
        <v>187</v>
      </c>
      <c r="N665" s="26">
        <v>123057.71</v>
      </c>
      <c r="O665" s="26">
        <v>105852.96</v>
      </c>
      <c r="P665" s="27">
        <v>-17204.75</v>
      </c>
      <c r="Q665" s="28">
        <v>-0.13981041903022573</v>
      </c>
      <c r="R665" s="29">
        <v>11564.87</v>
      </c>
      <c r="S665" s="29">
        <v>16391.89</v>
      </c>
      <c r="T665" s="30">
        <v>4827.0199999999986</v>
      </c>
      <c r="U665" s="31">
        <v>0.41738644705906752</v>
      </c>
      <c r="V665" s="26">
        <v>0</v>
      </c>
      <c r="W665" s="26">
        <v>592.37</v>
      </c>
      <c r="X665" s="27">
        <v>592.37</v>
      </c>
      <c r="Y665" s="18"/>
      <c r="Z665" s="29">
        <v>876</v>
      </c>
      <c r="AA665" s="29">
        <v>112.5</v>
      </c>
      <c r="AB665" s="30">
        <v>-763.5</v>
      </c>
      <c r="AC665" s="32">
        <v>-0.87157534246575341</v>
      </c>
      <c r="AD665" s="26">
        <v>110616.84</v>
      </c>
      <c r="AE665" s="26">
        <v>87573</v>
      </c>
      <c r="AF665" s="27">
        <v>-23043.839999999997</v>
      </c>
      <c r="AG665" s="33">
        <v>-0.20832126464650408</v>
      </c>
      <c r="AH665" s="34">
        <v>34</v>
      </c>
      <c r="AI665" s="34">
        <v>42.75</v>
      </c>
      <c r="AJ665" s="34">
        <v>8.75</v>
      </c>
      <c r="AK665" s="32">
        <v>0.25735294117647056</v>
      </c>
      <c r="AL665" s="35">
        <v>44483.041666666664</v>
      </c>
      <c r="AM665" s="16"/>
    </row>
    <row r="666" spans="1:39" ht="49.5" hidden="1" x14ac:dyDescent="0.25">
      <c r="A666" s="25" t="s">
        <v>183</v>
      </c>
      <c r="B666" s="25" t="s">
        <v>1136</v>
      </c>
      <c r="C666" s="39">
        <v>635371</v>
      </c>
      <c r="D666" s="25" t="s">
        <v>5148</v>
      </c>
      <c r="E666" s="25" t="s">
        <v>53</v>
      </c>
      <c r="F666" s="25" t="s">
        <v>54</v>
      </c>
      <c r="G666" s="25" t="s">
        <v>90</v>
      </c>
      <c r="H666" s="25" t="s">
        <v>74</v>
      </c>
      <c r="I666" s="25" t="s">
        <v>56</v>
      </c>
      <c r="J666" s="25" t="s">
        <v>185</v>
      </c>
      <c r="K666" s="25" t="s">
        <v>65</v>
      </c>
      <c r="L666" s="25" t="s">
        <v>189</v>
      </c>
      <c r="M666" s="25" t="s">
        <v>1654</v>
      </c>
      <c r="N666" s="26">
        <v>342538.74</v>
      </c>
      <c r="O666" s="26">
        <v>359630.66</v>
      </c>
      <c r="P666" s="27">
        <v>17091.919999999984</v>
      </c>
      <c r="Q666" s="28">
        <v>4.9897772146881791E-2</v>
      </c>
      <c r="R666" s="29">
        <v>31657.85</v>
      </c>
      <c r="S666" s="29">
        <v>71277.03</v>
      </c>
      <c r="T666" s="30">
        <v>39619.18</v>
      </c>
      <c r="U666" s="31">
        <v>1.2514804385010354</v>
      </c>
      <c r="V666" s="26">
        <v>7064.33</v>
      </c>
      <c r="W666" s="26">
        <v>6054.06</v>
      </c>
      <c r="X666" s="27">
        <v>-1010.2699999999995</v>
      </c>
      <c r="Y666" s="28">
        <v>-0.14301002359742532</v>
      </c>
      <c r="Z666" s="29">
        <v>7160</v>
      </c>
      <c r="AA666" s="29">
        <v>6259.33</v>
      </c>
      <c r="AB666" s="30">
        <v>-900.67000000000007</v>
      </c>
      <c r="AC666" s="32">
        <v>-0.12579189944134078</v>
      </c>
      <c r="AD666" s="26">
        <v>296656.56</v>
      </c>
      <c r="AE666" s="26">
        <v>274729.40000000002</v>
      </c>
      <c r="AF666" s="27">
        <v>-21927.159999999974</v>
      </c>
      <c r="AG666" s="33">
        <v>-7.3914293349858759E-2</v>
      </c>
      <c r="AH666" s="34">
        <v>201</v>
      </c>
      <c r="AI666" s="34">
        <v>341</v>
      </c>
      <c r="AJ666" s="34">
        <v>140</v>
      </c>
      <c r="AK666" s="32">
        <v>0.69651741293532343</v>
      </c>
      <c r="AL666" s="35">
        <v>44799.041666666664</v>
      </c>
      <c r="AM666" s="16"/>
    </row>
    <row r="667" spans="1:39" ht="82.5" hidden="1" x14ac:dyDescent="0.25">
      <c r="A667" s="25" t="s">
        <v>183</v>
      </c>
      <c r="B667" s="25" t="s">
        <v>1043</v>
      </c>
      <c r="C667" s="39">
        <v>635491</v>
      </c>
      <c r="D667" s="25" t="s">
        <v>1634</v>
      </c>
      <c r="E667" s="25" t="s">
        <v>53</v>
      </c>
      <c r="F667" s="25" t="s">
        <v>54</v>
      </c>
      <c r="G667" s="25" t="s">
        <v>74</v>
      </c>
      <c r="H667" s="25" t="s">
        <v>236</v>
      </c>
      <c r="I667" s="25" t="s">
        <v>69</v>
      </c>
      <c r="J667" s="25" t="s">
        <v>195</v>
      </c>
      <c r="K667" s="25" t="s">
        <v>1523</v>
      </c>
      <c r="L667" s="25" t="s">
        <v>1045</v>
      </c>
      <c r="M667" s="25" t="s">
        <v>205</v>
      </c>
      <c r="N667" s="26">
        <v>29723.89</v>
      </c>
      <c r="O667" s="26">
        <v>20164.580000000002</v>
      </c>
      <c r="P667" s="27">
        <v>-9559.3099999999977</v>
      </c>
      <c r="Q667" s="28">
        <v>-0.32160359899057622</v>
      </c>
      <c r="R667" s="29">
        <v>20838.07</v>
      </c>
      <c r="S667" s="29">
        <v>7721.44</v>
      </c>
      <c r="T667" s="30">
        <v>-13116.630000000001</v>
      </c>
      <c r="U667" s="31">
        <v>-0.62945512708230666</v>
      </c>
      <c r="V667" s="26">
        <v>2873.82</v>
      </c>
      <c r="W667" s="26">
        <v>4430.16</v>
      </c>
      <c r="X667" s="27">
        <v>1556.3399999999997</v>
      </c>
      <c r="Y667" s="28">
        <v>0.54155792638369826</v>
      </c>
      <c r="Z667" s="29">
        <v>2340</v>
      </c>
      <c r="AA667" s="29">
        <v>1016.24</v>
      </c>
      <c r="AB667" s="30">
        <v>-1323.76</v>
      </c>
      <c r="AC667" s="32">
        <v>-0.56570940170940176</v>
      </c>
      <c r="AD667" s="26">
        <v>3672</v>
      </c>
      <c r="AE667" s="26">
        <v>6996.74</v>
      </c>
      <c r="AF667" s="27">
        <v>3324.74</v>
      </c>
      <c r="AG667" s="33">
        <v>0.90543028322440078</v>
      </c>
      <c r="AH667" s="34">
        <v>152</v>
      </c>
      <c r="AI667" s="34">
        <v>64</v>
      </c>
      <c r="AJ667" s="34">
        <v>-88</v>
      </c>
      <c r="AK667" s="32">
        <v>-0.57894736842105265</v>
      </c>
      <c r="AL667" s="35">
        <v>44183.041666666664</v>
      </c>
      <c r="AM667" s="16"/>
    </row>
    <row r="668" spans="1:39" ht="74.25" hidden="1" x14ac:dyDescent="0.25">
      <c r="A668" s="25" t="s">
        <v>183</v>
      </c>
      <c r="B668" s="25" t="s">
        <v>1043</v>
      </c>
      <c r="C668" s="39">
        <v>635563</v>
      </c>
      <c r="D668" s="25" t="s">
        <v>1522</v>
      </c>
      <c r="E668" s="25" t="s">
        <v>53</v>
      </c>
      <c r="F668" s="25" t="s">
        <v>54</v>
      </c>
      <c r="G668" s="25" t="s">
        <v>74</v>
      </c>
      <c r="H668" s="25" t="s">
        <v>211</v>
      </c>
      <c r="I668" s="25" t="s">
        <v>56</v>
      </c>
      <c r="J668" s="25" t="s">
        <v>195</v>
      </c>
      <c r="K668" s="25" t="s">
        <v>1523</v>
      </c>
      <c r="L668" s="25" t="s">
        <v>1045</v>
      </c>
      <c r="M668" s="25" t="s">
        <v>192</v>
      </c>
      <c r="N668" s="26">
        <v>15194.44</v>
      </c>
      <c r="O668" s="26">
        <v>8903.5400000000009</v>
      </c>
      <c r="P668" s="27">
        <v>-6290.9</v>
      </c>
      <c r="Q668" s="28">
        <v>-0.41402644651596238</v>
      </c>
      <c r="R668" s="29">
        <v>12746.8</v>
      </c>
      <c r="S668" s="29">
        <v>4550.87</v>
      </c>
      <c r="T668" s="30">
        <v>-8195.93</v>
      </c>
      <c r="U668" s="31">
        <v>-0.6429794144412716</v>
      </c>
      <c r="V668" s="26">
        <v>792.64</v>
      </c>
      <c r="W668" s="26">
        <v>978.09</v>
      </c>
      <c r="X668" s="27">
        <v>185.45000000000005</v>
      </c>
      <c r="Y668" s="28">
        <v>0.2339649777957207</v>
      </c>
      <c r="Z668" s="29">
        <v>1655</v>
      </c>
      <c r="AA668" s="29">
        <v>1294.58</v>
      </c>
      <c r="AB668" s="30">
        <v>-360.42000000000007</v>
      </c>
      <c r="AC668" s="32">
        <v>-0.21777643504531727</v>
      </c>
      <c r="AD668" s="26">
        <v>0</v>
      </c>
      <c r="AE668" s="26">
        <v>2080</v>
      </c>
      <c r="AF668" s="27">
        <v>2080</v>
      </c>
      <c r="AG668" s="18"/>
      <c r="AH668" s="34">
        <v>87</v>
      </c>
      <c r="AI668" s="34">
        <v>28</v>
      </c>
      <c r="AJ668" s="34">
        <v>-59</v>
      </c>
      <c r="AK668" s="32">
        <v>-0.67816091954022983</v>
      </c>
      <c r="AL668" s="35">
        <v>44145.041666666664</v>
      </c>
      <c r="AM668" s="16"/>
    </row>
    <row r="669" spans="1:39" ht="41.25" hidden="1" x14ac:dyDescent="0.25">
      <c r="A669" s="25" t="s">
        <v>183</v>
      </c>
      <c r="B669" s="25" t="s">
        <v>51</v>
      </c>
      <c r="C669" s="39">
        <v>635642</v>
      </c>
      <c r="D669" s="25" t="s">
        <v>247</v>
      </c>
      <c r="E669" s="25" t="s">
        <v>171</v>
      </c>
      <c r="F669" s="25" t="s">
        <v>54</v>
      </c>
      <c r="G669" s="25" t="s">
        <v>74</v>
      </c>
      <c r="H669" s="25" t="s">
        <v>75</v>
      </c>
      <c r="I669" s="25" t="s">
        <v>56</v>
      </c>
      <c r="J669" s="25" t="s">
        <v>198</v>
      </c>
      <c r="K669" s="25" t="s">
        <v>65</v>
      </c>
      <c r="L669" s="25" t="s">
        <v>199</v>
      </c>
      <c r="M669" s="25" t="s">
        <v>200</v>
      </c>
      <c r="N669" s="26">
        <v>194797.85</v>
      </c>
      <c r="O669" s="26">
        <v>139047.9</v>
      </c>
      <c r="P669" s="27">
        <v>-55749.950000000012</v>
      </c>
      <c r="Q669" s="28">
        <v>-0.28619386712943706</v>
      </c>
      <c r="R669" s="29">
        <v>48579.21</v>
      </c>
      <c r="S669" s="29">
        <v>33850.03</v>
      </c>
      <c r="T669" s="30">
        <v>-14729.18</v>
      </c>
      <c r="U669" s="31">
        <v>-0.30319924922616076</v>
      </c>
      <c r="V669" s="26">
        <v>71022.2</v>
      </c>
      <c r="W669" s="26">
        <v>73090.720000000001</v>
      </c>
      <c r="X669" s="27">
        <v>2068.5200000000041</v>
      </c>
      <c r="Y669" s="28">
        <v>2.9124977823835423E-2</v>
      </c>
      <c r="Z669" s="29">
        <v>7488</v>
      </c>
      <c r="AA669" s="29">
        <v>7712.09</v>
      </c>
      <c r="AB669" s="30">
        <v>224.09000000000015</v>
      </c>
      <c r="AC669" s="32">
        <v>2.9926549145299165E-2</v>
      </c>
      <c r="AD669" s="26">
        <v>67708.44</v>
      </c>
      <c r="AE669" s="26">
        <v>24384.720000000001</v>
      </c>
      <c r="AF669" s="27">
        <v>-43323.72</v>
      </c>
      <c r="AG669" s="33">
        <v>-0.63985701044064813</v>
      </c>
      <c r="AH669" s="34">
        <v>346</v>
      </c>
      <c r="AI669" s="34">
        <v>344.5</v>
      </c>
      <c r="AJ669" s="34">
        <v>-1.5</v>
      </c>
      <c r="AK669" s="32">
        <v>-4.335260115606936E-3</v>
      </c>
      <c r="AL669" s="35">
        <v>44489.041666666664</v>
      </c>
      <c r="AM669" s="16"/>
    </row>
    <row r="670" spans="1:39" ht="24.75" hidden="1" x14ac:dyDescent="0.25">
      <c r="A670" s="25" t="s">
        <v>183</v>
      </c>
      <c r="B670" s="25" t="s">
        <v>51</v>
      </c>
      <c r="C670" s="39">
        <v>635659</v>
      </c>
      <c r="D670" s="25" t="s">
        <v>246</v>
      </c>
      <c r="E670" s="25" t="s">
        <v>171</v>
      </c>
      <c r="F670" s="25" t="s">
        <v>54</v>
      </c>
      <c r="G670" s="25" t="s">
        <v>75</v>
      </c>
      <c r="H670" s="25" t="s">
        <v>112</v>
      </c>
      <c r="I670" s="25" t="s">
        <v>56</v>
      </c>
      <c r="J670" s="25" t="s">
        <v>198</v>
      </c>
      <c r="K670" s="25" t="s">
        <v>65</v>
      </c>
      <c r="L670" s="25" t="s">
        <v>209</v>
      </c>
      <c r="M670" s="25" t="s">
        <v>200</v>
      </c>
      <c r="N670" s="26">
        <v>72599.37</v>
      </c>
      <c r="O670" s="26">
        <v>60193.49</v>
      </c>
      <c r="P670" s="27">
        <v>-12405.879999999997</v>
      </c>
      <c r="Q670" s="28">
        <v>-0.17088137266204925</v>
      </c>
      <c r="R670" s="29">
        <v>31936.47</v>
      </c>
      <c r="S670" s="29">
        <v>16178.17</v>
      </c>
      <c r="T670" s="30">
        <v>-15758.300000000001</v>
      </c>
      <c r="U670" s="31">
        <v>-0.493426480760084</v>
      </c>
      <c r="V670" s="26">
        <v>16687.080000000002</v>
      </c>
      <c r="W670" s="26">
        <v>15827.87</v>
      </c>
      <c r="X670" s="27">
        <v>-859.21000000000095</v>
      </c>
      <c r="Y670" s="28">
        <v>-5.1489535616776626E-2</v>
      </c>
      <c r="Z670" s="29">
        <v>4118.3999999999996</v>
      </c>
      <c r="AA670" s="29">
        <v>4116.76</v>
      </c>
      <c r="AB670" s="30">
        <v>-1.6399999999994179</v>
      </c>
      <c r="AC670" s="32">
        <v>-3.9821289821275689E-4</v>
      </c>
      <c r="AD670" s="26">
        <v>19857.419999999998</v>
      </c>
      <c r="AE670" s="26">
        <v>24070.69</v>
      </c>
      <c r="AF670" s="27">
        <v>4213.2700000000004</v>
      </c>
      <c r="AG670" s="33">
        <v>0.21217610344143403</v>
      </c>
      <c r="AH670" s="34">
        <v>195</v>
      </c>
      <c r="AI670" s="34">
        <v>202</v>
      </c>
      <c r="AJ670" s="34">
        <v>7</v>
      </c>
      <c r="AK670" s="32">
        <v>3.5897435897435895E-2</v>
      </c>
      <c r="AL670" s="35">
        <v>44250.041666666664</v>
      </c>
      <c r="AM670" s="16"/>
    </row>
    <row r="671" spans="1:39" ht="82.5" hidden="1" x14ac:dyDescent="0.25">
      <c r="A671" s="25" t="s">
        <v>183</v>
      </c>
      <c r="B671" s="25" t="s">
        <v>1136</v>
      </c>
      <c r="C671" s="39">
        <v>635711</v>
      </c>
      <c r="D671" s="25" t="s">
        <v>5831</v>
      </c>
      <c r="E671" s="25" t="s">
        <v>53</v>
      </c>
      <c r="F671" s="25" t="s">
        <v>63</v>
      </c>
      <c r="G671" s="25" t="s">
        <v>56</v>
      </c>
      <c r="H671" s="17"/>
      <c r="I671" s="17"/>
      <c r="J671" s="25" t="s">
        <v>95</v>
      </c>
      <c r="K671" s="25" t="s">
        <v>65</v>
      </c>
      <c r="L671" s="25" t="s">
        <v>279</v>
      </c>
      <c r="M671" s="25" t="s">
        <v>243</v>
      </c>
      <c r="N671" s="26">
        <v>0</v>
      </c>
      <c r="O671" s="26">
        <v>0</v>
      </c>
      <c r="P671" s="27">
        <v>0</v>
      </c>
      <c r="Q671" s="18"/>
      <c r="R671" s="29">
        <v>0</v>
      </c>
      <c r="S671" s="29">
        <v>0</v>
      </c>
      <c r="T671" s="30">
        <v>0</v>
      </c>
      <c r="U671" s="19"/>
      <c r="V671" s="26">
        <v>0</v>
      </c>
      <c r="W671" s="26">
        <v>0</v>
      </c>
      <c r="X671" s="27">
        <v>0</v>
      </c>
      <c r="Y671" s="18"/>
      <c r="Z671" s="29">
        <v>0</v>
      </c>
      <c r="AA671" s="29">
        <v>0</v>
      </c>
      <c r="AB671" s="30">
        <v>0</v>
      </c>
      <c r="AC671" s="19"/>
      <c r="AD671" s="26">
        <v>0</v>
      </c>
      <c r="AE671" s="26">
        <v>0</v>
      </c>
      <c r="AF671" s="27">
        <v>0</v>
      </c>
      <c r="AG671" s="18"/>
      <c r="AH671" s="34">
        <v>0</v>
      </c>
      <c r="AI671" s="34">
        <v>0</v>
      </c>
      <c r="AJ671" s="34">
        <v>0</v>
      </c>
      <c r="AK671" s="19"/>
      <c r="AL671" s="35">
        <v>44526.041666666664</v>
      </c>
      <c r="AM671" s="16"/>
    </row>
    <row r="672" spans="1:39" ht="33" hidden="1" x14ac:dyDescent="0.25">
      <c r="A672" s="25" t="s">
        <v>183</v>
      </c>
      <c r="B672" s="25" t="s">
        <v>1043</v>
      </c>
      <c r="C672" s="39">
        <v>635795</v>
      </c>
      <c r="D672" s="25" t="s">
        <v>1635</v>
      </c>
      <c r="E672" s="25" t="s">
        <v>53</v>
      </c>
      <c r="F672" s="25" t="s">
        <v>54</v>
      </c>
      <c r="G672" s="25" t="s">
        <v>90</v>
      </c>
      <c r="H672" s="25" t="s">
        <v>69</v>
      </c>
      <c r="I672" s="25" t="s">
        <v>69</v>
      </c>
      <c r="J672" s="25" t="s">
        <v>185</v>
      </c>
      <c r="K672" s="25" t="s">
        <v>65</v>
      </c>
      <c r="L672" s="25" t="s">
        <v>1045</v>
      </c>
      <c r="M672" s="25" t="s">
        <v>187</v>
      </c>
      <c r="N672" s="26">
        <v>154111.34</v>
      </c>
      <c r="O672" s="26">
        <v>150123.20000000001</v>
      </c>
      <c r="P672" s="27">
        <v>-3988.1399999999849</v>
      </c>
      <c r="Q672" s="28">
        <v>-2.5878303309801762E-2</v>
      </c>
      <c r="R672" s="29">
        <v>15757.18</v>
      </c>
      <c r="S672" s="29">
        <v>11525.01</v>
      </c>
      <c r="T672" s="30">
        <v>-4232.17</v>
      </c>
      <c r="U672" s="31">
        <v>-0.26858676489067207</v>
      </c>
      <c r="V672" s="26">
        <v>420.12</v>
      </c>
      <c r="W672" s="26">
        <v>509.15</v>
      </c>
      <c r="X672" s="27">
        <v>89.029999999999973</v>
      </c>
      <c r="Y672" s="28">
        <v>0.21191564314957625</v>
      </c>
      <c r="Z672" s="29">
        <v>760</v>
      </c>
      <c r="AA672" s="29">
        <v>1215</v>
      </c>
      <c r="AB672" s="30">
        <v>455</v>
      </c>
      <c r="AC672" s="32">
        <v>0.59868421052631582</v>
      </c>
      <c r="AD672" s="26">
        <v>137174.04</v>
      </c>
      <c r="AE672" s="26">
        <v>3750</v>
      </c>
      <c r="AF672" s="27">
        <v>-133424.04</v>
      </c>
      <c r="AG672" s="33">
        <v>-0.97266246587182237</v>
      </c>
      <c r="AH672" s="34">
        <v>60</v>
      </c>
      <c r="AI672" s="34">
        <v>86.5</v>
      </c>
      <c r="AJ672" s="34">
        <v>26.5</v>
      </c>
      <c r="AK672" s="32">
        <v>0.44166666666666665</v>
      </c>
      <c r="AL672" s="35">
        <v>44152.041666666664</v>
      </c>
      <c r="AM672" s="16"/>
    </row>
    <row r="673" spans="1:39" ht="33" hidden="1" x14ac:dyDescent="0.25">
      <c r="A673" s="25" t="s">
        <v>183</v>
      </c>
      <c r="B673" s="25" t="s">
        <v>1043</v>
      </c>
      <c r="C673" s="39">
        <v>635862</v>
      </c>
      <c r="D673" s="25" t="s">
        <v>1538</v>
      </c>
      <c r="E673" s="25" t="s">
        <v>53</v>
      </c>
      <c r="F673" s="25" t="s">
        <v>54</v>
      </c>
      <c r="G673" s="25" t="s">
        <v>74</v>
      </c>
      <c r="H673" s="25" t="s">
        <v>75</v>
      </c>
      <c r="I673" s="25" t="s">
        <v>69</v>
      </c>
      <c r="J673" s="25" t="s">
        <v>185</v>
      </c>
      <c r="K673" s="25" t="s">
        <v>65</v>
      </c>
      <c r="L673" s="25" t="s">
        <v>1045</v>
      </c>
      <c r="M673" s="25" t="s">
        <v>187</v>
      </c>
      <c r="N673" s="26">
        <v>428021.84</v>
      </c>
      <c r="O673" s="26">
        <v>333381.17</v>
      </c>
      <c r="P673" s="27">
        <v>-94640.670000000042</v>
      </c>
      <c r="Q673" s="28">
        <v>-0.22111177784759778</v>
      </c>
      <c r="R673" s="29">
        <v>50785.45</v>
      </c>
      <c r="S673" s="29">
        <v>51694.54</v>
      </c>
      <c r="T673" s="30">
        <v>909.09000000000378</v>
      </c>
      <c r="U673" s="31">
        <v>1.7900599482725935E-2</v>
      </c>
      <c r="V673" s="26">
        <v>5684.47</v>
      </c>
      <c r="W673" s="26">
        <v>5812.08</v>
      </c>
      <c r="X673" s="27">
        <v>127.60999999999967</v>
      </c>
      <c r="Y673" s="28">
        <v>2.2448882657486041E-2</v>
      </c>
      <c r="Z673" s="29">
        <v>6918</v>
      </c>
      <c r="AA673" s="29">
        <v>7651.15</v>
      </c>
      <c r="AB673" s="30">
        <v>733.14999999999964</v>
      </c>
      <c r="AC673" s="32">
        <v>0.10597716102919914</v>
      </c>
      <c r="AD673" s="26">
        <v>364633.92</v>
      </c>
      <c r="AE673" s="26">
        <v>268223.40000000002</v>
      </c>
      <c r="AF673" s="27">
        <v>-96410.51999999996</v>
      </c>
      <c r="AG673" s="33">
        <v>-0.26440359690069415</v>
      </c>
      <c r="AH673" s="34">
        <v>381</v>
      </c>
      <c r="AI673" s="34">
        <v>255.5</v>
      </c>
      <c r="AJ673" s="34">
        <v>-125.5</v>
      </c>
      <c r="AK673" s="32">
        <v>-0.32939632545931757</v>
      </c>
      <c r="AL673" s="35">
        <v>44168.041666666664</v>
      </c>
      <c r="AM673" s="16"/>
    </row>
    <row r="674" spans="1:39" ht="49.5" hidden="1" x14ac:dyDescent="0.25">
      <c r="A674" s="25" t="s">
        <v>183</v>
      </c>
      <c r="B674" s="25" t="s">
        <v>1043</v>
      </c>
      <c r="C674" s="39">
        <v>635948</v>
      </c>
      <c r="D674" s="25" t="s">
        <v>1652</v>
      </c>
      <c r="E674" s="25" t="s">
        <v>53</v>
      </c>
      <c r="F674" s="25" t="s">
        <v>54</v>
      </c>
      <c r="G674" s="25" t="s">
        <v>69</v>
      </c>
      <c r="H674" s="25" t="s">
        <v>83</v>
      </c>
      <c r="I674" s="25" t="s">
        <v>69</v>
      </c>
      <c r="J674" s="25" t="s">
        <v>198</v>
      </c>
      <c r="K674" s="25" t="s">
        <v>65</v>
      </c>
      <c r="L674" s="25" t="s">
        <v>1045</v>
      </c>
      <c r="M674" s="25" t="s">
        <v>205</v>
      </c>
      <c r="N674" s="26">
        <v>31085.46</v>
      </c>
      <c r="O674" s="26">
        <v>24411.38</v>
      </c>
      <c r="P674" s="27">
        <v>-6674.0799999999981</v>
      </c>
      <c r="Q674" s="28">
        <v>-0.21470102099180768</v>
      </c>
      <c r="R674" s="29">
        <v>21098.49</v>
      </c>
      <c r="S674" s="29">
        <v>13267.57</v>
      </c>
      <c r="T674" s="30">
        <v>-7830.9200000000019</v>
      </c>
      <c r="U674" s="31">
        <v>-0.37116021099140278</v>
      </c>
      <c r="V674" s="26">
        <v>7646.97</v>
      </c>
      <c r="W674" s="26">
        <v>5335.47</v>
      </c>
      <c r="X674" s="27">
        <v>-2311.5</v>
      </c>
      <c r="Y674" s="28">
        <v>-0.30227658798190654</v>
      </c>
      <c r="Z674" s="29">
        <v>2340</v>
      </c>
      <c r="AA674" s="29">
        <v>5808.34</v>
      </c>
      <c r="AB674" s="30">
        <v>3468.34</v>
      </c>
      <c r="AC674" s="32">
        <v>1.4821965811965812</v>
      </c>
      <c r="AD674" s="26">
        <v>0</v>
      </c>
      <c r="AE674" s="26">
        <v>0</v>
      </c>
      <c r="AF674" s="27">
        <v>0</v>
      </c>
      <c r="AG674" s="18"/>
      <c r="AH674" s="34">
        <v>170</v>
      </c>
      <c r="AI674" s="34">
        <v>167</v>
      </c>
      <c r="AJ674" s="34">
        <v>-3</v>
      </c>
      <c r="AK674" s="32">
        <v>-1.7647058823529412E-2</v>
      </c>
      <c r="AL674" s="35">
        <v>44048.041666666664</v>
      </c>
      <c r="AM674" s="16"/>
    </row>
    <row r="675" spans="1:39" ht="24.75" hidden="1" x14ac:dyDescent="0.25">
      <c r="A675" s="25" t="s">
        <v>183</v>
      </c>
      <c r="B675" s="25" t="s">
        <v>51</v>
      </c>
      <c r="C675" s="39">
        <v>635954</v>
      </c>
      <c r="D675" s="25" t="s">
        <v>208</v>
      </c>
      <c r="E675" s="25" t="s">
        <v>53</v>
      </c>
      <c r="F675" s="25" t="s">
        <v>54</v>
      </c>
      <c r="G675" s="25" t="s">
        <v>79</v>
      </c>
      <c r="H675" s="17"/>
      <c r="I675" s="17"/>
      <c r="J675" s="25" t="s">
        <v>198</v>
      </c>
      <c r="K675" s="25" t="s">
        <v>65</v>
      </c>
      <c r="L675" s="25" t="s">
        <v>209</v>
      </c>
      <c r="M675" s="25" t="s">
        <v>200</v>
      </c>
      <c r="N675" s="26">
        <v>143361.85999999999</v>
      </c>
      <c r="O675" s="26">
        <v>137753.04</v>
      </c>
      <c r="P675" s="27">
        <v>-5608.8199999999779</v>
      </c>
      <c r="Q675" s="28">
        <v>-3.9123515836080661E-2</v>
      </c>
      <c r="R675" s="29">
        <v>24568.45</v>
      </c>
      <c r="S675" s="29">
        <v>21082.68</v>
      </c>
      <c r="T675" s="30">
        <v>-3485.7700000000004</v>
      </c>
      <c r="U675" s="31">
        <v>-0.1418799313754022</v>
      </c>
      <c r="V675" s="26">
        <v>28278.240000000002</v>
      </c>
      <c r="W675" s="26">
        <v>35326.31</v>
      </c>
      <c r="X675" s="27">
        <v>7048.0699999999961</v>
      </c>
      <c r="Y675" s="28">
        <v>0.24924005171467517</v>
      </c>
      <c r="Z675" s="29">
        <v>5491.2</v>
      </c>
      <c r="AA675" s="29">
        <v>1757</v>
      </c>
      <c r="AB675" s="30">
        <v>-3734.2</v>
      </c>
      <c r="AC675" s="32">
        <v>-0.68003350815850816</v>
      </c>
      <c r="AD675" s="26">
        <v>85023.97</v>
      </c>
      <c r="AE675" s="26">
        <v>79587.05</v>
      </c>
      <c r="AF675" s="27">
        <v>-5436.9199999999983</v>
      </c>
      <c r="AG675" s="33">
        <v>-6.3945732009455664E-2</v>
      </c>
      <c r="AH675" s="34">
        <v>162.30000000000001</v>
      </c>
      <c r="AI675" s="34">
        <v>174</v>
      </c>
      <c r="AJ675" s="34">
        <v>11.699999999999989</v>
      </c>
      <c r="AK675" s="32">
        <v>7.2088724584103439E-2</v>
      </c>
      <c r="AL675" s="35">
        <v>44238.041666666664</v>
      </c>
      <c r="AM675" s="16"/>
    </row>
    <row r="676" spans="1:39" ht="41.25" hidden="1" x14ac:dyDescent="0.25">
      <c r="A676" s="25" t="s">
        <v>183</v>
      </c>
      <c r="B676" s="25" t="s">
        <v>1043</v>
      </c>
      <c r="C676" s="39">
        <v>635983</v>
      </c>
      <c r="D676" s="25" t="s">
        <v>1552</v>
      </c>
      <c r="E676" s="25" t="s">
        <v>53</v>
      </c>
      <c r="F676" s="25" t="s">
        <v>54</v>
      </c>
      <c r="G676" s="25" t="s">
        <v>75</v>
      </c>
      <c r="H676" s="25" t="s">
        <v>69</v>
      </c>
      <c r="I676" s="25" t="s">
        <v>56</v>
      </c>
      <c r="J676" s="25" t="s">
        <v>195</v>
      </c>
      <c r="K676" s="25" t="s">
        <v>1523</v>
      </c>
      <c r="L676" s="25" t="s">
        <v>1045</v>
      </c>
      <c r="M676" s="25" t="s">
        <v>205</v>
      </c>
      <c r="N676" s="26">
        <v>80703.89</v>
      </c>
      <c r="O676" s="26">
        <v>50134.239999999998</v>
      </c>
      <c r="P676" s="27">
        <v>-30569.65</v>
      </c>
      <c r="Q676" s="28">
        <v>-0.37878781307815523</v>
      </c>
      <c r="R676" s="29">
        <v>51017.74</v>
      </c>
      <c r="S676" s="29">
        <v>26546.74</v>
      </c>
      <c r="T676" s="30">
        <v>-24470.999999999996</v>
      </c>
      <c r="U676" s="31">
        <v>-0.47965668412595303</v>
      </c>
      <c r="V676" s="26">
        <v>8454.4599999999991</v>
      </c>
      <c r="W676" s="26">
        <v>9291.16</v>
      </c>
      <c r="X676" s="27">
        <v>836.70000000000073</v>
      </c>
      <c r="Y676" s="28">
        <v>9.8965516425649991E-2</v>
      </c>
      <c r="Z676" s="29">
        <v>10527</v>
      </c>
      <c r="AA676" s="29">
        <v>9661.15</v>
      </c>
      <c r="AB676" s="30">
        <v>-865.85000000000036</v>
      </c>
      <c r="AC676" s="32">
        <v>-8.2250403723757984E-2</v>
      </c>
      <c r="AD676" s="26">
        <v>10704.69</v>
      </c>
      <c r="AE676" s="26">
        <v>4635.1899999999996</v>
      </c>
      <c r="AF676" s="27">
        <v>-6069.5000000000009</v>
      </c>
      <c r="AG676" s="33">
        <v>-0.56699446691123245</v>
      </c>
      <c r="AH676" s="34">
        <v>436</v>
      </c>
      <c r="AI676" s="34">
        <v>295</v>
      </c>
      <c r="AJ676" s="34">
        <v>-141</v>
      </c>
      <c r="AK676" s="32">
        <v>-0.32339449541284404</v>
      </c>
      <c r="AL676" s="35">
        <v>44181.041666666664</v>
      </c>
      <c r="AM676" s="16"/>
    </row>
    <row r="677" spans="1:39" ht="57.75" hidden="1" x14ac:dyDescent="0.25">
      <c r="A677" s="25" t="s">
        <v>183</v>
      </c>
      <c r="B677" s="25" t="s">
        <v>1043</v>
      </c>
      <c r="C677" s="39">
        <v>635986</v>
      </c>
      <c r="D677" s="25" t="s">
        <v>1551</v>
      </c>
      <c r="E677" s="25" t="s">
        <v>53</v>
      </c>
      <c r="F677" s="25" t="s">
        <v>54</v>
      </c>
      <c r="G677" s="25" t="s">
        <v>74</v>
      </c>
      <c r="H677" s="25" t="s">
        <v>83</v>
      </c>
      <c r="I677" s="25" t="s">
        <v>56</v>
      </c>
      <c r="J677" s="25" t="s">
        <v>665</v>
      </c>
      <c r="K677" s="25" t="s">
        <v>65</v>
      </c>
      <c r="L677" s="25" t="s">
        <v>1045</v>
      </c>
      <c r="M677" s="25" t="s">
        <v>205</v>
      </c>
      <c r="N677" s="26">
        <v>26777.59</v>
      </c>
      <c r="O677" s="26">
        <v>22738.73</v>
      </c>
      <c r="P677" s="27">
        <v>-4038.8600000000006</v>
      </c>
      <c r="Q677" s="28">
        <v>-0.15082985436702856</v>
      </c>
      <c r="R677" s="29">
        <v>4628.84</v>
      </c>
      <c r="S677" s="29">
        <v>5808.4</v>
      </c>
      <c r="T677" s="30">
        <v>1179.5599999999995</v>
      </c>
      <c r="U677" s="31">
        <v>0.25482842353591817</v>
      </c>
      <c r="V677" s="26">
        <v>1663.43</v>
      </c>
      <c r="W677" s="26">
        <v>806.03</v>
      </c>
      <c r="X677" s="27">
        <v>-857.40000000000009</v>
      </c>
      <c r="Y677" s="28">
        <v>-0.51544098639558023</v>
      </c>
      <c r="Z677" s="29">
        <v>42</v>
      </c>
      <c r="AA677" s="29">
        <v>0</v>
      </c>
      <c r="AB677" s="30">
        <v>-42</v>
      </c>
      <c r="AC677" s="32">
        <v>-1</v>
      </c>
      <c r="AD677" s="26">
        <v>20443.32</v>
      </c>
      <c r="AE677" s="26">
        <v>16124.3</v>
      </c>
      <c r="AF677" s="27">
        <v>-4319.0200000000004</v>
      </c>
      <c r="AG677" s="33">
        <v>-0.21126803278528147</v>
      </c>
      <c r="AH677" s="34">
        <v>7.9399999999999977</v>
      </c>
      <c r="AI677" s="34">
        <v>3</v>
      </c>
      <c r="AJ677" s="34">
        <v>-4.9399999999999977</v>
      </c>
      <c r="AK677" s="32">
        <v>-0.62216624685138533</v>
      </c>
      <c r="AL677" s="35">
        <v>44144.041666666664</v>
      </c>
      <c r="AM677" s="16"/>
    </row>
    <row r="678" spans="1:39" ht="41.25" hidden="1" x14ac:dyDescent="0.25">
      <c r="A678" s="25" t="s">
        <v>183</v>
      </c>
      <c r="B678" s="25" t="s">
        <v>51</v>
      </c>
      <c r="C678" s="39">
        <v>636024</v>
      </c>
      <c r="D678" s="25" t="s">
        <v>188</v>
      </c>
      <c r="E678" s="25" t="s">
        <v>53</v>
      </c>
      <c r="F678" s="25" t="s">
        <v>54</v>
      </c>
      <c r="G678" s="25" t="s">
        <v>79</v>
      </c>
      <c r="H678" s="17"/>
      <c r="I678" s="17"/>
      <c r="J678" s="25" t="s">
        <v>185</v>
      </c>
      <c r="K678" s="25" t="s">
        <v>65</v>
      </c>
      <c r="L678" s="25" t="s">
        <v>189</v>
      </c>
      <c r="M678" s="25" t="s">
        <v>187</v>
      </c>
      <c r="N678" s="26">
        <v>716924.76</v>
      </c>
      <c r="O678" s="26">
        <v>718328.01</v>
      </c>
      <c r="P678" s="27">
        <v>1403.25</v>
      </c>
      <c r="Q678" s="28">
        <v>1.9573183662955091E-3</v>
      </c>
      <c r="R678" s="29">
        <v>43637.99</v>
      </c>
      <c r="S678" s="29">
        <v>93474.41</v>
      </c>
      <c r="T678" s="30">
        <v>49836.420000000006</v>
      </c>
      <c r="U678" s="31">
        <v>1.1420420601407171</v>
      </c>
      <c r="V678" s="26">
        <v>11160.53</v>
      </c>
      <c r="W678" s="26">
        <v>11849.15</v>
      </c>
      <c r="X678" s="27">
        <v>688.61999999999898</v>
      </c>
      <c r="Y678" s="28">
        <v>6.170137081303477E-2</v>
      </c>
      <c r="Z678" s="29">
        <v>9884</v>
      </c>
      <c r="AA678" s="29">
        <v>8997.4</v>
      </c>
      <c r="AB678" s="30">
        <v>-886.60000000000036</v>
      </c>
      <c r="AC678" s="32">
        <v>-8.970052610279243E-2</v>
      </c>
      <c r="AD678" s="26">
        <v>652242.24</v>
      </c>
      <c r="AE678" s="26">
        <v>604007.05000000005</v>
      </c>
      <c r="AF678" s="27">
        <v>-48235.189999999944</v>
      </c>
      <c r="AG678" s="33">
        <v>-7.3952876771672962E-2</v>
      </c>
      <c r="AH678" s="34">
        <v>306</v>
      </c>
      <c r="AI678" s="34">
        <v>421.25</v>
      </c>
      <c r="AJ678" s="34">
        <v>115.25</v>
      </c>
      <c r="AK678" s="32">
        <v>0.37663398692810457</v>
      </c>
      <c r="AL678" s="35">
        <v>44223.041666666664</v>
      </c>
      <c r="AM678" s="16"/>
    </row>
    <row r="679" spans="1:39" ht="41.25" hidden="1" x14ac:dyDescent="0.25">
      <c r="A679" s="25" t="s">
        <v>183</v>
      </c>
      <c r="B679" s="25" t="s">
        <v>51</v>
      </c>
      <c r="C679" s="39">
        <v>636033</v>
      </c>
      <c r="D679" s="25" t="s">
        <v>352</v>
      </c>
      <c r="E679" s="25" t="s">
        <v>53</v>
      </c>
      <c r="F679" s="25" t="s">
        <v>54</v>
      </c>
      <c r="G679" s="25" t="s">
        <v>79</v>
      </c>
      <c r="H679" s="17"/>
      <c r="I679" s="17"/>
      <c r="J679" s="25" t="s">
        <v>198</v>
      </c>
      <c r="K679" s="25" t="s">
        <v>65</v>
      </c>
      <c r="L679" s="25" t="s">
        <v>219</v>
      </c>
      <c r="M679" s="25" t="s">
        <v>272</v>
      </c>
      <c r="N679" s="26">
        <v>22229.62</v>
      </c>
      <c r="O679" s="26">
        <v>21205.64</v>
      </c>
      <c r="P679" s="27">
        <v>-1023.9799999999996</v>
      </c>
      <c r="Q679" s="28">
        <v>-4.6063765372507476E-2</v>
      </c>
      <c r="R679" s="29">
        <v>14087.06</v>
      </c>
      <c r="S679" s="29">
        <v>10003.98</v>
      </c>
      <c r="T679" s="30">
        <v>-4083.08</v>
      </c>
      <c r="U679" s="31">
        <v>-0.28984614248821261</v>
      </c>
      <c r="V679" s="26">
        <v>7332.56</v>
      </c>
      <c r="W679" s="26">
        <v>7112.14</v>
      </c>
      <c r="X679" s="27">
        <v>-220.42000000000007</v>
      </c>
      <c r="Y679" s="28">
        <v>-3.0060442737597792E-2</v>
      </c>
      <c r="Z679" s="29">
        <v>810</v>
      </c>
      <c r="AA679" s="29">
        <v>2370</v>
      </c>
      <c r="AB679" s="30">
        <v>1560</v>
      </c>
      <c r="AC679" s="32">
        <v>1.9259259259259258</v>
      </c>
      <c r="AD679" s="26">
        <v>0</v>
      </c>
      <c r="AE679" s="26">
        <v>1719.52</v>
      </c>
      <c r="AF679" s="27">
        <v>1719.52</v>
      </c>
      <c r="AG679" s="18"/>
      <c r="AH679" s="34">
        <v>95</v>
      </c>
      <c r="AI679" s="34">
        <v>139</v>
      </c>
      <c r="AJ679" s="34">
        <v>44</v>
      </c>
      <c r="AK679" s="32">
        <v>0.4631578947368421</v>
      </c>
      <c r="AL679" s="35">
        <v>44314</v>
      </c>
      <c r="AM679" s="16"/>
    </row>
    <row r="680" spans="1:39" ht="41.25" hidden="1" x14ac:dyDescent="0.25">
      <c r="A680" s="25" t="s">
        <v>183</v>
      </c>
      <c r="B680" s="25" t="s">
        <v>1136</v>
      </c>
      <c r="C680" s="39">
        <v>636041</v>
      </c>
      <c r="D680" s="25" t="s">
        <v>1529</v>
      </c>
      <c r="E680" s="25" t="s">
        <v>53</v>
      </c>
      <c r="F680" s="25" t="s">
        <v>54</v>
      </c>
      <c r="G680" s="25" t="s">
        <v>74</v>
      </c>
      <c r="H680" s="25" t="s">
        <v>75</v>
      </c>
      <c r="I680" s="25" t="s">
        <v>874</v>
      </c>
      <c r="J680" s="25" t="s">
        <v>185</v>
      </c>
      <c r="K680" s="25" t="s">
        <v>65</v>
      </c>
      <c r="L680" s="25" t="s">
        <v>189</v>
      </c>
      <c r="M680" s="25" t="s">
        <v>187</v>
      </c>
      <c r="N680" s="26">
        <v>204570.53</v>
      </c>
      <c r="O680" s="26">
        <v>144135.82</v>
      </c>
      <c r="P680" s="27">
        <v>-60434.709999999992</v>
      </c>
      <c r="Q680" s="28">
        <v>-0.29542236606611905</v>
      </c>
      <c r="R680" s="29">
        <v>29559.87</v>
      </c>
      <c r="S680" s="29">
        <v>17877.16</v>
      </c>
      <c r="T680" s="30">
        <v>-11682.71</v>
      </c>
      <c r="U680" s="31">
        <v>-0.39522196816156496</v>
      </c>
      <c r="V680" s="26">
        <v>6392.58</v>
      </c>
      <c r="W680" s="26">
        <v>13377.4</v>
      </c>
      <c r="X680" s="27">
        <v>6984.82</v>
      </c>
      <c r="Y680" s="28">
        <v>1.0926449101927547</v>
      </c>
      <c r="Z680" s="29">
        <v>6158</v>
      </c>
      <c r="AA680" s="29">
        <v>3507.59</v>
      </c>
      <c r="AB680" s="30">
        <v>-2650.41</v>
      </c>
      <c r="AC680" s="32">
        <v>-0.43040110425462808</v>
      </c>
      <c r="AD680" s="26">
        <v>162460.07999999999</v>
      </c>
      <c r="AE680" s="26">
        <v>105517</v>
      </c>
      <c r="AF680" s="27">
        <v>-56943.079999999987</v>
      </c>
      <c r="AG680" s="33">
        <v>-0.35050505945829885</v>
      </c>
      <c r="AH680" s="34">
        <v>257</v>
      </c>
      <c r="AI680" s="34">
        <v>112.27</v>
      </c>
      <c r="AJ680" s="34">
        <v>-144.73000000000002</v>
      </c>
      <c r="AK680" s="32">
        <v>-0.56315175097276271</v>
      </c>
      <c r="AL680" s="35">
        <v>44603.041666666664</v>
      </c>
      <c r="AM680" s="16"/>
    </row>
    <row r="681" spans="1:39" ht="41.25" hidden="1" x14ac:dyDescent="0.25">
      <c r="A681" s="25" t="s">
        <v>183</v>
      </c>
      <c r="B681" s="25" t="s">
        <v>1043</v>
      </c>
      <c r="C681" s="39">
        <v>636059</v>
      </c>
      <c r="D681" s="25" t="s">
        <v>1530</v>
      </c>
      <c r="E681" s="25" t="s">
        <v>62</v>
      </c>
      <c r="F681" s="25" t="s">
        <v>54</v>
      </c>
      <c r="G681" s="25" t="s">
        <v>75</v>
      </c>
      <c r="H681" s="25" t="s">
        <v>83</v>
      </c>
      <c r="I681" s="25" t="s">
        <v>56</v>
      </c>
      <c r="J681" s="25" t="s">
        <v>198</v>
      </c>
      <c r="K681" s="25" t="s">
        <v>65</v>
      </c>
      <c r="L681" s="25" t="s">
        <v>1045</v>
      </c>
      <c r="M681" s="25" t="s">
        <v>200</v>
      </c>
      <c r="N681" s="26">
        <v>60657.17</v>
      </c>
      <c r="O681" s="26">
        <v>58792.88</v>
      </c>
      <c r="P681" s="27">
        <v>-1864.2900000000009</v>
      </c>
      <c r="Q681" s="28">
        <v>-3.0734866133715122E-2</v>
      </c>
      <c r="R681" s="29">
        <v>15531.14</v>
      </c>
      <c r="S681" s="29">
        <v>10395.39</v>
      </c>
      <c r="T681" s="30">
        <v>-5135.75</v>
      </c>
      <c r="U681" s="31">
        <v>-0.33067437419275081</v>
      </c>
      <c r="V681" s="26">
        <v>43449.03</v>
      </c>
      <c r="W681" s="26">
        <v>46385.89</v>
      </c>
      <c r="X681" s="27">
        <v>2936.8600000000006</v>
      </c>
      <c r="Y681" s="28">
        <v>6.7593223600158639E-2</v>
      </c>
      <c r="Z681" s="29">
        <v>1677</v>
      </c>
      <c r="AA681" s="29">
        <v>1974</v>
      </c>
      <c r="AB681" s="30">
        <v>297</v>
      </c>
      <c r="AC681" s="32">
        <v>0.17710196779964221</v>
      </c>
      <c r="AD681" s="26">
        <v>0</v>
      </c>
      <c r="AE681" s="26">
        <v>37.6</v>
      </c>
      <c r="AF681" s="27">
        <v>37.6</v>
      </c>
      <c r="AG681" s="18"/>
      <c r="AH681" s="34">
        <v>74</v>
      </c>
      <c r="AI681" s="34">
        <v>112</v>
      </c>
      <c r="AJ681" s="34">
        <v>38</v>
      </c>
      <c r="AK681" s="32">
        <v>0.51351351351351349</v>
      </c>
      <c r="AL681" s="35">
        <v>44092.041666666664</v>
      </c>
      <c r="AM681" s="16"/>
    </row>
    <row r="682" spans="1:39" ht="49.5" hidden="1" x14ac:dyDescent="0.25">
      <c r="A682" s="25" t="s">
        <v>183</v>
      </c>
      <c r="B682" s="25" t="s">
        <v>1043</v>
      </c>
      <c r="C682" s="39">
        <v>636061</v>
      </c>
      <c r="D682" s="25" t="s">
        <v>1531</v>
      </c>
      <c r="E682" s="25" t="s">
        <v>53</v>
      </c>
      <c r="F682" s="25" t="s">
        <v>54</v>
      </c>
      <c r="G682" s="25" t="s">
        <v>75</v>
      </c>
      <c r="H682" s="25" t="s">
        <v>211</v>
      </c>
      <c r="I682" s="25" t="s">
        <v>56</v>
      </c>
      <c r="J682" s="25" t="s">
        <v>195</v>
      </c>
      <c r="K682" s="25" t="s">
        <v>1523</v>
      </c>
      <c r="L682" s="25" t="s">
        <v>1045</v>
      </c>
      <c r="M682" s="25" t="s">
        <v>205</v>
      </c>
      <c r="N682" s="26">
        <v>19675.09</v>
      </c>
      <c r="O682" s="26">
        <v>14609.5</v>
      </c>
      <c r="P682" s="27">
        <v>-5065.59</v>
      </c>
      <c r="Q682" s="28">
        <v>-0.25746210055455909</v>
      </c>
      <c r="R682" s="29">
        <v>12731.39</v>
      </c>
      <c r="S682" s="29">
        <v>7555.83</v>
      </c>
      <c r="T682" s="30">
        <v>-5175.5599999999995</v>
      </c>
      <c r="U682" s="31">
        <v>-0.40651963375562289</v>
      </c>
      <c r="V682" s="26">
        <v>1287.7</v>
      </c>
      <c r="W682" s="26">
        <v>1389.68</v>
      </c>
      <c r="X682" s="27">
        <v>101.98000000000002</v>
      </c>
      <c r="Y682" s="28">
        <v>7.9195464782169767E-2</v>
      </c>
      <c r="Z682" s="29">
        <v>1984</v>
      </c>
      <c r="AA682" s="29">
        <v>2991.91</v>
      </c>
      <c r="AB682" s="30">
        <v>1007.9099999999999</v>
      </c>
      <c r="AC682" s="32">
        <v>0.50801915322580637</v>
      </c>
      <c r="AD682" s="26">
        <v>3672</v>
      </c>
      <c r="AE682" s="26">
        <v>2672.08</v>
      </c>
      <c r="AF682" s="27">
        <v>-999.92000000000007</v>
      </c>
      <c r="AG682" s="33">
        <v>-0.27230936819172114</v>
      </c>
      <c r="AH682" s="34">
        <v>8</v>
      </c>
      <c r="AI682" s="34">
        <v>71.5</v>
      </c>
      <c r="AJ682" s="34">
        <v>63.5</v>
      </c>
      <c r="AK682" s="32">
        <v>7.9375</v>
      </c>
      <c r="AL682" s="35">
        <v>44141.041666666664</v>
      </c>
      <c r="AM682" s="16"/>
    </row>
    <row r="683" spans="1:39" ht="57.75" hidden="1" x14ac:dyDescent="0.25">
      <c r="A683" s="25" t="s">
        <v>183</v>
      </c>
      <c r="B683" s="25" t="s">
        <v>51</v>
      </c>
      <c r="C683" s="39">
        <v>636179</v>
      </c>
      <c r="D683" s="25" t="s">
        <v>256</v>
      </c>
      <c r="E683" s="25" t="s">
        <v>53</v>
      </c>
      <c r="F683" s="25" t="s">
        <v>54</v>
      </c>
      <c r="G683" s="25" t="s">
        <v>131</v>
      </c>
      <c r="H683" s="25" t="s">
        <v>56</v>
      </c>
      <c r="I683" s="25" t="s">
        <v>56</v>
      </c>
      <c r="J683" s="25" t="s">
        <v>195</v>
      </c>
      <c r="K683" s="25" t="s">
        <v>58</v>
      </c>
      <c r="L683" s="25" t="s">
        <v>202</v>
      </c>
      <c r="M683" s="25" t="s">
        <v>192</v>
      </c>
      <c r="N683" s="26">
        <v>9383.89</v>
      </c>
      <c r="O683" s="26">
        <v>2929.08</v>
      </c>
      <c r="P683" s="27">
        <v>-6454.8099999999995</v>
      </c>
      <c r="Q683" s="28">
        <v>-0.68786079120705801</v>
      </c>
      <c r="R683" s="29">
        <v>7494.61</v>
      </c>
      <c r="S683" s="29">
        <v>2536.23</v>
      </c>
      <c r="T683" s="30">
        <v>-4958.3799999999992</v>
      </c>
      <c r="U683" s="31">
        <v>-0.66159279802417992</v>
      </c>
      <c r="V683" s="26">
        <v>0</v>
      </c>
      <c r="W683" s="26">
        <v>0</v>
      </c>
      <c r="X683" s="27">
        <v>0</v>
      </c>
      <c r="Y683" s="18"/>
      <c r="Z683" s="29">
        <v>1872</v>
      </c>
      <c r="AA683" s="29">
        <v>392.85</v>
      </c>
      <c r="AB683" s="30">
        <v>-1479.15</v>
      </c>
      <c r="AC683" s="32">
        <v>-0.79014423076923079</v>
      </c>
      <c r="AD683" s="26">
        <v>17.28</v>
      </c>
      <c r="AE683" s="26">
        <v>0</v>
      </c>
      <c r="AF683" s="27">
        <v>-17.28</v>
      </c>
      <c r="AG683" s="33">
        <v>-1</v>
      </c>
      <c r="AH683" s="34">
        <v>49.36</v>
      </c>
      <c r="AI683" s="34">
        <v>20.5</v>
      </c>
      <c r="AJ683" s="34">
        <v>-28.86</v>
      </c>
      <c r="AK683" s="32">
        <v>-0.58468395461912481</v>
      </c>
      <c r="AL683" s="35">
        <v>44322</v>
      </c>
      <c r="AM683" s="16"/>
    </row>
    <row r="684" spans="1:39" ht="16.5" hidden="1" x14ac:dyDescent="0.25">
      <c r="A684" s="25" t="s">
        <v>183</v>
      </c>
      <c r="B684" s="25" t="s">
        <v>1136</v>
      </c>
      <c r="C684" s="39">
        <v>636232</v>
      </c>
      <c r="D684" s="25" t="s">
        <v>4966</v>
      </c>
      <c r="E684" s="25" t="s">
        <v>53</v>
      </c>
      <c r="F684" s="25" t="s">
        <v>63</v>
      </c>
      <c r="G684" s="25" t="s">
        <v>56</v>
      </c>
      <c r="H684" s="17"/>
      <c r="I684" s="17"/>
      <c r="J684" s="25" t="s">
        <v>198</v>
      </c>
      <c r="K684" s="25" t="s">
        <v>65</v>
      </c>
      <c r="L684" s="25" t="s">
        <v>209</v>
      </c>
      <c r="M684" s="25" t="s">
        <v>243</v>
      </c>
      <c r="N684" s="26">
        <v>0</v>
      </c>
      <c r="O684" s="26">
        <v>0</v>
      </c>
      <c r="P684" s="27">
        <v>0</v>
      </c>
      <c r="Q684" s="18"/>
      <c r="R684" s="29">
        <v>0</v>
      </c>
      <c r="S684" s="29">
        <v>0</v>
      </c>
      <c r="T684" s="30">
        <v>0</v>
      </c>
      <c r="U684" s="19"/>
      <c r="V684" s="26">
        <v>0</v>
      </c>
      <c r="W684" s="26">
        <v>0</v>
      </c>
      <c r="X684" s="27">
        <v>0</v>
      </c>
      <c r="Y684" s="18"/>
      <c r="Z684" s="29">
        <v>0</v>
      </c>
      <c r="AA684" s="29">
        <v>0</v>
      </c>
      <c r="AB684" s="30">
        <v>0</v>
      </c>
      <c r="AC684" s="19"/>
      <c r="AD684" s="26">
        <v>0</v>
      </c>
      <c r="AE684" s="26">
        <v>0</v>
      </c>
      <c r="AF684" s="27">
        <v>0</v>
      </c>
      <c r="AG684" s="18"/>
      <c r="AH684" s="34">
        <v>0</v>
      </c>
      <c r="AI684" s="34">
        <v>0</v>
      </c>
      <c r="AJ684" s="34">
        <v>0</v>
      </c>
      <c r="AK684" s="19"/>
      <c r="AL684" s="35">
        <v>43973</v>
      </c>
      <c r="AM684" s="16"/>
    </row>
    <row r="685" spans="1:39" ht="41.25" hidden="1" x14ac:dyDescent="0.25">
      <c r="A685" s="25" t="s">
        <v>183</v>
      </c>
      <c r="B685" s="25" t="s">
        <v>1043</v>
      </c>
      <c r="C685" s="39">
        <v>636264</v>
      </c>
      <c r="D685" s="25" t="s">
        <v>1636</v>
      </c>
      <c r="E685" s="25" t="s">
        <v>53</v>
      </c>
      <c r="F685" s="25" t="s">
        <v>63</v>
      </c>
      <c r="G685" s="25" t="s">
        <v>56</v>
      </c>
      <c r="H685" s="17"/>
      <c r="I685" s="17"/>
      <c r="J685" s="25" t="s">
        <v>195</v>
      </c>
      <c r="K685" s="25" t="s">
        <v>65</v>
      </c>
      <c r="L685" s="25" t="s">
        <v>1045</v>
      </c>
      <c r="M685" s="25" t="s">
        <v>243</v>
      </c>
      <c r="N685" s="26">
        <v>0</v>
      </c>
      <c r="O685" s="26">
        <v>0</v>
      </c>
      <c r="P685" s="27">
        <v>0</v>
      </c>
      <c r="Q685" s="18"/>
      <c r="R685" s="29">
        <v>0</v>
      </c>
      <c r="S685" s="29">
        <v>0</v>
      </c>
      <c r="T685" s="30">
        <v>0</v>
      </c>
      <c r="U685" s="19"/>
      <c r="V685" s="26">
        <v>0</v>
      </c>
      <c r="W685" s="26">
        <v>0</v>
      </c>
      <c r="X685" s="27">
        <v>0</v>
      </c>
      <c r="Y685" s="18"/>
      <c r="Z685" s="29">
        <v>0</v>
      </c>
      <c r="AA685" s="29">
        <v>0</v>
      </c>
      <c r="AB685" s="30">
        <v>0</v>
      </c>
      <c r="AC685" s="19"/>
      <c r="AD685" s="26">
        <v>0</v>
      </c>
      <c r="AE685" s="26">
        <v>0</v>
      </c>
      <c r="AF685" s="27">
        <v>0</v>
      </c>
      <c r="AG685" s="18"/>
      <c r="AH685" s="34">
        <v>0</v>
      </c>
      <c r="AI685" s="34">
        <v>0</v>
      </c>
      <c r="AJ685" s="34">
        <v>0</v>
      </c>
      <c r="AK685" s="19"/>
      <c r="AL685" s="35">
        <v>44538.041666666664</v>
      </c>
      <c r="AM685" s="16"/>
    </row>
    <row r="686" spans="1:39" ht="82.5" hidden="1" x14ac:dyDescent="0.25">
      <c r="A686" s="25" t="s">
        <v>183</v>
      </c>
      <c r="B686" s="25" t="s">
        <v>1043</v>
      </c>
      <c r="C686" s="39">
        <v>636335</v>
      </c>
      <c r="D686" s="25" t="s">
        <v>1637</v>
      </c>
      <c r="E686" s="25" t="s">
        <v>53</v>
      </c>
      <c r="F686" s="25" t="s">
        <v>54</v>
      </c>
      <c r="G686" s="25" t="s">
        <v>75</v>
      </c>
      <c r="H686" s="25" t="s">
        <v>131</v>
      </c>
      <c r="I686" s="25" t="s">
        <v>56</v>
      </c>
      <c r="J686" s="25" t="s">
        <v>195</v>
      </c>
      <c r="K686" s="25" t="s">
        <v>1523</v>
      </c>
      <c r="L686" s="25" t="s">
        <v>1045</v>
      </c>
      <c r="M686" s="25" t="s">
        <v>205</v>
      </c>
      <c r="N686" s="26">
        <v>78963.81</v>
      </c>
      <c r="O686" s="26">
        <v>62136.01</v>
      </c>
      <c r="P686" s="27">
        <v>-16827.799999999996</v>
      </c>
      <c r="Q686" s="28">
        <v>-0.21310775151300318</v>
      </c>
      <c r="R686" s="29">
        <v>42227.86</v>
      </c>
      <c r="S686" s="29">
        <v>30172.18</v>
      </c>
      <c r="T686" s="30">
        <v>-12055.68</v>
      </c>
      <c r="U686" s="31">
        <v>-0.28549114257743585</v>
      </c>
      <c r="V686" s="26">
        <v>18240.11</v>
      </c>
      <c r="W686" s="26">
        <v>16605.47</v>
      </c>
      <c r="X686" s="27">
        <v>-1634.6399999999994</v>
      </c>
      <c r="Y686" s="28">
        <v>-8.9617880593921825E-2</v>
      </c>
      <c r="Z686" s="29">
        <v>11424</v>
      </c>
      <c r="AA686" s="29">
        <v>12488.36</v>
      </c>
      <c r="AB686" s="30">
        <v>1064.3600000000006</v>
      </c>
      <c r="AC686" s="32">
        <v>9.3168767507002856E-2</v>
      </c>
      <c r="AD686" s="26">
        <v>7071.84</v>
      </c>
      <c r="AE686" s="26">
        <v>2870</v>
      </c>
      <c r="AF686" s="27">
        <v>-4201.84</v>
      </c>
      <c r="AG686" s="33">
        <v>-0.59416502635806245</v>
      </c>
      <c r="AH686" s="34">
        <v>536</v>
      </c>
      <c r="AI686" s="34">
        <v>280.75</v>
      </c>
      <c r="AJ686" s="34">
        <v>-255.25</v>
      </c>
      <c r="AK686" s="32">
        <v>-0.4762126865671642</v>
      </c>
      <c r="AL686" s="35">
        <v>44155.041666666664</v>
      </c>
      <c r="AM686" s="16"/>
    </row>
    <row r="687" spans="1:39" ht="33" hidden="1" x14ac:dyDescent="0.25">
      <c r="A687" s="25" t="s">
        <v>183</v>
      </c>
      <c r="B687" s="25" t="s">
        <v>51</v>
      </c>
      <c r="C687" s="39">
        <v>636337</v>
      </c>
      <c r="D687" s="25" t="s">
        <v>253</v>
      </c>
      <c r="E687" s="25" t="s">
        <v>53</v>
      </c>
      <c r="F687" s="25" t="s">
        <v>54</v>
      </c>
      <c r="G687" s="25" t="s">
        <v>75</v>
      </c>
      <c r="H687" s="25" t="s">
        <v>236</v>
      </c>
      <c r="I687" s="25" t="s">
        <v>74</v>
      </c>
      <c r="J687" s="25" t="s">
        <v>195</v>
      </c>
      <c r="K687" s="25" t="s">
        <v>58</v>
      </c>
      <c r="L687" s="25" t="s">
        <v>202</v>
      </c>
      <c r="M687" s="25" t="s">
        <v>205</v>
      </c>
      <c r="N687" s="26">
        <v>308036.36</v>
      </c>
      <c r="O687" s="26">
        <v>210173.23</v>
      </c>
      <c r="P687" s="27">
        <v>-97863.129999999976</v>
      </c>
      <c r="Q687" s="28">
        <v>-0.31769992996930618</v>
      </c>
      <c r="R687" s="29">
        <v>152910.79</v>
      </c>
      <c r="S687" s="29">
        <v>88600.89</v>
      </c>
      <c r="T687" s="30">
        <v>-64309.900000000009</v>
      </c>
      <c r="U687" s="31">
        <v>-0.42057136713504656</v>
      </c>
      <c r="V687" s="26">
        <v>46601.57</v>
      </c>
      <c r="W687" s="26">
        <v>48505.32</v>
      </c>
      <c r="X687" s="27">
        <v>1903.75</v>
      </c>
      <c r="Y687" s="28">
        <v>4.0851627960173872E-2</v>
      </c>
      <c r="Z687" s="29">
        <v>46424</v>
      </c>
      <c r="AA687" s="29">
        <v>33753.760000000002</v>
      </c>
      <c r="AB687" s="30">
        <v>-12670.239999999998</v>
      </c>
      <c r="AC687" s="32">
        <v>-0.27292434947440974</v>
      </c>
      <c r="AD687" s="26">
        <v>62100</v>
      </c>
      <c r="AE687" s="26">
        <v>39313.26</v>
      </c>
      <c r="AF687" s="27">
        <v>-22786.739999999998</v>
      </c>
      <c r="AG687" s="33">
        <v>-0.36693623188405794</v>
      </c>
      <c r="AH687" s="34">
        <v>1122.32</v>
      </c>
      <c r="AI687" s="34">
        <v>784.5</v>
      </c>
      <c r="AJ687" s="34">
        <v>-337.81999999999994</v>
      </c>
      <c r="AK687" s="32">
        <v>-0.30100149689928002</v>
      </c>
      <c r="AL687" s="35">
        <v>44309</v>
      </c>
      <c r="AM687" s="16"/>
    </row>
    <row r="688" spans="1:39" ht="57.75" hidden="1" x14ac:dyDescent="0.25">
      <c r="A688" s="25" t="s">
        <v>183</v>
      </c>
      <c r="B688" s="25" t="s">
        <v>51</v>
      </c>
      <c r="C688" s="39">
        <v>636416</v>
      </c>
      <c r="D688" s="25" t="s">
        <v>254</v>
      </c>
      <c r="E688" s="25" t="s">
        <v>171</v>
      </c>
      <c r="F688" s="25" t="s">
        <v>54</v>
      </c>
      <c r="G688" s="25" t="s">
        <v>69</v>
      </c>
      <c r="H688" s="25" t="s">
        <v>74</v>
      </c>
      <c r="I688" s="25" t="s">
        <v>75</v>
      </c>
      <c r="J688" s="25" t="s">
        <v>198</v>
      </c>
      <c r="K688" s="25" t="s">
        <v>65</v>
      </c>
      <c r="L688" s="25" t="s">
        <v>199</v>
      </c>
      <c r="M688" s="25" t="s">
        <v>200</v>
      </c>
      <c r="N688" s="26">
        <v>123489.61</v>
      </c>
      <c r="O688" s="26">
        <v>98059.03</v>
      </c>
      <c r="P688" s="27">
        <v>-25430.58</v>
      </c>
      <c r="Q688" s="28">
        <v>-0.20593295257795374</v>
      </c>
      <c r="R688" s="29">
        <v>41884.269999999997</v>
      </c>
      <c r="S688" s="29">
        <v>25300.400000000001</v>
      </c>
      <c r="T688" s="30">
        <v>-16583.869999999995</v>
      </c>
      <c r="U688" s="31">
        <v>-0.39594506481788977</v>
      </c>
      <c r="V688" s="26">
        <v>52020.42</v>
      </c>
      <c r="W688" s="26">
        <v>59350.89</v>
      </c>
      <c r="X688" s="27">
        <v>7330.4700000000012</v>
      </c>
      <c r="Y688" s="28">
        <v>0.14091524059205984</v>
      </c>
      <c r="Z688" s="29">
        <v>7878</v>
      </c>
      <c r="AA688" s="29">
        <v>3696</v>
      </c>
      <c r="AB688" s="30">
        <v>-4182</v>
      </c>
      <c r="AC688" s="32">
        <v>-0.53084539223153082</v>
      </c>
      <c r="AD688" s="26">
        <v>21706.92</v>
      </c>
      <c r="AE688" s="26">
        <v>9711.74</v>
      </c>
      <c r="AF688" s="27">
        <v>-11995.179999999998</v>
      </c>
      <c r="AG688" s="33">
        <v>-0.5525970520000073</v>
      </c>
      <c r="AH688" s="34">
        <v>300</v>
      </c>
      <c r="AI688" s="34">
        <v>291.75</v>
      </c>
      <c r="AJ688" s="34">
        <v>-8.25</v>
      </c>
      <c r="AK688" s="32">
        <v>-2.75E-2</v>
      </c>
      <c r="AL688" s="35">
        <v>44334.041666666664</v>
      </c>
      <c r="AM688" s="16"/>
    </row>
    <row r="689" spans="1:39" ht="99" hidden="1" x14ac:dyDescent="0.25">
      <c r="A689" s="25" t="s">
        <v>183</v>
      </c>
      <c r="B689" s="25" t="s">
        <v>51</v>
      </c>
      <c r="C689" s="39">
        <v>636431</v>
      </c>
      <c r="D689" s="25" t="s">
        <v>250</v>
      </c>
      <c r="E689" s="25" t="s">
        <v>53</v>
      </c>
      <c r="F689" s="25" t="s">
        <v>54</v>
      </c>
      <c r="G689" s="25" t="s">
        <v>251</v>
      </c>
      <c r="H689" s="25" t="s">
        <v>112</v>
      </c>
      <c r="I689" s="25" t="s">
        <v>56</v>
      </c>
      <c r="J689" s="25" t="s">
        <v>195</v>
      </c>
      <c r="K689" s="25" t="s">
        <v>58</v>
      </c>
      <c r="L689" s="25" t="s">
        <v>202</v>
      </c>
      <c r="M689" s="25" t="s">
        <v>187</v>
      </c>
      <c r="N689" s="26">
        <v>162125.07999999999</v>
      </c>
      <c r="O689" s="26">
        <v>222622.31</v>
      </c>
      <c r="P689" s="27">
        <v>60497.23000000001</v>
      </c>
      <c r="Q689" s="28">
        <v>0.37315158148264299</v>
      </c>
      <c r="R689" s="29">
        <v>7301.54</v>
      </c>
      <c r="S689" s="29">
        <v>17797.53</v>
      </c>
      <c r="T689" s="30">
        <v>10495.989999999998</v>
      </c>
      <c r="U689" s="31">
        <v>1.4375035951319857</v>
      </c>
      <c r="V689" s="26">
        <v>130803.54</v>
      </c>
      <c r="W689" s="26">
        <v>163667.6</v>
      </c>
      <c r="X689" s="27">
        <v>32864.060000000012</v>
      </c>
      <c r="Y689" s="28">
        <v>0.2512474815284052</v>
      </c>
      <c r="Z689" s="29">
        <v>1020</v>
      </c>
      <c r="AA689" s="29">
        <v>1819.33</v>
      </c>
      <c r="AB689" s="30">
        <v>799.32999999999993</v>
      </c>
      <c r="AC689" s="32">
        <v>0.78365686274509794</v>
      </c>
      <c r="AD689" s="26">
        <v>23000</v>
      </c>
      <c r="AE689" s="26">
        <v>39337.85</v>
      </c>
      <c r="AF689" s="27">
        <v>16337.849999999999</v>
      </c>
      <c r="AG689" s="33">
        <v>0.71034130434782605</v>
      </c>
      <c r="AH689" s="34">
        <v>58</v>
      </c>
      <c r="AI689" s="34">
        <v>99</v>
      </c>
      <c r="AJ689" s="34">
        <v>41</v>
      </c>
      <c r="AK689" s="32">
        <v>0.7068965517241379</v>
      </c>
      <c r="AL689" s="35">
        <v>44552.041666666664</v>
      </c>
      <c r="AM689" s="16"/>
    </row>
    <row r="690" spans="1:39" ht="90.75" hidden="1" x14ac:dyDescent="0.25">
      <c r="A690" s="25" t="s">
        <v>183</v>
      </c>
      <c r="B690" s="25" t="s">
        <v>51</v>
      </c>
      <c r="C690" s="39">
        <v>636432</v>
      </c>
      <c r="D690" s="25" t="s">
        <v>249</v>
      </c>
      <c r="E690" s="25" t="s">
        <v>53</v>
      </c>
      <c r="F690" s="25" t="s">
        <v>54</v>
      </c>
      <c r="G690" s="25" t="s">
        <v>79</v>
      </c>
      <c r="H690" s="17"/>
      <c r="I690" s="17"/>
      <c r="J690" s="25" t="s">
        <v>195</v>
      </c>
      <c r="K690" s="25" t="s">
        <v>58</v>
      </c>
      <c r="L690" s="25" t="s">
        <v>202</v>
      </c>
      <c r="M690" s="25" t="s">
        <v>187</v>
      </c>
      <c r="N690" s="26">
        <v>162125.07999999999</v>
      </c>
      <c r="O690" s="26">
        <v>172738.43</v>
      </c>
      <c r="P690" s="27">
        <v>10613.350000000006</v>
      </c>
      <c r="Q690" s="28">
        <v>6.5463961528962736E-2</v>
      </c>
      <c r="R690" s="29">
        <v>7301.54</v>
      </c>
      <c r="S690" s="29">
        <v>17126.2</v>
      </c>
      <c r="T690" s="30">
        <v>9824.66</v>
      </c>
      <c r="U690" s="31">
        <v>1.3455599777581169</v>
      </c>
      <c r="V690" s="26">
        <v>130803.54</v>
      </c>
      <c r="W690" s="26">
        <v>154327.69</v>
      </c>
      <c r="X690" s="27">
        <v>23524.150000000009</v>
      </c>
      <c r="Y690" s="28">
        <v>0.17984337426953437</v>
      </c>
      <c r="Z690" s="29">
        <v>1020</v>
      </c>
      <c r="AA690" s="29">
        <v>532.25</v>
      </c>
      <c r="AB690" s="30">
        <v>-487.75</v>
      </c>
      <c r="AC690" s="32">
        <v>-0.47818627450980394</v>
      </c>
      <c r="AD690" s="26">
        <v>23000</v>
      </c>
      <c r="AE690" s="26">
        <v>752.29</v>
      </c>
      <c r="AF690" s="27">
        <v>-22247.71</v>
      </c>
      <c r="AG690" s="33">
        <v>-0.96729173913043476</v>
      </c>
      <c r="AH690" s="34">
        <v>58</v>
      </c>
      <c r="AI690" s="34">
        <v>153</v>
      </c>
      <c r="AJ690" s="34">
        <v>95</v>
      </c>
      <c r="AK690" s="32">
        <v>1.6379310344827587</v>
      </c>
      <c r="AL690" s="35">
        <v>44498.041666666664</v>
      </c>
      <c r="AM690" s="16"/>
    </row>
    <row r="691" spans="1:39" ht="90.75" hidden="1" x14ac:dyDescent="0.25">
      <c r="A691" s="25" t="s">
        <v>183</v>
      </c>
      <c r="B691" s="25" t="s">
        <v>51</v>
      </c>
      <c r="C691" s="39">
        <v>636433</v>
      </c>
      <c r="D691" s="25" t="s">
        <v>252</v>
      </c>
      <c r="E691" s="25" t="s">
        <v>53</v>
      </c>
      <c r="F691" s="25" t="s">
        <v>54</v>
      </c>
      <c r="G691" s="25" t="s">
        <v>251</v>
      </c>
      <c r="H691" s="25" t="s">
        <v>112</v>
      </c>
      <c r="I691" s="25" t="s">
        <v>56</v>
      </c>
      <c r="J691" s="25" t="s">
        <v>195</v>
      </c>
      <c r="K691" s="25" t="s">
        <v>58</v>
      </c>
      <c r="L691" s="25" t="s">
        <v>202</v>
      </c>
      <c r="M691" s="25" t="s">
        <v>187</v>
      </c>
      <c r="N691" s="26">
        <v>162125.07999999999</v>
      </c>
      <c r="O691" s="26">
        <v>199778.73</v>
      </c>
      <c r="P691" s="27">
        <v>37653.650000000023</v>
      </c>
      <c r="Q691" s="28">
        <v>0.23225061785628742</v>
      </c>
      <c r="R691" s="29">
        <v>7301.54</v>
      </c>
      <c r="S691" s="29">
        <v>15492.85</v>
      </c>
      <c r="T691" s="30">
        <v>8191.31</v>
      </c>
      <c r="U691" s="31">
        <v>1.1218605937925425</v>
      </c>
      <c r="V691" s="26">
        <v>130803.54</v>
      </c>
      <c r="W691" s="26">
        <v>158160.97</v>
      </c>
      <c r="X691" s="27">
        <v>27357.430000000008</v>
      </c>
      <c r="Y691" s="28">
        <v>0.20914900315389023</v>
      </c>
      <c r="Z691" s="29">
        <v>1020</v>
      </c>
      <c r="AA691" s="29">
        <v>377.06</v>
      </c>
      <c r="AB691" s="30">
        <v>-642.94000000000005</v>
      </c>
      <c r="AC691" s="32">
        <v>-0.63033333333333341</v>
      </c>
      <c r="AD691" s="26">
        <v>23000</v>
      </c>
      <c r="AE691" s="26">
        <v>25747.85</v>
      </c>
      <c r="AF691" s="27">
        <v>2747.8499999999985</v>
      </c>
      <c r="AG691" s="33">
        <v>0.11947173913043473</v>
      </c>
      <c r="AH691" s="34">
        <v>58</v>
      </c>
      <c r="AI691" s="34">
        <v>100.5</v>
      </c>
      <c r="AJ691" s="34">
        <v>42.5</v>
      </c>
      <c r="AK691" s="32">
        <v>0.73275862068965514</v>
      </c>
      <c r="AL691" s="35">
        <v>44515.041666666664</v>
      </c>
      <c r="AM691" s="16"/>
    </row>
    <row r="692" spans="1:39" ht="41.25" hidden="1" x14ac:dyDescent="0.25">
      <c r="A692" s="25" t="s">
        <v>183</v>
      </c>
      <c r="B692" s="25" t="s">
        <v>51</v>
      </c>
      <c r="C692" s="39">
        <v>636447</v>
      </c>
      <c r="D692" s="25" t="s">
        <v>259</v>
      </c>
      <c r="E692" s="25" t="s">
        <v>53</v>
      </c>
      <c r="F692" s="25" t="s">
        <v>54</v>
      </c>
      <c r="G692" s="25" t="s">
        <v>90</v>
      </c>
      <c r="H692" s="25" t="s">
        <v>131</v>
      </c>
      <c r="I692" s="25" t="s">
        <v>251</v>
      </c>
      <c r="J692" s="25" t="s">
        <v>195</v>
      </c>
      <c r="K692" s="25" t="s">
        <v>58</v>
      </c>
      <c r="L692" s="25" t="s">
        <v>213</v>
      </c>
      <c r="M692" s="25" t="s">
        <v>187</v>
      </c>
      <c r="N692" s="26">
        <v>160908.66</v>
      </c>
      <c r="O692" s="26">
        <v>194543.3</v>
      </c>
      <c r="P692" s="27">
        <v>33634.639999999985</v>
      </c>
      <c r="Q692" s="28">
        <v>0.20902939593182857</v>
      </c>
      <c r="R692" s="29">
        <v>24809.39</v>
      </c>
      <c r="S692" s="29">
        <v>33235.760000000002</v>
      </c>
      <c r="T692" s="30">
        <v>8426.3700000000026</v>
      </c>
      <c r="U692" s="31">
        <v>0.33964438464629731</v>
      </c>
      <c r="V692" s="26">
        <v>128909.27</v>
      </c>
      <c r="W692" s="26">
        <v>148264.95000000001</v>
      </c>
      <c r="X692" s="27">
        <v>19355.680000000008</v>
      </c>
      <c r="Y692" s="28">
        <v>0.15014963625191585</v>
      </c>
      <c r="Z692" s="29">
        <v>7190</v>
      </c>
      <c r="AA692" s="29">
        <v>13042.59</v>
      </c>
      <c r="AB692" s="30">
        <v>5852.59</v>
      </c>
      <c r="AC692" s="32">
        <v>0.81399026425591103</v>
      </c>
      <c r="AD692" s="26">
        <v>0</v>
      </c>
      <c r="AE692" s="26">
        <v>0</v>
      </c>
      <c r="AF692" s="27">
        <v>0</v>
      </c>
      <c r="AG692" s="18"/>
      <c r="AH692" s="34">
        <v>185</v>
      </c>
      <c r="AI692" s="34">
        <v>306</v>
      </c>
      <c r="AJ692" s="34">
        <v>121</v>
      </c>
      <c r="AK692" s="32">
        <v>0.65405405405405403</v>
      </c>
      <c r="AL692" s="35">
        <v>44494.041666666664</v>
      </c>
      <c r="AM692" s="16"/>
    </row>
    <row r="693" spans="1:39" ht="33" hidden="1" x14ac:dyDescent="0.25">
      <c r="A693" s="25" t="s">
        <v>183</v>
      </c>
      <c r="B693" s="25" t="s">
        <v>1043</v>
      </c>
      <c r="C693" s="39">
        <v>636456</v>
      </c>
      <c r="D693" s="25" t="s">
        <v>1632</v>
      </c>
      <c r="E693" s="25" t="s">
        <v>53</v>
      </c>
      <c r="F693" s="25" t="s">
        <v>54</v>
      </c>
      <c r="G693" s="25" t="s">
        <v>75</v>
      </c>
      <c r="H693" s="25" t="s">
        <v>74</v>
      </c>
      <c r="I693" s="25" t="s">
        <v>131</v>
      </c>
      <c r="J693" s="25" t="s">
        <v>195</v>
      </c>
      <c r="K693" s="25" t="s">
        <v>65</v>
      </c>
      <c r="L693" s="25" t="s">
        <v>1045</v>
      </c>
      <c r="M693" s="25" t="s">
        <v>187</v>
      </c>
      <c r="N693" s="26">
        <v>82153.41</v>
      </c>
      <c r="O693" s="26">
        <v>71483.039999999994</v>
      </c>
      <c r="P693" s="27">
        <v>-10670.37000000001</v>
      </c>
      <c r="Q693" s="28">
        <v>-0.12988347044876178</v>
      </c>
      <c r="R693" s="29">
        <v>31371.73</v>
      </c>
      <c r="S693" s="29">
        <v>24476.86</v>
      </c>
      <c r="T693" s="30">
        <v>-6894.869999999999</v>
      </c>
      <c r="U693" s="31">
        <v>-0.21977971887428582</v>
      </c>
      <c r="V693" s="26">
        <v>2383.96</v>
      </c>
      <c r="W693" s="26">
        <v>1300.71</v>
      </c>
      <c r="X693" s="27">
        <v>-1083.25</v>
      </c>
      <c r="Y693" s="28">
        <v>-0.45439101327203474</v>
      </c>
      <c r="Z693" s="29">
        <v>3568</v>
      </c>
      <c r="AA693" s="29">
        <v>2163.25</v>
      </c>
      <c r="AB693" s="30">
        <v>-1404.75</v>
      </c>
      <c r="AC693" s="32">
        <v>-0.3937079596412556</v>
      </c>
      <c r="AD693" s="26">
        <v>44829.72</v>
      </c>
      <c r="AE693" s="26">
        <v>43542.22</v>
      </c>
      <c r="AF693" s="27">
        <v>-1287.5</v>
      </c>
      <c r="AG693" s="33">
        <v>-2.8719786784302911E-2</v>
      </c>
      <c r="AH693" s="34">
        <v>112</v>
      </c>
      <c r="AI693" s="34">
        <v>128.69999999999999</v>
      </c>
      <c r="AJ693" s="34">
        <v>16.699999999999989</v>
      </c>
      <c r="AK693" s="32">
        <v>0.14910714285714274</v>
      </c>
      <c r="AL693" s="35">
        <v>44134.041666666664</v>
      </c>
      <c r="AM693" s="16"/>
    </row>
    <row r="694" spans="1:39" ht="82.5" hidden="1" x14ac:dyDescent="0.25">
      <c r="A694" s="25" t="s">
        <v>183</v>
      </c>
      <c r="B694" s="25" t="s">
        <v>51</v>
      </c>
      <c r="C694" s="39">
        <v>636527</v>
      </c>
      <c r="D694" s="25" t="s">
        <v>260</v>
      </c>
      <c r="E694" s="25" t="s">
        <v>53</v>
      </c>
      <c r="F694" s="25" t="s">
        <v>54</v>
      </c>
      <c r="G694" s="25" t="s">
        <v>251</v>
      </c>
      <c r="H694" s="25" t="s">
        <v>75</v>
      </c>
      <c r="I694" s="25" t="s">
        <v>69</v>
      </c>
      <c r="J694" s="25" t="s">
        <v>195</v>
      </c>
      <c r="K694" s="25" t="s">
        <v>58</v>
      </c>
      <c r="L694" s="25" t="s">
        <v>196</v>
      </c>
      <c r="M694" s="25" t="s">
        <v>187</v>
      </c>
      <c r="N694" s="26">
        <v>163535.67000000001</v>
      </c>
      <c r="O694" s="26">
        <v>205033.15</v>
      </c>
      <c r="P694" s="27">
        <v>41497.479999999981</v>
      </c>
      <c r="Q694" s="28">
        <v>0.25375185731651068</v>
      </c>
      <c r="R694" s="29">
        <v>37000.959999999999</v>
      </c>
      <c r="S694" s="29">
        <v>33224.29</v>
      </c>
      <c r="T694" s="30">
        <v>-3776.6699999999983</v>
      </c>
      <c r="U694" s="31">
        <v>-0.10206951387207247</v>
      </c>
      <c r="V694" s="26">
        <v>11846.71</v>
      </c>
      <c r="W694" s="26">
        <v>163649.22</v>
      </c>
      <c r="X694" s="27">
        <v>151802.51</v>
      </c>
      <c r="Y694" s="28">
        <v>12.813896009947067</v>
      </c>
      <c r="Z694" s="29">
        <v>6688</v>
      </c>
      <c r="AA694" s="29">
        <v>8159.64</v>
      </c>
      <c r="AB694" s="30">
        <v>1471.6400000000003</v>
      </c>
      <c r="AC694" s="32">
        <v>0.22004186602870818</v>
      </c>
      <c r="AD694" s="26">
        <v>108000</v>
      </c>
      <c r="AE694" s="26">
        <v>0</v>
      </c>
      <c r="AF694" s="27">
        <v>-108000</v>
      </c>
      <c r="AG694" s="33">
        <v>-1</v>
      </c>
      <c r="AH694" s="34">
        <v>258</v>
      </c>
      <c r="AI694" s="34">
        <v>293.5</v>
      </c>
      <c r="AJ694" s="34">
        <v>35.5</v>
      </c>
      <c r="AK694" s="32">
        <v>0.1375968992248062</v>
      </c>
      <c r="AL694" s="35">
        <v>44540.041666666664</v>
      </c>
      <c r="AM694" s="16"/>
    </row>
    <row r="695" spans="1:39" ht="33" hidden="1" x14ac:dyDescent="0.25">
      <c r="A695" s="25" t="s">
        <v>183</v>
      </c>
      <c r="B695" s="25" t="s">
        <v>1136</v>
      </c>
      <c r="C695" s="39">
        <v>636531</v>
      </c>
      <c r="D695" s="25" t="s">
        <v>1638</v>
      </c>
      <c r="E695" s="25" t="s">
        <v>171</v>
      </c>
      <c r="F695" s="25" t="s">
        <v>54</v>
      </c>
      <c r="G695" s="25" t="s">
        <v>75</v>
      </c>
      <c r="H695" s="25" t="s">
        <v>74</v>
      </c>
      <c r="I695" s="25" t="s">
        <v>839</v>
      </c>
      <c r="J695" s="25" t="s">
        <v>198</v>
      </c>
      <c r="K695" s="25" t="s">
        <v>65</v>
      </c>
      <c r="L695" s="25" t="s">
        <v>209</v>
      </c>
      <c r="M695" s="25" t="s">
        <v>200</v>
      </c>
      <c r="N695" s="26">
        <v>256331.76</v>
      </c>
      <c r="O695" s="26">
        <v>128318.37</v>
      </c>
      <c r="P695" s="27">
        <v>-128013.39000000001</v>
      </c>
      <c r="Q695" s="28">
        <v>-0.4994051068818004</v>
      </c>
      <c r="R695" s="29">
        <v>87514.71</v>
      </c>
      <c r="S695" s="29">
        <v>30995.86</v>
      </c>
      <c r="T695" s="30">
        <v>-56518.850000000006</v>
      </c>
      <c r="U695" s="31">
        <v>-0.64582114252563938</v>
      </c>
      <c r="V695" s="26">
        <v>61516.89</v>
      </c>
      <c r="W695" s="26">
        <v>42021.64</v>
      </c>
      <c r="X695" s="27">
        <v>-19495.25</v>
      </c>
      <c r="Y695" s="28">
        <v>-0.31690890095386814</v>
      </c>
      <c r="Z695" s="29">
        <v>18532.8</v>
      </c>
      <c r="AA695" s="29">
        <v>10445.94</v>
      </c>
      <c r="AB695" s="30">
        <v>-8086.8599999999988</v>
      </c>
      <c r="AC695" s="32">
        <v>-0.4363539238539238</v>
      </c>
      <c r="AD695" s="26">
        <v>88767.360000000001</v>
      </c>
      <c r="AE695" s="26">
        <v>44854.93</v>
      </c>
      <c r="AF695" s="27">
        <v>-43912.43</v>
      </c>
      <c r="AG695" s="33">
        <v>-0.49469117928031203</v>
      </c>
      <c r="AH695" s="34">
        <v>633.6</v>
      </c>
      <c r="AI695" s="34">
        <v>392</v>
      </c>
      <c r="AJ695" s="34">
        <v>-241.60000000000002</v>
      </c>
      <c r="AK695" s="32">
        <v>-0.38131313131313133</v>
      </c>
      <c r="AL695" s="35">
        <v>44588.041666666664</v>
      </c>
      <c r="AM695" s="16"/>
    </row>
    <row r="696" spans="1:39" ht="41.25" hidden="1" x14ac:dyDescent="0.25">
      <c r="A696" s="25" t="s">
        <v>183</v>
      </c>
      <c r="B696" s="25" t="s">
        <v>1043</v>
      </c>
      <c r="C696" s="39">
        <v>636543</v>
      </c>
      <c r="D696" s="25" t="s">
        <v>1580</v>
      </c>
      <c r="E696" s="25" t="s">
        <v>53</v>
      </c>
      <c r="F696" s="25" t="s">
        <v>54</v>
      </c>
      <c r="G696" s="25" t="s">
        <v>69</v>
      </c>
      <c r="H696" s="25" t="s">
        <v>75</v>
      </c>
      <c r="I696" s="25" t="s">
        <v>69</v>
      </c>
      <c r="J696" s="25" t="s">
        <v>195</v>
      </c>
      <c r="K696" s="25" t="s">
        <v>65</v>
      </c>
      <c r="L696" s="25" t="s">
        <v>1045</v>
      </c>
      <c r="M696" s="25" t="s">
        <v>187</v>
      </c>
      <c r="N696" s="26">
        <v>484185</v>
      </c>
      <c r="O696" s="26">
        <v>218944.03</v>
      </c>
      <c r="P696" s="27">
        <v>-265240.96999999997</v>
      </c>
      <c r="Q696" s="28">
        <v>-0.54780914319939689</v>
      </c>
      <c r="R696" s="29">
        <v>43599.17</v>
      </c>
      <c r="S696" s="29">
        <v>29624.78</v>
      </c>
      <c r="T696" s="30">
        <v>-13974.39</v>
      </c>
      <c r="U696" s="31">
        <v>-0.32051963374532128</v>
      </c>
      <c r="V696" s="26">
        <v>6601.99</v>
      </c>
      <c r="W696" s="26">
        <v>801.03</v>
      </c>
      <c r="X696" s="27">
        <v>-5800.96</v>
      </c>
      <c r="Y696" s="28">
        <v>-0.87866840149712444</v>
      </c>
      <c r="Z696" s="29">
        <v>9492</v>
      </c>
      <c r="AA696" s="29">
        <v>0</v>
      </c>
      <c r="AB696" s="30">
        <v>-9492</v>
      </c>
      <c r="AC696" s="32">
        <v>-1</v>
      </c>
      <c r="AD696" s="26">
        <v>424491.84</v>
      </c>
      <c r="AE696" s="26">
        <v>188518.22</v>
      </c>
      <c r="AF696" s="27">
        <v>-235973.62000000002</v>
      </c>
      <c r="AG696" s="33">
        <v>-0.55589671641273486</v>
      </c>
      <c r="AH696" s="34">
        <v>334</v>
      </c>
      <c r="AI696" s="34">
        <v>33.5</v>
      </c>
      <c r="AJ696" s="34">
        <v>-300.5</v>
      </c>
      <c r="AK696" s="32">
        <v>-0.89970059880239517</v>
      </c>
      <c r="AL696" s="35">
        <v>44147.041666666664</v>
      </c>
      <c r="AM696" s="16"/>
    </row>
    <row r="697" spans="1:39" ht="66" hidden="1" x14ac:dyDescent="0.25">
      <c r="A697" s="25" t="s">
        <v>183</v>
      </c>
      <c r="B697" s="25" t="s">
        <v>51</v>
      </c>
      <c r="C697" s="39">
        <v>636586</v>
      </c>
      <c r="D697" s="25" t="s">
        <v>218</v>
      </c>
      <c r="E697" s="25" t="s">
        <v>53</v>
      </c>
      <c r="F697" s="25" t="s">
        <v>54</v>
      </c>
      <c r="G697" s="25" t="s">
        <v>79</v>
      </c>
      <c r="H697" s="17"/>
      <c r="I697" s="17"/>
      <c r="J697" s="25" t="s">
        <v>198</v>
      </c>
      <c r="K697" s="25" t="s">
        <v>65</v>
      </c>
      <c r="L697" s="25" t="s">
        <v>219</v>
      </c>
      <c r="M697" s="25" t="s">
        <v>200</v>
      </c>
      <c r="N697" s="26">
        <v>76306.820000000007</v>
      </c>
      <c r="O697" s="26">
        <v>78737.11</v>
      </c>
      <c r="P697" s="27">
        <v>2430.2899999999936</v>
      </c>
      <c r="Q697" s="28">
        <v>3.1848922547158869E-2</v>
      </c>
      <c r="R697" s="29">
        <v>27884.39</v>
      </c>
      <c r="S697" s="29">
        <v>15505.13</v>
      </c>
      <c r="T697" s="30">
        <v>-12379.26</v>
      </c>
      <c r="U697" s="31">
        <v>-0.4439494641984279</v>
      </c>
      <c r="V697" s="26">
        <v>36533.79</v>
      </c>
      <c r="W697" s="26">
        <v>36604.33</v>
      </c>
      <c r="X697" s="27">
        <v>70.540000000000873</v>
      </c>
      <c r="Y697" s="28">
        <v>1.9308152808674072E-3</v>
      </c>
      <c r="Z697" s="29">
        <v>2106</v>
      </c>
      <c r="AA697" s="29">
        <v>3952</v>
      </c>
      <c r="AB697" s="30">
        <v>1846</v>
      </c>
      <c r="AC697" s="32">
        <v>0.87654320987654322</v>
      </c>
      <c r="AD697" s="26">
        <v>9782.64</v>
      </c>
      <c r="AE697" s="26">
        <v>22675.65</v>
      </c>
      <c r="AF697" s="27">
        <v>12893.010000000002</v>
      </c>
      <c r="AG697" s="33">
        <v>1.3179479159000027</v>
      </c>
      <c r="AH697" s="34">
        <v>190</v>
      </c>
      <c r="AI697" s="34">
        <v>169.5</v>
      </c>
      <c r="AJ697" s="34">
        <v>-20.5</v>
      </c>
      <c r="AK697" s="32">
        <v>-0.10789473684210527</v>
      </c>
      <c r="AL697" s="35">
        <v>44286.041666666664</v>
      </c>
      <c r="AM697" s="16"/>
    </row>
    <row r="698" spans="1:39" ht="24.75" hidden="1" x14ac:dyDescent="0.25">
      <c r="A698" s="25" t="s">
        <v>183</v>
      </c>
      <c r="B698" s="25" t="s">
        <v>1043</v>
      </c>
      <c r="C698" s="39">
        <v>636766</v>
      </c>
      <c r="D698" s="25" t="s">
        <v>1639</v>
      </c>
      <c r="E698" s="25" t="s">
        <v>53</v>
      </c>
      <c r="F698" s="25" t="s">
        <v>54</v>
      </c>
      <c r="G698" s="25" t="s">
        <v>83</v>
      </c>
      <c r="H698" s="25" t="s">
        <v>75</v>
      </c>
      <c r="I698" s="25" t="s">
        <v>74</v>
      </c>
      <c r="J698" s="25" t="s">
        <v>198</v>
      </c>
      <c r="K698" s="25" t="s">
        <v>65</v>
      </c>
      <c r="L698" s="25" t="s">
        <v>1045</v>
      </c>
      <c r="M698" s="25" t="s">
        <v>200</v>
      </c>
      <c r="N698" s="26">
        <v>77670.880000000005</v>
      </c>
      <c r="O698" s="26">
        <v>47758.78</v>
      </c>
      <c r="P698" s="27">
        <v>-29912.100000000006</v>
      </c>
      <c r="Q698" s="28">
        <v>-0.38511344277288995</v>
      </c>
      <c r="R698" s="29">
        <v>27083.58</v>
      </c>
      <c r="S698" s="29">
        <v>17054.740000000002</v>
      </c>
      <c r="T698" s="30">
        <v>-10028.84</v>
      </c>
      <c r="U698" s="31">
        <v>-0.3702922582612786</v>
      </c>
      <c r="V698" s="26">
        <v>23226.080000000002</v>
      </c>
      <c r="W698" s="26">
        <v>5449.53</v>
      </c>
      <c r="X698" s="27">
        <v>-17776.550000000003</v>
      </c>
      <c r="Y698" s="28">
        <v>-0.76537022175072167</v>
      </c>
      <c r="Z698" s="29">
        <v>5148</v>
      </c>
      <c r="AA698" s="29">
        <v>3849.21</v>
      </c>
      <c r="AB698" s="30">
        <v>-1298.79</v>
      </c>
      <c r="AC698" s="32">
        <v>-0.25229020979020977</v>
      </c>
      <c r="AD698" s="26">
        <v>22213.22</v>
      </c>
      <c r="AE698" s="26">
        <v>21405.3</v>
      </c>
      <c r="AF698" s="27">
        <v>-807.92000000000189</v>
      </c>
      <c r="AG698" s="33">
        <v>-3.6371133946361753E-2</v>
      </c>
      <c r="AH698" s="34">
        <v>175</v>
      </c>
      <c r="AI698" s="34">
        <v>216.5</v>
      </c>
      <c r="AJ698" s="34">
        <v>41.5</v>
      </c>
      <c r="AK698" s="32">
        <v>0.23714285714285716</v>
      </c>
      <c r="AL698" s="35">
        <v>44182.041666666664</v>
      </c>
      <c r="AM698" s="16"/>
    </row>
    <row r="699" spans="1:39" ht="74.25" hidden="1" x14ac:dyDescent="0.25">
      <c r="A699" s="25" t="s">
        <v>183</v>
      </c>
      <c r="B699" s="25" t="s">
        <v>51</v>
      </c>
      <c r="C699" s="39">
        <v>636837</v>
      </c>
      <c r="D699" s="25" t="s">
        <v>257</v>
      </c>
      <c r="E699" s="25" t="s">
        <v>53</v>
      </c>
      <c r="F699" s="25" t="s">
        <v>54</v>
      </c>
      <c r="G699" s="25" t="s">
        <v>75</v>
      </c>
      <c r="H699" s="25" t="s">
        <v>131</v>
      </c>
      <c r="I699" s="25" t="s">
        <v>56</v>
      </c>
      <c r="J699" s="25" t="s">
        <v>64</v>
      </c>
      <c r="K699" s="25" t="s">
        <v>65</v>
      </c>
      <c r="L699" s="25" t="s">
        <v>66</v>
      </c>
      <c r="M699" s="25" t="s">
        <v>192</v>
      </c>
      <c r="N699" s="26">
        <v>13691.13</v>
      </c>
      <c r="O699" s="26">
        <v>9113.7800000000007</v>
      </c>
      <c r="P699" s="27">
        <v>-4577.3499999999985</v>
      </c>
      <c r="Q699" s="28">
        <v>-0.33432959879863816</v>
      </c>
      <c r="R699" s="29">
        <v>6389.48</v>
      </c>
      <c r="S699" s="29">
        <v>4185.3900000000003</v>
      </c>
      <c r="T699" s="30">
        <v>-2204.0899999999992</v>
      </c>
      <c r="U699" s="31">
        <v>-0.34495608406317874</v>
      </c>
      <c r="V699" s="26">
        <v>246.24</v>
      </c>
      <c r="W699" s="26">
        <v>114.39</v>
      </c>
      <c r="X699" s="27">
        <v>-131.85000000000002</v>
      </c>
      <c r="Y699" s="28">
        <v>-0.53545321637426913</v>
      </c>
      <c r="Z699" s="29">
        <v>888.61</v>
      </c>
      <c r="AA699" s="29">
        <v>844</v>
      </c>
      <c r="AB699" s="30">
        <v>-44.610000000000014</v>
      </c>
      <c r="AC699" s="32">
        <v>-5.0202000877775418E-2</v>
      </c>
      <c r="AD699" s="26">
        <v>6166.8</v>
      </c>
      <c r="AE699" s="26">
        <v>3970</v>
      </c>
      <c r="AF699" s="27">
        <v>-2196.8000000000002</v>
      </c>
      <c r="AG699" s="33">
        <v>-0.35623013556463645</v>
      </c>
      <c r="AH699" s="34">
        <v>40.81</v>
      </c>
      <c r="AI699" s="34">
        <v>35.5</v>
      </c>
      <c r="AJ699" s="34">
        <v>-5.3100000000000023</v>
      </c>
      <c r="AK699" s="32">
        <v>-0.13011516785101696</v>
      </c>
      <c r="AL699" s="35">
        <v>44315</v>
      </c>
      <c r="AM699" s="16"/>
    </row>
    <row r="700" spans="1:39" ht="41.25" hidden="1" x14ac:dyDescent="0.25">
      <c r="A700" s="25" t="s">
        <v>183</v>
      </c>
      <c r="B700" s="25" t="s">
        <v>51</v>
      </c>
      <c r="C700" s="39">
        <v>636840</v>
      </c>
      <c r="D700" s="25" t="s">
        <v>258</v>
      </c>
      <c r="E700" s="25" t="s">
        <v>53</v>
      </c>
      <c r="F700" s="25" t="s">
        <v>54</v>
      </c>
      <c r="G700" s="25" t="s">
        <v>79</v>
      </c>
      <c r="H700" s="17"/>
      <c r="I700" s="17"/>
      <c r="J700" s="25" t="s">
        <v>195</v>
      </c>
      <c r="K700" s="25" t="s">
        <v>58</v>
      </c>
      <c r="L700" s="25" t="s">
        <v>196</v>
      </c>
      <c r="M700" s="25" t="s">
        <v>205</v>
      </c>
      <c r="N700" s="26">
        <v>238888.89</v>
      </c>
      <c r="O700" s="26">
        <v>225949.94</v>
      </c>
      <c r="P700" s="27">
        <v>-12938.950000000012</v>
      </c>
      <c r="Q700" s="28">
        <v>-5.4163046259706804E-2</v>
      </c>
      <c r="R700" s="29">
        <v>41867.68</v>
      </c>
      <c r="S700" s="29">
        <v>39549.78</v>
      </c>
      <c r="T700" s="30">
        <v>-2317.9000000000015</v>
      </c>
      <c r="U700" s="31">
        <v>-5.536251351878111E-2</v>
      </c>
      <c r="V700" s="26">
        <v>16081.21</v>
      </c>
      <c r="W700" s="26">
        <v>8701.86</v>
      </c>
      <c r="X700" s="27">
        <v>-7379.3499999999985</v>
      </c>
      <c r="Y700" s="28">
        <v>-0.45888027082539179</v>
      </c>
      <c r="Z700" s="29">
        <v>5980</v>
      </c>
      <c r="AA700" s="29">
        <v>4046</v>
      </c>
      <c r="AB700" s="30">
        <v>-1934</v>
      </c>
      <c r="AC700" s="32">
        <v>-0.32341137123745817</v>
      </c>
      <c r="AD700" s="26">
        <v>174960</v>
      </c>
      <c r="AE700" s="26">
        <v>173652.3</v>
      </c>
      <c r="AF700" s="27">
        <v>-1307.7000000000116</v>
      </c>
      <c r="AG700" s="33">
        <v>-7.4742798353910128E-3</v>
      </c>
      <c r="AH700" s="34">
        <v>314</v>
      </c>
      <c r="AI700" s="34">
        <v>225.25</v>
      </c>
      <c r="AJ700" s="34">
        <v>-88.75</v>
      </c>
      <c r="AK700" s="32">
        <v>-0.28264331210191085</v>
      </c>
      <c r="AL700" s="35">
        <v>44341.041666666664</v>
      </c>
      <c r="AM700" s="16"/>
    </row>
    <row r="701" spans="1:39" ht="82.5" hidden="1" x14ac:dyDescent="0.25">
      <c r="A701" s="25" t="s">
        <v>183</v>
      </c>
      <c r="B701" s="25" t="s">
        <v>1136</v>
      </c>
      <c r="C701" s="39">
        <v>636869</v>
      </c>
      <c r="D701" s="25" t="s">
        <v>4934</v>
      </c>
      <c r="E701" s="25" t="s">
        <v>53</v>
      </c>
      <c r="F701" s="25" t="s">
        <v>63</v>
      </c>
      <c r="G701" s="25" t="s">
        <v>56</v>
      </c>
      <c r="H701" s="17"/>
      <c r="I701" s="17"/>
      <c r="J701" s="25" t="s">
        <v>195</v>
      </c>
      <c r="K701" s="25" t="s">
        <v>65</v>
      </c>
      <c r="L701" s="25" t="s">
        <v>196</v>
      </c>
      <c r="M701" s="25" t="s">
        <v>243</v>
      </c>
      <c r="N701" s="26">
        <v>0</v>
      </c>
      <c r="O701" s="26">
        <v>0</v>
      </c>
      <c r="P701" s="27">
        <v>0</v>
      </c>
      <c r="Q701" s="18"/>
      <c r="R701" s="29">
        <v>0</v>
      </c>
      <c r="S701" s="29">
        <v>0</v>
      </c>
      <c r="T701" s="30">
        <v>0</v>
      </c>
      <c r="U701" s="19"/>
      <c r="V701" s="26">
        <v>0</v>
      </c>
      <c r="W701" s="26">
        <v>0</v>
      </c>
      <c r="X701" s="27">
        <v>0</v>
      </c>
      <c r="Y701" s="18"/>
      <c r="Z701" s="29">
        <v>0</v>
      </c>
      <c r="AA701" s="29">
        <v>0</v>
      </c>
      <c r="AB701" s="30">
        <v>0</v>
      </c>
      <c r="AC701" s="19"/>
      <c r="AD701" s="26">
        <v>0</v>
      </c>
      <c r="AE701" s="26">
        <v>0</v>
      </c>
      <c r="AF701" s="27">
        <v>0</v>
      </c>
      <c r="AG701" s="18"/>
      <c r="AH701" s="34">
        <v>0</v>
      </c>
      <c r="AI701" s="34">
        <v>0</v>
      </c>
      <c r="AJ701" s="34">
        <v>0</v>
      </c>
      <c r="AK701" s="19"/>
      <c r="AL701" s="35">
        <v>44327</v>
      </c>
      <c r="AM701" s="16"/>
    </row>
    <row r="702" spans="1:39" ht="41.25" hidden="1" x14ac:dyDescent="0.25">
      <c r="A702" s="25" t="s">
        <v>183</v>
      </c>
      <c r="B702" s="25" t="s">
        <v>1136</v>
      </c>
      <c r="C702" s="39">
        <v>636871</v>
      </c>
      <c r="D702" s="25" t="s">
        <v>4935</v>
      </c>
      <c r="E702" s="25" t="s">
        <v>53</v>
      </c>
      <c r="F702" s="25" t="s">
        <v>63</v>
      </c>
      <c r="G702" s="25" t="s">
        <v>56</v>
      </c>
      <c r="H702" s="17"/>
      <c r="I702" s="17"/>
      <c r="J702" s="25" t="s">
        <v>95</v>
      </c>
      <c r="K702" s="25" t="s">
        <v>65</v>
      </c>
      <c r="L702" s="25" t="s">
        <v>126</v>
      </c>
      <c r="M702" s="25" t="s">
        <v>243</v>
      </c>
      <c r="N702" s="26">
        <v>0</v>
      </c>
      <c r="O702" s="26">
        <v>0</v>
      </c>
      <c r="P702" s="27">
        <v>0</v>
      </c>
      <c r="Q702" s="18"/>
      <c r="R702" s="29">
        <v>0</v>
      </c>
      <c r="S702" s="29">
        <v>0</v>
      </c>
      <c r="T702" s="30">
        <v>0</v>
      </c>
      <c r="U702" s="19"/>
      <c r="V702" s="26">
        <v>0</v>
      </c>
      <c r="W702" s="26">
        <v>0</v>
      </c>
      <c r="X702" s="27">
        <v>0</v>
      </c>
      <c r="Y702" s="18"/>
      <c r="Z702" s="29">
        <v>0</v>
      </c>
      <c r="AA702" s="29">
        <v>0</v>
      </c>
      <c r="AB702" s="30">
        <v>0</v>
      </c>
      <c r="AC702" s="19"/>
      <c r="AD702" s="26">
        <v>0</v>
      </c>
      <c r="AE702" s="26">
        <v>0</v>
      </c>
      <c r="AF702" s="27">
        <v>0</v>
      </c>
      <c r="AG702" s="18"/>
      <c r="AH702" s="34">
        <v>0</v>
      </c>
      <c r="AI702" s="34">
        <v>0</v>
      </c>
      <c r="AJ702" s="34">
        <v>0</v>
      </c>
      <c r="AK702" s="19"/>
      <c r="AL702" s="35">
        <v>44327</v>
      </c>
      <c r="AM702" s="16"/>
    </row>
    <row r="703" spans="1:39" ht="57.75" hidden="1" x14ac:dyDescent="0.25">
      <c r="A703" s="25" t="s">
        <v>183</v>
      </c>
      <c r="B703" s="25" t="s">
        <v>51</v>
      </c>
      <c r="C703" s="39">
        <v>636894</v>
      </c>
      <c r="D703" s="25" t="s">
        <v>230</v>
      </c>
      <c r="E703" s="25" t="s">
        <v>171</v>
      </c>
      <c r="F703" s="25" t="s">
        <v>54</v>
      </c>
      <c r="G703" s="25" t="s">
        <v>69</v>
      </c>
      <c r="H703" s="25" t="s">
        <v>75</v>
      </c>
      <c r="I703" s="25" t="s">
        <v>74</v>
      </c>
      <c r="J703" s="25" t="s">
        <v>198</v>
      </c>
      <c r="K703" s="25" t="s">
        <v>65</v>
      </c>
      <c r="L703" s="25" t="s">
        <v>199</v>
      </c>
      <c r="M703" s="25" t="s">
        <v>200</v>
      </c>
      <c r="N703" s="26">
        <v>117764.1</v>
      </c>
      <c r="O703" s="26">
        <v>100914.95</v>
      </c>
      <c r="P703" s="27">
        <v>-16849.150000000009</v>
      </c>
      <c r="Q703" s="28">
        <v>-0.14307543640209544</v>
      </c>
      <c r="R703" s="29">
        <v>51922.67</v>
      </c>
      <c r="S703" s="29">
        <v>31032.97</v>
      </c>
      <c r="T703" s="30">
        <v>-20889.699999999997</v>
      </c>
      <c r="U703" s="31">
        <v>-0.40232330117076026</v>
      </c>
      <c r="V703" s="26">
        <v>45725.83</v>
      </c>
      <c r="W703" s="26">
        <v>47627.01</v>
      </c>
      <c r="X703" s="27">
        <v>1901.1800000000003</v>
      </c>
      <c r="Y703" s="28">
        <v>4.1577812802960606E-2</v>
      </c>
      <c r="Z703" s="29">
        <v>8268</v>
      </c>
      <c r="AA703" s="29">
        <v>11742.44</v>
      </c>
      <c r="AB703" s="30">
        <v>3474.4400000000005</v>
      </c>
      <c r="AC703" s="32">
        <v>0.42022738268021292</v>
      </c>
      <c r="AD703" s="26">
        <v>11847.6</v>
      </c>
      <c r="AE703" s="26">
        <v>10499.69</v>
      </c>
      <c r="AF703" s="27">
        <v>-1347.9099999999999</v>
      </c>
      <c r="AG703" s="33">
        <v>-0.1137707214963368</v>
      </c>
      <c r="AH703" s="34">
        <v>370</v>
      </c>
      <c r="AI703" s="34">
        <v>393.29999999999995</v>
      </c>
      <c r="AJ703" s="34">
        <v>23.299999999999955</v>
      </c>
      <c r="AK703" s="32">
        <v>6.2972972972972843E-2</v>
      </c>
      <c r="AL703" s="35">
        <v>44301</v>
      </c>
      <c r="AM703" s="16"/>
    </row>
    <row r="704" spans="1:39" ht="57.75" hidden="1" x14ac:dyDescent="0.25">
      <c r="A704" s="25" t="s">
        <v>183</v>
      </c>
      <c r="B704" s="25" t="s">
        <v>51</v>
      </c>
      <c r="C704" s="39">
        <v>636898</v>
      </c>
      <c r="D704" s="25" t="s">
        <v>231</v>
      </c>
      <c r="E704" s="25" t="s">
        <v>62</v>
      </c>
      <c r="F704" s="25" t="s">
        <v>54</v>
      </c>
      <c r="G704" s="25" t="s">
        <v>79</v>
      </c>
      <c r="H704" s="17"/>
      <c r="I704" s="17"/>
      <c r="J704" s="25" t="s">
        <v>665</v>
      </c>
      <c r="K704" s="25" t="s">
        <v>65</v>
      </c>
      <c r="L704" s="25" t="s">
        <v>126</v>
      </c>
      <c r="M704" s="25" t="s">
        <v>187</v>
      </c>
      <c r="N704" s="26">
        <v>226345.13</v>
      </c>
      <c r="O704" s="26">
        <v>234073.63</v>
      </c>
      <c r="P704" s="27">
        <v>7728.5</v>
      </c>
      <c r="Q704" s="28">
        <v>3.4144759376974448E-2</v>
      </c>
      <c r="R704" s="29">
        <v>38166.61</v>
      </c>
      <c r="S704" s="29">
        <v>45052.82</v>
      </c>
      <c r="T704" s="30">
        <v>6886.2099999999991</v>
      </c>
      <c r="U704" s="31">
        <v>0.18042498403709417</v>
      </c>
      <c r="V704" s="26">
        <v>34588.879999999997</v>
      </c>
      <c r="W704" s="26">
        <v>33882</v>
      </c>
      <c r="X704" s="27">
        <v>-706.87999999999738</v>
      </c>
      <c r="Y704" s="28">
        <v>-2.0436625875136675E-2</v>
      </c>
      <c r="Z704" s="29">
        <v>560</v>
      </c>
      <c r="AA704" s="29">
        <v>7203.75</v>
      </c>
      <c r="AB704" s="30">
        <v>6643.75</v>
      </c>
      <c r="AC704" s="32">
        <v>11.863839285714286</v>
      </c>
      <c r="AD704" s="26">
        <v>153029.64000000001</v>
      </c>
      <c r="AE704" s="26">
        <v>147935.06</v>
      </c>
      <c r="AF704" s="27">
        <v>-5094.5800000000163</v>
      </c>
      <c r="AG704" s="33">
        <v>-3.3291459092500093E-2</v>
      </c>
      <c r="AH704" s="34">
        <v>468</v>
      </c>
      <c r="AI704" s="34">
        <v>297</v>
      </c>
      <c r="AJ704" s="34">
        <v>-171</v>
      </c>
      <c r="AK704" s="32">
        <v>-0.36538461538461536</v>
      </c>
      <c r="AL704" s="35">
        <v>44540.041666666664</v>
      </c>
      <c r="AM704" s="16"/>
    </row>
    <row r="705" spans="1:39" ht="24.75" hidden="1" x14ac:dyDescent="0.25">
      <c r="A705" s="25" t="s">
        <v>183</v>
      </c>
      <c r="B705" s="25" t="s">
        <v>1043</v>
      </c>
      <c r="C705" s="39">
        <v>636972</v>
      </c>
      <c r="D705" s="25" t="s">
        <v>1640</v>
      </c>
      <c r="E705" s="25" t="s">
        <v>53</v>
      </c>
      <c r="F705" s="25" t="s">
        <v>63</v>
      </c>
      <c r="G705" s="25" t="s">
        <v>56</v>
      </c>
      <c r="H705" s="17"/>
      <c r="I705" s="17"/>
      <c r="J705" s="25" t="s">
        <v>195</v>
      </c>
      <c r="K705" s="25" t="s">
        <v>65</v>
      </c>
      <c r="L705" s="25" t="s">
        <v>1045</v>
      </c>
      <c r="M705" s="25" t="s">
        <v>243</v>
      </c>
      <c r="N705" s="26">
        <v>0</v>
      </c>
      <c r="O705" s="26">
        <v>0</v>
      </c>
      <c r="P705" s="27">
        <v>0</v>
      </c>
      <c r="Q705" s="18"/>
      <c r="R705" s="29">
        <v>0</v>
      </c>
      <c r="S705" s="29">
        <v>0</v>
      </c>
      <c r="T705" s="30">
        <v>0</v>
      </c>
      <c r="U705" s="19"/>
      <c r="V705" s="26">
        <v>0</v>
      </c>
      <c r="W705" s="26">
        <v>0</v>
      </c>
      <c r="X705" s="27">
        <v>0</v>
      </c>
      <c r="Y705" s="18"/>
      <c r="Z705" s="29">
        <v>0</v>
      </c>
      <c r="AA705" s="29">
        <v>0</v>
      </c>
      <c r="AB705" s="30">
        <v>0</v>
      </c>
      <c r="AC705" s="19"/>
      <c r="AD705" s="26">
        <v>0</v>
      </c>
      <c r="AE705" s="26">
        <v>0</v>
      </c>
      <c r="AF705" s="27">
        <v>0</v>
      </c>
      <c r="AG705" s="18"/>
      <c r="AH705" s="34">
        <v>0</v>
      </c>
      <c r="AI705" s="34">
        <v>0</v>
      </c>
      <c r="AJ705" s="34">
        <v>0</v>
      </c>
      <c r="AK705" s="19"/>
      <c r="AL705" s="35">
        <v>44286.041666666664</v>
      </c>
      <c r="AM705" s="16"/>
    </row>
    <row r="706" spans="1:39" ht="49.5" hidden="1" x14ac:dyDescent="0.25">
      <c r="A706" s="25" t="s">
        <v>183</v>
      </c>
      <c r="B706" s="25" t="s">
        <v>1043</v>
      </c>
      <c r="C706" s="39">
        <v>636999</v>
      </c>
      <c r="D706" s="25" t="s">
        <v>1541</v>
      </c>
      <c r="E706" s="25" t="s">
        <v>53</v>
      </c>
      <c r="F706" s="25" t="s">
        <v>63</v>
      </c>
      <c r="G706" s="25" t="s">
        <v>56</v>
      </c>
      <c r="H706" s="17"/>
      <c r="I706" s="17"/>
      <c r="J706" s="25" t="s">
        <v>195</v>
      </c>
      <c r="K706" s="25" t="s">
        <v>65</v>
      </c>
      <c r="L706" s="25" t="s">
        <v>1045</v>
      </c>
      <c r="M706" s="25" t="s">
        <v>243</v>
      </c>
      <c r="N706" s="26">
        <v>0</v>
      </c>
      <c r="O706" s="26">
        <v>0</v>
      </c>
      <c r="P706" s="27">
        <v>0</v>
      </c>
      <c r="Q706" s="18"/>
      <c r="R706" s="29">
        <v>0</v>
      </c>
      <c r="S706" s="29">
        <v>0</v>
      </c>
      <c r="T706" s="30">
        <v>0</v>
      </c>
      <c r="U706" s="19"/>
      <c r="V706" s="26">
        <v>0</v>
      </c>
      <c r="W706" s="26">
        <v>0</v>
      </c>
      <c r="X706" s="27">
        <v>0</v>
      </c>
      <c r="Y706" s="18"/>
      <c r="Z706" s="29">
        <v>0</v>
      </c>
      <c r="AA706" s="29">
        <v>0</v>
      </c>
      <c r="AB706" s="30">
        <v>0</v>
      </c>
      <c r="AC706" s="19"/>
      <c r="AD706" s="26">
        <v>0</v>
      </c>
      <c r="AE706" s="26">
        <v>0</v>
      </c>
      <c r="AF706" s="27">
        <v>0</v>
      </c>
      <c r="AG706" s="18"/>
      <c r="AH706" s="34">
        <v>0</v>
      </c>
      <c r="AI706" s="34">
        <v>0</v>
      </c>
      <c r="AJ706" s="34">
        <v>0</v>
      </c>
      <c r="AK706" s="19"/>
      <c r="AL706" s="35">
        <v>44511.041666666664</v>
      </c>
      <c r="AM706" s="16"/>
    </row>
    <row r="707" spans="1:39" ht="66" hidden="1" x14ac:dyDescent="0.25">
      <c r="A707" s="25" t="s">
        <v>183</v>
      </c>
      <c r="B707" s="25" t="s">
        <v>1043</v>
      </c>
      <c r="C707" s="39">
        <v>637000</v>
      </c>
      <c r="D707" s="25" t="s">
        <v>1542</v>
      </c>
      <c r="E707" s="25" t="s">
        <v>53</v>
      </c>
      <c r="F707" s="25" t="s">
        <v>63</v>
      </c>
      <c r="G707" s="25" t="s">
        <v>56</v>
      </c>
      <c r="H707" s="17"/>
      <c r="I707" s="17"/>
      <c r="J707" s="25" t="s">
        <v>195</v>
      </c>
      <c r="K707" s="25" t="s">
        <v>65</v>
      </c>
      <c r="L707" s="25" t="s">
        <v>1045</v>
      </c>
      <c r="M707" s="25" t="s">
        <v>243</v>
      </c>
      <c r="N707" s="26">
        <v>0</v>
      </c>
      <c r="O707" s="26">
        <v>0</v>
      </c>
      <c r="P707" s="27">
        <v>0</v>
      </c>
      <c r="Q707" s="18"/>
      <c r="R707" s="29">
        <v>0</v>
      </c>
      <c r="S707" s="29">
        <v>0</v>
      </c>
      <c r="T707" s="30">
        <v>0</v>
      </c>
      <c r="U707" s="19"/>
      <c r="V707" s="26">
        <v>0</v>
      </c>
      <c r="W707" s="26">
        <v>0</v>
      </c>
      <c r="X707" s="27">
        <v>0</v>
      </c>
      <c r="Y707" s="18"/>
      <c r="Z707" s="29">
        <v>0</v>
      </c>
      <c r="AA707" s="29">
        <v>0</v>
      </c>
      <c r="AB707" s="30">
        <v>0</v>
      </c>
      <c r="AC707" s="19"/>
      <c r="AD707" s="26">
        <v>0</v>
      </c>
      <c r="AE707" s="26">
        <v>0</v>
      </c>
      <c r="AF707" s="27">
        <v>0</v>
      </c>
      <c r="AG707" s="18"/>
      <c r="AH707" s="34">
        <v>0</v>
      </c>
      <c r="AI707" s="34">
        <v>0</v>
      </c>
      <c r="AJ707" s="34">
        <v>0</v>
      </c>
      <c r="AK707" s="19"/>
      <c r="AL707" s="35">
        <v>44511.041666666664</v>
      </c>
      <c r="AM707" s="16"/>
    </row>
    <row r="708" spans="1:39" ht="49.5" hidden="1" x14ac:dyDescent="0.25">
      <c r="A708" s="25" t="s">
        <v>183</v>
      </c>
      <c r="B708" s="25" t="s">
        <v>1043</v>
      </c>
      <c r="C708" s="39">
        <v>637010</v>
      </c>
      <c r="D708" s="25" t="s">
        <v>1543</v>
      </c>
      <c r="E708" s="25" t="s">
        <v>53</v>
      </c>
      <c r="F708" s="25" t="s">
        <v>63</v>
      </c>
      <c r="G708" s="25" t="s">
        <v>56</v>
      </c>
      <c r="H708" s="17"/>
      <c r="I708" s="17"/>
      <c r="J708" s="25" t="s">
        <v>195</v>
      </c>
      <c r="K708" s="25" t="s">
        <v>65</v>
      </c>
      <c r="L708" s="25" t="s">
        <v>1045</v>
      </c>
      <c r="M708" s="25" t="s">
        <v>243</v>
      </c>
      <c r="N708" s="26">
        <v>0</v>
      </c>
      <c r="O708" s="26">
        <v>0</v>
      </c>
      <c r="P708" s="27">
        <v>0</v>
      </c>
      <c r="Q708" s="18"/>
      <c r="R708" s="29">
        <v>0</v>
      </c>
      <c r="S708" s="29">
        <v>0</v>
      </c>
      <c r="T708" s="30">
        <v>0</v>
      </c>
      <c r="U708" s="19"/>
      <c r="V708" s="26">
        <v>0</v>
      </c>
      <c r="W708" s="26">
        <v>0</v>
      </c>
      <c r="X708" s="27">
        <v>0</v>
      </c>
      <c r="Y708" s="18"/>
      <c r="Z708" s="29">
        <v>0</v>
      </c>
      <c r="AA708" s="29">
        <v>0</v>
      </c>
      <c r="AB708" s="30">
        <v>0</v>
      </c>
      <c r="AC708" s="19"/>
      <c r="AD708" s="26">
        <v>0</v>
      </c>
      <c r="AE708" s="26">
        <v>0</v>
      </c>
      <c r="AF708" s="27">
        <v>0</v>
      </c>
      <c r="AG708" s="18"/>
      <c r="AH708" s="34">
        <v>0</v>
      </c>
      <c r="AI708" s="34">
        <v>0</v>
      </c>
      <c r="AJ708" s="34">
        <v>0</v>
      </c>
      <c r="AK708" s="19"/>
      <c r="AL708" s="35">
        <v>44176.041666666664</v>
      </c>
      <c r="AM708" s="16"/>
    </row>
    <row r="709" spans="1:39" ht="49.5" hidden="1" x14ac:dyDescent="0.25">
      <c r="A709" s="25" t="s">
        <v>183</v>
      </c>
      <c r="B709" s="25" t="s">
        <v>1043</v>
      </c>
      <c r="C709" s="39">
        <v>637011</v>
      </c>
      <c r="D709" s="25" t="s">
        <v>1543</v>
      </c>
      <c r="E709" s="25" t="s">
        <v>53</v>
      </c>
      <c r="F709" s="25" t="s">
        <v>63</v>
      </c>
      <c r="G709" s="25" t="s">
        <v>56</v>
      </c>
      <c r="H709" s="17"/>
      <c r="I709" s="17"/>
      <c r="J709" s="25" t="s">
        <v>195</v>
      </c>
      <c r="K709" s="25" t="s">
        <v>65</v>
      </c>
      <c r="L709" s="25" t="s">
        <v>1045</v>
      </c>
      <c r="M709" s="25" t="s">
        <v>243</v>
      </c>
      <c r="N709" s="26">
        <v>0</v>
      </c>
      <c r="O709" s="26">
        <v>0</v>
      </c>
      <c r="P709" s="27">
        <v>0</v>
      </c>
      <c r="Q709" s="18"/>
      <c r="R709" s="29">
        <v>0</v>
      </c>
      <c r="S709" s="29">
        <v>0</v>
      </c>
      <c r="T709" s="30">
        <v>0</v>
      </c>
      <c r="U709" s="19"/>
      <c r="V709" s="26">
        <v>0</v>
      </c>
      <c r="W709" s="26">
        <v>0</v>
      </c>
      <c r="X709" s="27">
        <v>0</v>
      </c>
      <c r="Y709" s="18"/>
      <c r="Z709" s="29">
        <v>0</v>
      </c>
      <c r="AA709" s="29">
        <v>0</v>
      </c>
      <c r="AB709" s="30">
        <v>0</v>
      </c>
      <c r="AC709" s="19"/>
      <c r="AD709" s="26">
        <v>0</v>
      </c>
      <c r="AE709" s="26">
        <v>0</v>
      </c>
      <c r="AF709" s="27">
        <v>0</v>
      </c>
      <c r="AG709" s="18"/>
      <c r="AH709" s="34">
        <v>0</v>
      </c>
      <c r="AI709" s="34">
        <v>0</v>
      </c>
      <c r="AJ709" s="34">
        <v>0</v>
      </c>
      <c r="AK709" s="19"/>
      <c r="AL709" s="35">
        <v>44176.041666666664</v>
      </c>
      <c r="AM709" s="16"/>
    </row>
    <row r="710" spans="1:39" ht="49.5" hidden="1" x14ac:dyDescent="0.25">
      <c r="A710" s="25" t="s">
        <v>183</v>
      </c>
      <c r="B710" s="25" t="s">
        <v>1043</v>
      </c>
      <c r="C710" s="39">
        <v>637012</v>
      </c>
      <c r="D710" s="25" t="s">
        <v>1543</v>
      </c>
      <c r="E710" s="25" t="s">
        <v>53</v>
      </c>
      <c r="F710" s="25" t="s">
        <v>63</v>
      </c>
      <c r="G710" s="25" t="s">
        <v>56</v>
      </c>
      <c r="H710" s="17"/>
      <c r="I710" s="17"/>
      <c r="J710" s="25" t="s">
        <v>195</v>
      </c>
      <c r="K710" s="25" t="s">
        <v>65</v>
      </c>
      <c r="L710" s="25" t="s">
        <v>1045</v>
      </c>
      <c r="M710" s="25" t="s">
        <v>243</v>
      </c>
      <c r="N710" s="26">
        <v>0</v>
      </c>
      <c r="O710" s="26">
        <v>0</v>
      </c>
      <c r="P710" s="27">
        <v>0</v>
      </c>
      <c r="Q710" s="18"/>
      <c r="R710" s="29">
        <v>0</v>
      </c>
      <c r="S710" s="29">
        <v>0</v>
      </c>
      <c r="T710" s="30">
        <v>0</v>
      </c>
      <c r="U710" s="19"/>
      <c r="V710" s="26">
        <v>0</v>
      </c>
      <c r="W710" s="26">
        <v>0</v>
      </c>
      <c r="X710" s="27">
        <v>0</v>
      </c>
      <c r="Y710" s="18"/>
      <c r="Z710" s="29">
        <v>0</v>
      </c>
      <c r="AA710" s="29">
        <v>0</v>
      </c>
      <c r="AB710" s="30">
        <v>0</v>
      </c>
      <c r="AC710" s="19"/>
      <c r="AD710" s="26">
        <v>0</v>
      </c>
      <c r="AE710" s="26">
        <v>0</v>
      </c>
      <c r="AF710" s="27">
        <v>0</v>
      </c>
      <c r="AG710" s="18"/>
      <c r="AH710" s="34">
        <v>0</v>
      </c>
      <c r="AI710" s="34">
        <v>0</v>
      </c>
      <c r="AJ710" s="34">
        <v>0</v>
      </c>
      <c r="AK710" s="19"/>
      <c r="AL710" s="35">
        <v>44176.041666666664</v>
      </c>
      <c r="AM710" s="16"/>
    </row>
    <row r="711" spans="1:39" ht="57.75" hidden="1" x14ac:dyDescent="0.25">
      <c r="A711" s="25" t="s">
        <v>183</v>
      </c>
      <c r="B711" s="25" t="s">
        <v>1043</v>
      </c>
      <c r="C711" s="39">
        <v>637013</v>
      </c>
      <c r="D711" s="25" t="s">
        <v>1544</v>
      </c>
      <c r="E711" s="25" t="s">
        <v>53</v>
      </c>
      <c r="F711" s="25" t="s">
        <v>63</v>
      </c>
      <c r="G711" s="25" t="s">
        <v>56</v>
      </c>
      <c r="H711" s="17"/>
      <c r="I711" s="17"/>
      <c r="J711" s="25" t="s">
        <v>195</v>
      </c>
      <c r="K711" s="25" t="s">
        <v>65</v>
      </c>
      <c r="L711" s="25" t="s">
        <v>1045</v>
      </c>
      <c r="M711" s="25" t="s">
        <v>243</v>
      </c>
      <c r="N711" s="26">
        <v>0</v>
      </c>
      <c r="O711" s="26">
        <v>0</v>
      </c>
      <c r="P711" s="27">
        <v>0</v>
      </c>
      <c r="Q711" s="18"/>
      <c r="R711" s="29">
        <v>0</v>
      </c>
      <c r="S711" s="29">
        <v>0</v>
      </c>
      <c r="T711" s="30">
        <v>0</v>
      </c>
      <c r="U711" s="19"/>
      <c r="V711" s="26">
        <v>0</v>
      </c>
      <c r="W711" s="26">
        <v>0</v>
      </c>
      <c r="X711" s="27">
        <v>0</v>
      </c>
      <c r="Y711" s="18"/>
      <c r="Z711" s="29">
        <v>0</v>
      </c>
      <c r="AA711" s="29">
        <v>0</v>
      </c>
      <c r="AB711" s="30">
        <v>0</v>
      </c>
      <c r="AC711" s="19"/>
      <c r="AD711" s="26">
        <v>0</v>
      </c>
      <c r="AE711" s="26">
        <v>0</v>
      </c>
      <c r="AF711" s="27">
        <v>0</v>
      </c>
      <c r="AG711" s="18"/>
      <c r="AH711" s="34">
        <v>0</v>
      </c>
      <c r="AI711" s="34">
        <v>0</v>
      </c>
      <c r="AJ711" s="34">
        <v>0</v>
      </c>
      <c r="AK711" s="19"/>
      <c r="AL711" s="35">
        <v>44176.041666666664</v>
      </c>
      <c r="AM711" s="16"/>
    </row>
    <row r="712" spans="1:39" ht="33" hidden="1" x14ac:dyDescent="0.25">
      <c r="A712" s="25" t="s">
        <v>183</v>
      </c>
      <c r="B712" s="25" t="s">
        <v>1043</v>
      </c>
      <c r="C712" s="39">
        <v>637016</v>
      </c>
      <c r="D712" s="25" t="s">
        <v>1545</v>
      </c>
      <c r="E712" s="25" t="s">
        <v>53</v>
      </c>
      <c r="F712" s="25" t="s">
        <v>63</v>
      </c>
      <c r="G712" s="25" t="s">
        <v>56</v>
      </c>
      <c r="H712" s="17"/>
      <c r="I712" s="17"/>
      <c r="J712" s="25" t="s">
        <v>195</v>
      </c>
      <c r="K712" s="25" t="s">
        <v>58</v>
      </c>
      <c r="L712" s="25" t="s">
        <v>1045</v>
      </c>
      <c r="M712" s="25" t="s">
        <v>243</v>
      </c>
      <c r="N712" s="26">
        <v>0</v>
      </c>
      <c r="O712" s="26">
        <v>0</v>
      </c>
      <c r="P712" s="27">
        <v>0</v>
      </c>
      <c r="Q712" s="18"/>
      <c r="R712" s="29">
        <v>0</v>
      </c>
      <c r="S712" s="29">
        <v>0</v>
      </c>
      <c r="T712" s="30">
        <v>0</v>
      </c>
      <c r="U712" s="19"/>
      <c r="V712" s="26">
        <v>0</v>
      </c>
      <c r="W712" s="26">
        <v>0</v>
      </c>
      <c r="X712" s="27">
        <v>0</v>
      </c>
      <c r="Y712" s="18"/>
      <c r="Z712" s="29">
        <v>0</v>
      </c>
      <c r="AA712" s="29">
        <v>0</v>
      </c>
      <c r="AB712" s="30">
        <v>0</v>
      </c>
      <c r="AC712" s="19"/>
      <c r="AD712" s="26">
        <v>0</v>
      </c>
      <c r="AE712" s="26">
        <v>0</v>
      </c>
      <c r="AF712" s="27">
        <v>0</v>
      </c>
      <c r="AG712" s="18"/>
      <c r="AH712" s="34">
        <v>0</v>
      </c>
      <c r="AI712" s="34">
        <v>0</v>
      </c>
      <c r="AJ712" s="34">
        <v>0</v>
      </c>
      <c r="AK712" s="19"/>
      <c r="AL712" s="35">
        <v>44176.041666666664</v>
      </c>
      <c r="AM712" s="16"/>
    </row>
    <row r="713" spans="1:39" ht="90.75" hidden="1" x14ac:dyDescent="0.25">
      <c r="A713" s="25" t="s">
        <v>183</v>
      </c>
      <c r="B713" s="25" t="s">
        <v>1043</v>
      </c>
      <c r="C713" s="39">
        <v>637044</v>
      </c>
      <c r="D713" s="25" t="s">
        <v>1546</v>
      </c>
      <c r="E713" s="25" t="s">
        <v>53</v>
      </c>
      <c r="F713" s="25" t="s">
        <v>54</v>
      </c>
      <c r="G713" s="25" t="s">
        <v>75</v>
      </c>
      <c r="H713" s="25" t="s">
        <v>69</v>
      </c>
      <c r="I713" s="25" t="s">
        <v>83</v>
      </c>
      <c r="J713" s="25" t="s">
        <v>95</v>
      </c>
      <c r="K713" s="25" t="s">
        <v>65</v>
      </c>
      <c r="L713" s="25" t="s">
        <v>1045</v>
      </c>
      <c r="M713" s="25" t="s">
        <v>205</v>
      </c>
      <c r="N713" s="26">
        <v>55063.16</v>
      </c>
      <c r="O713" s="26">
        <v>72016.28</v>
      </c>
      <c r="P713" s="27">
        <v>16953.119999999995</v>
      </c>
      <c r="Q713" s="28">
        <v>0.30788498153756511</v>
      </c>
      <c r="R713" s="29">
        <v>6018.84</v>
      </c>
      <c r="S713" s="29">
        <v>19373.97</v>
      </c>
      <c r="T713" s="30">
        <v>13355.130000000001</v>
      </c>
      <c r="U713" s="31">
        <v>2.2188876926450947</v>
      </c>
      <c r="V713" s="26">
        <v>6945.92</v>
      </c>
      <c r="W713" s="26">
        <v>4124.1899999999996</v>
      </c>
      <c r="X713" s="27">
        <v>-2821.7300000000005</v>
      </c>
      <c r="Y713" s="28">
        <v>-0.40624280152953107</v>
      </c>
      <c r="Z713" s="29">
        <v>0</v>
      </c>
      <c r="AA713" s="29">
        <v>2528.7399999999998</v>
      </c>
      <c r="AB713" s="30">
        <v>2528.7399999999998</v>
      </c>
      <c r="AC713" s="19"/>
      <c r="AD713" s="26">
        <v>42098.400000000001</v>
      </c>
      <c r="AE713" s="26">
        <v>45989.38</v>
      </c>
      <c r="AF713" s="27">
        <v>3890.9799999999959</v>
      </c>
      <c r="AG713" s="33">
        <v>9.2425840411987051E-2</v>
      </c>
      <c r="AH713" s="34">
        <v>37</v>
      </c>
      <c r="AI713" s="34">
        <v>118.75</v>
      </c>
      <c r="AJ713" s="34">
        <v>81.75</v>
      </c>
      <c r="AK713" s="32">
        <v>2.2094594594594597</v>
      </c>
      <c r="AL713" s="35">
        <v>44039.041666666664</v>
      </c>
      <c r="AM713" s="16"/>
    </row>
    <row r="714" spans="1:39" ht="49.5" hidden="1" x14ac:dyDescent="0.25">
      <c r="A714" s="25" t="s">
        <v>183</v>
      </c>
      <c r="B714" s="25" t="s">
        <v>51</v>
      </c>
      <c r="C714" s="39">
        <v>637046</v>
      </c>
      <c r="D714" s="25" t="s">
        <v>197</v>
      </c>
      <c r="E714" s="25" t="s">
        <v>171</v>
      </c>
      <c r="F714" s="25" t="s">
        <v>54</v>
      </c>
      <c r="G714" s="25" t="s">
        <v>79</v>
      </c>
      <c r="H714" s="17"/>
      <c r="I714" s="17"/>
      <c r="J714" s="25" t="s">
        <v>198</v>
      </c>
      <c r="K714" s="25" t="s">
        <v>65</v>
      </c>
      <c r="L714" s="25" t="s">
        <v>199</v>
      </c>
      <c r="M714" s="25" t="s">
        <v>200</v>
      </c>
      <c r="N714" s="26">
        <v>156206.57</v>
      </c>
      <c r="O714" s="26">
        <v>169999.99</v>
      </c>
      <c r="P714" s="27">
        <v>13793.419999999984</v>
      </c>
      <c r="Q714" s="28">
        <v>8.8302431837534001E-2</v>
      </c>
      <c r="R714" s="29">
        <v>36417.42</v>
      </c>
      <c r="S714" s="29">
        <v>106293.87</v>
      </c>
      <c r="T714" s="30">
        <v>69876.45</v>
      </c>
      <c r="U714" s="31">
        <v>1.9187644264750221</v>
      </c>
      <c r="V714" s="26">
        <v>52868.75</v>
      </c>
      <c r="W714" s="26">
        <v>56755.55</v>
      </c>
      <c r="X714" s="27">
        <v>3886.8000000000029</v>
      </c>
      <c r="Y714" s="28">
        <v>7.351790991843013E-2</v>
      </c>
      <c r="Z714" s="29">
        <v>6786</v>
      </c>
      <c r="AA714" s="29">
        <v>6105</v>
      </c>
      <c r="AB714" s="30">
        <v>-681</v>
      </c>
      <c r="AC714" s="32">
        <v>-0.10035366931918656</v>
      </c>
      <c r="AD714" s="26">
        <v>60134.400000000001</v>
      </c>
      <c r="AE714" s="26">
        <v>825.1</v>
      </c>
      <c r="AF714" s="27">
        <v>-59309.3</v>
      </c>
      <c r="AG714" s="33">
        <v>-0.98627906822051936</v>
      </c>
      <c r="AH714" s="34">
        <v>418</v>
      </c>
      <c r="AI714" s="34">
        <v>414.45</v>
      </c>
      <c r="AJ714" s="34">
        <v>-3.5500000000000114</v>
      </c>
      <c r="AK714" s="32">
        <v>-8.4928229665072047E-3</v>
      </c>
      <c r="AL714" s="35">
        <v>44301</v>
      </c>
      <c r="AM714" s="16"/>
    </row>
    <row r="715" spans="1:39" ht="41.25" hidden="1" x14ac:dyDescent="0.25">
      <c r="A715" s="25" t="s">
        <v>183</v>
      </c>
      <c r="B715" s="25" t="s">
        <v>1043</v>
      </c>
      <c r="C715" s="39">
        <v>637065</v>
      </c>
      <c r="D715" s="25" t="s">
        <v>1569</v>
      </c>
      <c r="E715" s="25" t="s">
        <v>53</v>
      </c>
      <c r="F715" s="25" t="s">
        <v>63</v>
      </c>
      <c r="G715" s="25" t="s">
        <v>56</v>
      </c>
      <c r="H715" s="17"/>
      <c r="I715" s="17"/>
      <c r="J715" s="25" t="s">
        <v>195</v>
      </c>
      <c r="K715" s="25" t="s">
        <v>65</v>
      </c>
      <c r="L715" s="25" t="s">
        <v>1045</v>
      </c>
      <c r="M715" s="25" t="s">
        <v>243</v>
      </c>
      <c r="N715" s="26">
        <v>0</v>
      </c>
      <c r="O715" s="26">
        <v>0</v>
      </c>
      <c r="P715" s="27">
        <v>0</v>
      </c>
      <c r="Q715" s="18"/>
      <c r="R715" s="29">
        <v>0</v>
      </c>
      <c r="S715" s="29">
        <v>0</v>
      </c>
      <c r="T715" s="30">
        <v>0</v>
      </c>
      <c r="U715" s="19"/>
      <c r="V715" s="26">
        <v>0</v>
      </c>
      <c r="W715" s="26">
        <v>0</v>
      </c>
      <c r="X715" s="27">
        <v>0</v>
      </c>
      <c r="Y715" s="18"/>
      <c r="Z715" s="29">
        <v>0</v>
      </c>
      <c r="AA715" s="29">
        <v>0</v>
      </c>
      <c r="AB715" s="30">
        <v>0</v>
      </c>
      <c r="AC715" s="19"/>
      <c r="AD715" s="26">
        <v>0</v>
      </c>
      <c r="AE715" s="26">
        <v>0</v>
      </c>
      <c r="AF715" s="27">
        <v>0</v>
      </c>
      <c r="AG715" s="18"/>
      <c r="AH715" s="34">
        <v>0</v>
      </c>
      <c r="AI715" s="34">
        <v>0</v>
      </c>
      <c r="AJ715" s="34">
        <v>0</v>
      </c>
      <c r="AK715" s="19"/>
      <c r="AL715" s="35">
        <v>44176.041666666664</v>
      </c>
      <c r="AM715" s="16"/>
    </row>
    <row r="716" spans="1:39" ht="49.5" hidden="1" x14ac:dyDescent="0.25">
      <c r="A716" s="25" t="s">
        <v>183</v>
      </c>
      <c r="B716" s="25" t="s">
        <v>1043</v>
      </c>
      <c r="C716" s="39">
        <v>637066</v>
      </c>
      <c r="D716" s="25" t="s">
        <v>1528</v>
      </c>
      <c r="E716" s="25" t="s">
        <v>53</v>
      </c>
      <c r="F716" s="25" t="s">
        <v>63</v>
      </c>
      <c r="G716" s="25" t="s">
        <v>56</v>
      </c>
      <c r="H716" s="17"/>
      <c r="I716" s="17"/>
      <c r="J716" s="25" t="s">
        <v>195</v>
      </c>
      <c r="K716" s="25" t="s">
        <v>65</v>
      </c>
      <c r="L716" s="25" t="s">
        <v>1045</v>
      </c>
      <c r="M716" s="25" t="s">
        <v>243</v>
      </c>
      <c r="N716" s="26">
        <v>0</v>
      </c>
      <c r="O716" s="26">
        <v>0</v>
      </c>
      <c r="P716" s="27">
        <v>0</v>
      </c>
      <c r="Q716" s="18"/>
      <c r="R716" s="29">
        <v>0</v>
      </c>
      <c r="S716" s="29">
        <v>0</v>
      </c>
      <c r="T716" s="30">
        <v>0</v>
      </c>
      <c r="U716" s="19"/>
      <c r="V716" s="26">
        <v>0</v>
      </c>
      <c r="W716" s="26">
        <v>0</v>
      </c>
      <c r="X716" s="27">
        <v>0</v>
      </c>
      <c r="Y716" s="18"/>
      <c r="Z716" s="29">
        <v>0</v>
      </c>
      <c r="AA716" s="29">
        <v>0</v>
      </c>
      <c r="AB716" s="30">
        <v>0</v>
      </c>
      <c r="AC716" s="19"/>
      <c r="AD716" s="26">
        <v>0</v>
      </c>
      <c r="AE716" s="26">
        <v>0</v>
      </c>
      <c r="AF716" s="27">
        <v>0</v>
      </c>
      <c r="AG716" s="18"/>
      <c r="AH716" s="34">
        <v>0</v>
      </c>
      <c r="AI716" s="34">
        <v>0</v>
      </c>
      <c r="AJ716" s="34">
        <v>0</v>
      </c>
      <c r="AK716" s="19"/>
      <c r="AL716" s="35">
        <v>44176.041666666664</v>
      </c>
      <c r="AM716" s="16"/>
    </row>
    <row r="717" spans="1:39" ht="66" hidden="1" x14ac:dyDescent="0.25">
      <c r="A717" s="25" t="s">
        <v>183</v>
      </c>
      <c r="B717" s="25" t="s">
        <v>1043</v>
      </c>
      <c r="C717" s="39">
        <v>637067</v>
      </c>
      <c r="D717" s="25" t="s">
        <v>1396</v>
      </c>
      <c r="E717" s="25" t="s">
        <v>53</v>
      </c>
      <c r="F717" s="25" t="s">
        <v>63</v>
      </c>
      <c r="G717" s="25" t="s">
        <v>56</v>
      </c>
      <c r="H717" s="17"/>
      <c r="I717" s="17"/>
      <c r="J717" s="25" t="s">
        <v>195</v>
      </c>
      <c r="K717" s="25" t="s">
        <v>65</v>
      </c>
      <c r="L717" s="25" t="s">
        <v>1045</v>
      </c>
      <c r="M717" s="25" t="s">
        <v>243</v>
      </c>
      <c r="N717" s="26">
        <v>0</v>
      </c>
      <c r="O717" s="26">
        <v>0</v>
      </c>
      <c r="P717" s="27">
        <v>0</v>
      </c>
      <c r="Q717" s="18"/>
      <c r="R717" s="29">
        <v>0</v>
      </c>
      <c r="S717" s="29">
        <v>0</v>
      </c>
      <c r="T717" s="30">
        <v>0</v>
      </c>
      <c r="U717" s="19"/>
      <c r="V717" s="26">
        <v>0</v>
      </c>
      <c r="W717" s="26">
        <v>0</v>
      </c>
      <c r="X717" s="27">
        <v>0</v>
      </c>
      <c r="Y717" s="18"/>
      <c r="Z717" s="29">
        <v>0</v>
      </c>
      <c r="AA717" s="29">
        <v>0</v>
      </c>
      <c r="AB717" s="30">
        <v>0</v>
      </c>
      <c r="AC717" s="19"/>
      <c r="AD717" s="26">
        <v>0</v>
      </c>
      <c r="AE717" s="26">
        <v>0</v>
      </c>
      <c r="AF717" s="27">
        <v>0</v>
      </c>
      <c r="AG717" s="18"/>
      <c r="AH717" s="34">
        <v>0</v>
      </c>
      <c r="AI717" s="34">
        <v>0</v>
      </c>
      <c r="AJ717" s="34">
        <v>0</v>
      </c>
      <c r="AK717" s="19"/>
      <c r="AL717" s="35">
        <v>44176.041666666664</v>
      </c>
      <c r="AM717" s="16"/>
    </row>
    <row r="718" spans="1:39" ht="49.5" hidden="1" x14ac:dyDescent="0.25">
      <c r="A718" s="25" t="s">
        <v>183</v>
      </c>
      <c r="B718" s="25" t="s">
        <v>51</v>
      </c>
      <c r="C718" s="39">
        <v>637068</v>
      </c>
      <c r="D718" s="25" t="s">
        <v>201</v>
      </c>
      <c r="E718" s="25" t="s">
        <v>53</v>
      </c>
      <c r="F718" s="25" t="s">
        <v>54</v>
      </c>
      <c r="G718" s="25" t="s">
        <v>83</v>
      </c>
      <c r="H718" s="25" t="s">
        <v>56</v>
      </c>
      <c r="I718" s="25" t="s">
        <v>56</v>
      </c>
      <c r="J718" s="25" t="s">
        <v>195</v>
      </c>
      <c r="K718" s="25" t="s">
        <v>58</v>
      </c>
      <c r="L718" s="25" t="s">
        <v>202</v>
      </c>
      <c r="M718" s="25" t="s">
        <v>187</v>
      </c>
      <c r="N718" s="26">
        <v>183598.18</v>
      </c>
      <c r="O718" s="26">
        <v>180709.79</v>
      </c>
      <c r="P718" s="27">
        <v>-2888.3899999999849</v>
      </c>
      <c r="Q718" s="28">
        <v>-1.5732127627844594E-2</v>
      </c>
      <c r="R718" s="29">
        <v>12506.28</v>
      </c>
      <c r="S718" s="29">
        <v>18533.509999999998</v>
      </c>
      <c r="T718" s="30">
        <v>6027.2299999999977</v>
      </c>
      <c r="U718" s="31">
        <v>0.48193627521533161</v>
      </c>
      <c r="V718" s="26">
        <v>6475.38</v>
      </c>
      <c r="W718" s="26">
        <v>16400.240000000002</v>
      </c>
      <c r="X718" s="27">
        <v>9924.86</v>
      </c>
      <c r="Y718" s="28">
        <v>1.5327069608270094</v>
      </c>
      <c r="Z718" s="29">
        <v>1840</v>
      </c>
      <c r="AA718" s="29">
        <v>286</v>
      </c>
      <c r="AB718" s="30">
        <v>-1554</v>
      </c>
      <c r="AC718" s="32">
        <v>-0.8445652173913043</v>
      </c>
      <c r="AD718" s="26">
        <v>162776.51999999999</v>
      </c>
      <c r="AE718" s="26">
        <v>145490.04</v>
      </c>
      <c r="AF718" s="27">
        <v>-17286.479999999981</v>
      </c>
      <c r="AG718" s="33">
        <v>-0.10619762604582025</v>
      </c>
      <c r="AH718" s="34">
        <v>116</v>
      </c>
      <c r="AI718" s="34">
        <v>39.5</v>
      </c>
      <c r="AJ718" s="34">
        <v>-76.5</v>
      </c>
      <c r="AK718" s="32">
        <v>-0.65948275862068961</v>
      </c>
      <c r="AL718" s="35">
        <v>44406.041666666664</v>
      </c>
      <c r="AM718" s="16"/>
    </row>
    <row r="719" spans="1:39" ht="33" hidden="1" x14ac:dyDescent="0.25">
      <c r="A719" s="25" t="s">
        <v>183</v>
      </c>
      <c r="B719" s="25" t="s">
        <v>1136</v>
      </c>
      <c r="C719" s="39">
        <v>637088</v>
      </c>
      <c r="D719" s="25" t="s">
        <v>5704</v>
      </c>
      <c r="E719" s="25" t="s">
        <v>171</v>
      </c>
      <c r="F719" s="25" t="s">
        <v>248</v>
      </c>
      <c r="G719" s="17"/>
      <c r="H719" s="17"/>
      <c r="I719" s="17"/>
      <c r="J719" s="25" t="s">
        <v>195</v>
      </c>
      <c r="K719" s="25" t="s">
        <v>58</v>
      </c>
      <c r="L719" s="25" t="s">
        <v>202</v>
      </c>
      <c r="M719" s="25" t="s">
        <v>5832</v>
      </c>
      <c r="N719" s="26">
        <v>1143817.27</v>
      </c>
      <c r="O719" s="26">
        <v>1196720.1000000001</v>
      </c>
      <c r="P719" s="27">
        <v>52902.830000000075</v>
      </c>
      <c r="Q719" s="28">
        <v>4.6251120163625502E-2</v>
      </c>
      <c r="R719" s="29">
        <v>47840.07</v>
      </c>
      <c r="S719" s="29">
        <v>143809.32</v>
      </c>
      <c r="T719" s="30">
        <v>95969.25</v>
      </c>
      <c r="U719" s="31">
        <v>2.0060432603882061</v>
      </c>
      <c r="V719" s="26">
        <v>191631.68</v>
      </c>
      <c r="W719" s="26">
        <v>292430.87</v>
      </c>
      <c r="X719" s="27">
        <v>100799.19</v>
      </c>
      <c r="Y719" s="28">
        <v>0.52600483385628105</v>
      </c>
      <c r="Z719" s="29">
        <v>3200</v>
      </c>
      <c r="AA719" s="29">
        <v>0</v>
      </c>
      <c r="AB719" s="30">
        <v>-3200</v>
      </c>
      <c r="AC719" s="32">
        <v>-1</v>
      </c>
      <c r="AD719" s="26">
        <v>901145.52</v>
      </c>
      <c r="AE719" s="26">
        <v>760479.91</v>
      </c>
      <c r="AF719" s="27">
        <v>-140665.60999999999</v>
      </c>
      <c r="AG719" s="33">
        <v>-0.15609644266999184</v>
      </c>
      <c r="AH719" s="34">
        <v>0</v>
      </c>
      <c r="AI719" s="34">
        <v>133.5</v>
      </c>
      <c r="AJ719" s="34">
        <v>133.5</v>
      </c>
      <c r="AK719" s="19"/>
      <c r="AL719" s="35">
        <v>44936.041666666664</v>
      </c>
      <c r="AM719" s="16"/>
    </row>
    <row r="720" spans="1:39" ht="33" hidden="1" x14ac:dyDescent="0.25">
      <c r="A720" s="25" t="s">
        <v>183</v>
      </c>
      <c r="B720" s="25" t="s">
        <v>51</v>
      </c>
      <c r="C720" s="39">
        <v>637109</v>
      </c>
      <c r="D720" s="25" t="s">
        <v>267</v>
      </c>
      <c r="E720" s="25" t="s">
        <v>53</v>
      </c>
      <c r="F720" s="25" t="s">
        <v>63</v>
      </c>
      <c r="G720" s="25" t="s">
        <v>56</v>
      </c>
      <c r="H720" s="17"/>
      <c r="I720" s="17"/>
      <c r="J720" s="25" t="s">
        <v>195</v>
      </c>
      <c r="K720" s="25" t="s">
        <v>65</v>
      </c>
      <c r="L720" s="25" t="s">
        <v>213</v>
      </c>
      <c r="M720" s="25" t="s">
        <v>243</v>
      </c>
      <c r="N720" s="26">
        <v>0</v>
      </c>
      <c r="O720" s="26">
        <v>0</v>
      </c>
      <c r="P720" s="27">
        <v>0</v>
      </c>
      <c r="Q720" s="18"/>
      <c r="R720" s="29">
        <v>0</v>
      </c>
      <c r="S720" s="29">
        <v>0</v>
      </c>
      <c r="T720" s="30">
        <v>0</v>
      </c>
      <c r="U720" s="19"/>
      <c r="V720" s="26">
        <v>0</v>
      </c>
      <c r="W720" s="26">
        <v>0</v>
      </c>
      <c r="X720" s="27">
        <v>0</v>
      </c>
      <c r="Y720" s="18"/>
      <c r="Z720" s="29">
        <v>0</v>
      </c>
      <c r="AA720" s="29">
        <v>0</v>
      </c>
      <c r="AB720" s="30">
        <v>0</v>
      </c>
      <c r="AC720" s="19"/>
      <c r="AD720" s="26">
        <v>0</v>
      </c>
      <c r="AE720" s="26">
        <v>0</v>
      </c>
      <c r="AF720" s="27">
        <v>0</v>
      </c>
      <c r="AG720" s="18"/>
      <c r="AH720" s="34">
        <v>0</v>
      </c>
      <c r="AI720" s="34">
        <v>0</v>
      </c>
      <c r="AJ720" s="34">
        <v>0</v>
      </c>
      <c r="AK720" s="19"/>
      <c r="AL720" s="35">
        <v>44582.041666666664</v>
      </c>
      <c r="AM720" s="16"/>
    </row>
    <row r="721" spans="1:39" ht="33" hidden="1" x14ac:dyDescent="0.25">
      <c r="A721" s="25" t="s">
        <v>183</v>
      </c>
      <c r="B721" s="25" t="s">
        <v>51</v>
      </c>
      <c r="C721" s="39">
        <v>637110</v>
      </c>
      <c r="D721" s="25" t="s">
        <v>268</v>
      </c>
      <c r="E721" s="25" t="s">
        <v>53</v>
      </c>
      <c r="F721" s="25" t="s">
        <v>63</v>
      </c>
      <c r="G721" s="25" t="s">
        <v>56</v>
      </c>
      <c r="H721" s="17"/>
      <c r="I721" s="17"/>
      <c r="J721" s="25" t="s">
        <v>195</v>
      </c>
      <c r="K721" s="25" t="s">
        <v>65</v>
      </c>
      <c r="L721" s="25" t="s">
        <v>213</v>
      </c>
      <c r="M721" s="25" t="s">
        <v>243</v>
      </c>
      <c r="N721" s="26">
        <v>0</v>
      </c>
      <c r="O721" s="26">
        <v>0</v>
      </c>
      <c r="P721" s="27">
        <v>0</v>
      </c>
      <c r="Q721" s="18"/>
      <c r="R721" s="29">
        <v>0</v>
      </c>
      <c r="S721" s="29">
        <v>0</v>
      </c>
      <c r="T721" s="30">
        <v>0</v>
      </c>
      <c r="U721" s="19"/>
      <c r="V721" s="26">
        <v>0</v>
      </c>
      <c r="W721" s="26">
        <v>0</v>
      </c>
      <c r="X721" s="27">
        <v>0</v>
      </c>
      <c r="Y721" s="18"/>
      <c r="Z721" s="29">
        <v>0</v>
      </c>
      <c r="AA721" s="29">
        <v>0</v>
      </c>
      <c r="AB721" s="30">
        <v>0</v>
      </c>
      <c r="AC721" s="19"/>
      <c r="AD721" s="26">
        <v>0</v>
      </c>
      <c r="AE721" s="26">
        <v>0</v>
      </c>
      <c r="AF721" s="27">
        <v>0</v>
      </c>
      <c r="AG721" s="18"/>
      <c r="AH721" s="34">
        <v>0</v>
      </c>
      <c r="AI721" s="34">
        <v>0</v>
      </c>
      <c r="AJ721" s="34">
        <v>0</v>
      </c>
      <c r="AK721" s="19"/>
      <c r="AL721" s="35">
        <v>44582.041666666664</v>
      </c>
      <c r="AM721" s="16"/>
    </row>
    <row r="722" spans="1:39" ht="33" hidden="1" x14ac:dyDescent="0.25">
      <c r="A722" s="25" t="s">
        <v>183</v>
      </c>
      <c r="B722" s="25" t="s">
        <v>51</v>
      </c>
      <c r="C722" s="39">
        <v>637141</v>
      </c>
      <c r="D722" s="25" t="s">
        <v>269</v>
      </c>
      <c r="E722" s="25" t="s">
        <v>53</v>
      </c>
      <c r="F722" s="25" t="s">
        <v>54</v>
      </c>
      <c r="G722" s="25" t="s">
        <v>79</v>
      </c>
      <c r="H722" s="17"/>
      <c r="I722" s="17"/>
      <c r="J722" s="25" t="s">
        <v>195</v>
      </c>
      <c r="K722" s="25" t="s">
        <v>58</v>
      </c>
      <c r="L722" s="25" t="s">
        <v>202</v>
      </c>
      <c r="M722" s="25" t="s">
        <v>205</v>
      </c>
      <c r="N722" s="26">
        <v>228515.29</v>
      </c>
      <c r="O722" s="26">
        <v>247753.86</v>
      </c>
      <c r="P722" s="27">
        <v>19238.569999999978</v>
      </c>
      <c r="Q722" s="28">
        <v>8.4189421198030023E-2</v>
      </c>
      <c r="R722" s="29">
        <v>107328.71</v>
      </c>
      <c r="S722" s="29">
        <v>104114.84</v>
      </c>
      <c r="T722" s="30">
        <v>-3213.8700000000099</v>
      </c>
      <c r="U722" s="31">
        <v>-2.9944178030277359E-2</v>
      </c>
      <c r="V722" s="26">
        <v>75520.58</v>
      </c>
      <c r="W722" s="26">
        <v>73751.710000000006</v>
      </c>
      <c r="X722" s="27">
        <v>-1768.8699999999953</v>
      </c>
      <c r="Y722" s="28">
        <v>-2.3422357190582953E-2</v>
      </c>
      <c r="Z722" s="29">
        <v>30816</v>
      </c>
      <c r="AA722" s="29">
        <v>56805.42</v>
      </c>
      <c r="AB722" s="30">
        <v>25989.42</v>
      </c>
      <c r="AC722" s="32">
        <v>0.84337422118380057</v>
      </c>
      <c r="AD722" s="26">
        <v>14850</v>
      </c>
      <c r="AE722" s="26">
        <v>13081.89</v>
      </c>
      <c r="AF722" s="27">
        <v>-1768.1100000000006</v>
      </c>
      <c r="AG722" s="33">
        <v>-0.1190646464646465</v>
      </c>
      <c r="AH722" s="34">
        <v>884</v>
      </c>
      <c r="AI722" s="34">
        <v>978</v>
      </c>
      <c r="AJ722" s="34">
        <v>94</v>
      </c>
      <c r="AK722" s="32">
        <v>0.10633484162895927</v>
      </c>
      <c r="AL722" s="35">
        <v>44431.041666666664</v>
      </c>
      <c r="AM722" s="16"/>
    </row>
    <row r="723" spans="1:39" ht="33" hidden="1" x14ac:dyDescent="0.25">
      <c r="A723" s="25" t="s">
        <v>183</v>
      </c>
      <c r="B723" s="25" t="s">
        <v>51</v>
      </c>
      <c r="C723" s="39">
        <v>637142</v>
      </c>
      <c r="D723" s="25" t="s">
        <v>270</v>
      </c>
      <c r="E723" s="25" t="s">
        <v>53</v>
      </c>
      <c r="F723" s="25" t="s">
        <v>54</v>
      </c>
      <c r="G723" s="25" t="s">
        <v>79</v>
      </c>
      <c r="H723" s="17"/>
      <c r="I723" s="17"/>
      <c r="J723" s="25" t="s">
        <v>195</v>
      </c>
      <c r="K723" s="25" t="s">
        <v>58</v>
      </c>
      <c r="L723" s="25" t="s">
        <v>202</v>
      </c>
      <c r="M723" s="25" t="s">
        <v>192</v>
      </c>
      <c r="N723" s="26">
        <v>84299.73</v>
      </c>
      <c r="O723" s="26">
        <v>81411.8</v>
      </c>
      <c r="P723" s="27">
        <v>-2887.929999999993</v>
      </c>
      <c r="Q723" s="28">
        <v>-3.4257879592259587E-2</v>
      </c>
      <c r="R723" s="29">
        <v>41150.589999999997</v>
      </c>
      <c r="S723" s="29">
        <v>33476.720000000001</v>
      </c>
      <c r="T723" s="30">
        <v>-7673.8699999999953</v>
      </c>
      <c r="U723" s="31">
        <v>-0.1864826239429373</v>
      </c>
      <c r="V723" s="26">
        <v>18657.14</v>
      </c>
      <c r="W723" s="26">
        <v>16015.98</v>
      </c>
      <c r="X723" s="27">
        <v>-2641.16</v>
      </c>
      <c r="Y723" s="28">
        <v>-0.14156296195451179</v>
      </c>
      <c r="Z723" s="29">
        <v>13368</v>
      </c>
      <c r="AA723" s="29">
        <v>18934.61</v>
      </c>
      <c r="AB723" s="30">
        <v>5566.6100000000006</v>
      </c>
      <c r="AC723" s="32">
        <v>0.4164130760023938</v>
      </c>
      <c r="AD723" s="26">
        <v>11124</v>
      </c>
      <c r="AE723" s="26">
        <v>12984.49</v>
      </c>
      <c r="AF723" s="27">
        <v>1860.4899999999998</v>
      </c>
      <c r="AG723" s="33">
        <v>0.16725008989572093</v>
      </c>
      <c r="AH723" s="34">
        <v>328</v>
      </c>
      <c r="AI723" s="34">
        <v>326.75</v>
      </c>
      <c r="AJ723" s="34">
        <v>-1.25</v>
      </c>
      <c r="AK723" s="32">
        <v>-3.8109756097560975E-3</v>
      </c>
      <c r="AL723" s="35">
        <v>44561.041666666664</v>
      </c>
      <c r="AM723" s="16"/>
    </row>
    <row r="724" spans="1:39" ht="66" hidden="1" x14ac:dyDescent="0.25">
      <c r="A724" s="25" t="s">
        <v>183</v>
      </c>
      <c r="B724" s="25" t="s">
        <v>51</v>
      </c>
      <c r="C724" s="39">
        <v>637148</v>
      </c>
      <c r="D724" s="25" t="s">
        <v>271</v>
      </c>
      <c r="E724" s="25" t="s">
        <v>62</v>
      </c>
      <c r="F724" s="25" t="s">
        <v>54</v>
      </c>
      <c r="G724" s="25" t="s">
        <v>79</v>
      </c>
      <c r="H724" s="25" t="s">
        <v>56</v>
      </c>
      <c r="I724" s="25" t="s">
        <v>56</v>
      </c>
      <c r="J724" s="25" t="s">
        <v>95</v>
      </c>
      <c r="K724" s="25" t="s">
        <v>65</v>
      </c>
      <c r="L724" s="25" t="s">
        <v>126</v>
      </c>
      <c r="M724" s="25" t="s">
        <v>272</v>
      </c>
      <c r="N724" s="26">
        <v>92349.81</v>
      </c>
      <c r="O724" s="26">
        <v>92654.83</v>
      </c>
      <c r="P724" s="27">
        <v>305.02000000000407</v>
      </c>
      <c r="Q724" s="28">
        <v>3.302876313443461E-3</v>
      </c>
      <c r="R724" s="29">
        <v>47989.35</v>
      </c>
      <c r="S724" s="29">
        <v>48294.37</v>
      </c>
      <c r="T724" s="30">
        <v>305.02000000000407</v>
      </c>
      <c r="U724" s="31">
        <v>6.3559935694066302E-3</v>
      </c>
      <c r="V724" s="26">
        <v>21343</v>
      </c>
      <c r="W724" s="26">
        <v>21343</v>
      </c>
      <c r="X724" s="27">
        <v>0</v>
      </c>
      <c r="Y724" s="28">
        <v>0</v>
      </c>
      <c r="Z724" s="29">
        <v>15196.72</v>
      </c>
      <c r="AA724" s="29">
        <v>15196.72</v>
      </c>
      <c r="AB724" s="30">
        <v>0</v>
      </c>
      <c r="AC724" s="32">
        <v>0</v>
      </c>
      <c r="AD724" s="26">
        <v>7820.74</v>
      </c>
      <c r="AE724" s="26">
        <v>7820.74</v>
      </c>
      <c r="AF724" s="27">
        <v>0</v>
      </c>
      <c r="AG724" s="33">
        <v>0</v>
      </c>
      <c r="AH724" s="34">
        <v>552</v>
      </c>
      <c r="AI724" s="34">
        <v>551.25</v>
      </c>
      <c r="AJ724" s="34">
        <v>-0.75</v>
      </c>
      <c r="AK724" s="32">
        <v>-1.358695652173913E-3</v>
      </c>
      <c r="AL724" s="35">
        <v>44277.041666666664</v>
      </c>
      <c r="AM724" s="16"/>
    </row>
    <row r="725" spans="1:39" ht="41.25" hidden="1" x14ac:dyDescent="0.25">
      <c r="A725" s="25" t="s">
        <v>183</v>
      </c>
      <c r="B725" s="25" t="s">
        <v>1043</v>
      </c>
      <c r="C725" s="39">
        <v>637152</v>
      </c>
      <c r="D725" s="25" t="s">
        <v>1644</v>
      </c>
      <c r="E725" s="25" t="s">
        <v>53</v>
      </c>
      <c r="F725" s="25" t="s">
        <v>54</v>
      </c>
      <c r="G725" s="25" t="s">
        <v>131</v>
      </c>
      <c r="H725" s="25" t="s">
        <v>112</v>
      </c>
      <c r="I725" s="25" t="s">
        <v>69</v>
      </c>
      <c r="J725" s="25" t="s">
        <v>195</v>
      </c>
      <c r="K725" s="25" t="s">
        <v>1624</v>
      </c>
      <c r="L725" s="25" t="s">
        <v>1045</v>
      </c>
      <c r="M725" s="25" t="s">
        <v>205</v>
      </c>
      <c r="N725" s="26">
        <v>59595.040000000001</v>
      </c>
      <c r="O725" s="26">
        <v>30605.06</v>
      </c>
      <c r="P725" s="27">
        <v>-28989.98</v>
      </c>
      <c r="Q725" s="28">
        <v>-0.48644954345193825</v>
      </c>
      <c r="R725" s="29">
        <v>31826.87</v>
      </c>
      <c r="S725" s="29">
        <v>13362.74</v>
      </c>
      <c r="T725" s="30">
        <v>-18464.129999999997</v>
      </c>
      <c r="U725" s="31">
        <v>-0.58014281643152465</v>
      </c>
      <c r="V725" s="26">
        <v>14046.28</v>
      </c>
      <c r="W725" s="26">
        <v>8740</v>
      </c>
      <c r="X725" s="27">
        <v>-5306.2800000000007</v>
      </c>
      <c r="Y725" s="28">
        <v>-0.37777119635946316</v>
      </c>
      <c r="Z725" s="29">
        <v>8860</v>
      </c>
      <c r="AA725" s="29">
        <v>5867.32</v>
      </c>
      <c r="AB725" s="30">
        <v>-2992.6800000000003</v>
      </c>
      <c r="AC725" s="32">
        <v>-0.33777426636568852</v>
      </c>
      <c r="AD725" s="26">
        <v>4861.8900000000003</v>
      </c>
      <c r="AE725" s="26">
        <v>2635</v>
      </c>
      <c r="AF725" s="27">
        <v>-2226.8900000000003</v>
      </c>
      <c r="AG725" s="33">
        <v>-0.45802969627038048</v>
      </c>
      <c r="AH725" s="34">
        <v>20</v>
      </c>
      <c r="AI725" s="34">
        <v>156</v>
      </c>
      <c r="AJ725" s="34">
        <v>136</v>
      </c>
      <c r="AK725" s="32">
        <v>6.8</v>
      </c>
      <c r="AL725" s="35">
        <v>44162.041666666664</v>
      </c>
      <c r="AM725" s="16"/>
    </row>
    <row r="726" spans="1:39" ht="66" hidden="1" x14ac:dyDescent="0.25">
      <c r="A726" s="25" t="s">
        <v>183</v>
      </c>
      <c r="B726" s="25" t="s">
        <v>51</v>
      </c>
      <c r="C726" s="39">
        <v>637170</v>
      </c>
      <c r="D726" s="25" t="s">
        <v>283</v>
      </c>
      <c r="E726" s="25" t="s">
        <v>171</v>
      </c>
      <c r="F726" s="25" t="s">
        <v>54</v>
      </c>
      <c r="G726" s="25" t="s">
        <v>236</v>
      </c>
      <c r="H726" s="25" t="s">
        <v>69</v>
      </c>
      <c r="I726" s="25" t="s">
        <v>56</v>
      </c>
      <c r="J726" s="25" t="s">
        <v>198</v>
      </c>
      <c r="K726" s="25" t="s">
        <v>65</v>
      </c>
      <c r="L726" s="25" t="s">
        <v>199</v>
      </c>
      <c r="M726" s="25" t="s">
        <v>200</v>
      </c>
      <c r="N726" s="26">
        <v>171545.44</v>
      </c>
      <c r="O726" s="26">
        <v>206173.92</v>
      </c>
      <c r="P726" s="27">
        <v>34628.48000000001</v>
      </c>
      <c r="Q726" s="28">
        <v>0.20186185071430643</v>
      </c>
      <c r="R726" s="29">
        <v>33983.769999999997</v>
      </c>
      <c r="S726" s="29">
        <v>166062.79</v>
      </c>
      <c r="T726" s="30">
        <v>132079.02000000002</v>
      </c>
      <c r="U726" s="31">
        <v>3.886532306450992</v>
      </c>
      <c r="V726" s="26">
        <v>32051.58</v>
      </c>
      <c r="W726" s="26">
        <v>36113.14</v>
      </c>
      <c r="X726" s="27">
        <v>4061.5599999999977</v>
      </c>
      <c r="Y726" s="28">
        <v>0.12671949401558355</v>
      </c>
      <c r="Z726" s="29">
        <v>5850</v>
      </c>
      <c r="AA726" s="29">
        <v>2336</v>
      </c>
      <c r="AB726" s="30">
        <v>-3514</v>
      </c>
      <c r="AC726" s="32">
        <v>-0.60068376068376073</v>
      </c>
      <c r="AD726" s="26">
        <v>99660.09</v>
      </c>
      <c r="AE726" s="26">
        <v>700</v>
      </c>
      <c r="AF726" s="27">
        <v>-98960.09</v>
      </c>
      <c r="AG726" s="33">
        <v>-0.99297612514698708</v>
      </c>
      <c r="AH726" s="34">
        <v>311</v>
      </c>
      <c r="AI726" s="34">
        <v>281.5</v>
      </c>
      <c r="AJ726" s="34">
        <v>-29.5</v>
      </c>
      <c r="AK726" s="32">
        <v>-9.4855305466237938E-2</v>
      </c>
      <c r="AL726" s="35">
        <v>44284.041666666664</v>
      </c>
      <c r="AM726" s="16"/>
    </row>
    <row r="727" spans="1:39" ht="74.25" hidden="1" x14ac:dyDescent="0.25">
      <c r="A727" s="25" t="s">
        <v>183</v>
      </c>
      <c r="B727" s="25" t="s">
        <v>51</v>
      </c>
      <c r="C727" s="39">
        <v>637171</v>
      </c>
      <c r="D727" s="25" t="s">
        <v>284</v>
      </c>
      <c r="E727" s="25" t="s">
        <v>171</v>
      </c>
      <c r="F727" s="25" t="s">
        <v>54</v>
      </c>
      <c r="G727" s="25" t="s">
        <v>79</v>
      </c>
      <c r="H727" s="17"/>
      <c r="I727" s="17"/>
      <c r="J727" s="25" t="s">
        <v>198</v>
      </c>
      <c r="K727" s="25" t="s">
        <v>65</v>
      </c>
      <c r="L727" s="25" t="s">
        <v>199</v>
      </c>
      <c r="M727" s="25" t="s">
        <v>200</v>
      </c>
      <c r="N727" s="26">
        <v>107007.93</v>
      </c>
      <c r="O727" s="26">
        <v>99534.89</v>
      </c>
      <c r="P727" s="27">
        <v>-7473.0399999999936</v>
      </c>
      <c r="Q727" s="28">
        <v>-6.9836319607341199E-2</v>
      </c>
      <c r="R727" s="29">
        <v>50018.03</v>
      </c>
      <c r="S727" s="29">
        <v>36704.36</v>
      </c>
      <c r="T727" s="30">
        <v>-13313.669999999998</v>
      </c>
      <c r="U727" s="31">
        <v>-0.26617741642363762</v>
      </c>
      <c r="V727" s="26">
        <v>40523.620000000003</v>
      </c>
      <c r="W727" s="26">
        <v>42359.98</v>
      </c>
      <c r="X727" s="27">
        <v>1836.3600000000006</v>
      </c>
      <c r="Y727" s="28">
        <v>4.5315793603829084E-2</v>
      </c>
      <c r="Z727" s="29">
        <v>5460</v>
      </c>
      <c r="AA727" s="29">
        <v>11389.8</v>
      </c>
      <c r="AB727" s="30">
        <v>5929.7999999999993</v>
      </c>
      <c r="AC727" s="32">
        <v>1.0860439560439559</v>
      </c>
      <c r="AD727" s="26">
        <v>11006.28</v>
      </c>
      <c r="AE727" s="26">
        <v>8238.48</v>
      </c>
      <c r="AF727" s="27">
        <v>-2767.8000000000011</v>
      </c>
      <c r="AG727" s="33">
        <v>-0.2514746126756725</v>
      </c>
      <c r="AH727" s="34">
        <v>458</v>
      </c>
      <c r="AI727" s="34">
        <v>493.25</v>
      </c>
      <c r="AJ727" s="34">
        <v>35.25</v>
      </c>
      <c r="AK727" s="32">
        <v>7.6965065502183405E-2</v>
      </c>
      <c r="AL727" s="35">
        <v>44301</v>
      </c>
      <c r="AM727" s="16"/>
    </row>
    <row r="728" spans="1:39" ht="74.25" hidden="1" x14ac:dyDescent="0.25">
      <c r="A728" s="25" t="s">
        <v>183</v>
      </c>
      <c r="B728" s="25" t="s">
        <v>1043</v>
      </c>
      <c r="C728" s="39">
        <v>637187</v>
      </c>
      <c r="D728" s="25" t="s">
        <v>1646</v>
      </c>
      <c r="E728" s="25" t="s">
        <v>53</v>
      </c>
      <c r="F728" s="25" t="s">
        <v>54</v>
      </c>
      <c r="G728" s="25" t="s">
        <v>74</v>
      </c>
      <c r="H728" s="25" t="s">
        <v>56</v>
      </c>
      <c r="I728" s="25" t="s">
        <v>56</v>
      </c>
      <c r="J728" s="25" t="s">
        <v>195</v>
      </c>
      <c r="K728" s="25" t="s">
        <v>65</v>
      </c>
      <c r="L728" s="25" t="s">
        <v>1045</v>
      </c>
      <c r="M728" s="25" t="s">
        <v>287</v>
      </c>
      <c r="N728" s="26">
        <v>9044.8700000000008</v>
      </c>
      <c r="O728" s="26">
        <v>2555.34</v>
      </c>
      <c r="P728" s="27">
        <v>-6489.5300000000007</v>
      </c>
      <c r="Q728" s="28">
        <v>-0.71748184329901921</v>
      </c>
      <c r="R728" s="29">
        <v>8201.26</v>
      </c>
      <c r="S728" s="29">
        <v>2449.34</v>
      </c>
      <c r="T728" s="30">
        <v>-5751.92</v>
      </c>
      <c r="U728" s="31">
        <v>-0.70134589075337206</v>
      </c>
      <c r="V728" s="26">
        <v>7.61</v>
      </c>
      <c r="W728" s="26">
        <v>0</v>
      </c>
      <c r="X728" s="27">
        <v>-7.61</v>
      </c>
      <c r="Y728" s="28">
        <v>-1</v>
      </c>
      <c r="Z728" s="29">
        <v>836</v>
      </c>
      <c r="AA728" s="29">
        <v>106</v>
      </c>
      <c r="AB728" s="30">
        <v>-730</v>
      </c>
      <c r="AC728" s="32">
        <v>-0.87320574162679421</v>
      </c>
      <c r="AD728" s="26">
        <v>0</v>
      </c>
      <c r="AE728" s="26">
        <v>0</v>
      </c>
      <c r="AF728" s="27">
        <v>0</v>
      </c>
      <c r="AG728" s="18"/>
      <c r="AH728" s="34">
        <v>44</v>
      </c>
      <c r="AI728" s="34">
        <v>4</v>
      </c>
      <c r="AJ728" s="34">
        <v>-40</v>
      </c>
      <c r="AK728" s="32">
        <v>-0.90909090909090906</v>
      </c>
      <c r="AL728" s="35">
        <v>44004.041666666664</v>
      </c>
      <c r="AM728" s="16"/>
    </row>
    <row r="729" spans="1:39" ht="49.5" hidden="1" x14ac:dyDescent="0.25">
      <c r="A729" s="25" t="s">
        <v>183</v>
      </c>
      <c r="B729" s="25" t="s">
        <v>1043</v>
      </c>
      <c r="C729" s="39">
        <v>637188</v>
      </c>
      <c r="D729" s="25" t="s">
        <v>1647</v>
      </c>
      <c r="E729" s="25" t="s">
        <v>53</v>
      </c>
      <c r="F729" s="25" t="s">
        <v>54</v>
      </c>
      <c r="G729" s="25" t="s">
        <v>69</v>
      </c>
      <c r="H729" s="25" t="s">
        <v>69</v>
      </c>
      <c r="I729" s="25" t="s">
        <v>56</v>
      </c>
      <c r="J729" s="25" t="s">
        <v>198</v>
      </c>
      <c r="K729" s="25" t="s">
        <v>65</v>
      </c>
      <c r="L729" s="25" t="s">
        <v>1045</v>
      </c>
      <c r="M729" s="25" t="s">
        <v>200</v>
      </c>
      <c r="N729" s="26">
        <v>16857.77</v>
      </c>
      <c r="O729" s="26">
        <v>11882.58</v>
      </c>
      <c r="P729" s="27">
        <v>-4975.1900000000005</v>
      </c>
      <c r="Q729" s="28">
        <v>-0.29512741009042126</v>
      </c>
      <c r="R729" s="29">
        <v>4128.8100000000004</v>
      </c>
      <c r="S729" s="29">
        <v>3380.53</v>
      </c>
      <c r="T729" s="30">
        <v>-748.2800000000002</v>
      </c>
      <c r="U729" s="31">
        <v>-0.18123381797660831</v>
      </c>
      <c r="V729" s="26">
        <v>6966.2</v>
      </c>
      <c r="W729" s="26">
        <v>6610.54</v>
      </c>
      <c r="X729" s="27">
        <v>-355.65999999999985</v>
      </c>
      <c r="Y729" s="28">
        <v>-5.1055094599638237E-2</v>
      </c>
      <c r="Z729" s="29">
        <v>312</v>
      </c>
      <c r="AA729" s="29">
        <v>1311.84</v>
      </c>
      <c r="AB729" s="30">
        <v>999.83999999999992</v>
      </c>
      <c r="AC729" s="32">
        <v>3.2046153846153844</v>
      </c>
      <c r="AD729" s="26">
        <v>5450.76</v>
      </c>
      <c r="AE729" s="26">
        <v>579.66999999999996</v>
      </c>
      <c r="AF729" s="27">
        <v>-4871.09</v>
      </c>
      <c r="AG729" s="33">
        <v>-0.89365336209996404</v>
      </c>
      <c r="AH729" s="34">
        <v>26</v>
      </c>
      <c r="AI729" s="34">
        <v>39</v>
      </c>
      <c r="AJ729" s="34">
        <v>13</v>
      </c>
      <c r="AK729" s="32">
        <v>0.5</v>
      </c>
      <c r="AL729" s="35">
        <v>44055.041666666664</v>
      </c>
      <c r="AM729" s="16"/>
    </row>
    <row r="730" spans="1:39" ht="82.5" hidden="1" x14ac:dyDescent="0.25">
      <c r="A730" s="25" t="s">
        <v>183</v>
      </c>
      <c r="B730" s="25" t="s">
        <v>51</v>
      </c>
      <c r="C730" s="39">
        <v>637202</v>
      </c>
      <c r="D730" s="25" t="s">
        <v>278</v>
      </c>
      <c r="E730" s="25" t="s">
        <v>53</v>
      </c>
      <c r="F730" s="25" t="s">
        <v>54</v>
      </c>
      <c r="G730" s="25" t="s">
        <v>131</v>
      </c>
      <c r="H730" s="25" t="s">
        <v>56</v>
      </c>
      <c r="I730" s="25" t="s">
        <v>56</v>
      </c>
      <c r="J730" s="25" t="s">
        <v>95</v>
      </c>
      <c r="K730" s="25" t="s">
        <v>65</v>
      </c>
      <c r="L730" s="25" t="s">
        <v>279</v>
      </c>
      <c r="M730" s="25" t="s">
        <v>187</v>
      </c>
      <c r="N730" s="26">
        <v>526870.21</v>
      </c>
      <c r="O730" s="26">
        <v>303489.84999999998</v>
      </c>
      <c r="P730" s="27">
        <v>-223380.36</v>
      </c>
      <c r="Q730" s="28">
        <v>-0.42397606803390914</v>
      </c>
      <c r="R730" s="29">
        <v>77145.89</v>
      </c>
      <c r="S730" s="29">
        <v>70671.56</v>
      </c>
      <c r="T730" s="30">
        <v>-6474.3300000000017</v>
      </c>
      <c r="U730" s="31">
        <v>-8.3923200574910747E-2</v>
      </c>
      <c r="V730" s="26">
        <v>131006.6</v>
      </c>
      <c r="W730" s="26">
        <v>80827.520000000004</v>
      </c>
      <c r="X730" s="27">
        <v>-50179.08</v>
      </c>
      <c r="Y730" s="28">
        <v>-0.383027114664452</v>
      </c>
      <c r="Z730" s="29">
        <v>0</v>
      </c>
      <c r="AA730" s="29">
        <v>4224</v>
      </c>
      <c r="AB730" s="30">
        <v>4224</v>
      </c>
      <c r="AC730" s="19"/>
      <c r="AD730" s="26">
        <v>318717.71999999997</v>
      </c>
      <c r="AE730" s="26">
        <v>147766.76999999999</v>
      </c>
      <c r="AF730" s="27">
        <v>-170950.94999999998</v>
      </c>
      <c r="AG730" s="33">
        <v>-0.53637102449151552</v>
      </c>
      <c r="AH730" s="34">
        <v>660</v>
      </c>
      <c r="AI730" s="34">
        <v>260</v>
      </c>
      <c r="AJ730" s="34">
        <v>-400</v>
      </c>
      <c r="AK730" s="32">
        <v>-0.60606060606060608</v>
      </c>
      <c r="AL730" s="35">
        <v>44265.041666666664</v>
      </c>
      <c r="AM730" s="16"/>
    </row>
    <row r="731" spans="1:39" ht="49.5" hidden="1" x14ac:dyDescent="0.25">
      <c r="A731" s="25" t="s">
        <v>183</v>
      </c>
      <c r="B731" s="25" t="s">
        <v>51</v>
      </c>
      <c r="C731" s="39">
        <v>637216</v>
      </c>
      <c r="D731" s="25" t="s">
        <v>280</v>
      </c>
      <c r="E731" s="25" t="s">
        <v>53</v>
      </c>
      <c r="F731" s="25" t="s">
        <v>54</v>
      </c>
      <c r="G731" s="25" t="s">
        <v>79</v>
      </c>
      <c r="H731" s="17"/>
      <c r="I731" s="17"/>
      <c r="J731" s="25" t="s">
        <v>195</v>
      </c>
      <c r="K731" s="25" t="s">
        <v>65</v>
      </c>
      <c r="L731" s="25" t="s">
        <v>213</v>
      </c>
      <c r="M731" s="25" t="s">
        <v>192</v>
      </c>
      <c r="N731" s="26">
        <v>41178.449999999997</v>
      </c>
      <c r="O731" s="26">
        <v>39641.71</v>
      </c>
      <c r="P731" s="27">
        <v>-1536.739999999998</v>
      </c>
      <c r="Q731" s="28">
        <v>-3.7319034592122775E-2</v>
      </c>
      <c r="R731" s="29">
        <v>24975.26</v>
      </c>
      <c r="S731" s="29">
        <v>18220.349999999999</v>
      </c>
      <c r="T731" s="30">
        <v>-6754.91</v>
      </c>
      <c r="U731" s="31">
        <v>-0.27046405122509237</v>
      </c>
      <c r="V731" s="26">
        <v>3051.19</v>
      </c>
      <c r="W731" s="26">
        <v>2862.14</v>
      </c>
      <c r="X731" s="27">
        <v>-189.05000000000018</v>
      </c>
      <c r="Y731" s="28">
        <v>-6.1959432221526743E-2</v>
      </c>
      <c r="Z731" s="29">
        <v>6240</v>
      </c>
      <c r="AA731" s="29">
        <v>8729.91</v>
      </c>
      <c r="AB731" s="30">
        <v>2489.91</v>
      </c>
      <c r="AC731" s="32">
        <v>0.39902403846153844</v>
      </c>
      <c r="AD731" s="26">
        <v>6912</v>
      </c>
      <c r="AE731" s="26">
        <v>9829.31</v>
      </c>
      <c r="AF731" s="27">
        <v>2917.3099999999995</v>
      </c>
      <c r="AG731" s="33">
        <v>0.42206452546296291</v>
      </c>
      <c r="AH731" s="34">
        <v>200</v>
      </c>
      <c r="AI731" s="34">
        <v>140</v>
      </c>
      <c r="AJ731" s="34">
        <v>-60</v>
      </c>
      <c r="AK731" s="32">
        <v>-0.3</v>
      </c>
      <c r="AL731" s="35">
        <v>44545.041666666664</v>
      </c>
      <c r="AM731" s="16"/>
    </row>
    <row r="732" spans="1:39" ht="49.5" hidden="1" x14ac:dyDescent="0.25">
      <c r="A732" s="25" t="s">
        <v>183</v>
      </c>
      <c r="B732" s="25" t="s">
        <v>51</v>
      </c>
      <c r="C732" s="39">
        <v>637218</v>
      </c>
      <c r="D732" s="25" t="s">
        <v>281</v>
      </c>
      <c r="E732" s="25" t="s">
        <v>53</v>
      </c>
      <c r="F732" s="25" t="s">
        <v>54</v>
      </c>
      <c r="G732" s="25" t="s">
        <v>79</v>
      </c>
      <c r="H732" s="17"/>
      <c r="I732" s="17"/>
      <c r="J732" s="25" t="s">
        <v>195</v>
      </c>
      <c r="K732" s="25" t="s">
        <v>282</v>
      </c>
      <c r="L732" s="25" t="s">
        <v>213</v>
      </c>
      <c r="M732" s="25" t="s">
        <v>205</v>
      </c>
      <c r="N732" s="26">
        <v>115000.65</v>
      </c>
      <c r="O732" s="26">
        <v>126963.23</v>
      </c>
      <c r="P732" s="27">
        <v>11962.580000000002</v>
      </c>
      <c r="Q732" s="28">
        <v>0.10402184683303967</v>
      </c>
      <c r="R732" s="29">
        <v>31382.74</v>
      </c>
      <c r="S732" s="29">
        <v>49598.41</v>
      </c>
      <c r="T732" s="30">
        <v>18215.670000000002</v>
      </c>
      <c r="U732" s="31">
        <v>0.58043593389232429</v>
      </c>
      <c r="V732" s="26">
        <v>15589.07</v>
      </c>
      <c r="W732" s="26">
        <v>13184.31</v>
      </c>
      <c r="X732" s="27">
        <v>-2404.7600000000002</v>
      </c>
      <c r="Y732" s="28">
        <v>-0.15425936248923125</v>
      </c>
      <c r="Z732" s="29">
        <v>0</v>
      </c>
      <c r="AA732" s="29">
        <v>0</v>
      </c>
      <c r="AB732" s="30">
        <v>0</v>
      </c>
      <c r="AC732" s="19"/>
      <c r="AD732" s="26">
        <v>68028.84</v>
      </c>
      <c r="AE732" s="26">
        <v>64180.51</v>
      </c>
      <c r="AF732" s="27">
        <v>-3848.3299999999945</v>
      </c>
      <c r="AG732" s="33">
        <v>-5.6569096283282126E-2</v>
      </c>
      <c r="AH732" s="34">
        <v>33.5</v>
      </c>
      <c r="AI732" s="34">
        <v>73.5</v>
      </c>
      <c r="AJ732" s="34">
        <v>40</v>
      </c>
      <c r="AK732" s="32">
        <v>1.1940298507462686</v>
      </c>
      <c r="AL732" s="35">
        <v>44470.041666666664</v>
      </c>
      <c r="AM732" s="16"/>
    </row>
    <row r="733" spans="1:39" ht="33" hidden="1" x14ac:dyDescent="0.25">
      <c r="A733" s="25" t="s">
        <v>183</v>
      </c>
      <c r="B733" s="25" t="s">
        <v>51</v>
      </c>
      <c r="C733" s="39">
        <v>637233</v>
      </c>
      <c r="D733" s="25" t="s">
        <v>277</v>
      </c>
      <c r="E733" s="25" t="s">
        <v>53</v>
      </c>
      <c r="F733" s="25" t="s">
        <v>54</v>
      </c>
      <c r="G733" s="25" t="s">
        <v>74</v>
      </c>
      <c r="H733" s="25" t="s">
        <v>56</v>
      </c>
      <c r="I733" s="25" t="s">
        <v>56</v>
      </c>
      <c r="J733" s="25" t="s">
        <v>195</v>
      </c>
      <c r="K733" s="25" t="s">
        <v>58</v>
      </c>
      <c r="L733" s="25" t="s">
        <v>202</v>
      </c>
      <c r="M733" s="25" t="s">
        <v>205</v>
      </c>
      <c r="N733" s="26">
        <v>20274.11</v>
      </c>
      <c r="O733" s="26">
        <v>14835.06</v>
      </c>
      <c r="P733" s="27">
        <v>-5439.0500000000011</v>
      </c>
      <c r="Q733" s="28">
        <v>-0.26827564810489835</v>
      </c>
      <c r="R733" s="29">
        <v>6344.02</v>
      </c>
      <c r="S733" s="29">
        <v>4764.96</v>
      </c>
      <c r="T733" s="30">
        <v>-1579.0600000000004</v>
      </c>
      <c r="U733" s="31">
        <v>-0.24890526826838508</v>
      </c>
      <c r="V733" s="26">
        <v>2677.09</v>
      </c>
      <c r="W733" s="26">
        <v>2562.06</v>
      </c>
      <c r="X733" s="27">
        <v>-115.0300000000002</v>
      </c>
      <c r="Y733" s="28">
        <v>-4.2968297666496152E-2</v>
      </c>
      <c r="Z733" s="29">
        <v>320</v>
      </c>
      <c r="AA733" s="29">
        <v>0</v>
      </c>
      <c r="AB733" s="30">
        <v>-320</v>
      </c>
      <c r="AC733" s="32">
        <v>-1</v>
      </c>
      <c r="AD733" s="26">
        <v>10933</v>
      </c>
      <c r="AE733" s="26">
        <v>7508.04</v>
      </c>
      <c r="AF733" s="27">
        <v>-3424.96</v>
      </c>
      <c r="AG733" s="33">
        <v>-0.31326808744169032</v>
      </c>
      <c r="AH733" s="34">
        <v>20</v>
      </c>
      <c r="AI733" s="34">
        <v>0</v>
      </c>
      <c r="AJ733" s="34">
        <v>-20</v>
      </c>
      <c r="AK733" s="32">
        <v>-1</v>
      </c>
      <c r="AL733" s="35">
        <v>44553.041666666664</v>
      </c>
      <c r="AM733" s="16"/>
    </row>
    <row r="734" spans="1:39" ht="33" hidden="1" x14ac:dyDescent="0.25">
      <c r="A734" s="25" t="s">
        <v>183</v>
      </c>
      <c r="B734" s="25" t="s">
        <v>51</v>
      </c>
      <c r="C734" s="39">
        <v>637234</v>
      </c>
      <c r="D734" s="25" t="s">
        <v>276</v>
      </c>
      <c r="E734" s="25" t="s">
        <v>53</v>
      </c>
      <c r="F734" s="25" t="s">
        <v>54</v>
      </c>
      <c r="G734" s="25" t="s">
        <v>75</v>
      </c>
      <c r="H734" s="25" t="s">
        <v>56</v>
      </c>
      <c r="I734" s="25" t="s">
        <v>56</v>
      </c>
      <c r="J734" s="25" t="s">
        <v>195</v>
      </c>
      <c r="K734" s="25" t="s">
        <v>58</v>
      </c>
      <c r="L734" s="25" t="s">
        <v>202</v>
      </c>
      <c r="M734" s="25" t="s">
        <v>192</v>
      </c>
      <c r="N734" s="26">
        <v>22829.99</v>
      </c>
      <c r="O734" s="26">
        <v>15922.18</v>
      </c>
      <c r="P734" s="27">
        <v>-6907.8100000000013</v>
      </c>
      <c r="Q734" s="28">
        <v>-0.30257612903027992</v>
      </c>
      <c r="R734" s="29">
        <v>12141.72</v>
      </c>
      <c r="S734" s="29">
        <v>6529.92</v>
      </c>
      <c r="T734" s="30">
        <v>-5611.7999999999993</v>
      </c>
      <c r="U734" s="31">
        <v>-0.46219151817040743</v>
      </c>
      <c r="V734" s="26">
        <v>5114.2700000000004</v>
      </c>
      <c r="W734" s="26">
        <v>5074.83</v>
      </c>
      <c r="X734" s="27">
        <v>-39.440000000000509</v>
      </c>
      <c r="Y734" s="28">
        <v>-7.7117555389137659E-3</v>
      </c>
      <c r="Z734" s="29">
        <v>3792</v>
      </c>
      <c r="AA734" s="29">
        <v>2597.91</v>
      </c>
      <c r="AB734" s="30">
        <v>-1194.0900000000001</v>
      </c>
      <c r="AC734" s="32">
        <v>-0.31489715189873424</v>
      </c>
      <c r="AD734" s="26">
        <v>1782</v>
      </c>
      <c r="AE734" s="26">
        <v>1719.52</v>
      </c>
      <c r="AF734" s="27">
        <v>-62.480000000000018</v>
      </c>
      <c r="AG734" s="33">
        <v>-3.5061728395061741E-2</v>
      </c>
      <c r="AH734" s="34">
        <v>92</v>
      </c>
      <c r="AI734" s="34">
        <v>55</v>
      </c>
      <c r="AJ734" s="34">
        <v>-37</v>
      </c>
      <c r="AK734" s="32">
        <v>-0.40217391304347827</v>
      </c>
      <c r="AL734" s="35">
        <v>44505.041666666664</v>
      </c>
      <c r="AM734" s="16"/>
    </row>
    <row r="735" spans="1:39" ht="33" hidden="1" x14ac:dyDescent="0.25">
      <c r="A735" s="25" t="s">
        <v>183</v>
      </c>
      <c r="B735" s="25" t="s">
        <v>1136</v>
      </c>
      <c r="C735" s="39">
        <v>637235</v>
      </c>
      <c r="D735" s="25" t="s">
        <v>5324</v>
      </c>
      <c r="E735" s="25" t="s">
        <v>53</v>
      </c>
      <c r="F735" s="25" t="s">
        <v>54</v>
      </c>
      <c r="G735" s="25" t="s">
        <v>112</v>
      </c>
      <c r="H735" s="25" t="s">
        <v>75</v>
      </c>
      <c r="I735" s="25" t="s">
        <v>307</v>
      </c>
      <c r="J735" s="25" t="s">
        <v>195</v>
      </c>
      <c r="K735" s="25" t="s">
        <v>58</v>
      </c>
      <c r="L735" s="25" t="s">
        <v>202</v>
      </c>
      <c r="M735" s="25" t="s">
        <v>499</v>
      </c>
      <c r="N735" s="26">
        <v>29011.81</v>
      </c>
      <c r="O735" s="26">
        <v>30378.7</v>
      </c>
      <c r="P735" s="27">
        <v>1366.8899999999994</v>
      </c>
      <c r="Q735" s="28">
        <v>4.7114950773495326E-2</v>
      </c>
      <c r="R735" s="29">
        <v>16904.54</v>
      </c>
      <c r="S735" s="29">
        <v>6952.08</v>
      </c>
      <c r="T735" s="30">
        <v>-9952.4600000000009</v>
      </c>
      <c r="U735" s="31">
        <v>-0.58874479873454111</v>
      </c>
      <c r="V735" s="26">
        <v>6522.27</v>
      </c>
      <c r="W735" s="26">
        <v>8924.9500000000007</v>
      </c>
      <c r="X735" s="27">
        <v>2402.6800000000003</v>
      </c>
      <c r="Y735" s="28">
        <v>0.36838094712423747</v>
      </c>
      <c r="Z735" s="29">
        <v>5585</v>
      </c>
      <c r="AA735" s="29">
        <v>0</v>
      </c>
      <c r="AB735" s="30">
        <v>-5585</v>
      </c>
      <c r="AC735" s="32">
        <v>-1</v>
      </c>
      <c r="AD735" s="26">
        <v>0</v>
      </c>
      <c r="AE735" s="26">
        <v>14501.67</v>
      </c>
      <c r="AF735" s="27">
        <v>14501.67</v>
      </c>
      <c r="AG735" s="18"/>
      <c r="AH735" s="34">
        <v>115</v>
      </c>
      <c r="AI735" s="34">
        <v>3.5</v>
      </c>
      <c r="AJ735" s="34">
        <v>-111.5</v>
      </c>
      <c r="AK735" s="32">
        <v>-0.9695652173913043</v>
      </c>
      <c r="AL735" s="35">
        <v>44834.041666666664</v>
      </c>
      <c r="AM735" s="16"/>
    </row>
    <row r="736" spans="1:39" ht="41.25" hidden="1" x14ac:dyDescent="0.25">
      <c r="A736" s="25" t="s">
        <v>183</v>
      </c>
      <c r="B736" s="25" t="s">
        <v>51</v>
      </c>
      <c r="C736" s="39">
        <v>637257</v>
      </c>
      <c r="D736" s="25" t="s">
        <v>184</v>
      </c>
      <c r="E736" s="25" t="s">
        <v>53</v>
      </c>
      <c r="F736" s="25" t="s">
        <v>54</v>
      </c>
      <c r="G736" s="25" t="s">
        <v>74</v>
      </c>
      <c r="H736" s="17"/>
      <c r="I736" s="17"/>
      <c r="J736" s="25" t="s">
        <v>185</v>
      </c>
      <c r="K736" s="25" t="s">
        <v>65</v>
      </c>
      <c r="L736" s="25" t="s">
        <v>186</v>
      </c>
      <c r="M736" s="25" t="s">
        <v>187</v>
      </c>
      <c r="N736" s="26">
        <v>119297.79</v>
      </c>
      <c r="O736" s="26">
        <v>100704.23</v>
      </c>
      <c r="P736" s="27">
        <v>-18593.559999999998</v>
      </c>
      <c r="Q736" s="28">
        <v>-0.15585837759442148</v>
      </c>
      <c r="R736" s="29">
        <v>21208.41</v>
      </c>
      <c r="S736" s="29">
        <v>19027.77</v>
      </c>
      <c r="T736" s="30">
        <v>-2180.6399999999994</v>
      </c>
      <c r="U736" s="31">
        <v>-0.10281958902152492</v>
      </c>
      <c r="V736" s="26">
        <v>482.22</v>
      </c>
      <c r="W736" s="26">
        <v>543.64</v>
      </c>
      <c r="X736" s="27">
        <v>61.419999999999959</v>
      </c>
      <c r="Y736" s="28">
        <v>0.12736925054954162</v>
      </c>
      <c r="Z736" s="29">
        <v>4320</v>
      </c>
      <c r="AA736" s="29">
        <v>1311</v>
      </c>
      <c r="AB736" s="30">
        <v>-3009</v>
      </c>
      <c r="AC736" s="32">
        <v>-0.69652777777777775</v>
      </c>
      <c r="AD736" s="26">
        <v>93287.16</v>
      </c>
      <c r="AE736" s="26">
        <v>79821.820000000007</v>
      </c>
      <c r="AF736" s="27">
        <v>-13465.339999999997</v>
      </c>
      <c r="AG736" s="33">
        <v>-0.1443429084988759</v>
      </c>
      <c r="AH736" s="34">
        <v>105</v>
      </c>
      <c r="AI736" s="34">
        <v>96.25</v>
      </c>
      <c r="AJ736" s="34">
        <v>-8.75</v>
      </c>
      <c r="AK736" s="32">
        <v>-8.3333333333333329E-2</v>
      </c>
      <c r="AL736" s="35">
        <v>44428.041666666664</v>
      </c>
      <c r="AM736" s="16"/>
    </row>
    <row r="737" spans="1:39" ht="90.75" hidden="1" x14ac:dyDescent="0.25">
      <c r="A737" s="25" t="s">
        <v>183</v>
      </c>
      <c r="B737" s="25" t="s">
        <v>1043</v>
      </c>
      <c r="C737" s="39">
        <v>637271</v>
      </c>
      <c r="D737" s="25" t="s">
        <v>1416</v>
      </c>
      <c r="E737" s="25" t="s">
        <v>53</v>
      </c>
      <c r="F737" s="25" t="s">
        <v>54</v>
      </c>
      <c r="G737" s="25" t="s">
        <v>69</v>
      </c>
      <c r="H737" s="25" t="s">
        <v>74</v>
      </c>
      <c r="I737" s="25" t="s">
        <v>75</v>
      </c>
      <c r="J737" s="25" t="s">
        <v>95</v>
      </c>
      <c r="K737" s="25" t="s">
        <v>65</v>
      </c>
      <c r="L737" s="25" t="s">
        <v>1045</v>
      </c>
      <c r="M737" s="25" t="s">
        <v>187</v>
      </c>
      <c r="N737" s="26">
        <v>44137.03</v>
      </c>
      <c r="O737" s="26">
        <v>39638.47</v>
      </c>
      <c r="P737" s="27">
        <v>-4498.5599999999977</v>
      </c>
      <c r="Q737" s="28">
        <v>-0.10192258065393157</v>
      </c>
      <c r="R737" s="29">
        <v>16875.91</v>
      </c>
      <c r="S737" s="29">
        <v>14853.55</v>
      </c>
      <c r="T737" s="30">
        <v>-2022.3600000000006</v>
      </c>
      <c r="U737" s="31">
        <v>-0.11983709322934293</v>
      </c>
      <c r="V737" s="26">
        <v>6214.08</v>
      </c>
      <c r="W737" s="26">
        <v>5142.93</v>
      </c>
      <c r="X737" s="27">
        <v>-1071.1499999999996</v>
      </c>
      <c r="Y737" s="28">
        <v>-0.17237467171327045</v>
      </c>
      <c r="Z737" s="29">
        <v>0</v>
      </c>
      <c r="AA737" s="29">
        <v>3317.72</v>
      </c>
      <c r="AB737" s="30">
        <v>3317.72</v>
      </c>
      <c r="AC737" s="19"/>
      <c r="AD737" s="26">
        <v>21047.040000000001</v>
      </c>
      <c r="AE737" s="26">
        <v>16324.27</v>
      </c>
      <c r="AF737" s="27">
        <v>-4722.7700000000004</v>
      </c>
      <c r="AG737" s="33">
        <v>-0.22439117329562733</v>
      </c>
      <c r="AH737" s="34">
        <v>120</v>
      </c>
      <c r="AI737" s="34">
        <v>111</v>
      </c>
      <c r="AJ737" s="34">
        <v>-9</v>
      </c>
      <c r="AK737" s="32">
        <v>-7.4999999999999997E-2</v>
      </c>
      <c r="AL737" s="35">
        <v>44092.041666666664</v>
      </c>
      <c r="AM737" s="16"/>
    </row>
    <row r="738" spans="1:39" ht="41.25" hidden="1" x14ac:dyDescent="0.25">
      <c r="A738" s="25" t="s">
        <v>183</v>
      </c>
      <c r="B738" s="25" t="s">
        <v>1043</v>
      </c>
      <c r="C738" s="39">
        <v>637344</v>
      </c>
      <c r="D738" s="25" t="s">
        <v>1642</v>
      </c>
      <c r="E738" s="25" t="s">
        <v>53</v>
      </c>
      <c r="F738" s="25" t="s">
        <v>54</v>
      </c>
      <c r="G738" s="25" t="s">
        <v>236</v>
      </c>
      <c r="H738" s="25" t="s">
        <v>112</v>
      </c>
      <c r="I738" s="25" t="s">
        <v>56</v>
      </c>
      <c r="J738" s="25" t="s">
        <v>195</v>
      </c>
      <c r="K738" s="25" t="s">
        <v>65</v>
      </c>
      <c r="L738" s="25" t="s">
        <v>1045</v>
      </c>
      <c r="M738" s="25" t="s">
        <v>192</v>
      </c>
      <c r="N738" s="26">
        <v>34836.74</v>
      </c>
      <c r="O738" s="26">
        <v>36710.839999999997</v>
      </c>
      <c r="P738" s="27">
        <v>1874.0999999999985</v>
      </c>
      <c r="Q738" s="28">
        <v>5.3796652614452406E-2</v>
      </c>
      <c r="R738" s="29">
        <v>7927.35</v>
      </c>
      <c r="S738" s="29">
        <v>7955.37</v>
      </c>
      <c r="T738" s="30">
        <v>28.019999999999527</v>
      </c>
      <c r="U738" s="31">
        <v>3.5345985732936638E-3</v>
      </c>
      <c r="V738" s="26">
        <v>5096.71</v>
      </c>
      <c r="W738" s="26">
        <v>4318.9399999999996</v>
      </c>
      <c r="X738" s="27">
        <v>-777.77000000000044</v>
      </c>
      <c r="Y738" s="28">
        <v>-0.15260236505510427</v>
      </c>
      <c r="Z738" s="29">
        <v>892</v>
      </c>
      <c r="AA738" s="29">
        <v>1728</v>
      </c>
      <c r="AB738" s="30">
        <v>836</v>
      </c>
      <c r="AC738" s="32">
        <v>0.93721973094170408</v>
      </c>
      <c r="AD738" s="26">
        <v>20920.68</v>
      </c>
      <c r="AE738" s="26">
        <v>22708.53</v>
      </c>
      <c r="AF738" s="27">
        <v>1787.8499999999985</v>
      </c>
      <c r="AG738" s="33">
        <v>8.5458503260888205E-2</v>
      </c>
      <c r="AH738" s="34">
        <v>48</v>
      </c>
      <c r="AI738" s="34">
        <v>56</v>
      </c>
      <c r="AJ738" s="34">
        <v>8</v>
      </c>
      <c r="AK738" s="32">
        <v>0.16666666666666666</v>
      </c>
      <c r="AL738" s="35">
        <v>44085.041666666664</v>
      </c>
      <c r="AM738" s="16"/>
    </row>
    <row r="739" spans="1:39" ht="82.5" hidden="1" x14ac:dyDescent="0.25">
      <c r="A739" s="25" t="s">
        <v>183</v>
      </c>
      <c r="B739" s="25" t="s">
        <v>1043</v>
      </c>
      <c r="C739" s="39">
        <v>637345</v>
      </c>
      <c r="D739" s="25" t="s">
        <v>1641</v>
      </c>
      <c r="E739" s="25" t="s">
        <v>53</v>
      </c>
      <c r="F739" s="25" t="s">
        <v>54</v>
      </c>
      <c r="G739" s="25" t="s">
        <v>69</v>
      </c>
      <c r="H739" s="25" t="s">
        <v>69</v>
      </c>
      <c r="I739" s="25" t="s">
        <v>90</v>
      </c>
      <c r="J739" s="25" t="s">
        <v>195</v>
      </c>
      <c r="K739" s="25" t="s">
        <v>1523</v>
      </c>
      <c r="L739" s="25" t="s">
        <v>1045</v>
      </c>
      <c r="M739" s="25" t="s">
        <v>205</v>
      </c>
      <c r="N739" s="26">
        <v>44949.32</v>
      </c>
      <c r="O739" s="26">
        <v>61832.65</v>
      </c>
      <c r="P739" s="27">
        <v>16883.330000000002</v>
      </c>
      <c r="Q739" s="28">
        <v>0.37560812933321353</v>
      </c>
      <c r="R739" s="29">
        <v>26100.400000000001</v>
      </c>
      <c r="S739" s="29">
        <v>30591.37</v>
      </c>
      <c r="T739" s="30">
        <v>4490.9699999999975</v>
      </c>
      <c r="U739" s="31">
        <v>0.17206517907771518</v>
      </c>
      <c r="V739" s="26">
        <v>15616.92</v>
      </c>
      <c r="W739" s="26">
        <v>14147.58</v>
      </c>
      <c r="X739" s="27">
        <v>-1469.3400000000001</v>
      </c>
      <c r="Y739" s="28">
        <v>-9.4086413966390309E-2</v>
      </c>
      <c r="Z739" s="29">
        <v>3232</v>
      </c>
      <c r="AA739" s="29">
        <v>12036.7</v>
      </c>
      <c r="AB739" s="30">
        <v>8804.7000000000007</v>
      </c>
      <c r="AC739" s="32">
        <v>2.724226485148515</v>
      </c>
      <c r="AD739" s="26">
        <v>0</v>
      </c>
      <c r="AE739" s="26">
        <v>5057</v>
      </c>
      <c r="AF739" s="27">
        <v>5057</v>
      </c>
      <c r="AG739" s="18"/>
      <c r="AH739" s="34">
        <v>168</v>
      </c>
      <c r="AI739" s="34">
        <v>325.5</v>
      </c>
      <c r="AJ739" s="34">
        <v>157.5</v>
      </c>
      <c r="AK739" s="32">
        <v>0.9375</v>
      </c>
      <c r="AL739" s="35">
        <v>44186.041666666664</v>
      </c>
      <c r="AM739" s="16"/>
    </row>
    <row r="740" spans="1:39" ht="66" hidden="1" x14ac:dyDescent="0.25">
      <c r="A740" s="25" t="s">
        <v>183</v>
      </c>
      <c r="B740" s="25" t="s">
        <v>1043</v>
      </c>
      <c r="C740" s="39">
        <v>637346</v>
      </c>
      <c r="D740" s="25" t="s">
        <v>1643</v>
      </c>
      <c r="E740" s="25" t="s">
        <v>53</v>
      </c>
      <c r="F740" s="25" t="s">
        <v>54</v>
      </c>
      <c r="G740" s="25" t="s">
        <v>191</v>
      </c>
      <c r="H740" s="25" t="s">
        <v>69</v>
      </c>
      <c r="I740" s="25" t="s">
        <v>69</v>
      </c>
      <c r="J740" s="25" t="s">
        <v>195</v>
      </c>
      <c r="K740" s="25" t="s">
        <v>1523</v>
      </c>
      <c r="L740" s="25" t="s">
        <v>1045</v>
      </c>
      <c r="M740" s="25" t="s">
        <v>205</v>
      </c>
      <c r="N740" s="26">
        <v>39076.58</v>
      </c>
      <c r="O740" s="26">
        <v>50730.22</v>
      </c>
      <c r="P740" s="27">
        <v>11653.64</v>
      </c>
      <c r="Q740" s="28">
        <v>0.29822568914679837</v>
      </c>
      <c r="R740" s="29">
        <v>26100.400000000001</v>
      </c>
      <c r="S740" s="29">
        <v>18614.330000000002</v>
      </c>
      <c r="T740" s="30">
        <v>-7486.07</v>
      </c>
      <c r="U740" s="31">
        <v>-0.28681820968261018</v>
      </c>
      <c r="V740" s="26">
        <v>9744.18</v>
      </c>
      <c r="W740" s="26">
        <v>16808.68</v>
      </c>
      <c r="X740" s="27">
        <v>7064.5</v>
      </c>
      <c r="Y740" s="28">
        <v>0.72499686992645862</v>
      </c>
      <c r="Z740" s="29">
        <v>3232</v>
      </c>
      <c r="AA740" s="29">
        <v>6999.35</v>
      </c>
      <c r="AB740" s="30">
        <v>3767.3500000000004</v>
      </c>
      <c r="AC740" s="32">
        <v>1.1656404702970298</v>
      </c>
      <c r="AD740" s="26">
        <v>0</v>
      </c>
      <c r="AE740" s="26">
        <v>8307.86</v>
      </c>
      <c r="AF740" s="27">
        <v>8307.86</v>
      </c>
      <c r="AG740" s="18"/>
      <c r="AH740" s="34">
        <v>178</v>
      </c>
      <c r="AI740" s="34">
        <v>182</v>
      </c>
      <c r="AJ740" s="34">
        <v>4</v>
      </c>
      <c r="AK740" s="32">
        <v>2.247191011235955E-2</v>
      </c>
      <c r="AL740" s="35">
        <v>44176.041666666664</v>
      </c>
      <c r="AM740" s="16"/>
    </row>
    <row r="741" spans="1:39" ht="57.75" hidden="1" x14ac:dyDescent="0.25">
      <c r="A741" s="25" t="s">
        <v>183</v>
      </c>
      <c r="B741" s="25" t="s">
        <v>51</v>
      </c>
      <c r="C741" s="39">
        <v>637351</v>
      </c>
      <c r="D741" s="25" t="s">
        <v>275</v>
      </c>
      <c r="E741" s="25" t="s">
        <v>171</v>
      </c>
      <c r="F741" s="25" t="s">
        <v>54</v>
      </c>
      <c r="G741" s="25" t="s">
        <v>69</v>
      </c>
      <c r="H741" s="25" t="s">
        <v>75</v>
      </c>
      <c r="I741" s="25" t="s">
        <v>112</v>
      </c>
      <c r="J741" s="25" t="s">
        <v>198</v>
      </c>
      <c r="K741" s="25" t="s">
        <v>65</v>
      </c>
      <c r="L741" s="25" t="s">
        <v>219</v>
      </c>
      <c r="M741" s="25" t="s">
        <v>200</v>
      </c>
      <c r="N741" s="26">
        <v>115135.18</v>
      </c>
      <c r="O741" s="26">
        <v>66870.92</v>
      </c>
      <c r="P741" s="27">
        <v>-48264.259999999995</v>
      </c>
      <c r="Q741" s="28">
        <v>-0.41919646106428982</v>
      </c>
      <c r="R741" s="29">
        <v>37688.49</v>
      </c>
      <c r="S741" s="29">
        <v>16297.62</v>
      </c>
      <c r="T741" s="30">
        <v>-21390.869999999995</v>
      </c>
      <c r="U741" s="31">
        <v>-0.5675703643207779</v>
      </c>
      <c r="V741" s="26">
        <v>31911.37</v>
      </c>
      <c r="W741" s="26">
        <v>795.19</v>
      </c>
      <c r="X741" s="27">
        <v>-31116.18</v>
      </c>
      <c r="Y741" s="28">
        <v>-0.97508129547556255</v>
      </c>
      <c r="Z741" s="29">
        <v>3276</v>
      </c>
      <c r="AA741" s="29">
        <v>1693</v>
      </c>
      <c r="AB741" s="30">
        <v>-1583</v>
      </c>
      <c r="AC741" s="32">
        <v>-0.48321123321123322</v>
      </c>
      <c r="AD741" s="26">
        <v>42259.32</v>
      </c>
      <c r="AE741" s="26">
        <v>48085.11</v>
      </c>
      <c r="AF741" s="27">
        <v>5825.7900000000009</v>
      </c>
      <c r="AG741" s="33">
        <v>0.13785811035293519</v>
      </c>
      <c r="AH741" s="34">
        <v>290</v>
      </c>
      <c r="AI741" s="34">
        <v>179</v>
      </c>
      <c r="AJ741" s="34">
        <v>-111</v>
      </c>
      <c r="AK741" s="32">
        <v>-0.38275862068965516</v>
      </c>
      <c r="AL741" s="35">
        <v>44239.041666666664</v>
      </c>
      <c r="AM741" s="16"/>
    </row>
    <row r="742" spans="1:39" ht="57.75" hidden="1" x14ac:dyDescent="0.25">
      <c r="A742" s="25" t="s">
        <v>183</v>
      </c>
      <c r="B742" s="25" t="s">
        <v>51</v>
      </c>
      <c r="C742" s="39">
        <v>637353</v>
      </c>
      <c r="D742" s="25" t="s">
        <v>262</v>
      </c>
      <c r="E742" s="25" t="s">
        <v>53</v>
      </c>
      <c r="F742" s="25" t="s">
        <v>54</v>
      </c>
      <c r="G742" s="25" t="s">
        <v>79</v>
      </c>
      <c r="H742" s="17"/>
      <c r="I742" s="17"/>
      <c r="J742" s="25" t="s">
        <v>195</v>
      </c>
      <c r="K742" s="25" t="s">
        <v>58</v>
      </c>
      <c r="L742" s="25" t="s">
        <v>202</v>
      </c>
      <c r="M742" s="25" t="s">
        <v>263</v>
      </c>
      <c r="N742" s="26">
        <v>740782.02</v>
      </c>
      <c r="O742" s="26">
        <v>762747.7</v>
      </c>
      <c r="P742" s="27">
        <v>21965.679999999935</v>
      </c>
      <c r="Q742" s="28">
        <v>2.9652015582127565E-2</v>
      </c>
      <c r="R742" s="29">
        <v>16982.02</v>
      </c>
      <c r="S742" s="29">
        <v>117313.25</v>
      </c>
      <c r="T742" s="30">
        <v>100331.23</v>
      </c>
      <c r="U742" s="31">
        <v>5.9080857283173609</v>
      </c>
      <c r="V742" s="26">
        <v>0</v>
      </c>
      <c r="W742" s="26">
        <v>0</v>
      </c>
      <c r="X742" s="27">
        <v>0</v>
      </c>
      <c r="Y742" s="18"/>
      <c r="Z742" s="29">
        <v>1280</v>
      </c>
      <c r="AA742" s="29">
        <v>2206.73</v>
      </c>
      <c r="AB742" s="30">
        <v>926.73</v>
      </c>
      <c r="AC742" s="32">
        <v>0.72400781250000001</v>
      </c>
      <c r="AD742" s="26">
        <v>722520</v>
      </c>
      <c r="AE742" s="26">
        <v>643227.72</v>
      </c>
      <c r="AF742" s="27">
        <v>-79292.280000000028</v>
      </c>
      <c r="AG742" s="33">
        <v>-0.10974406244809837</v>
      </c>
      <c r="AH742" s="34">
        <v>160</v>
      </c>
      <c r="AI742" s="34">
        <v>178.5</v>
      </c>
      <c r="AJ742" s="34">
        <v>18.5</v>
      </c>
      <c r="AK742" s="32">
        <v>0.11562500000000001</v>
      </c>
      <c r="AL742" s="35">
        <v>44428.041666666664</v>
      </c>
      <c r="AM742" s="16"/>
    </row>
    <row r="743" spans="1:39" ht="66" hidden="1" x14ac:dyDescent="0.25">
      <c r="A743" s="25" t="s">
        <v>183</v>
      </c>
      <c r="B743" s="25" t="s">
        <v>51</v>
      </c>
      <c r="C743" s="39">
        <v>637365</v>
      </c>
      <c r="D743" s="25" t="s">
        <v>264</v>
      </c>
      <c r="E743" s="25" t="s">
        <v>53</v>
      </c>
      <c r="F743" s="25" t="s">
        <v>54</v>
      </c>
      <c r="G743" s="25" t="s">
        <v>74</v>
      </c>
      <c r="H743" s="25" t="s">
        <v>75</v>
      </c>
      <c r="I743" s="25" t="s">
        <v>265</v>
      </c>
      <c r="J743" s="25" t="s">
        <v>195</v>
      </c>
      <c r="K743" s="25" t="s">
        <v>58</v>
      </c>
      <c r="L743" s="25" t="s">
        <v>213</v>
      </c>
      <c r="M743" s="25" t="s">
        <v>187</v>
      </c>
      <c r="N743" s="26">
        <v>330823.09999999998</v>
      </c>
      <c r="O743" s="26">
        <v>255941.46</v>
      </c>
      <c r="P743" s="27">
        <v>-74881.639999999985</v>
      </c>
      <c r="Q743" s="28">
        <v>-0.22634949010513472</v>
      </c>
      <c r="R743" s="29">
        <v>58932.959999999999</v>
      </c>
      <c r="S743" s="29">
        <v>44890.32</v>
      </c>
      <c r="T743" s="30">
        <v>-14042.64</v>
      </c>
      <c r="U743" s="31">
        <v>-0.23828159997393647</v>
      </c>
      <c r="V743" s="26">
        <v>6479.18</v>
      </c>
      <c r="W743" s="26">
        <v>4705.6899999999996</v>
      </c>
      <c r="X743" s="27">
        <v>-1773.4900000000007</v>
      </c>
      <c r="Y743" s="28">
        <v>-0.27372136597532415</v>
      </c>
      <c r="Z743" s="29">
        <v>13650</v>
      </c>
      <c r="AA743" s="29">
        <v>4445.5</v>
      </c>
      <c r="AB743" s="30">
        <v>-9204.5</v>
      </c>
      <c r="AC743" s="32">
        <v>-0.67432234432234428</v>
      </c>
      <c r="AD743" s="26">
        <v>251760.96</v>
      </c>
      <c r="AE743" s="26">
        <v>201899.95</v>
      </c>
      <c r="AF743" s="27">
        <v>-49861.00999999998</v>
      </c>
      <c r="AG743" s="33">
        <v>-0.19804901443019593</v>
      </c>
      <c r="AH743" s="34">
        <v>366</v>
      </c>
      <c r="AI743" s="34">
        <v>353.5</v>
      </c>
      <c r="AJ743" s="34">
        <v>-12.5</v>
      </c>
      <c r="AK743" s="32">
        <v>-3.4153005464480878E-2</v>
      </c>
      <c r="AL743" s="35">
        <v>44400.041666666664</v>
      </c>
      <c r="AM743" s="16"/>
    </row>
    <row r="744" spans="1:39" ht="66" hidden="1" x14ac:dyDescent="0.25">
      <c r="A744" s="25" t="s">
        <v>183</v>
      </c>
      <c r="B744" s="25" t="s">
        <v>51</v>
      </c>
      <c r="C744" s="39">
        <v>637366</v>
      </c>
      <c r="D744" s="25" t="s">
        <v>266</v>
      </c>
      <c r="E744" s="25" t="s">
        <v>53</v>
      </c>
      <c r="F744" s="25" t="s">
        <v>54</v>
      </c>
      <c r="G744" s="25" t="s">
        <v>79</v>
      </c>
      <c r="H744" s="17"/>
      <c r="I744" s="17"/>
      <c r="J744" s="25" t="s">
        <v>195</v>
      </c>
      <c r="K744" s="25" t="s">
        <v>58</v>
      </c>
      <c r="L744" s="25" t="s">
        <v>213</v>
      </c>
      <c r="M744" s="25" t="s">
        <v>187</v>
      </c>
      <c r="N744" s="26">
        <v>2303983.13</v>
      </c>
      <c r="O744" s="26">
        <v>2257204.0099999998</v>
      </c>
      <c r="P744" s="27">
        <v>-46779.120000000112</v>
      </c>
      <c r="Q744" s="28">
        <v>-2.0303586163844922E-2</v>
      </c>
      <c r="R744" s="29">
        <v>218809.09</v>
      </c>
      <c r="S744" s="29">
        <v>418190.11</v>
      </c>
      <c r="T744" s="30">
        <v>199381.02</v>
      </c>
      <c r="U744" s="31">
        <v>0.91120995018991213</v>
      </c>
      <c r="V744" s="26">
        <v>91062.56</v>
      </c>
      <c r="W744" s="26">
        <v>119904.44</v>
      </c>
      <c r="X744" s="27">
        <v>28841.880000000005</v>
      </c>
      <c r="Y744" s="28">
        <v>0.31672599584285799</v>
      </c>
      <c r="Z744" s="29">
        <v>64496</v>
      </c>
      <c r="AA744" s="29">
        <v>37674.379999999997</v>
      </c>
      <c r="AB744" s="30">
        <v>-26821.620000000003</v>
      </c>
      <c r="AC744" s="32">
        <v>-0.41586485983626897</v>
      </c>
      <c r="AD744" s="26">
        <v>1929615.48</v>
      </c>
      <c r="AE744" s="26">
        <v>1681435.08</v>
      </c>
      <c r="AF744" s="27">
        <v>-248180.39999999991</v>
      </c>
      <c r="AG744" s="33">
        <v>-0.12861650550191478</v>
      </c>
      <c r="AH744" s="34">
        <v>1572</v>
      </c>
      <c r="AI744" s="34">
        <v>1607.5</v>
      </c>
      <c r="AJ744" s="34">
        <v>35.5</v>
      </c>
      <c r="AK744" s="32">
        <v>2.2582697201017812E-2</v>
      </c>
      <c r="AL744" s="35">
        <v>44540.041666666664</v>
      </c>
      <c r="AM744" s="16"/>
    </row>
    <row r="745" spans="1:39" ht="33" hidden="1" x14ac:dyDescent="0.25">
      <c r="A745" s="25" t="s">
        <v>183</v>
      </c>
      <c r="B745" s="25" t="s">
        <v>1043</v>
      </c>
      <c r="C745" s="39">
        <v>637371</v>
      </c>
      <c r="D745" s="25" t="s">
        <v>1645</v>
      </c>
      <c r="E745" s="25" t="s">
        <v>53</v>
      </c>
      <c r="F745" s="25" t="s">
        <v>63</v>
      </c>
      <c r="G745" s="25" t="s">
        <v>56</v>
      </c>
      <c r="H745" s="17"/>
      <c r="I745" s="17"/>
      <c r="J745" s="25" t="s">
        <v>195</v>
      </c>
      <c r="K745" s="25" t="s">
        <v>65</v>
      </c>
      <c r="L745" s="25" t="s">
        <v>1045</v>
      </c>
      <c r="M745" s="25" t="s">
        <v>243</v>
      </c>
      <c r="N745" s="26">
        <v>0</v>
      </c>
      <c r="O745" s="26">
        <v>0</v>
      </c>
      <c r="P745" s="27">
        <v>0</v>
      </c>
      <c r="Q745" s="18"/>
      <c r="R745" s="29">
        <v>0</v>
      </c>
      <c r="S745" s="29">
        <v>0</v>
      </c>
      <c r="T745" s="30">
        <v>0</v>
      </c>
      <c r="U745" s="19"/>
      <c r="V745" s="26">
        <v>0</v>
      </c>
      <c r="W745" s="26">
        <v>0</v>
      </c>
      <c r="X745" s="27">
        <v>0</v>
      </c>
      <c r="Y745" s="18"/>
      <c r="Z745" s="29">
        <v>0</v>
      </c>
      <c r="AA745" s="29">
        <v>0</v>
      </c>
      <c r="AB745" s="30">
        <v>0</v>
      </c>
      <c r="AC745" s="19"/>
      <c r="AD745" s="26">
        <v>0</v>
      </c>
      <c r="AE745" s="26">
        <v>0</v>
      </c>
      <c r="AF745" s="27">
        <v>0</v>
      </c>
      <c r="AG745" s="18"/>
      <c r="AH745" s="34">
        <v>0</v>
      </c>
      <c r="AI745" s="34">
        <v>0</v>
      </c>
      <c r="AJ745" s="34">
        <v>0</v>
      </c>
      <c r="AK745" s="19"/>
      <c r="AL745" s="35">
        <v>44543.041666666664</v>
      </c>
      <c r="AM745" s="16"/>
    </row>
    <row r="746" spans="1:39" ht="33" hidden="1" x14ac:dyDescent="0.25">
      <c r="A746" s="25" t="s">
        <v>183</v>
      </c>
      <c r="B746" s="25" t="s">
        <v>51</v>
      </c>
      <c r="C746" s="39">
        <v>637374</v>
      </c>
      <c r="D746" s="25" t="s">
        <v>274</v>
      </c>
      <c r="E746" s="25" t="s">
        <v>53</v>
      </c>
      <c r="F746" s="25" t="s">
        <v>54</v>
      </c>
      <c r="G746" s="25" t="s">
        <v>75</v>
      </c>
      <c r="H746" s="25" t="s">
        <v>83</v>
      </c>
      <c r="I746" s="17"/>
      <c r="J746" s="25" t="s">
        <v>195</v>
      </c>
      <c r="K746" s="25" t="s">
        <v>58</v>
      </c>
      <c r="L746" s="25" t="s">
        <v>213</v>
      </c>
      <c r="M746" s="25" t="s">
        <v>192</v>
      </c>
      <c r="N746" s="26">
        <v>31083.54</v>
      </c>
      <c r="O746" s="26">
        <v>17213.75</v>
      </c>
      <c r="P746" s="27">
        <v>-13869.79</v>
      </c>
      <c r="Q746" s="28">
        <v>-0.44621011635096902</v>
      </c>
      <c r="R746" s="29">
        <v>16594.849999999999</v>
      </c>
      <c r="S746" s="29">
        <v>8878.19</v>
      </c>
      <c r="T746" s="30">
        <v>-7716.659999999998</v>
      </c>
      <c r="U746" s="31">
        <v>-0.46500329921632305</v>
      </c>
      <c r="V746" s="26">
        <v>5458.69</v>
      </c>
      <c r="W746" s="26">
        <v>3778.79</v>
      </c>
      <c r="X746" s="27">
        <v>-1679.8999999999996</v>
      </c>
      <c r="Y746" s="28">
        <v>-0.30774782960746988</v>
      </c>
      <c r="Z746" s="29">
        <v>3900</v>
      </c>
      <c r="AA746" s="29">
        <v>1725.07</v>
      </c>
      <c r="AB746" s="30">
        <v>-2174.9300000000003</v>
      </c>
      <c r="AC746" s="32">
        <v>-0.55767435897435902</v>
      </c>
      <c r="AD746" s="26">
        <v>5130</v>
      </c>
      <c r="AE746" s="26">
        <v>2831.7</v>
      </c>
      <c r="AF746" s="27">
        <v>-2298.3000000000002</v>
      </c>
      <c r="AG746" s="33">
        <v>-0.44801169590643281</v>
      </c>
      <c r="AH746" s="34">
        <v>124</v>
      </c>
      <c r="AI746" s="34">
        <v>56</v>
      </c>
      <c r="AJ746" s="34">
        <v>-68</v>
      </c>
      <c r="AK746" s="32">
        <v>-0.54838709677419351</v>
      </c>
      <c r="AL746" s="35">
        <v>44543.041666666664</v>
      </c>
      <c r="AM746" s="16"/>
    </row>
    <row r="747" spans="1:39" ht="57.75" hidden="1" x14ac:dyDescent="0.25">
      <c r="A747" s="25" t="s">
        <v>183</v>
      </c>
      <c r="B747" s="25" t="s">
        <v>1136</v>
      </c>
      <c r="C747" s="39">
        <v>637390</v>
      </c>
      <c r="D747" s="25" t="s">
        <v>5688</v>
      </c>
      <c r="E747" s="25" t="s">
        <v>62</v>
      </c>
      <c r="F747" s="25" t="s">
        <v>54</v>
      </c>
      <c r="G747" s="25" t="s">
        <v>874</v>
      </c>
      <c r="H747" s="25" t="s">
        <v>75</v>
      </c>
      <c r="I747" s="25" t="s">
        <v>56</v>
      </c>
      <c r="J747" s="25" t="s">
        <v>185</v>
      </c>
      <c r="K747" s="25" t="s">
        <v>65</v>
      </c>
      <c r="L747" s="25" t="s">
        <v>186</v>
      </c>
      <c r="M747" s="25" t="s">
        <v>187</v>
      </c>
      <c r="N747" s="26">
        <v>36225.17</v>
      </c>
      <c r="O747" s="26">
        <v>45950.22</v>
      </c>
      <c r="P747" s="27">
        <v>9725.0500000000029</v>
      </c>
      <c r="Q747" s="28">
        <v>0.26846112799470656</v>
      </c>
      <c r="R747" s="29">
        <v>22037.85</v>
      </c>
      <c r="S747" s="29">
        <v>21659.14</v>
      </c>
      <c r="T747" s="30">
        <v>-378.70999999999913</v>
      </c>
      <c r="U747" s="31">
        <v>-1.7184525713715228E-2</v>
      </c>
      <c r="V747" s="26">
        <v>5349.32</v>
      </c>
      <c r="W747" s="26">
        <v>10226.4</v>
      </c>
      <c r="X747" s="27">
        <v>4877.08</v>
      </c>
      <c r="Y747" s="28">
        <v>0.91171962043773791</v>
      </c>
      <c r="Z747" s="29">
        <v>5088</v>
      </c>
      <c r="AA747" s="29">
        <v>5864</v>
      </c>
      <c r="AB747" s="30">
        <v>776</v>
      </c>
      <c r="AC747" s="32">
        <v>0.15251572327044025</v>
      </c>
      <c r="AD747" s="26">
        <v>3750</v>
      </c>
      <c r="AE747" s="26">
        <v>6511.38</v>
      </c>
      <c r="AF747" s="27">
        <v>2761.38</v>
      </c>
      <c r="AG747" s="33">
        <v>0.73636800000000002</v>
      </c>
      <c r="AH747" s="34">
        <v>123</v>
      </c>
      <c r="AI747" s="34">
        <v>145</v>
      </c>
      <c r="AJ747" s="34">
        <v>22</v>
      </c>
      <c r="AK747" s="32">
        <v>0.17886178861788618</v>
      </c>
      <c r="AL747" s="35">
        <v>44915.041666666664</v>
      </c>
      <c r="AM747" s="16"/>
    </row>
    <row r="748" spans="1:39" ht="66" hidden="1" x14ac:dyDescent="0.25">
      <c r="A748" s="25" t="s">
        <v>183</v>
      </c>
      <c r="B748" s="25" t="s">
        <v>1136</v>
      </c>
      <c r="C748" s="39">
        <v>637512</v>
      </c>
      <c r="D748" s="25" t="s">
        <v>4850</v>
      </c>
      <c r="E748" s="25" t="s">
        <v>53</v>
      </c>
      <c r="F748" s="25" t="s">
        <v>54</v>
      </c>
      <c r="G748" s="25" t="s">
        <v>79</v>
      </c>
      <c r="H748" s="17"/>
      <c r="I748" s="17"/>
      <c r="J748" s="25" t="s">
        <v>195</v>
      </c>
      <c r="K748" s="25" t="s">
        <v>58</v>
      </c>
      <c r="L748" s="25" t="s">
        <v>213</v>
      </c>
      <c r="M748" s="25" t="s">
        <v>200</v>
      </c>
      <c r="N748" s="26">
        <v>611048.54</v>
      </c>
      <c r="O748" s="26">
        <v>591428.51</v>
      </c>
      <c r="P748" s="27">
        <v>-19620.030000000028</v>
      </c>
      <c r="Q748" s="28">
        <v>-3.2108791226307533E-2</v>
      </c>
      <c r="R748" s="29">
        <v>35445.56</v>
      </c>
      <c r="S748" s="29">
        <v>90217.76</v>
      </c>
      <c r="T748" s="30">
        <v>54772.2</v>
      </c>
      <c r="U748" s="31">
        <v>1.5452485445285673</v>
      </c>
      <c r="V748" s="26">
        <v>58691.62</v>
      </c>
      <c r="W748" s="26">
        <v>5270.39</v>
      </c>
      <c r="X748" s="27">
        <v>-53421.23</v>
      </c>
      <c r="Y748" s="28">
        <v>-0.91020200158046416</v>
      </c>
      <c r="Z748" s="29">
        <v>3110</v>
      </c>
      <c r="AA748" s="29">
        <v>3497.24</v>
      </c>
      <c r="AB748" s="30">
        <v>387.23999999999978</v>
      </c>
      <c r="AC748" s="32">
        <v>0.12451446945337613</v>
      </c>
      <c r="AD748" s="26">
        <v>513801.36</v>
      </c>
      <c r="AE748" s="26">
        <v>492443.12</v>
      </c>
      <c r="AF748" s="27">
        <v>-21358.239999999991</v>
      </c>
      <c r="AG748" s="33">
        <v>-4.1569060852622096E-2</v>
      </c>
      <c r="AH748" s="34">
        <v>280</v>
      </c>
      <c r="AI748" s="34">
        <v>153</v>
      </c>
      <c r="AJ748" s="34">
        <v>-127</v>
      </c>
      <c r="AK748" s="32">
        <v>-0.45357142857142857</v>
      </c>
      <c r="AL748" s="35">
        <v>44711.041666666664</v>
      </c>
      <c r="AM748" s="16"/>
    </row>
    <row r="749" spans="1:39" ht="66" hidden="1" x14ac:dyDescent="0.25">
      <c r="A749" s="25" t="s">
        <v>183</v>
      </c>
      <c r="B749" s="25" t="s">
        <v>1136</v>
      </c>
      <c r="C749" s="39">
        <v>637513</v>
      </c>
      <c r="D749" s="25" t="s">
        <v>5681</v>
      </c>
      <c r="E749" s="25" t="s">
        <v>171</v>
      </c>
      <c r="F749" s="25" t="s">
        <v>248</v>
      </c>
      <c r="G749" s="17"/>
      <c r="H749" s="17"/>
      <c r="I749" s="17"/>
      <c r="J749" s="25" t="s">
        <v>195</v>
      </c>
      <c r="K749" s="25" t="s">
        <v>58</v>
      </c>
      <c r="L749" s="25" t="s">
        <v>213</v>
      </c>
      <c r="M749" s="25" t="s">
        <v>200</v>
      </c>
      <c r="N749" s="26">
        <v>461887.84</v>
      </c>
      <c r="O749" s="26">
        <v>517713.91</v>
      </c>
      <c r="P749" s="27">
        <v>55826.069999999949</v>
      </c>
      <c r="Q749" s="28">
        <v>0.12086499181273087</v>
      </c>
      <c r="R749" s="29">
        <v>27116.41</v>
      </c>
      <c r="S749" s="29">
        <v>71830.600000000006</v>
      </c>
      <c r="T749" s="30">
        <v>44714.19</v>
      </c>
      <c r="U749" s="31">
        <v>1.6489716005916712</v>
      </c>
      <c r="V749" s="26">
        <v>33438.35</v>
      </c>
      <c r="W749" s="26">
        <v>13723.69</v>
      </c>
      <c r="X749" s="27">
        <v>-19714.659999999996</v>
      </c>
      <c r="Y749" s="28">
        <v>-0.58958232089801077</v>
      </c>
      <c r="Z749" s="29">
        <v>2380</v>
      </c>
      <c r="AA749" s="29">
        <v>592.05999999999995</v>
      </c>
      <c r="AB749" s="30">
        <v>-1787.94</v>
      </c>
      <c r="AC749" s="32">
        <v>-0.75123529411764711</v>
      </c>
      <c r="AD749" s="26">
        <v>398953.08</v>
      </c>
      <c r="AE749" s="26">
        <v>431567.56</v>
      </c>
      <c r="AF749" s="27">
        <v>32614.479999999981</v>
      </c>
      <c r="AG749" s="33">
        <v>8.175016470608519E-2</v>
      </c>
      <c r="AH749" s="34">
        <v>215</v>
      </c>
      <c r="AI749" s="34">
        <v>57</v>
      </c>
      <c r="AJ749" s="34">
        <v>-158</v>
      </c>
      <c r="AK749" s="32">
        <v>-0.73488372093023258</v>
      </c>
      <c r="AL749" s="35">
        <v>44930.041666666664</v>
      </c>
      <c r="AM749" s="16"/>
    </row>
    <row r="750" spans="1:39" ht="66" hidden="1" x14ac:dyDescent="0.25">
      <c r="A750" s="25" t="s">
        <v>183</v>
      </c>
      <c r="B750" s="25" t="s">
        <v>1136</v>
      </c>
      <c r="C750" s="39">
        <v>637516</v>
      </c>
      <c r="D750" s="25" t="s">
        <v>5685</v>
      </c>
      <c r="E750" s="25" t="s">
        <v>171</v>
      </c>
      <c r="F750" s="25" t="s">
        <v>248</v>
      </c>
      <c r="G750" s="17"/>
      <c r="H750" s="17"/>
      <c r="I750" s="17"/>
      <c r="J750" s="25" t="s">
        <v>195</v>
      </c>
      <c r="K750" s="25" t="s">
        <v>58</v>
      </c>
      <c r="L750" s="25" t="s">
        <v>213</v>
      </c>
      <c r="M750" s="25" t="s">
        <v>200</v>
      </c>
      <c r="N750" s="26">
        <v>464304.38</v>
      </c>
      <c r="O750" s="26">
        <v>578901.03</v>
      </c>
      <c r="P750" s="27">
        <v>114596.65000000002</v>
      </c>
      <c r="Q750" s="28">
        <v>0.24681363117875396</v>
      </c>
      <c r="R750" s="29">
        <v>34911.879999999997</v>
      </c>
      <c r="S750" s="29">
        <v>87830.76</v>
      </c>
      <c r="T750" s="30">
        <v>52918.879999999997</v>
      </c>
      <c r="U750" s="31">
        <v>1.5157843118159207</v>
      </c>
      <c r="V750" s="26">
        <v>30134.1</v>
      </c>
      <c r="W750" s="26">
        <v>22412.49</v>
      </c>
      <c r="X750" s="27">
        <v>-7721.6099999999969</v>
      </c>
      <c r="Y750" s="28">
        <v>-0.25624160004778629</v>
      </c>
      <c r="Z750" s="29">
        <v>2380</v>
      </c>
      <c r="AA750" s="29">
        <v>2860.86</v>
      </c>
      <c r="AB750" s="30">
        <v>480.86000000000013</v>
      </c>
      <c r="AC750" s="32">
        <v>0.20204201680672274</v>
      </c>
      <c r="AD750" s="26">
        <v>396878.4</v>
      </c>
      <c r="AE750" s="26">
        <v>465796.92</v>
      </c>
      <c r="AF750" s="27">
        <v>68918.51999999996</v>
      </c>
      <c r="AG750" s="33">
        <v>0.17365147611963755</v>
      </c>
      <c r="AH750" s="34">
        <v>215</v>
      </c>
      <c r="AI750" s="34">
        <v>134</v>
      </c>
      <c r="AJ750" s="34">
        <v>-81</v>
      </c>
      <c r="AK750" s="32">
        <v>-0.37674418604651161</v>
      </c>
      <c r="AL750" s="35">
        <v>44930.041666666664</v>
      </c>
      <c r="AM750" s="16"/>
    </row>
    <row r="751" spans="1:39" ht="66" hidden="1" x14ac:dyDescent="0.25">
      <c r="A751" s="25" t="s">
        <v>183</v>
      </c>
      <c r="B751" s="25" t="s">
        <v>1136</v>
      </c>
      <c r="C751" s="39">
        <v>637517</v>
      </c>
      <c r="D751" s="25" t="s">
        <v>5687</v>
      </c>
      <c r="E751" s="25" t="s">
        <v>171</v>
      </c>
      <c r="F751" s="25" t="s">
        <v>248</v>
      </c>
      <c r="G751" s="17"/>
      <c r="H751" s="17"/>
      <c r="I751" s="17"/>
      <c r="J751" s="25" t="s">
        <v>195</v>
      </c>
      <c r="K751" s="25" t="s">
        <v>58</v>
      </c>
      <c r="L751" s="25" t="s">
        <v>213</v>
      </c>
      <c r="M751" s="25" t="s">
        <v>200</v>
      </c>
      <c r="N751" s="26">
        <v>469121.8</v>
      </c>
      <c r="O751" s="26">
        <v>323826.46000000002</v>
      </c>
      <c r="P751" s="27">
        <v>-145295.33999999997</v>
      </c>
      <c r="Q751" s="28">
        <v>-0.3097177321539949</v>
      </c>
      <c r="R751" s="29">
        <v>27516.09</v>
      </c>
      <c r="S751" s="29">
        <v>53957.7</v>
      </c>
      <c r="T751" s="30">
        <v>26441.609999999997</v>
      </c>
      <c r="U751" s="31">
        <v>0.96095084730424984</v>
      </c>
      <c r="V751" s="26">
        <v>33593.949999999997</v>
      </c>
      <c r="W751" s="26">
        <v>16901.64</v>
      </c>
      <c r="X751" s="27">
        <v>-16692.309999999998</v>
      </c>
      <c r="Y751" s="28">
        <v>-0.49688440924630772</v>
      </c>
      <c r="Z751" s="29">
        <v>2394</v>
      </c>
      <c r="AA751" s="29">
        <v>570.27</v>
      </c>
      <c r="AB751" s="30">
        <v>-1823.73</v>
      </c>
      <c r="AC751" s="32">
        <v>-0.76179197994987469</v>
      </c>
      <c r="AD751" s="26">
        <v>405617.76</v>
      </c>
      <c r="AE751" s="26">
        <v>252396.85</v>
      </c>
      <c r="AF751" s="27">
        <v>-153220.91</v>
      </c>
      <c r="AG751" s="33">
        <v>-0.3777470444094953</v>
      </c>
      <c r="AH751" s="34">
        <v>216</v>
      </c>
      <c r="AI751" s="34">
        <v>103.5</v>
      </c>
      <c r="AJ751" s="34">
        <v>-112.5</v>
      </c>
      <c r="AK751" s="32">
        <v>-0.52083333333333337</v>
      </c>
      <c r="AL751" s="35">
        <v>44930.041666666664</v>
      </c>
      <c r="AM751" s="16"/>
    </row>
    <row r="752" spans="1:39" ht="66" hidden="1" x14ac:dyDescent="0.25">
      <c r="A752" s="25" t="s">
        <v>183</v>
      </c>
      <c r="B752" s="25" t="s">
        <v>1136</v>
      </c>
      <c r="C752" s="39">
        <v>637518</v>
      </c>
      <c r="D752" s="25" t="s">
        <v>5686</v>
      </c>
      <c r="E752" s="25" t="s">
        <v>171</v>
      </c>
      <c r="F752" s="25" t="s">
        <v>248</v>
      </c>
      <c r="G752" s="17"/>
      <c r="H752" s="17"/>
      <c r="I752" s="17"/>
      <c r="J752" s="25" t="s">
        <v>195</v>
      </c>
      <c r="K752" s="25" t="s">
        <v>58</v>
      </c>
      <c r="L752" s="25" t="s">
        <v>213</v>
      </c>
      <c r="M752" s="25" t="s">
        <v>200</v>
      </c>
      <c r="N752" s="26">
        <v>458964.37</v>
      </c>
      <c r="O752" s="26">
        <v>241221.37</v>
      </c>
      <c r="P752" s="27">
        <v>-217743</v>
      </c>
      <c r="Q752" s="28">
        <v>-0.47442244808676542</v>
      </c>
      <c r="R752" s="29">
        <v>27012.76</v>
      </c>
      <c r="S752" s="29">
        <v>44595.05</v>
      </c>
      <c r="T752" s="30">
        <v>17582.290000000005</v>
      </c>
      <c r="U752" s="31">
        <v>0.65088832092685112</v>
      </c>
      <c r="V752" s="26">
        <v>29834.41</v>
      </c>
      <c r="W752" s="26">
        <v>20158.84</v>
      </c>
      <c r="X752" s="27">
        <v>-9675.57</v>
      </c>
      <c r="Y752" s="28">
        <v>-0.3243090780075758</v>
      </c>
      <c r="Z752" s="29">
        <v>2366</v>
      </c>
      <c r="AA752" s="29">
        <v>4059.84</v>
      </c>
      <c r="AB752" s="30">
        <v>1693.8400000000001</v>
      </c>
      <c r="AC752" s="32">
        <v>0.71590870667793749</v>
      </c>
      <c r="AD752" s="26">
        <v>399751.2</v>
      </c>
      <c r="AE752" s="26">
        <v>172407.64</v>
      </c>
      <c r="AF752" s="27">
        <v>-227343.56</v>
      </c>
      <c r="AG752" s="33">
        <v>-0.56871263926162074</v>
      </c>
      <c r="AH752" s="34">
        <v>214</v>
      </c>
      <c r="AI752" s="34">
        <v>172</v>
      </c>
      <c r="AJ752" s="34">
        <v>-42</v>
      </c>
      <c r="AK752" s="32">
        <v>-0.19626168224299065</v>
      </c>
      <c r="AL752" s="35">
        <v>44930.041666666664</v>
      </c>
      <c r="AM752" s="16"/>
    </row>
    <row r="753" spans="1:39" ht="49.5" hidden="1" x14ac:dyDescent="0.25">
      <c r="A753" s="25" t="s">
        <v>183</v>
      </c>
      <c r="B753" s="25" t="s">
        <v>51</v>
      </c>
      <c r="C753" s="39">
        <v>637520</v>
      </c>
      <c r="D753" s="25" t="s">
        <v>261</v>
      </c>
      <c r="E753" s="25" t="s">
        <v>53</v>
      </c>
      <c r="F753" s="25" t="s">
        <v>54</v>
      </c>
      <c r="G753" s="25" t="s">
        <v>75</v>
      </c>
      <c r="H753" s="17"/>
      <c r="I753" s="17"/>
      <c r="J753" s="25" t="s">
        <v>185</v>
      </c>
      <c r="K753" s="25" t="s">
        <v>65</v>
      </c>
      <c r="L753" s="25" t="s">
        <v>186</v>
      </c>
      <c r="M753" s="25" t="s">
        <v>187</v>
      </c>
      <c r="N753" s="26">
        <v>26018.22</v>
      </c>
      <c r="O753" s="26">
        <v>59172.43</v>
      </c>
      <c r="P753" s="27">
        <v>33154.21</v>
      </c>
      <c r="Q753" s="28">
        <v>1.2742689546018136</v>
      </c>
      <c r="R753" s="29">
        <v>18550.2</v>
      </c>
      <c r="S753" s="29">
        <v>7356.85</v>
      </c>
      <c r="T753" s="30">
        <v>-11193.35</v>
      </c>
      <c r="U753" s="31">
        <v>-0.60340858858664592</v>
      </c>
      <c r="V753" s="26">
        <v>610.02</v>
      </c>
      <c r="W753" s="26">
        <v>499.62</v>
      </c>
      <c r="X753" s="27">
        <v>-110.39999999999998</v>
      </c>
      <c r="Y753" s="28">
        <v>-0.18097767286318478</v>
      </c>
      <c r="Z753" s="29">
        <v>2808</v>
      </c>
      <c r="AA753" s="29">
        <v>303</v>
      </c>
      <c r="AB753" s="30">
        <v>-2505</v>
      </c>
      <c r="AC753" s="32">
        <v>-0.89209401709401714</v>
      </c>
      <c r="AD753" s="26">
        <v>4050</v>
      </c>
      <c r="AE753" s="26">
        <v>3750</v>
      </c>
      <c r="AF753" s="27">
        <v>-300</v>
      </c>
      <c r="AG753" s="33">
        <v>-7.407407407407407E-2</v>
      </c>
      <c r="AH753" s="34">
        <v>103</v>
      </c>
      <c r="AI753" s="34">
        <v>39</v>
      </c>
      <c r="AJ753" s="34">
        <v>-64</v>
      </c>
      <c r="AK753" s="32">
        <v>-0.62135922330097082</v>
      </c>
      <c r="AL753" s="35">
        <v>44552.041666666664</v>
      </c>
      <c r="AM753" s="16"/>
    </row>
    <row r="754" spans="1:39" ht="41.25" hidden="1" x14ac:dyDescent="0.25">
      <c r="A754" s="25" t="s">
        <v>183</v>
      </c>
      <c r="B754" s="25" t="s">
        <v>51</v>
      </c>
      <c r="C754" s="39">
        <v>637637</v>
      </c>
      <c r="D754" s="25" t="s">
        <v>273</v>
      </c>
      <c r="E754" s="25" t="s">
        <v>53</v>
      </c>
      <c r="F754" s="25" t="s">
        <v>54</v>
      </c>
      <c r="G754" s="25" t="s">
        <v>79</v>
      </c>
      <c r="H754" s="17"/>
      <c r="I754" s="17"/>
      <c r="J754" s="25" t="s">
        <v>198</v>
      </c>
      <c r="K754" s="25" t="s">
        <v>65</v>
      </c>
      <c r="L754" s="25" t="s">
        <v>219</v>
      </c>
      <c r="M754" s="25" t="s">
        <v>200</v>
      </c>
      <c r="N754" s="26">
        <v>66416.56</v>
      </c>
      <c r="O754" s="26">
        <v>60613.19</v>
      </c>
      <c r="P754" s="27">
        <v>-5803.3699999999953</v>
      </c>
      <c r="Q754" s="28">
        <v>-8.7378358650312446E-2</v>
      </c>
      <c r="R754" s="29">
        <v>25880.74</v>
      </c>
      <c r="S754" s="29">
        <v>14293.95</v>
      </c>
      <c r="T754" s="30">
        <v>-11586.79</v>
      </c>
      <c r="U754" s="31">
        <v>-0.44769933162653003</v>
      </c>
      <c r="V754" s="26">
        <v>19444.38</v>
      </c>
      <c r="W754" s="26">
        <v>22867.79</v>
      </c>
      <c r="X754" s="27">
        <v>3423.41</v>
      </c>
      <c r="Y754" s="28">
        <v>0.17606166923296088</v>
      </c>
      <c r="Z754" s="29">
        <v>2496</v>
      </c>
      <c r="AA754" s="29">
        <v>3309</v>
      </c>
      <c r="AB754" s="30">
        <v>813</v>
      </c>
      <c r="AC754" s="32">
        <v>0.32572115384615385</v>
      </c>
      <c r="AD754" s="26">
        <v>18595.439999999999</v>
      </c>
      <c r="AE754" s="26">
        <v>20142.45</v>
      </c>
      <c r="AF754" s="27">
        <v>1547.010000000002</v>
      </c>
      <c r="AG754" s="33">
        <v>8.3192976342587335E-2</v>
      </c>
      <c r="AH754" s="34">
        <v>170</v>
      </c>
      <c r="AI754" s="34">
        <v>185</v>
      </c>
      <c r="AJ754" s="34">
        <v>15</v>
      </c>
      <c r="AK754" s="32">
        <v>8.8235294117647065E-2</v>
      </c>
      <c r="AL754" s="35">
        <v>44209.041666666664</v>
      </c>
      <c r="AM754" s="16"/>
    </row>
    <row r="755" spans="1:39" ht="41.25" hidden="1" x14ac:dyDescent="0.25">
      <c r="A755" s="25" t="s">
        <v>183</v>
      </c>
      <c r="B755" s="25" t="s">
        <v>1043</v>
      </c>
      <c r="C755" s="39">
        <v>637638</v>
      </c>
      <c r="D755" s="25" t="s">
        <v>1648</v>
      </c>
      <c r="E755" s="25" t="s">
        <v>53</v>
      </c>
      <c r="F755" s="25" t="s">
        <v>54</v>
      </c>
      <c r="G755" s="25" t="s">
        <v>83</v>
      </c>
      <c r="H755" s="25" t="s">
        <v>69</v>
      </c>
      <c r="I755" s="25" t="s">
        <v>74</v>
      </c>
      <c r="J755" s="25" t="s">
        <v>195</v>
      </c>
      <c r="K755" s="25" t="s">
        <v>58</v>
      </c>
      <c r="L755" s="25" t="s">
        <v>1045</v>
      </c>
      <c r="M755" s="25" t="s">
        <v>187</v>
      </c>
      <c r="N755" s="26">
        <v>899404.06</v>
      </c>
      <c r="O755" s="26">
        <v>922978.17</v>
      </c>
      <c r="P755" s="27">
        <v>23574.109999999986</v>
      </c>
      <c r="Q755" s="28">
        <v>2.6210811189800481E-2</v>
      </c>
      <c r="R755" s="29">
        <v>22895.63</v>
      </c>
      <c r="S755" s="29">
        <v>84691.09</v>
      </c>
      <c r="T755" s="30">
        <v>61795.459999999992</v>
      </c>
      <c r="U755" s="31">
        <v>2.6990067536905511</v>
      </c>
      <c r="V755" s="26">
        <v>116974.07</v>
      </c>
      <c r="W755" s="26">
        <v>135584.26</v>
      </c>
      <c r="X755" s="27">
        <v>18610.190000000002</v>
      </c>
      <c r="Y755" s="28">
        <v>0.15909671263041461</v>
      </c>
      <c r="Z755" s="29">
        <v>1248</v>
      </c>
      <c r="AA755" s="29">
        <v>759.49</v>
      </c>
      <c r="AB755" s="30">
        <v>-488.51</v>
      </c>
      <c r="AC755" s="32">
        <v>-0.39143429487179487</v>
      </c>
      <c r="AD755" s="26">
        <v>758286.36</v>
      </c>
      <c r="AE755" s="26">
        <v>701943.33</v>
      </c>
      <c r="AF755" s="27">
        <v>-56343.030000000028</v>
      </c>
      <c r="AG755" s="33">
        <v>-7.430310364543552E-2</v>
      </c>
      <c r="AH755" s="34">
        <v>131</v>
      </c>
      <c r="AI755" s="34">
        <v>110.5</v>
      </c>
      <c r="AJ755" s="34">
        <v>-20.5</v>
      </c>
      <c r="AK755" s="32">
        <v>-0.15648854961832062</v>
      </c>
      <c r="AL755" s="35">
        <v>44106.041666666664</v>
      </c>
      <c r="AM755" s="16"/>
    </row>
    <row r="756" spans="1:39" ht="66" hidden="1" x14ac:dyDescent="0.25">
      <c r="A756" s="25" t="s">
        <v>183</v>
      </c>
      <c r="B756" s="25" t="s">
        <v>1043</v>
      </c>
      <c r="C756" s="39">
        <v>637642</v>
      </c>
      <c r="D756" s="25" t="s">
        <v>1649</v>
      </c>
      <c r="E756" s="25" t="s">
        <v>53</v>
      </c>
      <c r="F756" s="25" t="s">
        <v>54</v>
      </c>
      <c r="G756" s="25" t="s">
        <v>79</v>
      </c>
      <c r="H756" s="25" t="s">
        <v>56</v>
      </c>
      <c r="I756" s="25" t="s">
        <v>56</v>
      </c>
      <c r="J756" s="25" t="s">
        <v>64</v>
      </c>
      <c r="K756" s="25" t="s">
        <v>65</v>
      </c>
      <c r="L756" s="25" t="s">
        <v>1045</v>
      </c>
      <c r="M756" s="25" t="s">
        <v>287</v>
      </c>
      <c r="N756" s="26">
        <v>808.45</v>
      </c>
      <c r="O756" s="26">
        <v>747.14</v>
      </c>
      <c r="P756" s="27">
        <v>-61.310000000000059</v>
      </c>
      <c r="Q756" s="28">
        <v>-7.5836477209474992E-2</v>
      </c>
      <c r="R756" s="29">
        <v>730.45</v>
      </c>
      <c r="S756" s="29">
        <v>691.04</v>
      </c>
      <c r="T756" s="30">
        <v>-39.410000000000082</v>
      </c>
      <c r="U756" s="31">
        <v>-5.3953042644945007E-2</v>
      </c>
      <c r="V756" s="26">
        <v>0</v>
      </c>
      <c r="W756" s="26">
        <v>0</v>
      </c>
      <c r="X756" s="27">
        <v>0</v>
      </c>
      <c r="Y756" s="18"/>
      <c r="Z756" s="29">
        <v>78</v>
      </c>
      <c r="AA756" s="29">
        <v>56.1</v>
      </c>
      <c r="AB756" s="30">
        <v>-21.9</v>
      </c>
      <c r="AC756" s="32">
        <v>-0.28076923076923077</v>
      </c>
      <c r="AD756" s="26">
        <v>0</v>
      </c>
      <c r="AE756" s="26">
        <v>0</v>
      </c>
      <c r="AF756" s="27">
        <v>0</v>
      </c>
      <c r="AG756" s="18"/>
      <c r="AH756" s="34">
        <v>4</v>
      </c>
      <c r="AI756" s="34">
        <v>4</v>
      </c>
      <c r="AJ756" s="34">
        <v>0</v>
      </c>
      <c r="AK756" s="32">
        <v>0</v>
      </c>
      <c r="AL756" s="35">
        <v>44054.041666666664</v>
      </c>
      <c r="AM756" s="16"/>
    </row>
    <row r="757" spans="1:39" ht="57.75" hidden="1" x14ac:dyDescent="0.25">
      <c r="A757" s="25" t="s">
        <v>183</v>
      </c>
      <c r="B757" s="25" t="s">
        <v>1136</v>
      </c>
      <c r="C757" s="39">
        <v>637705</v>
      </c>
      <c r="D757" s="25" t="s">
        <v>5504</v>
      </c>
      <c r="E757" s="25" t="s">
        <v>171</v>
      </c>
      <c r="F757" s="25" t="s">
        <v>54</v>
      </c>
      <c r="G757" s="25" t="s">
        <v>90</v>
      </c>
      <c r="H757" s="25" t="s">
        <v>839</v>
      </c>
      <c r="I757" s="25" t="s">
        <v>74</v>
      </c>
      <c r="J757" s="25" t="s">
        <v>198</v>
      </c>
      <c r="K757" s="25" t="s">
        <v>65</v>
      </c>
      <c r="L757" s="25" t="s">
        <v>199</v>
      </c>
      <c r="M757" s="25" t="s">
        <v>200</v>
      </c>
      <c r="N757" s="26">
        <v>62528.46</v>
      </c>
      <c r="O757" s="26">
        <v>90622.7</v>
      </c>
      <c r="P757" s="27">
        <v>28094.239999999998</v>
      </c>
      <c r="Q757" s="28">
        <v>0.44930324527423188</v>
      </c>
      <c r="R757" s="29">
        <v>31287.48</v>
      </c>
      <c r="S757" s="29">
        <v>39449.24</v>
      </c>
      <c r="T757" s="30">
        <v>8161.7599999999984</v>
      </c>
      <c r="U757" s="31">
        <v>0.26086345081163453</v>
      </c>
      <c r="V757" s="26">
        <v>36859.26</v>
      </c>
      <c r="W757" s="26">
        <v>35065.26</v>
      </c>
      <c r="X757" s="27">
        <v>-1794</v>
      </c>
      <c r="Y757" s="28">
        <v>-4.8671622816084746E-2</v>
      </c>
      <c r="Z757" s="29">
        <v>6300</v>
      </c>
      <c r="AA757" s="29">
        <v>6904.5</v>
      </c>
      <c r="AB757" s="30">
        <v>604.5</v>
      </c>
      <c r="AC757" s="32">
        <v>9.5952380952380956E-2</v>
      </c>
      <c r="AD757" s="26">
        <v>10431.719999999999</v>
      </c>
      <c r="AE757" s="26">
        <v>9203.7000000000007</v>
      </c>
      <c r="AF757" s="27">
        <v>-1228.0199999999986</v>
      </c>
      <c r="AG757" s="33">
        <v>-0.11771980076152339</v>
      </c>
      <c r="AH757" s="34">
        <v>149.33333300000001</v>
      </c>
      <c r="AI757" s="34">
        <v>343.25</v>
      </c>
      <c r="AJ757" s="34">
        <v>193.91666699999999</v>
      </c>
      <c r="AK757" s="32">
        <v>1.2985491122735469</v>
      </c>
      <c r="AL757" s="35">
        <v>44862.041666666664</v>
      </c>
      <c r="AM757" s="16"/>
    </row>
    <row r="758" spans="1:39" ht="49.5" hidden="1" x14ac:dyDescent="0.25">
      <c r="A758" s="25" t="s">
        <v>183</v>
      </c>
      <c r="B758" s="25" t="s">
        <v>51</v>
      </c>
      <c r="C758" s="39">
        <v>637739</v>
      </c>
      <c r="D758" s="25" t="s">
        <v>290</v>
      </c>
      <c r="E758" s="25" t="s">
        <v>53</v>
      </c>
      <c r="F758" s="25" t="s">
        <v>54</v>
      </c>
      <c r="G758" s="25" t="s">
        <v>79</v>
      </c>
      <c r="H758" s="17"/>
      <c r="I758" s="17"/>
      <c r="J758" s="25" t="s">
        <v>195</v>
      </c>
      <c r="K758" s="25" t="s">
        <v>58</v>
      </c>
      <c r="L758" s="25" t="s">
        <v>196</v>
      </c>
      <c r="M758" s="25" t="s">
        <v>192</v>
      </c>
      <c r="N758" s="26">
        <v>353177.94</v>
      </c>
      <c r="O758" s="26">
        <v>333437.48</v>
      </c>
      <c r="P758" s="27">
        <v>-19740.460000000021</v>
      </c>
      <c r="Q758" s="28">
        <v>-5.5893808090052344E-2</v>
      </c>
      <c r="R758" s="29">
        <v>175991.77</v>
      </c>
      <c r="S758" s="29">
        <v>142836.24</v>
      </c>
      <c r="T758" s="30">
        <v>-33155.53</v>
      </c>
      <c r="U758" s="31">
        <v>-0.188392502672142</v>
      </c>
      <c r="V758" s="26">
        <v>146026.17000000001</v>
      </c>
      <c r="W758" s="26">
        <v>118693.42</v>
      </c>
      <c r="X758" s="27">
        <v>-27332.750000000015</v>
      </c>
      <c r="Y758" s="28">
        <v>-0.18717706559036651</v>
      </c>
      <c r="Z758" s="29">
        <v>31160</v>
      </c>
      <c r="AA758" s="29">
        <v>66696.47</v>
      </c>
      <c r="AB758" s="30">
        <v>35536.47</v>
      </c>
      <c r="AC758" s="32">
        <v>1.140451540436457</v>
      </c>
      <c r="AD758" s="26">
        <v>0</v>
      </c>
      <c r="AE758" s="26">
        <v>5211.3500000000004</v>
      </c>
      <c r="AF758" s="27">
        <v>5211.3500000000004</v>
      </c>
      <c r="AG758" s="18"/>
      <c r="AH758" s="34">
        <v>1575</v>
      </c>
      <c r="AI758" s="34">
        <v>1394.5</v>
      </c>
      <c r="AJ758" s="34">
        <v>-180.5</v>
      </c>
      <c r="AK758" s="32">
        <v>-0.11460317460317461</v>
      </c>
      <c r="AL758" s="35">
        <v>44554.041666666664</v>
      </c>
      <c r="AM758" s="16"/>
    </row>
    <row r="759" spans="1:39" ht="90.75" hidden="1" x14ac:dyDescent="0.25">
      <c r="A759" s="25" t="s">
        <v>183</v>
      </c>
      <c r="B759" s="25" t="s">
        <v>1043</v>
      </c>
      <c r="C759" s="39">
        <v>637744</v>
      </c>
      <c r="D759" s="25" t="s">
        <v>1651</v>
      </c>
      <c r="E759" s="25" t="s">
        <v>53</v>
      </c>
      <c r="F759" s="25" t="s">
        <v>54</v>
      </c>
      <c r="G759" s="25" t="s">
        <v>131</v>
      </c>
      <c r="H759" s="25" t="s">
        <v>75</v>
      </c>
      <c r="I759" s="25" t="s">
        <v>386</v>
      </c>
      <c r="J759" s="25" t="s">
        <v>665</v>
      </c>
      <c r="K759" s="25" t="s">
        <v>65</v>
      </c>
      <c r="L759" s="25" t="s">
        <v>1045</v>
      </c>
      <c r="M759" s="25" t="s">
        <v>192</v>
      </c>
      <c r="N759" s="26">
        <v>9721.76</v>
      </c>
      <c r="O759" s="26">
        <v>2087.25</v>
      </c>
      <c r="P759" s="27">
        <v>-7634.51</v>
      </c>
      <c r="Q759" s="28">
        <v>-0.78530122117805834</v>
      </c>
      <c r="R759" s="29">
        <v>8943.65</v>
      </c>
      <c r="S759" s="29">
        <v>1567.25</v>
      </c>
      <c r="T759" s="30">
        <v>-7376.4</v>
      </c>
      <c r="U759" s="31">
        <v>-0.82476393866039033</v>
      </c>
      <c r="V759" s="26">
        <v>767.31</v>
      </c>
      <c r="W759" s="26">
        <v>0</v>
      </c>
      <c r="X759" s="27">
        <v>-767.31</v>
      </c>
      <c r="Y759" s="28">
        <v>-1</v>
      </c>
      <c r="Z759" s="29">
        <v>0</v>
      </c>
      <c r="AA759" s="29">
        <v>0</v>
      </c>
      <c r="AB759" s="30">
        <v>0</v>
      </c>
      <c r="AC759" s="19"/>
      <c r="AD759" s="26">
        <v>10.8</v>
      </c>
      <c r="AE759" s="26">
        <v>520</v>
      </c>
      <c r="AF759" s="27">
        <v>509.2</v>
      </c>
      <c r="AG759" s="33">
        <v>47.148148148148145</v>
      </c>
      <c r="AH759" s="34">
        <v>80</v>
      </c>
      <c r="AI759" s="34">
        <v>10</v>
      </c>
      <c r="AJ759" s="34">
        <v>-70</v>
      </c>
      <c r="AK759" s="32">
        <v>-0.875</v>
      </c>
      <c r="AL759" s="35">
        <v>44021.041666666664</v>
      </c>
      <c r="AM759" s="16"/>
    </row>
    <row r="760" spans="1:39" ht="66" hidden="1" x14ac:dyDescent="0.25">
      <c r="A760" s="25" t="s">
        <v>183</v>
      </c>
      <c r="B760" s="25" t="s">
        <v>1043</v>
      </c>
      <c r="C760" s="39">
        <v>637808</v>
      </c>
      <c r="D760" s="25" t="s">
        <v>1650</v>
      </c>
      <c r="E760" s="25" t="s">
        <v>53</v>
      </c>
      <c r="F760" s="25" t="s">
        <v>54</v>
      </c>
      <c r="G760" s="25" t="s">
        <v>74</v>
      </c>
      <c r="H760" s="25" t="s">
        <v>131</v>
      </c>
      <c r="I760" s="25" t="s">
        <v>56</v>
      </c>
      <c r="J760" s="25" t="s">
        <v>198</v>
      </c>
      <c r="K760" s="25" t="s">
        <v>65</v>
      </c>
      <c r="L760" s="25" t="s">
        <v>1045</v>
      </c>
      <c r="M760" s="25" t="s">
        <v>205</v>
      </c>
      <c r="N760" s="26">
        <v>27752.82</v>
      </c>
      <c r="O760" s="26">
        <v>22480.61</v>
      </c>
      <c r="P760" s="27">
        <v>-5272.2099999999991</v>
      </c>
      <c r="Q760" s="28">
        <v>-0.1899702444652471</v>
      </c>
      <c r="R760" s="29">
        <v>2960.31</v>
      </c>
      <c r="S760" s="29">
        <v>1889.1</v>
      </c>
      <c r="T760" s="30">
        <v>-1071.21</v>
      </c>
      <c r="U760" s="31">
        <v>-0.36185737304539056</v>
      </c>
      <c r="V760" s="26">
        <v>7004.91</v>
      </c>
      <c r="W760" s="26">
        <v>6539.27</v>
      </c>
      <c r="X760" s="27">
        <v>-465.63999999999942</v>
      </c>
      <c r="Y760" s="28">
        <v>-6.6473373676463998E-2</v>
      </c>
      <c r="Z760" s="29">
        <v>0</v>
      </c>
      <c r="AA760" s="29">
        <v>0</v>
      </c>
      <c r="AB760" s="30">
        <v>0</v>
      </c>
      <c r="AC760" s="19"/>
      <c r="AD760" s="26">
        <v>17787.599999999999</v>
      </c>
      <c r="AE760" s="26">
        <v>14052.24</v>
      </c>
      <c r="AF760" s="27">
        <v>-3735.3599999999988</v>
      </c>
      <c r="AG760" s="33">
        <v>-0.20999797611819465</v>
      </c>
      <c r="AH760" s="34">
        <v>0</v>
      </c>
      <c r="AI760" s="34">
        <v>0</v>
      </c>
      <c r="AJ760" s="34">
        <v>0</v>
      </c>
      <c r="AK760" s="19"/>
      <c r="AL760" s="35">
        <v>44127.041666666664</v>
      </c>
      <c r="AM760" s="16"/>
    </row>
    <row r="761" spans="1:39" ht="49.5" hidden="1" x14ac:dyDescent="0.25">
      <c r="A761" s="25" t="s">
        <v>183</v>
      </c>
      <c r="B761" s="25" t="s">
        <v>1136</v>
      </c>
      <c r="C761" s="39">
        <v>637817</v>
      </c>
      <c r="D761" s="25" t="s">
        <v>5689</v>
      </c>
      <c r="E761" s="25" t="s">
        <v>53</v>
      </c>
      <c r="F761" s="25" t="s">
        <v>63</v>
      </c>
      <c r="G761" s="25" t="s">
        <v>56</v>
      </c>
      <c r="H761" s="17"/>
      <c r="I761" s="17"/>
      <c r="J761" s="25" t="s">
        <v>95</v>
      </c>
      <c r="K761" s="25" t="s">
        <v>65</v>
      </c>
      <c r="L761" s="25" t="s">
        <v>126</v>
      </c>
      <c r="M761" s="25" t="s">
        <v>243</v>
      </c>
      <c r="N761" s="26">
        <v>0</v>
      </c>
      <c r="O761" s="26">
        <v>0</v>
      </c>
      <c r="P761" s="27">
        <v>0</v>
      </c>
      <c r="Q761" s="18"/>
      <c r="R761" s="29">
        <v>0</v>
      </c>
      <c r="S761" s="29">
        <v>0</v>
      </c>
      <c r="T761" s="30">
        <v>0</v>
      </c>
      <c r="U761" s="19"/>
      <c r="V761" s="26">
        <v>0</v>
      </c>
      <c r="W761" s="26">
        <v>0</v>
      </c>
      <c r="X761" s="27">
        <v>0</v>
      </c>
      <c r="Y761" s="18"/>
      <c r="Z761" s="29">
        <v>0</v>
      </c>
      <c r="AA761" s="29">
        <v>0</v>
      </c>
      <c r="AB761" s="30">
        <v>0</v>
      </c>
      <c r="AC761" s="19"/>
      <c r="AD761" s="26">
        <v>0</v>
      </c>
      <c r="AE761" s="26">
        <v>0</v>
      </c>
      <c r="AF761" s="27">
        <v>0</v>
      </c>
      <c r="AG761" s="18"/>
      <c r="AH761" s="34">
        <v>0</v>
      </c>
      <c r="AI761" s="34">
        <v>0</v>
      </c>
      <c r="AJ761" s="34">
        <v>0</v>
      </c>
      <c r="AK761" s="19"/>
      <c r="AL761" s="35">
        <v>44125.041666666664</v>
      </c>
      <c r="AM761" s="16"/>
    </row>
    <row r="762" spans="1:39" ht="49.5" hidden="1" x14ac:dyDescent="0.25">
      <c r="A762" s="25" t="s">
        <v>183</v>
      </c>
      <c r="B762" s="25" t="s">
        <v>51</v>
      </c>
      <c r="C762" s="39">
        <v>637833</v>
      </c>
      <c r="D762" s="25" t="s">
        <v>291</v>
      </c>
      <c r="E762" s="25" t="s">
        <v>53</v>
      </c>
      <c r="F762" s="25" t="s">
        <v>54</v>
      </c>
      <c r="G762" s="25" t="s">
        <v>79</v>
      </c>
      <c r="H762" s="17"/>
      <c r="I762" s="17"/>
      <c r="J762" s="25" t="s">
        <v>64</v>
      </c>
      <c r="K762" s="25" t="s">
        <v>65</v>
      </c>
      <c r="L762" s="25" t="s">
        <v>66</v>
      </c>
      <c r="M762" s="25" t="s">
        <v>192</v>
      </c>
      <c r="N762" s="26">
        <v>8318.8700000000008</v>
      </c>
      <c r="O762" s="26">
        <v>7875.09</v>
      </c>
      <c r="P762" s="27">
        <v>-443.78000000000065</v>
      </c>
      <c r="Q762" s="28">
        <v>-5.3346187643273736E-2</v>
      </c>
      <c r="R762" s="29">
        <v>2678.87</v>
      </c>
      <c r="S762" s="29">
        <v>2657.25</v>
      </c>
      <c r="T762" s="30">
        <v>-21.619999999999891</v>
      </c>
      <c r="U762" s="31">
        <v>-8.0705670674575073E-3</v>
      </c>
      <c r="V762" s="26">
        <v>0</v>
      </c>
      <c r="W762" s="26">
        <v>110.8</v>
      </c>
      <c r="X762" s="27">
        <v>110.8</v>
      </c>
      <c r="Y762" s="18"/>
      <c r="Z762" s="29">
        <v>540</v>
      </c>
      <c r="AA762" s="29">
        <v>0</v>
      </c>
      <c r="AB762" s="30">
        <v>-540</v>
      </c>
      <c r="AC762" s="32">
        <v>-1</v>
      </c>
      <c r="AD762" s="26">
        <v>5100</v>
      </c>
      <c r="AE762" s="26">
        <v>5107.04</v>
      </c>
      <c r="AF762" s="27">
        <v>7.0399999999999636</v>
      </c>
      <c r="AG762" s="33">
        <v>1.3803921568627379E-3</v>
      </c>
      <c r="AH762" s="34">
        <v>24</v>
      </c>
      <c r="AI762" s="34">
        <v>25.5</v>
      </c>
      <c r="AJ762" s="34">
        <v>1.5</v>
      </c>
      <c r="AK762" s="32">
        <v>6.25E-2</v>
      </c>
      <c r="AL762" s="35">
        <v>44319</v>
      </c>
      <c r="AM762" s="16"/>
    </row>
    <row r="763" spans="1:39" ht="99" hidden="1" x14ac:dyDescent="0.25">
      <c r="A763" s="25" t="s">
        <v>183</v>
      </c>
      <c r="B763" s="25" t="s">
        <v>1136</v>
      </c>
      <c r="C763" s="39">
        <v>637868</v>
      </c>
      <c r="D763" s="25" t="s">
        <v>5325</v>
      </c>
      <c r="E763" s="25" t="s">
        <v>53</v>
      </c>
      <c r="F763" s="25" t="s">
        <v>63</v>
      </c>
      <c r="G763" s="25" t="s">
        <v>56</v>
      </c>
      <c r="H763" s="17"/>
      <c r="I763" s="17"/>
      <c r="J763" s="25" t="s">
        <v>198</v>
      </c>
      <c r="K763" s="25" t="s">
        <v>65</v>
      </c>
      <c r="L763" s="25" t="s">
        <v>219</v>
      </c>
      <c r="M763" s="25" t="s">
        <v>243</v>
      </c>
      <c r="N763" s="26">
        <v>0</v>
      </c>
      <c r="O763" s="26">
        <v>0</v>
      </c>
      <c r="P763" s="27">
        <v>0</v>
      </c>
      <c r="Q763" s="18"/>
      <c r="R763" s="29">
        <v>0</v>
      </c>
      <c r="S763" s="29">
        <v>0</v>
      </c>
      <c r="T763" s="30">
        <v>0</v>
      </c>
      <c r="U763" s="19"/>
      <c r="V763" s="26">
        <v>0</v>
      </c>
      <c r="W763" s="26">
        <v>0</v>
      </c>
      <c r="X763" s="27">
        <v>0</v>
      </c>
      <c r="Y763" s="18"/>
      <c r="Z763" s="29">
        <v>0</v>
      </c>
      <c r="AA763" s="29">
        <v>0</v>
      </c>
      <c r="AB763" s="30">
        <v>0</v>
      </c>
      <c r="AC763" s="19"/>
      <c r="AD763" s="26">
        <v>0</v>
      </c>
      <c r="AE763" s="26">
        <v>0</v>
      </c>
      <c r="AF763" s="27">
        <v>0</v>
      </c>
      <c r="AG763" s="18"/>
      <c r="AH763" s="34">
        <v>0</v>
      </c>
      <c r="AI763" s="34">
        <v>0</v>
      </c>
      <c r="AJ763" s="34">
        <v>0</v>
      </c>
      <c r="AK763" s="19"/>
      <c r="AL763" s="35">
        <v>44169.041666666664</v>
      </c>
      <c r="AM763" s="16"/>
    </row>
    <row r="764" spans="1:39" ht="24.75" hidden="1" x14ac:dyDescent="0.25">
      <c r="A764" s="25" t="s">
        <v>183</v>
      </c>
      <c r="B764" s="25" t="s">
        <v>51</v>
      </c>
      <c r="C764" s="39">
        <v>637881</v>
      </c>
      <c r="D764" s="25" t="s">
        <v>292</v>
      </c>
      <c r="E764" s="25" t="s">
        <v>53</v>
      </c>
      <c r="F764" s="25" t="s">
        <v>54</v>
      </c>
      <c r="G764" s="25" t="s">
        <v>79</v>
      </c>
      <c r="H764" s="17"/>
      <c r="I764" s="17"/>
      <c r="J764" s="25" t="s">
        <v>198</v>
      </c>
      <c r="K764" s="25" t="s">
        <v>65</v>
      </c>
      <c r="L764" s="25" t="s">
        <v>209</v>
      </c>
      <c r="M764" s="25" t="s">
        <v>200</v>
      </c>
      <c r="N764" s="26">
        <v>132377.46</v>
      </c>
      <c r="O764" s="26">
        <v>139491.54999999999</v>
      </c>
      <c r="P764" s="27">
        <v>7114.0899999999965</v>
      </c>
      <c r="Q764" s="28">
        <v>5.3740946532740523E-2</v>
      </c>
      <c r="R764" s="29">
        <v>35092.25</v>
      </c>
      <c r="S764" s="29">
        <v>18764.490000000002</v>
      </c>
      <c r="T764" s="30">
        <v>-16327.759999999998</v>
      </c>
      <c r="U764" s="31">
        <v>-0.46528108058047002</v>
      </c>
      <c r="V764" s="26">
        <v>50820.68</v>
      </c>
      <c r="W764" s="26">
        <v>50059.15</v>
      </c>
      <c r="X764" s="27">
        <v>-761.52999999999884</v>
      </c>
      <c r="Y764" s="28">
        <v>-1.4984647981884517E-2</v>
      </c>
      <c r="Z764" s="29">
        <v>7128</v>
      </c>
      <c r="AA764" s="29">
        <v>4703</v>
      </c>
      <c r="AB764" s="30">
        <v>-2425</v>
      </c>
      <c r="AC764" s="32">
        <v>-0.34020763187429853</v>
      </c>
      <c r="AD764" s="26">
        <v>63921.53</v>
      </c>
      <c r="AE764" s="26">
        <v>65964.91</v>
      </c>
      <c r="AF764" s="27">
        <v>2043.3800000000047</v>
      </c>
      <c r="AG764" s="33">
        <v>3.1967007047547277E-2</v>
      </c>
      <c r="AH764" s="34">
        <v>233.2</v>
      </c>
      <c r="AI764" s="34">
        <v>188</v>
      </c>
      <c r="AJ764" s="34">
        <v>-45.199999999999989</v>
      </c>
      <c r="AK764" s="32">
        <v>-0.19382504288164662</v>
      </c>
      <c r="AL764" s="35">
        <v>44474.041666666664</v>
      </c>
      <c r="AM764" s="16"/>
    </row>
    <row r="765" spans="1:39" ht="41.25" hidden="1" x14ac:dyDescent="0.25">
      <c r="A765" s="25" t="s">
        <v>183</v>
      </c>
      <c r="B765" s="25" t="s">
        <v>51</v>
      </c>
      <c r="C765" s="39">
        <v>637944</v>
      </c>
      <c r="D765" s="25" t="s">
        <v>288</v>
      </c>
      <c r="E765" s="25" t="s">
        <v>53</v>
      </c>
      <c r="F765" s="25" t="s">
        <v>54</v>
      </c>
      <c r="G765" s="25" t="s">
        <v>289</v>
      </c>
      <c r="H765" s="17"/>
      <c r="I765" s="17"/>
      <c r="J765" s="25" t="s">
        <v>198</v>
      </c>
      <c r="K765" s="25" t="s">
        <v>65</v>
      </c>
      <c r="L765" s="25" t="s">
        <v>219</v>
      </c>
      <c r="M765" s="25" t="s">
        <v>200</v>
      </c>
      <c r="N765" s="26">
        <v>48230.73</v>
      </c>
      <c r="O765" s="26">
        <v>60411.69</v>
      </c>
      <c r="P765" s="27">
        <v>12180.96</v>
      </c>
      <c r="Q765" s="28">
        <v>0.25255599490200537</v>
      </c>
      <c r="R765" s="29">
        <v>25685.22</v>
      </c>
      <c r="S765" s="29">
        <v>10742.55</v>
      </c>
      <c r="T765" s="30">
        <v>-14942.670000000002</v>
      </c>
      <c r="U765" s="31">
        <v>-0.58176141765575695</v>
      </c>
      <c r="V765" s="26">
        <v>43023.51</v>
      </c>
      <c r="W765" s="26">
        <v>39792.949999999997</v>
      </c>
      <c r="X765" s="27">
        <v>-3230.5600000000049</v>
      </c>
      <c r="Y765" s="28">
        <v>-7.5088248262403623E-2</v>
      </c>
      <c r="Z765" s="29">
        <v>1872</v>
      </c>
      <c r="AA765" s="29">
        <v>2884.5</v>
      </c>
      <c r="AB765" s="30">
        <v>1012.5</v>
      </c>
      <c r="AC765" s="32">
        <v>0.54086538461538458</v>
      </c>
      <c r="AD765" s="26">
        <v>0</v>
      </c>
      <c r="AE765" s="26">
        <v>6991.69</v>
      </c>
      <c r="AF765" s="27">
        <v>6991.69</v>
      </c>
      <c r="AG765" s="18"/>
      <c r="AH765" s="34">
        <v>354</v>
      </c>
      <c r="AI765" s="34">
        <v>119.5</v>
      </c>
      <c r="AJ765" s="34">
        <v>-234.5</v>
      </c>
      <c r="AK765" s="32">
        <v>-0.66242937853107342</v>
      </c>
      <c r="AL765" s="35">
        <v>44308</v>
      </c>
      <c r="AM765" s="16"/>
    </row>
    <row r="766" spans="1:39" ht="49.5" hidden="1" x14ac:dyDescent="0.25">
      <c r="A766" s="25" t="s">
        <v>183</v>
      </c>
      <c r="B766" s="25" t="s">
        <v>51</v>
      </c>
      <c r="C766" s="39">
        <v>637946</v>
      </c>
      <c r="D766" s="25" t="s">
        <v>293</v>
      </c>
      <c r="E766" s="25" t="s">
        <v>53</v>
      </c>
      <c r="F766" s="25" t="s">
        <v>54</v>
      </c>
      <c r="G766" s="25" t="s">
        <v>236</v>
      </c>
      <c r="H766" s="25" t="s">
        <v>56</v>
      </c>
      <c r="I766" s="25" t="s">
        <v>56</v>
      </c>
      <c r="J766" s="25" t="s">
        <v>195</v>
      </c>
      <c r="K766" s="25" t="s">
        <v>58</v>
      </c>
      <c r="L766" s="25" t="s">
        <v>202</v>
      </c>
      <c r="M766" s="25" t="s">
        <v>192</v>
      </c>
      <c r="N766" s="26">
        <v>35349.919999999998</v>
      </c>
      <c r="O766" s="26">
        <v>55421.599999999999</v>
      </c>
      <c r="P766" s="27">
        <v>20071.68</v>
      </c>
      <c r="Q766" s="28">
        <v>0.56779987055133363</v>
      </c>
      <c r="R766" s="29">
        <v>14470.54</v>
      </c>
      <c r="S766" s="29">
        <v>10737.05</v>
      </c>
      <c r="T766" s="30">
        <v>-3733.4900000000016</v>
      </c>
      <c r="U766" s="31">
        <v>-0.25800626652495356</v>
      </c>
      <c r="V766" s="26">
        <v>8414.3799999999992</v>
      </c>
      <c r="W766" s="26">
        <v>8350.1299999999992</v>
      </c>
      <c r="X766" s="27">
        <v>-64.25</v>
      </c>
      <c r="Y766" s="28">
        <v>-7.6357378677929929E-3</v>
      </c>
      <c r="Z766" s="29">
        <v>3717</v>
      </c>
      <c r="AA766" s="29">
        <v>964.71</v>
      </c>
      <c r="AB766" s="30">
        <v>-2752.29</v>
      </c>
      <c r="AC766" s="32">
        <v>-0.7404600484261501</v>
      </c>
      <c r="AD766" s="26">
        <v>8748</v>
      </c>
      <c r="AE766" s="26">
        <v>35369.71</v>
      </c>
      <c r="AF766" s="27">
        <v>26621.71</v>
      </c>
      <c r="AG766" s="33">
        <v>3.0431767261088249</v>
      </c>
      <c r="AH766" s="34">
        <v>103</v>
      </c>
      <c r="AI766" s="34">
        <v>27.5</v>
      </c>
      <c r="AJ766" s="34">
        <v>-75.5</v>
      </c>
      <c r="AK766" s="32">
        <v>-0.73300970873786409</v>
      </c>
      <c r="AL766" s="35">
        <v>44312</v>
      </c>
      <c r="AM766" s="16"/>
    </row>
    <row r="767" spans="1:39" ht="33" hidden="1" x14ac:dyDescent="0.25">
      <c r="A767" s="25" t="s">
        <v>183</v>
      </c>
      <c r="B767" s="25" t="s">
        <v>1136</v>
      </c>
      <c r="C767" s="39">
        <v>637991</v>
      </c>
      <c r="D767" s="25" t="s">
        <v>5103</v>
      </c>
      <c r="E767" s="25" t="s">
        <v>53</v>
      </c>
      <c r="F767" s="25" t="s">
        <v>54</v>
      </c>
      <c r="G767" s="25" t="s">
        <v>75</v>
      </c>
      <c r="H767" s="25" t="s">
        <v>307</v>
      </c>
      <c r="I767" s="25" t="s">
        <v>839</v>
      </c>
      <c r="J767" s="25" t="s">
        <v>185</v>
      </c>
      <c r="K767" s="25" t="s">
        <v>65</v>
      </c>
      <c r="L767" s="25" t="s">
        <v>189</v>
      </c>
      <c r="M767" s="25" t="s">
        <v>1654</v>
      </c>
      <c r="N767" s="26">
        <v>115123.43</v>
      </c>
      <c r="O767" s="26">
        <v>571790.98</v>
      </c>
      <c r="P767" s="27">
        <v>456667.55</v>
      </c>
      <c r="Q767" s="28">
        <v>3.9667646281908038</v>
      </c>
      <c r="R767" s="29">
        <v>92303.07</v>
      </c>
      <c r="S767" s="29">
        <v>13031.46</v>
      </c>
      <c r="T767" s="30">
        <v>-79271.610000000015</v>
      </c>
      <c r="U767" s="31">
        <v>-0.85881878035042614</v>
      </c>
      <c r="V767" s="26">
        <v>4749.16</v>
      </c>
      <c r="W767" s="26">
        <v>96.72</v>
      </c>
      <c r="X767" s="27">
        <v>-4652.4399999999996</v>
      </c>
      <c r="Y767" s="28">
        <v>-0.97963429322238027</v>
      </c>
      <c r="Z767" s="29">
        <v>12971.2</v>
      </c>
      <c r="AA767" s="29">
        <v>200</v>
      </c>
      <c r="AB767" s="30">
        <v>-12771.2</v>
      </c>
      <c r="AC767" s="32">
        <v>-0.98458122610090049</v>
      </c>
      <c r="AD767" s="26">
        <v>5100</v>
      </c>
      <c r="AE767" s="26">
        <v>5134.8</v>
      </c>
      <c r="AF767" s="27">
        <v>34.800000000000182</v>
      </c>
      <c r="AG767" s="33">
        <v>6.8235294117647413E-3</v>
      </c>
      <c r="AH767" s="34">
        <v>723.28</v>
      </c>
      <c r="AI767" s="34">
        <v>56.669999999999987</v>
      </c>
      <c r="AJ767" s="34">
        <v>-666.61</v>
      </c>
      <c r="AK767" s="32">
        <v>-0.92164860081849354</v>
      </c>
      <c r="AL767" s="35">
        <v>44790.041666666664</v>
      </c>
      <c r="AM767" s="16"/>
    </row>
    <row r="768" spans="1:39" ht="57.75" hidden="1" x14ac:dyDescent="0.25">
      <c r="A768" s="25" t="s">
        <v>183</v>
      </c>
      <c r="B768" s="25" t="s">
        <v>51</v>
      </c>
      <c r="C768" s="39">
        <v>638029</v>
      </c>
      <c r="D768" s="25" t="s">
        <v>294</v>
      </c>
      <c r="E768" s="25" t="s">
        <v>53</v>
      </c>
      <c r="F768" s="25" t="s">
        <v>54</v>
      </c>
      <c r="G768" s="25" t="s">
        <v>79</v>
      </c>
      <c r="H768" s="17"/>
      <c r="I768" s="17"/>
      <c r="J768" s="25" t="s">
        <v>195</v>
      </c>
      <c r="K768" s="25" t="s">
        <v>58</v>
      </c>
      <c r="L768" s="25" t="s">
        <v>202</v>
      </c>
      <c r="M768" s="25" t="s">
        <v>187</v>
      </c>
      <c r="N768" s="26">
        <v>46100.78</v>
      </c>
      <c r="O768" s="26">
        <v>47086.34</v>
      </c>
      <c r="P768" s="27">
        <v>985.55999999999767</v>
      </c>
      <c r="Q768" s="28">
        <v>2.1378380148882464E-2</v>
      </c>
      <c r="R768" s="29">
        <v>8058.68</v>
      </c>
      <c r="S768" s="29">
        <v>12376.28</v>
      </c>
      <c r="T768" s="30">
        <v>4317.6000000000004</v>
      </c>
      <c r="U768" s="31">
        <v>0.53577012612487407</v>
      </c>
      <c r="V768" s="26">
        <v>23.82</v>
      </c>
      <c r="W768" s="26">
        <v>0</v>
      </c>
      <c r="X768" s="27">
        <v>-23.82</v>
      </c>
      <c r="Y768" s="28">
        <v>-1</v>
      </c>
      <c r="Z768" s="29">
        <v>768</v>
      </c>
      <c r="AA768" s="29">
        <v>0</v>
      </c>
      <c r="AB768" s="30">
        <v>-768</v>
      </c>
      <c r="AC768" s="32">
        <v>-1</v>
      </c>
      <c r="AD768" s="26">
        <v>37250.28</v>
      </c>
      <c r="AE768" s="26">
        <v>34710.06</v>
      </c>
      <c r="AF768" s="27">
        <v>-2540.2200000000012</v>
      </c>
      <c r="AG768" s="33">
        <v>-6.8193312909325815E-2</v>
      </c>
      <c r="AH768" s="34">
        <v>23</v>
      </c>
      <c r="AI768" s="34">
        <v>28</v>
      </c>
      <c r="AJ768" s="34">
        <v>5</v>
      </c>
      <c r="AK768" s="32">
        <v>0.21739130434782608</v>
      </c>
      <c r="AL768" s="35">
        <v>44431.041666666664</v>
      </c>
      <c r="AM768" s="16"/>
    </row>
    <row r="769" spans="1:39" ht="66" hidden="1" x14ac:dyDescent="0.25">
      <c r="A769" s="25" t="s">
        <v>183</v>
      </c>
      <c r="B769" s="25" t="s">
        <v>51</v>
      </c>
      <c r="C769" s="39">
        <v>638046</v>
      </c>
      <c r="D769" s="25" t="s">
        <v>312</v>
      </c>
      <c r="E769" s="25" t="s">
        <v>53</v>
      </c>
      <c r="F769" s="25" t="s">
        <v>54</v>
      </c>
      <c r="G769" s="25" t="s">
        <v>56</v>
      </c>
      <c r="H769" s="17"/>
      <c r="I769" s="17"/>
      <c r="J769" s="25" t="s">
        <v>195</v>
      </c>
      <c r="K769" s="25" t="s">
        <v>58</v>
      </c>
      <c r="L769" s="25" t="s">
        <v>213</v>
      </c>
      <c r="M769" s="25" t="s">
        <v>200</v>
      </c>
      <c r="N769" s="26">
        <v>170589.27</v>
      </c>
      <c r="O769" s="26">
        <v>86902.79</v>
      </c>
      <c r="P769" s="27">
        <v>-83686.48</v>
      </c>
      <c r="Q769" s="28">
        <v>-0.49057294166274351</v>
      </c>
      <c r="R769" s="29">
        <v>12506.17</v>
      </c>
      <c r="S769" s="29">
        <v>15170.87</v>
      </c>
      <c r="T769" s="30">
        <v>2664.7000000000007</v>
      </c>
      <c r="U769" s="31">
        <v>0.21307082823918119</v>
      </c>
      <c r="V769" s="26">
        <v>33131.1</v>
      </c>
      <c r="W769" s="26">
        <v>2932.6</v>
      </c>
      <c r="X769" s="27">
        <v>-30198.5</v>
      </c>
      <c r="Y769" s="28">
        <v>-0.91148497936983686</v>
      </c>
      <c r="Z769" s="29">
        <v>1130</v>
      </c>
      <c r="AA769" s="29">
        <v>1571.42</v>
      </c>
      <c r="AB769" s="30">
        <v>441.42000000000007</v>
      </c>
      <c r="AC769" s="32">
        <v>0.39063716814159299</v>
      </c>
      <c r="AD769" s="26">
        <v>123822</v>
      </c>
      <c r="AE769" s="26">
        <v>67227.899999999994</v>
      </c>
      <c r="AF769" s="27">
        <v>-56594.100000000006</v>
      </c>
      <c r="AG769" s="33">
        <v>-0.45706013470950241</v>
      </c>
      <c r="AH769" s="34">
        <v>100</v>
      </c>
      <c r="AI769" s="34">
        <v>26</v>
      </c>
      <c r="AJ769" s="34">
        <v>-74</v>
      </c>
      <c r="AK769" s="32">
        <v>-0.74</v>
      </c>
      <c r="AL769" s="35">
        <v>44502.041666666664</v>
      </c>
      <c r="AM769" s="16"/>
    </row>
    <row r="770" spans="1:39" ht="49.5" hidden="1" x14ac:dyDescent="0.25">
      <c r="A770" s="25" t="s">
        <v>183</v>
      </c>
      <c r="B770" s="25" t="s">
        <v>1136</v>
      </c>
      <c r="C770" s="39">
        <v>638076</v>
      </c>
      <c r="D770" s="25" t="s">
        <v>5011</v>
      </c>
      <c r="E770" s="25" t="s">
        <v>53</v>
      </c>
      <c r="F770" s="25" t="s">
        <v>63</v>
      </c>
      <c r="G770" s="25" t="s">
        <v>56</v>
      </c>
      <c r="H770" s="17"/>
      <c r="I770" s="17"/>
      <c r="J770" s="25" t="s">
        <v>369</v>
      </c>
      <c r="K770" s="25" t="s">
        <v>65</v>
      </c>
      <c r="L770" s="25" t="s">
        <v>219</v>
      </c>
      <c r="M770" s="25" t="s">
        <v>243</v>
      </c>
      <c r="N770" s="26">
        <v>0</v>
      </c>
      <c r="O770" s="26">
        <v>0</v>
      </c>
      <c r="P770" s="27">
        <v>0</v>
      </c>
      <c r="Q770" s="18"/>
      <c r="R770" s="29">
        <v>0</v>
      </c>
      <c r="S770" s="29">
        <v>0</v>
      </c>
      <c r="T770" s="30">
        <v>0</v>
      </c>
      <c r="U770" s="19"/>
      <c r="V770" s="26">
        <v>0</v>
      </c>
      <c r="W770" s="26">
        <v>0</v>
      </c>
      <c r="X770" s="27">
        <v>0</v>
      </c>
      <c r="Y770" s="18"/>
      <c r="Z770" s="29">
        <v>0</v>
      </c>
      <c r="AA770" s="29">
        <v>0</v>
      </c>
      <c r="AB770" s="30">
        <v>0</v>
      </c>
      <c r="AC770" s="19"/>
      <c r="AD770" s="26">
        <v>0</v>
      </c>
      <c r="AE770" s="26">
        <v>0</v>
      </c>
      <c r="AF770" s="27">
        <v>0</v>
      </c>
      <c r="AG770" s="18"/>
      <c r="AH770" s="34">
        <v>0</v>
      </c>
      <c r="AI770" s="34">
        <v>0</v>
      </c>
      <c r="AJ770" s="34">
        <v>0</v>
      </c>
      <c r="AK770" s="19"/>
      <c r="AL770" s="35">
        <v>44384.041666666664</v>
      </c>
      <c r="AM770" s="16"/>
    </row>
    <row r="771" spans="1:39" ht="49.5" hidden="1" x14ac:dyDescent="0.25">
      <c r="A771" s="25" t="s">
        <v>183</v>
      </c>
      <c r="B771" s="25" t="s">
        <v>1136</v>
      </c>
      <c r="C771" s="39">
        <v>638077</v>
      </c>
      <c r="D771" s="25" t="s">
        <v>5010</v>
      </c>
      <c r="E771" s="25" t="s">
        <v>53</v>
      </c>
      <c r="F771" s="25" t="s">
        <v>63</v>
      </c>
      <c r="G771" s="25" t="s">
        <v>56</v>
      </c>
      <c r="H771" s="17"/>
      <c r="I771" s="17"/>
      <c r="J771" s="25" t="s">
        <v>369</v>
      </c>
      <c r="K771" s="25" t="s">
        <v>65</v>
      </c>
      <c r="L771" s="25" t="s">
        <v>219</v>
      </c>
      <c r="M771" s="25" t="s">
        <v>243</v>
      </c>
      <c r="N771" s="26">
        <v>0</v>
      </c>
      <c r="O771" s="26">
        <v>0</v>
      </c>
      <c r="P771" s="27">
        <v>0</v>
      </c>
      <c r="Q771" s="18"/>
      <c r="R771" s="29">
        <v>0</v>
      </c>
      <c r="S771" s="29">
        <v>0</v>
      </c>
      <c r="T771" s="30">
        <v>0</v>
      </c>
      <c r="U771" s="19"/>
      <c r="V771" s="26">
        <v>0</v>
      </c>
      <c r="W771" s="26">
        <v>0</v>
      </c>
      <c r="X771" s="27">
        <v>0</v>
      </c>
      <c r="Y771" s="18"/>
      <c r="Z771" s="29">
        <v>0</v>
      </c>
      <c r="AA771" s="29">
        <v>0</v>
      </c>
      <c r="AB771" s="30">
        <v>0</v>
      </c>
      <c r="AC771" s="19"/>
      <c r="AD771" s="26">
        <v>0</v>
      </c>
      <c r="AE771" s="26">
        <v>0</v>
      </c>
      <c r="AF771" s="27">
        <v>0</v>
      </c>
      <c r="AG771" s="18"/>
      <c r="AH771" s="34">
        <v>0</v>
      </c>
      <c r="AI771" s="34">
        <v>0</v>
      </c>
      <c r="AJ771" s="34">
        <v>0</v>
      </c>
      <c r="AK771" s="19"/>
      <c r="AL771" s="35">
        <v>44384.041666666664</v>
      </c>
      <c r="AM771" s="16"/>
    </row>
    <row r="772" spans="1:39" ht="33" hidden="1" x14ac:dyDescent="0.25">
      <c r="A772" s="25" t="s">
        <v>183</v>
      </c>
      <c r="B772" s="25" t="s">
        <v>51</v>
      </c>
      <c r="C772" s="39">
        <v>638118</v>
      </c>
      <c r="D772" s="25" t="s">
        <v>315</v>
      </c>
      <c r="E772" s="25" t="s">
        <v>53</v>
      </c>
      <c r="F772" s="25" t="s">
        <v>54</v>
      </c>
      <c r="G772" s="25" t="s">
        <v>74</v>
      </c>
      <c r="H772" s="25" t="s">
        <v>56</v>
      </c>
      <c r="I772" s="25" t="s">
        <v>56</v>
      </c>
      <c r="J772" s="25" t="s">
        <v>195</v>
      </c>
      <c r="K772" s="25" t="s">
        <v>58</v>
      </c>
      <c r="L772" s="25" t="s">
        <v>196</v>
      </c>
      <c r="M772" s="25" t="s">
        <v>205</v>
      </c>
      <c r="N772" s="26">
        <v>17379.490000000002</v>
      </c>
      <c r="O772" s="26">
        <v>9722.91</v>
      </c>
      <c r="P772" s="27">
        <v>-7656.5800000000017</v>
      </c>
      <c r="Q772" s="28">
        <v>-0.4405526284142976</v>
      </c>
      <c r="R772" s="29">
        <v>6303.09</v>
      </c>
      <c r="S772" s="29">
        <v>4763.75</v>
      </c>
      <c r="T772" s="30">
        <v>-1539.3400000000001</v>
      </c>
      <c r="U772" s="31">
        <v>-0.24421989849423062</v>
      </c>
      <c r="V772" s="26">
        <v>3566.4</v>
      </c>
      <c r="W772" s="26">
        <v>2577.38</v>
      </c>
      <c r="X772" s="27">
        <v>-989.02</v>
      </c>
      <c r="Y772" s="28">
        <v>-0.27731606101390754</v>
      </c>
      <c r="Z772" s="29">
        <v>128</v>
      </c>
      <c r="AA772" s="29">
        <v>0</v>
      </c>
      <c r="AB772" s="30">
        <v>-128</v>
      </c>
      <c r="AC772" s="32">
        <v>-1</v>
      </c>
      <c r="AD772" s="26">
        <v>7382</v>
      </c>
      <c r="AE772" s="26">
        <v>2381.7800000000002</v>
      </c>
      <c r="AF772" s="27">
        <v>-5000.2199999999993</v>
      </c>
      <c r="AG772" s="33">
        <v>-0.67735302086155502</v>
      </c>
      <c r="AH772" s="34">
        <v>8</v>
      </c>
      <c r="AI772" s="34">
        <v>6.5</v>
      </c>
      <c r="AJ772" s="34">
        <v>-1.5</v>
      </c>
      <c r="AK772" s="32">
        <v>-0.1875</v>
      </c>
      <c r="AL772" s="35">
        <v>44553.041666666664</v>
      </c>
      <c r="AM772" s="16"/>
    </row>
    <row r="773" spans="1:39" ht="33" hidden="1" x14ac:dyDescent="0.25">
      <c r="A773" s="25" t="s">
        <v>183</v>
      </c>
      <c r="B773" s="25" t="s">
        <v>1136</v>
      </c>
      <c r="C773" s="39">
        <v>638119</v>
      </c>
      <c r="D773" s="25" t="s">
        <v>1560</v>
      </c>
      <c r="E773" s="25" t="s">
        <v>53</v>
      </c>
      <c r="F773" s="25" t="s">
        <v>54</v>
      </c>
      <c r="G773" s="25" t="s">
        <v>112</v>
      </c>
      <c r="H773" s="25" t="s">
        <v>83</v>
      </c>
      <c r="I773" s="17"/>
      <c r="J773" s="25" t="s">
        <v>195</v>
      </c>
      <c r="K773" s="25" t="s">
        <v>58</v>
      </c>
      <c r="L773" s="25" t="s">
        <v>202</v>
      </c>
      <c r="M773" s="25" t="s">
        <v>499</v>
      </c>
      <c r="N773" s="26">
        <v>127416.58</v>
      </c>
      <c r="O773" s="26">
        <v>93194.05</v>
      </c>
      <c r="P773" s="27">
        <v>-34222.53</v>
      </c>
      <c r="Q773" s="28">
        <v>-0.26858773010545406</v>
      </c>
      <c r="R773" s="29">
        <v>13952.19</v>
      </c>
      <c r="S773" s="29">
        <v>16212.17</v>
      </c>
      <c r="T773" s="30">
        <v>2259.9799999999996</v>
      </c>
      <c r="U773" s="31">
        <v>0.16198030560076945</v>
      </c>
      <c r="V773" s="26">
        <v>58609.39</v>
      </c>
      <c r="W773" s="26">
        <v>44051.26</v>
      </c>
      <c r="X773" s="27">
        <v>-14558.129999999997</v>
      </c>
      <c r="Y773" s="28">
        <v>-0.24839245042475272</v>
      </c>
      <c r="Z773" s="29">
        <v>896</v>
      </c>
      <c r="AA773" s="29">
        <v>632.04999999999995</v>
      </c>
      <c r="AB773" s="30">
        <v>-263.95000000000005</v>
      </c>
      <c r="AC773" s="32">
        <v>-0.29458705357142861</v>
      </c>
      <c r="AD773" s="26">
        <v>53959</v>
      </c>
      <c r="AE773" s="26">
        <v>32298.57</v>
      </c>
      <c r="AF773" s="27">
        <v>-21660.43</v>
      </c>
      <c r="AG773" s="33">
        <v>-0.4014238588557979</v>
      </c>
      <c r="AH773" s="34">
        <v>56</v>
      </c>
      <c r="AI773" s="34">
        <v>49.5</v>
      </c>
      <c r="AJ773" s="34">
        <v>-6.5</v>
      </c>
      <c r="AK773" s="32">
        <v>-0.11607142857142858</v>
      </c>
      <c r="AL773" s="35">
        <v>44561.041666666664</v>
      </c>
      <c r="AM773" s="16"/>
    </row>
    <row r="774" spans="1:39" ht="33" hidden="1" x14ac:dyDescent="0.25">
      <c r="A774" s="25" t="s">
        <v>183</v>
      </c>
      <c r="B774" s="25" t="s">
        <v>51</v>
      </c>
      <c r="C774" s="39">
        <v>638120</v>
      </c>
      <c r="D774" s="25" t="s">
        <v>210</v>
      </c>
      <c r="E774" s="25" t="s">
        <v>53</v>
      </c>
      <c r="F774" s="25" t="s">
        <v>54</v>
      </c>
      <c r="G774" s="25" t="s">
        <v>191</v>
      </c>
      <c r="H774" s="25" t="s">
        <v>83</v>
      </c>
      <c r="I774" s="25" t="s">
        <v>211</v>
      </c>
      <c r="J774" s="25" t="s">
        <v>195</v>
      </c>
      <c r="K774" s="25" t="s">
        <v>58</v>
      </c>
      <c r="L774" s="25" t="s">
        <v>202</v>
      </c>
      <c r="M774" s="25" t="s">
        <v>192</v>
      </c>
      <c r="N774" s="26">
        <v>110033.32</v>
      </c>
      <c r="O774" s="26">
        <v>125350.62</v>
      </c>
      <c r="P774" s="27">
        <v>15317.299999999988</v>
      </c>
      <c r="Q774" s="28">
        <v>0.13920601505071362</v>
      </c>
      <c r="R774" s="29">
        <v>53299.19</v>
      </c>
      <c r="S774" s="29">
        <v>52137.22</v>
      </c>
      <c r="T774" s="30">
        <v>-1161.9700000000012</v>
      </c>
      <c r="U774" s="31">
        <v>-2.1800894159930032E-2</v>
      </c>
      <c r="V774" s="26">
        <v>34096.129999999997</v>
      </c>
      <c r="W774" s="26">
        <v>39875.9</v>
      </c>
      <c r="X774" s="27">
        <v>5779.7700000000041</v>
      </c>
      <c r="Y774" s="28">
        <v>0.1695139595021489</v>
      </c>
      <c r="Z774" s="29">
        <v>16104</v>
      </c>
      <c r="AA774" s="29">
        <v>24144.68</v>
      </c>
      <c r="AB774" s="30">
        <v>8040.68</v>
      </c>
      <c r="AC774" s="32">
        <v>0.49929706905116744</v>
      </c>
      <c r="AD774" s="26">
        <v>6534</v>
      </c>
      <c r="AE774" s="26">
        <v>9192.82</v>
      </c>
      <c r="AF774" s="27">
        <v>2658.8199999999997</v>
      </c>
      <c r="AG774" s="33">
        <v>0.40692072237526777</v>
      </c>
      <c r="AH774" s="34">
        <v>444</v>
      </c>
      <c r="AI774" s="34">
        <v>576.5</v>
      </c>
      <c r="AJ774" s="34">
        <v>132.5</v>
      </c>
      <c r="AK774" s="32">
        <v>0.29842342342342343</v>
      </c>
      <c r="AL774" s="35">
        <v>44323</v>
      </c>
      <c r="AM774" s="16"/>
    </row>
    <row r="775" spans="1:39" ht="49.5" hidden="1" x14ac:dyDescent="0.25">
      <c r="A775" s="25" t="s">
        <v>183</v>
      </c>
      <c r="B775" s="25" t="s">
        <v>51</v>
      </c>
      <c r="C775" s="39">
        <v>638121</v>
      </c>
      <c r="D775" s="25" t="s">
        <v>305</v>
      </c>
      <c r="E775" s="25" t="s">
        <v>53</v>
      </c>
      <c r="F775" s="25" t="s">
        <v>54</v>
      </c>
      <c r="G775" s="25" t="s">
        <v>191</v>
      </c>
      <c r="H775" s="25" t="s">
        <v>191</v>
      </c>
      <c r="I775" s="17"/>
      <c r="J775" s="25" t="s">
        <v>185</v>
      </c>
      <c r="K775" s="25" t="s">
        <v>65</v>
      </c>
      <c r="L775" s="25" t="s">
        <v>189</v>
      </c>
      <c r="M775" s="25" t="s">
        <v>187</v>
      </c>
      <c r="N775" s="26">
        <v>129223.25</v>
      </c>
      <c r="O775" s="26">
        <v>108541.13</v>
      </c>
      <c r="P775" s="27">
        <v>-20682.119999999995</v>
      </c>
      <c r="Q775" s="28">
        <v>-0.16004952669121073</v>
      </c>
      <c r="R775" s="29">
        <v>82234.95</v>
      </c>
      <c r="S775" s="29">
        <v>54919.9</v>
      </c>
      <c r="T775" s="30">
        <v>-27315.049999999996</v>
      </c>
      <c r="U775" s="31">
        <v>-0.33215865030622621</v>
      </c>
      <c r="V775" s="26">
        <v>26108.3</v>
      </c>
      <c r="W775" s="26">
        <v>26447.73</v>
      </c>
      <c r="X775" s="27">
        <v>339.43000000000029</v>
      </c>
      <c r="Y775" s="28">
        <v>1.3000846474109777E-2</v>
      </c>
      <c r="Z775" s="29">
        <v>20880</v>
      </c>
      <c r="AA775" s="29">
        <v>14704</v>
      </c>
      <c r="AB775" s="30">
        <v>-6176</v>
      </c>
      <c r="AC775" s="32">
        <v>-0.29578544061302681</v>
      </c>
      <c r="AD775" s="26">
        <v>0</v>
      </c>
      <c r="AE775" s="26">
        <v>12469.5</v>
      </c>
      <c r="AF775" s="27">
        <v>12469.5</v>
      </c>
      <c r="AG775" s="18"/>
      <c r="AH775" s="34">
        <v>664</v>
      </c>
      <c r="AI775" s="34">
        <v>501.5</v>
      </c>
      <c r="AJ775" s="34">
        <v>-162.5</v>
      </c>
      <c r="AK775" s="32">
        <v>-0.24472891566265059</v>
      </c>
      <c r="AL775" s="35">
        <v>44351.041666666664</v>
      </c>
      <c r="AM775" s="16"/>
    </row>
    <row r="776" spans="1:39" ht="49.5" hidden="1" x14ac:dyDescent="0.25">
      <c r="A776" s="25" t="s">
        <v>183</v>
      </c>
      <c r="B776" s="25" t="s">
        <v>51</v>
      </c>
      <c r="C776" s="39">
        <v>638122</v>
      </c>
      <c r="D776" s="25" t="s">
        <v>325</v>
      </c>
      <c r="E776" s="25" t="s">
        <v>53</v>
      </c>
      <c r="F776" s="25" t="s">
        <v>54</v>
      </c>
      <c r="G776" s="25" t="s">
        <v>79</v>
      </c>
      <c r="H776" s="17"/>
      <c r="I776" s="17"/>
      <c r="J776" s="25" t="s">
        <v>198</v>
      </c>
      <c r="K776" s="25" t="s">
        <v>65</v>
      </c>
      <c r="L776" s="25" t="s">
        <v>219</v>
      </c>
      <c r="M776" s="25" t="s">
        <v>200</v>
      </c>
      <c r="N776" s="26">
        <v>46509.11</v>
      </c>
      <c r="O776" s="26">
        <v>44086.58</v>
      </c>
      <c r="P776" s="27">
        <v>-2422.5299999999988</v>
      </c>
      <c r="Q776" s="28">
        <v>-5.208721474137E-2</v>
      </c>
      <c r="R776" s="29">
        <v>27371.759999999998</v>
      </c>
      <c r="S776" s="29">
        <v>4730.2299999999996</v>
      </c>
      <c r="T776" s="30">
        <v>-22641.53</v>
      </c>
      <c r="U776" s="31">
        <v>-0.82718575641464054</v>
      </c>
      <c r="V776" s="26">
        <v>40805.15</v>
      </c>
      <c r="W776" s="26">
        <v>36073.29</v>
      </c>
      <c r="X776" s="27">
        <v>-4731.8600000000006</v>
      </c>
      <c r="Y776" s="28">
        <v>-0.11596232338320042</v>
      </c>
      <c r="Z776" s="29">
        <v>2917.2</v>
      </c>
      <c r="AA776" s="29">
        <v>775.5</v>
      </c>
      <c r="AB776" s="30">
        <v>-2141.6999999999998</v>
      </c>
      <c r="AC776" s="32">
        <v>-0.73416289592760176</v>
      </c>
      <c r="AD776" s="26">
        <v>0</v>
      </c>
      <c r="AE776" s="26">
        <v>2507.56</v>
      </c>
      <c r="AF776" s="27">
        <v>2507.56</v>
      </c>
      <c r="AG776" s="18"/>
      <c r="AH776" s="34">
        <v>181.5</v>
      </c>
      <c r="AI776" s="34">
        <v>63</v>
      </c>
      <c r="AJ776" s="34">
        <v>-118.5</v>
      </c>
      <c r="AK776" s="32">
        <v>-0.65289256198347112</v>
      </c>
      <c r="AL776" s="35">
        <v>44319</v>
      </c>
      <c r="AM776" s="16"/>
    </row>
    <row r="777" spans="1:39" ht="49.5" hidden="1" x14ac:dyDescent="0.25">
      <c r="A777" s="25" t="s">
        <v>183</v>
      </c>
      <c r="B777" s="25" t="s">
        <v>51</v>
      </c>
      <c r="C777" s="39">
        <v>638167</v>
      </c>
      <c r="D777" s="25" t="s">
        <v>320</v>
      </c>
      <c r="E777" s="25" t="s">
        <v>171</v>
      </c>
      <c r="F777" s="25" t="s">
        <v>54</v>
      </c>
      <c r="G777" s="25" t="s">
        <v>69</v>
      </c>
      <c r="H777" s="25" t="s">
        <v>75</v>
      </c>
      <c r="I777" s="25" t="s">
        <v>298</v>
      </c>
      <c r="J777" s="25" t="s">
        <v>198</v>
      </c>
      <c r="K777" s="25" t="s">
        <v>65</v>
      </c>
      <c r="L777" s="25" t="s">
        <v>219</v>
      </c>
      <c r="M777" s="25" t="s">
        <v>200</v>
      </c>
      <c r="N777" s="26">
        <v>90732.479999999996</v>
      </c>
      <c r="O777" s="26">
        <v>91353.12</v>
      </c>
      <c r="P777" s="27">
        <v>620.63999999999942</v>
      </c>
      <c r="Q777" s="28">
        <v>6.8403288436511321E-3</v>
      </c>
      <c r="R777" s="29">
        <v>42003.3</v>
      </c>
      <c r="S777" s="29">
        <v>20957.09</v>
      </c>
      <c r="T777" s="30">
        <v>-21046.210000000003</v>
      </c>
      <c r="U777" s="31">
        <v>-0.50106086902695746</v>
      </c>
      <c r="V777" s="26">
        <v>45383.46</v>
      </c>
      <c r="W777" s="26">
        <v>38881.370000000003</v>
      </c>
      <c r="X777" s="27">
        <v>-6502.0899999999965</v>
      </c>
      <c r="Y777" s="28">
        <v>-0.14327003714569134</v>
      </c>
      <c r="Z777" s="29">
        <v>3060</v>
      </c>
      <c r="AA777" s="29">
        <v>5551</v>
      </c>
      <c r="AB777" s="30">
        <v>2491</v>
      </c>
      <c r="AC777" s="32">
        <v>0.81405228758169934</v>
      </c>
      <c r="AD777" s="26">
        <v>22635.72</v>
      </c>
      <c r="AE777" s="26">
        <v>25963.66</v>
      </c>
      <c r="AF777" s="27">
        <v>3327.9399999999987</v>
      </c>
      <c r="AG777" s="33">
        <v>0.14702161009236722</v>
      </c>
      <c r="AH777" s="34">
        <v>330</v>
      </c>
      <c r="AI777" s="34">
        <v>222.5</v>
      </c>
      <c r="AJ777" s="34">
        <v>-107.5</v>
      </c>
      <c r="AK777" s="32">
        <v>-0.32575757575757575</v>
      </c>
      <c r="AL777" s="35">
        <v>44358.041666666664</v>
      </c>
      <c r="AM777" s="16"/>
    </row>
    <row r="778" spans="1:39" ht="57.75" hidden="1" x14ac:dyDescent="0.25">
      <c r="A778" s="25" t="s">
        <v>183</v>
      </c>
      <c r="B778" s="25" t="s">
        <v>51</v>
      </c>
      <c r="C778" s="39">
        <v>638170</v>
      </c>
      <c r="D778" s="25" t="s">
        <v>296</v>
      </c>
      <c r="E778" s="25" t="s">
        <v>53</v>
      </c>
      <c r="F778" s="25" t="s">
        <v>54</v>
      </c>
      <c r="G778" s="25" t="s">
        <v>90</v>
      </c>
      <c r="H778" s="25" t="s">
        <v>83</v>
      </c>
      <c r="I778" s="17"/>
      <c r="J778" s="25" t="s">
        <v>195</v>
      </c>
      <c r="K778" s="25" t="s">
        <v>58</v>
      </c>
      <c r="L778" s="25" t="s">
        <v>202</v>
      </c>
      <c r="M778" s="25" t="s">
        <v>192</v>
      </c>
      <c r="N778" s="26">
        <v>97685.52</v>
      </c>
      <c r="O778" s="26">
        <v>125853.37</v>
      </c>
      <c r="P778" s="27">
        <v>28167.849999999991</v>
      </c>
      <c r="Q778" s="28">
        <v>0.28835235764727452</v>
      </c>
      <c r="R778" s="29">
        <v>34116.410000000003</v>
      </c>
      <c r="S778" s="29">
        <v>41210.75</v>
      </c>
      <c r="T778" s="30">
        <v>7094.3399999999965</v>
      </c>
      <c r="U778" s="31">
        <v>0.20794509152633572</v>
      </c>
      <c r="V778" s="26">
        <v>52513.11</v>
      </c>
      <c r="W778" s="26">
        <v>68982.320000000007</v>
      </c>
      <c r="X778" s="27">
        <v>16469.210000000006</v>
      </c>
      <c r="Y778" s="28">
        <v>0.31362092247059842</v>
      </c>
      <c r="Z778" s="29">
        <v>11056</v>
      </c>
      <c r="AA778" s="29">
        <v>15660.3</v>
      </c>
      <c r="AB778" s="30">
        <v>4604.2999999999993</v>
      </c>
      <c r="AC778" s="32">
        <v>0.41645260492040514</v>
      </c>
      <c r="AD778" s="26">
        <v>0</v>
      </c>
      <c r="AE778" s="26">
        <v>0</v>
      </c>
      <c r="AF778" s="27">
        <v>0</v>
      </c>
      <c r="AG778" s="18"/>
      <c r="AH778" s="34">
        <v>272</v>
      </c>
      <c r="AI778" s="34">
        <v>462</v>
      </c>
      <c r="AJ778" s="34">
        <v>190</v>
      </c>
      <c r="AK778" s="32">
        <v>0.69852941176470584</v>
      </c>
      <c r="AL778" s="35">
        <v>44466.041666666664</v>
      </c>
      <c r="AM778" s="16"/>
    </row>
    <row r="779" spans="1:39" ht="57.75" hidden="1" x14ac:dyDescent="0.25">
      <c r="A779" s="25" t="s">
        <v>183</v>
      </c>
      <c r="B779" s="25" t="s">
        <v>51</v>
      </c>
      <c r="C779" s="39">
        <v>638171</v>
      </c>
      <c r="D779" s="25" t="s">
        <v>206</v>
      </c>
      <c r="E779" s="25" t="s">
        <v>53</v>
      </c>
      <c r="F779" s="25" t="s">
        <v>54</v>
      </c>
      <c r="G779" s="25" t="s">
        <v>90</v>
      </c>
      <c r="H779" s="25" t="s">
        <v>194</v>
      </c>
      <c r="I779" s="25" t="s">
        <v>83</v>
      </c>
      <c r="J779" s="25" t="s">
        <v>195</v>
      </c>
      <c r="K779" s="25" t="s">
        <v>58</v>
      </c>
      <c r="L779" s="25" t="s">
        <v>202</v>
      </c>
      <c r="M779" s="25" t="s">
        <v>205</v>
      </c>
      <c r="N779" s="26">
        <v>151680.9</v>
      </c>
      <c r="O779" s="26">
        <v>239320.19</v>
      </c>
      <c r="P779" s="27">
        <v>87639.290000000008</v>
      </c>
      <c r="Q779" s="28">
        <v>0.57778724941637349</v>
      </c>
      <c r="R779" s="29">
        <v>66404.31</v>
      </c>
      <c r="S779" s="29">
        <v>91101.58</v>
      </c>
      <c r="T779" s="30">
        <v>24697.270000000004</v>
      </c>
      <c r="U779" s="31">
        <v>0.37192269598163141</v>
      </c>
      <c r="V779" s="26">
        <v>64356.59</v>
      </c>
      <c r="W779" s="26">
        <v>84373.82</v>
      </c>
      <c r="X779" s="27">
        <v>20017.23000000001</v>
      </c>
      <c r="Y779" s="28">
        <v>0.311036212453146</v>
      </c>
      <c r="Z779" s="29">
        <v>20920</v>
      </c>
      <c r="AA779" s="29">
        <v>56753.54</v>
      </c>
      <c r="AB779" s="30">
        <v>35833.54</v>
      </c>
      <c r="AC779" s="32">
        <v>1.7128843212237095</v>
      </c>
      <c r="AD779" s="26">
        <v>0</v>
      </c>
      <c r="AE779" s="26">
        <v>7091.25</v>
      </c>
      <c r="AF779" s="27">
        <v>7091.25</v>
      </c>
      <c r="AG779" s="18"/>
      <c r="AH779" s="34">
        <v>580</v>
      </c>
      <c r="AI779" s="34">
        <v>1005.25</v>
      </c>
      <c r="AJ779" s="34">
        <v>425.25</v>
      </c>
      <c r="AK779" s="32">
        <v>0.73318965517241375</v>
      </c>
      <c r="AL779" s="35">
        <v>44372.041666666664</v>
      </c>
      <c r="AM779" s="16"/>
    </row>
    <row r="780" spans="1:39" ht="57.75" hidden="1" x14ac:dyDescent="0.25">
      <c r="A780" s="25" t="s">
        <v>183</v>
      </c>
      <c r="B780" s="25" t="s">
        <v>51</v>
      </c>
      <c r="C780" s="39">
        <v>638172</v>
      </c>
      <c r="D780" s="25" t="s">
        <v>295</v>
      </c>
      <c r="E780" s="25" t="s">
        <v>53</v>
      </c>
      <c r="F780" s="25" t="s">
        <v>54</v>
      </c>
      <c r="G780" s="25" t="s">
        <v>236</v>
      </c>
      <c r="H780" s="25" t="s">
        <v>83</v>
      </c>
      <c r="I780" s="25" t="s">
        <v>56</v>
      </c>
      <c r="J780" s="25" t="s">
        <v>195</v>
      </c>
      <c r="K780" s="25" t="s">
        <v>58</v>
      </c>
      <c r="L780" s="25" t="s">
        <v>202</v>
      </c>
      <c r="M780" s="25" t="s">
        <v>205</v>
      </c>
      <c r="N780" s="26">
        <v>130233.65</v>
      </c>
      <c r="O780" s="26">
        <v>159817.82999999999</v>
      </c>
      <c r="P780" s="27">
        <v>29584.179999999993</v>
      </c>
      <c r="Q780" s="28">
        <v>0.22716233477292538</v>
      </c>
      <c r="R780" s="29">
        <v>53722.09</v>
      </c>
      <c r="S780" s="29">
        <v>21062.83</v>
      </c>
      <c r="T780" s="30">
        <v>-32659.259999999995</v>
      </c>
      <c r="U780" s="31">
        <v>-0.60792981062352558</v>
      </c>
      <c r="V780" s="26">
        <v>59005.56</v>
      </c>
      <c r="W780" s="26">
        <v>75312.160000000003</v>
      </c>
      <c r="X780" s="27">
        <v>16306.600000000006</v>
      </c>
      <c r="Y780" s="28">
        <v>0.27635700771249366</v>
      </c>
      <c r="Z780" s="29">
        <v>17506</v>
      </c>
      <c r="AA780" s="29">
        <v>3340.84</v>
      </c>
      <c r="AB780" s="30">
        <v>-14165.16</v>
      </c>
      <c r="AC780" s="32">
        <v>-0.80916028790129102</v>
      </c>
      <c r="AD780" s="26">
        <v>0</v>
      </c>
      <c r="AE780" s="26">
        <v>60102</v>
      </c>
      <c r="AF780" s="27">
        <v>60102</v>
      </c>
      <c r="AG780" s="18"/>
      <c r="AH780" s="34">
        <v>447</v>
      </c>
      <c r="AI780" s="34">
        <v>99</v>
      </c>
      <c r="AJ780" s="34">
        <v>-348</v>
      </c>
      <c r="AK780" s="32">
        <v>-0.77852348993288589</v>
      </c>
      <c r="AL780" s="35">
        <v>44302</v>
      </c>
      <c r="AM780" s="16"/>
    </row>
    <row r="781" spans="1:39" ht="49.5" hidden="1" x14ac:dyDescent="0.25">
      <c r="A781" s="25" t="s">
        <v>183</v>
      </c>
      <c r="B781" s="25" t="s">
        <v>51</v>
      </c>
      <c r="C781" s="39">
        <v>638173</v>
      </c>
      <c r="D781" s="25" t="s">
        <v>203</v>
      </c>
      <c r="E781" s="25" t="s">
        <v>53</v>
      </c>
      <c r="F781" s="25" t="s">
        <v>54</v>
      </c>
      <c r="G781" s="25" t="s">
        <v>204</v>
      </c>
      <c r="H781" s="25" t="s">
        <v>83</v>
      </c>
      <c r="I781" s="25" t="s">
        <v>56</v>
      </c>
      <c r="J781" s="25" t="s">
        <v>195</v>
      </c>
      <c r="K781" s="25" t="s">
        <v>58</v>
      </c>
      <c r="L781" s="25" t="s">
        <v>202</v>
      </c>
      <c r="M781" s="25" t="s">
        <v>205</v>
      </c>
      <c r="N781" s="26">
        <v>91551.94</v>
      </c>
      <c r="O781" s="26">
        <v>149711.35</v>
      </c>
      <c r="P781" s="27">
        <v>58159.41</v>
      </c>
      <c r="Q781" s="28">
        <v>0.63526136092801533</v>
      </c>
      <c r="R781" s="29">
        <v>29603.66</v>
      </c>
      <c r="S781" s="29">
        <v>15536.92</v>
      </c>
      <c r="T781" s="30">
        <v>-14066.74</v>
      </c>
      <c r="U781" s="31">
        <v>-0.47516894870431559</v>
      </c>
      <c r="V781" s="26">
        <v>52452.28</v>
      </c>
      <c r="W781" s="26">
        <v>66114.42</v>
      </c>
      <c r="X781" s="27">
        <v>13662.14</v>
      </c>
      <c r="Y781" s="28">
        <v>0.26046799109590657</v>
      </c>
      <c r="Z781" s="29">
        <v>9496</v>
      </c>
      <c r="AA781" s="29">
        <v>282.76</v>
      </c>
      <c r="AB781" s="30">
        <v>-9213.24</v>
      </c>
      <c r="AC781" s="32">
        <v>-0.97022325189553493</v>
      </c>
      <c r="AD781" s="26">
        <v>0</v>
      </c>
      <c r="AE781" s="26">
        <v>67777.25</v>
      </c>
      <c r="AF781" s="27">
        <v>67777.25</v>
      </c>
      <c r="AG781" s="18"/>
      <c r="AH781" s="34">
        <v>0</v>
      </c>
      <c r="AI781" s="34">
        <v>30.5</v>
      </c>
      <c r="AJ781" s="34">
        <v>30.5</v>
      </c>
      <c r="AK781" s="19"/>
      <c r="AL781" s="35">
        <v>44498.041666666664</v>
      </c>
      <c r="AM781" s="16"/>
    </row>
    <row r="782" spans="1:39" ht="41.25" hidden="1" x14ac:dyDescent="0.25">
      <c r="A782" s="25" t="s">
        <v>183</v>
      </c>
      <c r="B782" s="25" t="s">
        <v>1136</v>
      </c>
      <c r="C782" s="39">
        <v>638269</v>
      </c>
      <c r="D782" s="25" t="s">
        <v>5690</v>
      </c>
      <c r="E782" s="25" t="s">
        <v>53</v>
      </c>
      <c r="F782" s="25" t="s">
        <v>54</v>
      </c>
      <c r="G782" s="25" t="s">
        <v>90</v>
      </c>
      <c r="H782" s="25" t="s">
        <v>74</v>
      </c>
      <c r="I782" s="25" t="s">
        <v>874</v>
      </c>
      <c r="J782" s="25" t="s">
        <v>198</v>
      </c>
      <c r="K782" s="25" t="s">
        <v>65</v>
      </c>
      <c r="L782" s="25" t="s">
        <v>219</v>
      </c>
      <c r="M782" s="25" t="s">
        <v>200</v>
      </c>
      <c r="N782" s="26">
        <v>84155.16</v>
      </c>
      <c r="O782" s="26">
        <v>136290.32</v>
      </c>
      <c r="P782" s="27">
        <v>52135.16</v>
      </c>
      <c r="Q782" s="28">
        <v>0.6195123388750019</v>
      </c>
      <c r="R782" s="29">
        <v>25338.98</v>
      </c>
      <c r="S782" s="29">
        <v>85271.52</v>
      </c>
      <c r="T782" s="30">
        <v>59932.540000000008</v>
      </c>
      <c r="U782" s="31">
        <v>2.3652309603622563</v>
      </c>
      <c r="V782" s="26">
        <v>32448.1</v>
      </c>
      <c r="W782" s="26">
        <v>37882.47</v>
      </c>
      <c r="X782" s="27">
        <v>5434.3700000000026</v>
      </c>
      <c r="Y782" s="28">
        <v>0.16747883543258318</v>
      </c>
      <c r="Z782" s="29">
        <v>3060</v>
      </c>
      <c r="AA782" s="29">
        <v>3105</v>
      </c>
      <c r="AB782" s="30">
        <v>45</v>
      </c>
      <c r="AC782" s="32">
        <v>1.4705882352941176E-2</v>
      </c>
      <c r="AD782" s="26">
        <v>45658.080000000002</v>
      </c>
      <c r="AE782" s="26">
        <v>7269.65</v>
      </c>
      <c r="AF782" s="27">
        <v>-38388.43</v>
      </c>
      <c r="AG782" s="33">
        <v>-0.84078064605432379</v>
      </c>
      <c r="AH782" s="34">
        <v>170</v>
      </c>
      <c r="AI782" s="34">
        <v>178.5</v>
      </c>
      <c r="AJ782" s="34">
        <v>8.5</v>
      </c>
      <c r="AK782" s="32">
        <v>0.05</v>
      </c>
      <c r="AL782" s="35">
        <v>44756.041666666664</v>
      </c>
      <c r="AM782" s="16"/>
    </row>
    <row r="783" spans="1:39" ht="41.25" hidden="1" x14ac:dyDescent="0.25">
      <c r="A783" s="25" t="s">
        <v>183</v>
      </c>
      <c r="B783" s="25" t="s">
        <v>51</v>
      </c>
      <c r="C783" s="39">
        <v>638280</v>
      </c>
      <c r="D783" s="25" t="s">
        <v>207</v>
      </c>
      <c r="E783" s="25" t="s">
        <v>53</v>
      </c>
      <c r="F783" s="25" t="s">
        <v>54</v>
      </c>
      <c r="G783" s="25" t="s">
        <v>83</v>
      </c>
      <c r="H783" s="25" t="s">
        <v>69</v>
      </c>
      <c r="I783" s="25" t="s">
        <v>194</v>
      </c>
      <c r="J783" s="25" t="s">
        <v>195</v>
      </c>
      <c r="K783" s="25" t="s">
        <v>58</v>
      </c>
      <c r="L783" s="25" t="s">
        <v>196</v>
      </c>
      <c r="M783" s="25" t="s">
        <v>192</v>
      </c>
      <c r="N783" s="26">
        <v>123743.86</v>
      </c>
      <c r="O783" s="26">
        <v>106317.33</v>
      </c>
      <c r="P783" s="27">
        <v>-17426.53</v>
      </c>
      <c r="Q783" s="28">
        <v>-0.14082743176105869</v>
      </c>
      <c r="R783" s="29">
        <v>28636.61</v>
      </c>
      <c r="S783" s="29">
        <v>28623.17</v>
      </c>
      <c r="T783" s="30">
        <v>-13.440000000002328</v>
      </c>
      <c r="U783" s="31">
        <v>-4.6932929561153812E-4</v>
      </c>
      <c r="V783" s="26">
        <v>82659.77</v>
      </c>
      <c r="W783" s="26">
        <v>62068.61</v>
      </c>
      <c r="X783" s="27">
        <v>-20591.160000000003</v>
      </c>
      <c r="Y783" s="28">
        <v>-0.24910739529035711</v>
      </c>
      <c r="Z783" s="29">
        <v>9012</v>
      </c>
      <c r="AA783" s="29">
        <v>12782.8</v>
      </c>
      <c r="AB783" s="30">
        <v>3770.7999999999993</v>
      </c>
      <c r="AC783" s="32">
        <v>0.41841988459831325</v>
      </c>
      <c r="AD783" s="26">
        <v>3435.48</v>
      </c>
      <c r="AE783" s="26">
        <v>2842.75</v>
      </c>
      <c r="AF783" s="27">
        <v>-592.73</v>
      </c>
      <c r="AG783" s="33">
        <v>-0.17253193149137822</v>
      </c>
      <c r="AH783" s="34">
        <v>242</v>
      </c>
      <c r="AI783" s="34">
        <v>309</v>
      </c>
      <c r="AJ783" s="34">
        <v>67</v>
      </c>
      <c r="AK783" s="32">
        <v>0.27685950413223143</v>
      </c>
      <c r="AL783" s="35">
        <v>44454.041666666664</v>
      </c>
      <c r="AM783" s="16"/>
    </row>
    <row r="784" spans="1:39" ht="41.25" hidden="1" x14ac:dyDescent="0.25">
      <c r="A784" s="25" t="s">
        <v>183</v>
      </c>
      <c r="B784" s="25" t="s">
        <v>51</v>
      </c>
      <c r="C784" s="39">
        <v>638281</v>
      </c>
      <c r="D784" s="25" t="s">
        <v>303</v>
      </c>
      <c r="E784" s="25" t="s">
        <v>53</v>
      </c>
      <c r="F784" s="25" t="s">
        <v>54</v>
      </c>
      <c r="G784" s="25" t="s">
        <v>79</v>
      </c>
      <c r="H784" s="17"/>
      <c r="I784" s="17"/>
      <c r="J784" s="25" t="s">
        <v>195</v>
      </c>
      <c r="K784" s="25" t="s">
        <v>58</v>
      </c>
      <c r="L784" s="25" t="s">
        <v>196</v>
      </c>
      <c r="M784" s="25" t="s">
        <v>192</v>
      </c>
      <c r="N784" s="26">
        <v>123743.86</v>
      </c>
      <c r="O784" s="26">
        <v>111436.72</v>
      </c>
      <c r="P784" s="27">
        <v>-12307.14</v>
      </c>
      <c r="Q784" s="28">
        <v>-9.9456571016937723E-2</v>
      </c>
      <c r="R784" s="29">
        <v>28636.61</v>
      </c>
      <c r="S784" s="29">
        <v>26696.7</v>
      </c>
      <c r="T784" s="30">
        <v>-1939.9099999999999</v>
      </c>
      <c r="U784" s="31">
        <v>-6.7742306090001564E-2</v>
      </c>
      <c r="V784" s="26">
        <v>82659.77</v>
      </c>
      <c r="W784" s="26">
        <v>73682.53</v>
      </c>
      <c r="X784" s="27">
        <v>-8977.2400000000052</v>
      </c>
      <c r="Y784" s="28">
        <v>-0.10860470577162269</v>
      </c>
      <c r="Z784" s="29">
        <v>9012</v>
      </c>
      <c r="AA784" s="29">
        <v>7910.94</v>
      </c>
      <c r="AB784" s="30">
        <v>-1101.0600000000004</v>
      </c>
      <c r="AC784" s="32">
        <v>-0.12217709720372841</v>
      </c>
      <c r="AD784" s="26">
        <v>3435.48</v>
      </c>
      <c r="AE784" s="26">
        <v>3146.55</v>
      </c>
      <c r="AF784" s="27">
        <v>-288.92999999999984</v>
      </c>
      <c r="AG784" s="33">
        <v>-8.410178490341956E-2</v>
      </c>
      <c r="AH784" s="34">
        <v>242</v>
      </c>
      <c r="AI784" s="34">
        <v>300</v>
      </c>
      <c r="AJ784" s="34">
        <v>58</v>
      </c>
      <c r="AK784" s="32">
        <v>0.23966942148760331</v>
      </c>
      <c r="AL784" s="35">
        <v>44454.041666666664</v>
      </c>
      <c r="AM784" s="16"/>
    </row>
    <row r="785" spans="1:39" ht="41.25" hidden="1" x14ac:dyDescent="0.25">
      <c r="A785" s="25" t="s">
        <v>183</v>
      </c>
      <c r="B785" s="25" t="s">
        <v>51</v>
      </c>
      <c r="C785" s="39">
        <v>638282</v>
      </c>
      <c r="D785" s="25" t="s">
        <v>302</v>
      </c>
      <c r="E785" s="25" t="s">
        <v>53</v>
      </c>
      <c r="F785" s="25" t="s">
        <v>54</v>
      </c>
      <c r="G785" s="25" t="s">
        <v>79</v>
      </c>
      <c r="H785" s="17"/>
      <c r="I785" s="17"/>
      <c r="J785" s="25" t="s">
        <v>195</v>
      </c>
      <c r="K785" s="25" t="s">
        <v>58</v>
      </c>
      <c r="L785" s="25" t="s">
        <v>196</v>
      </c>
      <c r="M785" s="25" t="s">
        <v>192</v>
      </c>
      <c r="N785" s="26">
        <v>123977.65</v>
      </c>
      <c r="O785" s="26">
        <v>117402.57</v>
      </c>
      <c r="P785" s="27">
        <v>-6575.0799999999872</v>
      </c>
      <c r="Q785" s="28">
        <v>-5.3034397732171785E-2</v>
      </c>
      <c r="R785" s="29">
        <v>29518.58</v>
      </c>
      <c r="S785" s="29">
        <v>32512.13</v>
      </c>
      <c r="T785" s="30">
        <v>2993.5499999999993</v>
      </c>
      <c r="U785" s="31">
        <v>0.10141239856388752</v>
      </c>
      <c r="V785" s="26">
        <v>82011.59</v>
      </c>
      <c r="W785" s="26">
        <v>61741.59</v>
      </c>
      <c r="X785" s="27">
        <v>-20270</v>
      </c>
      <c r="Y785" s="28">
        <v>-0.24716018796855421</v>
      </c>
      <c r="Z785" s="29">
        <v>9012</v>
      </c>
      <c r="AA785" s="29">
        <v>20046.64</v>
      </c>
      <c r="AB785" s="30">
        <v>11034.64</v>
      </c>
      <c r="AC785" s="32">
        <v>1.2244385264092321</v>
      </c>
      <c r="AD785" s="26">
        <v>3435.48</v>
      </c>
      <c r="AE785" s="26">
        <v>3102.21</v>
      </c>
      <c r="AF785" s="27">
        <v>-333.27</v>
      </c>
      <c r="AG785" s="33">
        <v>-9.7008278319186833E-2</v>
      </c>
      <c r="AH785" s="34">
        <v>242</v>
      </c>
      <c r="AI785" s="34">
        <v>364</v>
      </c>
      <c r="AJ785" s="34">
        <v>122</v>
      </c>
      <c r="AK785" s="32">
        <v>0.50413223140495866</v>
      </c>
      <c r="AL785" s="35">
        <v>44498.041666666664</v>
      </c>
      <c r="AM785" s="16"/>
    </row>
    <row r="786" spans="1:39" ht="41.25" hidden="1" x14ac:dyDescent="0.25">
      <c r="A786" s="25" t="s">
        <v>183</v>
      </c>
      <c r="B786" s="25" t="s">
        <v>51</v>
      </c>
      <c r="C786" s="39">
        <v>638315</v>
      </c>
      <c r="D786" s="25" t="s">
        <v>327</v>
      </c>
      <c r="E786" s="25" t="s">
        <v>53</v>
      </c>
      <c r="F786" s="25" t="s">
        <v>54</v>
      </c>
      <c r="G786" s="25" t="s">
        <v>83</v>
      </c>
      <c r="H786" s="25" t="s">
        <v>69</v>
      </c>
      <c r="I786" s="17"/>
      <c r="J786" s="25" t="s">
        <v>195</v>
      </c>
      <c r="K786" s="25" t="s">
        <v>58</v>
      </c>
      <c r="L786" s="25" t="s">
        <v>213</v>
      </c>
      <c r="M786" s="25" t="s">
        <v>192</v>
      </c>
      <c r="N786" s="26">
        <v>89137.04</v>
      </c>
      <c r="O786" s="26">
        <v>113832.7</v>
      </c>
      <c r="P786" s="27">
        <v>24695.660000000003</v>
      </c>
      <c r="Q786" s="28">
        <v>0.27705272690230687</v>
      </c>
      <c r="R786" s="29">
        <v>29334.09</v>
      </c>
      <c r="S786" s="29">
        <v>27392.720000000001</v>
      </c>
      <c r="T786" s="30">
        <v>-1941.369999999999</v>
      </c>
      <c r="U786" s="31">
        <v>-6.618136100352863E-2</v>
      </c>
      <c r="V786" s="26">
        <v>49199.47</v>
      </c>
      <c r="W786" s="26">
        <v>73590.48</v>
      </c>
      <c r="X786" s="27">
        <v>24391.009999999995</v>
      </c>
      <c r="Y786" s="28">
        <v>0.49575757625031314</v>
      </c>
      <c r="Z786" s="29">
        <v>8248</v>
      </c>
      <c r="AA786" s="29">
        <v>10399.5</v>
      </c>
      <c r="AB786" s="30">
        <v>2151.5</v>
      </c>
      <c r="AC786" s="32">
        <v>0.26085111542192047</v>
      </c>
      <c r="AD786" s="26">
        <v>2355.48</v>
      </c>
      <c r="AE786" s="26">
        <v>2450</v>
      </c>
      <c r="AF786" s="27">
        <v>94.519999999999982</v>
      </c>
      <c r="AG786" s="33">
        <v>4.0127702209316142E-2</v>
      </c>
      <c r="AH786" s="34">
        <v>264</v>
      </c>
      <c r="AI786" s="34">
        <v>333.5</v>
      </c>
      <c r="AJ786" s="34">
        <v>69.5</v>
      </c>
      <c r="AK786" s="32">
        <v>0.26325757575757575</v>
      </c>
      <c r="AL786" s="35">
        <v>44385.041666666664</v>
      </c>
      <c r="AM786" s="16"/>
    </row>
    <row r="787" spans="1:39" ht="41.25" hidden="1" x14ac:dyDescent="0.25">
      <c r="A787" s="25" t="s">
        <v>183</v>
      </c>
      <c r="B787" s="25" t="s">
        <v>51</v>
      </c>
      <c r="C787" s="39">
        <v>638316</v>
      </c>
      <c r="D787" s="25" t="s">
        <v>300</v>
      </c>
      <c r="E787" s="25" t="s">
        <v>53</v>
      </c>
      <c r="F787" s="25" t="s">
        <v>54</v>
      </c>
      <c r="G787" s="25" t="s">
        <v>79</v>
      </c>
      <c r="H787" s="17"/>
      <c r="I787" s="17"/>
      <c r="J787" s="25" t="s">
        <v>195</v>
      </c>
      <c r="K787" s="25" t="s">
        <v>58</v>
      </c>
      <c r="L787" s="25" t="s">
        <v>213</v>
      </c>
      <c r="M787" s="25" t="s">
        <v>192</v>
      </c>
      <c r="N787" s="26">
        <v>127921.43</v>
      </c>
      <c r="O787" s="26">
        <v>127944.5</v>
      </c>
      <c r="P787" s="27">
        <v>23.070000000006985</v>
      </c>
      <c r="Q787" s="28">
        <v>1.8034507587983488E-4</v>
      </c>
      <c r="R787" s="29">
        <v>54279.58</v>
      </c>
      <c r="S787" s="29">
        <v>31090.63</v>
      </c>
      <c r="T787" s="30">
        <v>-23188.95</v>
      </c>
      <c r="U787" s="31">
        <v>-0.42721314350626882</v>
      </c>
      <c r="V787" s="26">
        <v>54698.37</v>
      </c>
      <c r="W787" s="26">
        <v>80007.740000000005</v>
      </c>
      <c r="X787" s="27">
        <v>25309.370000000003</v>
      </c>
      <c r="Y787" s="28">
        <v>0.46270793809760696</v>
      </c>
      <c r="Z787" s="29">
        <v>16048</v>
      </c>
      <c r="AA787" s="29">
        <v>11715</v>
      </c>
      <c r="AB787" s="30">
        <v>-4333</v>
      </c>
      <c r="AC787" s="32">
        <v>-0.27000249252243269</v>
      </c>
      <c r="AD787" s="26">
        <v>2895.48</v>
      </c>
      <c r="AE787" s="26">
        <v>5131.13</v>
      </c>
      <c r="AF787" s="27">
        <v>2235.65</v>
      </c>
      <c r="AG787" s="33">
        <v>0.77211723099451557</v>
      </c>
      <c r="AH787" s="34">
        <v>496</v>
      </c>
      <c r="AI787" s="34">
        <v>405.5</v>
      </c>
      <c r="AJ787" s="34">
        <v>-90.5</v>
      </c>
      <c r="AK787" s="32">
        <v>-0.18245967741935484</v>
      </c>
      <c r="AL787" s="35">
        <v>44400.041666666664</v>
      </c>
      <c r="AM787" s="16"/>
    </row>
    <row r="788" spans="1:39" ht="41.25" hidden="1" x14ac:dyDescent="0.25">
      <c r="A788" s="25" t="s">
        <v>183</v>
      </c>
      <c r="B788" s="25" t="s">
        <v>51</v>
      </c>
      <c r="C788" s="39">
        <v>638317</v>
      </c>
      <c r="D788" s="25" t="s">
        <v>299</v>
      </c>
      <c r="E788" s="25" t="s">
        <v>53</v>
      </c>
      <c r="F788" s="25" t="s">
        <v>54</v>
      </c>
      <c r="G788" s="25" t="s">
        <v>83</v>
      </c>
      <c r="H788" s="25" t="s">
        <v>69</v>
      </c>
      <c r="I788" s="25" t="s">
        <v>56</v>
      </c>
      <c r="J788" s="25" t="s">
        <v>195</v>
      </c>
      <c r="K788" s="25" t="s">
        <v>58</v>
      </c>
      <c r="L788" s="25" t="s">
        <v>213</v>
      </c>
      <c r="M788" s="25" t="s">
        <v>192</v>
      </c>
      <c r="N788" s="26">
        <v>89137.04</v>
      </c>
      <c r="O788" s="26">
        <v>105343.16</v>
      </c>
      <c r="P788" s="27">
        <v>16206.12000000001</v>
      </c>
      <c r="Q788" s="28">
        <v>0.18181128742888492</v>
      </c>
      <c r="R788" s="29">
        <v>29334.09</v>
      </c>
      <c r="S788" s="29">
        <v>25440.89</v>
      </c>
      <c r="T788" s="30">
        <v>-3893.2000000000007</v>
      </c>
      <c r="U788" s="31">
        <v>-0.13271930371796092</v>
      </c>
      <c r="V788" s="26">
        <v>49199.47</v>
      </c>
      <c r="W788" s="26">
        <v>64404.11</v>
      </c>
      <c r="X788" s="27">
        <v>15204.64</v>
      </c>
      <c r="Y788" s="28">
        <v>0.30904072747125122</v>
      </c>
      <c r="Z788" s="29">
        <v>8248</v>
      </c>
      <c r="AA788" s="29">
        <v>12646.97</v>
      </c>
      <c r="AB788" s="30">
        <v>4398.9699999999993</v>
      </c>
      <c r="AC788" s="32">
        <v>0.53333777885548006</v>
      </c>
      <c r="AD788" s="26">
        <v>2355.48</v>
      </c>
      <c r="AE788" s="26">
        <v>2851.19</v>
      </c>
      <c r="AF788" s="27">
        <v>495.71000000000004</v>
      </c>
      <c r="AG788" s="33">
        <v>0.21044967480088986</v>
      </c>
      <c r="AH788" s="34">
        <v>232</v>
      </c>
      <c r="AI788" s="34">
        <v>275.25</v>
      </c>
      <c r="AJ788" s="34">
        <v>43.25</v>
      </c>
      <c r="AK788" s="32">
        <v>0.18642241379310345</v>
      </c>
      <c r="AL788" s="35">
        <v>44516.041666666664</v>
      </c>
      <c r="AM788" s="16"/>
    </row>
    <row r="789" spans="1:39" ht="66" hidden="1" x14ac:dyDescent="0.25">
      <c r="A789" s="25" t="s">
        <v>183</v>
      </c>
      <c r="B789" s="25" t="s">
        <v>51</v>
      </c>
      <c r="C789" s="39">
        <v>638328</v>
      </c>
      <c r="D789" s="25" t="s">
        <v>304</v>
      </c>
      <c r="E789" s="25" t="s">
        <v>53</v>
      </c>
      <c r="F789" s="25" t="s">
        <v>63</v>
      </c>
      <c r="G789" s="25" t="s">
        <v>56</v>
      </c>
      <c r="H789" s="17"/>
      <c r="I789" s="17"/>
      <c r="J789" s="25" t="s">
        <v>198</v>
      </c>
      <c r="K789" s="25" t="s">
        <v>65</v>
      </c>
      <c r="L789" s="25" t="s">
        <v>219</v>
      </c>
      <c r="M789" s="25" t="s">
        <v>243</v>
      </c>
      <c r="N789" s="26">
        <v>0</v>
      </c>
      <c r="O789" s="26">
        <v>0</v>
      </c>
      <c r="P789" s="27">
        <v>0</v>
      </c>
      <c r="Q789" s="18"/>
      <c r="R789" s="29">
        <v>0</v>
      </c>
      <c r="S789" s="29">
        <v>0</v>
      </c>
      <c r="T789" s="30">
        <v>0</v>
      </c>
      <c r="U789" s="19"/>
      <c r="V789" s="26">
        <v>0</v>
      </c>
      <c r="W789" s="26">
        <v>0</v>
      </c>
      <c r="X789" s="27">
        <v>0</v>
      </c>
      <c r="Y789" s="18"/>
      <c r="Z789" s="29">
        <v>0</v>
      </c>
      <c r="AA789" s="29">
        <v>0</v>
      </c>
      <c r="AB789" s="30">
        <v>0</v>
      </c>
      <c r="AC789" s="19"/>
      <c r="AD789" s="26">
        <v>0</v>
      </c>
      <c r="AE789" s="26">
        <v>0</v>
      </c>
      <c r="AF789" s="27">
        <v>0</v>
      </c>
      <c r="AG789" s="18"/>
      <c r="AH789" s="34">
        <v>0</v>
      </c>
      <c r="AI789" s="34">
        <v>0</v>
      </c>
      <c r="AJ789" s="34">
        <v>0</v>
      </c>
      <c r="AK789" s="19"/>
      <c r="AL789" s="35">
        <v>44469.041666666664</v>
      </c>
      <c r="AM789" s="16"/>
    </row>
    <row r="790" spans="1:39" ht="57.75" hidden="1" x14ac:dyDescent="0.25">
      <c r="A790" s="25" t="s">
        <v>183</v>
      </c>
      <c r="B790" s="25" t="s">
        <v>1136</v>
      </c>
      <c r="C790" s="39">
        <v>638347</v>
      </c>
      <c r="D790" s="25" t="s">
        <v>1653</v>
      </c>
      <c r="E790" s="25" t="s">
        <v>53</v>
      </c>
      <c r="F790" s="25" t="s">
        <v>54</v>
      </c>
      <c r="G790" s="25" t="s">
        <v>79</v>
      </c>
      <c r="H790" s="25" t="s">
        <v>56</v>
      </c>
      <c r="I790" s="25" t="s">
        <v>56</v>
      </c>
      <c r="J790" s="25" t="s">
        <v>195</v>
      </c>
      <c r="K790" s="25" t="s">
        <v>58</v>
      </c>
      <c r="L790" s="25" t="s">
        <v>213</v>
      </c>
      <c r="M790" s="25" t="s">
        <v>1654</v>
      </c>
      <c r="N790" s="26">
        <v>112741.25</v>
      </c>
      <c r="O790" s="26">
        <v>107662.91</v>
      </c>
      <c r="P790" s="27">
        <v>-5078.3399999999965</v>
      </c>
      <c r="Q790" s="28">
        <v>-4.5044205204394991E-2</v>
      </c>
      <c r="R790" s="29">
        <v>27625.200000000001</v>
      </c>
      <c r="S790" s="29">
        <v>19531.16</v>
      </c>
      <c r="T790" s="30">
        <v>-8094.0400000000009</v>
      </c>
      <c r="U790" s="31">
        <v>-0.29299480184758847</v>
      </c>
      <c r="V790" s="26">
        <v>76692.05</v>
      </c>
      <c r="W790" s="26">
        <v>82959.75</v>
      </c>
      <c r="X790" s="27">
        <v>6267.6999999999971</v>
      </c>
      <c r="Y790" s="28">
        <v>8.1725550431889574E-2</v>
      </c>
      <c r="Z790" s="29">
        <v>8424</v>
      </c>
      <c r="AA790" s="29">
        <v>5172</v>
      </c>
      <c r="AB790" s="30">
        <v>-3252</v>
      </c>
      <c r="AC790" s="32">
        <v>-0.38603988603988604</v>
      </c>
      <c r="AD790" s="26">
        <v>0</v>
      </c>
      <c r="AE790" s="26">
        <v>0</v>
      </c>
      <c r="AF790" s="27">
        <v>0</v>
      </c>
      <c r="AG790" s="18"/>
      <c r="AH790" s="34">
        <v>216</v>
      </c>
      <c r="AI790" s="34">
        <v>220</v>
      </c>
      <c r="AJ790" s="34">
        <v>4</v>
      </c>
      <c r="AK790" s="32">
        <v>1.8518518518518517E-2</v>
      </c>
      <c r="AL790" s="35">
        <v>44694.041666666664</v>
      </c>
      <c r="AM790" s="16"/>
    </row>
    <row r="791" spans="1:39" ht="33" hidden="1" x14ac:dyDescent="0.25">
      <c r="A791" s="25" t="s">
        <v>183</v>
      </c>
      <c r="B791" s="25" t="s">
        <v>51</v>
      </c>
      <c r="C791" s="39">
        <v>638364</v>
      </c>
      <c r="D791" s="25" t="s">
        <v>311</v>
      </c>
      <c r="E791" s="25" t="s">
        <v>53</v>
      </c>
      <c r="F791" s="25" t="s">
        <v>54</v>
      </c>
      <c r="G791" s="25" t="s">
        <v>75</v>
      </c>
      <c r="H791" s="25" t="s">
        <v>56</v>
      </c>
      <c r="I791" s="25" t="s">
        <v>56</v>
      </c>
      <c r="J791" s="25" t="s">
        <v>195</v>
      </c>
      <c r="K791" s="25" t="s">
        <v>58</v>
      </c>
      <c r="L791" s="25" t="s">
        <v>202</v>
      </c>
      <c r="M791" s="25" t="s">
        <v>187</v>
      </c>
      <c r="N791" s="26">
        <v>10648.43</v>
      </c>
      <c r="O791" s="26">
        <v>8713.32</v>
      </c>
      <c r="P791" s="27">
        <v>-1935.1100000000006</v>
      </c>
      <c r="Q791" s="28">
        <v>-0.18172725932367501</v>
      </c>
      <c r="R791" s="29">
        <v>3346.79</v>
      </c>
      <c r="S791" s="29">
        <v>2355.48</v>
      </c>
      <c r="T791" s="30">
        <v>-991.31</v>
      </c>
      <c r="U791" s="31">
        <v>-0.29619725169490763</v>
      </c>
      <c r="V791" s="26">
        <v>6507.64</v>
      </c>
      <c r="W791" s="26">
        <v>5787.57</v>
      </c>
      <c r="X791" s="27">
        <v>-720.07000000000062</v>
      </c>
      <c r="Y791" s="28">
        <v>-0.11064994375841328</v>
      </c>
      <c r="Z791" s="29">
        <v>794</v>
      </c>
      <c r="AA791" s="29">
        <v>570.27</v>
      </c>
      <c r="AB791" s="30">
        <v>-223.73000000000002</v>
      </c>
      <c r="AC791" s="32">
        <v>-0.2817758186397985</v>
      </c>
      <c r="AD791" s="26">
        <v>0</v>
      </c>
      <c r="AE791" s="26">
        <v>0</v>
      </c>
      <c r="AF791" s="27">
        <v>0</v>
      </c>
      <c r="AG791" s="18"/>
      <c r="AH791" s="34">
        <v>21</v>
      </c>
      <c r="AI791" s="34">
        <v>26</v>
      </c>
      <c r="AJ791" s="34">
        <v>5</v>
      </c>
      <c r="AK791" s="32">
        <v>0.23809523809523808</v>
      </c>
      <c r="AL791" s="35">
        <v>44467.041666666664</v>
      </c>
      <c r="AM791" s="16"/>
    </row>
    <row r="792" spans="1:39" ht="33" hidden="1" x14ac:dyDescent="0.25">
      <c r="A792" s="25" t="s">
        <v>183</v>
      </c>
      <c r="B792" s="25" t="s">
        <v>51</v>
      </c>
      <c r="C792" s="39">
        <v>638365</v>
      </c>
      <c r="D792" s="25" t="s">
        <v>310</v>
      </c>
      <c r="E792" s="25" t="s">
        <v>53</v>
      </c>
      <c r="F792" s="25" t="s">
        <v>54</v>
      </c>
      <c r="G792" s="25" t="s">
        <v>79</v>
      </c>
      <c r="H792" s="17"/>
      <c r="I792" s="17"/>
      <c r="J792" s="25" t="s">
        <v>195</v>
      </c>
      <c r="K792" s="25" t="s">
        <v>58</v>
      </c>
      <c r="L792" s="25" t="s">
        <v>202</v>
      </c>
      <c r="M792" s="25" t="s">
        <v>187</v>
      </c>
      <c r="N792" s="26">
        <v>172943.46</v>
      </c>
      <c r="O792" s="26">
        <v>169941.6</v>
      </c>
      <c r="P792" s="27">
        <v>-3001.859999999986</v>
      </c>
      <c r="Q792" s="28">
        <v>-1.7357464688170263E-2</v>
      </c>
      <c r="R792" s="29">
        <v>5606.95</v>
      </c>
      <c r="S792" s="29">
        <v>17069.490000000002</v>
      </c>
      <c r="T792" s="30">
        <v>11462.54</v>
      </c>
      <c r="U792" s="31">
        <v>2.044344964731271</v>
      </c>
      <c r="V792" s="26">
        <v>65266.79</v>
      </c>
      <c r="W792" s="26">
        <v>65592.47</v>
      </c>
      <c r="X792" s="27">
        <v>325.68000000000029</v>
      </c>
      <c r="Y792" s="28">
        <v>4.9899803560126106E-3</v>
      </c>
      <c r="Z792" s="29">
        <v>220</v>
      </c>
      <c r="AA792" s="29">
        <v>0</v>
      </c>
      <c r="AB792" s="30">
        <v>-220</v>
      </c>
      <c r="AC792" s="32">
        <v>-1</v>
      </c>
      <c r="AD792" s="26">
        <v>101849.72</v>
      </c>
      <c r="AE792" s="26">
        <v>87279.64</v>
      </c>
      <c r="AF792" s="27">
        <v>-14570.080000000002</v>
      </c>
      <c r="AG792" s="33">
        <v>-0.14305468881014108</v>
      </c>
      <c r="AH792" s="34">
        <v>40</v>
      </c>
      <c r="AI792" s="34">
        <v>19</v>
      </c>
      <c r="AJ792" s="34">
        <v>-21</v>
      </c>
      <c r="AK792" s="32">
        <v>-0.52500000000000002</v>
      </c>
      <c r="AL792" s="35">
        <v>44546.041666666664</v>
      </c>
      <c r="AM792" s="16"/>
    </row>
    <row r="793" spans="1:39" ht="41.25" hidden="1" x14ac:dyDescent="0.25">
      <c r="A793" s="25" t="s">
        <v>183</v>
      </c>
      <c r="B793" s="25" t="s">
        <v>51</v>
      </c>
      <c r="C793" s="39">
        <v>638367</v>
      </c>
      <c r="D793" s="25" t="s">
        <v>316</v>
      </c>
      <c r="E793" s="25" t="s">
        <v>53</v>
      </c>
      <c r="F793" s="25" t="s">
        <v>54</v>
      </c>
      <c r="G793" s="25" t="s">
        <v>75</v>
      </c>
      <c r="H793" s="25" t="s">
        <v>83</v>
      </c>
      <c r="I793" s="25" t="s">
        <v>56</v>
      </c>
      <c r="J793" s="25" t="s">
        <v>195</v>
      </c>
      <c r="K793" s="25" t="s">
        <v>58</v>
      </c>
      <c r="L793" s="25" t="s">
        <v>202</v>
      </c>
      <c r="M793" s="25" t="s">
        <v>187</v>
      </c>
      <c r="N793" s="26">
        <v>26479.96</v>
      </c>
      <c r="O793" s="26">
        <v>20196.78</v>
      </c>
      <c r="P793" s="27">
        <v>-6283.18</v>
      </c>
      <c r="Q793" s="28">
        <v>-0.23728056991022647</v>
      </c>
      <c r="R793" s="29">
        <v>7473.05</v>
      </c>
      <c r="S793" s="29">
        <v>4590.78</v>
      </c>
      <c r="T793" s="30">
        <v>-2882.2700000000004</v>
      </c>
      <c r="U793" s="31">
        <v>-0.38568857427690173</v>
      </c>
      <c r="V793" s="26">
        <v>17446.91</v>
      </c>
      <c r="W793" s="26">
        <v>14221.51</v>
      </c>
      <c r="X793" s="27">
        <v>-3225.3999999999996</v>
      </c>
      <c r="Y793" s="28">
        <v>-0.18486941240597904</v>
      </c>
      <c r="Z793" s="29">
        <v>1560</v>
      </c>
      <c r="AA793" s="29">
        <v>1384.49</v>
      </c>
      <c r="AB793" s="30">
        <v>-175.51</v>
      </c>
      <c r="AC793" s="32">
        <v>-0.11250641025641026</v>
      </c>
      <c r="AD793" s="26">
        <v>0</v>
      </c>
      <c r="AE793" s="26">
        <v>0</v>
      </c>
      <c r="AF793" s="27">
        <v>0</v>
      </c>
      <c r="AG793" s="18"/>
      <c r="AH793" s="34">
        <v>40</v>
      </c>
      <c r="AI793" s="34">
        <v>36</v>
      </c>
      <c r="AJ793" s="34">
        <v>-4</v>
      </c>
      <c r="AK793" s="32">
        <v>-0.1</v>
      </c>
      <c r="AL793" s="35">
        <v>44518.041666666664</v>
      </c>
      <c r="AM793" s="16"/>
    </row>
    <row r="794" spans="1:39" ht="74.25" hidden="1" x14ac:dyDescent="0.25">
      <c r="A794" s="25" t="s">
        <v>183</v>
      </c>
      <c r="B794" s="25" t="s">
        <v>51</v>
      </c>
      <c r="C794" s="39">
        <v>638403</v>
      </c>
      <c r="D794" s="25" t="s">
        <v>301</v>
      </c>
      <c r="E794" s="25" t="s">
        <v>53</v>
      </c>
      <c r="F794" s="25" t="s">
        <v>54</v>
      </c>
      <c r="G794" s="25" t="s">
        <v>79</v>
      </c>
      <c r="H794" s="17"/>
      <c r="I794" s="17"/>
      <c r="J794" s="25" t="s">
        <v>195</v>
      </c>
      <c r="K794" s="25" t="s">
        <v>58</v>
      </c>
      <c r="L794" s="25" t="s">
        <v>213</v>
      </c>
      <c r="M794" s="25" t="s">
        <v>187</v>
      </c>
      <c r="N794" s="26">
        <v>575586.88</v>
      </c>
      <c r="O794" s="26">
        <v>532425.06999999995</v>
      </c>
      <c r="P794" s="27">
        <v>-43161.810000000056</v>
      </c>
      <c r="Q794" s="28">
        <v>-7.4987480604144507E-2</v>
      </c>
      <c r="R794" s="29">
        <v>43182.68</v>
      </c>
      <c r="S794" s="29">
        <v>102530.15</v>
      </c>
      <c r="T794" s="30">
        <v>59347.469999999994</v>
      </c>
      <c r="U794" s="31">
        <v>1.3743350343239464</v>
      </c>
      <c r="V794" s="26">
        <v>8234.84</v>
      </c>
      <c r="W794" s="26">
        <v>7047.12</v>
      </c>
      <c r="X794" s="27">
        <v>-1187.7200000000003</v>
      </c>
      <c r="Y794" s="28">
        <v>-0.14423109617187466</v>
      </c>
      <c r="Z794" s="29">
        <v>0</v>
      </c>
      <c r="AA794" s="29">
        <v>7391.3</v>
      </c>
      <c r="AB794" s="30">
        <v>7391.3</v>
      </c>
      <c r="AC794" s="19"/>
      <c r="AD794" s="26">
        <v>524169.36</v>
      </c>
      <c r="AE794" s="26">
        <v>415456.5</v>
      </c>
      <c r="AF794" s="27">
        <v>-108712.85999999999</v>
      </c>
      <c r="AG794" s="33">
        <v>-0.2074002570466919</v>
      </c>
      <c r="AH794" s="34">
        <v>332</v>
      </c>
      <c r="AI794" s="34">
        <v>340.25</v>
      </c>
      <c r="AJ794" s="34">
        <v>8.25</v>
      </c>
      <c r="AK794" s="32">
        <v>2.4849397590361446E-2</v>
      </c>
      <c r="AL794" s="35">
        <v>44400.041666666664</v>
      </c>
      <c r="AM794" s="16"/>
    </row>
    <row r="795" spans="1:39" ht="33" hidden="1" x14ac:dyDescent="0.25">
      <c r="A795" s="25" t="s">
        <v>183</v>
      </c>
      <c r="B795" s="25" t="s">
        <v>51</v>
      </c>
      <c r="C795" s="39">
        <v>638416</v>
      </c>
      <c r="D795" s="25" t="s">
        <v>255</v>
      </c>
      <c r="E795" s="25" t="s">
        <v>53</v>
      </c>
      <c r="F795" s="25" t="s">
        <v>54</v>
      </c>
      <c r="G795" s="25" t="s">
        <v>236</v>
      </c>
      <c r="H795" s="25" t="s">
        <v>56</v>
      </c>
      <c r="I795" s="25" t="s">
        <v>56</v>
      </c>
      <c r="J795" s="25" t="s">
        <v>195</v>
      </c>
      <c r="K795" s="25" t="s">
        <v>58</v>
      </c>
      <c r="L795" s="25" t="s">
        <v>202</v>
      </c>
      <c r="M795" s="25" t="s">
        <v>192</v>
      </c>
      <c r="N795" s="26">
        <v>22597.18</v>
      </c>
      <c r="O795" s="26">
        <v>19447.66</v>
      </c>
      <c r="P795" s="27">
        <v>-3149.5200000000004</v>
      </c>
      <c r="Q795" s="28">
        <v>-0.13937668328525951</v>
      </c>
      <c r="R795" s="29">
        <v>14047.88</v>
      </c>
      <c r="S795" s="29">
        <v>5944.18</v>
      </c>
      <c r="T795" s="30">
        <v>-8103.6999999999989</v>
      </c>
      <c r="U795" s="31">
        <v>-0.57686284336141824</v>
      </c>
      <c r="V795" s="26">
        <v>2261.3000000000002</v>
      </c>
      <c r="W795" s="26">
        <v>1904.25</v>
      </c>
      <c r="X795" s="27">
        <v>-357.05000000000018</v>
      </c>
      <c r="Y795" s="28">
        <v>-0.15789590058815733</v>
      </c>
      <c r="Z795" s="29">
        <v>3912</v>
      </c>
      <c r="AA795" s="29">
        <v>893.43</v>
      </c>
      <c r="AB795" s="30">
        <v>-3018.57</v>
      </c>
      <c r="AC795" s="32">
        <v>-0.77161809815950921</v>
      </c>
      <c r="AD795" s="26">
        <v>2376</v>
      </c>
      <c r="AE795" s="26">
        <v>10705.8</v>
      </c>
      <c r="AF795" s="27">
        <v>8329.7999999999993</v>
      </c>
      <c r="AG795" s="33">
        <v>3.5058080808080807</v>
      </c>
      <c r="AH795" s="34">
        <v>108</v>
      </c>
      <c r="AI795" s="34">
        <v>34</v>
      </c>
      <c r="AJ795" s="34">
        <v>-74</v>
      </c>
      <c r="AK795" s="32">
        <v>-0.68518518518518523</v>
      </c>
      <c r="AL795" s="35">
        <v>44277.041666666664</v>
      </c>
      <c r="AM795" s="16"/>
    </row>
    <row r="796" spans="1:39" ht="33" hidden="1" x14ac:dyDescent="0.25">
      <c r="A796" s="25" t="s">
        <v>183</v>
      </c>
      <c r="B796" s="25" t="s">
        <v>51</v>
      </c>
      <c r="C796" s="39">
        <v>638470</v>
      </c>
      <c r="D796" s="25" t="s">
        <v>308</v>
      </c>
      <c r="E796" s="25" t="s">
        <v>53</v>
      </c>
      <c r="F796" s="25" t="s">
        <v>54</v>
      </c>
      <c r="G796" s="25" t="s">
        <v>79</v>
      </c>
      <c r="H796" s="17"/>
      <c r="I796" s="17"/>
      <c r="J796" s="25" t="s">
        <v>195</v>
      </c>
      <c r="K796" s="25" t="s">
        <v>65</v>
      </c>
      <c r="L796" s="25" t="s">
        <v>213</v>
      </c>
      <c r="M796" s="25" t="s">
        <v>187</v>
      </c>
      <c r="N796" s="26">
        <v>35786.22</v>
      </c>
      <c r="O796" s="26">
        <v>32147.02</v>
      </c>
      <c r="P796" s="27">
        <v>-3639.2000000000007</v>
      </c>
      <c r="Q796" s="28">
        <v>-0.10169277448135065</v>
      </c>
      <c r="R796" s="29">
        <v>12804.15</v>
      </c>
      <c r="S796" s="29">
        <v>10601.66</v>
      </c>
      <c r="T796" s="30">
        <v>-2202.4899999999998</v>
      </c>
      <c r="U796" s="31">
        <v>-0.1720137611633728</v>
      </c>
      <c r="V796" s="26">
        <v>19238.07</v>
      </c>
      <c r="W796" s="26">
        <v>16772.400000000001</v>
      </c>
      <c r="X796" s="27">
        <v>-2465.6699999999983</v>
      </c>
      <c r="Y796" s="28">
        <v>-0.12816618299028948</v>
      </c>
      <c r="Z796" s="29">
        <v>3744</v>
      </c>
      <c r="AA796" s="29">
        <v>4080.61</v>
      </c>
      <c r="AB796" s="30">
        <v>336.61000000000013</v>
      </c>
      <c r="AC796" s="32">
        <v>8.9906517094017133E-2</v>
      </c>
      <c r="AD796" s="26">
        <v>0</v>
      </c>
      <c r="AE796" s="26">
        <v>692.35</v>
      </c>
      <c r="AF796" s="27">
        <v>692.35</v>
      </c>
      <c r="AG796" s="18"/>
      <c r="AH796" s="34">
        <v>96</v>
      </c>
      <c r="AI796" s="34">
        <v>92.5</v>
      </c>
      <c r="AJ796" s="34">
        <v>-3.5</v>
      </c>
      <c r="AK796" s="32">
        <v>-3.6458333333333336E-2</v>
      </c>
      <c r="AL796" s="35">
        <v>44257.041666666664</v>
      </c>
      <c r="AM796" s="16"/>
    </row>
    <row r="797" spans="1:39" ht="33" hidden="1" x14ac:dyDescent="0.25">
      <c r="A797" s="25" t="s">
        <v>183</v>
      </c>
      <c r="B797" s="25" t="s">
        <v>51</v>
      </c>
      <c r="C797" s="39">
        <v>638471</v>
      </c>
      <c r="D797" s="25" t="s">
        <v>306</v>
      </c>
      <c r="E797" s="25" t="s">
        <v>53</v>
      </c>
      <c r="F797" s="25" t="s">
        <v>54</v>
      </c>
      <c r="G797" s="25" t="s">
        <v>75</v>
      </c>
      <c r="H797" s="25" t="s">
        <v>307</v>
      </c>
      <c r="I797" s="25" t="s">
        <v>56</v>
      </c>
      <c r="J797" s="25" t="s">
        <v>195</v>
      </c>
      <c r="K797" s="25" t="s">
        <v>58</v>
      </c>
      <c r="L797" s="25" t="s">
        <v>213</v>
      </c>
      <c r="M797" s="25" t="s">
        <v>187</v>
      </c>
      <c r="N797" s="26">
        <v>12525.4</v>
      </c>
      <c r="O797" s="26">
        <v>8579.6200000000008</v>
      </c>
      <c r="P797" s="27">
        <v>-3945.7799999999988</v>
      </c>
      <c r="Q797" s="28">
        <v>-0.31502227473773287</v>
      </c>
      <c r="R797" s="29">
        <v>5090.34</v>
      </c>
      <c r="S797" s="29">
        <v>2056.84</v>
      </c>
      <c r="T797" s="30">
        <v>-3033.5</v>
      </c>
      <c r="U797" s="31">
        <v>-0.59593268818978695</v>
      </c>
      <c r="V797" s="26">
        <v>6187.06</v>
      </c>
      <c r="W797" s="26">
        <v>6166.36</v>
      </c>
      <c r="X797" s="27">
        <v>-20.700000000000728</v>
      </c>
      <c r="Y797" s="28">
        <v>-3.3456924613630263E-3</v>
      </c>
      <c r="Z797" s="29">
        <v>1248</v>
      </c>
      <c r="AA797" s="29">
        <v>356.42</v>
      </c>
      <c r="AB797" s="30">
        <v>-891.57999999999993</v>
      </c>
      <c r="AC797" s="32">
        <v>-0.71440705128205118</v>
      </c>
      <c r="AD797" s="26">
        <v>0</v>
      </c>
      <c r="AE797" s="26">
        <v>0</v>
      </c>
      <c r="AF797" s="27">
        <v>0</v>
      </c>
      <c r="AG797" s="18"/>
      <c r="AH797" s="34">
        <v>32</v>
      </c>
      <c r="AI797" s="34">
        <v>17.5</v>
      </c>
      <c r="AJ797" s="34">
        <v>-14.5</v>
      </c>
      <c r="AK797" s="32">
        <v>-0.453125</v>
      </c>
      <c r="AL797" s="35">
        <v>44527.041666666664</v>
      </c>
      <c r="AM797" s="16"/>
    </row>
    <row r="798" spans="1:39" ht="33" hidden="1" x14ac:dyDescent="0.25">
      <c r="A798" s="25" t="s">
        <v>183</v>
      </c>
      <c r="B798" s="25" t="s">
        <v>51</v>
      </c>
      <c r="C798" s="39">
        <v>638472</v>
      </c>
      <c r="D798" s="25" t="s">
        <v>319</v>
      </c>
      <c r="E798" s="25" t="s">
        <v>53</v>
      </c>
      <c r="F798" s="25" t="s">
        <v>54</v>
      </c>
      <c r="G798" s="25" t="s">
        <v>75</v>
      </c>
      <c r="H798" s="25" t="s">
        <v>56</v>
      </c>
      <c r="I798" s="25" t="s">
        <v>56</v>
      </c>
      <c r="J798" s="25" t="s">
        <v>195</v>
      </c>
      <c r="K798" s="25" t="s">
        <v>58</v>
      </c>
      <c r="L798" s="25" t="s">
        <v>213</v>
      </c>
      <c r="M798" s="25" t="s">
        <v>187</v>
      </c>
      <c r="N798" s="26">
        <v>12525.4</v>
      </c>
      <c r="O798" s="26">
        <v>10458.23</v>
      </c>
      <c r="P798" s="27">
        <v>-2067.17</v>
      </c>
      <c r="Q798" s="28">
        <v>-0.16503824229166336</v>
      </c>
      <c r="R798" s="29">
        <v>5090.34</v>
      </c>
      <c r="S798" s="29">
        <v>2558.16</v>
      </c>
      <c r="T798" s="30">
        <v>-2532.1800000000003</v>
      </c>
      <c r="U798" s="31">
        <v>-0.49744810759202729</v>
      </c>
      <c r="V798" s="26">
        <v>6187.06</v>
      </c>
      <c r="W798" s="26">
        <v>6166.36</v>
      </c>
      <c r="X798" s="27">
        <v>-20.700000000000728</v>
      </c>
      <c r="Y798" s="28">
        <v>-3.3456924613630263E-3</v>
      </c>
      <c r="Z798" s="29">
        <v>1248</v>
      </c>
      <c r="AA798" s="29">
        <v>579.78</v>
      </c>
      <c r="AB798" s="30">
        <v>-668.22</v>
      </c>
      <c r="AC798" s="32">
        <v>-0.5354326923076923</v>
      </c>
      <c r="AD798" s="26">
        <v>0</v>
      </c>
      <c r="AE798" s="26">
        <v>1153.93</v>
      </c>
      <c r="AF798" s="27">
        <v>1153.93</v>
      </c>
      <c r="AG798" s="18"/>
      <c r="AH798" s="34">
        <v>32</v>
      </c>
      <c r="AI798" s="34">
        <v>17</v>
      </c>
      <c r="AJ798" s="34">
        <v>-15</v>
      </c>
      <c r="AK798" s="32">
        <v>-0.46875</v>
      </c>
      <c r="AL798" s="35">
        <v>44528.041666666664</v>
      </c>
      <c r="AM798" s="16"/>
    </row>
    <row r="799" spans="1:39" ht="33" hidden="1" x14ac:dyDescent="0.25">
      <c r="A799" s="25" t="s">
        <v>183</v>
      </c>
      <c r="B799" s="25" t="s">
        <v>51</v>
      </c>
      <c r="C799" s="39">
        <v>638473</v>
      </c>
      <c r="D799" s="25" t="s">
        <v>323</v>
      </c>
      <c r="E799" s="25" t="s">
        <v>53</v>
      </c>
      <c r="F799" s="25" t="s">
        <v>54</v>
      </c>
      <c r="G799" s="25" t="s">
        <v>75</v>
      </c>
      <c r="H799" s="25" t="s">
        <v>56</v>
      </c>
      <c r="I799" s="25" t="s">
        <v>56</v>
      </c>
      <c r="J799" s="25" t="s">
        <v>195</v>
      </c>
      <c r="K799" s="25" t="s">
        <v>58</v>
      </c>
      <c r="L799" s="25" t="s">
        <v>213</v>
      </c>
      <c r="M799" s="25" t="s">
        <v>187</v>
      </c>
      <c r="N799" s="26">
        <v>12525.4</v>
      </c>
      <c r="O799" s="26">
        <v>9831.76</v>
      </c>
      <c r="P799" s="27">
        <v>-2693.6399999999994</v>
      </c>
      <c r="Q799" s="28">
        <v>-0.2150542098455937</v>
      </c>
      <c r="R799" s="29">
        <v>5090.34</v>
      </c>
      <c r="S799" s="29">
        <v>3291.22</v>
      </c>
      <c r="T799" s="30">
        <v>-1799.1200000000003</v>
      </c>
      <c r="U799" s="31">
        <v>-0.35343808075688465</v>
      </c>
      <c r="V799" s="26">
        <v>6187.06</v>
      </c>
      <c r="W799" s="26">
        <v>6357.58</v>
      </c>
      <c r="X799" s="27">
        <v>170.51999999999953</v>
      </c>
      <c r="Y799" s="28">
        <v>2.7560747754183653E-2</v>
      </c>
      <c r="Z799" s="29">
        <v>1248</v>
      </c>
      <c r="AA799" s="29">
        <v>182.96</v>
      </c>
      <c r="AB799" s="30">
        <v>-1065.04</v>
      </c>
      <c r="AC799" s="32">
        <v>-0.85339743589743589</v>
      </c>
      <c r="AD799" s="26">
        <v>0</v>
      </c>
      <c r="AE799" s="26">
        <v>0</v>
      </c>
      <c r="AF799" s="27">
        <v>0</v>
      </c>
      <c r="AG799" s="18"/>
      <c r="AH799" s="34">
        <v>32</v>
      </c>
      <c r="AI799" s="34">
        <v>17.5</v>
      </c>
      <c r="AJ799" s="34">
        <v>-14.5</v>
      </c>
      <c r="AK799" s="32">
        <v>-0.453125</v>
      </c>
      <c r="AL799" s="35">
        <v>44527.041666666664</v>
      </c>
      <c r="AM799" s="16"/>
    </row>
    <row r="800" spans="1:39" ht="33" hidden="1" x14ac:dyDescent="0.25">
      <c r="A800" s="25" t="s">
        <v>183</v>
      </c>
      <c r="B800" s="25" t="s">
        <v>51</v>
      </c>
      <c r="C800" s="39">
        <v>638474</v>
      </c>
      <c r="D800" s="25" t="s">
        <v>313</v>
      </c>
      <c r="E800" s="25" t="s">
        <v>53</v>
      </c>
      <c r="F800" s="25" t="s">
        <v>54</v>
      </c>
      <c r="G800" s="25" t="s">
        <v>75</v>
      </c>
      <c r="H800" s="25" t="s">
        <v>55</v>
      </c>
      <c r="I800" s="25" t="s">
        <v>56</v>
      </c>
      <c r="J800" s="25" t="s">
        <v>195</v>
      </c>
      <c r="K800" s="25" t="s">
        <v>58</v>
      </c>
      <c r="L800" s="25" t="s">
        <v>213</v>
      </c>
      <c r="M800" s="25" t="s">
        <v>187</v>
      </c>
      <c r="N800" s="26">
        <v>24247.599999999999</v>
      </c>
      <c r="O800" s="26">
        <v>18385.88</v>
      </c>
      <c r="P800" s="27">
        <v>-5861.7199999999975</v>
      </c>
      <c r="Q800" s="28">
        <v>-0.24174433758392574</v>
      </c>
      <c r="R800" s="29">
        <v>8700.56</v>
      </c>
      <c r="S800" s="29">
        <v>4409.5</v>
      </c>
      <c r="T800" s="30">
        <v>-4291.0599999999995</v>
      </c>
      <c r="U800" s="31">
        <v>-0.49319354156514061</v>
      </c>
      <c r="V800" s="26">
        <v>13051.04</v>
      </c>
      <c r="W800" s="26">
        <v>11552.72</v>
      </c>
      <c r="X800" s="27">
        <v>-1498.3200000000015</v>
      </c>
      <c r="Y800" s="28">
        <v>-0.11480464392109758</v>
      </c>
      <c r="Z800" s="29">
        <v>2496</v>
      </c>
      <c r="AA800" s="29">
        <v>2423.66</v>
      </c>
      <c r="AB800" s="30">
        <v>-72.340000000000146</v>
      </c>
      <c r="AC800" s="32">
        <v>-2.8982371794871852E-2</v>
      </c>
      <c r="AD800" s="26">
        <v>0</v>
      </c>
      <c r="AE800" s="26">
        <v>0</v>
      </c>
      <c r="AF800" s="27">
        <v>0</v>
      </c>
      <c r="AG800" s="18"/>
      <c r="AH800" s="34">
        <v>64</v>
      </c>
      <c r="AI800" s="34">
        <v>30</v>
      </c>
      <c r="AJ800" s="34">
        <v>-34</v>
      </c>
      <c r="AK800" s="32">
        <v>-0.53125</v>
      </c>
      <c r="AL800" s="35">
        <v>44428.041666666664</v>
      </c>
      <c r="AM800" s="16"/>
    </row>
    <row r="801" spans="1:39" ht="33" hidden="1" x14ac:dyDescent="0.25">
      <c r="A801" s="25" t="s">
        <v>183</v>
      </c>
      <c r="B801" s="25" t="s">
        <v>51</v>
      </c>
      <c r="C801" s="39">
        <v>638475</v>
      </c>
      <c r="D801" s="25" t="s">
        <v>326</v>
      </c>
      <c r="E801" s="25" t="s">
        <v>53</v>
      </c>
      <c r="F801" s="25" t="s">
        <v>54</v>
      </c>
      <c r="G801" s="25" t="s">
        <v>75</v>
      </c>
      <c r="H801" s="25" t="s">
        <v>56</v>
      </c>
      <c r="I801" s="25" t="s">
        <v>56</v>
      </c>
      <c r="J801" s="25" t="s">
        <v>195</v>
      </c>
      <c r="K801" s="25" t="s">
        <v>58</v>
      </c>
      <c r="L801" s="25" t="s">
        <v>213</v>
      </c>
      <c r="M801" s="25" t="s">
        <v>187</v>
      </c>
      <c r="N801" s="26">
        <v>82806.240000000005</v>
      </c>
      <c r="O801" s="26">
        <v>85641.99</v>
      </c>
      <c r="P801" s="27">
        <v>2835.75</v>
      </c>
      <c r="Q801" s="28">
        <v>3.4245607577399959E-2</v>
      </c>
      <c r="R801" s="29">
        <v>25030.68</v>
      </c>
      <c r="S801" s="29">
        <v>17858.89</v>
      </c>
      <c r="T801" s="30">
        <v>-7171.7900000000009</v>
      </c>
      <c r="U801" s="31">
        <v>-0.28651998267725848</v>
      </c>
      <c r="V801" s="26">
        <v>32155.56</v>
      </c>
      <c r="W801" s="26">
        <v>29095.89</v>
      </c>
      <c r="X801" s="27">
        <v>-3059.6700000000019</v>
      </c>
      <c r="Y801" s="28">
        <v>-9.5152129211868858E-2</v>
      </c>
      <c r="Z801" s="29">
        <v>7800</v>
      </c>
      <c r="AA801" s="29">
        <v>2661.27</v>
      </c>
      <c r="AB801" s="30">
        <v>-5138.7299999999996</v>
      </c>
      <c r="AC801" s="32">
        <v>-0.65881153846153839</v>
      </c>
      <c r="AD801" s="26">
        <v>17820</v>
      </c>
      <c r="AE801" s="26">
        <v>36025.94</v>
      </c>
      <c r="AF801" s="27">
        <v>18205.940000000002</v>
      </c>
      <c r="AG801" s="33">
        <v>1.0216576879910215</v>
      </c>
      <c r="AH801" s="34">
        <v>200</v>
      </c>
      <c r="AI801" s="34">
        <v>141.5</v>
      </c>
      <c r="AJ801" s="34">
        <v>-58.5</v>
      </c>
      <c r="AK801" s="32">
        <v>-0.29249999999999998</v>
      </c>
      <c r="AL801" s="35">
        <v>44419.041666666664</v>
      </c>
      <c r="AM801" s="16"/>
    </row>
    <row r="802" spans="1:39" ht="33" hidden="1" x14ac:dyDescent="0.25">
      <c r="A802" s="25" t="s">
        <v>183</v>
      </c>
      <c r="B802" s="25" t="s">
        <v>51</v>
      </c>
      <c r="C802" s="39">
        <v>638476</v>
      </c>
      <c r="D802" s="25" t="s">
        <v>314</v>
      </c>
      <c r="E802" s="25" t="s">
        <v>53</v>
      </c>
      <c r="F802" s="25" t="s">
        <v>54</v>
      </c>
      <c r="G802" s="25" t="s">
        <v>75</v>
      </c>
      <c r="H802" s="25" t="s">
        <v>56</v>
      </c>
      <c r="I802" s="25" t="s">
        <v>56</v>
      </c>
      <c r="J802" s="25" t="s">
        <v>195</v>
      </c>
      <c r="K802" s="25" t="s">
        <v>58</v>
      </c>
      <c r="L802" s="25" t="s">
        <v>213</v>
      </c>
      <c r="M802" s="25" t="s">
        <v>187</v>
      </c>
      <c r="N802" s="26">
        <v>24247.599999999999</v>
      </c>
      <c r="O802" s="26">
        <v>18869.060000000001</v>
      </c>
      <c r="P802" s="27">
        <v>-5378.5399999999972</v>
      </c>
      <c r="Q802" s="28">
        <v>-0.22181741698147436</v>
      </c>
      <c r="R802" s="29">
        <v>8700.56</v>
      </c>
      <c r="S802" s="29">
        <v>5223.18</v>
      </c>
      <c r="T802" s="30">
        <v>-3477.3799999999992</v>
      </c>
      <c r="U802" s="31">
        <v>-0.39967312448853859</v>
      </c>
      <c r="V802" s="26">
        <v>13051.04</v>
      </c>
      <c r="W802" s="26">
        <v>11668.94</v>
      </c>
      <c r="X802" s="27">
        <v>-1382.1000000000004</v>
      </c>
      <c r="Y802" s="28">
        <v>-0.10589960646814356</v>
      </c>
      <c r="Z802" s="29">
        <v>2496</v>
      </c>
      <c r="AA802" s="29">
        <v>1976.94</v>
      </c>
      <c r="AB802" s="30">
        <v>-519.05999999999995</v>
      </c>
      <c r="AC802" s="32">
        <v>-0.20795673076923074</v>
      </c>
      <c r="AD802" s="26">
        <v>0</v>
      </c>
      <c r="AE802" s="26">
        <v>0</v>
      </c>
      <c r="AF802" s="27">
        <v>0</v>
      </c>
      <c r="AG802" s="18"/>
      <c r="AH802" s="34">
        <v>64</v>
      </c>
      <c r="AI802" s="34">
        <v>50</v>
      </c>
      <c r="AJ802" s="34">
        <v>-14</v>
      </c>
      <c r="AK802" s="32">
        <v>-0.21875</v>
      </c>
      <c r="AL802" s="35">
        <v>44484.041666666664</v>
      </c>
      <c r="AM802" s="16"/>
    </row>
    <row r="803" spans="1:39" ht="57.75" hidden="1" x14ac:dyDescent="0.25">
      <c r="A803" s="25" t="s">
        <v>183</v>
      </c>
      <c r="B803" s="25" t="s">
        <v>1043</v>
      </c>
      <c r="C803" s="39">
        <v>638532</v>
      </c>
      <c r="D803" s="25" t="s">
        <v>1656</v>
      </c>
      <c r="E803" s="25" t="s">
        <v>53</v>
      </c>
      <c r="F803" s="25" t="s">
        <v>54</v>
      </c>
      <c r="G803" s="25" t="s">
        <v>289</v>
      </c>
      <c r="H803" s="17"/>
      <c r="I803" s="17"/>
      <c r="J803" s="25" t="s">
        <v>887</v>
      </c>
      <c r="K803" s="25" t="s">
        <v>65</v>
      </c>
      <c r="L803" s="25" t="s">
        <v>1045</v>
      </c>
      <c r="M803" s="25" t="s">
        <v>205</v>
      </c>
      <c r="N803" s="26">
        <v>13798.37</v>
      </c>
      <c r="O803" s="26">
        <v>25972.29</v>
      </c>
      <c r="P803" s="27">
        <v>12173.92</v>
      </c>
      <c r="Q803" s="28">
        <v>0.88227232636898412</v>
      </c>
      <c r="R803" s="29">
        <v>9025.51</v>
      </c>
      <c r="S803" s="29">
        <v>10922.38</v>
      </c>
      <c r="T803" s="30">
        <v>1896.869999999999</v>
      </c>
      <c r="U803" s="31">
        <v>0.21016762487659965</v>
      </c>
      <c r="V803" s="26">
        <v>1652.86</v>
      </c>
      <c r="W803" s="26">
        <v>2589.6999999999998</v>
      </c>
      <c r="X803" s="27">
        <v>936.83999999999992</v>
      </c>
      <c r="Y803" s="28">
        <v>0.56679936594750913</v>
      </c>
      <c r="Z803" s="29">
        <v>3120</v>
      </c>
      <c r="AA803" s="29">
        <v>4020.45</v>
      </c>
      <c r="AB803" s="30">
        <v>900.44999999999982</v>
      </c>
      <c r="AC803" s="32">
        <v>0.28860576923076919</v>
      </c>
      <c r="AD803" s="26">
        <v>0</v>
      </c>
      <c r="AE803" s="26">
        <v>8439.76</v>
      </c>
      <c r="AF803" s="27">
        <v>8439.76</v>
      </c>
      <c r="AG803" s="18"/>
      <c r="AH803" s="34">
        <v>80</v>
      </c>
      <c r="AI803" s="34">
        <v>64</v>
      </c>
      <c r="AJ803" s="34">
        <v>-16</v>
      </c>
      <c r="AK803" s="32">
        <v>-0.2</v>
      </c>
      <c r="AL803" s="35">
        <v>44134.041666666664</v>
      </c>
      <c r="AM803" s="16"/>
    </row>
    <row r="804" spans="1:39" ht="66" hidden="1" x14ac:dyDescent="0.25">
      <c r="A804" s="25" t="s">
        <v>183</v>
      </c>
      <c r="B804" s="25" t="s">
        <v>1043</v>
      </c>
      <c r="C804" s="39">
        <v>638565</v>
      </c>
      <c r="D804" s="25" t="s">
        <v>1657</v>
      </c>
      <c r="E804" s="25" t="s">
        <v>53</v>
      </c>
      <c r="F804" s="25" t="s">
        <v>54</v>
      </c>
      <c r="G804" s="25" t="s">
        <v>69</v>
      </c>
      <c r="H804" s="25" t="s">
        <v>69</v>
      </c>
      <c r="I804" s="25" t="s">
        <v>56</v>
      </c>
      <c r="J804" s="25" t="s">
        <v>95</v>
      </c>
      <c r="K804" s="25" t="s">
        <v>65</v>
      </c>
      <c r="L804" s="25" t="s">
        <v>1045</v>
      </c>
      <c r="M804" s="25" t="s">
        <v>192</v>
      </c>
      <c r="N804" s="26">
        <v>6116.39</v>
      </c>
      <c r="O804" s="26">
        <v>5677.65</v>
      </c>
      <c r="P804" s="27">
        <v>-438.74000000000069</v>
      </c>
      <c r="Q804" s="28">
        <v>-7.1731854901338973E-2</v>
      </c>
      <c r="R804" s="29">
        <v>5295.45</v>
      </c>
      <c r="S804" s="29">
        <v>2827.42</v>
      </c>
      <c r="T804" s="30">
        <v>-2468.0299999999997</v>
      </c>
      <c r="U804" s="31">
        <v>-0.46606615112974342</v>
      </c>
      <c r="V804" s="26">
        <v>284.94</v>
      </c>
      <c r="W804" s="26">
        <v>362.22</v>
      </c>
      <c r="X804" s="27">
        <v>77.28000000000003</v>
      </c>
      <c r="Y804" s="28">
        <v>0.27121499263002746</v>
      </c>
      <c r="Z804" s="29">
        <v>536</v>
      </c>
      <c r="AA804" s="29">
        <v>700.51</v>
      </c>
      <c r="AB804" s="30">
        <v>164.51</v>
      </c>
      <c r="AC804" s="32">
        <v>0.30692164179104475</v>
      </c>
      <c r="AD804" s="26">
        <v>0</v>
      </c>
      <c r="AE804" s="26">
        <v>1787.5</v>
      </c>
      <c r="AF804" s="27">
        <v>1787.5</v>
      </c>
      <c r="AG804" s="18"/>
      <c r="AH804" s="34">
        <v>40</v>
      </c>
      <c r="AI804" s="34">
        <v>31.5</v>
      </c>
      <c r="AJ804" s="34">
        <v>-8.5</v>
      </c>
      <c r="AK804" s="32">
        <v>-0.21249999999999999</v>
      </c>
      <c r="AL804" s="35">
        <v>44180.041666666664</v>
      </c>
      <c r="AM804" s="16"/>
    </row>
    <row r="805" spans="1:39" ht="49.5" hidden="1" x14ac:dyDescent="0.25">
      <c r="A805" s="25" t="s">
        <v>183</v>
      </c>
      <c r="B805" s="25" t="s">
        <v>51</v>
      </c>
      <c r="C805" s="39">
        <v>638566</v>
      </c>
      <c r="D805" s="25" t="s">
        <v>318</v>
      </c>
      <c r="E805" s="25" t="s">
        <v>53</v>
      </c>
      <c r="F805" s="25" t="s">
        <v>54</v>
      </c>
      <c r="G805" s="25" t="s">
        <v>74</v>
      </c>
      <c r="H805" s="25" t="s">
        <v>55</v>
      </c>
      <c r="I805" s="25" t="s">
        <v>56</v>
      </c>
      <c r="J805" s="25" t="s">
        <v>195</v>
      </c>
      <c r="K805" s="25" t="s">
        <v>58</v>
      </c>
      <c r="L805" s="25" t="s">
        <v>196</v>
      </c>
      <c r="M805" s="25" t="s">
        <v>192</v>
      </c>
      <c r="N805" s="26">
        <v>218944.81</v>
      </c>
      <c r="O805" s="26">
        <v>205942.47</v>
      </c>
      <c r="P805" s="27">
        <v>-13002.339999999997</v>
      </c>
      <c r="Q805" s="28">
        <v>-5.9386381435577291E-2</v>
      </c>
      <c r="R805" s="29">
        <v>5226.22</v>
      </c>
      <c r="S805" s="29">
        <v>25526.03</v>
      </c>
      <c r="T805" s="30">
        <v>20299.809999999998</v>
      </c>
      <c r="U805" s="31">
        <v>3.8842241620138451</v>
      </c>
      <c r="V805" s="26">
        <v>27975.79</v>
      </c>
      <c r="W805" s="26">
        <v>33204.76</v>
      </c>
      <c r="X805" s="27">
        <v>5228.9700000000012</v>
      </c>
      <c r="Y805" s="28">
        <v>0.18691053943427516</v>
      </c>
      <c r="Z805" s="29">
        <v>512</v>
      </c>
      <c r="AA805" s="29">
        <v>0</v>
      </c>
      <c r="AB805" s="30">
        <v>-512</v>
      </c>
      <c r="AC805" s="32">
        <v>-1</v>
      </c>
      <c r="AD805" s="26">
        <v>185230.8</v>
      </c>
      <c r="AE805" s="26">
        <v>147211.68</v>
      </c>
      <c r="AF805" s="27">
        <v>-38019.119999999995</v>
      </c>
      <c r="AG805" s="33">
        <v>-0.20525269015736042</v>
      </c>
      <c r="AH805" s="34">
        <v>32</v>
      </c>
      <c r="AI805" s="34">
        <v>13.5</v>
      </c>
      <c r="AJ805" s="34">
        <v>-18.5</v>
      </c>
      <c r="AK805" s="32">
        <v>-0.578125</v>
      </c>
      <c r="AL805" s="35">
        <v>44396.041666666664</v>
      </c>
      <c r="AM805" s="16"/>
    </row>
    <row r="806" spans="1:39" ht="49.5" hidden="1" x14ac:dyDescent="0.25">
      <c r="A806" s="25" t="s">
        <v>183</v>
      </c>
      <c r="B806" s="25" t="s">
        <v>51</v>
      </c>
      <c r="C806" s="39">
        <v>638567</v>
      </c>
      <c r="D806" s="25" t="s">
        <v>322</v>
      </c>
      <c r="E806" s="25" t="s">
        <v>53</v>
      </c>
      <c r="F806" s="25" t="s">
        <v>54</v>
      </c>
      <c r="G806" s="25" t="s">
        <v>74</v>
      </c>
      <c r="H806" s="25" t="s">
        <v>56</v>
      </c>
      <c r="I806" s="25" t="s">
        <v>56</v>
      </c>
      <c r="J806" s="25" t="s">
        <v>195</v>
      </c>
      <c r="K806" s="25" t="s">
        <v>58</v>
      </c>
      <c r="L806" s="25" t="s">
        <v>196</v>
      </c>
      <c r="M806" s="25" t="s">
        <v>192</v>
      </c>
      <c r="N806" s="26">
        <v>169953.5</v>
      </c>
      <c r="O806" s="26">
        <v>148965.24</v>
      </c>
      <c r="P806" s="27">
        <v>-20988.260000000009</v>
      </c>
      <c r="Q806" s="28">
        <v>-0.12349413221851865</v>
      </c>
      <c r="R806" s="29">
        <v>5226.22</v>
      </c>
      <c r="S806" s="29">
        <v>18634.82</v>
      </c>
      <c r="T806" s="30">
        <v>13408.599999999999</v>
      </c>
      <c r="U806" s="31">
        <v>2.5656401758823772</v>
      </c>
      <c r="V806" s="26">
        <v>28841.599999999999</v>
      </c>
      <c r="W806" s="26">
        <v>28122.18</v>
      </c>
      <c r="X806" s="27">
        <v>-719.41999999999825</v>
      </c>
      <c r="Y806" s="28">
        <v>-2.4943831132808108E-2</v>
      </c>
      <c r="Z806" s="29">
        <v>512</v>
      </c>
      <c r="AA806" s="29">
        <v>0</v>
      </c>
      <c r="AB806" s="30">
        <v>-512</v>
      </c>
      <c r="AC806" s="32">
        <v>-1</v>
      </c>
      <c r="AD806" s="26">
        <v>135373.68</v>
      </c>
      <c r="AE806" s="26">
        <v>102208.24</v>
      </c>
      <c r="AF806" s="27">
        <v>-33165.439999999988</v>
      </c>
      <c r="AG806" s="33">
        <v>-0.24499178865492902</v>
      </c>
      <c r="AH806" s="34">
        <v>32</v>
      </c>
      <c r="AI806" s="34">
        <v>15</v>
      </c>
      <c r="AJ806" s="34">
        <v>-17</v>
      </c>
      <c r="AK806" s="32">
        <v>-0.53125</v>
      </c>
      <c r="AL806" s="35">
        <v>44385.041666666664</v>
      </c>
      <c r="AM806" s="16"/>
    </row>
    <row r="807" spans="1:39" ht="49.5" hidden="1" x14ac:dyDescent="0.25">
      <c r="A807" s="25" t="s">
        <v>183</v>
      </c>
      <c r="B807" s="25" t="s">
        <v>51</v>
      </c>
      <c r="C807" s="39">
        <v>638568</v>
      </c>
      <c r="D807" s="25" t="s">
        <v>321</v>
      </c>
      <c r="E807" s="25" t="s">
        <v>53</v>
      </c>
      <c r="F807" s="25" t="s">
        <v>54</v>
      </c>
      <c r="G807" s="25" t="s">
        <v>74</v>
      </c>
      <c r="H807" s="17"/>
      <c r="I807" s="17"/>
      <c r="J807" s="25" t="s">
        <v>195</v>
      </c>
      <c r="K807" s="25" t="s">
        <v>58</v>
      </c>
      <c r="L807" s="25" t="s">
        <v>196</v>
      </c>
      <c r="M807" s="25" t="s">
        <v>192</v>
      </c>
      <c r="N807" s="26">
        <v>215705.52</v>
      </c>
      <c r="O807" s="26">
        <v>207753.11</v>
      </c>
      <c r="P807" s="27">
        <v>-7952.4100000000035</v>
      </c>
      <c r="Q807" s="28">
        <v>-3.6866974938796204E-2</v>
      </c>
      <c r="R807" s="29">
        <v>5226.22</v>
      </c>
      <c r="S807" s="29">
        <v>28401.8</v>
      </c>
      <c r="T807" s="30">
        <v>23175.579999999998</v>
      </c>
      <c r="U807" s="31">
        <v>4.434482283562498</v>
      </c>
      <c r="V807" s="26">
        <v>45976.86</v>
      </c>
      <c r="W807" s="26">
        <v>43834.76</v>
      </c>
      <c r="X807" s="27">
        <v>-2142.0999999999985</v>
      </c>
      <c r="Y807" s="28">
        <v>-4.6590828516779932E-2</v>
      </c>
      <c r="Z807" s="29">
        <v>512</v>
      </c>
      <c r="AA807" s="29">
        <v>0</v>
      </c>
      <c r="AB807" s="30">
        <v>-512</v>
      </c>
      <c r="AC807" s="32">
        <v>-1</v>
      </c>
      <c r="AD807" s="26">
        <v>163990.44</v>
      </c>
      <c r="AE807" s="26">
        <v>135516.54999999999</v>
      </c>
      <c r="AF807" s="27">
        <v>-28473.890000000014</v>
      </c>
      <c r="AG807" s="33">
        <v>-0.1736314019280637</v>
      </c>
      <c r="AH807" s="34">
        <v>32</v>
      </c>
      <c r="AI807" s="34">
        <v>74</v>
      </c>
      <c r="AJ807" s="34">
        <v>42</v>
      </c>
      <c r="AK807" s="32">
        <v>1.3125</v>
      </c>
      <c r="AL807" s="35">
        <v>44537.041666666664</v>
      </c>
      <c r="AM807" s="16"/>
    </row>
    <row r="808" spans="1:39" ht="57.75" hidden="1" x14ac:dyDescent="0.25">
      <c r="A808" s="25" t="s">
        <v>183</v>
      </c>
      <c r="B808" s="25" t="s">
        <v>51</v>
      </c>
      <c r="C808" s="39">
        <v>638569</v>
      </c>
      <c r="D808" s="25" t="s">
        <v>317</v>
      </c>
      <c r="E808" s="25" t="s">
        <v>53</v>
      </c>
      <c r="F808" s="25" t="s">
        <v>54</v>
      </c>
      <c r="G808" s="25" t="s">
        <v>79</v>
      </c>
      <c r="H808" s="17"/>
      <c r="I808" s="17"/>
      <c r="J808" s="25" t="s">
        <v>195</v>
      </c>
      <c r="K808" s="25" t="s">
        <v>58</v>
      </c>
      <c r="L808" s="25" t="s">
        <v>196</v>
      </c>
      <c r="M808" s="25" t="s">
        <v>192</v>
      </c>
      <c r="N808" s="26">
        <v>282853.45</v>
      </c>
      <c r="O808" s="26">
        <v>324535.06</v>
      </c>
      <c r="P808" s="27">
        <v>41681.609999999986</v>
      </c>
      <c r="Q808" s="28">
        <v>0.14736115115442283</v>
      </c>
      <c r="R808" s="29">
        <v>7184.44</v>
      </c>
      <c r="S808" s="29">
        <v>39545.49</v>
      </c>
      <c r="T808" s="30">
        <v>32361.05</v>
      </c>
      <c r="U808" s="31">
        <v>4.504324623770259</v>
      </c>
      <c r="V808" s="26">
        <v>44574.85</v>
      </c>
      <c r="W808" s="26">
        <v>56153.42</v>
      </c>
      <c r="X808" s="27">
        <v>11578.57</v>
      </c>
      <c r="Y808" s="28">
        <v>0.25975566939653189</v>
      </c>
      <c r="Z808" s="29">
        <v>512</v>
      </c>
      <c r="AA808" s="29">
        <v>0</v>
      </c>
      <c r="AB808" s="30">
        <v>-512</v>
      </c>
      <c r="AC808" s="32">
        <v>-1</v>
      </c>
      <c r="AD808" s="26">
        <v>230582.16</v>
      </c>
      <c r="AE808" s="26">
        <v>228836.15</v>
      </c>
      <c r="AF808" s="27">
        <v>-1746.0100000000093</v>
      </c>
      <c r="AG808" s="33">
        <v>-7.5721816466634249E-3</v>
      </c>
      <c r="AH808" s="34">
        <v>32</v>
      </c>
      <c r="AI808" s="34">
        <v>24</v>
      </c>
      <c r="AJ808" s="34">
        <v>-8</v>
      </c>
      <c r="AK808" s="32">
        <v>-0.25</v>
      </c>
      <c r="AL808" s="35">
        <v>44537.041666666664</v>
      </c>
      <c r="AM808" s="16"/>
    </row>
    <row r="809" spans="1:39" ht="33" hidden="1" x14ac:dyDescent="0.25">
      <c r="A809" s="25" t="s">
        <v>183</v>
      </c>
      <c r="B809" s="25" t="s">
        <v>51</v>
      </c>
      <c r="C809" s="39">
        <v>638624</v>
      </c>
      <c r="D809" s="25" t="s">
        <v>324</v>
      </c>
      <c r="E809" s="25" t="s">
        <v>53</v>
      </c>
      <c r="F809" s="25" t="s">
        <v>54</v>
      </c>
      <c r="G809" s="25" t="s">
        <v>75</v>
      </c>
      <c r="H809" s="25" t="s">
        <v>56</v>
      </c>
      <c r="I809" s="25" t="s">
        <v>56</v>
      </c>
      <c r="J809" s="25" t="s">
        <v>195</v>
      </c>
      <c r="K809" s="25" t="s">
        <v>58</v>
      </c>
      <c r="L809" s="25" t="s">
        <v>196</v>
      </c>
      <c r="M809" s="25" t="s">
        <v>187</v>
      </c>
      <c r="N809" s="26">
        <v>19688.71</v>
      </c>
      <c r="O809" s="26">
        <v>16837.349999999999</v>
      </c>
      <c r="P809" s="27">
        <v>-2851.3600000000006</v>
      </c>
      <c r="Q809" s="28">
        <v>-0.14482208331576832</v>
      </c>
      <c r="R809" s="29">
        <v>6317.82</v>
      </c>
      <c r="S809" s="29">
        <v>3960.35</v>
      </c>
      <c r="T809" s="30">
        <v>-2357.4699999999998</v>
      </c>
      <c r="U809" s="31">
        <v>-0.37314611685676385</v>
      </c>
      <c r="V809" s="26">
        <v>12590.89</v>
      </c>
      <c r="W809" s="26">
        <v>11989</v>
      </c>
      <c r="X809" s="27">
        <v>-601.88999999999942</v>
      </c>
      <c r="Y809" s="28">
        <v>-4.7803610388145672E-2</v>
      </c>
      <c r="Z809" s="29">
        <v>780</v>
      </c>
      <c r="AA809" s="29">
        <v>888</v>
      </c>
      <c r="AB809" s="30">
        <v>108</v>
      </c>
      <c r="AC809" s="32">
        <v>0.13846153846153847</v>
      </c>
      <c r="AD809" s="26">
        <v>0</v>
      </c>
      <c r="AE809" s="26">
        <v>0</v>
      </c>
      <c r="AF809" s="27">
        <v>0</v>
      </c>
      <c r="AG809" s="18"/>
      <c r="AH809" s="34">
        <v>40</v>
      </c>
      <c r="AI809" s="34">
        <v>50</v>
      </c>
      <c r="AJ809" s="34">
        <v>10</v>
      </c>
      <c r="AK809" s="32">
        <v>0.25</v>
      </c>
      <c r="AL809" s="35">
        <v>44454.041666666664</v>
      </c>
      <c r="AM809" s="16"/>
    </row>
    <row r="810" spans="1:39" ht="33" hidden="1" x14ac:dyDescent="0.25">
      <c r="A810" s="25" t="s">
        <v>183</v>
      </c>
      <c r="B810" s="25" t="s">
        <v>51</v>
      </c>
      <c r="C810" s="39">
        <v>638625</v>
      </c>
      <c r="D810" s="25" t="s">
        <v>309</v>
      </c>
      <c r="E810" s="25" t="s">
        <v>53</v>
      </c>
      <c r="F810" s="25" t="s">
        <v>54</v>
      </c>
      <c r="G810" s="25" t="s">
        <v>79</v>
      </c>
      <c r="H810" s="17"/>
      <c r="I810" s="17"/>
      <c r="J810" s="25" t="s">
        <v>195</v>
      </c>
      <c r="K810" s="25" t="s">
        <v>58</v>
      </c>
      <c r="L810" s="25" t="s">
        <v>196</v>
      </c>
      <c r="M810" s="25" t="s">
        <v>187</v>
      </c>
      <c r="N810" s="26">
        <v>8813.5499999999993</v>
      </c>
      <c r="O810" s="26">
        <v>8655.43</v>
      </c>
      <c r="P810" s="27">
        <v>-158.11999999999898</v>
      </c>
      <c r="Q810" s="28">
        <v>-1.7940557437127944E-2</v>
      </c>
      <c r="R810" s="29">
        <v>2128.11</v>
      </c>
      <c r="S810" s="29">
        <v>2664.69</v>
      </c>
      <c r="T810" s="30">
        <v>536.57999999999993</v>
      </c>
      <c r="U810" s="31">
        <v>0.25213922212667572</v>
      </c>
      <c r="V810" s="26">
        <v>6295.44</v>
      </c>
      <c r="W810" s="26">
        <v>5630.74</v>
      </c>
      <c r="X810" s="27">
        <v>-664.69999999999982</v>
      </c>
      <c r="Y810" s="28">
        <v>-0.10558435947288829</v>
      </c>
      <c r="Z810" s="29">
        <v>390</v>
      </c>
      <c r="AA810" s="29">
        <v>360</v>
      </c>
      <c r="AB810" s="30">
        <v>-30</v>
      </c>
      <c r="AC810" s="32">
        <v>-7.6923076923076927E-2</v>
      </c>
      <c r="AD810" s="26">
        <v>0</v>
      </c>
      <c r="AE810" s="26">
        <v>0</v>
      </c>
      <c r="AF810" s="27">
        <v>0</v>
      </c>
      <c r="AG810" s="18"/>
      <c r="AH810" s="34">
        <v>20</v>
      </c>
      <c r="AI810" s="34">
        <v>25.25</v>
      </c>
      <c r="AJ810" s="34">
        <v>5.25</v>
      </c>
      <c r="AK810" s="32">
        <v>0.26250000000000001</v>
      </c>
      <c r="AL810" s="35">
        <v>44468.041666666664</v>
      </c>
      <c r="AM810" s="16"/>
    </row>
    <row r="811" spans="1:39" ht="57.75" hidden="1" x14ac:dyDescent="0.25">
      <c r="A811" s="25" t="s">
        <v>183</v>
      </c>
      <c r="B811" s="25" t="s">
        <v>51</v>
      </c>
      <c r="C811" s="39">
        <v>638664</v>
      </c>
      <c r="D811" s="25" t="s">
        <v>335</v>
      </c>
      <c r="E811" s="25" t="s">
        <v>53</v>
      </c>
      <c r="F811" s="25" t="s">
        <v>54</v>
      </c>
      <c r="G811" s="25" t="s">
        <v>83</v>
      </c>
      <c r="H811" s="25" t="s">
        <v>75</v>
      </c>
      <c r="I811" s="17"/>
      <c r="J811" s="25" t="s">
        <v>195</v>
      </c>
      <c r="K811" s="25" t="s">
        <v>58</v>
      </c>
      <c r="L811" s="25" t="s">
        <v>202</v>
      </c>
      <c r="M811" s="25" t="s">
        <v>187</v>
      </c>
      <c r="N811" s="26">
        <v>138310.92000000001</v>
      </c>
      <c r="O811" s="26">
        <v>101592.58</v>
      </c>
      <c r="P811" s="27">
        <v>-36718.340000000011</v>
      </c>
      <c r="Q811" s="28">
        <v>-0.26547679677063829</v>
      </c>
      <c r="R811" s="29">
        <v>29047.99</v>
      </c>
      <c r="S811" s="29">
        <v>15754.38</v>
      </c>
      <c r="T811" s="30">
        <v>-13293.610000000002</v>
      </c>
      <c r="U811" s="31">
        <v>-0.45764302452596556</v>
      </c>
      <c r="V811" s="26">
        <v>100986.93</v>
      </c>
      <c r="W811" s="26">
        <v>80868.91</v>
      </c>
      <c r="X811" s="27">
        <v>-20118.01999999999</v>
      </c>
      <c r="Y811" s="28">
        <v>-0.19921409631919687</v>
      </c>
      <c r="Z811" s="29">
        <v>8276</v>
      </c>
      <c r="AA811" s="29">
        <v>4969.29</v>
      </c>
      <c r="AB811" s="30">
        <v>-3306.71</v>
      </c>
      <c r="AC811" s="32">
        <v>-0.39955413243112614</v>
      </c>
      <c r="AD811" s="26">
        <v>0</v>
      </c>
      <c r="AE811" s="26">
        <v>0</v>
      </c>
      <c r="AF811" s="27">
        <v>0</v>
      </c>
      <c r="AG811" s="18"/>
      <c r="AH811" s="34">
        <v>206</v>
      </c>
      <c r="AI811" s="34">
        <v>176</v>
      </c>
      <c r="AJ811" s="34">
        <v>-30</v>
      </c>
      <c r="AK811" s="32">
        <v>-0.14563106796116504</v>
      </c>
      <c r="AL811" s="35">
        <v>44546.041666666664</v>
      </c>
      <c r="AM811" s="16"/>
    </row>
    <row r="812" spans="1:39" ht="66" hidden="1" x14ac:dyDescent="0.25">
      <c r="A812" s="25" t="s">
        <v>183</v>
      </c>
      <c r="B812" s="25" t="s">
        <v>51</v>
      </c>
      <c r="C812" s="39">
        <v>638666</v>
      </c>
      <c r="D812" s="25" t="s">
        <v>328</v>
      </c>
      <c r="E812" s="25" t="s">
        <v>53</v>
      </c>
      <c r="F812" s="25" t="s">
        <v>54</v>
      </c>
      <c r="G812" s="25" t="s">
        <v>83</v>
      </c>
      <c r="H812" s="25" t="s">
        <v>75</v>
      </c>
      <c r="I812" s="25" t="s">
        <v>56</v>
      </c>
      <c r="J812" s="25" t="s">
        <v>195</v>
      </c>
      <c r="K812" s="25" t="s">
        <v>58</v>
      </c>
      <c r="L812" s="25" t="s">
        <v>202</v>
      </c>
      <c r="M812" s="25" t="s">
        <v>187</v>
      </c>
      <c r="N812" s="26">
        <v>135158.54</v>
      </c>
      <c r="O812" s="26">
        <v>98966.58</v>
      </c>
      <c r="P812" s="27">
        <v>-36191.960000000006</v>
      </c>
      <c r="Q812" s="28">
        <v>-0.26777412659237076</v>
      </c>
      <c r="R812" s="29">
        <v>26145.91</v>
      </c>
      <c r="S812" s="29">
        <v>15580.83</v>
      </c>
      <c r="T812" s="30">
        <v>-10565.08</v>
      </c>
      <c r="U812" s="31">
        <v>-0.40408155615926161</v>
      </c>
      <c r="V812" s="26">
        <v>101128.63</v>
      </c>
      <c r="W812" s="26">
        <v>77846.19</v>
      </c>
      <c r="X812" s="27">
        <v>-23282.440000000002</v>
      </c>
      <c r="Y812" s="28">
        <v>-0.23022600029289431</v>
      </c>
      <c r="Z812" s="29">
        <v>7884</v>
      </c>
      <c r="AA812" s="29">
        <v>5539.56</v>
      </c>
      <c r="AB812" s="30">
        <v>-2344.4399999999996</v>
      </c>
      <c r="AC812" s="32">
        <v>-0.29736681887366812</v>
      </c>
      <c r="AD812" s="26">
        <v>0</v>
      </c>
      <c r="AE812" s="26">
        <v>0</v>
      </c>
      <c r="AF812" s="27">
        <v>0</v>
      </c>
      <c r="AG812" s="18"/>
      <c r="AH812" s="34">
        <v>206</v>
      </c>
      <c r="AI812" s="34">
        <v>147</v>
      </c>
      <c r="AJ812" s="34">
        <v>-59</v>
      </c>
      <c r="AK812" s="32">
        <v>-0.28640776699029125</v>
      </c>
      <c r="AL812" s="35">
        <v>44421.041666666664</v>
      </c>
      <c r="AM812" s="16"/>
    </row>
    <row r="813" spans="1:39" ht="16.5" hidden="1" x14ac:dyDescent="0.25">
      <c r="A813" s="25" t="s">
        <v>183</v>
      </c>
      <c r="B813" s="25" t="s">
        <v>51</v>
      </c>
      <c r="C813" s="39">
        <v>638704</v>
      </c>
      <c r="D813" s="25" t="s">
        <v>330</v>
      </c>
      <c r="E813" s="25" t="s">
        <v>53</v>
      </c>
      <c r="F813" s="25" t="s">
        <v>54</v>
      </c>
      <c r="G813" s="25" t="s">
        <v>289</v>
      </c>
      <c r="H813" s="17"/>
      <c r="I813" s="17"/>
      <c r="J813" s="25" t="s">
        <v>198</v>
      </c>
      <c r="K813" s="25" t="s">
        <v>65</v>
      </c>
      <c r="L813" s="25" t="s">
        <v>209</v>
      </c>
      <c r="M813" s="25" t="s">
        <v>200</v>
      </c>
      <c r="N813" s="26">
        <v>98038.68</v>
      </c>
      <c r="O813" s="26">
        <v>115550.7</v>
      </c>
      <c r="P813" s="27">
        <v>17512.020000000004</v>
      </c>
      <c r="Q813" s="28">
        <v>0.17862357999924117</v>
      </c>
      <c r="R813" s="29">
        <v>38949.86</v>
      </c>
      <c r="S813" s="29">
        <v>24175.67</v>
      </c>
      <c r="T813" s="30">
        <v>-14774.190000000002</v>
      </c>
      <c r="U813" s="31">
        <v>-0.37931304502763302</v>
      </c>
      <c r="V813" s="26">
        <v>63223.59</v>
      </c>
      <c r="W813" s="26">
        <v>68673.72</v>
      </c>
      <c r="X813" s="27">
        <v>5450.1300000000047</v>
      </c>
      <c r="Y813" s="28">
        <v>8.6204057694287919E-2</v>
      </c>
      <c r="Z813" s="29">
        <v>8316</v>
      </c>
      <c r="AA813" s="29">
        <v>5947</v>
      </c>
      <c r="AB813" s="30">
        <v>-2369</v>
      </c>
      <c r="AC813" s="32">
        <v>-0.28487253487253489</v>
      </c>
      <c r="AD813" s="26">
        <v>12134.23</v>
      </c>
      <c r="AE813" s="26">
        <v>16754.310000000001</v>
      </c>
      <c r="AF813" s="27">
        <v>4620.0800000000017</v>
      </c>
      <c r="AG813" s="33">
        <v>0.38074768650338769</v>
      </c>
      <c r="AH813" s="34">
        <v>273.39999999999998</v>
      </c>
      <c r="AI813" s="34">
        <v>289.5</v>
      </c>
      <c r="AJ813" s="34">
        <v>16.100000000000023</v>
      </c>
      <c r="AK813" s="32">
        <v>5.888807607900521E-2</v>
      </c>
      <c r="AL813" s="35">
        <v>44361.041666666664</v>
      </c>
      <c r="AM813" s="16"/>
    </row>
    <row r="814" spans="1:39" ht="16.5" hidden="1" x14ac:dyDescent="0.25">
      <c r="A814" s="25" t="s">
        <v>183</v>
      </c>
      <c r="B814" s="25" t="s">
        <v>51</v>
      </c>
      <c r="C814" s="39">
        <v>638705</v>
      </c>
      <c r="D814" s="25" t="s">
        <v>329</v>
      </c>
      <c r="E814" s="25" t="s">
        <v>53</v>
      </c>
      <c r="F814" s="25" t="s">
        <v>63</v>
      </c>
      <c r="G814" s="25" t="s">
        <v>56</v>
      </c>
      <c r="H814" s="17"/>
      <c r="I814" s="17"/>
      <c r="J814" s="25" t="s">
        <v>198</v>
      </c>
      <c r="K814" s="25" t="s">
        <v>65</v>
      </c>
      <c r="L814" s="25" t="s">
        <v>209</v>
      </c>
      <c r="M814" s="25" t="s">
        <v>243</v>
      </c>
      <c r="N814" s="26">
        <v>0</v>
      </c>
      <c r="O814" s="26">
        <v>0</v>
      </c>
      <c r="P814" s="27">
        <v>0</v>
      </c>
      <c r="Q814" s="18"/>
      <c r="R814" s="29">
        <v>0</v>
      </c>
      <c r="S814" s="29">
        <v>0</v>
      </c>
      <c r="T814" s="30">
        <v>0</v>
      </c>
      <c r="U814" s="19"/>
      <c r="V814" s="26">
        <v>0</v>
      </c>
      <c r="W814" s="26">
        <v>0</v>
      </c>
      <c r="X814" s="27">
        <v>0</v>
      </c>
      <c r="Y814" s="18"/>
      <c r="Z814" s="29">
        <v>0</v>
      </c>
      <c r="AA814" s="29">
        <v>0</v>
      </c>
      <c r="AB814" s="30">
        <v>0</v>
      </c>
      <c r="AC814" s="19"/>
      <c r="AD814" s="26">
        <v>0</v>
      </c>
      <c r="AE814" s="26">
        <v>0</v>
      </c>
      <c r="AF814" s="27">
        <v>0</v>
      </c>
      <c r="AG814" s="18"/>
      <c r="AH814" s="34">
        <v>0</v>
      </c>
      <c r="AI814" s="34">
        <v>0</v>
      </c>
      <c r="AJ814" s="34">
        <v>0</v>
      </c>
      <c r="AK814" s="19"/>
      <c r="AL814" s="35">
        <v>44316</v>
      </c>
      <c r="AM814" s="16"/>
    </row>
    <row r="815" spans="1:39" ht="41.25" hidden="1" x14ac:dyDescent="0.25">
      <c r="A815" s="25" t="s">
        <v>183</v>
      </c>
      <c r="B815" s="25" t="s">
        <v>51</v>
      </c>
      <c r="C815" s="39">
        <v>638731</v>
      </c>
      <c r="D815" s="25" t="s">
        <v>331</v>
      </c>
      <c r="E815" s="25" t="s">
        <v>53</v>
      </c>
      <c r="F815" s="25" t="s">
        <v>54</v>
      </c>
      <c r="G815" s="25" t="s">
        <v>79</v>
      </c>
      <c r="H815" s="17"/>
      <c r="I815" s="25" t="s">
        <v>56</v>
      </c>
      <c r="J815" s="25" t="s">
        <v>195</v>
      </c>
      <c r="K815" s="25" t="s">
        <v>58</v>
      </c>
      <c r="L815" s="25" t="s">
        <v>196</v>
      </c>
      <c r="M815" s="25" t="s">
        <v>187</v>
      </c>
      <c r="N815" s="26">
        <v>664696.79</v>
      </c>
      <c r="O815" s="26">
        <v>685286.47</v>
      </c>
      <c r="P815" s="27">
        <v>20589.679999999935</v>
      </c>
      <c r="Q815" s="28">
        <v>3.0976048492726938E-2</v>
      </c>
      <c r="R815" s="29">
        <v>48026.96</v>
      </c>
      <c r="S815" s="29">
        <v>128825.52</v>
      </c>
      <c r="T815" s="30">
        <v>80798.559999999998</v>
      </c>
      <c r="U815" s="31">
        <v>1.6823584086937837</v>
      </c>
      <c r="V815" s="26">
        <v>18087.39</v>
      </c>
      <c r="W815" s="26">
        <v>30524.18</v>
      </c>
      <c r="X815" s="27">
        <v>12436.79</v>
      </c>
      <c r="Y815" s="28">
        <v>0.68759450644896813</v>
      </c>
      <c r="Z815" s="29">
        <v>10152</v>
      </c>
      <c r="AA815" s="29">
        <v>9011.8799999999992</v>
      </c>
      <c r="AB815" s="30">
        <v>-1140.1200000000008</v>
      </c>
      <c r="AC815" s="32">
        <v>-0.11230496453900717</v>
      </c>
      <c r="AD815" s="26">
        <v>588430.43999999994</v>
      </c>
      <c r="AE815" s="26">
        <v>516924.89</v>
      </c>
      <c r="AF815" s="27">
        <v>-71505.54999999993</v>
      </c>
      <c r="AG815" s="33">
        <v>-0.1215191212745553</v>
      </c>
      <c r="AH815" s="34">
        <v>315</v>
      </c>
      <c r="AI815" s="34">
        <v>395.25</v>
      </c>
      <c r="AJ815" s="34">
        <v>80.25</v>
      </c>
      <c r="AK815" s="32">
        <v>0.25476190476190474</v>
      </c>
      <c r="AL815" s="35">
        <v>44421.041666666664</v>
      </c>
      <c r="AM815" s="16"/>
    </row>
    <row r="816" spans="1:39" ht="41.25" hidden="1" x14ac:dyDescent="0.25">
      <c r="A816" s="25" t="s">
        <v>183</v>
      </c>
      <c r="B816" s="25" t="s">
        <v>51</v>
      </c>
      <c r="C816" s="39">
        <v>638748</v>
      </c>
      <c r="D816" s="25" t="s">
        <v>222</v>
      </c>
      <c r="E816" s="25" t="s">
        <v>53</v>
      </c>
      <c r="F816" s="25" t="s">
        <v>54</v>
      </c>
      <c r="G816" s="25" t="s">
        <v>69</v>
      </c>
      <c r="H816" s="25" t="s">
        <v>75</v>
      </c>
      <c r="I816" s="25" t="s">
        <v>83</v>
      </c>
      <c r="J816" s="25" t="s">
        <v>198</v>
      </c>
      <c r="K816" s="25" t="s">
        <v>65</v>
      </c>
      <c r="L816" s="25" t="s">
        <v>219</v>
      </c>
      <c r="M816" s="25" t="s">
        <v>200</v>
      </c>
      <c r="N816" s="26">
        <v>37353.379999999997</v>
      </c>
      <c r="O816" s="26">
        <v>32470.83</v>
      </c>
      <c r="P816" s="27">
        <v>-4882.5499999999956</v>
      </c>
      <c r="Q816" s="28">
        <v>-0.13071240139446541</v>
      </c>
      <c r="R816" s="29">
        <v>15398.66</v>
      </c>
      <c r="S816" s="29">
        <v>11691.85</v>
      </c>
      <c r="T816" s="30">
        <v>-3706.8099999999995</v>
      </c>
      <c r="U816" s="31">
        <v>-0.24072289407000347</v>
      </c>
      <c r="V816" s="26">
        <v>1383.6</v>
      </c>
      <c r="W816" s="26">
        <v>1063.19</v>
      </c>
      <c r="X816" s="27">
        <v>-320.40999999999985</v>
      </c>
      <c r="Y816" s="28">
        <v>-0.23157704538884061</v>
      </c>
      <c r="Z816" s="29">
        <v>1872</v>
      </c>
      <c r="AA816" s="29">
        <v>2819.5</v>
      </c>
      <c r="AB816" s="30">
        <v>947.5</v>
      </c>
      <c r="AC816" s="32">
        <v>0.50614316239316237</v>
      </c>
      <c r="AD816" s="26">
        <v>18699.12</v>
      </c>
      <c r="AE816" s="26">
        <v>16896.29</v>
      </c>
      <c r="AF816" s="27">
        <v>-1802.8299999999981</v>
      </c>
      <c r="AG816" s="33">
        <v>-9.6412558451948446E-2</v>
      </c>
      <c r="AH816" s="34">
        <v>120</v>
      </c>
      <c r="AI816" s="34">
        <v>135</v>
      </c>
      <c r="AJ816" s="34">
        <v>15</v>
      </c>
      <c r="AK816" s="32">
        <v>0.125</v>
      </c>
      <c r="AL816" s="35">
        <v>44264.041666666664</v>
      </c>
      <c r="AM816" s="16"/>
    </row>
    <row r="817" spans="1:39" ht="41.25" hidden="1" x14ac:dyDescent="0.25">
      <c r="A817" s="25" t="s">
        <v>183</v>
      </c>
      <c r="B817" s="25" t="s">
        <v>1043</v>
      </c>
      <c r="C817" s="39">
        <v>638793</v>
      </c>
      <c r="D817" s="25" t="s">
        <v>1594</v>
      </c>
      <c r="E817" s="25" t="s">
        <v>53</v>
      </c>
      <c r="F817" s="25" t="s">
        <v>54</v>
      </c>
      <c r="G817" s="25" t="s">
        <v>69</v>
      </c>
      <c r="H817" s="25" t="s">
        <v>74</v>
      </c>
      <c r="I817" s="25" t="s">
        <v>83</v>
      </c>
      <c r="J817" s="25" t="s">
        <v>198</v>
      </c>
      <c r="K817" s="25" t="s">
        <v>65</v>
      </c>
      <c r="L817" s="25" t="s">
        <v>1045</v>
      </c>
      <c r="M817" s="25" t="s">
        <v>200</v>
      </c>
      <c r="N817" s="26">
        <v>26661.98</v>
      </c>
      <c r="O817" s="26">
        <v>22670.58</v>
      </c>
      <c r="P817" s="27">
        <v>-3991.3999999999978</v>
      </c>
      <c r="Q817" s="28">
        <v>-0.14970381044468559</v>
      </c>
      <c r="R817" s="29">
        <v>25170.14</v>
      </c>
      <c r="S817" s="29">
        <v>3186.16</v>
      </c>
      <c r="T817" s="30">
        <v>-21983.98</v>
      </c>
      <c r="U817" s="31">
        <v>-0.87341508628875331</v>
      </c>
      <c r="V817" s="26">
        <v>21189.84</v>
      </c>
      <c r="W817" s="26">
        <v>16476.509999999998</v>
      </c>
      <c r="X817" s="27">
        <v>-4713.3300000000017</v>
      </c>
      <c r="Y817" s="28">
        <v>-0.2224334869918792</v>
      </c>
      <c r="Z817" s="29">
        <v>2652</v>
      </c>
      <c r="AA817" s="29">
        <v>1393.11</v>
      </c>
      <c r="AB817" s="30">
        <v>-1258.8900000000001</v>
      </c>
      <c r="AC817" s="32">
        <v>-0.47469457013574662</v>
      </c>
      <c r="AD817" s="26">
        <v>0</v>
      </c>
      <c r="AE817" s="26">
        <v>1614.8</v>
      </c>
      <c r="AF817" s="27">
        <v>1614.8</v>
      </c>
      <c r="AG817" s="18"/>
      <c r="AH817" s="34">
        <v>160</v>
      </c>
      <c r="AI817" s="34">
        <v>33</v>
      </c>
      <c r="AJ817" s="34">
        <v>-127</v>
      </c>
      <c r="AK817" s="32">
        <v>-0.79374999999999996</v>
      </c>
      <c r="AL817" s="35">
        <v>44169.041666666664</v>
      </c>
      <c r="AM817" s="16"/>
    </row>
    <row r="818" spans="1:39" ht="41.25" hidden="1" x14ac:dyDescent="0.25">
      <c r="A818" s="25" t="s">
        <v>183</v>
      </c>
      <c r="B818" s="25" t="s">
        <v>1136</v>
      </c>
      <c r="C818" s="39">
        <v>638794</v>
      </c>
      <c r="D818" s="25" t="s">
        <v>1619</v>
      </c>
      <c r="E818" s="25" t="s">
        <v>53</v>
      </c>
      <c r="F818" s="25" t="s">
        <v>63</v>
      </c>
      <c r="G818" s="25" t="s">
        <v>56</v>
      </c>
      <c r="H818" s="17"/>
      <c r="I818" s="17"/>
      <c r="J818" s="25" t="s">
        <v>198</v>
      </c>
      <c r="K818" s="25" t="s">
        <v>65</v>
      </c>
      <c r="L818" s="25" t="s">
        <v>219</v>
      </c>
      <c r="M818" s="25" t="s">
        <v>243</v>
      </c>
      <c r="N818" s="26">
        <v>46261.37</v>
      </c>
      <c r="O818" s="26">
        <v>0</v>
      </c>
      <c r="P818" s="27">
        <v>-46261.37</v>
      </c>
      <c r="Q818" s="28">
        <v>-1</v>
      </c>
      <c r="R818" s="29">
        <v>25745.96</v>
      </c>
      <c r="S818" s="29">
        <v>0</v>
      </c>
      <c r="T818" s="30">
        <v>-25745.96</v>
      </c>
      <c r="U818" s="31">
        <v>-1</v>
      </c>
      <c r="V818" s="26">
        <v>18643.41</v>
      </c>
      <c r="W818" s="26">
        <v>0</v>
      </c>
      <c r="X818" s="27">
        <v>-18643.41</v>
      </c>
      <c r="Y818" s="28">
        <v>-1</v>
      </c>
      <c r="Z818" s="29">
        <v>1872</v>
      </c>
      <c r="AA818" s="29">
        <v>0</v>
      </c>
      <c r="AB818" s="30">
        <v>-1872</v>
      </c>
      <c r="AC818" s="32">
        <v>-1</v>
      </c>
      <c r="AD818" s="26">
        <v>0</v>
      </c>
      <c r="AE818" s="26">
        <v>0</v>
      </c>
      <c r="AF818" s="27">
        <v>0</v>
      </c>
      <c r="AG818" s="18"/>
      <c r="AH818" s="34">
        <v>170</v>
      </c>
      <c r="AI818" s="34">
        <v>0</v>
      </c>
      <c r="AJ818" s="34">
        <v>-170</v>
      </c>
      <c r="AK818" s="32">
        <v>-1</v>
      </c>
      <c r="AL818" s="35">
        <v>44134.041666666664</v>
      </c>
      <c r="AM818" s="16"/>
    </row>
    <row r="819" spans="1:39" ht="82.5" hidden="1" x14ac:dyDescent="0.25">
      <c r="A819" s="25" t="s">
        <v>183</v>
      </c>
      <c r="B819" s="25" t="s">
        <v>51</v>
      </c>
      <c r="C819" s="39">
        <v>638830</v>
      </c>
      <c r="D819" s="25" t="s">
        <v>332</v>
      </c>
      <c r="E819" s="25" t="s">
        <v>53</v>
      </c>
      <c r="F819" s="25" t="s">
        <v>54</v>
      </c>
      <c r="G819" s="25" t="s">
        <v>79</v>
      </c>
      <c r="H819" s="17"/>
      <c r="I819" s="17"/>
      <c r="J819" s="25" t="s">
        <v>64</v>
      </c>
      <c r="K819" s="25" t="s">
        <v>65</v>
      </c>
      <c r="L819" s="25" t="s">
        <v>66</v>
      </c>
      <c r="M819" s="25" t="s">
        <v>192</v>
      </c>
      <c r="N819" s="26">
        <v>6166.07</v>
      </c>
      <c r="O819" s="26">
        <v>5434.03</v>
      </c>
      <c r="P819" s="27">
        <v>-732.04</v>
      </c>
      <c r="Q819" s="28">
        <v>-0.1187206762167799</v>
      </c>
      <c r="R819" s="29">
        <v>2629.07</v>
      </c>
      <c r="S819" s="29">
        <v>1913.56</v>
      </c>
      <c r="T819" s="30">
        <v>-715.51000000000022</v>
      </c>
      <c r="U819" s="31">
        <v>-0.27215327092850328</v>
      </c>
      <c r="V819" s="26">
        <v>0</v>
      </c>
      <c r="W819" s="26">
        <v>122.47</v>
      </c>
      <c r="X819" s="27">
        <v>122.47</v>
      </c>
      <c r="Y819" s="18"/>
      <c r="Z819" s="29">
        <v>135</v>
      </c>
      <c r="AA819" s="29">
        <v>248</v>
      </c>
      <c r="AB819" s="30">
        <v>113</v>
      </c>
      <c r="AC819" s="32">
        <v>0.83703703703703702</v>
      </c>
      <c r="AD819" s="26">
        <v>3402</v>
      </c>
      <c r="AE819" s="26">
        <v>3150</v>
      </c>
      <c r="AF819" s="27">
        <v>-252</v>
      </c>
      <c r="AG819" s="33">
        <v>-7.407407407407407E-2</v>
      </c>
      <c r="AH819" s="34">
        <v>6</v>
      </c>
      <c r="AI819" s="34">
        <v>17.5</v>
      </c>
      <c r="AJ819" s="34">
        <v>11.5</v>
      </c>
      <c r="AK819" s="32">
        <v>1.9166666666666667</v>
      </c>
      <c r="AL819" s="35">
        <v>44320</v>
      </c>
      <c r="AM819" s="16"/>
    </row>
    <row r="820" spans="1:39" ht="57.75" hidden="1" x14ac:dyDescent="0.25">
      <c r="A820" s="25" t="s">
        <v>183</v>
      </c>
      <c r="B820" s="25" t="s">
        <v>1136</v>
      </c>
      <c r="C820" s="39">
        <v>638849</v>
      </c>
      <c r="D820" s="25" t="s">
        <v>5578</v>
      </c>
      <c r="E820" s="25" t="s">
        <v>171</v>
      </c>
      <c r="F820" s="25" t="s">
        <v>54</v>
      </c>
      <c r="G820" s="25" t="s">
        <v>874</v>
      </c>
      <c r="H820" s="25" t="s">
        <v>56</v>
      </c>
      <c r="I820" s="25" t="s">
        <v>56</v>
      </c>
      <c r="J820" s="25" t="s">
        <v>198</v>
      </c>
      <c r="K820" s="25" t="s">
        <v>65</v>
      </c>
      <c r="L820" s="25" t="s">
        <v>199</v>
      </c>
      <c r="M820" s="25" t="s">
        <v>200</v>
      </c>
      <c r="N820" s="26">
        <v>84661.74</v>
      </c>
      <c r="O820" s="26">
        <v>131521.41</v>
      </c>
      <c r="P820" s="27">
        <v>46859.67</v>
      </c>
      <c r="Q820" s="28">
        <v>0.55349287647525314</v>
      </c>
      <c r="R820" s="29">
        <v>26497.360000000001</v>
      </c>
      <c r="S820" s="29">
        <v>27325.22</v>
      </c>
      <c r="T820" s="30">
        <v>827.86000000000058</v>
      </c>
      <c r="U820" s="31">
        <v>3.1243112521398379E-2</v>
      </c>
      <c r="V820" s="26">
        <v>38578.339999999997</v>
      </c>
      <c r="W820" s="26">
        <v>62479.87</v>
      </c>
      <c r="X820" s="27">
        <v>23901.530000000006</v>
      </c>
      <c r="Y820" s="28">
        <v>0.61955828063104867</v>
      </c>
      <c r="Z820" s="29">
        <v>4446</v>
      </c>
      <c r="AA820" s="29">
        <v>3944</v>
      </c>
      <c r="AB820" s="30">
        <v>-502</v>
      </c>
      <c r="AC820" s="32">
        <v>-0.11291048133153396</v>
      </c>
      <c r="AD820" s="26">
        <v>37490.04</v>
      </c>
      <c r="AE820" s="26">
        <v>37772.32</v>
      </c>
      <c r="AF820" s="27">
        <v>282.27999999999884</v>
      </c>
      <c r="AG820" s="33">
        <v>7.5294664929671674E-3</v>
      </c>
      <c r="AH820" s="34">
        <v>172</v>
      </c>
      <c r="AI820" s="34">
        <v>212.75</v>
      </c>
      <c r="AJ820" s="34">
        <v>40.75</v>
      </c>
      <c r="AK820" s="32">
        <v>0.2369186046511628</v>
      </c>
      <c r="AL820" s="35">
        <v>44824.041666666664</v>
      </c>
      <c r="AM820" s="16"/>
    </row>
    <row r="821" spans="1:39" ht="33" hidden="1" x14ac:dyDescent="0.25">
      <c r="A821" s="25" t="s">
        <v>183</v>
      </c>
      <c r="B821" s="25" t="s">
        <v>1136</v>
      </c>
      <c r="C821" s="39">
        <v>639000</v>
      </c>
      <c r="D821" s="25" t="s">
        <v>5691</v>
      </c>
      <c r="E821" s="25" t="s">
        <v>171</v>
      </c>
      <c r="F821" s="25" t="s">
        <v>54</v>
      </c>
      <c r="G821" s="25" t="s">
        <v>75</v>
      </c>
      <c r="H821" s="25" t="s">
        <v>112</v>
      </c>
      <c r="I821" s="25" t="s">
        <v>307</v>
      </c>
      <c r="J821" s="25" t="s">
        <v>185</v>
      </c>
      <c r="K821" s="25" t="s">
        <v>65</v>
      </c>
      <c r="L821" s="25" t="s">
        <v>828</v>
      </c>
      <c r="M821" s="25" t="s">
        <v>1654</v>
      </c>
      <c r="N821" s="26">
        <v>809661.75</v>
      </c>
      <c r="O821" s="26">
        <v>803323.93</v>
      </c>
      <c r="P821" s="27">
        <v>-6337.8199999999488</v>
      </c>
      <c r="Q821" s="28">
        <v>-7.8277379411833999E-3</v>
      </c>
      <c r="R821" s="29">
        <v>139716.66</v>
      </c>
      <c r="S821" s="29">
        <v>128506.67</v>
      </c>
      <c r="T821" s="30">
        <v>-11209.990000000005</v>
      </c>
      <c r="U821" s="31">
        <v>-8.0233738768161256E-2</v>
      </c>
      <c r="V821" s="26">
        <v>19882.490000000002</v>
      </c>
      <c r="W821" s="26">
        <v>23698.03</v>
      </c>
      <c r="X821" s="27">
        <v>3815.5399999999972</v>
      </c>
      <c r="Y821" s="28">
        <v>0.19190453509595615</v>
      </c>
      <c r="Z821" s="29">
        <v>18813</v>
      </c>
      <c r="AA821" s="29">
        <v>10953</v>
      </c>
      <c r="AB821" s="30">
        <v>-7860</v>
      </c>
      <c r="AC821" s="32">
        <v>-0.41779620475203316</v>
      </c>
      <c r="AD821" s="26">
        <v>631249.6</v>
      </c>
      <c r="AE821" s="26">
        <v>638015.43000000005</v>
      </c>
      <c r="AF821" s="27">
        <v>6765.8300000000745</v>
      </c>
      <c r="AG821" s="33">
        <v>1.0718153326354701E-2</v>
      </c>
      <c r="AH821" s="34">
        <v>723</v>
      </c>
      <c r="AI821" s="34">
        <v>346.5</v>
      </c>
      <c r="AJ821" s="34">
        <v>-376.5</v>
      </c>
      <c r="AK821" s="32">
        <v>-0.52074688796680502</v>
      </c>
      <c r="AL821" s="35">
        <v>44909.041666666664</v>
      </c>
      <c r="AM821" s="16"/>
    </row>
    <row r="822" spans="1:39" ht="82.5" hidden="1" x14ac:dyDescent="0.25">
      <c r="A822" s="25" t="s">
        <v>183</v>
      </c>
      <c r="B822" s="25" t="s">
        <v>51</v>
      </c>
      <c r="C822" s="39">
        <v>639086</v>
      </c>
      <c r="D822" s="25" t="s">
        <v>333</v>
      </c>
      <c r="E822" s="25" t="s">
        <v>53</v>
      </c>
      <c r="F822" s="25" t="s">
        <v>54</v>
      </c>
      <c r="G822" s="25" t="s">
        <v>131</v>
      </c>
      <c r="H822" s="25" t="s">
        <v>334</v>
      </c>
      <c r="I822" s="17"/>
      <c r="J822" s="25" t="s">
        <v>665</v>
      </c>
      <c r="K822" s="25" t="s">
        <v>65</v>
      </c>
      <c r="L822" s="25" t="s">
        <v>279</v>
      </c>
      <c r="M822" s="25" t="s">
        <v>205</v>
      </c>
      <c r="N822" s="26">
        <v>13148.11</v>
      </c>
      <c r="O822" s="26">
        <v>28719.919999999998</v>
      </c>
      <c r="P822" s="27">
        <v>15571.809999999998</v>
      </c>
      <c r="Q822" s="28">
        <v>1.1843382813195202</v>
      </c>
      <c r="R822" s="29">
        <v>9312.5499999999993</v>
      </c>
      <c r="S822" s="29">
        <v>12399.85</v>
      </c>
      <c r="T822" s="30">
        <v>3087.3000000000011</v>
      </c>
      <c r="U822" s="31">
        <v>0.33152036767587839</v>
      </c>
      <c r="V822" s="26">
        <v>3835.56</v>
      </c>
      <c r="W822" s="26">
        <v>6386.5</v>
      </c>
      <c r="X822" s="27">
        <v>2550.94</v>
      </c>
      <c r="Y822" s="28">
        <v>0.66507628612249581</v>
      </c>
      <c r="Z822" s="29">
        <v>0</v>
      </c>
      <c r="AA822" s="29">
        <v>2732</v>
      </c>
      <c r="AB822" s="30">
        <v>2732</v>
      </c>
      <c r="AC822" s="19"/>
      <c r="AD822" s="26">
        <v>0</v>
      </c>
      <c r="AE822" s="26">
        <v>7201.57</v>
      </c>
      <c r="AF822" s="27">
        <v>7201.57</v>
      </c>
      <c r="AG822" s="18"/>
      <c r="AH822" s="34">
        <v>86</v>
      </c>
      <c r="AI822" s="34">
        <v>115.25</v>
      </c>
      <c r="AJ822" s="34">
        <v>29.25</v>
      </c>
      <c r="AK822" s="32">
        <v>0.34011627906976744</v>
      </c>
      <c r="AL822" s="35">
        <v>44322</v>
      </c>
      <c r="AM822" s="16"/>
    </row>
    <row r="823" spans="1:39" ht="74.25" hidden="1" x14ac:dyDescent="0.25">
      <c r="A823" s="25" t="s">
        <v>183</v>
      </c>
      <c r="B823" s="25" t="s">
        <v>1136</v>
      </c>
      <c r="C823" s="39">
        <v>639113</v>
      </c>
      <c r="D823" s="25" t="s">
        <v>1658</v>
      </c>
      <c r="E823" s="25" t="s">
        <v>53</v>
      </c>
      <c r="F823" s="25" t="s">
        <v>54</v>
      </c>
      <c r="G823" s="25" t="s">
        <v>75</v>
      </c>
      <c r="H823" s="25" t="s">
        <v>874</v>
      </c>
      <c r="I823" s="25" t="s">
        <v>194</v>
      </c>
      <c r="J823" s="25" t="s">
        <v>195</v>
      </c>
      <c r="K823" s="25" t="s">
        <v>58</v>
      </c>
      <c r="L823" s="25" t="s">
        <v>196</v>
      </c>
      <c r="M823" s="25" t="s">
        <v>187</v>
      </c>
      <c r="N823" s="26">
        <v>118475.29</v>
      </c>
      <c r="O823" s="26">
        <v>116672.13</v>
      </c>
      <c r="P823" s="27">
        <v>-1803.1599999999889</v>
      </c>
      <c r="Q823" s="28">
        <v>-1.5219713747904639E-2</v>
      </c>
      <c r="R823" s="29">
        <v>31650.31</v>
      </c>
      <c r="S823" s="29">
        <v>23833.37</v>
      </c>
      <c r="T823" s="30">
        <v>-7816.9400000000023</v>
      </c>
      <c r="U823" s="31">
        <v>-0.2469783076374292</v>
      </c>
      <c r="V823" s="26">
        <v>82215.98</v>
      </c>
      <c r="W823" s="26">
        <v>85860.34</v>
      </c>
      <c r="X823" s="27">
        <v>3644.3600000000006</v>
      </c>
      <c r="Y823" s="28">
        <v>4.4326662529595835E-2</v>
      </c>
      <c r="Z823" s="29">
        <v>4609</v>
      </c>
      <c r="AA823" s="29">
        <v>6978.42</v>
      </c>
      <c r="AB823" s="30">
        <v>2369.42</v>
      </c>
      <c r="AC823" s="32">
        <v>0.51408548492080708</v>
      </c>
      <c r="AD823" s="26">
        <v>0</v>
      </c>
      <c r="AE823" s="26">
        <v>0</v>
      </c>
      <c r="AF823" s="27">
        <v>0</v>
      </c>
      <c r="AG823" s="18"/>
      <c r="AH823" s="34">
        <v>204</v>
      </c>
      <c r="AI823" s="34">
        <v>209</v>
      </c>
      <c r="AJ823" s="34">
        <v>5</v>
      </c>
      <c r="AK823" s="32">
        <v>2.4509803921568627E-2</v>
      </c>
      <c r="AL823" s="35">
        <v>44679</v>
      </c>
      <c r="AM823" s="16"/>
    </row>
    <row r="824" spans="1:39" ht="66" hidden="1" x14ac:dyDescent="0.25">
      <c r="A824" s="25" t="s">
        <v>183</v>
      </c>
      <c r="B824" s="25" t="s">
        <v>51</v>
      </c>
      <c r="C824" s="39">
        <v>639184</v>
      </c>
      <c r="D824" s="25" t="s">
        <v>336</v>
      </c>
      <c r="E824" s="25" t="s">
        <v>53</v>
      </c>
      <c r="F824" s="25" t="s">
        <v>54</v>
      </c>
      <c r="G824" s="25" t="s">
        <v>75</v>
      </c>
      <c r="H824" s="25" t="s">
        <v>56</v>
      </c>
      <c r="I824" s="25" t="s">
        <v>56</v>
      </c>
      <c r="J824" s="25" t="s">
        <v>64</v>
      </c>
      <c r="K824" s="25" t="s">
        <v>65</v>
      </c>
      <c r="L824" s="25" t="s">
        <v>66</v>
      </c>
      <c r="M824" s="25" t="s">
        <v>192</v>
      </c>
      <c r="N824" s="26">
        <v>5415.5</v>
      </c>
      <c r="O824" s="26">
        <v>2945.77</v>
      </c>
      <c r="P824" s="27">
        <v>-2469.73</v>
      </c>
      <c r="Q824" s="28">
        <v>-0.45604837965100176</v>
      </c>
      <c r="R824" s="29">
        <v>3720.94</v>
      </c>
      <c r="S824" s="29">
        <v>1303.51</v>
      </c>
      <c r="T824" s="30">
        <v>-2417.4300000000003</v>
      </c>
      <c r="U824" s="31">
        <v>-0.6496826070831565</v>
      </c>
      <c r="V824" s="26">
        <v>183.47</v>
      </c>
      <c r="W824" s="26">
        <v>304.14</v>
      </c>
      <c r="X824" s="27">
        <v>120.66999999999999</v>
      </c>
      <c r="Y824" s="28">
        <v>0.65770970730909684</v>
      </c>
      <c r="Z824" s="29">
        <v>431.09</v>
      </c>
      <c r="AA824" s="29">
        <v>249</v>
      </c>
      <c r="AB824" s="30">
        <v>-182.08999999999997</v>
      </c>
      <c r="AC824" s="32">
        <v>-0.42239439560184644</v>
      </c>
      <c r="AD824" s="26">
        <v>1080</v>
      </c>
      <c r="AE824" s="26">
        <v>1089.1199999999999</v>
      </c>
      <c r="AF824" s="27">
        <v>9.1199999999998909</v>
      </c>
      <c r="AG824" s="33">
        <v>8.444444444444343E-3</v>
      </c>
      <c r="AH824" s="34">
        <v>15.969999999999999</v>
      </c>
      <c r="AI824" s="34">
        <v>3</v>
      </c>
      <c r="AJ824" s="34">
        <v>-12.969999999999999</v>
      </c>
      <c r="AK824" s="32">
        <v>-0.81214777708202879</v>
      </c>
      <c r="AL824" s="35">
        <v>44393.041666666664</v>
      </c>
      <c r="AM824" s="16"/>
    </row>
    <row r="825" spans="1:39" ht="41.25" hidden="1" x14ac:dyDescent="0.25">
      <c r="A825" s="25" t="s">
        <v>183</v>
      </c>
      <c r="B825" s="25" t="s">
        <v>1136</v>
      </c>
      <c r="C825" s="39">
        <v>639485</v>
      </c>
      <c r="D825" s="25" t="s">
        <v>1682</v>
      </c>
      <c r="E825" s="25" t="s">
        <v>53</v>
      </c>
      <c r="F825" s="25" t="s">
        <v>54</v>
      </c>
      <c r="G825" s="25" t="s">
        <v>874</v>
      </c>
      <c r="H825" s="25" t="s">
        <v>90</v>
      </c>
      <c r="I825" s="25" t="s">
        <v>56</v>
      </c>
      <c r="J825" s="25" t="s">
        <v>198</v>
      </c>
      <c r="K825" s="25" t="s">
        <v>65</v>
      </c>
      <c r="L825" s="25" t="s">
        <v>219</v>
      </c>
      <c r="M825" s="25" t="s">
        <v>200</v>
      </c>
      <c r="N825" s="26">
        <v>30446.959999999999</v>
      </c>
      <c r="O825" s="26">
        <v>30543.93</v>
      </c>
      <c r="P825" s="27">
        <v>96.970000000001164</v>
      </c>
      <c r="Q825" s="28">
        <v>3.1848828257402765E-3</v>
      </c>
      <c r="R825" s="29">
        <v>8943.25</v>
      </c>
      <c r="S825" s="29">
        <v>7818.28</v>
      </c>
      <c r="T825" s="30">
        <v>-1124.9700000000003</v>
      </c>
      <c r="U825" s="31">
        <v>-0.1257898415005731</v>
      </c>
      <c r="V825" s="26">
        <v>6739.75</v>
      </c>
      <c r="W825" s="26">
        <v>8011.26</v>
      </c>
      <c r="X825" s="27">
        <v>1271.5100000000002</v>
      </c>
      <c r="Y825" s="28">
        <v>0.188658333024222</v>
      </c>
      <c r="Z825" s="29">
        <v>900</v>
      </c>
      <c r="AA825" s="29">
        <v>1520</v>
      </c>
      <c r="AB825" s="30">
        <v>620</v>
      </c>
      <c r="AC825" s="32">
        <v>0.68888888888888888</v>
      </c>
      <c r="AD825" s="26">
        <v>13863.96</v>
      </c>
      <c r="AE825" s="26">
        <v>13194.39</v>
      </c>
      <c r="AF825" s="27">
        <v>-669.56999999999971</v>
      </c>
      <c r="AG825" s="33">
        <v>-4.8295725030943523E-2</v>
      </c>
      <c r="AH825" s="34">
        <v>58</v>
      </c>
      <c r="AI825" s="34">
        <v>68.5</v>
      </c>
      <c r="AJ825" s="34">
        <v>10.5</v>
      </c>
      <c r="AK825" s="32">
        <v>0.18103448275862069</v>
      </c>
      <c r="AL825" s="35">
        <v>44650</v>
      </c>
      <c r="AM825" s="16"/>
    </row>
    <row r="826" spans="1:39" ht="49.5" hidden="1" x14ac:dyDescent="0.25">
      <c r="A826" s="25" t="s">
        <v>183</v>
      </c>
      <c r="B826" s="25" t="s">
        <v>1136</v>
      </c>
      <c r="C826" s="39">
        <v>639489</v>
      </c>
      <c r="D826" s="25" t="s">
        <v>5692</v>
      </c>
      <c r="E826" s="25" t="s">
        <v>62</v>
      </c>
      <c r="F826" s="25" t="s">
        <v>54</v>
      </c>
      <c r="G826" s="25" t="s">
        <v>75</v>
      </c>
      <c r="H826" s="25" t="s">
        <v>307</v>
      </c>
      <c r="I826" s="25" t="s">
        <v>839</v>
      </c>
      <c r="J826" s="25" t="s">
        <v>185</v>
      </c>
      <c r="K826" s="25" t="s">
        <v>65</v>
      </c>
      <c r="L826" s="25" t="s">
        <v>186</v>
      </c>
      <c r="M826" s="25" t="s">
        <v>1654</v>
      </c>
      <c r="N826" s="26">
        <v>65291.22</v>
      </c>
      <c r="O826" s="26">
        <v>41956.66</v>
      </c>
      <c r="P826" s="27">
        <v>-23334.559999999998</v>
      </c>
      <c r="Q826" s="28">
        <v>-0.35739200462175463</v>
      </c>
      <c r="R826" s="29">
        <v>39887.94</v>
      </c>
      <c r="S826" s="29">
        <v>28011</v>
      </c>
      <c r="T826" s="30">
        <v>-11876.940000000002</v>
      </c>
      <c r="U826" s="31">
        <v>-0.29775766810720239</v>
      </c>
      <c r="V826" s="26">
        <v>10127.280000000001</v>
      </c>
      <c r="W826" s="26">
        <v>5247.66</v>
      </c>
      <c r="X826" s="27">
        <v>-4879.6200000000008</v>
      </c>
      <c r="Y826" s="28">
        <v>-0.4818292769628173</v>
      </c>
      <c r="Z826" s="29">
        <v>10176</v>
      </c>
      <c r="AA826" s="29">
        <v>3598</v>
      </c>
      <c r="AB826" s="30">
        <v>-6578</v>
      </c>
      <c r="AC826" s="32">
        <v>-0.64642295597484278</v>
      </c>
      <c r="AD826" s="26">
        <v>5100</v>
      </c>
      <c r="AE826" s="26">
        <v>5100</v>
      </c>
      <c r="AF826" s="27">
        <v>0</v>
      </c>
      <c r="AG826" s="33">
        <v>0</v>
      </c>
      <c r="AH826" s="34">
        <v>236</v>
      </c>
      <c r="AI826" s="34">
        <v>211</v>
      </c>
      <c r="AJ826" s="34">
        <v>-25</v>
      </c>
      <c r="AK826" s="32">
        <v>-0.1059322033898305</v>
      </c>
      <c r="AL826" s="35">
        <v>44692.041666666664</v>
      </c>
      <c r="AM826" s="16"/>
    </row>
    <row r="827" spans="1:39" ht="41.25" hidden="1" x14ac:dyDescent="0.25">
      <c r="A827" s="25" t="s">
        <v>183</v>
      </c>
      <c r="B827" s="25" t="s">
        <v>51</v>
      </c>
      <c r="C827" s="39">
        <v>639711</v>
      </c>
      <c r="D827" s="25" t="s">
        <v>339</v>
      </c>
      <c r="E827" s="25" t="s">
        <v>53</v>
      </c>
      <c r="F827" s="25" t="s">
        <v>54</v>
      </c>
      <c r="G827" s="25" t="s">
        <v>79</v>
      </c>
      <c r="H827" s="17"/>
      <c r="I827" s="17"/>
      <c r="J827" s="25" t="s">
        <v>198</v>
      </c>
      <c r="K827" s="25" t="s">
        <v>65</v>
      </c>
      <c r="L827" s="25" t="s">
        <v>209</v>
      </c>
      <c r="M827" s="25" t="s">
        <v>200</v>
      </c>
      <c r="N827" s="26">
        <v>28683.1</v>
      </c>
      <c r="O827" s="26">
        <v>31083.94</v>
      </c>
      <c r="P827" s="27">
        <v>2400.84</v>
      </c>
      <c r="Q827" s="28">
        <v>8.3702249756825456E-2</v>
      </c>
      <c r="R827" s="29">
        <v>19661.89</v>
      </c>
      <c r="S827" s="29">
        <v>3586</v>
      </c>
      <c r="T827" s="30">
        <v>-16075.89</v>
      </c>
      <c r="U827" s="31">
        <v>-0.81761671945067338</v>
      </c>
      <c r="V827" s="26">
        <v>31230.21</v>
      </c>
      <c r="W827" s="26">
        <v>22145.23</v>
      </c>
      <c r="X827" s="27">
        <v>-9084.98</v>
      </c>
      <c r="Y827" s="28">
        <v>-0.29090358342130906</v>
      </c>
      <c r="Z827" s="29">
        <v>2376</v>
      </c>
      <c r="AA827" s="29">
        <v>702</v>
      </c>
      <c r="AB827" s="30">
        <v>-1674</v>
      </c>
      <c r="AC827" s="32">
        <v>-0.70454545454545459</v>
      </c>
      <c r="AD827" s="26">
        <v>0</v>
      </c>
      <c r="AE827" s="26">
        <v>4650.71</v>
      </c>
      <c r="AF827" s="27">
        <v>4650.71</v>
      </c>
      <c r="AG827" s="18"/>
      <c r="AH827" s="34">
        <v>92.4</v>
      </c>
      <c r="AI827" s="34">
        <v>36</v>
      </c>
      <c r="AJ827" s="34">
        <v>-56.400000000000006</v>
      </c>
      <c r="AK827" s="32">
        <v>-0.61038961038961037</v>
      </c>
      <c r="AL827" s="35">
        <v>44336.041666666664</v>
      </c>
      <c r="AM827" s="16"/>
    </row>
    <row r="828" spans="1:39" ht="41.25" hidden="1" x14ac:dyDescent="0.25">
      <c r="A828" s="25" t="s">
        <v>183</v>
      </c>
      <c r="B828" s="25" t="s">
        <v>1136</v>
      </c>
      <c r="C828" s="39">
        <v>639715</v>
      </c>
      <c r="D828" s="25" t="s">
        <v>1659</v>
      </c>
      <c r="E828" s="25" t="s">
        <v>53</v>
      </c>
      <c r="F828" s="25" t="s">
        <v>54</v>
      </c>
      <c r="G828" s="25" t="s">
        <v>75</v>
      </c>
      <c r="H828" s="25" t="s">
        <v>874</v>
      </c>
      <c r="I828" s="25" t="s">
        <v>307</v>
      </c>
      <c r="J828" s="25" t="s">
        <v>185</v>
      </c>
      <c r="K828" s="25" t="s">
        <v>65</v>
      </c>
      <c r="L828" s="25" t="s">
        <v>189</v>
      </c>
      <c r="M828" s="25" t="s">
        <v>1654</v>
      </c>
      <c r="N828" s="26">
        <v>71586.41</v>
      </c>
      <c r="O828" s="26">
        <v>276252.74</v>
      </c>
      <c r="P828" s="27">
        <v>204666.33</v>
      </c>
      <c r="Q828" s="28">
        <v>2.8590109491452353</v>
      </c>
      <c r="R828" s="29">
        <v>50949.65</v>
      </c>
      <c r="S828" s="29">
        <v>36705.5</v>
      </c>
      <c r="T828" s="30">
        <v>-14244.150000000001</v>
      </c>
      <c r="U828" s="31">
        <v>-0.27957306870606574</v>
      </c>
      <c r="V828" s="26">
        <v>3624.76</v>
      </c>
      <c r="W828" s="26">
        <v>5322.83</v>
      </c>
      <c r="X828" s="27">
        <v>1698.0699999999997</v>
      </c>
      <c r="Y828" s="28">
        <v>0.46846411900374085</v>
      </c>
      <c r="Z828" s="29">
        <v>11504</v>
      </c>
      <c r="AA828" s="29">
        <v>10204</v>
      </c>
      <c r="AB828" s="30">
        <v>-1300</v>
      </c>
      <c r="AC828" s="32">
        <v>-0.11300417246175243</v>
      </c>
      <c r="AD828" s="26">
        <v>5508</v>
      </c>
      <c r="AE828" s="26">
        <v>5258.85</v>
      </c>
      <c r="AF828" s="27">
        <v>-249.14999999999964</v>
      </c>
      <c r="AG828" s="33">
        <v>-4.5234204793028254E-2</v>
      </c>
      <c r="AH828" s="34">
        <v>284</v>
      </c>
      <c r="AI828" s="34">
        <v>391</v>
      </c>
      <c r="AJ828" s="34">
        <v>107</v>
      </c>
      <c r="AK828" s="32">
        <v>0.37676056338028169</v>
      </c>
      <c r="AL828" s="35">
        <v>44691.041666666664</v>
      </c>
      <c r="AM828" s="16"/>
    </row>
    <row r="829" spans="1:39" ht="66" hidden="1" x14ac:dyDescent="0.25">
      <c r="A829" s="25" t="s">
        <v>183</v>
      </c>
      <c r="B829" s="25" t="s">
        <v>51</v>
      </c>
      <c r="C829" s="39">
        <v>639739</v>
      </c>
      <c r="D829" s="25" t="s">
        <v>286</v>
      </c>
      <c r="E829" s="25" t="s">
        <v>53</v>
      </c>
      <c r="F829" s="25" t="s">
        <v>54</v>
      </c>
      <c r="G829" s="25" t="s">
        <v>90</v>
      </c>
      <c r="H829" s="25" t="s">
        <v>56</v>
      </c>
      <c r="I829" s="25" t="s">
        <v>56</v>
      </c>
      <c r="J829" s="25" t="s">
        <v>195</v>
      </c>
      <c r="K829" s="25" t="s">
        <v>65</v>
      </c>
      <c r="L829" s="25" t="s">
        <v>202</v>
      </c>
      <c r="M829" s="25" t="s">
        <v>287</v>
      </c>
      <c r="N829" s="26">
        <v>2731.24</v>
      </c>
      <c r="O829" s="26">
        <v>3413.24</v>
      </c>
      <c r="P829" s="27">
        <v>682</v>
      </c>
      <c r="Q829" s="28">
        <v>0.24970343140844453</v>
      </c>
      <c r="R829" s="29">
        <v>2342.6</v>
      </c>
      <c r="S829" s="29">
        <v>2914.25</v>
      </c>
      <c r="T829" s="30">
        <v>571.65000000000009</v>
      </c>
      <c r="U829" s="31">
        <v>0.24402373431230262</v>
      </c>
      <c r="V829" s="26">
        <v>28.64</v>
      </c>
      <c r="W829" s="26">
        <v>0</v>
      </c>
      <c r="X829" s="27">
        <v>-28.64</v>
      </c>
      <c r="Y829" s="28">
        <v>-1</v>
      </c>
      <c r="Z829" s="29">
        <v>360</v>
      </c>
      <c r="AA829" s="29">
        <v>498.99</v>
      </c>
      <c r="AB829" s="30">
        <v>138.99</v>
      </c>
      <c r="AC829" s="32">
        <v>0.38608333333333333</v>
      </c>
      <c r="AD829" s="26">
        <v>0</v>
      </c>
      <c r="AE829" s="26">
        <v>0</v>
      </c>
      <c r="AF829" s="27">
        <v>0</v>
      </c>
      <c r="AG829" s="18"/>
      <c r="AH829" s="34">
        <v>8</v>
      </c>
      <c r="AI829" s="34">
        <v>24</v>
      </c>
      <c r="AJ829" s="34">
        <v>16</v>
      </c>
      <c r="AK829" s="32">
        <v>2</v>
      </c>
      <c r="AL829" s="35">
        <v>44236.041666666664</v>
      </c>
      <c r="AM829" s="16"/>
    </row>
    <row r="830" spans="1:39" ht="41.25" hidden="1" x14ac:dyDescent="0.25">
      <c r="A830" s="25" t="s">
        <v>183</v>
      </c>
      <c r="B830" s="25" t="s">
        <v>51</v>
      </c>
      <c r="C830" s="39">
        <v>639748</v>
      </c>
      <c r="D830" s="25" t="s">
        <v>338</v>
      </c>
      <c r="E830" s="25" t="s">
        <v>53</v>
      </c>
      <c r="F830" s="25" t="s">
        <v>54</v>
      </c>
      <c r="G830" s="25" t="s">
        <v>131</v>
      </c>
      <c r="H830" s="17"/>
      <c r="I830" s="17"/>
      <c r="J830" s="25" t="s">
        <v>195</v>
      </c>
      <c r="K830" s="25" t="s">
        <v>65</v>
      </c>
      <c r="L830" s="25" t="s">
        <v>196</v>
      </c>
      <c r="M830" s="25" t="s">
        <v>205</v>
      </c>
      <c r="N830" s="26">
        <v>156969.74</v>
      </c>
      <c r="O830" s="26">
        <v>148783.51</v>
      </c>
      <c r="P830" s="27">
        <v>-8186.2299999999814</v>
      </c>
      <c r="Q830" s="28">
        <v>-5.2151644004761563E-2</v>
      </c>
      <c r="R830" s="29">
        <v>57423.76</v>
      </c>
      <c r="S830" s="29">
        <v>54035.23</v>
      </c>
      <c r="T830" s="30">
        <v>-3388.5299999999988</v>
      </c>
      <c r="U830" s="31">
        <v>-5.900919758650424E-2</v>
      </c>
      <c r="V830" s="26">
        <v>15557.98</v>
      </c>
      <c r="W830" s="26">
        <v>13946.58</v>
      </c>
      <c r="X830" s="27">
        <v>-1611.3999999999996</v>
      </c>
      <c r="Y830" s="28">
        <v>-0.10357385727453047</v>
      </c>
      <c r="Z830" s="29">
        <v>13788</v>
      </c>
      <c r="AA830" s="29">
        <v>23583.91</v>
      </c>
      <c r="AB830" s="30">
        <v>9795.91</v>
      </c>
      <c r="AC830" s="32">
        <v>0.71046634754859295</v>
      </c>
      <c r="AD830" s="26">
        <v>70200</v>
      </c>
      <c r="AE830" s="26">
        <v>57217.79</v>
      </c>
      <c r="AF830" s="27">
        <v>-12982.21</v>
      </c>
      <c r="AG830" s="33">
        <v>-0.18493176638176637</v>
      </c>
      <c r="AH830" s="34">
        <v>418</v>
      </c>
      <c r="AI830" s="34">
        <v>421.5</v>
      </c>
      <c r="AJ830" s="34">
        <v>3.5</v>
      </c>
      <c r="AK830" s="32">
        <v>8.3732057416267946E-3</v>
      </c>
      <c r="AL830" s="35">
        <v>44547.041666666664</v>
      </c>
      <c r="AM830" s="16"/>
    </row>
    <row r="831" spans="1:39" ht="57.75" hidden="1" x14ac:dyDescent="0.25">
      <c r="A831" s="25" t="s">
        <v>183</v>
      </c>
      <c r="B831" s="25" t="s">
        <v>51</v>
      </c>
      <c r="C831" s="39">
        <v>639838</v>
      </c>
      <c r="D831" s="25" t="s">
        <v>340</v>
      </c>
      <c r="E831" s="25" t="s">
        <v>53</v>
      </c>
      <c r="F831" s="25" t="s">
        <v>63</v>
      </c>
      <c r="G831" s="25" t="s">
        <v>56</v>
      </c>
      <c r="H831" s="17"/>
      <c r="I831" s="17"/>
      <c r="J831" s="25" t="s">
        <v>198</v>
      </c>
      <c r="K831" s="25" t="s">
        <v>65</v>
      </c>
      <c r="L831" s="25" t="s">
        <v>219</v>
      </c>
      <c r="M831" s="25" t="s">
        <v>243</v>
      </c>
      <c r="N831" s="26">
        <v>0</v>
      </c>
      <c r="O831" s="26">
        <v>0</v>
      </c>
      <c r="P831" s="27">
        <v>0</v>
      </c>
      <c r="Q831" s="18"/>
      <c r="R831" s="29">
        <v>0</v>
      </c>
      <c r="S831" s="29">
        <v>0</v>
      </c>
      <c r="T831" s="30">
        <v>0</v>
      </c>
      <c r="U831" s="19"/>
      <c r="V831" s="26">
        <v>0</v>
      </c>
      <c r="W831" s="26">
        <v>0</v>
      </c>
      <c r="X831" s="27">
        <v>0</v>
      </c>
      <c r="Y831" s="18"/>
      <c r="Z831" s="29">
        <v>0</v>
      </c>
      <c r="AA831" s="29">
        <v>0</v>
      </c>
      <c r="AB831" s="30">
        <v>0</v>
      </c>
      <c r="AC831" s="19"/>
      <c r="AD831" s="26">
        <v>0</v>
      </c>
      <c r="AE831" s="26">
        <v>0</v>
      </c>
      <c r="AF831" s="27">
        <v>0</v>
      </c>
      <c r="AG831" s="18"/>
      <c r="AH831" s="34">
        <v>0</v>
      </c>
      <c r="AI831" s="34">
        <v>0</v>
      </c>
      <c r="AJ831" s="34">
        <v>0</v>
      </c>
      <c r="AK831" s="19"/>
      <c r="AL831" s="35">
        <v>44352.041666666664</v>
      </c>
      <c r="AM831" s="16"/>
    </row>
    <row r="832" spans="1:39" ht="49.5" hidden="1" x14ac:dyDescent="0.25">
      <c r="A832" s="25" t="s">
        <v>183</v>
      </c>
      <c r="B832" s="25" t="s">
        <v>51</v>
      </c>
      <c r="C832" s="39">
        <v>639849</v>
      </c>
      <c r="D832" s="25" t="s">
        <v>297</v>
      </c>
      <c r="E832" s="25" t="s">
        <v>53</v>
      </c>
      <c r="F832" s="25" t="s">
        <v>54</v>
      </c>
      <c r="G832" s="25" t="s">
        <v>69</v>
      </c>
      <c r="H832" s="25" t="s">
        <v>75</v>
      </c>
      <c r="I832" s="25" t="s">
        <v>298</v>
      </c>
      <c r="J832" s="25" t="s">
        <v>198</v>
      </c>
      <c r="K832" s="25" t="s">
        <v>65</v>
      </c>
      <c r="L832" s="25" t="s">
        <v>199</v>
      </c>
      <c r="M832" s="25" t="s">
        <v>200</v>
      </c>
      <c r="N832" s="26">
        <v>50902.39</v>
      </c>
      <c r="O832" s="26">
        <v>43945.37</v>
      </c>
      <c r="P832" s="27">
        <v>-6957.0199999999968</v>
      </c>
      <c r="Q832" s="28">
        <v>-0.13667373968098545</v>
      </c>
      <c r="R832" s="29">
        <v>23308.78</v>
      </c>
      <c r="S832" s="29">
        <v>18466.310000000001</v>
      </c>
      <c r="T832" s="30">
        <v>-4842.4699999999975</v>
      </c>
      <c r="U832" s="31">
        <v>-0.20775304413186782</v>
      </c>
      <c r="V832" s="26">
        <v>7884.29</v>
      </c>
      <c r="W832" s="26">
        <v>1413.51</v>
      </c>
      <c r="X832" s="27">
        <v>-6470.78</v>
      </c>
      <c r="Y832" s="28">
        <v>-0.82071816232025963</v>
      </c>
      <c r="Z832" s="29">
        <v>3240</v>
      </c>
      <c r="AA832" s="29">
        <v>2396</v>
      </c>
      <c r="AB832" s="30">
        <v>-844</v>
      </c>
      <c r="AC832" s="32">
        <v>-0.26049382716049385</v>
      </c>
      <c r="AD832" s="26">
        <v>21469.32</v>
      </c>
      <c r="AE832" s="26">
        <v>21669.55</v>
      </c>
      <c r="AF832" s="27">
        <v>200.22999999999956</v>
      </c>
      <c r="AG832" s="33">
        <v>9.3263317142787735E-3</v>
      </c>
      <c r="AH832" s="34">
        <v>132</v>
      </c>
      <c r="AI832" s="34">
        <v>154</v>
      </c>
      <c r="AJ832" s="34">
        <v>22</v>
      </c>
      <c r="AK832" s="32">
        <v>0.16666666666666666</v>
      </c>
      <c r="AL832" s="35">
        <v>44537.041666666664</v>
      </c>
      <c r="AM832" s="16"/>
    </row>
    <row r="833" spans="1:39" ht="49.5" hidden="1" x14ac:dyDescent="0.25">
      <c r="A833" s="25" t="s">
        <v>183</v>
      </c>
      <c r="B833" s="25" t="s">
        <v>51</v>
      </c>
      <c r="C833" s="39">
        <v>639857</v>
      </c>
      <c r="D833" s="25" t="s">
        <v>341</v>
      </c>
      <c r="E833" s="25" t="s">
        <v>53</v>
      </c>
      <c r="F833" s="25" t="s">
        <v>54</v>
      </c>
      <c r="G833" s="25" t="s">
        <v>69</v>
      </c>
      <c r="H833" s="25" t="s">
        <v>75</v>
      </c>
      <c r="I833" s="25" t="s">
        <v>74</v>
      </c>
      <c r="J833" s="25" t="s">
        <v>198</v>
      </c>
      <c r="K833" s="25" t="s">
        <v>65</v>
      </c>
      <c r="L833" s="25" t="s">
        <v>219</v>
      </c>
      <c r="M833" s="25" t="s">
        <v>200</v>
      </c>
      <c r="N833" s="26">
        <v>35830.54</v>
      </c>
      <c r="O833" s="26">
        <v>31603.07</v>
      </c>
      <c r="P833" s="27">
        <v>-4227.4700000000012</v>
      </c>
      <c r="Q833" s="28">
        <v>-0.11798510432720247</v>
      </c>
      <c r="R833" s="29">
        <v>13022.23</v>
      </c>
      <c r="S833" s="29">
        <v>7057.48</v>
      </c>
      <c r="T833" s="30">
        <v>-5964.75</v>
      </c>
      <c r="U833" s="31">
        <v>-0.45804366840395233</v>
      </c>
      <c r="V833" s="26">
        <v>11187.31</v>
      </c>
      <c r="W833" s="26">
        <v>9269.86</v>
      </c>
      <c r="X833" s="27">
        <v>-1917.4499999999989</v>
      </c>
      <c r="Y833" s="28">
        <v>-0.17139508961492969</v>
      </c>
      <c r="Z833" s="29">
        <v>900</v>
      </c>
      <c r="AA833" s="29">
        <v>1188</v>
      </c>
      <c r="AB833" s="30">
        <v>288</v>
      </c>
      <c r="AC833" s="32">
        <v>0.32</v>
      </c>
      <c r="AD833" s="26">
        <v>11965</v>
      </c>
      <c r="AE833" s="26">
        <v>14087.73</v>
      </c>
      <c r="AF833" s="27">
        <v>2122.7299999999996</v>
      </c>
      <c r="AG833" s="33">
        <v>0.17741161721688253</v>
      </c>
      <c r="AH833" s="34">
        <v>90</v>
      </c>
      <c r="AI833" s="34">
        <v>77.5</v>
      </c>
      <c r="AJ833" s="34">
        <v>-12.5</v>
      </c>
      <c r="AK833" s="32">
        <v>-0.1388888888888889</v>
      </c>
      <c r="AL833" s="35">
        <v>44484.041666666664</v>
      </c>
      <c r="AM833" s="16"/>
    </row>
    <row r="834" spans="1:39" ht="49.5" hidden="1" x14ac:dyDescent="0.25">
      <c r="A834" s="25" t="s">
        <v>183</v>
      </c>
      <c r="B834" s="25" t="s">
        <v>51</v>
      </c>
      <c r="C834" s="39">
        <v>640122</v>
      </c>
      <c r="D834" s="25" t="s">
        <v>337</v>
      </c>
      <c r="E834" s="25" t="s">
        <v>53</v>
      </c>
      <c r="F834" s="25" t="s">
        <v>54</v>
      </c>
      <c r="G834" s="25" t="s">
        <v>79</v>
      </c>
      <c r="H834" s="17"/>
      <c r="I834" s="17"/>
      <c r="J834" s="25" t="s">
        <v>64</v>
      </c>
      <c r="K834" s="25" t="s">
        <v>65</v>
      </c>
      <c r="L834" s="25" t="s">
        <v>66</v>
      </c>
      <c r="M834" s="25" t="s">
        <v>192</v>
      </c>
      <c r="N834" s="26">
        <v>5954.2</v>
      </c>
      <c r="O834" s="26">
        <v>5583.4</v>
      </c>
      <c r="P834" s="27">
        <v>-370.80000000000018</v>
      </c>
      <c r="Q834" s="28">
        <v>-6.2275368647341407E-2</v>
      </c>
      <c r="R834" s="29">
        <v>1958.2</v>
      </c>
      <c r="S834" s="29">
        <v>1736.96</v>
      </c>
      <c r="T834" s="30">
        <v>-221.24</v>
      </c>
      <c r="U834" s="31">
        <v>-0.11298130936574405</v>
      </c>
      <c r="V834" s="26">
        <v>0</v>
      </c>
      <c r="W834" s="26">
        <v>0</v>
      </c>
      <c r="X834" s="27">
        <v>0</v>
      </c>
      <c r="Y834" s="18"/>
      <c r="Z834" s="29">
        <v>0</v>
      </c>
      <c r="AA834" s="29">
        <v>90</v>
      </c>
      <c r="AB834" s="30">
        <v>90</v>
      </c>
      <c r="AC834" s="19"/>
      <c r="AD834" s="26">
        <v>3996</v>
      </c>
      <c r="AE834" s="26">
        <v>3756.44</v>
      </c>
      <c r="AF834" s="27">
        <v>-239.55999999999995</v>
      </c>
      <c r="AG834" s="33">
        <v>-5.9949949949949934E-2</v>
      </c>
      <c r="AH834" s="34">
        <v>0</v>
      </c>
      <c r="AI834" s="34">
        <v>6</v>
      </c>
      <c r="AJ834" s="34">
        <v>6</v>
      </c>
      <c r="AK834" s="19"/>
      <c r="AL834" s="35">
        <v>44407.041666666664</v>
      </c>
      <c r="AM834" s="16"/>
    </row>
    <row r="835" spans="1:39" ht="24.75" hidden="1" x14ac:dyDescent="0.25">
      <c r="A835" s="25" t="s">
        <v>183</v>
      </c>
      <c r="B835" s="25" t="s">
        <v>51</v>
      </c>
      <c r="C835" s="39">
        <v>640180</v>
      </c>
      <c r="D835" s="25" t="s">
        <v>351</v>
      </c>
      <c r="E835" s="25" t="s">
        <v>53</v>
      </c>
      <c r="F835" s="25" t="s">
        <v>54</v>
      </c>
      <c r="G835" s="25" t="s">
        <v>79</v>
      </c>
      <c r="H835" s="17"/>
      <c r="I835" s="17"/>
      <c r="J835" s="25" t="s">
        <v>198</v>
      </c>
      <c r="K835" s="25" t="s">
        <v>65</v>
      </c>
      <c r="L835" s="25" t="s">
        <v>209</v>
      </c>
      <c r="M835" s="25" t="s">
        <v>200</v>
      </c>
      <c r="N835" s="26">
        <v>57414.57</v>
      </c>
      <c r="O835" s="26">
        <v>51083.12</v>
      </c>
      <c r="P835" s="27">
        <v>-6331.4499999999971</v>
      </c>
      <c r="Q835" s="28">
        <v>-0.1102760153041292</v>
      </c>
      <c r="R835" s="29">
        <v>31058.58</v>
      </c>
      <c r="S835" s="29">
        <v>10559.87</v>
      </c>
      <c r="T835" s="30">
        <v>-20498.71</v>
      </c>
      <c r="U835" s="31">
        <v>-0.66000151970888554</v>
      </c>
      <c r="V835" s="26">
        <v>30572.73</v>
      </c>
      <c r="W835" s="26">
        <v>20029.36</v>
      </c>
      <c r="X835" s="27">
        <v>-10543.369999999999</v>
      </c>
      <c r="Y835" s="28">
        <v>-0.34486190798139382</v>
      </c>
      <c r="Z835" s="29">
        <v>3564</v>
      </c>
      <c r="AA835" s="29">
        <v>2087</v>
      </c>
      <c r="AB835" s="30">
        <v>-1477</v>
      </c>
      <c r="AC835" s="32">
        <v>-0.41442199775533106</v>
      </c>
      <c r="AD835" s="26">
        <v>16804.259999999998</v>
      </c>
      <c r="AE835" s="26">
        <v>18406.89</v>
      </c>
      <c r="AF835" s="27">
        <v>1602.630000000001</v>
      </c>
      <c r="AG835" s="33">
        <v>9.5370459633450158E-2</v>
      </c>
      <c r="AH835" s="34">
        <v>137.60000000000002</v>
      </c>
      <c r="AI835" s="34">
        <v>110.5</v>
      </c>
      <c r="AJ835" s="34">
        <v>-27.100000000000023</v>
      </c>
      <c r="AK835" s="32">
        <v>-0.19694767441860478</v>
      </c>
      <c r="AL835" s="35">
        <v>44384.041666666664</v>
      </c>
      <c r="AM835" s="16"/>
    </row>
    <row r="836" spans="1:39" ht="66" hidden="1" x14ac:dyDescent="0.25">
      <c r="A836" s="25" t="s">
        <v>183</v>
      </c>
      <c r="B836" s="25" t="s">
        <v>51</v>
      </c>
      <c r="C836" s="39">
        <v>640246</v>
      </c>
      <c r="D836" s="25" t="s">
        <v>346</v>
      </c>
      <c r="E836" s="25" t="s">
        <v>53</v>
      </c>
      <c r="F836" s="25" t="s">
        <v>54</v>
      </c>
      <c r="G836" s="25" t="s">
        <v>131</v>
      </c>
      <c r="H836" s="25" t="s">
        <v>83</v>
      </c>
      <c r="I836" s="25" t="s">
        <v>75</v>
      </c>
      <c r="J836" s="25" t="s">
        <v>195</v>
      </c>
      <c r="K836" s="25" t="s">
        <v>58</v>
      </c>
      <c r="L836" s="25" t="s">
        <v>202</v>
      </c>
      <c r="M836" s="25" t="s">
        <v>187</v>
      </c>
      <c r="N836" s="26">
        <v>151179.60999999999</v>
      </c>
      <c r="O836" s="26">
        <v>111371.58</v>
      </c>
      <c r="P836" s="27">
        <v>-39808.029999999984</v>
      </c>
      <c r="Q836" s="28">
        <v>-0.26331613105762069</v>
      </c>
      <c r="R836" s="29">
        <v>40988.71</v>
      </c>
      <c r="S836" s="29">
        <v>25434.41</v>
      </c>
      <c r="T836" s="30">
        <v>-15554.3</v>
      </c>
      <c r="U836" s="31">
        <v>-0.37947766592312859</v>
      </c>
      <c r="V836" s="26">
        <v>110.46</v>
      </c>
      <c r="W836" s="26">
        <v>4311.8100000000004</v>
      </c>
      <c r="X836" s="27">
        <v>4201.3500000000004</v>
      </c>
      <c r="Y836" s="28">
        <v>38.035035306898429</v>
      </c>
      <c r="Z836" s="29">
        <v>14400</v>
      </c>
      <c r="AA836" s="29">
        <v>4436</v>
      </c>
      <c r="AB836" s="30">
        <v>-9964</v>
      </c>
      <c r="AC836" s="32">
        <v>-0.69194444444444447</v>
      </c>
      <c r="AD836" s="26">
        <v>95680.44</v>
      </c>
      <c r="AE836" s="26">
        <v>77189.36</v>
      </c>
      <c r="AF836" s="27">
        <v>-18491.080000000002</v>
      </c>
      <c r="AG836" s="33">
        <v>-0.19325872665301289</v>
      </c>
      <c r="AH836" s="34">
        <v>336</v>
      </c>
      <c r="AI836" s="34">
        <v>216</v>
      </c>
      <c r="AJ836" s="34">
        <v>-120</v>
      </c>
      <c r="AK836" s="32">
        <v>-0.35714285714285715</v>
      </c>
      <c r="AL836" s="35">
        <v>44358.041666666664</v>
      </c>
      <c r="AM836" s="16"/>
    </row>
    <row r="837" spans="1:39" ht="49.5" hidden="1" x14ac:dyDescent="0.25">
      <c r="A837" s="25" t="s">
        <v>183</v>
      </c>
      <c r="B837" s="25" t="s">
        <v>51</v>
      </c>
      <c r="C837" s="39">
        <v>640287</v>
      </c>
      <c r="D837" s="25" t="s">
        <v>345</v>
      </c>
      <c r="E837" s="25" t="s">
        <v>53</v>
      </c>
      <c r="F837" s="25" t="s">
        <v>54</v>
      </c>
      <c r="G837" s="25" t="s">
        <v>69</v>
      </c>
      <c r="H837" s="25" t="s">
        <v>75</v>
      </c>
      <c r="I837" s="25" t="s">
        <v>74</v>
      </c>
      <c r="J837" s="25" t="s">
        <v>198</v>
      </c>
      <c r="K837" s="25" t="s">
        <v>65</v>
      </c>
      <c r="L837" s="25" t="s">
        <v>199</v>
      </c>
      <c r="M837" s="25" t="s">
        <v>200</v>
      </c>
      <c r="N837" s="26">
        <v>94583.22</v>
      </c>
      <c r="O837" s="26">
        <v>74676.070000000007</v>
      </c>
      <c r="P837" s="27">
        <v>-19907.149999999994</v>
      </c>
      <c r="Q837" s="28">
        <v>-0.21047232268049232</v>
      </c>
      <c r="R837" s="29">
        <v>27317.31</v>
      </c>
      <c r="S837" s="29">
        <v>21222.54</v>
      </c>
      <c r="T837" s="30">
        <v>-6094.77</v>
      </c>
      <c r="U837" s="31">
        <v>-0.22311018178583469</v>
      </c>
      <c r="V837" s="26">
        <v>77409.75</v>
      </c>
      <c r="W837" s="26">
        <v>42925.18</v>
      </c>
      <c r="X837" s="27">
        <v>-34484.57</v>
      </c>
      <c r="Y837" s="28">
        <v>-0.44548096331534465</v>
      </c>
      <c r="Z837" s="29">
        <v>5130</v>
      </c>
      <c r="AA837" s="29">
        <v>4614</v>
      </c>
      <c r="AB837" s="30">
        <v>-516</v>
      </c>
      <c r="AC837" s="32">
        <v>-0.10058479532163743</v>
      </c>
      <c r="AD837" s="26">
        <v>7076.16</v>
      </c>
      <c r="AE837" s="26">
        <v>5914.35</v>
      </c>
      <c r="AF837" s="27">
        <v>-1161.8099999999995</v>
      </c>
      <c r="AG837" s="33">
        <v>-0.16418650793650788</v>
      </c>
      <c r="AH837" s="34">
        <v>172</v>
      </c>
      <c r="AI837" s="34">
        <v>240.75</v>
      </c>
      <c r="AJ837" s="34">
        <v>68.75</v>
      </c>
      <c r="AK837" s="32">
        <v>0.39970930232558138</v>
      </c>
      <c r="AL837" s="35">
        <v>44487.041666666664</v>
      </c>
      <c r="AM837" s="16"/>
    </row>
    <row r="838" spans="1:39" ht="24.75" hidden="1" x14ac:dyDescent="0.25">
      <c r="A838" s="25" t="s">
        <v>183</v>
      </c>
      <c r="B838" s="25" t="s">
        <v>1136</v>
      </c>
      <c r="C838" s="39">
        <v>640292</v>
      </c>
      <c r="D838" s="25" t="s">
        <v>1661</v>
      </c>
      <c r="E838" s="25" t="s">
        <v>53</v>
      </c>
      <c r="F838" s="25" t="s">
        <v>63</v>
      </c>
      <c r="G838" s="25" t="s">
        <v>56</v>
      </c>
      <c r="H838" s="17"/>
      <c r="I838" s="17"/>
      <c r="J838" s="25" t="s">
        <v>198</v>
      </c>
      <c r="K838" s="25" t="s">
        <v>65</v>
      </c>
      <c r="L838" s="25" t="s">
        <v>209</v>
      </c>
      <c r="M838" s="25" t="s">
        <v>243</v>
      </c>
      <c r="N838" s="26">
        <v>0</v>
      </c>
      <c r="O838" s="26">
        <v>0</v>
      </c>
      <c r="P838" s="27">
        <v>0</v>
      </c>
      <c r="Q838" s="18"/>
      <c r="R838" s="29">
        <v>0</v>
      </c>
      <c r="S838" s="29">
        <v>0</v>
      </c>
      <c r="T838" s="30">
        <v>0</v>
      </c>
      <c r="U838" s="19"/>
      <c r="V838" s="26">
        <v>0</v>
      </c>
      <c r="W838" s="26">
        <v>0</v>
      </c>
      <c r="X838" s="27">
        <v>0</v>
      </c>
      <c r="Y838" s="18"/>
      <c r="Z838" s="29">
        <v>0</v>
      </c>
      <c r="AA838" s="29">
        <v>0</v>
      </c>
      <c r="AB838" s="30">
        <v>0</v>
      </c>
      <c r="AC838" s="19"/>
      <c r="AD838" s="26">
        <v>0</v>
      </c>
      <c r="AE838" s="26">
        <v>0</v>
      </c>
      <c r="AF838" s="27">
        <v>0</v>
      </c>
      <c r="AG838" s="18"/>
      <c r="AH838" s="34">
        <v>0</v>
      </c>
      <c r="AI838" s="34">
        <v>0</v>
      </c>
      <c r="AJ838" s="34">
        <v>0</v>
      </c>
      <c r="AK838" s="19"/>
      <c r="AL838" s="35">
        <v>44648</v>
      </c>
      <c r="AM838" s="16"/>
    </row>
    <row r="839" spans="1:39" ht="49.5" hidden="1" x14ac:dyDescent="0.25">
      <c r="A839" s="25" t="s">
        <v>183</v>
      </c>
      <c r="B839" s="25" t="s">
        <v>1136</v>
      </c>
      <c r="C839" s="39">
        <v>640311</v>
      </c>
      <c r="D839" s="25" t="s">
        <v>5240</v>
      </c>
      <c r="E839" s="25" t="s">
        <v>171</v>
      </c>
      <c r="F839" s="25" t="s">
        <v>54</v>
      </c>
      <c r="G839" s="25" t="s">
        <v>90</v>
      </c>
      <c r="H839" s="25" t="s">
        <v>74</v>
      </c>
      <c r="I839" s="25" t="s">
        <v>839</v>
      </c>
      <c r="J839" s="25" t="s">
        <v>198</v>
      </c>
      <c r="K839" s="25" t="s">
        <v>65</v>
      </c>
      <c r="L839" s="25" t="s">
        <v>199</v>
      </c>
      <c r="M839" s="25" t="s">
        <v>200</v>
      </c>
      <c r="N839" s="26">
        <v>157887.88</v>
      </c>
      <c r="O839" s="26">
        <v>212206.32</v>
      </c>
      <c r="P839" s="27">
        <v>54318.44</v>
      </c>
      <c r="Q839" s="28">
        <v>0.34403172681778993</v>
      </c>
      <c r="R839" s="29">
        <v>37663.35</v>
      </c>
      <c r="S839" s="29">
        <v>178760.26</v>
      </c>
      <c r="T839" s="30">
        <v>141096.91</v>
      </c>
      <c r="U839" s="31">
        <v>3.7462655340005604</v>
      </c>
      <c r="V839" s="26">
        <v>33731.53</v>
      </c>
      <c r="W839" s="26">
        <v>29118.81</v>
      </c>
      <c r="X839" s="27">
        <v>-4612.7199999999975</v>
      </c>
      <c r="Y839" s="28">
        <v>-0.13674802180630399</v>
      </c>
      <c r="Z839" s="29">
        <v>6660</v>
      </c>
      <c r="AA839" s="29">
        <v>4239</v>
      </c>
      <c r="AB839" s="30">
        <v>-2421</v>
      </c>
      <c r="AC839" s="32">
        <v>-0.36351351351351352</v>
      </c>
      <c r="AD839" s="26">
        <v>79833</v>
      </c>
      <c r="AE839" s="26">
        <v>88.25</v>
      </c>
      <c r="AF839" s="27">
        <v>-79744.75</v>
      </c>
      <c r="AG839" s="33">
        <v>-0.99889456740946725</v>
      </c>
      <c r="AH839" s="34">
        <v>206</v>
      </c>
      <c r="AI839" s="34">
        <v>214.5</v>
      </c>
      <c r="AJ839" s="34">
        <v>8.5</v>
      </c>
      <c r="AK839" s="32">
        <v>4.12621359223301E-2</v>
      </c>
      <c r="AL839" s="35">
        <v>44823.041666666664</v>
      </c>
      <c r="AM839" s="16"/>
    </row>
    <row r="840" spans="1:39" ht="41.25" hidden="1" x14ac:dyDescent="0.25">
      <c r="A840" s="25" t="s">
        <v>183</v>
      </c>
      <c r="B840" s="25" t="s">
        <v>51</v>
      </c>
      <c r="C840" s="39">
        <v>640494</v>
      </c>
      <c r="D840" s="25" t="s">
        <v>343</v>
      </c>
      <c r="E840" s="25" t="s">
        <v>53</v>
      </c>
      <c r="F840" s="25" t="s">
        <v>54</v>
      </c>
      <c r="G840" s="25" t="s">
        <v>74</v>
      </c>
      <c r="H840" s="25" t="s">
        <v>56</v>
      </c>
      <c r="I840" s="25" t="s">
        <v>56</v>
      </c>
      <c r="J840" s="25" t="s">
        <v>195</v>
      </c>
      <c r="K840" s="25" t="s">
        <v>58</v>
      </c>
      <c r="L840" s="25" t="s">
        <v>202</v>
      </c>
      <c r="M840" s="25" t="s">
        <v>205</v>
      </c>
      <c r="N840" s="26">
        <v>119273.97</v>
      </c>
      <c r="O840" s="26">
        <v>69880.259999999995</v>
      </c>
      <c r="P840" s="27">
        <v>-49393.710000000006</v>
      </c>
      <c r="Q840" s="28">
        <v>-0.4141197781879819</v>
      </c>
      <c r="R840" s="29">
        <v>10640.48</v>
      </c>
      <c r="S840" s="29">
        <v>14769.77</v>
      </c>
      <c r="T840" s="30">
        <v>4129.2900000000009</v>
      </c>
      <c r="U840" s="31">
        <v>0.38807365833120322</v>
      </c>
      <c r="V840" s="26">
        <v>52143.49</v>
      </c>
      <c r="W840" s="26">
        <v>17294.689999999999</v>
      </c>
      <c r="X840" s="27">
        <v>-34848.800000000003</v>
      </c>
      <c r="Y840" s="28">
        <v>-0.6683250392330855</v>
      </c>
      <c r="Z840" s="29">
        <v>0</v>
      </c>
      <c r="AA840" s="29">
        <v>632.04999999999995</v>
      </c>
      <c r="AB840" s="30">
        <v>632.04999999999995</v>
      </c>
      <c r="AC840" s="19"/>
      <c r="AD840" s="26">
        <v>56490</v>
      </c>
      <c r="AE840" s="26">
        <v>37183.75</v>
      </c>
      <c r="AF840" s="27">
        <v>-19306.25</v>
      </c>
      <c r="AG840" s="33">
        <v>-0.34176402903168701</v>
      </c>
      <c r="AH840" s="34">
        <v>30</v>
      </c>
      <c r="AI840" s="34">
        <v>48.5</v>
      </c>
      <c r="AJ840" s="34">
        <v>18.5</v>
      </c>
      <c r="AK840" s="32">
        <v>0.6166666666666667</v>
      </c>
      <c r="AL840" s="35">
        <v>44434.041666666664</v>
      </c>
      <c r="AM840" s="16"/>
    </row>
    <row r="841" spans="1:39" ht="66" hidden="1" x14ac:dyDescent="0.25">
      <c r="A841" s="25" t="s">
        <v>183</v>
      </c>
      <c r="B841" s="25" t="s">
        <v>51</v>
      </c>
      <c r="C841" s="39">
        <v>640496</v>
      </c>
      <c r="D841" s="25" t="s">
        <v>344</v>
      </c>
      <c r="E841" s="25" t="s">
        <v>53</v>
      </c>
      <c r="F841" s="25" t="s">
        <v>54</v>
      </c>
      <c r="G841" s="25" t="s">
        <v>83</v>
      </c>
      <c r="H841" s="25" t="s">
        <v>112</v>
      </c>
      <c r="I841" s="17"/>
      <c r="J841" s="25" t="s">
        <v>195</v>
      </c>
      <c r="K841" s="25" t="s">
        <v>58</v>
      </c>
      <c r="L841" s="25" t="s">
        <v>213</v>
      </c>
      <c r="M841" s="25" t="s">
        <v>205</v>
      </c>
      <c r="N841" s="26">
        <v>185234.9</v>
      </c>
      <c r="O841" s="26">
        <v>227022.27</v>
      </c>
      <c r="P841" s="27">
        <v>41787.369999999995</v>
      </c>
      <c r="Q841" s="28">
        <v>0.22559123577684334</v>
      </c>
      <c r="R841" s="29">
        <v>16593.150000000001</v>
      </c>
      <c r="S841" s="29">
        <v>28802.55</v>
      </c>
      <c r="T841" s="30">
        <v>12209.399999999998</v>
      </c>
      <c r="U841" s="31">
        <v>0.73580965639435536</v>
      </c>
      <c r="V841" s="26">
        <v>84257.27</v>
      </c>
      <c r="W841" s="26">
        <v>99824.16</v>
      </c>
      <c r="X841" s="27">
        <v>15566.89</v>
      </c>
      <c r="Y841" s="28">
        <v>0.18475426512157347</v>
      </c>
      <c r="Z841" s="29">
        <v>0</v>
      </c>
      <c r="AA841" s="29">
        <v>898.18</v>
      </c>
      <c r="AB841" s="30">
        <v>898.18</v>
      </c>
      <c r="AC841" s="19"/>
      <c r="AD841" s="26">
        <v>84384.48</v>
      </c>
      <c r="AE841" s="26">
        <v>97497.38</v>
      </c>
      <c r="AF841" s="27">
        <v>13112.900000000009</v>
      </c>
      <c r="AG841" s="33">
        <v>0.15539468869156994</v>
      </c>
      <c r="AH841" s="34">
        <v>48</v>
      </c>
      <c r="AI841" s="34">
        <v>64</v>
      </c>
      <c r="AJ841" s="34">
        <v>16</v>
      </c>
      <c r="AK841" s="32">
        <v>0.33333333333333331</v>
      </c>
      <c r="AL841" s="35">
        <v>44442.041666666664</v>
      </c>
      <c r="AM841" s="16"/>
    </row>
    <row r="842" spans="1:39" ht="57.75" hidden="1" x14ac:dyDescent="0.25">
      <c r="A842" s="25" t="s">
        <v>183</v>
      </c>
      <c r="B842" s="25" t="s">
        <v>51</v>
      </c>
      <c r="C842" s="39">
        <v>640527</v>
      </c>
      <c r="D842" s="25" t="s">
        <v>347</v>
      </c>
      <c r="E842" s="25" t="s">
        <v>171</v>
      </c>
      <c r="F842" s="25" t="s">
        <v>54</v>
      </c>
      <c r="G842" s="25" t="s">
        <v>75</v>
      </c>
      <c r="H842" s="25" t="s">
        <v>839</v>
      </c>
      <c r="I842" s="25" t="s">
        <v>307</v>
      </c>
      <c r="J842" s="25" t="s">
        <v>198</v>
      </c>
      <c r="K842" s="25" t="s">
        <v>65</v>
      </c>
      <c r="L842" s="25" t="s">
        <v>199</v>
      </c>
      <c r="M842" s="25" t="s">
        <v>200</v>
      </c>
      <c r="N842" s="26">
        <v>77965.8</v>
      </c>
      <c r="O842" s="26">
        <v>79084.070000000007</v>
      </c>
      <c r="P842" s="27">
        <v>1118.2700000000041</v>
      </c>
      <c r="Q842" s="28">
        <v>1.4343083762367655E-2</v>
      </c>
      <c r="R842" s="29">
        <v>32348.15</v>
      </c>
      <c r="S842" s="29">
        <v>20891.669999999998</v>
      </c>
      <c r="T842" s="30">
        <v>-11456.480000000003</v>
      </c>
      <c r="U842" s="31">
        <v>-0.35416182996554679</v>
      </c>
      <c r="V842" s="26">
        <v>47103.85</v>
      </c>
      <c r="W842" s="26">
        <v>42127.69</v>
      </c>
      <c r="X842" s="27">
        <v>-4976.1599999999962</v>
      </c>
      <c r="Y842" s="28">
        <v>-0.10564232010759197</v>
      </c>
      <c r="Z842" s="29">
        <v>6300</v>
      </c>
      <c r="AA842" s="29">
        <v>3284</v>
      </c>
      <c r="AB842" s="30">
        <v>-3016</v>
      </c>
      <c r="AC842" s="32">
        <v>-0.47873015873015873</v>
      </c>
      <c r="AD842" s="26">
        <v>14563.8</v>
      </c>
      <c r="AE842" s="26">
        <v>12780.71</v>
      </c>
      <c r="AF842" s="27">
        <v>-1783.0900000000001</v>
      </c>
      <c r="AG842" s="33">
        <v>-0.12243301885496918</v>
      </c>
      <c r="AH842" s="34">
        <v>212</v>
      </c>
      <c r="AI842" s="34">
        <v>217.50000000000003</v>
      </c>
      <c r="AJ842" s="34">
        <v>5.5000000000000284</v>
      </c>
      <c r="AK842" s="32">
        <v>2.5943396226415227E-2</v>
      </c>
      <c r="AL842" s="35">
        <v>44546.041666666664</v>
      </c>
      <c r="AM842" s="16"/>
    </row>
    <row r="843" spans="1:39" ht="49.5" hidden="1" x14ac:dyDescent="0.25">
      <c r="A843" s="25" t="s">
        <v>183</v>
      </c>
      <c r="B843" s="25" t="s">
        <v>51</v>
      </c>
      <c r="C843" s="39">
        <v>640645</v>
      </c>
      <c r="D843" s="25" t="s">
        <v>348</v>
      </c>
      <c r="E843" s="25" t="s">
        <v>53</v>
      </c>
      <c r="F843" s="25" t="s">
        <v>54</v>
      </c>
      <c r="G843" s="25" t="s">
        <v>79</v>
      </c>
      <c r="H843" s="17"/>
      <c r="I843" s="17"/>
      <c r="J843" s="25" t="s">
        <v>195</v>
      </c>
      <c r="K843" s="25" t="s">
        <v>58</v>
      </c>
      <c r="L843" s="25" t="s">
        <v>196</v>
      </c>
      <c r="M843" s="25" t="s">
        <v>205</v>
      </c>
      <c r="N843" s="26">
        <v>94358.88</v>
      </c>
      <c r="O843" s="26">
        <v>98428.05</v>
      </c>
      <c r="P843" s="27">
        <v>4069.1699999999983</v>
      </c>
      <c r="Q843" s="28">
        <v>4.3124399102659951E-2</v>
      </c>
      <c r="R843" s="29">
        <v>30753.32</v>
      </c>
      <c r="S843" s="29">
        <v>13902.5</v>
      </c>
      <c r="T843" s="30">
        <v>-16850.82</v>
      </c>
      <c r="U843" s="31">
        <v>-0.54793498718187172</v>
      </c>
      <c r="V843" s="26">
        <v>52478.080000000002</v>
      </c>
      <c r="W843" s="26">
        <v>55354.37</v>
      </c>
      <c r="X843" s="27">
        <v>2876.2900000000009</v>
      </c>
      <c r="Y843" s="28">
        <v>5.4809360403429409E-2</v>
      </c>
      <c r="Z843" s="29">
        <v>10392</v>
      </c>
      <c r="AA843" s="29">
        <v>532.25</v>
      </c>
      <c r="AB843" s="30">
        <v>-9859.75</v>
      </c>
      <c r="AC843" s="32">
        <v>-0.94878271747498077</v>
      </c>
      <c r="AD843" s="26">
        <v>735.48</v>
      </c>
      <c r="AE843" s="26">
        <v>28638.93</v>
      </c>
      <c r="AF843" s="27">
        <v>27903.45</v>
      </c>
      <c r="AG843" s="33">
        <v>37.939100995268397</v>
      </c>
      <c r="AH843" s="34">
        <v>44</v>
      </c>
      <c r="AI843" s="34">
        <v>50</v>
      </c>
      <c r="AJ843" s="34">
        <v>6</v>
      </c>
      <c r="AK843" s="32">
        <v>0.13636363636363635</v>
      </c>
      <c r="AL843" s="35">
        <v>44491.041666666664</v>
      </c>
      <c r="AM843" s="16"/>
    </row>
    <row r="844" spans="1:39" ht="33" hidden="1" x14ac:dyDescent="0.25">
      <c r="A844" s="25" t="s">
        <v>183</v>
      </c>
      <c r="B844" s="25" t="s">
        <v>1136</v>
      </c>
      <c r="C844" s="39">
        <v>640646</v>
      </c>
      <c r="D844" s="25" t="s">
        <v>5694</v>
      </c>
      <c r="E844" s="25" t="s">
        <v>171</v>
      </c>
      <c r="F844" s="25" t="s">
        <v>54</v>
      </c>
      <c r="G844" s="25" t="s">
        <v>75</v>
      </c>
      <c r="H844" s="25" t="s">
        <v>112</v>
      </c>
      <c r="I844" s="25" t="s">
        <v>194</v>
      </c>
      <c r="J844" s="25" t="s">
        <v>198</v>
      </c>
      <c r="K844" s="25" t="s">
        <v>65</v>
      </c>
      <c r="L844" s="25" t="s">
        <v>209</v>
      </c>
      <c r="M844" s="25" t="s">
        <v>200</v>
      </c>
      <c r="N844" s="26">
        <v>94863.39</v>
      </c>
      <c r="O844" s="26">
        <v>92925.64</v>
      </c>
      <c r="P844" s="27">
        <v>-1937.75</v>
      </c>
      <c r="Q844" s="28">
        <v>-2.0426742076158147E-2</v>
      </c>
      <c r="R844" s="29">
        <v>39050.79</v>
      </c>
      <c r="S844" s="29">
        <v>21976.91</v>
      </c>
      <c r="T844" s="30">
        <v>-17073.88</v>
      </c>
      <c r="U844" s="31">
        <v>-0.43722239678121749</v>
      </c>
      <c r="V844" s="26">
        <v>39590.9</v>
      </c>
      <c r="W844" s="26">
        <v>42655.17</v>
      </c>
      <c r="X844" s="27">
        <v>3064.2699999999968</v>
      </c>
      <c r="Y844" s="28">
        <v>7.7398341538080631E-2</v>
      </c>
      <c r="Z844" s="29">
        <v>7128</v>
      </c>
      <c r="AA844" s="29">
        <v>9507.5</v>
      </c>
      <c r="AB844" s="30">
        <v>2379.5</v>
      </c>
      <c r="AC844" s="32">
        <v>0.333824354657688</v>
      </c>
      <c r="AD844" s="26">
        <v>9093.7000000000007</v>
      </c>
      <c r="AE844" s="26">
        <v>18786.060000000001</v>
      </c>
      <c r="AF844" s="27">
        <v>9692.36</v>
      </c>
      <c r="AG844" s="33">
        <v>1.0658323894564368</v>
      </c>
      <c r="AH844" s="34">
        <v>233.2</v>
      </c>
      <c r="AI844" s="34">
        <v>251</v>
      </c>
      <c r="AJ844" s="34">
        <v>17.800000000000011</v>
      </c>
      <c r="AK844" s="32">
        <v>7.6329331046312232E-2</v>
      </c>
      <c r="AL844" s="35">
        <v>44768.041666666664</v>
      </c>
      <c r="AM844" s="16"/>
    </row>
    <row r="845" spans="1:39" ht="33" hidden="1" x14ac:dyDescent="0.25">
      <c r="A845" s="25" t="s">
        <v>183</v>
      </c>
      <c r="B845" s="25" t="s">
        <v>1136</v>
      </c>
      <c r="C845" s="39">
        <v>640658</v>
      </c>
      <c r="D845" s="25" t="s">
        <v>1662</v>
      </c>
      <c r="E845" s="25" t="s">
        <v>53</v>
      </c>
      <c r="F845" s="25" t="s">
        <v>54</v>
      </c>
      <c r="G845" s="25" t="s">
        <v>112</v>
      </c>
      <c r="H845" s="25" t="s">
        <v>211</v>
      </c>
      <c r="I845" s="17"/>
      <c r="J845" s="25" t="s">
        <v>195</v>
      </c>
      <c r="K845" s="25" t="s">
        <v>58</v>
      </c>
      <c r="L845" s="25" t="s">
        <v>202</v>
      </c>
      <c r="M845" s="25" t="s">
        <v>187</v>
      </c>
      <c r="N845" s="26">
        <v>41129.870000000003</v>
      </c>
      <c r="O845" s="26">
        <v>51028.98</v>
      </c>
      <c r="P845" s="27">
        <v>9899.11</v>
      </c>
      <c r="Q845" s="28">
        <v>0.24067934082942641</v>
      </c>
      <c r="R845" s="29">
        <v>11018.33</v>
      </c>
      <c r="S845" s="29">
        <v>13778.5</v>
      </c>
      <c r="T845" s="30">
        <v>2760.17</v>
      </c>
      <c r="U845" s="31">
        <v>0.25050710951659644</v>
      </c>
      <c r="V845" s="26">
        <v>26495.54</v>
      </c>
      <c r="W845" s="26">
        <v>26456.19</v>
      </c>
      <c r="X845" s="27">
        <v>-39.350000000002183</v>
      </c>
      <c r="Y845" s="28">
        <v>-1.4851556148696037E-3</v>
      </c>
      <c r="Z845" s="29">
        <v>3616</v>
      </c>
      <c r="AA845" s="29">
        <v>4460</v>
      </c>
      <c r="AB845" s="30">
        <v>844</v>
      </c>
      <c r="AC845" s="32">
        <v>0.2334070796460177</v>
      </c>
      <c r="AD845" s="26">
        <v>0</v>
      </c>
      <c r="AE845" s="26">
        <v>6334.29</v>
      </c>
      <c r="AF845" s="27">
        <v>6334.29</v>
      </c>
      <c r="AG845" s="18"/>
      <c r="AH845" s="34">
        <v>81</v>
      </c>
      <c r="AI845" s="34">
        <v>103</v>
      </c>
      <c r="AJ845" s="34">
        <v>22</v>
      </c>
      <c r="AK845" s="32">
        <v>0.27160493827160492</v>
      </c>
      <c r="AL845" s="35">
        <v>44642.041666666664</v>
      </c>
      <c r="AM845" s="16"/>
    </row>
    <row r="846" spans="1:39" ht="33" hidden="1" x14ac:dyDescent="0.25">
      <c r="A846" s="25" t="s">
        <v>183</v>
      </c>
      <c r="B846" s="25" t="s">
        <v>1136</v>
      </c>
      <c r="C846" s="39">
        <v>640659</v>
      </c>
      <c r="D846" s="25" t="s">
        <v>1660</v>
      </c>
      <c r="E846" s="25" t="s">
        <v>53</v>
      </c>
      <c r="F846" s="25" t="s">
        <v>54</v>
      </c>
      <c r="G846" s="25" t="s">
        <v>79</v>
      </c>
      <c r="H846" s="17"/>
      <c r="I846" s="17"/>
      <c r="J846" s="25" t="s">
        <v>195</v>
      </c>
      <c r="K846" s="25" t="s">
        <v>58</v>
      </c>
      <c r="L846" s="25" t="s">
        <v>202</v>
      </c>
      <c r="M846" s="25" t="s">
        <v>187</v>
      </c>
      <c r="N846" s="26">
        <v>11787.97</v>
      </c>
      <c r="O846" s="26">
        <v>12855.52</v>
      </c>
      <c r="P846" s="27">
        <v>1067.5500000000011</v>
      </c>
      <c r="Q846" s="28">
        <v>9.0562666854428805E-2</v>
      </c>
      <c r="R846" s="29">
        <v>4299.8100000000004</v>
      </c>
      <c r="S846" s="29">
        <v>4029.67</v>
      </c>
      <c r="T846" s="30">
        <v>-270.14000000000033</v>
      </c>
      <c r="U846" s="31">
        <v>-6.2826031847918934E-2</v>
      </c>
      <c r="V846" s="26">
        <v>6572.16</v>
      </c>
      <c r="W846" s="26">
        <v>5963.89</v>
      </c>
      <c r="X846" s="27">
        <v>-608.26999999999953</v>
      </c>
      <c r="Y846" s="28">
        <v>-9.255252458856747E-2</v>
      </c>
      <c r="Z846" s="29">
        <v>916</v>
      </c>
      <c r="AA846" s="29">
        <v>624</v>
      </c>
      <c r="AB846" s="30">
        <v>-292</v>
      </c>
      <c r="AC846" s="32">
        <v>-0.31877729257641924</v>
      </c>
      <c r="AD846" s="26">
        <v>0</v>
      </c>
      <c r="AE846" s="26">
        <v>2237.96</v>
      </c>
      <c r="AF846" s="27">
        <v>2237.96</v>
      </c>
      <c r="AG846" s="18"/>
      <c r="AH846" s="34">
        <v>41</v>
      </c>
      <c r="AI846" s="34">
        <v>51</v>
      </c>
      <c r="AJ846" s="34">
        <v>10</v>
      </c>
      <c r="AK846" s="32">
        <v>0.24390243902439024</v>
      </c>
      <c r="AL846" s="35">
        <v>44568.041666666664</v>
      </c>
      <c r="AM846" s="16"/>
    </row>
    <row r="847" spans="1:39" ht="33" hidden="1" x14ac:dyDescent="0.25">
      <c r="A847" s="25" t="s">
        <v>183</v>
      </c>
      <c r="B847" s="25" t="s">
        <v>1136</v>
      </c>
      <c r="C847" s="39">
        <v>640660</v>
      </c>
      <c r="D847" s="25" t="s">
        <v>1663</v>
      </c>
      <c r="E847" s="25" t="s">
        <v>53</v>
      </c>
      <c r="F847" s="25" t="s">
        <v>54</v>
      </c>
      <c r="G847" s="25" t="s">
        <v>69</v>
      </c>
      <c r="H847" s="25" t="s">
        <v>112</v>
      </c>
      <c r="I847" s="17"/>
      <c r="J847" s="25" t="s">
        <v>195</v>
      </c>
      <c r="K847" s="25" t="s">
        <v>58</v>
      </c>
      <c r="L847" s="25" t="s">
        <v>202</v>
      </c>
      <c r="M847" s="25" t="s">
        <v>187</v>
      </c>
      <c r="N847" s="26">
        <v>21913.55</v>
      </c>
      <c r="O847" s="26">
        <v>29557.26</v>
      </c>
      <c r="P847" s="27">
        <v>7643.7099999999991</v>
      </c>
      <c r="Q847" s="28">
        <v>0.34881203638844455</v>
      </c>
      <c r="R847" s="29">
        <v>6539.33</v>
      </c>
      <c r="S847" s="29">
        <v>6748.36</v>
      </c>
      <c r="T847" s="30">
        <v>209.02999999999975</v>
      </c>
      <c r="U847" s="31">
        <v>3.1965048407099773E-2</v>
      </c>
      <c r="V847" s="26">
        <v>13558.22</v>
      </c>
      <c r="W847" s="26">
        <v>13407.73</v>
      </c>
      <c r="X847" s="27">
        <v>-150.48999999999978</v>
      </c>
      <c r="Y847" s="28">
        <v>-1.1099539615082201E-2</v>
      </c>
      <c r="Z847" s="29">
        <v>1816</v>
      </c>
      <c r="AA847" s="29">
        <v>1936</v>
      </c>
      <c r="AB847" s="30">
        <v>120</v>
      </c>
      <c r="AC847" s="32">
        <v>6.6079295154185022E-2</v>
      </c>
      <c r="AD847" s="26">
        <v>0</v>
      </c>
      <c r="AE847" s="26">
        <v>7465.17</v>
      </c>
      <c r="AF847" s="27">
        <v>7465.17</v>
      </c>
      <c r="AG847" s="18"/>
      <c r="AH847" s="34">
        <v>81</v>
      </c>
      <c r="AI847" s="34">
        <v>49</v>
      </c>
      <c r="AJ847" s="34">
        <v>-32</v>
      </c>
      <c r="AK847" s="32">
        <v>-0.39506172839506171</v>
      </c>
      <c r="AL847" s="35">
        <v>44567.041666666664</v>
      </c>
      <c r="AM847" s="16"/>
    </row>
    <row r="848" spans="1:39" ht="33" hidden="1" x14ac:dyDescent="0.25">
      <c r="A848" s="25" t="s">
        <v>183</v>
      </c>
      <c r="B848" s="25" t="s">
        <v>51</v>
      </c>
      <c r="C848" s="39">
        <v>640681</v>
      </c>
      <c r="D848" s="25" t="s">
        <v>342</v>
      </c>
      <c r="E848" s="25" t="s">
        <v>53</v>
      </c>
      <c r="F848" s="25" t="s">
        <v>54</v>
      </c>
      <c r="G848" s="25" t="s">
        <v>112</v>
      </c>
      <c r="H848" s="25" t="s">
        <v>56</v>
      </c>
      <c r="I848" s="25" t="s">
        <v>56</v>
      </c>
      <c r="J848" s="25" t="s">
        <v>195</v>
      </c>
      <c r="K848" s="25" t="s">
        <v>58</v>
      </c>
      <c r="L848" s="25" t="s">
        <v>202</v>
      </c>
      <c r="M848" s="25" t="s">
        <v>192</v>
      </c>
      <c r="N848" s="26">
        <v>53947.91</v>
      </c>
      <c r="O848" s="26">
        <v>72485.98</v>
      </c>
      <c r="P848" s="27">
        <v>18538.069999999992</v>
      </c>
      <c r="Q848" s="28">
        <v>0.34362906737258203</v>
      </c>
      <c r="R848" s="29">
        <v>9436.06</v>
      </c>
      <c r="S848" s="29">
        <v>15222.06</v>
      </c>
      <c r="T848" s="30">
        <v>5786</v>
      </c>
      <c r="U848" s="31">
        <v>0.6131796533722762</v>
      </c>
      <c r="V848" s="26">
        <v>7775.65</v>
      </c>
      <c r="W848" s="26">
        <v>8201.65</v>
      </c>
      <c r="X848" s="27">
        <v>426</v>
      </c>
      <c r="Y848" s="28">
        <v>5.4786416569675853E-2</v>
      </c>
      <c r="Z848" s="29">
        <v>0</v>
      </c>
      <c r="AA848" s="29">
        <v>0</v>
      </c>
      <c r="AB848" s="30">
        <v>0</v>
      </c>
      <c r="AC848" s="19"/>
      <c r="AD848" s="26">
        <v>36736.199999999997</v>
      </c>
      <c r="AE848" s="26">
        <v>49062.27</v>
      </c>
      <c r="AF848" s="27">
        <v>12326.07</v>
      </c>
      <c r="AG848" s="33">
        <v>0.33552925996700805</v>
      </c>
      <c r="AH848" s="34">
        <v>48</v>
      </c>
      <c r="AI848" s="34">
        <v>10</v>
      </c>
      <c r="AJ848" s="34">
        <v>-38</v>
      </c>
      <c r="AK848" s="32">
        <v>-0.79166666666666663</v>
      </c>
      <c r="AL848" s="35">
        <v>44546.041666666664</v>
      </c>
      <c r="AM848" s="16"/>
    </row>
    <row r="849" spans="1:39" ht="33" hidden="1" x14ac:dyDescent="0.25">
      <c r="A849" s="25" t="s">
        <v>183</v>
      </c>
      <c r="B849" s="25" t="s">
        <v>1136</v>
      </c>
      <c r="C849" s="39">
        <v>640682</v>
      </c>
      <c r="D849" s="25" t="s">
        <v>5241</v>
      </c>
      <c r="E849" s="25" t="s">
        <v>53</v>
      </c>
      <c r="F849" s="25" t="s">
        <v>54</v>
      </c>
      <c r="G849" s="25" t="s">
        <v>75</v>
      </c>
      <c r="H849" s="25" t="s">
        <v>112</v>
      </c>
      <c r="I849" s="25" t="s">
        <v>307</v>
      </c>
      <c r="J849" s="25" t="s">
        <v>195</v>
      </c>
      <c r="K849" s="25" t="s">
        <v>65</v>
      </c>
      <c r="L849" s="25" t="s">
        <v>202</v>
      </c>
      <c r="M849" s="25" t="s">
        <v>499</v>
      </c>
      <c r="N849" s="26">
        <v>70830.080000000002</v>
      </c>
      <c r="O849" s="26">
        <v>59343.33</v>
      </c>
      <c r="P849" s="27">
        <v>-11486.75</v>
      </c>
      <c r="Q849" s="28">
        <v>-0.16217333087863234</v>
      </c>
      <c r="R849" s="29">
        <v>42481.69</v>
      </c>
      <c r="S849" s="29">
        <v>8118.56</v>
      </c>
      <c r="T849" s="30">
        <v>-34363.130000000005</v>
      </c>
      <c r="U849" s="31">
        <v>-0.80889272531295253</v>
      </c>
      <c r="V849" s="26">
        <v>10580.39</v>
      </c>
      <c r="W849" s="26">
        <v>11427.88</v>
      </c>
      <c r="X849" s="27">
        <v>847.48999999999978</v>
      </c>
      <c r="Y849" s="28">
        <v>8.0100071925515021E-2</v>
      </c>
      <c r="Z849" s="29">
        <v>13368</v>
      </c>
      <c r="AA849" s="29">
        <v>0</v>
      </c>
      <c r="AB849" s="30">
        <v>-13368</v>
      </c>
      <c r="AC849" s="32">
        <v>-1</v>
      </c>
      <c r="AD849" s="26">
        <v>4400</v>
      </c>
      <c r="AE849" s="26">
        <v>39796.89</v>
      </c>
      <c r="AF849" s="27">
        <v>35396.89</v>
      </c>
      <c r="AG849" s="33">
        <v>8.0447477272727266</v>
      </c>
      <c r="AH849" s="34">
        <v>328</v>
      </c>
      <c r="AI849" s="34">
        <v>8</v>
      </c>
      <c r="AJ849" s="34">
        <v>-320</v>
      </c>
      <c r="AK849" s="32">
        <v>-0.97560975609756095</v>
      </c>
      <c r="AL849" s="35">
        <v>44827.041666666664</v>
      </c>
      <c r="AM849" s="16"/>
    </row>
    <row r="850" spans="1:39" ht="33" hidden="1" x14ac:dyDescent="0.25">
      <c r="A850" s="25" t="s">
        <v>183</v>
      </c>
      <c r="B850" s="25" t="s">
        <v>51</v>
      </c>
      <c r="C850" s="39">
        <v>640683</v>
      </c>
      <c r="D850" s="25" t="s">
        <v>350</v>
      </c>
      <c r="E850" s="25" t="s">
        <v>53</v>
      </c>
      <c r="F850" s="25" t="s">
        <v>54</v>
      </c>
      <c r="G850" s="25" t="s">
        <v>79</v>
      </c>
      <c r="H850" s="17"/>
      <c r="I850" s="17"/>
      <c r="J850" s="25" t="s">
        <v>195</v>
      </c>
      <c r="K850" s="25" t="s">
        <v>58</v>
      </c>
      <c r="L850" s="25" t="s">
        <v>202</v>
      </c>
      <c r="M850" s="25" t="s">
        <v>192</v>
      </c>
      <c r="N850" s="26">
        <v>62760.58</v>
      </c>
      <c r="O850" s="26">
        <v>56076.55</v>
      </c>
      <c r="P850" s="27">
        <v>-6684.0299999999988</v>
      </c>
      <c r="Q850" s="28">
        <v>-0.10650044980463849</v>
      </c>
      <c r="R850" s="29">
        <v>11517.17</v>
      </c>
      <c r="S850" s="29">
        <v>10119.02</v>
      </c>
      <c r="T850" s="30">
        <v>-1398.1499999999996</v>
      </c>
      <c r="U850" s="31">
        <v>-0.12139700985571973</v>
      </c>
      <c r="V850" s="26">
        <v>6216.41</v>
      </c>
      <c r="W850" s="26">
        <v>9392.27</v>
      </c>
      <c r="X850" s="27">
        <v>3175.8600000000006</v>
      </c>
      <c r="Y850" s="28">
        <v>0.51088329116001041</v>
      </c>
      <c r="Z850" s="29">
        <v>448</v>
      </c>
      <c r="AA850" s="29">
        <v>0</v>
      </c>
      <c r="AB850" s="30">
        <v>-448</v>
      </c>
      <c r="AC850" s="32">
        <v>-1</v>
      </c>
      <c r="AD850" s="26">
        <v>44579</v>
      </c>
      <c r="AE850" s="26">
        <v>36565.26</v>
      </c>
      <c r="AF850" s="27">
        <v>-8013.739999999998</v>
      </c>
      <c r="AG850" s="33">
        <v>-0.17976491172973816</v>
      </c>
      <c r="AH850" s="34">
        <v>28</v>
      </c>
      <c r="AI850" s="34">
        <v>8</v>
      </c>
      <c r="AJ850" s="34">
        <v>-20</v>
      </c>
      <c r="AK850" s="32">
        <v>-0.7142857142857143</v>
      </c>
      <c r="AL850" s="35">
        <v>44553.041666666664</v>
      </c>
      <c r="AM850" s="16"/>
    </row>
    <row r="851" spans="1:39" ht="33" hidden="1" x14ac:dyDescent="0.25">
      <c r="A851" s="25" t="s">
        <v>183</v>
      </c>
      <c r="B851" s="25" t="s">
        <v>51</v>
      </c>
      <c r="C851" s="39">
        <v>640688</v>
      </c>
      <c r="D851" s="25" t="s">
        <v>349</v>
      </c>
      <c r="E851" s="25" t="s">
        <v>53</v>
      </c>
      <c r="F851" s="25" t="s">
        <v>54</v>
      </c>
      <c r="G851" s="25" t="s">
        <v>112</v>
      </c>
      <c r="H851" s="25" t="s">
        <v>56</v>
      </c>
      <c r="I851" s="25" t="s">
        <v>56</v>
      </c>
      <c r="J851" s="25" t="s">
        <v>195</v>
      </c>
      <c r="K851" s="25" t="s">
        <v>58</v>
      </c>
      <c r="L851" s="25" t="s">
        <v>213</v>
      </c>
      <c r="M851" s="25" t="s">
        <v>205</v>
      </c>
      <c r="N851" s="26">
        <v>69178.320000000007</v>
      </c>
      <c r="O851" s="26">
        <v>104163.07</v>
      </c>
      <c r="P851" s="27">
        <v>34984.75</v>
      </c>
      <c r="Q851" s="28">
        <v>0.505718410045228</v>
      </c>
      <c r="R851" s="29">
        <v>8376.81</v>
      </c>
      <c r="S851" s="29">
        <v>20761.78</v>
      </c>
      <c r="T851" s="30">
        <v>12384.97</v>
      </c>
      <c r="U851" s="31">
        <v>1.4784828592268418</v>
      </c>
      <c r="V851" s="26">
        <v>17514.509999999998</v>
      </c>
      <c r="W851" s="26">
        <v>17438.93</v>
      </c>
      <c r="X851" s="27">
        <v>-75.579999999998108</v>
      </c>
      <c r="Y851" s="28">
        <v>-4.3152791599649727E-3</v>
      </c>
      <c r="Z851" s="29">
        <v>0</v>
      </c>
      <c r="AA851" s="29">
        <v>0</v>
      </c>
      <c r="AB851" s="30">
        <v>0</v>
      </c>
      <c r="AC851" s="19"/>
      <c r="AD851" s="26">
        <v>43287</v>
      </c>
      <c r="AE851" s="26">
        <v>65962.36</v>
      </c>
      <c r="AF851" s="27">
        <v>22675.360000000001</v>
      </c>
      <c r="AG851" s="33">
        <v>0.52383764178621761</v>
      </c>
      <c r="AH851" s="34">
        <v>24</v>
      </c>
      <c r="AI851" s="34">
        <v>16</v>
      </c>
      <c r="AJ851" s="34">
        <v>-8</v>
      </c>
      <c r="AK851" s="32">
        <v>-0.33333333333333331</v>
      </c>
      <c r="AL851" s="35">
        <v>44553.041666666664</v>
      </c>
      <c r="AM851" s="16"/>
    </row>
    <row r="852" spans="1:39" ht="41.25" hidden="1" x14ac:dyDescent="0.25">
      <c r="A852" s="25" t="s">
        <v>183</v>
      </c>
      <c r="B852" s="25" t="s">
        <v>1136</v>
      </c>
      <c r="C852" s="39">
        <v>640692</v>
      </c>
      <c r="D852" s="25" t="s">
        <v>5695</v>
      </c>
      <c r="E852" s="25" t="s">
        <v>171</v>
      </c>
      <c r="F852" s="25" t="s">
        <v>248</v>
      </c>
      <c r="G852" s="17"/>
      <c r="H852" s="17"/>
      <c r="I852" s="17"/>
      <c r="J852" s="25" t="s">
        <v>195</v>
      </c>
      <c r="K852" s="25" t="s">
        <v>58</v>
      </c>
      <c r="L852" s="25" t="s">
        <v>213</v>
      </c>
      <c r="M852" s="25" t="s">
        <v>5832</v>
      </c>
      <c r="N852" s="26">
        <v>377928.87</v>
      </c>
      <c r="O852" s="26">
        <v>449374.61</v>
      </c>
      <c r="P852" s="27">
        <v>71445.739999999991</v>
      </c>
      <c r="Q852" s="28">
        <v>0.1890454677357673</v>
      </c>
      <c r="R852" s="29">
        <v>43273.919999999998</v>
      </c>
      <c r="S852" s="29">
        <v>87095.51</v>
      </c>
      <c r="T852" s="30">
        <v>43821.59</v>
      </c>
      <c r="U852" s="31">
        <v>1.0126558906611649</v>
      </c>
      <c r="V852" s="26">
        <v>68523.95</v>
      </c>
      <c r="W852" s="26">
        <v>96761.67</v>
      </c>
      <c r="X852" s="27">
        <v>28237.72</v>
      </c>
      <c r="Y852" s="28">
        <v>0.41208540955388595</v>
      </c>
      <c r="Z852" s="29">
        <v>0</v>
      </c>
      <c r="AA852" s="29">
        <v>0</v>
      </c>
      <c r="AB852" s="30">
        <v>0</v>
      </c>
      <c r="AC852" s="19"/>
      <c r="AD852" s="26">
        <v>266131</v>
      </c>
      <c r="AE852" s="26">
        <v>265517.43</v>
      </c>
      <c r="AF852" s="27">
        <v>-613.57000000000698</v>
      </c>
      <c r="AG852" s="33">
        <v>-2.3055187107101651E-3</v>
      </c>
      <c r="AH852" s="34">
        <v>40</v>
      </c>
      <c r="AI852" s="34">
        <v>49</v>
      </c>
      <c r="AJ852" s="34">
        <v>9</v>
      </c>
      <c r="AK852" s="32">
        <v>0.22500000000000001</v>
      </c>
      <c r="AL852" s="35">
        <v>44929.041666666664</v>
      </c>
      <c r="AM852" s="16"/>
    </row>
    <row r="853" spans="1:39" ht="66" hidden="1" x14ac:dyDescent="0.25">
      <c r="A853" s="25" t="s">
        <v>183</v>
      </c>
      <c r="B853" s="25" t="s">
        <v>1136</v>
      </c>
      <c r="C853" s="39">
        <v>640745</v>
      </c>
      <c r="D853" s="25" t="s">
        <v>5505</v>
      </c>
      <c r="E853" s="25" t="s">
        <v>53</v>
      </c>
      <c r="F853" s="25" t="s">
        <v>54</v>
      </c>
      <c r="G853" s="25" t="s">
        <v>75</v>
      </c>
      <c r="H853" s="25" t="s">
        <v>307</v>
      </c>
      <c r="I853" s="25" t="s">
        <v>874</v>
      </c>
      <c r="J853" s="25" t="s">
        <v>195</v>
      </c>
      <c r="K853" s="25" t="s">
        <v>58</v>
      </c>
      <c r="L853" s="25" t="s">
        <v>213</v>
      </c>
      <c r="M853" s="25" t="s">
        <v>187</v>
      </c>
      <c r="N853" s="26">
        <v>49042.66</v>
      </c>
      <c r="O853" s="26">
        <v>46939.98</v>
      </c>
      <c r="P853" s="27">
        <v>-2102.6800000000003</v>
      </c>
      <c r="Q853" s="28">
        <v>-4.2874509661588504E-2</v>
      </c>
      <c r="R853" s="29">
        <v>16780.57</v>
      </c>
      <c r="S853" s="29">
        <v>13817.01</v>
      </c>
      <c r="T853" s="30">
        <v>-2963.5599999999995</v>
      </c>
      <c r="U853" s="31">
        <v>-0.17660663493552362</v>
      </c>
      <c r="V853" s="26">
        <v>26502.09</v>
      </c>
      <c r="W853" s="26">
        <v>29846.34</v>
      </c>
      <c r="X853" s="27">
        <v>3344.25</v>
      </c>
      <c r="Y853" s="28">
        <v>0.12618816100918834</v>
      </c>
      <c r="Z853" s="29">
        <v>5760</v>
      </c>
      <c r="AA853" s="29">
        <v>3276.63</v>
      </c>
      <c r="AB853" s="30">
        <v>-2483.37</v>
      </c>
      <c r="AC853" s="32">
        <v>-0.431140625</v>
      </c>
      <c r="AD853" s="26">
        <v>0</v>
      </c>
      <c r="AE853" s="26">
        <v>0</v>
      </c>
      <c r="AF853" s="27">
        <v>0</v>
      </c>
      <c r="AG853" s="18"/>
      <c r="AH853" s="34">
        <v>128</v>
      </c>
      <c r="AI853" s="34">
        <v>95.5</v>
      </c>
      <c r="AJ853" s="34">
        <v>-32.5</v>
      </c>
      <c r="AK853" s="32">
        <v>-0.25390625</v>
      </c>
      <c r="AL853" s="35">
        <v>44880.041666666664</v>
      </c>
      <c r="AM853" s="16"/>
    </row>
    <row r="854" spans="1:39" ht="74.25" hidden="1" x14ac:dyDescent="0.25">
      <c r="A854" s="25" t="s">
        <v>183</v>
      </c>
      <c r="B854" s="25" t="s">
        <v>51</v>
      </c>
      <c r="C854" s="39">
        <v>640817</v>
      </c>
      <c r="D854" s="25" t="s">
        <v>353</v>
      </c>
      <c r="E854" s="25" t="s">
        <v>53</v>
      </c>
      <c r="F854" s="25" t="s">
        <v>54</v>
      </c>
      <c r="G854" s="25" t="s">
        <v>79</v>
      </c>
      <c r="H854" s="17"/>
      <c r="I854" s="17"/>
      <c r="J854" s="25" t="s">
        <v>198</v>
      </c>
      <c r="K854" s="25" t="s">
        <v>65</v>
      </c>
      <c r="L854" s="25" t="s">
        <v>199</v>
      </c>
      <c r="M854" s="25" t="s">
        <v>200</v>
      </c>
      <c r="N854" s="26">
        <v>161145.42000000001</v>
      </c>
      <c r="O854" s="26">
        <v>153776.07999999999</v>
      </c>
      <c r="P854" s="27">
        <v>-7369.3400000000256</v>
      </c>
      <c r="Q854" s="28">
        <v>-4.5730992540774819E-2</v>
      </c>
      <c r="R854" s="29">
        <v>35878.6</v>
      </c>
      <c r="S854" s="29">
        <v>35302.67</v>
      </c>
      <c r="T854" s="30">
        <v>-575.93000000000029</v>
      </c>
      <c r="U854" s="31">
        <v>-1.6052187097601364E-2</v>
      </c>
      <c r="V854" s="26">
        <v>30270.02</v>
      </c>
      <c r="W854" s="26">
        <v>29791.1</v>
      </c>
      <c r="X854" s="27">
        <v>-478.92000000000189</v>
      </c>
      <c r="Y854" s="28">
        <v>-1.5821595096402376E-2</v>
      </c>
      <c r="Z854" s="29">
        <v>7020</v>
      </c>
      <c r="AA854" s="29">
        <v>7060.5</v>
      </c>
      <c r="AB854" s="30">
        <v>40.5</v>
      </c>
      <c r="AC854" s="32">
        <v>5.7692307692307696E-3</v>
      </c>
      <c r="AD854" s="26">
        <v>87976.8</v>
      </c>
      <c r="AE854" s="26">
        <v>81621.81</v>
      </c>
      <c r="AF854" s="27">
        <v>-6354.9900000000052</v>
      </c>
      <c r="AG854" s="33">
        <v>-7.2234839184876068E-2</v>
      </c>
      <c r="AH854" s="34">
        <v>200</v>
      </c>
      <c r="AI854" s="34">
        <v>314</v>
      </c>
      <c r="AJ854" s="34">
        <v>114</v>
      </c>
      <c r="AK854" s="32">
        <v>0.56999999999999995</v>
      </c>
      <c r="AL854" s="35">
        <v>44331</v>
      </c>
      <c r="AM854" s="16"/>
    </row>
    <row r="855" spans="1:39" ht="49.5" hidden="1" x14ac:dyDescent="0.25">
      <c r="A855" s="25" t="s">
        <v>183</v>
      </c>
      <c r="B855" s="25" t="s">
        <v>1136</v>
      </c>
      <c r="C855" s="39">
        <v>640856</v>
      </c>
      <c r="D855" s="25" t="s">
        <v>4967</v>
      </c>
      <c r="E855" s="25" t="s">
        <v>171</v>
      </c>
      <c r="F855" s="25" t="s">
        <v>54</v>
      </c>
      <c r="G855" s="25" t="s">
        <v>112</v>
      </c>
      <c r="H855" s="25" t="s">
        <v>839</v>
      </c>
      <c r="I855" s="25" t="s">
        <v>75</v>
      </c>
      <c r="J855" s="25" t="s">
        <v>198</v>
      </c>
      <c r="K855" s="25" t="s">
        <v>65</v>
      </c>
      <c r="L855" s="25" t="s">
        <v>219</v>
      </c>
      <c r="M855" s="25" t="s">
        <v>200</v>
      </c>
      <c r="N855" s="26">
        <v>68507.360000000001</v>
      </c>
      <c r="O855" s="26">
        <v>91312.47</v>
      </c>
      <c r="P855" s="27">
        <v>22805.11</v>
      </c>
      <c r="Q855" s="28">
        <v>0.33288554689598315</v>
      </c>
      <c r="R855" s="29">
        <v>26359.86</v>
      </c>
      <c r="S855" s="29">
        <v>14822.21</v>
      </c>
      <c r="T855" s="30">
        <v>-11537.650000000001</v>
      </c>
      <c r="U855" s="31">
        <v>-0.43769769642175643</v>
      </c>
      <c r="V855" s="26">
        <v>50621.5</v>
      </c>
      <c r="W855" s="26">
        <v>32409.7</v>
      </c>
      <c r="X855" s="27">
        <v>-18211.8</v>
      </c>
      <c r="Y855" s="28">
        <v>-0.3597641318412137</v>
      </c>
      <c r="Z855" s="29">
        <v>2160</v>
      </c>
      <c r="AA855" s="29">
        <v>2564</v>
      </c>
      <c r="AB855" s="30">
        <v>404</v>
      </c>
      <c r="AC855" s="32">
        <v>0.18703703703703703</v>
      </c>
      <c r="AD855" s="26">
        <v>11716</v>
      </c>
      <c r="AE855" s="26">
        <v>41516.559999999998</v>
      </c>
      <c r="AF855" s="27">
        <v>29800.559999999998</v>
      </c>
      <c r="AG855" s="33">
        <v>2.5435780129737111</v>
      </c>
      <c r="AH855" s="34">
        <v>170</v>
      </c>
      <c r="AI855" s="34">
        <v>121.5</v>
      </c>
      <c r="AJ855" s="34">
        <v>-48.5</v>
      </c>
      <c r="AK855" s="32">
        <v>-0.28529411764705881</v>
      </c>
      <c r="AL855" s="35">
        <v>44776.041666666664</v>
      </c>
      <c r="AM855" s="16"/>
    </row>
    <row r="856" spans="1:39" ht="57.75" hidden="1" x14ac:dyDescent="0.25">
      <c r="A856" s="25" t="s">
        <v>183</v>
      </c>
      <c r="B856" s="25" t="s">
        <v>1136</v>
      </c>
      <c r="C856" s="39">
        <v>640880</v>
      </c>
      <c r="D856" s="25" t="s">
        <v>5104</v>
      </c>
      <c r="E856" s="25" t="s">
        <v>53</v>
      </c>
      <c r="F856" s="25" t="s">
        <v>54</v>
      </c>
      <c r="G856" s="25" t="s">
        <v>74</v>
      </c>
      <c r="H856" s="25" t="s">
        <v>75</v>
      </c>
      <c r="I856" s="25" t="s">
        <v>307</v>
      </c>
      <c r="J856" s="25" t="s">
        <v>195</v>
      </c>
      <c r="K856" s="25" t="s">
        <v>58</v>
      </c>
      <c r="L856" s="25" t="s">
        <v>202</v>
      </c>
      <c r="M856" s="25" t="s">
        <v>5868</v>
      </c>
      <c r="N856" s="26">
        <v>830457.17</v>
      </c>
      <c r="O856" s="26">
        <v>728827.72</v>
      </c>
      <c r="P856" s="27">
        <v>-101629.45000000007</v>
      </c>
      <c r="Q856" s="28">
        <v>-0.12237771395242462</v>
      </c>
      <c r="R856" s="29">
        <v>130569.60000000001</v>
      </c>
      <c r="S856" s="29">
        <v>142760.53</v>
      </c>
      <c r="T856" s="30">
        <v>12190.929999999993</v>
      </c>
      <c r="U856" s="31">
        <v>9.3367292233414154E-2</v>
      </c>
      <c r="V856" s="26">
        <v>10268.57</v>
      </c>
      <c r="W856" s="26">
        <v>16644.3</v>
      </c>
      <c r="X856" s="27">
        <v>6375.73</v>
      </c>
      <c r="Y856" s="28">
        <v>0.62089755438196359</v>
      </c>
      <c r="Z856" s="29">
        <v>18000</v>
      </c>
      <c r="AA856" s="29">
        <v>11937.06</v>
      </c>
      <c r="AB856" s="30">
        <v>-6062.9400000000005</v>
      </c>
      <c r="AC856" s="32">
        <v>-0.33683000000000002</v>
      </c>
      <c r="AD856" s="26">
        <v>671619</v>
      </c>
      <c r="AE856" s="26">
        <v>557485.82999999996</v>
      </c>
      <c r="AF856" s="27">
        <v>-114133.17000000004</v>
      </c>
      <c r="AG856" s="33">
        <v>-0.16993737520826546</v>
      </c>
      <c r="AH856" s="34">
        <v>700</v>
      </c>
      <c r="AI856" s="34">
        <v>554.5</v>
      </c>
      <c r="AJ856" s="34">
        <v>-145.5</v>
      </c>
      <c r="AK856" s="32">
        <v>-0.20785714285714285</v>
      </c>
      <c r="AL856" s="35">
        <v>44742.041666666664</v>
      </c>
      <c r="AM856" s="16"/>
    </row>
    <row r="857" spans="1:39" ht="33" hidden="1" x14ac:dyDescent="0.25">
      <c r="A857" s="25" t="s">
        <v>183</v>
      </c>
      <c r="B857" s="25" t="s">
        <v>51</v>
      </c>
      <c r="C857" s="39">
        <v>640886</v>
      </c>
      <c r="D857" s="25" t="s">
        <v>212</v>
      </c>
      <c r="E857" s="25" t="s">
        <v>53</v>
      </c>
      <c r="F857" s="25" t="s">
        <v>54</v>
      </c>
      <c r="G857" s="25" t="s">
        <v>112</v>
      </c>
      <c r="H857" s="25" t="s">
        <v>56</v>
      </c>
      <c r="I857" s="25" t="s">
        <v>56</v>
      </c>
      <c r="J857" s="25" t="s">
        <v>195</v>
      </c>
      <c r="K857" s="25" t="s">
        <v>58</v>
      </c>
      <c r="L857" s="25" t="s">
        <v>213</v>
      </c>
      <c r="M857" s="25" t="s">
        <v>205</v>
      </c>
      <c r="N857" s="26">
        <v>129920.96000000001</v>
      </c>
      <c r="O857" s="26">
        <v>188799.23</v>
      </c>
      <c r="P857" s="27">
        <v>58878.270000000004</v>
      </c>
      <c r="Q857" s="28">
        <v>0.45318530589675449</v>
      </c>
      <c r="R857" s="29">
        <v>12264.07</v>
      </c>
      <c r="S857" s="29">
        <v>27808.14</v>
      </c>
      <c r="T857" s="30">
        <v>15544.07</v>
      </c>
      <c r="U857" s="31">
        <v>1.2674479190024193</v>
      </c>
      <c r="V857" s="26">
        <v>42989.89</v>
      </c>
      <c r="W857" s="26">
        <v>43292.97</v>
      </c>
      <c r="X857" s="27">
        <v>303.08000000000175</v>
      </c>
      <c r="Y857" s="28">
        <v>7.0500296697665835E-3</v>
      </c>
      <c r="Z857" s="29">
        <v>0</v>
      </c>
      <c r="AA857" s="29">
        <v>0</v>
      </c>
      <c r="AB857" s="30">
        <v>0</v>
      </c>
      <c r="AC857" s="19"/>
      <c r="AD857" s="26">
        <v>74667</v>
      </c>
      <c r="AE857" s="26">
        <v>117698.12</v>
      </c>
      <c r="AF857" s="27">
        <v>43031.119999999995</v>
      </c>
      <c r="AG857" s="33">
        <v>0.57630707005772286</v>
      </c>
      <c r="AH857" s="34">
        <v>32</v>
      </c>
      <c r="AI857" s="34">
        <v>17</v>
      </c>
      <c r="AJ857" s="34">
        <v>-15</v>
      </c>
      <c r="AK857" s="32">
        <v>-0.46875</v>
      </c>
      <c r="AL857" s="35">
        <v>44553.041666666664</v>
      </c>
      <c r="AM857" s="16"/>
    </row>
    <row r="858" spans="1:39" ht="41.25" hidden="1" x14ac:dyDescent="0.25">
      <c r="A858" s="25" t="s">
        <v>183</v>
      </c>
      <c r="B858" s="25" t="s">
        <v>1136</v>
      </c>
      <c r="C858" s="39">
        <v>640893</v>
      </c>
      <c r="D858" s="25" t="s">
        <v>5410</v>
      </c>
      <c r="E858" s="25" t="s">
        <v>53</v>
      </c>
      <c r="F858" s="25" t="s">
        <v>54</v>
      </c>
      <c r="G858" s="25" t="s">
        <v>56</v>
      </c>
      <c r="H858" s="25" t="s">
        <v>56</v>
      </c>
      <c r="I858" s="25" t="s">
        <v>56</v>
      </c>
      <c r="J858" s="25" t="s">
        <v>195</v>
      </c>
      <c r="K858" s="25" t="s">
        <v>58</v>
      </c>
      <c r="L858" s="25" t="s">
        <v>213</v>
      </c>
      <c r="M858" s="25" t="s">
        <v>1654</v>
      </c>
      <c r="N858" s="26">
        <v>12576.79</v>
      </c>
      <c r="O858" s="26">
        <v>13676.77</v>
      </c>
      <c r="P858" s="27">
        <v>1099.9799999999996</v>
      </c>
      <c r="Q858" s="28">
        <v>8.7461108915708977E-2</v>
      </c>
      <c r="R858" s="29">
        <v>6926.48</v>
      </c>
      <c r="S858" s="29">
        <v>7664.02</v>
      </c>
      <c r="T858" s="30">
        <v>737.54000000000087</v>
      </c>
      <c r="U858" s="31">
        <v>0.10648121412319113</v>
      </c>
      <c r="V858" s="26">
        <v>3530.31</v>
      </c>
      <c r="W858" s="26">
        <v>4089.96</v>
      </c>
      <c r="X858" s="27">
        <v>559.65000000000009</v>
      </c>
      <c r="Y858" s="28">
        <v>0.15852715483909349</v>
      </c>
      <c r="Z858" s="29">
        <v>2120</v>
      </c>
      <c r="AA858" s="29">
        <v>1922.79</v>
      </c>
      <c r="AB858" s="30">
        <v>-197.21000000000004</v>
      </c>
      <c r="AC858" s="32">
        <v>-9.30235849056604E-2</v>
      </c>
      <c r="AD858" s="26">
        <v>0</v>
      </c>
      <c r="AE858" s="26">
        <v>0</v>
      </c>
      <c r="AF858" s="27">
        <v>0</v>
      </c>
      <c r="AG858" s="18"/>
      <c r="AH858" s="34">
        <v>40</v>
      </c>
      <c r="AI858" s="34">
        <v>56</v>
      </c>
      <c r="AJ858" s="34">
        <v>16</v>
      </c>
      <c r="AK858" s="32">
        <v>0.4</v>
      </c>
      <c r="AL858" s="35">
        <v>44867.041666666664</v>
      </c>
      <c r="AM858" s="16"/>
    </row>
    <row r="859" spans="1:39" ht="33" hidden="1" x14ac:dyDescent="0.25">
      <c r="A859" s="25" t="s">
        <v>183</v>
      </c>
      <c r="B859" s="25" t="s">
        <v>1136</v>
      </c>
      <c r="C859" s="39">
        <v>640904</v>
      </c>
      <c r="D859" s="25" t="s">
        <v>1664</v>
      </c>
      <c r="E859" s="25" t="s">
        <v>53</v>
      </c>
      <c r="F859" s="25" t="s">
        <v>54</v>
      </c>
      <c r="G859" s="25" t="s">
        <v>75</v>
      </c>
      <c r="H859" s="25" t="s">
        <v>839</v>
      </c>
      <c r="I859" s="25" t="s">
        <v>112</v>
      </c>
      <c r="J859" s="25" t="s">
        <v>198</v>
      </c>
      <c r="K859" s="25" t="s">
        <v>65</v>
      </c>
      <c r="L859" s="25" t="s">
        <v>209</v>
      </c>
      <c r="M859" s="25" t="s">
        <v>200</v>
      </c>
      <c r="N859" s="26">
        <v>125610.6</v>
      </c>
      <c r="O859" s="26">
        <v>96680.68</v>
      </c>
      <c r="P859" s="27">
        <v>-28929.920000000013</v>
      </c>
      <c r="Q859" s="28">
        <v>-0.23031432060670048</v>
      </c>
      <c r="R859" s="29">
        <v>39055.07</v>
      </c>
      <c r="S859" s="29">
        <v>13038.56</v>
      </c>
      <c r="T859" s="30">
        <v>-26016.510000000002</v>
      </c>
      <c r="U859" s="31">
        <v>-0.66614936293802574</v>
      </c>
      <c r="V859" s="26">
        <v>30067.23</v>
      </c>
      <c r="W859" s="26">
        <v>24879.279999999999</v>
      </c>
      <c r="X859" s="27">
        <v>-5187.9500000000007</v>
      </c>
      <c r="Y859" s="28">
        <v>-0.17254499333659937</v>
      </c>
      <c r="Z859" s="29">
        <v>4752</v>
      </c>
      <c r="AA859" s="29">
        <v>3578</v>
      </c>
      <c r="AB859" s="30">
        <v>-1174</v>
      </c>
      <c r="AC859" s="32">
        <v>-0.24705387205387205</v>
      </c>
      <c r="AD859" s="26">
        <v>51736.3</v>
      </c>
      <c r="AE859" s="26">
        <v>55184.84</v>
      </c>
      <c r="AF859" s="27">
        <v>3448.5399999999936</v>
      </c>
      <c r="AG859" s="33">
        <v>6.6656100262291532E-2</v>
      </c>
      <c r="AH859" s="34">
        <v>162.80000000000001</v>
      </c>
      <c r="AI859" s="34">
        <v>163.5</v>
      </c>
      <c r="AJ859" s="34">
        <v>0.69999999999998863</v>
      </c>
      <c r="AK859" s="32">
        <v>4.2997542997542295E-3</v>
      </c>
      <c r="AL859" s="35">
        <v>44571.041666666664</v>
      </c>
      <c r="AM859" s="16"/>
    </row>
    <row r="860" spans="1:39" ht="33" hidden="1" x14ac:dyDescent="0.25">
      <c r="A860" s="25" t="s">
        <v>183</v>
      </c>
      <c r="B860" s="25" t="s">
        <v>1136</v>
      </c>
      <c r="C860" s="39">
        <v>641014</v>
      </c>
      <c r="D860" s="25" t="s">
        <v>1665</v>
      </c>
      <c r="E860" s="25" t="s">
        <v>53</v>
      </c>
      <c r="F860" s="25" t="s">
        <v>54</v>
      </c>
      <c r="G860" s="25" t="s">
        <v>75</v>
      </c>
      <c r="H860" s="25" t="s">
        <v>839</v>
      </c>
      <c r="I860" s="25" t="s">
        <v>307</v>
      </c>
      <c r="J860" s="25" t="s">
        <v>198</v>
      </c>
      <c r="K860" s="25" t="s">
        <v>65</v>
      </c>
      <c r="L860" s="25" t="s">
        <v>209</v>
      </c>
      <c r="M860" s="25" t="s">
        <v>200</v>
      </c>
      <c r="N860" s="26">
        <v>160222.57999999999</v>
      </c>
      <c r="O860" s="26">
        <v>96628.98</v>
      </c>
      <c r="P860" s="27">
        <v>-63593.599999999991</v>
      </c>
      <c r="Q860" s="28">
        <v>-0.39690785156499164</v>
      </c>
      <c r="R860" s="29">
        <v>45955.88</v>
      </c>
      <c r="S860" s="29">
        <v>12295.55</v>
      </c>
      <c r="T860" s="30">
        <v>-33660.33</v>
      </c>
      <c r="U860" s="31">
        <v>-0.73244881830137953</v>
      </c>
      <c r="V860" s="26">
        <v>85688.7</v>
      </c>
      <c r="W860" s="26">
        <v>58453.41</v>
      </c>
      <c r="X860" s="27">
        <v>-27235.289999999994</v>
      </c>
      <c r="Y860" s="28">
        <v>-0.3178399252176774</v>
      </c>
      <c r="Z860" s="29">
        <v>8316</v>
      </c>
      <c r="AA860" s="29">
        <v>4250.5</v>
      </c>
      <c r="AB860" s="30">
        <v>-4065.5</v>
      </c>
      <c r="AC860" s="32">
        <v>-0.48887686387686385</v>
      </c>
      <c r="AD860" s="26">
        <v>20262</v>
      </c>
      <c r="AE860" s="26">
        <v>21629.52</v>
      </c>
      <c r="AF860" s="27">
        <v>1367.5200000000004</v>
      </c>
      <c r="AG860" s="33">
        <v>6.7491856677524456E-2</v>
      </c>
      <c r="AH860" s="34">
        <v>246</v>
      </c>
      <c r="AI860" s="34">
        <v>128.5</v>
      </c>
      <c r="AJ860" s="34">
        <v>-117.5</v>
      </c>
      <c r="AK860" s="32">
        <v>-0.47764227642276424</v>
      </c>
      <c r="AL860" s="35">
        <v>44606.041666666664</v>
      </c>
      <c r="AM860" s="16"/>
    </row>
    <row r="861" spans="1:39" ht="33" hidden="1" x14ac:dyDescent="0.25">
      <c r="A861" s="25" t="s">
        <v>183</v>
      </c>
      <c r="B861" s="25" t="s">
        <v>1136</v>
      </c>
      <c r="C861" s="39">
        <v>641039</v>
      </c>
      <c r="D861" s="25" t="s">
        <v>5194</v>
      </c>
      <c r="E861" s="25" t="s">
        <v>53</v>
      </c>
      <c r="F861" s="25" t="s">
        <v>54</v>
      </c>
      <c r="G861" s="25" t="s">
        <v>75</v>
      </c>
      <c r="H861" s="25" t="s">
        <v>56</v>
      </c>
      <c r="I861" s="25" t="s">
        <v>56</v>
      </c>
      <c r="J861" s="25" t="s">
        <v>185</v>
      </c>
      <c r="K861" s="25" t="s">
        <v>65</v>
      </c>
      <c r="L861" s="25" t="s">
        <v>186</v>
      </c>
      <c r="M861" s="25" t="s">
        <v>1654</v>
      </c>
      <c r="N861" s="26">
        <v>131268.17000000001</v>
      </c>
      <c r="O861" s="26">
        <v>126308.1</v>
      </c>
      <c r="P861" s="27">
        <v>-4960.070000000007</v>
      </c>
      <c r="Q861" s="28">
        <v>-3.7785778532602433E-2</v>
      </c>
      <c r="R861" s="29">
        <v>32053.72</v>
      </c>
      <c r="S861" s="29">
        <v>27075.56</v>
      </c>
      <c r="T861" s="30">
        <v>-4978.16</v>
      </c>
      <c r="U861" s="31">
        <v>-0.15530677874518151</v>
      </c>
      <c r="V861" s="26">
        <v>523.45000000000005</v>
      </c>
      <c r="W861" s="26">
        <v>541.54</v>
      </c>
      <c r="X861" s="27">
        <v>18.089999999999918</v>
      </c>
      <c r="Y861" s="28">
        <v>3.4559174706275508E-2</v>
      </c>
      <c r="Z861" s="29">
        <v>1224</v>
      </c>
      <c r="AA861" s="29">
        <v>1224</v>
      </c>
      <c r="AB861" s="30">
        <v>0</v>
      </c>
      <c r="AC861" s="32">
        <v>0</v>
      </c>
      <c r="AD861" s="26">
        <v>97467</v>
      </c>
      <c r="AE861" s="26">
        <v>97467</v>
      </c>
      <c r="AF861" s="27">
        <v>0</v>
      </c>
      <c r="AG861" s="33">
        <v>0</v>
      </c>
      <c r="AH861" s="34">
        <v>93</v>
      </c>
      <c r="AI861" s="34">
        <v>98.5</v>
      </c>
      <c r="AJ861" s="34">
        <v>5.5</v>
      </c>
      <c r="AK861" s="32">
        <v>5.9139784946236562E-2</v>
      </c>
      <c r="AL861" s="35">
        <v>44806.041666666664</v>
      </c>
      <c r="AM861" s="16"/>
    </row>
    <row r="862" spans="1:39" ht="82.5" hidden="1" x14ac:dyDescent="0.25">
      <c r="A862" s="25" t="s">
        <v>183</v>
      </c>
      <c r="B862" s="25" t="s">
        <v>51</v>
      </c>
      <c r="C862" s="39">
        <v>641162</v>
      </c>
      <c r="D862" s="25" t="s">
        <v>354</v>
      </c>
      <c r="E862" s="25" t="s">
        <v>62</v>
      </c>
      <c r="F862" s="25" t="s">
        <v>54</v>
      </c>
      <c r="G862" s="25" t="s">
        <v>69</v>
      </c>
      <c r="H862" s="25" t="s">
        <v>56</v>
      </c>
      <c r="I862" s="25" t="s">
        <v>56</v>
      </c>
      <c r="J862" s="25" t="s">
        <v>665</v>
      </c>
      <c r="K862" s="25" t="s">
        <v>65</v>
      </c>
      <c r="L862" s="25" t="s">
        <v>279</v>
      </c>
      <c r="M862" s="25" t="s">
        <v>205</v>
      </c>
      <c r="N862" s="26">
        <v>2653.16</v>
      </c>
      <c r="O862" s="26">
        <v>9061.2099999999991</v>
      </c>
      <c r="P862" s="27">
        <v>6408.0499999999993</v>
      </c>
      <c r="Q862" s="28">
        <v>2.4152520013870253</v>
      </c>
      <c r="R862" s="29">
        <v>2030.65</v>
      </c>
      <c r="S862" s="29">
        <v>4479.83</v>
      </c>
      <c r="T862" s="30">
        <v>2449.1799999999998</v>
      </c>
      <c r="U862" s="31">
        <v>1.2061064191268804</v>
      </c>
      <c r="V862" s="26">
        <v>622.51</v>
      </c>
      <c r="W862" s="26">
        <v>809.38</v>
      </c>
      <c r="X862" s="27">
        <v>186.87</v>
      </c>
      <c r="Y862" s="28">
        <v>0.30018794878797128</v>
      </c>
      <c r="Z862" s="29">
        <v>0</v>
      </c>
      <c r="AA862" s="29">
        <v>1632</v>
      </c>
      <c r="AB862" s="30">
        <v>1632</v>
      </c>
      <c r="AC862" s="19"/>
      <c r="AD862" s="26">
        <v>0</v>
      </c>
      <c r="AE862" s="26">
        <v>2140</v>
      </c>
      <c r="AF862" s="27">
        <v>2140</v>
      </c>
      <c r="AG862" s="18"/>
      <c r="AH862" s="34">
        <v>16</v>
      </c>
      <c r="AI862" s="34">
        <v>61.5</v>
      </c>
      <c r="AJ862" s="34">
        <v>45.5</v>
      </c>
      <c r="AK862" s="32">
        <v>2.84375</v>
      </c>
      <c r="AL862" s="35">
        <v>44442.041666666664</v>
      </c>
      <c r="AM862" s="16"/>
    </row>
    <row r="863" spans="1:39" ht="57.75" hidden="1" x14ac:dyDescent="0.25">
      <c r="A863" s="25" t="s">
        <v>183</v>
      </c>
      <c r="B863" s="25" t="s">
        <v>1136</v>
      </c>
      <c r="C863" s="39">
        <v>641166</v>
      </c>
      <c r="D863" s="25" t="s">
        <v>5696</v>
      </c>
      <c r="E863" s="25" t="s">
        <v>171</v>
      </c>
      <c r="F863" s="25" t="s">
        <v>54</v>
      </c>
      <c r="G863" s="25" t="s">
        <v>874</v>
      </c>
      <c r="H863" s="25" t="s">
        <v>75</v>
      </c>
      <c r="I863" s="25" t="s">
        <v>194</v>
      </c>
      <c r="J863" s="25" t="s">
        <v>198</v>
      </c>
      <c r="K863" s="25" t="s">
        <v>65</v>
      </c>
      <c r="L863" s="25" t="s">
        <v>219</v>
      </c>
      <c r="M863" s="25" t="s">
        <v>200</v>
      </c>
      <c r="N863" s="26">
        <v>54835.13</v>
      </c>
      <c r="O863" s="26">
        <v>78508.429999999993</v>
      </c>
      <c r="P863" s="27">
        <v>23673.299999999996</v>
      </c>
      <c r="Q863" s="28">
        <v>0.43171776924756078</v>
      </c>
      <c r="R863" s="29">
        <v>25897.56</v>
      </c>
      <c r="S863" s="29">
        <v>16400.46</v>
      </c>
      <c r="T863" s="30">
        <v>-9497.1000000000022</v>
      </c>
      <c r="U863" s="31">
        <v>-0.36671794562885468</v>
      </c>
      <c r="V863" s="26">
        <v>20246.57</v>
      </c>
      <c r="W863" s="26">
        <v>47928.46</v>
      </c>
      <c r="X863" s="27">
        <v>27681.89</v>
      </c>
      <c r="Y863" s="28">
        <v>1.3672385001508898</v>
      </c>
      <c r="Z863" s="29">
        <v>1800</v>
      </c>
      <c r="AA863" s="29">
        <v>5192</v>
      </c>
      <c r="AB863" s="30">
        <v>3392</v>
      </c>
      <c r="AC863" s="32">
        <v>1.8844444444444444</v>
      </c>
      <c r="AD863" s="26">
        <v>6891</v>
      </c>
      <c r="AE863" s="26">
        <v>8987.51</v>
      </c>
      <c r="AF863" s="27">
        <v>2096.5100000000002</v>
      </c>
      <c r="AG863" s="33">
        <v>0.30423886228413877</v>
      </c>
      <c r="AH863" s="34">
        <v>170</v>
      </c>
      <c r="AI863" s="34">
        <v>174</v>
      </c>
      <c r="AJ863" s="34">
        <v>4</v>
      </c>
      <c r="AK863" s="32">
        <v>2.3529411764705882E-2</v>
      </c>
      <c r="AL863" s="35">
        <v>44848.041666666664</v>
      </c>
      <c r="AM863" s="16"/>
    </row>
    <row r="864" spans="1:39" ht="41.25" hidden="1" x14ac:dyDescent="0.25">
      <c r="A864" s="25" t="s">
        <v>183</v>
      </c>
      <c r="B864" s="25" t="s">
        <v>1136</v>
      </c>
      <c r="C864" s="39">
        <v>641230</v>
      </c>
      <c r="D864" s="25" t="s">
        <v>5579</v>
      </c>
      <c r="E864" s="25" t="s">
        <v>53</v>
      </c>
      <c r="F864" s="25" t="s">
        <v>54</v>
      </c>
      <c r="G864" s="25" t="s">
        <v>75</v>
      </c>
      <c r="H864" s="25" t="s">
        <v>307</v>
      </c>
      <c r="I864" s="25" t="s">
        <v>874</v>
      </c>
      <c r="J864" s="25" t="s">
        <v>185</v>
      </c>
      <c r="K864" s="25" t="s">
        <v>65</v>
      </c>
      <c r="L864" s="25" t="s">
        <v>5565</v>
      </c>
      <c r="M864" s="25" t="s">
        <v>1654</v>
      </c>
      <c r="N864" s="26">
        <v>266594.84999999998</v>
      </c>
      <c r="O864" s="26">
        <v>235286.55</v>
      </c>
      <c r="P864" s="27">
        <v>-31308.299999999988</v>
      </c>
      <c r="Q864" s="28">
        <v>-0.11743775245470793</v>
      </c>
      <c r="R864" s="29">
        <v>64526.67</v>
      </c>
      <c r="S864" s="29">
        <v>40726.46</v>
      </c>
      <c r="T864" s="30">
        <v>-23800.21</v>
      </c>
      <c r="U864" s="31">
        <v>-0.36884299158781941</v>
      </c>
      <c r="V864" s="26">
        <v>2707.18</v>
      </c>
      <c r="W864" s="26">
        <v>5601.44</v>
      </c>
      <c r="X864" s="27">
        <v>2894.2599999999998</v>
      </c>
      <c r="Y864" s="28">
        <v>1.0691051204574502</v>
      </c>
      <c r="Z864" s="29">
        <v>12480</v>
      </c>
      <c r="AA864" s="29">
        <v>1568</v>
      </c>
      <c r="AB864" s="30">
        <v>-10912</v>
      </c>
      <c r="AC864" s="32">
        <v>-0.87435897435897436</v>
      </c>
      <c r="AD864" s="26">
        <v>186881</v>
      </c>
      <c r="AE864" s="26">
        <v>187390.65</v>
      </c>
      <c r="AF864" s="27">
        <v>509.64999999999418</v>
      </c>
      <c r="AG864" s="33">
        <v>2.7271365200314326E-3</v>
      </c>
      <c r="AH864" s="34">
        <v>256</v>
      </c>
      <c r="AI864" s="34">
        <v>94.75</v>
      </c>
      <c r="AJ864" s="34">
        <v>-161.25</v>
      </c>
      <c r="AK864" s="32">
        <v>-0.6298828125</v>
      </c>
      <c r="AL864" s="35">
        <v>44897.041666666664</v>
      </c>
      <c r="AM864" s="16"/>
    </row>
    <row r="865" spans="1:39" ht="41.25" hidden="1" x14ac:dyDescent="0.25">
      <c r="A865" s="25" t="s">
        <v>183</v>
      </c>
      <c r="B865" s="25" t="s">
        <v>1136</v>
      </c>
      <c r="C865" s="39">
        <v>641416</v>
      </c>
      <c r="D865" s="25" t="s">
        <v>1614</v>
      </c>
      <c r="E865" s="25" t="s">
        <v>53</v>
      </c>
      <c r="F865" s="25" t="s">
        <v>54</v>
      </c>
      <c r="G865" s="25" t="s">
        <v>75</v>
      </c>
      <c r="H865" s="25" t="s">
        <v>839</v>
      </c>
      <c r="I865" s="25" t="s">
        <v>112</v>
      </c>
      <c r="J865" s="25" t="s">
        <v>198</v>
      </c>
      <c r="K865" s="25" t="s">
        <v>65</v>
      </c>
      <c r="L865" s="25" t="s">
        <v>199</v>
      </c>
      <c r="M865" s="25" t="s">
        <v>200</v>
      </c>
      <c r="N865" s="26">
        <v>44122.75</v>
      </c>
      <c r="O865" s="26">
        <v>46667.71</v>
      </c>
      <c r="P865" s="27">
        <v>2544.9599999999991</v>
      </c>
      <c r="Q865" s="28">
        <v>5.7679088452102352E-2</v>
      </c>
      <c r="R865" s="29">
        <v>19938.14</v>
      </c>
      <c r="S865" s="29">
        <v>9757.7900000000009</v>
      </c>
      <c r="T865" s="30">
        <v>-10180.349999999999</v>
      </c>
      <c r="U865" s="31">
        <v>-0.51059677582763485</v>
      </c>
      <c r="V865" s="26">
        <v>43344.29</v>
      </c>
      <c r="W865" s="26">
        <v>34198.57</v>
      </c>
      <c r="X865" s="27">
        <v>-9145.7200000000012</v>
      </c>
      <c r="Y865" s="28">
        <v>-0.21100172594821603</v>
      </c>
      <c r="Z865" s="29">
        <v>2700</v>
      </c>
      <c r="AA865" s="29">
        <v>1968.5</v>
      </c>
      <c r="AB865" s="30">
        <v>-731.5</v>
      </c>
      <c r="AC865" s="32">
        <v>-0.2709259259259259</v>
      </c>
      <c r="AD865" s="26">
        <v>490.32</v>
      </c>
      <c r="AE865" s="26">
        <v>742.85</v>
      </c>
      <c r="AF865" s="27">
        <v>252.53000000000003</v>
      </c>
      <c r="AG865" s="33">
        <v>0.51503100016315884</v>
      </c>
      <c r="AH865" s="34">
        <v>88</v>
      </c>
      <c r="AI865" s="34">
        <v>75</v>
      </c>
      <c r="AJ865" s="34">
        <v>-13</v>
      </c>
      <c r="AK865" s="32">
        <v>-0.14772727272727273</v>
      </c>
      <c r="AL865" s="35">
        <v>44567.041666666664</v>
      </c>
      <c r="AM865" s="16"/>
    </row>
    <row r="866" spans="1:39" ht="57.75" hidden="1" x14ac:dyDescent="0.25">
      <c r="A866" s="25" t="s">
        <v>183</v>
      </c>
      <c r="B866" s="25" t="s">
        <v>1136</v>
      </c>
      <c r="C866" s="39">
        <v>641442</v>
      </c>
      <c r="D866" s="25" t="s">
        <v>5506</v>
      </c>
      <c r="E866" s="25" t="s">
        <v>171</v>
      </c>
      <c r="F866" s="25" t="s">
        <v>54</v>
      </c>
      <c r="G866" s="25" t="s">
        <v>75</v>
      </c>
      <c r="H866" s="25" t="s">
        <v>74</v>
      </c>
      <c r="I866" s="25" t="s">
        <v>307</v>
      </c>
      <c r="J866" s="25" t="s">
        <v>198</v>
      </c>
      <c r="K866" s="25" t="s">
        <v>65</v>
      </c>
      <c r="L866" s="25" t="s">
        <v>219</v>
      </c>
      <c r="M866" s="25" t="s">
        <v>200</v>
      </c>
      <c r="N866" s="26">
        <v>88462.16</v>
      </c>
      <c r="O866" s="26">
        <v>73854.320000000007</v>
      </c>
      <c r="P866" s="27">
        <v>-14607.839999999997</v>
      </c>
      <c r="Q866" s="28">
        <v>-0.16513094412345342</v>
      </c>
      <c r="R866" s="29">
        <v>32246.13</v>
      </c>
      <c r="S866" s="29">
        <v>21311.31</v>
      </c>
      <c r="T866" s="30">
        <v>-10934.82</v>
      </c>
      <c r="U866" s="31">
        <v>-0.33910487863194744</v>
      </c>
      <c r="V866" s="26">
        <v>25324.03</v>
      </c>
      <c r="W866" s="26">
        <v>26275.89</v>
      </c>
      <c r="X866" s="27">
        <v>951.86000000000058</v>
      </c>
      <c r="Y866" s="28">
        <v>3.7587224466248091E-2</v>
      </c>
      <c r="Z866" s="29">
        <v>5400</v>
      </c>
      <c r="AA866" s="29">
        <v>4235.25</v>
      </c>
      <c r="AB866" s="30">
        <v>-1164.75</v>
      </c>
      <c r="AC866" s="32">
        <v>-0.21569444444444444</v>
      </c>
      <c r="AD866" s="26">
        <v>25492</v>
      </c>
      <c r="AE866" s="26">
        <v>22031.87</v>
      </c>
      <c r="AF866" s="27">
        <v>-3460.130000000001</v>
      </c>
      <c r="AG866" s="33">
        <v>-0.13573395575082384</v>
      </c>
      <c r="AH866" s="34">
        <v>210</v>
      </c>
      <c r="AI866" s="34">
        <v>202.25</v>
      </c>
      <c r="AJ866" s="34">
        <v>-7.75</v>
      </c>
      <c r="AK866" s="32">
        <v>-3.6904761904761905E-2</v>
      </c>
      <c r="AL866" s="35">
        <v>44847.041666666664</v>
      </c>
      <c r="AM866" s="16"/>
    </row>
    <row r="867" spans="1:39" ht="57.75" hidden="1" x14ac:dyDescent="0.25">
      <c r="A867" s="25" t="s">
        <v>183</v>
      </c>
      <c r="B867" s="25" t="s">
        <v>51</v>
      </c>
      <c r="C867" s="39">
        <v>641472</v>
      </c>
      <c r="D867" s="25" t="s">
        <v>355</v>
      </c>
      <c r="E867" s="25" t="s">
        <v>53</v>
      </c>
      <c r="F867" s="25" t="s">
        <v>54</v>
      </c>
      <c r="G867" s="25" t="s">
        <v>69</v>
      </c>
      <c r="H867" s="25" t="s">
        <v>74</v>
      </c>
      <c r="I867" s="25" t="s">
        <v>75</v>
      </c>
      <c r="J867" s="25" t="s">
        <v>198</v>
      </c>
      <c r="K867" s="25" t="s">
        <v>65</v>
      </c>
      <c r="L867" s="25" t="s">
        <v>199</v>
      </c>
      <c r="M867" s="25" t="s">
        <v>200</v>
      </c>
      <c r="N867" s="26">
        <v>47228.41</v>
      </c>
      <c r="O867" s="26">
        <v>50644.61</v>
      </c>
      <c r="P867" s="27">
        <v>3416.1999999999971</v>
      </c>
      <c r="Q867" s="28">
        <v>7.2333580571524572E-2</v>
      </c>
      <c r="R867" s="29">
        <v>26352.080000000002</v>
      </c>
      <c r="S867" s="29">
        <v>13194.91</v>
      </c>
      <c r="T867" s="30">
        <v>-13157.170000000002</v>
      </c>
      <c r="U867" s="31">
        <v>-0.49928392749263062</v>
      </c>
      <c r="V867" s="26">
        <v>20168.330000000002</v>
      </c>
      <c r="W867" s="26">
        <v>16499.22</v>
      </c>
      <c r="X867" s="27">
        <v>-3669.1100000000006</v>
      </c>
      <c r="Y867" s="28">
        <v>-0.18192433384420031</v>
      </c>
      <c r="Z867" s="29">
        <v>4680</v>
      </c>
      <c r="AA867" s="29">
        <v>2706.5</v>
      </c>
      <c r="AB867" s="30">
        <v>-1973.5</v>
      </c>
      <c r="AC867" s="32">
        <v>-0.42168803418803419</v>
      </c>
      <c r="AD867" s="26">
        <v>18378</v>
      </c>
      <c r="AE867" s="26">
        <v>18243.98</v>
      </c>
      <c r="AF867" s="27">
        <v>-134.02000000000044</v>
      </c>
      <c r="AG867" s="33">
        <v>-7.292414843835044E-3</v>
      </c>
      <c r="AH867" s="34">
        <v>158</v>
      </c>
      <c r="AI867" s="34">
        <v>128.5</v>
      </c>
      <c r="AJ867" s="34">
        <v>-29.5</v>
      </c>
      <c r="AK867" s="32">
        <v>-0.18670886075949367</v>
      </c>
      <c r="AL867" s="35">
        <v>44487.041666666664</v>
      </c>
      <c r="AM867" s="16"/>
    </row>
    <row r="868" spans="1:39" ht="57.75" hidden="1" x14ac:dyDescent="0.25">
      <c r="A868" s="25" t="s">
        <v>183</v>
      </c>
      <c r="B868" s="25" t="s">
        <v>1136</v>
      </c>
      <c r="C868" s="39">
        <v>641501</v>
      </c>
      <c r="D868" s="25" t="s">
        <v>5507</v>
      </c>
      <c r="E868" s="25" t="s">
        <v>171</v>
      </c>
      <c r="F868" s="25" t="s">
        <v>54</v>
      </c>
      <c r="G868" s="25" t="s">
        <v>75</v>
      </c>
      <c r="H868" s="25" t="s">
        <v>307</v>
      </c>
      <c r="I868" s="25" t="s">
        <v>112</v>
      </c>
      <c r="J868" s="25" t="s">
        <v>198</v>
      </c>
      <c r="K868" s="25" t="s">
        <v>65</v>
      </c>
      <c r="L868" s="25" t="s">
        <v>219</v>
      </c>
      <c r="M868" s="25" t="s">
        <v>200</v>
      </c>
      <c r="N868" s="26">
        <v>58433.79</v>
      </c>
      <c r="O868" s="26">
        <v>59933.64</v>
      </c>
      <c r="P868" s="27">
        <v>1499.8499999999985</v>
      </c>
      <c r="Q868" s="28">
        <v>2.5667511896798043E-2</v>
      </c>
      <c r="R868" s="29">
        <v>31195.25</v>
      </c>
      <c r="S868" s="29">
        <v>9563.44</v>
      </c>
      <c r="T868" s="30">
        <v>-21631.809999999998</v>
      </c>
      <c r="U868" s="31">
        <v>-0.69343281429063708</v>
      </c>
      <c r="V868" s="26">
        <v>31832.54</v>
      </c>
      <c r="W868" s="26">
        <v>34084.160000000003</v>
      </c>
      <c r="X868" s="27">
        <v>2251.6200000000026</v>
      </c>
      <c r="Y868" s="28">
        <v>7.0733281101665227E-2</v>
      </c>
      <c r="Z868" s="29">
        <v>5400</v>
      </c>
      <c r="AA868" s="29">
        <v>2322</v>
      </c>
      <c r="AB868" s="30">
        <v>-3078</v>
      </c>
      <c r="AC868" s="32">
        <v>-0.56999999999999995</v>
      </c>
      <c r="AD868" s="26">
        <v>12356</v>
      </c>
      <c r="AE868" s="26">
        <v>13964.04</v>
      </c>
      <c r="AF868" s="27">
        <v>1608.0400000000009</v>
      </c>
      <c r="AG868" s="33">
        <v>0.13014244091939145</v>
      </c>
      <c r="AH868" s="34">
        <v>210</v>
      </c>
      <c r="AI868" s="34">
        <v>91.5</v>
      </c>
      <c r="AJ868" s="34">
        <v>-118.5</v>
      </c>
      <c r="AK868" s="32">
        <v>-0.56428571428571428</v>
      </c>
      <c r="AL868" s="35">
        <v>44832.041666666664</v>
      </c>
      <c r="AM868" s="16"/>
    </row>
    <row r="869" spans="1:39" ht="66" hidden="1" x14ac:dyDescent="0.25">
      <c r="A869" s="25" t="s">
        <v>183</v>
      </c>
      <c r="B869" s="25" t="s">
        <v>1136</v>
      </c>
      <c r="C869" s="39">
        <v>641605</v>
      </c>
      <c r="D869" s="25" t="s">
        <v>4853</v>
      </c>
      <c r="E869" s="25" t="s">
        <v>53</v>
      </c>
      <c r="F869" s="25" t="s">
        <v>54</v>
      </c>
      <c r="G869" s="25" t="s">
        <v>56</v>
      </c>
      <c r="H869" s="17"/>
      <c r="I869" s="17"/>
      <c r="J869" s="25" t="s">
        <v>195</v>
      </c>
      <c r="K869" s="25" t="s">
        <v>58</v>
      </c>
      <c r="L869" s="25" t="s">
        <v>202</v>
      </c>
      <c r="M869" s="25" t="s">
        <v>200</v>
      </c>
      <c r="N869" s="26">
        <v>377284.84</v>
      </c>
      <c r="O869" s="26">
        <v>624305.87</v>
      </c>
      <c r="P869" s="27">
        <v>247021.02999999997</v>
      </c>
      <c r="Q869" s="28">
        <v>0.6547335164593413</v>
      </c>
      <c r="R869" s="29">
        <v>37215.42</v>
      </c>
      <c r="S869" s="29">
        <v>87049.8</v>
      </c>
      <c r="T869" s="30">
        <v>49834.380000000005</v>
      </c>
      <c r="U869" s="31">
        <v>1.3390788012065968</v>
      </c>
      <c r="V869" s="26">
        <v>36549.42</v>
      </c>
      <c r="W869" s="26">
        <v>0</v>
      </c>
      <c r="X869" s="27">
        <v>-36549.42</v>
      </c>
      <c r="Y869" s="28">
        <v>-1</v>
      </c>
      <c r="Z869" s="29">
        <v>1120</v>
      </c>
      <c r="AA869" s="29">
        <v>0</v>
      </c>
      <c r="AB869" s="30">
        <v>-1120</v>
      </c>
      <c r="AC869" s="32">
        <v>-1</v>
      </c>
      <c r="AD869" s="26">
        <v>302400</v>
      </c>
      <c r="AE869" s="26">
        <v>537256.06999999995</v>
      </c>
      <c r="AF869" s="27">
        <v>234856.06999999995</v>
      </c>
      <c r="AG869" s="33">
        <v>0.776640443121693</v>
      </c>
      <c r="AH869" s="34">
        <v>70</v>
      </c>
      <c r="AI869" s="34">
        <v>9</v>
      </c>
      <c r="AJ869" s="34">
        <v>-61</v>
      </c>
      <c r="AK869" s="32">
        <v>-0.87142857142857144</v>
      </c>
      <c r="AL869" s="35">
        <v>44711.041666666664</v>
      </c>
      <c r="AM869" s="16"/>
    </row>
    <row r="870" spans="1:39" ht="41.25" hidden="1" x14ac:dyDescent="0.25">
      <c r="A870" s="25" t="s">
        <v>183</v>
      </c>
      <c r="B870" s="25" t="s">
        <v>1136</v>
      </c>
      <c r="C870" s="39">
        <v>641633</v>
      </c>
      <c r="D870" s="25" t="s">
        <v>5242</v>
      </c>
      <c r="E870" s="25" t="s">
        <v>53</v>
      </c>
      <c r="F870" s="25" t="s">
        <v>54</v>
      </c>
      <c r="G870" s="25" t="s">
        <v>75</v>
      </c>
      <c r="H870" s="25" t="s">
        <v>56</v>
      </c>
      <c r="I870" s="25" t="s">
        <v>56</v>
      </c>
      <c r="J870" s="25" t="s">
        <v>185</v>
      </c>
      <c r="K870" s="25" t="s">
        <v>65</v>
      </c>
      <c r="L870" s="25" t="s">
        <v>186</v>
      </c>
      <c r="M870" s="25" t="s">
        <v>1654</v>
      </c>
      <c r="N870" s="26">
        <v>26688.76</v>
      </c>
      <c r="O870" s="26">
        <v>471669.89</v>
      </c>
      <c r="P870" s="27">
        <v>444981.13</v>
      </c>
      <c r="Q870" s="28">
        <v>16.672978812054215</v>
      </c>
      <c r="R870" s="29">
        <v>24410.12</v>
      </c>
      <c r="S870" s="29">
        <v>13356.56</v>
      </c>
      <c r="T870" s="30">
        <v>-11053.56</v>
      </c>
      <c r="U870" s="31">
        <v>-0.4528269422682068</v>
      </c>
      <c r="V870" s="26">
        <v>809.84</v>
      </c>
      <c r="W870" s="26">
        <v>831.05</v>
      </c>
      <c r="X870" s="27">
        <v>21.209999999999923</v>
      </c>
      <c r="Y870" s="28">
        <v>2.6190358589350888E-2</v>
      </c>
      <c r="Z870" s="29">
        <v>1468.8</v>
      </c>
      <c r="AA870" s="29">
        <v>1557</v>
      </c>
      <c r="AB870" s="30">
        <v>88.200000000000045</v>
      </c>
      <c r="AC870" s="32">
        <v>6.0049019607843167E-2</v>
      </c>
      <c r="AD870" s="26">
        <v>0</v>
      </c>
      <c r="AE870" s="26">
        <v>7046.28</v>
      </c>
      <c r="AF870" s="27">
        <v>7046.28</v>
      </c>
      <c r="AG870" s="18"/>
      <c r="AH870" s="34">
        <v>138</v>
      </c>
      <c r="AI870" s="34">
        <v>86</v>
      </c>
      <c r="AJ870" s="34">
        <v>-52</v>
      </c>
      <c r="AK870" s="32">
        <v>-0.37681159420289856</v>
      </c>
      <c r="AL870" s="35">
        <v>44826.041666666664</v>
      </c>
      <c r="AM870" s="16"/>
    </row>
    <row r="871" spans="1:39" ht="57.75" hidden="1" x14ac:dyDescent="0.25">
      <c r="A871" s="25" t="s">
        <v>183</v>
      </c>
      <c r="B871" s="25" t="s">
        <v>51</v>
      </c>
      <c r="C871" s="39">
        <v>641824</v>
      </c>
      <c r="D871" s="25" t="s">
        <v>356</v>
      </c>
      <c r="E871" s="25" t="s">
        <v>171</v>
      </c>
      <c r="F871" s="25" t="s">
        <v>54</v>
      </c>
      <c r="G871" s="25" t="s">
        <v>79</v>
      </c>
      <c r="H871" s="17"/>
      <c r="I871" s="17"/>
      <c r="J871" s="25" t="s">
        <v>357</v>
      </c>
      <c r="K871" s="25" t="s">
        <v>65</v>
      </c>
      <c r="L871" s="25" t="s">
        <v>279</v>
      </c>
      <c r="M871" s="25" t="s">
        <v>187</v>
      </c>
      <c r="N871" s="26">
        <v>35636.410000000003</v>
      </c>
      <c r="O871" s="26">
        <v>38118.26</v>
      </c>
      <c r="P871" s="27">
        <v>2481.8499999999985</v>
      </c>
      <c r="Q871" s="28">
        <v>6.9643659392177787E-2</v>
      </c>
      <c r="R871" s="29">
        <v>6483.97</v>
      </c>
      <c r="S871" s="29">
        <v>10151.17</v>
      </c>
      <c r="T871" s="30">
        <v>3667.2</v>
      </c>
      <c r="U871" s="31">
        <v>0.56557942124963556</v>
      </c>
      <c r="V871" s="26">
        <v>1068.1199999999999</v>
      </c>
      <c r="W871" s="26">
        <v>1255.31</v>
      </c>
      <c r="X871" s="27">
        <v>187.19000000000005</v>
      </c>
      <c r="Y871" s="28">
        <v>0.17525184436205676</v>
      </c>
      <c r="Z871" s="29">
        <v>0</v>
      </c>
      <c r="AA871" s="29">
        <v>64</v>
      </c>
      <c r="AB871" s="30">
        <v>64</v>
      </c>
      <c r="AC871" s="19"/>
      <c r="AD871" s="26">
        <v>28084.32</v>
      </c>
      <c r="AE871" s="26">
        <v>26647.78</v>
      </c>
      <c r="AF871" s="27">
        <v>-1436.5400000000009</v>
      </c>
      <c r="AG871" s="33">
        <v>-5.1150962529981171E-2</v>
      </c>
      <c r="AH871" s="34">
        <v>48</v>
      </c>
      <c r="AI871" s="34">
        <v>24</v>
      </c>
      <c r="AJ871" s="34">
        <v>-24</v>
      </c>
      <c r="AK871" s="32">
        <v>-0.5</v>
      </c>
      <c r="AL871" s="35">
        <v>44518.041666666664</v>
      </c>
      <c r="AM871" s="16"/>
    </row>
    <row r="872" spans="1:39" ht="16.5" hidden="1" x14ac:dyDescent="0.25">
      <c r="A872" s="25" t="s">
        <v>183</v>
      </c>
      <c r="B872" s="25" t="s">
        <v>1136</v>
      </c>
      <c r="C872" s="39">
        <v>641826</v>
      </c>
      <c r="D872" s="25" t="s">
        <v>5697</v>
      </c>
      <c r="E872" s="25" t="s">
        <v>171</v>
      </c>
      <c r="F872" s="25" t="s">
        <v>248</v>
      </c>
      <c r="G872" s="17"/>
      <c r="H872" s="17"/>
      <c r="I872" s="17"/>
      <c r="J872" s="25" t="s">
        <v>198</v>
      </c>
      <c r="K872" s="25" t="s">
        <v>65</v>
      </c>
      <c r="L872" s="25" t="s">
        <v>209</v>
      </c>
      <c r="M872" s="25" t="s">
        <v>200</v>
      </c>
      <c r="N872" s="26">
        <v>141256.49</v>
      </c>
      <c r="O872" s="26">
        <v>135041.39000000001</v>
      </c>
      <c r="P872" s="27">
        <v>-6215.0999999999767</v>
      </c>
      <c r="Q872" s="28">
        <v>-4.3998686361242427E-2</v>
      </c>
      <c r="R872" s="29">
        <v>40363.22</v>
      </c>
      <c r="S872" s="29">
        <v>18383.48</v>
      </c>
      <c r="T872" s="30">
        <v>-21979.74</v>
      </c>
      <c r="U872" s="31">
        <v>-0.54454872529991416</v>
      </c>
      <c r="V872" s="26">
        <v>68266.17</v>
      </c>
      <c r="W872" s="26">
        <v>87532.77</v>
      </c>
      <c r="X872" s="27">
        <v>19266.600000000006</v>
      </c>
      <c r="Y872" s="28">
        <v>0.28222763925382083</v>
      </c>
      <c r="Z872" s="29">
        <v>7128</v>
      </c>
      <c r="AA872" s="29">
        <v>5091.25</v>
      </c>
      <c r="AB872" s="30">
        <v>-2036.75</v>
      </c>
      <c r="AC872" s="32">
        <v>-0.28573933782267114</v>
      </c>
      <c r="AD872" s="26">
        <v>25499.1</v>
      </c>
      <c r="AE872" s="26">
        <v>24033.89</v>
      </c>
      <c r="AF872" s="27">
        <v>-1465.2099999999991</v>
      </c>
      <c r="AG872" s="33">
        <v>-5.7461243730170836E-2</v>
      </c>
      <c r="AH872" s="34">
        <v>233.2</v>
      </c>
      <c r="AI872" s="34">
        <v>174.5</v>
      </c>
      <c r="AJ872" s="34">
        <v>-58.699999999999989</v>
      </c>
      <c r="AK872" s="32">
        <v>-0.25171526586620924</v>
      </c>
      <c r="AL872" s="35">
        <v>44897.041666666664</v>
      </c>
      <c r="AM872" s="16"/>
    </row>
    <row r="873" spans="1:39" ht="99" hidden="1" x14ac:dyDescent="0.25">
      <c r="A873" s="25" t="s">
        <v>183</v>
      </c>
      <c r="B873" s="25" t="s">
        <v>1136</v>
      </c>
      <c r="C873" s="39">
        <v>641857</v>
      </c>
      <c r="D873" s="25" t="s">
        <v>1667</v>
      </c>
      <c r="E873" s="25" t="s">
        <v>53</v>
      </c>
      <c r="F873" s="25" t="s">
        <v>54</v>
      </c>
      <c r="G873" s="25" t="s">
        <v>90</v>
      </c>
      <c r="H873" s="25" t="s">
        <v>74</v>
      </c>
      <c r="I873" s="25" t="s">
        <v>874</v>
      </c>
      <c r="J873" s="25" t="s">
        <v>357</v>
      </c>
      <c r="K873" s="25" t="s">
        <v>65</v>
      </c>
      <c r="L873" s="25" t="s">
        <v>279</v>
      </c>
      <c r="M873" s="25" t="s">
        <v>5832</v>
      </c>
      <c r="N873" s="26">
        <v>366634.51</v>
      </c>
      <c r="O873" s="26">
        <v>466110.9</v>
      </c>
      <c r="P873" s="27">
        <v>99476.390000000014</v>
      </c>
      <c r="Q873" s="28">
        <v>0.27132304048519601</v>
      </c>
      <c r="R873" s="29">
        <v>31718.95</v>
      </c>
      <c r="S873" s="29">
        <v>157224.92000000001</v>
      </c>
      <c r="T873" s="30">
        <v>125505.97000000002</v>
      </c>
      <c r="U873" s="31">
        <v>3.9568135136881901</v>
      </c>
      <c r="V873" s="26">
        <v>99046.56</v>
      </c>
      <c r="W873" s="26">
        <v>113288.28</v>
      </c>
      <c r="X873" s="27">
        <v>14241.720000000001</v>
      </c>
      <c r="Y873" s="28">
        <v>0.14378813358081291</v>
      </c>
      <c r="Z873" s="29">
        <v>0</v>
      </c>
      <c r="AA873" s="29">
        <v>3350</v>
      </c>
      <c r="AB873" s="30">
        <v>3350</v>
      </c>
      <c r="AC873" s="19"/>
      <c r="AD873" s="26">
        <v>235869</v>
      </c>
      <c r="AE873" s="26">
        <v>192247.7</v>
      </c>
      <c r="AF873" s="27">
        <v>-43621.299999999988</v>
      </c>
      <c r="AG873" s="33">
        <v>-0.18493867358576155</v>
      </c>
      <c r="AH873" s="34">
        <v>140</v>
      </c>
      <c r="AI873" s="34">
        <v>160</v>
      </c>
      <c r="AJ873" s="34">
        <v>20</v>
      </c>
      <c r="AK873" s="32">
        <v>0.14285714285714285</v>
      </c>
      <c r="AL873" s="35">
        <v>44610.041666666664</v>
      </c>
      <c r="AM873" s="16"/>
    </row>
    <row r="874" spans="1:39" ht="74.25" hidden="1" x14ac:dyDescent="0.25">
      <c r="A874" s="25" t="s">
        <v>183</v>
      </c>
      <c r="B874" s="25" t="s">
        <v>1136</v>
      </c>
      <c r="C874" s="39">
        <v>641927</v>
      </c>
      <c r="D874" s="25" t="s">
        <v>5539</v>
      </c>
      <c r="E874" s="25" t="s">
        <v>53</v>
      </c>
      <c r="F874" s="25" t="s">
        <v>54</v>
      </c>
      <c r="G874" s="25" t="s">
        <v>79</v>
      </c>
      <c r="H874" s="17"/>
      <c r="I874" s="17"/>
      <c r="J874" s="25" t="s">
        <v>195</v>
      </c>
      <c r="K874" s="25" t="s">
        <v>65</v>
      </c>
      <c r="L874" s="25" t="s">
        <v>196</v>
      </c>
      <c r="M874" s="25" t="s">
        <v>1654</v>
      </c>
      <c r="N874" s="26">
        <v>225239.36</v>
      </c>
      <c r="O874" s="26">
        <v>235277.54</v>
      </c>
      <c r="P874" s="27">
        <v>10038.180000000022</v>
      </c>
      <c r="Q874" s="28">
        <v>4.4566722263817582E-2</v>
      </c>
      <c r="R874" s="29">
        <v>37422.639999999999</v>
      </c>
      <c r="S874" s="29">
        <v>43121.38</v>
      </c>
      <c r="T874" s="30">
        <v>5698.739999999998</v>
      </c>
      <c r="U874" s="31">
        <v>0.15228054461149715</v>
      </c>
      <c r="V874" s="26">
        <v>169575.49</v>
      </c>
      <c r="W874" s="26">
        <v>174430.09</v>
      </c>
      <c r="X874" s="27">
        <v>4854.6000000000058</v>
      </c>
      <c r="Y874" s="28">
        <v>2.8627957967274669E-2</v>
      </c>
      <c r="Z874" s="29">
        <v>6688</v>
      </c>
      <c r="AA874" s="29">
        <v>7299.82</v>
      </c>
      <c r="AB874" s="30">
        <v>611.81999999999971</v>
      </c>
      <c r="AC874" s="32">
        <v>9.148026315789469E-2</v>
      </c>
      <c r="AD874" s="26">
        <v>11553.23</v>
      </c>
      <c r="AE874" s="26">
        <v>10426.25</v>
      </c>
      <c r="AF874" s="27">
        <v>-1126.9799999999996</v>
      </c>
      <c r="AG874" s="33">
        <v>-9.7546746667382167E-2</v>
      </c>
      <c r="AH874" s="34">
        <v>258</v>
      </c>
      <c r="AI874" s="34">
        <v>296</v>
      </c>
      <c r="AJ874" s="34">
        <v>38</v>
      </c>
      <c r="AK874" s="32">
        <v>0.14728682170542637</v>
      </c>
      <c r="AL874" s="35">
        <v>44910.041666666664</v>
      </c>
      <c r="AM874" s="16"/>
    </row>
    <row r="875" spans="1:39" ht="33" hidden="1" x14ac:dyDescent="0.25">
      <c r="A875" s="25" t="s">
        <v>183</v>
      </c>
      <c r="B875" s="25" t="s">
        <v>1136</v>
      </c>
      <c r="C875" s="39">
        <v>641984</v>
      </c>
      <c r="D875" s="25" t="s">
        <v>5547</v>
      </c>
      <c r="E875" s="25" t="s">
        <v>53</v>
      </c>
      <c r="F875" s="25" t="s">
        <v>54</v>
      </c>
      <c r="G875" s="25" t="s">
        <v>75</v>
      </c>
      <c r="H875" s="25" t="s">
        <v>56</v>
      </c>
      <c r="I875" s="25" t="s">
        <v>56</v>
      </c>
      <c r="J875" s="25" t="s">
        <v>195</v>
      </c>
      <c r="K875" s="25" t="s">
        <v>58</v>
      </c>
      <c r="L875" s="25" t="s">
        <v>202</v>
      </c>
      <c r="M875" s="25" t="s">
        <v>187</v>
      </c>
      <c r="N875" s="26">
        <v>15516.28</v>
      </c>
      <c r="O875" s="26">
        <v>13089.69</v>
      </c>
      <c r="P875" s="27">
        <v>-2426.59</v>
      </c>
      <c r="Q875" s="28">
        <v>-0.15638993366966825</v>
      </c>
      <c r="R875" s="29">
        <v>8257.92</v>
      </c>
      <c r="S875" s="29">
        <v>4979.93</v>
      </c>
      <c r="T875" s="30">
        <v>-3277.99</v>
      </c>
      <c r="U875" s="31">
        <v>-0.39695104820584359</v>
      </c>
      <c r="V875" s="26">
        <v>6522.36</v>
      </c>
      <c r="W875" s="26">
        <v>7235.77</v>
      </c>
      <c r="X875" s="27">
        <v>713.41000000000076</v>
      </c>
      <c r="Y875" s="28">
        <v>0.10937912044106747</v>
      </c>
      <c r="Z875" s="29">
        <v>736</v>
      </c>
      <c r="AA875" s="29">
        <v>873.99</v>
      </c>
      <c r="AB875" s="30">
        <v>137.99</v>
      </c>
      <c r="AC875" s="32">
        <v>0.18748641304347827</v>
      </c>
      <c r="AD875" s="26">
        <v>0</v>
      </c>
      <c r="AE875" s="26">
        <v>0</v>
      </c>
      <c r="AF875" s="27">
        <v>0</v>
      </c>
      <c r="AG875" s="18"/>
      <c r="AH875" s="34">
        <v>17</v>
      </c>
      <c r="AI875" s="34">
        <v>16</v>
      </c>
      <c r="AJ875" s="34">
        <v>-1</v>
      </c>
      <c r="AK875" s="32">
        <v>-5.8823529411764705E-2</v>
      </c>
      <c r="AL875" s="35">
        <v>44895.041666666664</v>
      </c>
      <c r="AM875" s="16"/>
    </row>
    <row r="876" spans="1:39" ht="33" hidden="1" x14ac:dyDescent="0.25">
      <c r="A876" s="25" t="s">
        <v>183</v>
      </c>
      <c r="B876" s="25" t="s">
        <v>1136</v>
      </c>
      <c r="C876" s="39">
        <v>641991</v>
      </c>
      <c r="D876" s="25" t="s">
        <v>5270</v>
      </c>
      <c r="E876" s="25" t="s">
        <v>53</v>
      </c>
      <c r="F876" s="25" t="s">
        <v>54</v>
      </c>
      <c r="G876" s="25" t="s">
        <v>75</v>
      </c>
      <c r="H876" s="25" t="s">
        <v>56</v>
      </c>
      <c r="I876" s="25" t="s">
        <v>56</v>
      </c>
      <c r="J876" s="25" t="s">
        <v>195</v>
      </c>
      <c r="K876" s="25" t="s">
        <v>58</v>
      </c>
      <c r="L876" s="25" t="s">
        <v>196</v>
      </c>
      <c r="M876" s="25" t="s">
        <v>187</v>
      </c>
      <c r="N876" s="26">
        <v>24708.01</v>
      </c>
      <c r="O876" s="26">
        <v>24940.39</v>
      </c>
      <c r="P876" s="27">
        <v>232.38000000000102</v>
      </c>
      <c r="Q876" s="28">
        <v>9.4050471891504433E-3</v>
      </c>
      <c r="R876" s="29">
        <v>9457.7999999999993</v>
      </c>
      <c r="S876" s="29">
        <v>8551.33</v>
      </c>
      <c r="T876" s="30">
        <v>-906.46999999999935</v>
      </c>
      <c r="U876" s="31">
        <v>-9.5843642284675026E-2</v>
      </c>
      <c r="V876" s="26">
        <v>13810.21</v>
      </c>
      <c r="W876" s="26">
        <v>14638.82</v>
      </c>
      <c r="X876" s="27">
        <v>828.61000000000058</v>
      </c>
      <c r="Y876" s="28">
        <v>5.9999811733492878E-2</v>
      </c>
      <c r="Z876" s="29">
        <v>1440</v>
      </c>
      <c r="AA876" s="29">
        <v>1750.24</v>
      </c>
      <c r="AB876" s="30">
        <v>310.24</v>
      </c>
      <c r="AC876" s="32">
        <v>0.21544444444444444</v>
      </c>
      <c r="AD876" s="26">
        <v>0</v>
      </c>
      <c r="AE876" s="26">
        <v>0</v>
      </c>
      <c r="AF876" s="27">
        <v>0</v>
      </c>
      <c r="AG876" s="18"/>
      <c r="AH876" s="34">
        <v>32</v>
      </c>
      <c r="AI876" s="34">
        <v>52</v>
      </c>
      <c r="AJ876" s="34">
        <v>20</v>
      </c>
      <c r="AK876" s="32">
        <v>0.625</v>
      </c>
      <c r="AL876" s="35">
        <v>44834.041666666664</v>
      </c>
      <c r="AM876" s="16"/>
    </row>
    <row r="877" spans="1:39" ht="49.5" hidden="1" x14ac:dyDescent="0.25">
      <c r="A877" s="25" t="s">
        <v>183</v>
      </c>
      <c r="B877" s="25" t="s">
        <v>1136</v>
      </c>
      <c r="C877" s="39">
        <v>642001</v>
      </c>
      <c r="D877" s="25" t="s">
        <v>5193</v>
      </c>
      <c r="E877" s="25" t="s">
        <v>53</v>
      </c>
      <c r="F877" s="25" t="s">
        <v>54</v>
      </c>
      <c r="G877" s="25" t="s">
        <v>194</v>
      </c>
      <c r="H877" s="25" t="s">
        <v>90</v>
      </c>
      <c r="I877" s="25" t="s">
        <v>56</v>
      </c>
      <c r="J877" s="25" t="s">
        <v>195</v>
      </c>
      <c r="K877" s="25" t="s">
        <v>58</v>
      </c>
      <c r="L877" s="25" t="s">
        <v>196</v>
      </c>
      <c r="M877" s="25" t="s">
        <v>1654</v>
      </c>
      <c r="N877" s="26">
        <v>113346.41</v>
      </c>
      <c r="O877" s="26">
        <v>129029.36</v>
      </c>
      <c r="P877" s="27">
        <v>15682.949999999997</v>
      </c>
      <c r="Q877" s="28">
        <v>0.13836300593905002</v>
      </c>
      <c r="R877" s="29">
        <v>30807.8</v>
      </c>
      <c r="S877" s="29">
        <v>38869.54</v>
      </c>
      <c r="T877" s="30">
        <v>8061.7400000000016</v>
      </c>
      <c r="U877" s="31">
        <v>0.26167853595518026</v>
      </c>
      <c r="V877" s="26">
        <v>71465.61</v>
      </c>
      <c r="W877" s="26">
        <v>72243.240000000005</v>
      </c>
      <c r="X877" s="27">
        <v>777.63000000000466</v>
      </c>
      <c r="Y877" s="28">
        <v>1.0881177674128922E-2</v>
      </c>
      <c r="Z877" s="29">
        <v>10392</v>
      </c>
      <c r="AA877" s="29">
        <v>16538.21</v>
      </c>
      <c r="AB877" s="30">
        <v>6146.2099999999991</v>
      </c>
      <c r="AC877" s="32">
        <v>0.59143668206312539</v>
      </c>
      <c r="AD877" s="26">
        <v>681</v>
      </c>
      <c r="AE877" s="26">
        <v>1378.37</v>
      </c>
      <c r="AF877" s="27">
        <v>697.36999999999989</v>
      </c>
      <c r="AG877" s="33">
        <v>1.0240381791483111</v>
      </c>
      <c r="AH877" s="34">
        <v>242</v>
      </c>
      <c r="AI877" s="34">
        <v>384.75</v>
      </c>
      <c r="AJ877" s="34">
        <v>142.75</v>
      </c>
      <c r="AK877" s="32">
        <v>0.58987603305785119</v>
      </c>
      <c r="AL877" s="35">
        <v>44812.041666666664</v>
      </c>
      <c r="AM877" s="16"/>
    </row>
    <row r="878" spans="1:39" ht="49.5" hidden="1" x14ac:dyDescent="0.25">
      <c r="A878" s="25" t="s">
        <v>183</v>
      </c>
      <c r="B878" s="25" t="s">
        <v>1136</v>
      </c>
      <c r="C878" s="39">
        <v>642002</v>
      </c>
      <c r="D878" s="25" t="s">
        <v>5271</v>
      </c>
      <c r="E878" s="25" t="s">
        <v>53</v>
      </c>
      <c r="F878" s="25" t="s">
        <v>54</v>
      </c>
      <c r="G878" s="25" t="s">
        <v>839</v>
      </c>
      <c r="H878" s="25" t="s">
        <v>75</v>
      </c>
      <c r="I878" s="25" t="s">
        <v>307</v>
      </c>
      <c r="J878" s="25" t="s">
        <v>195</v>
      </c>
      <c r="K878" s="25" t="s">
        <v>58</v>
      </c>
      <c r="L878" s="25" t="s">
        <v>202</v>
      </c>
      <c r="M878" s="25" t="s">
        <v>1654</v>
      </c>
      <c r="N878" s="26">
        <v>154054.56</v>
      </c>
      <c r="O878" s="26">
        <v>110505.14</v>
      </c>
      <c r="P878" s="27">
        <v>-43549.42</v>
      </c>
      <c r="Q878" s="28">
        <v>-0.2826882891360048</v>
      </c>
      <c r="R878" s="29">
        <v>40577.97</v>
      </c>
      <c r="S878" s="29">
        <v>27127.74</v>
      </c>
      <c r="T878" s="30">
        <v>-13450.23</v>
      </c>
      <c r="U878" s="31">
        <v>-0.3314663104142469</v>
      </c>
      <c r="V878" s="26">
        <v>95027.59</v>
      </c>
      <c r="W878" s="26">
        <v>75186.11</v>
      </c>
      <c r="X878" s="27">
        <v>-19841.479999999996</v>
      </c>
      <c r="Y878" s="28">
        <v>-0.20879704515288661</v>
      </c>
      <c r="Z878" s="29">
        <v>13368</v>
      </c>
      <c r="AA878" s="29">
        <v>8191.29</v>
      </c>
      <c r="AB878" s="30">
        <v>-5176.71</v>
      </c>
      <c r="AC878" s="32">
        <v>-0.38724640933572713</v>
      </c>
      <c r="AD878" s="26">
        <v>5081</v>
      </c>
      <c r="AE878" s="26">
        <v>0</v>
      </c>
      <c r="AF878" s="27">
        <v>-5081</v>
      </c>
      <c r="AG878" s="33">
        <v>-1</v>
      </c>
      <c r="AH878" s="34">
        <v>328</v>
      </c>
      <c r="AI878" s="34">
        <v>262</v>
      </c>
      <c r="AJ878" s="34">
        <v>-66</v>
      </c>
      <c r="AK878" s="32">
        <v>-0.20121951219512196</v>
      </c>
      <c r="AL878" s="35">
        <v>44826.041666666664</v>
      </c>
      <c r="AM878" s="16"/>
    </row>
    <row r="879" spans="1:39" ht="49.5" hidden="1" x14ac:dyDescent="0.25">
      <c r="A879" s="25" t="s">
        <v>183</v>
      </c>
      <c r="B879" s="25" t="s">
        <v>1136</v>
      </c>
      <c r="C879" s="39">
        <v>642003</v>
      </c>
      <c r="D879" s="25" t="s">
        <v>4851</v>
      </c>
      <c r="E879" s="25" t="s">
        <v>53</v>
      </c>
      <c r="F879" s="25" t="s">
        <v>54</v>
      </c>
      <c r="G879" s="25" t="s">
        <v>75</v>
      </c>
      <c r="H879" s="25" t="s">
        <v>83</v>
      </c>
      <c r="I879" s="25" t="s">
        <v>307</v>
      </c>
      <c r="J879" s="25" t="s">
        <v>195</v>
      </c>
      <c r="K879" s="25" t="s">
        <v>58</v>
      </c>
      <c r="L879" s="25" t="s">
        <v>213</v>
      </c>
      <c r="M879" s="25" t="s">
        <v>1654</v>
      </c>
      <c r="N879" s="26">
        <v>183743.41</v>
      </c>
      <c r="O879" s="26">
        <v>114863.36</v>
      </c>
      <c r="P879" s="27">
        <v>-68880.05</v>
      </c>
      <c r="Q879" s="28">
        <v>-0.3748708593140837</v>
      </c>
      <c r="R879" s="29">
        <v>62945.16</v>
      </c>
      <c r="S879" s="29">
        <v>26698.39</v>
      </c>
      <c r="T879" s="30">
        <v>-36246.770000000004</v>
      </c>
      <c r="U879" s="31">
        <v>-0.57584681649867919</v>
      </c>
      <c r="V879" s="26">
        <v>98005.25</v>
      </c>
      <c r="W879" s="26">
        <v>78429.81</v>
      </c>
      <c r="X879" s="27">
        <v>-19575.440000000002</v>
      </c>
      <c r="Y879" s="28">
        <v>-0.19973868746827342</v>
      </c>
      <c r="Z879" s="29">
        <v>22112</v>
      </c>
      <c r="AA879" s="29">
        <v>9735.16</v>
      </c>
      <c r="AB879" s="30">
        <v>-12376.84</v>
      </c>
      <c r="AC879" s="32">
        <v>-0.5597340810419682</v>
      </c>
      <c r="AD879" s="26">
        <v>681</v>
      </c>
      <c r="AE879" s="26">
        <v>0</v>
      </c>
      <c r="AF879" s="27">
        <v>-681</v>
      </c>
      <c r="AG879" s="33">
        <v>-1</v>
      </c>
      <c r="AH879" s="34">
        <v>512</v>
      </c>
      <c r="AI879" s="34">
        <v>258</v>
      </c>
      <c r="AJ879" s="34">
        <v>-254</v>
      </c>
      <c r="AK879" s="32">
        <v>-0.49609375</v>
      </c>
      <c r="AL879" s="35">
        <v>44714.041666666664</v>
      </c>
      <c r="AM879" s="16"/>
    </row>
    <row r="880" spans="1:39" ht="82.5" hidden="1" x14ac:dyDescent="0.25">
      <c r="A880" s="25" t="s">
        <v>183</v>
      </c>
      <c r="B880" s="25" t="s">
        <v>1136</v>
      </c>
      <c r="C880" s="39">
        <v>642006</v>
      </c>
      <c r="D880" s="25" t="s">
        <v>5352</v>
      </c>
      <c r="E880" s="25" t="s">
        <v>53</v>
      </c>
      <c r="F880" s="25" t="s">
        <v>54</v>
      </c>
      <c r="G880" s="25" t="s">
        <v>56</v>
      </c>
      <c r="H880" s="25" t="s">
        <v>56</v>
      </c>
      <c r="I880" s="25" t="s">
        <v>56</v>
      </c>
      <c r="J880" s="25" t="s">
        <v>195</v>
      </c>
      <c r="K880" s="25" t="s">
        <v>58</v>
      </c>
      <c r="L880" s="25" t="s">
        <v>213</v>
      </c>
      <c r="M880" s="25" t="s">
        <v>1654</v>
      </c>
      <c r="N880" s="26">
        <v>114804.79</v>
      </c>
      <c r="O880" s="26">
        <v>119498.92</v>
      </c>
      <c r="P880" s="27">
        <v>4694.1300000000047</v>
      </c>
      <c r="Q880" s="28">
        <v>4.0887928108226189E-2</v>
      </c>
      <c r="R880" s="29">
        <v>21859.67</v>
      </c>
      <c r="S880" s="29">
        <v>24966.73</v>
      </c>
      <c r="T880" s="30">
        <v>3107.0600000000013</v>
      </c>
      <c r="U880" s="31">
        <v>0.14213663792728809</v>
      </c>
      <c r="V880" s="26">
        <v>85404.62</v>
      </c>
      <c r="W880" s="26">
        <v>87526.71</v>
      </c>
      <c r="X880" s="27">
        <v>2122.0900000000111</v>
      </c>
      <c r="Y880" s="28">
        <v>2.4847484831616969E-2</v>
      </c>
      <c r="Z880" s="29">
        <v>7200</v>
      </c>
      <c r="AA880" s="29">
        <v>7005.48</v>
      </c>
      <c r="AB880" s="30">
        <v>-194.52000000000044</v>
      </c>
      <c r="AC880" s="32">
        <v>-2.7016666666666727E-2</v>
      </c>
      <c r="AD880" s="26">
        <v>340.5</v>
      </c>
      <c r="AE880" s="26">
        <v>0</v>
      </c>
      <c r="AF880" s="27">
        <v>-340.5</v>
      </c>
      <c r="AG880" s="33">
        <v>-1</v>
      </c>
      <c r="AH880" s="34">
        <v>216</v>
      </c>
      <c r="AI880" s="34">
        <v>270</v>
      </c>
      <c r="AJ880" s="34">
        <v>54</v>
      </c>
      <c r="AK880" s="32">
        <v>0.25</v>
      </c>
      <c r="AL880" s="35">
        <v>44855.041666666664</v>
      </c>
      <c r="AM880" s="16"/>
    </row>
    <row r="881" spans="1:39" ht="57.75" hidden="1" x14ac:dyDescent="0.25">
      <c r="A881" s="25" t="s">
        <v>183</v>
      </c>
      <c r="B881" s="25" t="s">
        <v>1136</v>
      </c>
      <c r="C881" s="39">
        <v>642062</v>
      </c>
      <c r="D881" s="25" t="s">
        <v>1666</v>
      </c>
      <c r="E881" s="25" t="s">
        <v>53</v>
      </c>
      <c r="F881" s="25" t="s">
        <v>54</v>
      </c>
      <c r="G881" s="25" t="s">
        <v>75</v>
      </c>
      <c r="H881" s="25" t="s">
        <v>307</v>
      </c>
      <c r="I881" s="25" t="s">
        <v>56</v>
      </c>
      <c r="J881" s="25" t="s">
        <v>198</v>
      </c>
      <c r="K881" s="25" t="s">
        <v>65</v>
      </c>
      <c r="L881" s="25" t="s">
        <v>219</v>
      </c>
      <c r="M881" s="25" t="s">
        <v>200</v>
      </c>
      <c r="N881" s="26">
        <v>148610.87</v>
      </c>
      <c r="O881" s="26">
        <v>127600.42</v>
      </c>
      <c r="P881" s="27">
        <v>-21010.449999999997</v>
      </c>
      <c r="Q881" s="28">
        <v>-0.14137895834941278</v>
      </c>
      <c r="R881" s="29">
        <v>39820.83</v>
      </c>
      <c r="S881" s="29">
        <v>20751.75</v>
      </c>
      <c r="T881" s="30">
        <v>-19069.080000000002</v>
      </c>
      <c r="U881" s="31">
        <v>-0.4788719873493345</v>
      </c>
      <c r="V881" s="26">
        <v>49082.04</v>
      </c>
      <c r="W881" s="26">
        <v>46818.13</v>
      </c>
      <c r="X881" s="27">
        <v>-2263.9100000000035</v>
      </c>
      <c r="Y881" s="28">
        <v>-4.6125018438516484E-2</v>
      </c>
      <c r="Z881" s="29">
        <v>6830</v>
      </c>
      <c r="AA881" s="29">
        <v>4339</v>
      </c>
      <c r="AB881" s="30">
        <v>-2491</v>
      </c>
      <c r="AC881" s="32">
        <v>-0.36471449487554902</v>
      </c>
      <c r="AD881" s="26">
        <v>52878</v>
      </c>
      <c r="AE881" s="26">
        <v>55691.54</v>
      </c>
      <c r="AF881" s="27">
        <v>2813.5400000000009</v>
      </c>
      <c r="AG881" s="33">
        <v>5.3208139490903604E-2</v>
      </c>
      <c r="AH881" s="34">
        <v>255</v>
      </c>
      <c r="AI881" s="34">
        <v>251</v>
      </c>
      <c r="AJ881" s="34">
        <v>-4</v>
      </c>
      <c r="AK881" s="32">
        <v>-1.5686274509803921E-2</v>
      </c>
      <c r="AL881" s="35">
        <v>44567.041666666664</v>
      </c>
      <c r="AM881" s="16"/>
    </row>
    <row r="882" spans="1:39" ht="49.5" hidden="1" x14ac:dyDescent="0.25">
      <c r="A882" s="25" t="s">
        <v>183</v>
      </c>
      <c r="B882" s="25" t="s">
        <v>51</v>
      </c>
      <c r="C882" s="39">
        <v>642097</v>
      </c>
      <c r="D882" s="25" t="s">
        <v>359</v>
      </c>
      <c r="E882" s="25" t="s">
        <v>53</v>
      </c>
      <c r="F882" s="25" t="s">
        <v>54</v>
      </c>
      <c r="G882" s="25" t="s">
        <v>79</v>
      </c>
      <c r="H882" s="17"/>
      <c r="I882" s="17"/>
      <c r="J882" s="25" t="s">
        <v>198</v>
      </c>
      <c r="K882" s="25" t="s">
        <v>65</v>
      </c>
      <c r="L882" s="25" t="s">
        <v>199</v>
      </c>
      <c r="M882" s="25" t="s">
        <v>200</v>
      </c>
      <c r="N882" s="26">
        <v>64927.98</v>
      </c>
      <c r="O882" s="26">
        <v>70359.91</v>
      </c>
      <c r="P882" s="27">
        <v>5431.93</v>
      </c>
      <c r="Q882" s="28">
        <v>8.3660850068029216E-2</v>
      </c>
      <c r="R882" s="29">
        <v>33747.65</v>
      </c>
      <c r="S882" s="29">
        <v>23215.78</v>
      </c>
      <c r="T882" s="30">
        <v>-10531.870000000003</v>
      </c>
      <c r="U882" s="31">
        <v>-0.31207713722288816</v>
      </c>
      <c r="V882" s="26">
        <v>40659.33</v>
      </c>
      <c r="W882" s="26">
        <v>35045.040000000001</v>
      </c>
      <c r="X882" s="27">
        <v>-5614.2900000000009</v>
      </c>
      <c r="Y882" s="28">
        <v>-0.13808122268615838</v>
      </c>
      <c r="Z882" s="29">
        <v>6300</v>
      </c>
      <c r="AA882" s="29">
        <v>5760</v>
      </c>
      <c r="AB882" s="30">
        <v>-540</v>
      </c>
      <c r="AC882" s="32">
        <v>-8.5714285714285715E-2</v>
      </c>
      <c r="AD882" s="26">
        <v>6571</v>
      </c>
      <c r="AE882" s="26">
        <v>6339.09</v>
      </c>
      <c r="AF882" s="27">
        <v>-231.90999999999985</v>
      </c>
      <c r="AG882" s="33">
        <v>-3.5292953888297042E-2</v>
      </c>
      <c r="AH882" s="34">
        <v>232</v>
      </c>
      <c r="AI882" s="34">
        <v>232</v>
      </c>
      <c r="AJ882" s="34">
        <v>0</v>
      </c>
      <c r="AK882" s="32">
        <v>0</v>
      </c>
      <c r="AL882" s="35">
        <v>44538.041666666664</v>
      </c>
      <c r="AM882" s="16"/>
    </row>
    <row r="883" spans="1:39" ht="41.25" hidden="1" x14ac:dyDescent="0.25">
      <c r="A883" s="25" t="s">
        <v>183</v>
      </c>
      <c r="B883" s="25" t="s">
        <v>51</v>
      </c>
      <c r="C883" s="39">
        <v>642110</v>
      </c>
      <c r="D883" s="25" t="s">
        <v>360</v>
      </c>
      <c r="E883" s="25" t="s">
        <v>53</v>
      </c>
      <c r="F883" s="25" t="s">
        <v>54</v>
      </c>
      <c r="G883" s="25" t="s">
        <v>74</v>
      </c>
      <c r="H883" s="25" t="s">
        <v>83</v>
      </c>
      <c r="I883" s="25" t="s">
        <v>56</v>
      </c>
      <c r="J883" s="25" t="s">
        <v>195</v>
      </c>
      <c r="K883" s="25" t="s">
        <v>58</v>
      </c>
      <c r="L883" s="25" t="s">
        <v>213</v>
      </c>
      <c r="M883" s="25" t="s">
        <v>205</v>
      </c>
      <c r="N883" s="26">
        <v>23262.77</v>
      </c>
      <c r="O883" s="26">
        <v>19803.27</v>
      </c>
      <c r="P883" s="27">
        <v>-3459.5</v>
      </c>
      <c r="Q883" s="28">
        <v>-0.14871401815003113</v>
      </c>
      <c r="R883" s="29">
        <v>4643.07</v>
      </c>
      <c r="S883" s="29">
        <v>5214.4799999999996</v>
      </c>
      <c r="T883" s="30">
        <v>571.40999999999985</v>
      </c>
      <c r="U883" s="31">
        <v>0.12306728091542878</v>
      </c>
      <c r="V883" s="26">
        <v>4793.7</v>
      </c>
      <c r="W883" s="26">
        <v>3817.62</v>
      </c>
      <c r="X883" s="27">
        <v>-976.07999999999993</v>
      </c>
      <c r="Y883" s="28">
        <v>-0.20361724763752426</v>
      </c>
      <c r="Z883" s="29">
        <v>0</v>
      </c>
      <c r="AA883" s="29">
        <v>0</v>
      </c>
      <c r="AB883" s="30">
        <v>0</v>
      </c>
      <c r="AC883" s="19"/>
      <c r="AD883" s="26">
        <v>13826</v>
      </c>
      <c r="AE883" s="26">
        <v>10771.17</v>
      </c>
      <c r="AF883" s="27">
        <v>-3054.83</v>
      </c>
      <c r="AG883" s="33">
        <v>-0.22094821351077679</v>
      </c>
      <c r="AH883" s="34">
        <v>16</v>
      </c>
      <c r="AI883" s="34">
        <v>9</v>
      </c>
      <c r="AJ883" s="34">
        <v>-7</v>
      </c>
      <c r="AK883" s="32">
        <v>-0.4375</v>
      </c>
      <c r="AL883" s="35">
        <v>44553.041666666664</v>
      </c>
      <c r="AM883" s="16"/>
    </row>
    <row r="884" spans="1:39" ht="90.75" hidden="1" x14ac:dyDescent="0.25">
      <c r="A884" s="25" t="s">
        <v>183</v>
      </c>
      <c r="B884" s="25" t="s">
        <v>1136</v>
      </c>
      <c r="C884" s="39">
        <v>642115</v>
      </c>
      <c r="D884" s="25" t="s">
        <v>5105</v>
      </c>
      <c r="E884" s="25" t="s">
        <v>53</v>
      </c>
      <c r="F884" s="25" t="s">
        <v>54</v>
      </c>
      <c r="G884" s="25" t="s">
        <v>839</v>
      </c>
      <c r="H884" s="25" t="s">
        <v>307</v>
      </c>
      <c r="I884" s="25" t="s">
        <v>112</v>
      </c>
      <c r="J884" s="25" t="s">
        <v>195</v>
      </c>
      <c r="K884" s="25" t="s">
        <v>58</v>
      </c>
      <c r="L884" s="25" t="s">
        <v>213</v>
      </c>
      <c r="M884" s="25" t="s">
        <v>1654</v>
      </c>
      <c r="N884" s="26">
        <v>236364.36</v>
      </c>
      <c r="O884" s="26">
        <v>227296.42</v>
      </c>
      <c r="P884" s="27">
        <v>-9067.9399999999732</v>
      </c>
      <c r="Q884" s="28">
        <v>-3.8364244084852617E-2</v>
      </c>
      <c r="R884" s="29">
        <v>40052.07</v>
      </c>
      <c r="S884" s="29">
        <v>40201.97</v>
      </c>
      <c r="T884" s="30">
        <v>149.90000000000146</v>
      </c>
      <c r="U884" s="31">
        <v>3.742628033956833E-3</v>
      </c>
      <c r="V884" s="26">
        <v>174816.29</v>
      </c>
      <c r="W884" s="26">
        <v>168230.58</v>
      </c>
      <c r="X884" s="27">
        <v>-6585.710000000021</v>
      </c>
      <c r="Y884" s="28">
        <v>-3.7672175745178102E-2</v>
      </c>
      <c r="Z884" s="29">
        <v>10796</v>
      </c>
      <c r="AA884" s="29">
        <v>6431.5</v>
      </c>
      <c r="AB884" s="30">
        <v>-4364.5</v>
      </c>
      <c r="AC884" s="32">
        <v>-0.40427010003705077</v>
      </c>
      <c r="AD884" s="26">
        <v>10700</v>
      </c>
      <c r="AE884" s="26">
        <v>12432.37</v>
      </c>
      <c r="AF884" s="27">
        <v>1732.3700000000008</v>
      </c>
      <c r="AG884" s="33">
        <v>0.16190373831775709</v>
      </c>
      <c r="AH884" s="34">
        <v>316</v>
      </c>
      <c r="AI884" s="34">
        <v>322</v>
      </c>
      <c r="AJ884" s="34">
        <v>6</v>
      </c>
      <c r="AK884" s="32">
        <v>1.8987341772151899E-2</v>
      </c>
      <c r="AL884" s="35">
        <v>44791.041666666664</v>
      </c>
      <c r="AM884" s="16"/>
    </row>
    <row r="885" spans="1:39" ht="41.25" hidden="1" x14ac:dyDescent="0.25">
      <c r="A885" s="25" t="s">
        <v>183</v>
      </c>
      <c r="B885" s="25" t="s">
        <v>1136</v>
      </c>
      <c r="C885" s="39">
        <v>642118</v>
      </c>
      <c r="D885" s="25" t="s">
        <v>1668</v>
      </c>
      <c r="E885" s="25" t="s">
        <v>53</v>
      </c>
      <c r="F885" s="25" t="s">
        <v>54</v>
      </c>
      <c r="G885" s="25" t="s">
        <v>83</v>
      </c>
      <c r="H885" s="25" t="s">
        <v>194</v>
      </c>
      <c r="I885" s="25" t="s">
        <v>90</v>
      </c>
      <c r="J885" s="25" t="s">
        <v>195</v>
      </c>
      <c r="K885" s="25" t="s">
        <v>58</v>
      </c>
      <c r="L885" s="25" t="s">
        <v>202</v>
      </c>
      <c r="M885" s="25" t="s">
        <v>272</v>
      </c>
      <c r="N885" s="26">
        <v>96507.22</v>
      </c>
      <c r="O885" s="26">
        <v>127045.15</v>
      </c>
      <c r="P885" s="27">
        <v>30537.929999999993</v>
      </c>
      <c r="Q885" s="28">
        <v>0.31643155817771967</v>
      </c>
      <c r="R885" s="29">
        <v>33988.69</v>
      </c>
      <c r="S885" s="29">
        <v>43116.35</v>
      </c>
      <c r="T885" s="30">
        <v>9127.6599999999962</v>
      </c>
      <c r="U885" s="31">
        <v>0.26854992057652105</v>
      </c>
      <c r="V885" s="26">
        <v>52622.53</v>
      </c>
      <c r="W885" s="26">
        <v>65008.24</v>
      </c>
      <c r="X885" s="27">
        <v>12385.71</v>
      </c>
      <c r="Y885" s="28">
        <v>0.23536895698477439</v>
      </c>
      <c r="Z885" s="29">
        <v>9896</v>
      </c>
      <c r="AA885" s="29">
        <v>16211.74</v>
      </c>
      <c r="AB885" s="30">
        <v>6315.74</v>
      </c>
      <c r="AC885" s="32">
        <v>0.63821139854486664</v>
      </c>
      <c r="AD885" s="26">
        <v>0</v>
      </c>
      <c r="AE885" s="26">
        <v>2708.82</v>
      </c>
      <c r="AF885" s="27">
        <v>2708.82</v>
      </c>
      <c r="AG885" s="18"/>
      <c r="AH885" s="34">
        <v>256</v>
      </c>
      <c r="AI885" s="34">
        <v>470.5</v>
      </c>
      <c r="AJ885" s="34">
        <v>214.5</v>
      </c>
      <c r="AK885" s="32">
        <v>0.837890625</v>
      </c>
      <c r="AL885" s="35">
        <v>44657</v>
      </c>
      <c r="AM885" s="16"/>
    </row>
    <row r="886" spans="1:39" ht="33" hidden="1" x14ac:dyDescent="0.25">
      <c r="A886" s="25" t="s">
        <v>183</v>
      </c>
      <c r="B886" s="25" t="s">
        <v>1136</v>
      </c>
      <c r="C886" s="39">
        <v>642119</v>
      </c>
      <c r="D886" s="25" t="s">
        <v>4835</v>
      </c>
      <c r="E886" s="25" t="s">
        <v>53</v>
      </c>
      <c r="F886" s="25" t="s">
        <v>54</v>
      </c>
      <c r="G886" s="25" t="s">
        <v>74</v>
      </c>
      <c r="H886" s="25" t="s">
        <v>75</v>
      </c>
      <c r="I886" s="25" t="s">
        <v>307</v>
      </c>
      <c r="J886" s="25" t="s">
        <v>195</v>
      </c>
      <c r="K886" s="25" t="s">
        <v>58</v>
      </c>
      <c r="L886" s="25" t="s">
        <v>202</v>
      </c>
      <c r="M886" s="25" t="s">
        <v>5832</v>
      </c>
      <c r="N886" s="26">
        <v>132151.20000000001</v>
      </c>
      <c r="O886" s="26">
        <v>112357.01</v>
      </c>
      <c r="P886" s="27">
        <v>-19794.190000000017</v>
      </c>
      <c r="Q886" s="28">
        <v>-0.14978441361107592</v>
      </c>
      <c r="R886" s="29">
        <v>3533.26</v>
      </c>
      <c r="S886" s="29">
        <v>10864.71</v>
      </c>
      <c r="T886" s="30">
        <v>7331.4499999999989</v>
      </c>
      <c r="U886" s="31">
        <v>2.074981744904139</v>
      </c>
      <c r="V886" s="26">
        <v>83819.94</v>
      </c>
      <c r="W886" s="26">
        <v>87341.68</v>
      </c>
      <c r="X886" s="27">
        <v>3521.7399999999907</v>
      </c>
      <c r="Y886" s="28">
        <v>4.2015539500505378E-2</v>
      </c>
      <c r="Z886" s="29">
        <v>0</v>
      </c>
      <c r="AA886" s="29">
        <v>1417.21</v>
      </c>
      <c r="AB886" s="30">
        <v>1417.21</v>
      </c>
      <c r="AC886" s="19"/>
      <c r="AD886" s="26">
        <v>44798</v>
      </c>
      <c r="AE886" s="26">
        <v>12733.41</v>
      </c>
      <c r="AF886" s="27">
        <v>-32064.59</v>
      </c>
      <c r="AG886" s="33">
        <v>-0.71575940890218315</v>
      </c>
      <c r="AH886" s="34">
        <v>240</v>
      </c>
      <c r="AI886" s="34">
        <v>38</v>
      </c>
      <c r="AJ886" s="34">
        <v>-202</v>
      </c>
      <c r="AK886" s="32">
        <v>-0.84166666666666667</v>
      </c>
      <c r="AL886" s="35">
        <v>44852.041666666664</v>
      </c>
      <c r="AM886" s="16"/>
    </row>
    <row r="887" spans="1:39" ht="57.75" hidden="1" x14ac:dyDescent="0.25">
      <c r="A887" s="25" t="s">
        <v>183</v>
      </c>
      <c r="B887" s="25" t="s">
        <v>1136</v>
      </c>
      <c r="C887" s="39">
        <v>642133</v>
      </c>
      <c r="D887" s="25" t="s">
        <v>5106</v>
      </c>
      <c r="E887" s="25" t="s">
        <v>53</v>
      </c>
      <c r="F887" s="25" t="s">
        <v>54</v>
      </c>
      <c r="G887" s="25" t="s">
        <v>74</v>
      </c>
      <c r="H887" s="25" t="s">
        <v>307</v>
      </c>
      <c r="I887" s="25" t="s">
        <v>839</v>
      </c>
      <c r="J887" s="25" t="s">
        <v>195</v>
      </c>
      <c r="K887" s="25" t="s">
        <v>65</v>
      </c>
      <c r="L887" s="25" t="s">
        <v>196</v>
      </c>
      <c r="M887" s="25" t="s">
        <v>1654</v>
      </c>
      <c r="N887" s="26">
        <v>248628.19</v>
      </c>
      <c r="O887" s="26">
        <v>238186.27</v>
      </c>
      <c r="P887" s="27">
        <v>-10441.920000000013</v>
      </c>
      <c r="Q887" s="28">
        <v>-4.1998133839931881E-2</v>
      </c>
      <c r="R887" s="29">
        <v>44803.11</v>
      </c>
      <c r="S887" s="29">
        <v>46488.14</v>
      </c>
      <c r="T887" s="30">
        <v>1685.0299999999988</v>
      </c>
      <c r="U887" s="31">
        <v>3.7609665936136995E-2</v>
      </c>
      <c r="V887" s="26">
        <v>159570.07999999999</v>
      </c>
      <c r="W887" s="26">
        <v>159004.18</v>
      </c>
      <c r="X887" s="27">
        <v>-565.89999999999418</v>
      </c>
      <c r="Y887" s="28">
        <v>-3.546404188053263E-3</v>
      </c>
      <c r="Z887" s="29">
        <v>13700</v>
      </c>
      <c r="AA887" s="29">
        <v>9952.81</v>
      </c>
      <c r="AB887" s="30">
        <v>-3747.1900000000005</v>
      </c>
      <c r="AC887" s="32">
        <v>-0.27351751824817522</v>
      </c>
      <c r="AD887" s="26">
        <v>30555</v>
      </c>
      <c r="AE887" s="26">
        <v>22741.14</v>
      </c>
      <c r="AF887" s="27">
        <v>-7813.8600000000006</v>
      </c>
      <c r="AG887" s="33">
        <v>-0.25573097692685326</v>
      </c>
      <c r="AH887" s="34">
        <v>316</v>
      </c>
      <c r="AI887" s="34">
        <v>358</v>
      </c>
      <c r="AJ887" s="34">
        <v>42</v>
      </c>
      <c r="AK887" s="32">
        <v>0.13291139240506328</v>
      </c>
      <c r="AL887" s="35">
        <v>44775.041666666664</v>
      </c>
      <c r="AM887" s="16"/>
    </row>
    <row r="888" spans="1:39" ht="33" hidden="1" x14ac:dyDescent="0.25">
      <c r="A888" s="25" t="s">
        <v>183</v>
      </c>
      <c r="B888" s="25" t="s">
        <v>1136</v>
      </c>
      <c r="C888" s="39">
        <v>642134</v>
      </c>
      <c r="D888" s="25" t="s">
        <v>5107</v>
      </c>
      <c r="E888" s="25" t="s">
        <v>53</v>
      </c>
      <c r="F888" s="25" t="s">
        <v>54</v>
      </c>
      <c r="G888" s="25" t="s">
        <v>75</v>
      </c>
      <c r="H888" s="25" t="s">
        <v>874</v>
      </c>
      <c r="I888" s="25" t="s">
        <v>56</v>
      </c>
      <c r="J888" s="25" t="s">
        <v>185</v>
      </c>
      <c r="K888" s="25" t="s">
        <v>65</v>
      </c>
      <c r="L888" s="25" t="s">
        <v>189</v>
      </c>
      <c r="M888" s="25" t="s">
        <v>1654</v>
      </c>
      <c r="N888" s="26">
        <v>76391.899999999994</v>
      </c>
      <c r="O888" s="26">
        <v>978465.97</v>
      </c>
      <c r="P888" s="27">
        <v>902074.07</v>
      </c>
      <c r="Q888" s="28">
        <v>11.808504173871837</v>
      </c>
      <c r="R888" s="29">
        <v>54278.080000000002</v>
      </c>
      <c r="S888" s="29">
        <v>37159.58</v>
      </c>
      <c r="T888" s="30">
        <v>-17118.5</v>
      </c>
      <c r="U888" s="31">
        <v>-0.31538514258426237</v>
      </c>
      <c r="V888" s="26">
        <v>1838.82</v>
      </c>
      <c r="W888" s="26">
        <v>11465.64</v>
      </c>
      <c r="X888" s="27">
        <v>9626.82</v>
      </c>
      <c r="Y888" s="28">
        <v>5.2353248278787481</v>
      </c>
      <c r="Z888" s="29">
        <v>9125</v>
      </c>
      <c r="AA888" s="29">
        <v>9825.75</v>
      </c>
      <c r="AB888" s="30">
        <v>700.75</v>
      </c>
      <c r="AC888" s="32">
        <v>7.6794520547945208E-2</v>
      </c>
      <c r="AD888" s="26">
        <v>11150</v>
      </c>
      <c r="AE888" s="26">
        <v>11150</v>
      </c>
      <c r="AF888" s="27">
        <v>0</v>
      </c>
      <c r="AG888" s="33">
        <v>0</v>
      </c>
      <c r="AH888" s="34">
        <v>231</v>
      </c>
      <c r="AI888" s="34">
        <v>351.75</v>
      </c>
      <c r="AJ888" s="34">
        <v>120.75</v>
      </c>
      <c r="AK888" s="32">
        <v>0.52272727272727271</v>
      </c>
      <c r="AL888" s="35">
        <v>44790.041666666664</v>
      </c>
      <c r="AM888" s="16"/>
    </row>
    <row r="889" spans="1:39" ht="33" hidden="1" x14ac:dyDescent="0.25">
      <c r="A889" s="25" t="s">
        <v>183</v>
      </c>
      <c r="B889" s="25" t="s">
        <v>1136</v>
      </c>
      <c r="C889" s="39">
        <v>642135</v>
      </c>
      <c r="D889" s="25" t="s">
        <v>5108</v>
      </c>
      <c r="E889" s="25" t="s">
        <v>53</v>
      </c>
      <c r="F889" s="25" t="s">
        <v>54</v>
      </c>
      <c r="G889" s="25" t="s">
        <v>75</v>
      </c>
      <c r="H889" s="25" t="s">
        <v>839</v>
      </c>
      <c r="I889" s="25" t="s">
        <v>307</v>
      </c>
      <c r="J889" s="25" t="s">
        <v>185</v>
      </c>
      <c r="K889" s="25" t="s">
        <v>65</v>
      </c>
      <c r="L889" s="25" t="s">
        <v>189</v>
      </c>
      <c r="M889" s="25" t="s">
        <v>1654</v>
      </c>
      <c r="N889" s="26">
        <v>54022.14</v>
      </c>
      <c r="O889" s="26">
        <v>299149.62</v>
      </c>
      <c r="P889" s="27">
        <v>245127.47999999998</v>
      </c>
      <c r="Q889" s="28">
        <v>4.5375373874489231</v>
      </c>
      <c r="R889" s="29">
        <v>37853.15</v>
      </c>
      <c r="S889" s="29">
        <v>18642.23</v>
      </c>
      <c r="T889" s="30">
        <v>-19210.920000000002</v>
      </c>
      <c r="U889" s="31">
        <v>-0.50751179228148779</v>
      </c>
      <c r="V889" s="26">
        <v>7171.59</v>
      </c>
      <c r="W889" s="26">
        <v>5863.39</v>
      </c>
      <c r="X889" s="27">
        <v>-1308.1999999999998</v>
      </c>
      <c r="Y889" s="28">
        <v>-0.18241422055638984</v>
      </c>
      <c r="Z889" s="29">
        <v>3897.4</v>
      </c>
      <c r="AA889" s="29">
        <v>2735</v>
      </c>
      <c r="AB889" s="30">
        <v>-1162.4000000000001</v>
      </c>
      <c r="AC889" s="32">
        <v>-0.2982501154615898</v>
      </c>
      <c r="AD889" s="26">
        <v>5100</v>
      </c>
      <c r="AE889" s="26">
        <v>5925</v>
      </c>
      <c r="AF889" s="27">
        <v>825</v>
      </c>
      <c r="AG889" s="33">
        <v>0.16176470588235295</v>
      </c>
      <c r="AH889" s="34">
        <v>239</v>
      </c>
      <c r="AI889" s="34">
        <v>122.5</v>
      </c>
      <c r="AJ889" s="34">
        <v>-116.5</v>
      </c>
      <c r="AK889" s="32">
        <v>-0.4874476987447699</v>
      </c>
      <c r="AL889" s="35">
        <v>44790.041666666664</v>
      </c>
      <c r="AM889" s="16"/>
    </row>
    <row r="890" spans="1:39" ht="57.75" hidden="1" x14ac:dyDescent="0.25">
      <c r="A890" s="25" t="s">
        <v>183</v>
      </c>
      <c r="B890" s="25" t="s">
        <v>51</v>
      </c>
      <c r="C890" s="39">
        <v>642199</v>
      </c>
      <c r="D890" s="25" t="s">
        <v>358</v>
      </c>
      <c r="E890" s="25" t="s">
        <v>53</v>
      </c>
      <c r="F890" s="25" t="s">
        <v>54</v>
      </c>
      <c r="G890" s="25" t="s">
        <v>69</v>
      </c>
      <c r="H890" s="25" t="s">
        <v>74</v>
      </c>
      <c r="I890" s="25" t="s">
        <v>75</v>
      </c>
      <c r="J890" s="25" t="s">
        <v>198</v>
      </c>
      <c r="K890" s="25" t="s">
        <v>65</v>
      </c>
      <c r="L890" s="25" t="s">
        <v>219</v>
      </c>
      <c r="M890" s="25" t="s">
        <v>200</v>
      </c>
      <c r="N890" s="26">
        <v>28406.33</v>
      </c>
      <c r="O890" s="26">
        <v>23624.21</v>
      </c>
      <c r="P890" s="27">
        <v>-4782.1200000000026</v>
      </c>
      <c r="Q890" s="28">
        <v>-0.16834698463335468</v>
      </c>
      <c r="R890" s="29">
        <v>14567.57</v>
      </c>
      <c r="S890" s="29">
        <v>9219.49</v>
      </c>
      <c r="T890" s="30">
        <v>-5348.08</v>
      </c>
      <c r="U890" s="31">
        <v>-0.36712231346751723</v>
      </c>
      <c r="V890" s="26">
        <v>1366.76</v>
      </c>
      <c r="W890" s="26">
        <v>2515.39</v>
      </c>
      <c r="X890" s="27">
        <v>1148.6299999999999</v>
      </c>
      <c r="Y890" s="28">
        <v>0.8404035821943866</v>
      </c>
      <c r="Z890" s="29">
        <v>3240</v>
      </c>
      <c r="AA890" s="29">
        <v>1831</v>
      </c>
      <c r="AB890" s="30">
        <v>-1409</v>
      </c>
      <c r="AC890" s="32">
        <v>-0.43487654320987656</v>
      </c>
      <c r="AD890" s="26">
        <v>9232</v>
      </c>
      <c r="AE890" s="26">
        <v>10058.33</v>
      </c>
      <c r="AF890" s="27">
        <v>826.32999999999993</v>
      </c>
      <c r="AG890" s="33">
        <v>8.9507149046793757E-2</v>
      </c>
      <c r="AH890" s="34">
        <v>101</v>
      </c>
      <c r="AI890" s="34">
        <v>101.5</v>
      </c>
      <c r="AJ890" s="34">
        <v>0.5</v>
      </c>
      <c r="AK890" s="32">
        <v>4.9504950495049506E-3</v>
      </c>
      <c r="AL890" s="35">
        <v>44475.041666666664</v>
      </c>
      <c r="AM890" s="16"/>
    </row>
    <row r="891" spans="1:39" ht="66" hidden="1" x14ac:dyDescent="0.25">
      <c r="A891" s="25" t="s">
        <v>183</v>
      </c>
      <c r="B891" s="25" t="s">
        <v>1136</v>
      </c>
      <c r="C891" s="39">
        <v>642226</v>
      </c>
      <c r="D891" s="25" t="s">
        <v>5289</v>
      </c>
      <c r="E891" s="25" t="s">
        <v>53</v>
      </c>
      <c r="F891" s="25" t="s">
        <v>54</v>
      </c>
      <c r="G891" s="25" t="s">
        <v>75</v>
      </c>
      <c r="H891" s="25" t="s">
        <v>839</v>
      </c>
      <c r="I891" s="25" t="s">
        <v>307</v>
      </c>
      <c r="J891" s="25" t="s">
        <v>195</v>
      </c>
      <c r="K891" s="25" t="s">
        <v>58</v>
      </c>
      <c r="L891" s="25" t="s">
        <v>213</v>
      </c>
      <c r="M891" s="25" t="s">
        <v>5832</v>
      </c>
      <c r="N891" s="26">
        <v>162263.07</v>
      </c>
      <c r="O891" s="26">
        <v>147925</v>
      </c>
      <c r="P891" s="27">
        <v>-14338.070000000007</v>
      </c>
      <c r="Q891" s="28">
        <v>-8.8363113060784607E-2</v>
      </c>
      <c r="R891" s="29">
        <v>5272.64</v>
      </c>
      <c r="S891" s="29">
        <v>17154.04</v>
      </c>
      <c r="T891" s="30">
        <v>11881.400000000001</v>
      </c>
      <c r="U891" s="31">
        <v>2.2534062632760818</v>
      </c>
      <c r="V891" s="26">
        <v>102659.64</v>
      </c>
      <c r="W891" s="26">
        <v>81576.31</v>
      </c>
      <c r="X891" s="27">
        <v>-21083.33</v>
      </c>
      <c r="Y891" s="28">
        <v>-0.20537116631229177</v>
      </c>
      <c r="Z891" s="29">
        <v>0</v>
      </c>
      <c r="AA891" s="29">
        <v>676.64</v>
      </c>
      <c r="AB891" s="30">
        <v>676.64</v>
      </c>
      <c r="AC891" s="19"/>
      <c r="AD891" s="26">
        <v>54330.79</v>
      </c>
      <c r="AE891" s="26">
        <v>48518.01</v>
      </c>
      <c r="AF891" s="27">
        <v>-5812.7799999999988</v>
      </c>
      <c r="AG891" s="33">
        <v>-0.10698868910244079</v>
      </c>
      <c r="AH891" s="34">
        <v>536</v>
      </c>
      <c r="AI891" s="34">
        <v>45</v>
      </c>
      <c r="AJ891" s="34">
        <v>-491</v>
      </c>
      <c r="AK891" s="32">
        <v>-0.91604477611940294</v>
      </c>
      <c r="AL891" s="35">
        <v>44841.041666666664</v>
      </c>
      <c r="AM891" s="16"/>
    </row>
    <row r="892" spans="1:39" ht="90.75" hidden="1" x14ac:dyDescent="0.25">
      <c r="A892" s="25" t="s">
        <v>183</v>
      </c>
      <c r="B892" s="25" t="s">
        <v>51</v>
      </c>
      <c r="C892" s="39">
        <v>642248</v>
      </c>
      <c r="D892" s="25" t="s">
        <v>361</v>
      </c>
      <c r="E892" s="25" t="s">
        <v>53</v>
      </c>
      <c r="F892" s="25" t="s">
        <v>54</v>
      </c>
      <c r="G892" s="25" t="s">
        <v>75</v>
      </c>
      <c r="H892" s="25" t="s">
        <v>56</v>
      </c>
      <c r="I892" s="25" t="s">
        <v>56</v>
      </c>
      <c r="J892" s="25" t="s">
        <v>195</v>
      </c>
      <c r="K892" s="25" t="s">
        <v>58</v>
      </c>
      <c r="L892" s="25" t="s">
        <v>202</v>
      </c>
      <c r="M892" s="25" t="s">
        <v>205</v>
      </c>
      <c r="N892" s="26">
        <v>40232.480000000003</v>
      </c>
      <c r="O892" s="26">
        <v>32853.68</v>
      </c>
      <c r="P892" s="27">
        <v>-7378.8000000000029</v>
      </c>
      <c r="Q892" s="28">
        <v>-0.18340405562868614</v>
      </c>
      <c r="R892" s="29">
        <v>14774.18</v>
      </c>
      <c r="S892" s="29">
        <v>12426.39</v>
      </c>
      <c r="T892" s="30">
        <v>-2347.7900000000009</v>
      </c>
      <c r="U892" s="31">
        <v>-0.15891169594522342</v>
      </c>
      <c r="V892" s="26">
        <v>1169.3</v>
      </c>
      <c r="W892" s="26">
        <v>1325.06</v>
      </c>
      <c r="X892" s="27">
        <v>155.76</v>
      </c>
      <c r="Y892" s="28">
        <v>0.13320790216368766</v>
      </c>
      <c r="Z892" s="29">
        <v>9000</v>
      </c>
      <c r="AA892" s="29">
        <v>2255.7399999999998</v>
      </c>
      <c r="AB892" s="30">
        <v>-6744.26</v>
      </c>
      <c r="AC892" s="32">
        <v>-0.74936222222222226</v>
      </c>
      <c r="AD892" s="26">
        <v>15289</v>
      </c>
      <c r="AE892" s="26">
        <v>16846.490000000002</v>
      </c>
      <c r="AF892" s="27">
        <v>1557.4900000000016</v>
      </c>
      <c r="AG892" s="33">
        <v>0.1018699718752045</v>
      </c>
      <c r="AH892" s="34">
        <v>206</v>
      </c>
      <c r="AI892" s="34">
        <v>101</v>
      </c>
      <c r="AJ892" s="34">
        <v>-105</v>
      </c>
      <c r="AK892" s="32">
        <v>-0.50970873786407767</v>
      </c>
      <c r="AL892" s="35">
        <v>44536.041666666664</v>
      </c>
      <c r="AM892" s="16"/>
    </row>
    <row r="893" spans="1:39" ht="57.75" hidden="1" x14ac:dyDescent="0.25">
      <c r="A893" s="25" t="s">
        <v>183</v>
      </c>
      <c r="B893" s="25" t="s">
        <v>1136</v>
      </c>
      <c r="C893" s="39">
        <v>642326</v>
      </c>
      <c r="D893" s="25" t="s">
        <v>4837</v>
      </c>
      <c r="E893" s="25" t="s">
        <v>62</v>
      </c>
      <c r="F893" s="25" t="s">
        <v>54</v>
      </c>
      <c r="G893" s="25" t="s">
        <v>75</v>
      </c>
      <c r="H893" s="25" t="s">
        <v>74</v>
      </c>
      <c r="I893" s="25" t="s">
        <v>307</v>
      </c>
      <c r="J893" s="25" t="s">
        <v>195</v>
      </c>
      <c r="K893" s="25" t="s">
        <v>58</v>
      </c>
      <c r="L893" s="25" t="s">
        <v>196</v>
      </c>
      <c r="M893" s="25" t="s">
        <v>5832</v>
      </c>
      <c r="N893" s="26">
        <v>96342.31</v>
      </c>
      <c r="O893" s="26">
        <v>108852.15</v>
      </c>
      <c r="P893" s="27">
        <v>12509.839999999997</v>
      </c>
      <c r="Q893" s="28">
        <v>0.12984783113462814</v>
      </c>
      <c r="R893" s="29">
        <v>2003.67</v>
      </c>
      <c r="S893" s="29">
        <v>23374.13</v>
      </c>
      <c r="T893" s="30">
        <v>21370.46</v>
      </c>
      <c r="U893" s="31">
        <v>10.665658516621997</v>
      </c>
      <c r="V893" s="26">
        <v>58969.64</v>
      </c>
      <c r="W893" s="26">
        <v>58279.33</v>
      </c>
      <c r="X893" s="27">
        <v>-690.30999999999767</v>
      </c>
      <c r="Y893" s="28">
        <v>-1.1706193220782722E-2</v>
      </c>
      <c r="Z893" s="29">
        <v>-2664</v>
      </c>
      <c r="AA893" s="29">
        <v>2593.79</v>
      </c>
      <c r="AB893" s="30">
        <v>5257.79</v>
      </c>
      <c r="AC893" s="32">
        <v>-1.9736448948948948</v>
      </c>
      <c r="AD893" s="26">
        <v>38033</v>
      </c>
      <c r="AE893" s="26">
        <v>24604.9</v>
      </c>
      <c r="AF893" s="27">
        <v>-13428.099999999999</v>
      </c>
      <c r="AG893" s="33">
        <v>-0.35306444403544285</v>
      </c>
      <c r="AH893" s="34">
        <v>336</v>
      </c>
      <c r="AI893" s="34">
        <v>119.5</v>
      </c>
      <c r="AJ893" s="34">
        <v>-216.5</v>
      </c>
      <c r="AK893" s="32">
        <v>-0.64434523809523814</v>
      </c>
      <c r="AL893" s="35">
        <v>44750.041666666664</v>
      </c>
      <c r="AM893" s="16"/>
    </row>
    <row r="894" spans="1:39" ht="41.25" hidden="1" x14ac:dyDescent="0.25">
      <c r="A894" s="25" t="s">
        <v>183</v>
      </c>
      <c r="B894" s="25" t="s">
        <v>1136</v>
      </c>
      <c r="C894" s="39">
        <v>642342</v>
      </c>
      <c r="D894" s="25" t="s">
        <v>4838</v>
      </c>
      <c r="E894" s="25" t="s">
        <v>53</v>
      </c>
      <c r="F894" s="25" t="s">
        <v>54</v>
      </c>
      <c r="G894" s="25" t="s">
        <v>5699</v>
      </c>
      <c r="H894" s="25" t="s">
        <v>75</v>
      </c>
      <c r="I894" s="25" t="s">
        <v>874</v>
      </c>
      <c r="J894" s="25" t="s">
        <v>195</v>
      </c>
      <c r="K894" s="25" t="s">
        <v>58</v>
      </c>
      <c r="L894" s="25" t="s">
        <v>202</v>
      </c>
      <c r="M894" s="25" t="s">
        <v>5832</v>
      </c>
      <c r="N894" s="26">
        <v>130873.84</v>
      </c>
      <c r="O894" s="26">
        <v>151297.76</v>
      </c>
      <c r="P894" s="27">
        <v>20423.920000000013</v>
      </c>
      <c r="Q894" s="28">
        <v>0.15605807852814599</v>
      </c>
      <c r="R894" s="29">
        <v>3097.2</v>
      </c>
      <c r="S894" s="29">
        <v>19809.64</v>
      </c>
      <c r="T894" s="30">
        <v>16712.439999999999</v>
      </c>
      <c r="U894" s="31">
        <v>5.3959834689396873</v>
      </c>
      <c r="V894" s="26">
        <v>53504.49</v>
      </c>
      <c r="W894" s="26">
        <v>63403.72</v>
      </c>
      <c r="X894" s="27">
        <v>9899.2300000000032</v>
      </c>
      <c r="Y894" s="28">
        <v>0.18501680886968558</v>
      </c>
      <c r="Z894" s="29">
        <v>0</v>
      </c>
      <c r="AA894" s="29">
        <v>986.77</v>
      </c>
      <c r="AB894" s="30">
        <v>986.77</v>
      </c>
      <c r="AC894" s="19"/>
      <c r="AD894" s="26">
        <v>74272.149999999994</v>
      </c>
      <c r="AE894" s="26">
        <v>67097.63</v>
      </c>
      <c r="AF894" s="27">
        <v>-7174.5199999999895</v>
      </c>
      <c r="AG894" s="33">
        <v>-9.659771529435987E-2</v>
      </c>
      <c r="AH894" s="34">
        <v>396</v>
      </c>
      <c r="AI894" s="34">
        <v>63</v>
      </c>
      <c r="AJ894" s="34">
        <v>-333</v>
      </c>
      <c r="AK894" s="32">
        <v>-0.84090909090909094</v>
      </c>
      <c r="AL894" s="35">
        <v>44872.041666666664</v>
      </c>
      <c r="AM894" s="16"/>
    </row>
    <row r="895" spans="1:39" ht="49.5" hidden="1" x14ac:dyDescent="0.25">
      <c r="A895" s="25" t="s">
        <v>183</v>
      </c>
      <c r="B895" s="25" t="s">
        <v>1136</v>
      </c>
      <c r="C895" s="39">
        <v>642348</v>
      </c>
      <c r="D895" s="25" t="s">
        <v>5290</v>
      </c>
      <c r="E895" s="25" t="s">
        <v>53</v>
      </c>
      <c r="F895" s="25" t="s">
        <v>54</v>
      </c>
      <c r="G895" s="25" t="s">
        <v>75</v>
      </c>
      <c r="H895" s="25" t="s">
        <v>839</v>
      </c>
      <c r="I895" s="25" t="s">
        <v>307</v>
      </c>
      <c r="J895" s="25" t="s">
        <v>195</v>
      </c>
      <c r="K895" s="25" t="s">
        <v>58</v>
      </c>
      <c r="L895" s="25" t="s">
        <v>213</v>
      </c>
      <c r="M895" s="25" t="s">
        <v>272</v>
      </c>
      <c r="N895" s="26">
        <v>155614.41</v>
      </c>
      <c r="O895" s="26">
        <v>114573.89</v>
      </c>
      <c r="P895" s="27">
        <v>-41040.520000000004</v>
      </c>
      <c r="Q895" s="28">
        <v>-0.26373213123386197</v>
      </c>
      <c r="R895" s="29">
        <v>5272.64</v>
      </c>
      <c r="S895" s="29">
        <v>15487.3</v>
      </c>
      <c r="T895" s="30">
        <v>10214.66</v>
      </c>
      <c r="U895" s="31">
        <v>1.9372951690234872</v>
      </c>
      <c r="V895" s="26">
        <v>95048.07</v>
      </c>
      <c r="W895" s="26">
        <v>59448.28</v>
      </c>
      <c r="X895" s="27">
        <v>-35599.790000000008</v>
      </c>
      <c r="Y895" s="28">
        <v>-0.37454511175240074</v>
      </c>
      <c r="Z895" s="29">
        <v>0</v>
      </c>
      <c r="AA895" s="29">
        <v>817.61</v>
      </c>
      <c r="AB895" s="30">
        <v>817.61</v>
      </c>
      <c r="AC895" s="19"/>
      <c r="AD895" s="26">
        <v>55293.7</v>
      </c>
      <c r="AE895" s="26">
        <v>38820.699999999997</v>
      </c>
      <c r="AF895" s="27">
        <v>-16473</v>
      </c>
      <c r="AG895" s="33">
        <v>-0.29791820768007932</v>
      </c>
      <c r="AH895" s="34">
        <v>528</v>
      </c>
      <c r="AI895" s="34">
        <v>66.5</v>
      </c>
      <c r="AJ895" s="34">
        <v>-461.5</v>
      </c>
      <c r="AK895" s="32">
        <v>-0.87405303030303028</v>
      </c>
      <c r="AL895" s="35">
        <v>44844.041666666664</v>
      </c>
      <c r="AM895" s="16"/>
    </row>
    <row r="896" spans="1:39" ht="49.5" hidden="1" x14ac:dyDescent="0.25">
      <c r="A896" s="25" t="s">
        <v>183</v>
      </c>
      <c r="B896" s="25" t="s">
        <v>1136</v>
      </c>
      <c r="C896" s="39">
        <v>642351</v>
      </c>
      <c r="D896" s="25" t="s">
        <v>1669</v>
      </c>
      <c r="E896" s="25" t="s">
        <v>53</v>
      </c>
      <c r="F896" s="25" t="s">
        <v>54</v>
      </c>
      <c r="G896" s="25" t="s">
        <v>79</v>
      </c>
      <c r="H896" s="25" t="s">
        <v>56</v>
      </c>
      <c r="I896" s="25" t="s">
        <v>56</v>
      </c>
      <c r="J896" s="25" t="s">
        <v>195</v>
      </c>
      <c r="K896" s="25" t="s">
        <v>58</v>
      </c>
      <c r="L896" s="25" t="s">
        <v>213</v>
      </c>
      <c r="M896" s="25" t="s">
        <v>272</v>
      </c>
      <c r="N896" s="26">
        <v>138839.74</v>
      </c>
      <c r="O896" s="26">
        <v>127155.77</v>
      </c>
      <c r="P896" s="27">
        <v>-11683.969999999987</v>
      </c>
      <c r="Q896" s="28">
        <v>-8.415436387305239E-2</v>
      </c>
      <c r="R896" s="29">
        <v>54033.82</v>
      </c>
      <c r="S896" s="29">
        <v>42143.18</v>
      </c>
      <c r="T896" s="30">
        <v>-11890.64</v>
      </c>
      <c r="U896" s="31">
        <v>-0.22005921476586329</v>
      </c>
      <c r="V896" s="26">
        <v>66044.92</v>
      </c>
      <c r="W896" s="26">
        <v>65490.09</v>
      </c>
      <c r="X896" s="27">
        <v>-554.83000000000175</v>
      </c>
      <c r="Y896" s="28">
        <v>-8.4007975178106327E-3</v>
      </c>
      <c r="Z896" s="29">
        <v>18080</v>
      </c>
      <c r="AA896" s="29">
        <v>17322.5</v>
      </c>
      <c r="AB896" s="30">
        <v>-757.5</v>
      </c>
      <c r="AC896" s="32">
        <v>-4.1897123893805309E-2</v>
      </c>
      <c r="AD896" s="26">
        <v>681</v>
      </c>
      <c r="AE896" s="26">
        <v>2200</v>
      </c>
      <c r="AF896" s="27">
        <v>1519</v>
      </c>
      <c r="AG896" s="33">
        <v>2.2305433186490453</v>
      </c>
      <c r="AH896" s="34">
        <v>434</v>
      </c>
      <c r="AI896" s="34">
        <v>487</v>
      </c>
      <c r="AJ896" s="34">
        <v>53</v>
      </c>
      <c r="AK896" s="32">
        <v>0.12211981566820276</v>
      </c>
      <c r="AL896" s="35">
        <v>44657</v>
      </c>
      <c r="AM896" s="16"/>
    </row>
    <row r="897" spans="1:39" ht="57.75" hidden="1" x14ac:dyDescent="0.25">
      <c r="A897" s="25" t="s">
        <v>183</v>
      </c>
      <c r="B897" s="25" t="s">
        <v>1136</v>
      </c>
      <c r="C897" s="39">
        <v>642354</v>
      </c>
      <c r="D897" s="25" t="s">
        <v>5373</v>
      </c>
      <c r="E897" s="25" t="s">
        <v>53</v>
      </c>
      <c r="F897" s="25" t="s">
        <v>54</v>
      </c>
      <c r="G897" s="25" t="s">
        <v>75</v>
      </c>
      <c r="H897" s="25" t="s">
        <v>874</v>
      </c>
      <c r="I897" s="25" t="s">
        <v>307</v>
      </c>
      <c r="J897" s="25" t="s">
        <v>195</v>
      </c>
      <c r="K897" s="25" t="s">
        <v>58</v>
      </c>
      <c r="L897" s="25" t="s">
        <v>196</v>
      </c>
      <c r="M897" s="25" t="s">
        <v>5832</v>
      </c>
      <c r="N897" s="26">
        <v>132848.94</v>
      </c>
      <c r="O897" s="26">
        <v>176132.26</v>
      </c>
      <c r="P897" s="27">
        <v>43283.320000000007</v>
      </c>
      <c r="Q897" s="28">
        <v>0.32580854615776389</v>
      </c>
      <c r="R897" s="29">
        <v>5506.78</v>
      </c>
      <c r="S897" s="29">
        <v>21571.45</v>
      </c>
      <c r="T897" s="30">
        <v>16064.670000000002</v>
      </c>
      <c r="U897" s="31">
        <v>2.917252913680954</v>
      </c>
      <c r="V897" s="26">
        <v>60949.73</v>
      </c>
      <c r="W897" s="26">
        <v>92278.33</v>
      </c>
      <c r="X897" s="27">
        <v>31328.6</v>
      </c>
      <c r="Y897" s="28">
        <v>0.51400719904747727</v>
      </c>
      <c r="Z897" s="29">
        <v>0</v>
      </c>
      <c r="AA897" s="29">
        <v>676.64</v>
      </c>
      <c r="AB897" s="30">
        <v>676.64</v>
      </c>
      <c r="AC897" s="19"/>
      <c r="AD897" s="26">
        <v>66392.429999999993</v>
      </c>
      <c r="AE897" s="26">
        <v>61605.84</v>
      </c>
      <c r="AF897" s="27">
        <v>-4786.5899999999965</v>
      </c>
      <c r="AG897" s="33">
        <v>-7.2095418107154641E-2</v>
      </c>
      <c r="AH897" s="34">
        <v>456</v>
      </c>
      <c r="AI897" s="34">
        <v>56.5</v>
      </c>
      <c r="AJ897" s="34">
        <v>-399.5</v>
      </c>
      <c r="AK897" s="32">
        <v>-0.87609649122807021</v>
      </c>
      <c r="AL897" s="35">
        <v>44862.041666666664</v>
      </c>
      <c r="AM897" s="16"/>
    </row>
    <row r="898" spans="1:39" ht="41.25" hidden="1" x14ac:dyDescent="0.25">
      <c r="A898" s="25" t="s">
        <v>183</v>
      </c>
      <c r="B898" s="25" t="s">
        <v>1136</v>
      </c>
      <c r="C898" s="39">
        <v>642415</v>
      </c>
      <c r="D898" s="25" t="s">
        <v>5698</v>
      </c>
      <c r="E898" s="25" t="s">
        <v>53</v>
      </c>
      <c r="F898" s="25" t="s">
        <v>63</v>
      </c>
      <c r="G898" s="25" t="s">
        <v>56</v>
      </c>
      <c r="H898" s="17"/>
      <c r="I898" s="17"/>
      <c r="J898" s="25" t="s">
        <v>185</v>
      </c>
      <c r="K898" s="25" t="s">
        <v>65</v>
      </c>
      <c r="L898" s="25" t="s">
        <v>186</v>
      </c>
      <c r="M898" s="25" t="s">
        <v>243</v>
      </c>
      <c r="N898" s="26">
        <v>0</v>
      </c>
      <c r="O898" s="26">
        <v>0</v>
      </c>
      <c r="P898" s="27">
        <v>0</v>
      </c>
      <c r="Q898" s="18"/>
      <c r="R898" s="29">
        <v>0</v>
      </c>
      <c r="S898" s="29">
        <v>0</v>
      </c>
      <c r="T898" s="30">
        <v>0</v>
      </c>
      <c r="U898" s="19"/>
      <c r="V898" s="26">
        <v>0</v>
      </c>
      <c r="W898" s="26">
        <v>0</v>
      </c>
      <c r="X898" s="27">
        <v>0</v>
      </c>
      <c r="Y898" s="18"/>
      <c r="Z898" s="29">
        <v>0</v>
      </c>
      <c r="AA898" s="29">
        <v>0</v>
      </c>
      <c r="AB898" s="30">
        <v>0</v>
      </c>
      <c r="AC898" s="19"/>
      <c r="AD898" s="26">
        <v>0</v>
      </c>
      <c r="AE898" s="26">
        <v>0</v>
      </c>
      <c r="AF898" s="27">
        <v>0</v>
      </c>
      <c r="AG898" s="18"/>
      <c r="AH898" s="34">
        <v>0</v>
      </c>
      <c r="AI898" s="34">
        <v>6</v>
      </c>
      <c r="AJ898" s="34">
        <v>6</v>
      </c>
      <c r="AK898" s="19"/>
      <c r="AL898" s="35">
        <v>44468.041666666664</v>
      </c>
      <c r="AM898" s="16"/>
    </row>
    <row r="899" spans="1:39" ht="41.25" hidden="1" x14ac:dyDescent="0.25">
      <c r="A899" s="25" t="s">
        <v>183</v>
      </c>
      <c r="B899" s="25" t="s">
        <v>1136</v>
      </c>
      <c r="C899" s="39">
        <v>642451</v>
      </c>
      <c r="D899" s="25" t="s">
        <v>5206</v>
      </c>
      <c r="E899" s="25" t="s">
        <v>53</v>
      </c>
      <c r="F899" s="25" t="s">
        <v>54</v>
      </c>
      <c r="G899" s="25" t="s">
        <v>112</v>
      </c>
      <c r="H899" s="25" t="s">
        <v>75</v>
      </c>
      <c r="I899" s="25" t="s">
        <v>307</v>
      </c>
      <c r="J899" s="25" t="s">
        <v>195</v>
      </c>
      <c r="K899" s="25" t="s">
        <v>58</v>
      </c>
      <c r="L899" s="25" t="s">
        <v>213</v>
      </c>
      <c r="M899" s="25" t="s">
        <v>5869</v>
      </c>
      <c r="N899" s="26">
        <v>522588.4</v>
      </c>
      <c r="O899" s="26">
        <v>659516.16000000003</v>
      </c>
      <c r="P899" s="27">
        <v>136927.76</v>
      </c>
      <c r="Q899" s="28">
        <v>0.26201836856692573</v>
      </c>
      <c r="R899" s="29">
        <v>238801.8</v>
      </c>
      <c r="S899" s="29">
        <v>93511.76</v>
      </c>
      <c r="T899" s="30">
        <v>-145290.03999999998</v>
      </c>
      <c r="U899" s="31">
        <v>-0.60841266690619578</v>
      </c>
      <c r="V899" s="26">
        <v>155772.6</v>
      </c>
      <c r="W899" s="26">
        <v>213432.84</v>
      </c>
      <c r="X899" s="27">
        <v>57660.239999999991</v>
      </c>
      <c r="Y899" s="28">
        <v>0.37015649735576084</v>
      </c>
      <c r="Z899" s="29">
        <v>86964</v>
      </c>
      <c r="AA899" s="29">
        <v>8426.43</v>
      </c>
      <c r="AB899" s="30">
        <v>-78537.570000000007</v>
      </c>
      <c r="AC899" s="32">
        <v>-0.90310438802263016</v>
      </c>
      <c r="AD899" s="26">
        <v>41050</v>
      </c>
      <c r="AE899" s="26">
        <v>344145.13</v>
      </c>
      <c r="AF899" s="27">
        <v>303095.13</v>
      </c>
      <c r="AG899" s="33">
        <v>7.3835598051157127</v>
      </c>
      <c r="AH899" s="34">
        <v>1584</v>
      </c>
      <c r="AI899" s="34">
        <v>323</v>
      </c>
      <c r="AJ899" s="34">
        <v>-1261</v>
      </c>
      <c r="AK899" s="32">
        <v>-0.79608585858585856</v>
      </c>
      <c r="AL899" s="35">
        <v>44909.041666666664</v>
      </c>
      <c r="AM899" s="16"/>
    </row>
    <row r="900" spans="1:39" ht="49.5" hidden="1" x14ac:dyDescent="0.25">
      <c r="A900" s="25" t="s">
        <v>183</v>
      </c>
      <c r="B900" s="25" t="s">
        <v>1136</v>
      </c>
      <c r="C900" s="39">
        <v>642454</v>
      </c>
      <c r="D900" s="25" t="s">
        <v>5208</v>
      </c>
      <c r="E900" s="25" t="s">
        <v>53</v>
      </c>
      <c r="F900" s="25" t="s">
        <v>54</v>
      </c>
      <c r="G900" s="25" t="s">
        <v>79</v>
      </c>
      <c r="H900" s="17"/>
      <c r="I900" s="17"/>
      <c r="J900" s="25" t="s">
        <v>195</v>
      </c>
      <c r="K900" s="25" t="s">
        <v>58</v>
      </c>
      <c r="L900" s="25" t="s">
        <v>196</v>
      </c>
      <c r="M900" s="25" t="s">
        <v>499</v>
      </c>
      <c r="N900" s="26">
        <v>726729.82</v>
      </c>
      <c r="O900" s="26">
        <v>804907.45</v>
      </c>
      <c r="P900" s="27">
        <v>78177.63</v>
      </c>
      <c r="Q900" s="28">
        <v>0.10757454537918922</v>
      </c>
      <c r="R900" s="29">
        <v>359621.01</v>
      </c>
      <c r="S900" s="29">
        <v>120038.87</v>
      </c>
      <c r="T900" s="30">
        <v>-239582.14</v>
      </c>
      <c r="U900" s="31">
        <v>-0.66620729417338553</v>
      </c>
      <c r="V900" s="26">
        <v>154112.20000000001</v>
      </c>
      <c r="W900" s="26">
        <v>236413.23</v>
      </c>
      <c r="X900" s="27">
        <v>82301.03</v>
      </c>
      <c r="Y900" s="28">
        <v>0.53403319140210825</v>
      </c>
      <c r="Z900" s="29">
        <v>127024</v>
      </c>
      <c r="AA900" s="29">
        <v>13320.23</v>
      </c>
      <c r="AB900" s="30">
        <v>-113703.77</v>
      </c>
      <c r="AC900" s="32">
        <v>-0.89513611600957299</v>
      </c>
      <c r="AD900" s="26">
        <v>85972.61</v>
      </c>
      <c r="AE900" s="26">
        <v>435135.12</v>
      </c>
      <c r="AF900" s="27">
        <v>349162.51</v>
      </c>
      <c r="AG900" s="33">
        <v>4.0613226700922542</v>
      </c>
      <c r="AH900" s="34">
        <v>2864</v>
      </c>
      <c r="AI900" s="34">
        <v>413.5</v>
      </c>
      <c r="AJ900" s="34">
        <v>-2450.5</v>
      </c>
      <c r="AK900" s="32">
        <v>-0.85562150837988826</v>
      </c>
      <c r="AL900" s="35">
        <v>44913.041666666664</v>
      </c>
      <c r="AM900" s="16"/>
    </row>
    <row r="901" spans="1:39" ht="33" hidden="1" x14ac:dyDescent="0.25">
      <c r="A901" s="25" t="s">
        <v>183</v>
      </c>
      <c r="B901" s="25" t="s">
        <v>1136</v>
      </c>
      <c r="C901" s="39">
        <v>642529</v>
      </c>
      <c r="D901" s="25" t="s">
        <v>5508</v>
      </c>
      <c r="E901" s="25" t="s">
        <v>53</v>
      </c>
      <c r="F901" s="25" t="s">
        <v>54</v>
      </c>
      <c r="G901" s="25" t="s">
        <v>75</v>
      </c>
      <c r="H901" s="25" t="s">
        <v>874</v>
      </c>
      <c r="I901" s="25" t="s">
        <v>56</v>
      </c>
      <c r="J901" s="25" t="s">
        <v>195</v>
      </c>
      <c r="K901" s="25" t="s">
        <v>58</v>
      </c>
      <c r="L901" s="25" t="s">
        <v>202</v>
      </c>
      <c r="M901" s="25" t="s">
        <v>187</v>
      </c>
      <c r="N901" s="26">
        <v>53107.69</v>
      </c>
      <c r="O901" s="26">
        <v>50603.55</v>
      </c>
      <c r="P901" s="27">
        <v>-2504.1399999999994</v>
      </c>
      <c r="Q901" s="28">
        <v>-4.7152116765010854E-2</v>
      </c>
      <c r="R901" s="29">
        <v>15424.3</v>
      </c>
      <c r="S901" s="29">
        <v>10801.5</v>
      </c>
      <c r="T901" s="30">
        <v>-4622.7999999999993</v>
      </c>
      <c r="U901" s="31">
        <v>-0.29970890089015384</v>
      </c>
      <c r="V901" s="26">
        <v>34067.39</v>
      </c>
      <c r="W901" s="26">
        <v>36204.620000000003</v>
      </c>
      <c r="X901" s="27">
        <v>2137.2300000000032</v>
      </c>
      <c r="Y901" s="28">
        <v>6.2735360707116203E-2</v>
      </c>
      <c r="Z901" s="29">
        <v>3616</v>
      </c>
      <c r="AA901" s="29">
        <v>3193.74</v>
      </c>
      <c r="AB901" s="30">
        <v>-422.26000000000022</v>
      </c>
      <c r="AC901" s="32">
        <v>-0.11677544247787616</v>
      </c>
      <c r="AD901" s="26">
        <v>0</v>
      </c>
      <c r="AE901" s="26">
        <v>403.69</v>
      </c>
      <c r="AF901" s="27">
        <v>403.69</v>
      </c>
      <c r="AG901" s="18"/>
      <c r="AH901" s="34">
        <v>81</v>
      </c>
      <c r="AI901" s="34">
        <v>93</v>
      </c>
      <c r="AJ901" s="34">
        <v>12</v>
      </c>
      <c r="AK901" s="32">
        <v>0.14814814814814814</v>
      </c>
      <c r="AL901" s="35">
        <v>44890.041666666664</v>
      </c>
      <c r="AM901" s="16"/>
    </row>
    <row r="902" spans="1:39" ht="33" hidden="1" x14ac:dyDescent="0.25">
      <c r="A902" s="25" t="s">
        <v>183</v>
      </c>
      <c r="B902" s="25" t="s">
        <v>1136</v>
      </c>
      <c r="C902" s="39">
        <v>642530</v>
      </c>
      <c r="D902" s="25" t="s">
        <v>5326</v>
      </c>
      <c r="E902" s="25" t="s">
        <v>53</v>
      </c>
      <c r="F902" s="25" t="s">
        <v>54</v>
      </c>
      <c r="G902" s="25" t="s">
        <v>839</v>
      </c>
      <c r="H902" s="25" t="s">
        <v>75</v>
      </c>
      <c r="I902" s="25" t="s">
        <v>56</v>
      </c>
      <c r="J902" s="25" t="s">
        <v>195</v>
      </c>
      <c r="K902" s="25" t="s">
        <v>58</v>
      </c>
      <c r="L902" s="25" t="s">
        <v>202</v>
      </c>
      <c r="M902" s="25" t="s">
        <v>187</v>
      </c>
      <c r="N902" s="26">
        <v>43782.59</v>
      </c>
      <c r="O902" s="26">
        <v>33485.879999999997</v>
      </c>
      <c r="P902" s="27">
        <v>-10296.709999999999</v>
      </c>
      <c r="Q902" s="28">
        <v>-0.23517818383974087</v>
      </c>
      <c r="R902" s="29">
        <v>13632.69</v>
      </c>
      <c r="S902" s="29">
        <v>8795.07</v>
      </c>
      <c r="T902" s="30">
        <v>-4837.6200000000008</v>
      </c>
      <c r="U902" s="31">
        <v>-0.35485439777476058</v>
      </c>
      <c r="V902" s="26">
        <v>27253.9</v>
      </c>
      <c r="W902" s="26">
        <v>21898.54</v>
      </c>
      <c r="X902" s="27">
        <v>-5355.3600000000006</v>
      </c>
      <c r="Y902" s="28">
        <v>-0.19649884970591366</v>
      </c>
      <c r="Z902" s="29">
        <v>2896</v>
      </c>
      <c r="AA902" s="29">
        <v>2792.27</v>
      </c>
      <c r="AB902" s="30">
        <v>-103.73000000000002</v>
      </c>
      <c r="AC902" s="32">
        <v>-3.5818370165745864E-2</v>
      </c>
      <c r="AD902" s="26">
        <v>0</v>
      </c>
      <c r="AE902" s="26">
        <v>0</v>
      </c>
      <c r="AF902" s="27">
        <v>0</v>
      </c>
      <c r="AG902" s="18"/>
      <c r="AH902" s="34">
        <v>65</v>
      </c>
      <c r="AI902" s="34">
        <v>89</v>
      </c>
      <c r="AJ902" s="34">
        <v>24</v>
      </c>
      <c r="AK902" s="32">
        <v>0.36923076923076925</v>
      </c>
      <c r="AL902" s="35">
        <v>44847.041666666664</v>
      </c>
      <c r="AM902" s="16"/>
    </row>
    <row r="903" spans="1:39" ht="33" hidden="1" x14ac:dyDescent="0.25">
      <c r="A903" s="25" t="s">
        <v>183</v>
      </c>
      <c r="B903" s="25" t="s">
        <v>1136</v>
      </c>
      <c r="C903" s="39">
        <v>642532</v>
      </c>
      <c r="D903" s="25" t="s">
        <v>5374</v>
      </c>
      <c r="E903" s="25" t="s">
        <v>53</v>
      </c>
      <c r="F903" s="25" t="s">
        <v>54</v>
      </c>
      <c r="G903" s="25" t="s">
        <v>75</v>
      </c>
      <c r="H903" s="25" t="s">
        <v>194</v>
      </c>
      <c r="I903" s="25" t="s">
        <v>56</v>
      </c>
      <c r="J903" s="25" t="s">
        <v>195</v>
      </c>
      <c r="K903" s="25" t="s">
        <v>58</v>
      </c>
      <c r="L903" s="25" t="s">
        <v>202</v>
      </c>
      <c r="M903" s="25" t="s">
        <v>187</v>
      </c>
      <c r="N903" s="26">
        <v>28490.59</v>
      </c>
      <c r="O903" s="26">
        <v>30522.799999999999</v>
      </c>
      <c r="P903" s="27">
        <v>2032.2099999999991</v>
      </c>
      <c r="Q903" s="28">
        <v>7.1329165173483561E-2</v>
      </c>
      <c r="R903" s="29">
        <v>10372.44</v>
      </c>
      <c r="S903" s="29">
        <v>9225.94</v>
      </c>
      <c r="T903" s="30">
        <v>-1146.5</v>
      </c>
      <c r="U903" s="31">
        <v>-0.11053329785469956</v>
      </c>
      <c r="V903" s="26">
        <v>15942.15</v>
      </c>
      <c r="W903" s="26">
        <v>16876.14</v>
      </c>
      <c r="X903" s="27">
        <v>933.98999999999978</v>
      </c>
      <c r="Y903" s="28">
        <v>5.8586200732021705E-2</v>
      </c>
      <c r="Z903" s="29">
        <v>2176</v>
      </c>
      <c r="AA903" s="29">
        <v>4420.72</v>
      </c>
      <c r="AB903" s="30">
        <v>2244.7200000000003</v>
      </c>
      <c r="AC903" s="32">
        <v>1.0315808823529413</v>
      </c>
      <c r="AD903" s="26">
        <v>0</v>
      </c>
      <c r="AE903" s="26">
        <v>0</v>
      </c>
      <c r="AF903" s="27">
        <v>0</v>
      </c>
      <c r="AG903" s="18"/>
      <c r="AH903" s="34">
        <v>49</v>
      </c>
      <c r="AI903" s="34">
        <v>82</v>
      </c>
      <c r="AJ903" s="34">
        <v>33</v>
      </c>
      <c r="AK903" s="32">
        <v>0.67346938775510201</v>
      </c>
      <c r="AL903" s="35">
        <v>44862.041666666664</v>
      </c>
      <c r="AM903" s="16"/>
    </row>
    <row r="904" spans="1:39" ht="41.25" hidden="1" x14ac:dyDescent="0.25">
      <c r="A904" s="25" t="s">
        <v>183</v>
      </c>
      <c r="B904" s="25" t="s">
        <v>1136</v>
      </c>
      <c r="C904" s="39">
        <v>642542</v>
      </c>
      <c r="D904" s="25" t="s">
        <v>5375</v>
      </c>
      <c r="E904" s="25" t="s">
        <v>53</v>
      </c>
      <c r="F904" s="25" t="s">
        <v>5879</v>
      </c>
      <c r="G904" s="25" t="s">
        <v>83</v>
      </c>
      <c r="H904" s="17"/>
      <c r="I904" s="17"/>
      <c r="J904" s="25" t="s">
        <v>195</v>
      </c>
      <c r="K904" s="25" t="s">
        <v>58</v>
      </c>
      <c r="L904" s="25" t="s">
        <v>196</v>
      </c>
      <c r="M904" s="25" t="s">
        <v>1654</v>
      </c>
      <c r="N904" s="26">
        <v>30958.43</v>
      </c>
      <c r="O904" s="26">
        <v>27458.87</v>
      </c>
      <c r="P904" s="27">
        <v>-3499.5600000000013</v>
      </c>
      <c r="Q904" s="28">
        <v>-0.11304061607775334</v>
      </c>
      <c r="R904" s="29">
        <v>8297.6200000000008</v>
      </c>
      <c r="S904" s="29">
        <v>7830.06</v>
      </c>
      <c r="T904" s="30">
        <v>-467.5600000000004</v>
      </c>
      <c r="U904" s="31">
        <v>-5.6348687937022947E-2</v>
      </c>
      <c r="V904" s="26">
        <v>21535.81</v>
      </c>
      <c r="W904" s="26">
        <v>18744.669999999998</v>
      </c>
      <c r="X904" s="27">
        <v>-2791.1400000000031</v>
      </c>
      <c r="Y904" s="28">
        <v>-0.12960459810891733</v>
      </c>
      <c r="Z904" s="29">
        <v>1125</v>
      </c>
      <c r="AA904" s="29">
        <v>884.14</v>
      </c>
      <c r="AB904" s="30">
        <v>-240.86</v>
      </c>
      <c r="AC904" s="32">
        <v>-0.2140977777777778</v>
      </c>
      <c r="AD904" s="26">
        <v>0</v>
      </c>
      <c r="AE904" s="26">
        <v>0</v>
      </c>
      <c r="AF904" s="27">
        <v>0</v>
      </c>
      <c r="AG904" s="18"/>
      <c r="AH904" s="34">
        <v>50</v>
      </c>
      <c r="AI904" s="34">
        <v>48.25</v>
      </c>
      <c r="AJ904" s="34">
        <v>-1.75</v>
      </c>
      <c r="AK904" s="32">
        <v>-3.5000000000000003E-2</v>
      </c>
      <c r="AL904" s="35">
        <v>44864.041666666664</v>
      </c>
      <c r="AM904" s="16"/>
    </row>
    <row r="905" spans="1:39" ht="41.25" hidden="1" x14ac:dyDescent="0.25">
      <c r="A905" s="25" t="s">
        <v>183</v>
      </c>
      <c r="B905" s="25" t="s">
        <v>1136</v>
      </c>
      <c r="C905" s="39">
        <v>642543</v>
      </c>
      <c r="D905" s="25" t="s">
        <v>1673</v>
      </c>
      <c r="E905" s="25" t="s">
        <v>53</v>
      </c>
      <c r="F905" s="25" t="s">
        <v>54</v>
      </c>
      <c r="G905" s="25" t="s">
        <v>839</v>
      </c>
      <c r="H905" s="25" t="s">
        <v>75</v>
      </c>
      <c r="I905" s="25" t="s">
        <v>112</v>
      </c>
      <c r="J905" s="25" t="s">
        <v>195</v>
      </c>
      <c r="K905" s="25" t="s">
        <v>65</v>
      </c>
      <c r="L905" s="25" t="s">
        <v>196</v>
      </c>
      <c r="M905" s="25" t="s">
        <v>187</v>
      </c>
      <c r="N905" s="26">
        <v>25359.599999999999</v>
      </c>
      <c r="O905" s="26">
        <v>19861.23</v>
      </c>
      <c r="P905" s="27">
        <v>-5498.369999999999</v>
      </c>
      <c r="Q905" s="28">
        <v>-0.21681611697345382</v>
      </c>
      <c r="R905" s="29">
        <v>10590.84</v>
      </c>
      <c r="S905" s="29">
        <v>8280.59</v>
      </c>
      <c r="T905" s="30">
        <v>-2310.25</v>
      </c>
      <c r="U905" s="31">
        <v>-0.21813661617019992</v>
      </c>
      <c r="V905" s="26">
        <v>13072.76</v>
      </c>
      <c r="W905" s="26">
        <v>8836.59</v>
      </c>
      <c r="X905" s="27">
        <v>-4236.17</v>
      </c>
      <c r="Y905" s="28">
        <v>-0.32404557262582651</v>
      </c>
      <c r="Z905" s="29">
        <v>1696</v>
      </c>
      <c r="AA905" s="29">
        <v>1398.39</v>
      </c>
      <c r="AB905" s="30">
        <v>-297.6099999999999</v>
      </c>
      <c r="AC905" s="32">
        <v>-0.17547759433962259</v>
      </c>
      <c r="AD905" s="26">
        <v>0</v>
      </c>
      <c r="AE905" s="26">
        <v>1345.66</v>
      </c>
      <c r="AF905" s="27">
        <v>1345.66</v>
      </c>
      <c r="AG905" s="18"/>
      <c r="AH905" s="34">
        <v>32</v>
      </c>
      <c r="AI905" s="34">
        <v>41.5</v>
      </c>
      <c r="AJ905" s="34">
        <v>9.5</v>
      </c>
      <c r="AK905" s="32">
        <v>0.296875</v>
      </c>
      <c r="AL905" s="35">
        <v>44665</v>
      </c>
      <c r="AM905" s="16"/>
    </row>
    <row r="906" spans="1:39" ht="41.25" hidden="1" x14ac:dyDescent="0.25">
      <c r="A906" s="25" t="s">
        <v>183</v>
      </c>
      <c r="B906" s="25" t="s">
        <v>1136</v>
      </c>
      <c r="C906" s="39">
        <v>642544</v>
      </c>
      <c r="D906" s="25" t="s">
        <v>1672</v>
      </c>
      <c r="E906" s="25" t="s">
        <v>53</v>
      </c>
      <c r="F906" s="25" t="s">
        <v>54</v>
      </c>
      <c r="G906" s="25" t="s">
        <v>75</v>
      </c>
      <c r="H906" s="25" t="s">
        <v>83</v>
      </c>
      <c r="I906" s="25" t="s">
        <v>56</v>
      </c>
      <c r="J906" s="25" t="s">
        <v>195</v>
      </c>
      <c r="K906" s="25" t="s">
        <v>58</v>
      </c>
      <c r="L906" s="25" t="s">
        <v>196</v>
      </c>
      <c r="M906" s="25" t="s">
        <v>187</v>
      </c>
      <c r="N906" s="26">
        <v>11542.57</v>
      </c>
      <c r="O906" s="26">
        <v>12901.53</v>
      </c>
      <c r="P906" s="27">
        <v>1358.9600000000009</v>
      </c>
      <c r="Q906" s="28">
        <v>0.11773461196250064</v>
      </c>
      <c r="R906" s="29">
        <v>5708.03</v>
      </c>
      <c r="S906" s="29">
        <v>4564.04</v>
      </c>
      <c r="T906" s="30">
        <v>-1143.9899999999998</v>
      </c>
      <c r="U906" s="31">
        <v>-0.20041765723025279</v>
      </c>
      <c r="V906" s="26">
        <v>5114.54</v>
      </c>
      <c r="W906" s="26">
        <v>6294.49</v>
      </c>
      <c r="X906" s="27">
        <v>1179.9499999999998</v>
      </c>
      <c r="Y906" s="28">
        <v>0.2307050096391855</v>
      </c>
      <c r="Z906" s="29">
        <v>720</v>
      </c>
      <c r="AA906" s="29">
        <v>1218</v>
      </c>
      <c r="AB906" s="30">
        <v>498</v>
      </c>
      <c r="AC906" s="32">
        <v>0.69166666666666665</v>
      </c>
      <c r="AD906" s="26">
        <v>0</v>
      </c>
      <c r="AE906" s="26">
        <v>825</v>
      </c>
      <c r="AF906" s="27">
        <v>825</v>
      </c>
      <c r="AG906" s="18"/>
      <c r="AH906" s="34">
        <v>16</v>
      </c>
      <c r="AI906" s="34">
        <v>36</v>
      </c>
      <c r="AJ906" s="34">
        <v>20</v>
      </c>
      <c r="AK906" s="32">
        <v>1.25</v>
      </c>
      <c r="AL906" s="35">
        <v>44635.041666666664</v>
      </c>
      <c r="AM906" s="16"/>
    </row>
    <row r="907" spans="1:39" ht="41.25" hidden="1" x14ac:dyDescent="0.25">
      <c r="A907" s="25" t="s">
        <v>183</v>
      </c>
      <c r="B907" s="25" t="s">
        <v>1136</v>
      </c>
      <c r="C907" s="39">
        <v>642545</v>
      </c>
      <c r="D907" s="25" t="s">
        <v>1670</v>
      </c>
      <c r="E907" s="25" t="s">
        <v>53</v>
      </c>
      <c r="F907" s="25" t="s">
        <v>54</v>
      </c>
      <c r="G907" s="25" t="s">
        <v>79</v>
      </c>
      <c r="H907" s="17"/>
      <c r="I907" s="17"/>
      <c r="J907" s="25" t="s">
        <v>195</v>
      </c>
      <c r="K907" s="25" t="s">
        <v>58</v>
      </c>
      <c r="L907" s="25" t="s">
        <v>196</v>
      </c>
      <c r="M907" s="25" t="s">
        <v>187</v>
      </c>
      <c r="N907" s="26">
        <v>41009.21</v>
      </c>
      <c r="O907" s="26">
        <v>42039.14</v>
      </c>
      <c r="P907" s="27">
        <v>1029.9300000000003</v>
      </c>
      <c r="Q907" s="28">
        <v>2.5114602305189502E-2</v>
      </c>
      <c r="R907" s="29">
        <v>13853.53</v>
      </c>
      <c r="S907" s="29">
        <v>16076.84</v>
      </c>
      <c r="T907" s="30">
        <v>2223.3099999999995</v>
      </c>
      <c r="U907" s="31">
        <v>0.16048689395410407</v>
      </c>
      <c r="V907" s="26">
        <v>23555.68</v>
      </c>
      <c r="W907" s="26">
        <v>19522.3</v>
      </c>
      <c r="X907" s="27">
        <v>-4033.380000000001</v>
      </c>
      <c r="Y907" s="28">
        <v>-0.17122749162834616</v>
      </c>
      <c r="Z907" s="29">
        <v>3600</v>
      </c>
      <c r="AA907" s="29">
        <v>6440</v>
      </c>
      <c r="AB907" s="30">
        <v>2840</v>
      </c>
      <c r="AC907" s="32">
        <v>0.78888888888888886</v>
      </c>
      <c r="AD907" s="26">
        <v>0</v>
      </c>
      <c r="AE907" s="26">
        <v>0</v>
      </c>
      <c r="AF907" s="27">
        <v>0</v>
      </c>
      <c r="AG907" s="18"/>
      <c r="AH907" s="34">
        <v>80</v>
      </c>
      <c r="AI907" s="34">
        <v>161</v>
      </c>
      <c r="AJ907" s="34">
        <v>81</v>
      </c>
      <c r="AK907" s="32">
        <v>1.0125</v>
      </c>
      <c r="AL907" s="35">
        <v>44663</v>
      </c>
      <c r="AM907" s="16"/>
    </row>
    <row r="908" spans="1:39" ht="41.25" hidden="1" x14ac:dyDescent="0.25">
      <c r="A908" s="25" t="s">
        <v>183</v>
      </c>
      <c r="B908" s="25" t="s">
        <v>1136</v>
      </c>
      <c r="C908" s="39">
        <v>642546</v>
      </c>
      <c r="D908" s="25" t="s">
        <v>5700</v>
      </c>
      <c r="E908" s="25" t="s">
        <v>53</v>
      </c>
      <c r="F908" s="25" t="s">
        <v>54</v>
      </c>
      <c r="G908" s="25" t="s">
        <v>112</v>
      </c>
      <c r="H908" s="25" t="s">
        <v>874</v>
      </c>
      <c r="I908" s="25" t="s">
        <v>56</v>
      </c>
      <c r="J908" s="25" t="s">
        <v>195</v>
      </c>
      <c r="K908" s="25" t="s">
        <v>58</v>
      </c>
      <c r="L908" s="25" t="s">
        <v>196</v>
      </c>
      <c r="M908" s="25" t="s">
        <v>187</v>
      </c>
      <c r="N908" s="26">
        <v>64115.99</v>
      </c>
      <c r="O908" s="26">
        <v>82558.7</v>
      </c>
      <c r="P908" s="27">
        <v>18442.71</v>
      </c>
      <c r="Q908" s="28">
        <v>0.2876460302648372</v>
      </c>
      <c r="R908" s="29">
        <v>22165.64</v>
      </c>
      <c r="S908" s="29">
        <v>21317.67</v>
      </c>
      <c r="T908" s="30">
        <v>-847.97000000000116</v>
      </c>
      <c r="U908" s="31">
        <v>-3.8256057573794446E-2</v>
      </c>
      <c r="V908" s="26">
        <v>36190.35</v>
      </c>
      <c r="W908" s="26">
        <v>44932.04</v>
      </c>
      <c r="X908" s="27">
        <v>8741.6900000000023</v>
      </c>
      <c r="Y908" s="28">
        <v>0.24154753960655265</v>
      </c>
      <c r="Z908" s="29">
        <v>5760</v>
      </c>
      <c r="AA908" s="29">
        <v>5873.24</v>
      </c>
      <c r="AB908" s="30">
        <v>113.23999999999978</v>
      </c>
      <c r="AC908" s="32">
        <v>1.9659722222222183E-2</v>
      </c>
      <c r="AD908" s="26">
        <v>0</v>
      </c>
      <c r="AE908" s="26">
        <v>10435.75</v>
      </c>
      <c r="AF908" s="27">
        <v>10435.75</v>
      </c>
      <c r="AG908" s="18"/>
      <c r="AH908" s="34">
        <v>128</v>
      </c>
      <c r="AI908" s="34">
        <v>158</v>
      </c>
      <c r="AJ908" s="34">
        <v>30</v>
      </c>
      <c r="AK908" s="32">
        <v>0.234375</v>
      </c>
      <c r="AL908" s="35">
        <v>44915.041666666664</v>
      </c>
      <c r="AM908" s="16"/>
    </row>
    <row r="909" spans="1:39" ht="41.25" hidden="1" x14ac:dyDescent="0.25">
      <c r="A909" s="25" t="s">
        <v>183</v>
      </c>
      <c r="B909" s="25" t="s">
        <v>1136</v>
      </c>
      <c r="C909" s="39">
        <v>642547</v>
      </c>
      <c r="D909" s="25" t="s">
        <v>5110</v>
      </c>
      <c r="E909" s="25" t="s">
        <v>53</v>
      </c>
      <c r="F909" s="25" t="s">
        <v>54</v>
      </c>
      <c r="G909" s="25" t="s">
        <v>874</v>
      </c>
      <c r="H909" s="25" t="s">
        <v>56</v>
      </c>
      <c r="I909" s="25" t="s">
        <v>56</v>
      </c>
      <c r="J909" s="25" t="s">
        <v>195</v>
      </c>
      <c r="K909" s="25" t="s">
        <v>58</v>
      </c>
      <c r="L909" s="25" t="s">
        <v>196</v>
      </c>
      <c r="M909" s="25" t="s">
        <v>187</v>
      </c>
      <c r="N909" s="26">
        <v>8970.7099999999991</v>
      </c>
      <c r="O909" s="26">
        <v>11158.03</v>
      </c>
      <c r="P909" s="27">
        <v>2187.3200000000015</v>
      </c>
      <c r="Q909" s="28">
        <v>0.24382908376260093</v>
      </c>
      <c r="R909" s="29">
        <v>3749.81</v>
      </c>
      <c r="S909" s="29">
        <v>4506.82</v>
      </c>
      <c r="T909" s="30">
        <v>757.00999999999976</v>
      </c>
      <c r="U909" s="31">
        <v>0.20187956189780276</v>
      </c>
      <c r="V909" s="26">
        <v>4500.8999999999996</v>
      </c>
      <c r="W909" s="26">
        <v>5631.74</v>
      </c>
      <c r="X909" s="27">
        <v>1130.8400000000001</v>
      </c>
      <c r="Y909" s="28">
        <v>0.25124752827212343</v>
      </c>
      <c r="Z909" s="29">
        <v>720</v>
      </c>
      <c r="AA909" s="29">
        <v>1019.47</v>
      </c>
      <c r="AB909" s="30">
        <v>299.47000000000003</v>
      </c>
      <c r="AC909" s="32">
        <v>0.41593055555555558</v>
      </c>
      <c r="AD909" s="26">
        <v>0</v>
      </c>
      <c r="AE909" s="26">
        <v>0</v>
      </c>
      <c r="AF909" s="27">
        <v>0</v>
      </c>
      <c r="AG909" s="18"/>
      <c r="AH909" s="34">
        <v>16</v>
      </c>
      <c r="AI909" s="34">
        <v>25</v>
      </c>
      <c r="AJ909" s="34">
        <v>9</v>
      </c>
      <c r="AK909" s="32">
        <v>0.5625</v>
      </c>
      <c r="AL909" s="35">
        <v>44789.041666666664</v>
      </c>
      <c r="AM909" s="16"/>
    </row>
    <row r="910" spans="1:39" ht="82.5" hidden="1" x14ac:dyDescent="0.25">
      <c r="A910" s="25" t="s">
        <v>183</v>
      </c>
      <c r="B910" s="25" t="s">
        <v>1136</v>
      </c>
      <c r="C910" s="39">
        <v>642549</v>
      </c>
      <c r="D910" s="25" t="s">
        <v>1674</v>
      </c>
      <c r="E910" s="25" t="s">
        <v>53</v>
      </c>
      <c r="F910" s="25" t="s">
        <v>54</v>
      </c>
      <c r="G910" s="25" t="s">
        <v>194</v>
      </c>
      <c r="H910" s="25" t="s">
        <v>112</v>
      </c>
      <c r="I910" s="25" t="s">
        <v>56</v>
      </c>
      <c r="J910" s="25" t="s">
        <v>665</v>
      </c>
      <c r="K910" s="25" t="s">
        <v>65</v>
      </c>
      <c r="L910" s="25" t="s">
        <v>279</v>
      </c>
      <c r="M910" s="25" t="s">
        <v>187</v>
      </c>
      <c r="N910" s="26">
        <v>10931.5</v>
      </c>
      <c r="O910" s="26">
        <v>18538.02</v>
      </c>
      <c r="P910" s="27">
        <v>7606.52</v>
      </c>
      <c r="Q910" s="28">
        <v>0.69583497232767688</v>
      </c>
      <c r="R910" s="29">
        <v>9761.8799999999992</v>
      </c>
      <c r="S910" s="29">
        <v>10367.31</v>
      </c>
      <c r="T910" s="30">
        <v>605.43000000000029</v>
      </c>
      <c r="U910" s="31">
        <v>6.2019815855142692E-2</v>
      </c>
      <c r="V910" s="26">
        <v>1165.6199999999999</v>
      </c>
      <c r="W910" s="26">
        <v>1868.6</v>
      </c>
      <c r="X910" s="27">
        <v>702.98</v>
      </c>
      <c r="Y910" s="28">
        <v>0.60309534839827739</v>
      </c>
      <c r="Z910" s="29">
        <v>0</v>
      </c>
      <c r="AA910" s="29">
        <v>4905</v>
      </c>
      <c r="AB910" s="30">
        <v>4905</v>
      </c>
      <c r="AC910" s="19"/>
      <c r="AD910" s="26">
        <v>4</v>
      </c>
      <c r="AE910" s="26">
        <v>1397.11</v>
      </c>
      <c r="AF910" s="27">
        <v>1393.11</v>
      </c>
      <c r="AG910" s="33">
        <v>348.27749999999997</v>
      </c>
      <c r="AH910" s="34">
        <v>80</v>
      </c>
      <c r="AI910" s="34">
        <v>117</v>
      </c>
      <c r="AJ910" s="34">
        <v>37</v>
      </c>
      <c r="AK910" s="32">
        <v>0.46250000000000002</v>
      </c>
      <c r="AL910" s="35">
        <v>44568.041666666664</v>
      </c>
      <c r="AM910" s="16"/>
    </row>
    <row r="911" spans="1:39" ht="41.25" hidden="1" x14ac:dyDescent="0.25">
      <c r="A911" s="25" t="s">
        <v>183</v>
      </c>
      <c r="B911" s="25" t="s">
        <v>1136</v>
      </c>
      <c r="C911" s="39">
        <v>642611</v>
      </c>
      <c r="D911" s="25" t="s">
        <v>1676</v>
      </c>
      <c r="E911" s="25" t="s">
        <v>53</v>
      </c>
      <c r="F911" s="25" t="s">
        <v>54</v>
      </c>
      <c r="G911" s="25" t="s">
        <v>75</v>
      </c>
      <c r="H911" s="17"/>
      <c r="I911" s="17"/>
      <c r="J911" s="25" t="s">
        <v>195</v>
      </c>
      <c r="K911" s="25" t="s">
        <v>58</v>
      </c>
      <c r="L911" s="25" t="s">
        <v>213</v>
      </c>
      <c r="M911" s="25" t="s">
        <v>187</v>
      </c>
      <c r="N911" s="26">
        <v>9777.81</v>
      </c>
      <c r="O911" s="26">
        <v>8640.4</v>
      </c>
      <c r="P911" s="27">
        <v>-1137.4099999999999</v>
      </c>
      <c r="Q911" s="28">
        <v>-0.11632563938141567</v>
      </c>
      <c r="R911" s="29">
        <v>3749.81</v>
      </c>
      <c r="S911" s="29">
        <v>3582.41</v>
      </c>
      <c r="T911" s="30">
        <v>-167.40000000000009</v>
      </c>
      <c r="U911" s="31">
        <v>-4.4642261874601671E-2</v>
      </c>
      <c r="V911" s="26">
        <v>5308</v>
      </c>
      <c r="W911" s="26">
        <v>4241.99</v>
      </c>
      <c r="X911" s="27">
        <v>-1066.0100000000002</v>
      </c>
      <c r="Y911" s="28">
        <v>-0.20083082140165792</v>
      </c>
      <c r="Z911" s="29">
        <v>720</v>
      </c>
      <c r="AA911" s="29">
        <v>816</v>
      </c>
      <c r="AB911" s="30">
        <v>96</v>
      </c>
      <c r="AC911" s="32">
        <v>0.13333333333333333</v>
      </c>
      <c r="AD911" s="26">
        <v>0</v>
      </c>
      <c r="AE911" s="26">
        <v>0</v>
      </c>
      <c r="AF911" s="27">
        <v>0</v>
      </c>
      <c r="AG911" s="18"/>
      <c r="AH911" s="34">
        <v>16</v>
      </c>
      <c r="AI911" s="34">
        <v>25</v>
      </c>
      <c r="AJ911" s="34">
        <v>9</v>
      </c>
      <c r="AK911" s="32">
        <v>0.5625</v>
      </c>
      <c r="AL911" s="35">
        <v>44665</v>
      </c>
      <c r="AM911" s="16"/>
    </row>
    <row r="912" spans="1:39" ht="41.25" hidden="1" x14ac:dyDescent="0.25">
      <c r="A912" s="25" t="s">
        <v>183</v>
      </c>
      <c r="B912" s="25" t="s">
        <v>1136</v>
      </c>
      <c r="C912" s="39">
        <v>642612</v>
      </c>
      <c r="D912" s="25" t="s">
        <v>1675</v>
      </c>
      <c r="E912" s="25" t="s">
        <v>53</v>
      </c>
      <c r="F912" s="25" t="s">
        <v>54</v>
      </c>
      <c r="G912" s="25" t="s">
        <v>79</v>
      </c>
      <c r="H912" s="17"/>
      <c r="I912" s="17"/>
      <c r="J912" s="25" t="s">
        <v>195</v>
      </c>
      <c r="K912" s="25" t="s">
        <v>58</v>
      </c>
      <c r="L912" s="25" t="s">
        <v>213</v>
      </c>
      <c r="M912" s="25" t="s">
        <v>187</v>
      </c>
      <c r="N912" s="26">
        <v>28003.74</v>
      </c>
      <c r="O912" s="26">
        <v>30357.49</v>
      </c>
      <c r="P912" s="27">
        <v>2353.75</v>
      </c>
      <c r="Q912" s="28">
        <v>8.4051273151371925E-2</v>
      </c>
      <c r="R912" s="29">
        <v>6575</v>
      </c>
      <c r="S912" s="29">
        <v>6113.74</v>
      </c>
      <c r="T912" s="30">
        <v>-461.26000000000022</v>
      </c>
      <c r="U912" s="31">
        <v>-7.0153612167300414E-2</v>
      </c>
      <c r="V912" s="26">
        <v>19307.740000000002</v>
      </c>
      <c r="W912" s="26">
        <v>22691.75</v>
      </c>
      <c r="X912" s="27">
        <v>3384.0099999999984</v>
      </c>
      <c r="Y912" s="28">
        <v>0.17526701726872218</v>
      </c>
      <c r="Z912" s="29">
        <v>1440</v>
      </c>
      <c r="AA912" s="29">
        <v>1552</v>
      </c>
      <c r="AB912" s="30">
        <v>112</v>
      </c>
      <c r="AC912" s="32">
        <v>7.7777777777777779E-2</v>
      </c>
      <c r="AD912" s="26">
        <v>681</v>
      </c>
      <c r="AE912" s="26">
        <v>0</v>
      </c>
      <c r="AF912" s="27">
        <v>-681</v>
      </c>
      <c r="AG912" s="33">
        <v>-1</v>
      </c>
      <c r="AH912" s="34">
        <v>32</v>
      </c>
      <c r="AI912" s="34">
        <v>33</v>
      </c>
      <c r="AJ912" s="34">
        <v>1</v>
      </c>
      <c r="AK912" s="32">
        <v>3.125E-2</v>
      </c>
      <c r="AL912" s="35">
        <v>44679</v>
      </c>
      <c r="AM912" s="16"/>
    </row>
    <row r="913" spans="1:39" ht="41.25" hidden="1" x14ac:dyDescent="0.25">
      <c r="A913" s="25" t="s">
        <v>183</v>
      </c>
      <c r="B913" s="25" t="s">
        <v>1136</v>
      </c>
      <c r="C913" s="39">
        <v>642619</v>
      </c>
      <c r="D913" s="25" t="s">
        <v>5012</v>
      </c>
      <c r="E913" s="25" t="s">
        <v>53</v>
      </c>
      <c r="F913" s="25" t="s">
        <v>54</v>
      </c>
      <c r="G913" s="25" t="s">
        <v>112</v>
      </c>
      <c r="H913" s="25" t="s">
        <v>90</v>
      </c>
      <c r="I913" s="25" t="s">
        <v>839</v>
      </c>
      <c r="J913" s="25" t="s">
        <v>195</v>
      </c>
      <c r="K913" s="25" t="s">
        <v>58</v>
      </c>
      <c r="L913" s="25" t="s">
        <v>213</v>
      </c>
      <c r="M913" s="25" t="s">
        <v>187</v>
      </c>
      <c r="N913" s="26">
        <v>34249.040000000001</v>
      </c>
      <c r="O913" s="26">
        <v>56313.82</v>
      </c>
      <c r="P913" s="27">
        <v>22064.78</v>
      </c>
      <c r="Q913" s="28">
        <v>0.64424521096065757</v>
      </c>
      <c r="R913" s="29">
        <v>9516.25</v>
      </c>
      <c r="S913" s="29">
        <v>23270.35</v>
      </c>
      <c r="T913" s="30">
        <v>13754.099999999999</v>
      </c>
      <c r="U913" s="31">
        <v>1.4453277288848021</v>
      </c>
      <c r="V913" s="26">
        <v>21852.79</v>
      </c>
      <c r="W913" s="26">
        <v>20004.68</v>
      </c>
      <c r="X913" s="27">
        <v>-1848.1100000000006</v>
      </c>
      <c r="Y913" s="28">
        <v>-8.4570894608880634E-2</v>
      </c>
      <c r="Z913" s="29">
        <v>2880</v>
      </c>
      <c r="AA913" s="29">
        <v>5528.71</v>
      </c>
      <c r="AB913" s="30">
        <v>2648.71</v>
      </c>
      <c r="AC913" s="32">
        <v>0.91969097222222218</v>
      </c>
      <c r="AD913" s="26">
        <v>0</v>
      </c>
      <c r="AE913" s="26">
        <v>7510.08</v>
      </c>
      <c r="AF913" s="27">
        <v>7510.08</v>
      </c>
      <c r="AG913" s="18"/>
      <c r="AH913" s="34">
        <v>64</v>
      </c>
      <c r="AI913" s="34">
        <v>215</v>
      </c>
      <c r="AJ913" s="34">
        <v>151</v>
      </c>
      <c r="AK913" s="32">
        <v>2.359375</v>
      </c>
      <c r="AL913" s="35">
        <v>44760.041666666664</v>
      </c>
      <c r="AM913" s="16"/>
    </row>
    <row r="914" spans="1:39" ht="49.5" hidden="1" x14ac:dyDescent="0.25">
      <c r="A914" s="25" t="s">
        <v>183</v>
      </c>
      <c r="B914" s="25" t="s">
        <v>51</v>
      </c>
      <c r="C914" s="39">
        <v>642620</v>
      </c>
      <c r="D914" s="25" t="s">
        <v>362</v>
      </c>
      <c r="E914" s="25" t="s">
        <v>53</v>
      </c>
      <c r="F914" s="25" t="s">
        <v>54</v>
      </c>
      <c r="G914" s="25" t="s">
        <v>74</v>
      </c>
      <c r="H914" s="25" t="s">
        <v>56</v>
      </c>
      <c r="I914" s="25" t="s">
        <v>56</v>
      </c>
      <c r="J914" s="25" t="s">
        <v>195</v>
      </c>
      <c r="K914" s="25" t="s">
        <v>58</v>
      </c>
      <c r="L914" s="25" t="s">
        <v>213</v>
      </c>
      <c r="M914" s="25" t="s">
        <v>187</v>
      </c>
      <c r="N914" s="26">
        <v>537718.73</v>
      </c>
      <c r="O914" s="26">
        <v>467551.75</v>
      </c>
      <c r="P914" s="27">
        <v>-70166.979999999981</v>
      </c>
      <c r="Q914" s="28">
        <v>-0.13049011701712526</v>
      </c>
      <c r="R914" s="29">
        <v>62847.45</v>
      </c>
      <c r="S914" s="29">
        <v>79795.05</v>
      </c>
      <c r="T914" s="30">
        <v>16947.600000000006</v>
      </c>
      <c r="U914" s="31">
        <v>0.2696624922729563</v>
      </c>
      <c r="V914" s="26">
        <v>1111.28</v>
      </c>
      <c r="W914" s="26">
        <v>919.39</v>
      </c>
      <c r="X914" s="27">
        <v>-191.89</v>
      </c>
      <c r="Y914" s="28">
        <v>-0.17267475343747749</v>
      </c>
      <c r="Z914" s="29">
        <v>5760</v>
      </c>
      <c r="AA914" s="29">
        <v>3667.17</v>
      </c>
      <c r="AB914" s="30">
        <v>-2092.83</v>
      </c>
      <c r="AC914" s="32">
        <v>-0.36333854166666668</v>
      </c>
      <c r="AD914" s="26">
        <v>468000</v>
      </c>
      <c r="AE914" s="26">
        <v>383170.14</v>
      </c>
      <c r="AF914" s="27">
        <v>-84829.859999999986</v>
      </c>
      <c r="AG914" s="33">
        <v>-0.18126038461538457</v>
      </c>
      <c r="AH914" s="34">
        <v>173</v>
      </c>
      <c r="AI914" s="34">
        <v>179</v>
      </c>
      <c r="AJ914" s="34">
        <v>6</v>
      </c>
      <c r="AK914" s="32">
        <v>3.4682080924855488E-2</v>
      </c>
      <c r="AL914" s="35">
        <v>44536.041666666664</v>
      </c>
      <c r="AM914" s="16"/>
    </row>
    <row r="915" spans="1:39" ht="41.25" hidden="1" x14ac:dyDescent="0.25">
      <c r="A915" s="25" t="s">
        <v>183</v>
      </c>
      <c r="B915" s="25" t="s">
        <v>1136</v>
      </c>
      <c r="C915" s="39">
        <v>642621</v>
      </c>
      <c r="D915" s="25" t="s">
        <v>5109</v>
      </c>
      <c r="E915" s="25" t="s">
        <v>53</v>
      </c>
      <c r="F915" s="25" t="s">
        <v>54</v>
      </c>
      <c r="G915" s="25" t="s">
        <v>56</v>
      </c>
      <c r="H915" s="25" t="s">
        <v>56</v>
      </c>
      <c r="I915" s="25" t="s">
        <v>56</v>
      </c>
      <c r="J915" s="25" t="s">
        <v>195</v>
      </c>
      <c r="K915" s="25" t="s">
        <v>58</v>
      </c>
      <c r="L915" s="25" t="s">
        <v>213</v>
      </c>
      <c r="M915" s="25" t="s">
        <v>187</v>
      </c>
      <c r="N915" s="26">
        <v>9777.81</v>
      </c>
      <c r="O915" s="26">
        <v>11613</v>
      </c>
      <c r="P915" s="27">
        <v>1835.1900000000005</v>
      </c>
      <c r="Q915" s="28">
        <v>0.18768926784218559</v>
      </c>
      <c r="R915" s="29">
        <v>3749.81</v>
      </c>
      <c r="S915" s="29">
        <v>4795.92</v>
      </c>
      <c r="T915" s="30">
        <v>1046.1100000000001</v>
      </c>
      <c r="U915" s="31">
        <v>0.27897680149127557</v>
      </c>
      <c r="V915" s="26">
        <v>5308</v>
      </c>
      <c r="W915" s="26">
        <v>5459.29</v>
      </c>
      <c r="X915" s="27">
        <v>151.28999999999996</v>
      </c>
      <c r="Y915" s="28">
        <v>2.8502260738507906E-2</v>
      </c>
      <c r="Z915" s="29">
        <v>720</v>
      </c>
      <c r="AA915" s="29">
        <v>1357.79</v>
      </c>
      <c r="AB915" s="30">
        <v>637.79</v>
      </c>
      <c r="AC915" s="32">
        <v>0.88581944444444438</v>
      </c>
      <c r="AD915" s="26">
        <v>0</v>
      </c>
      <c r="AE915" s="26">
        <v>0</v>
      </c>
      <c r="AF915" s="27">
        <v>0</v>
      </c>
      <c r="AG915" s="18"/>
      <c r="AH915" s="34">
        <v>16</v>
      </c>
      <c r="AI915" s="34">
        <v>37</v>
      </c>
      <c r="AJ915" s="34">
        <v>21</v>
      </c>
      <c r="AK915" s="32">
        <v>1.3125</v>
      </c>
      <c r="AL915" s="35">
        <v>44790.041666666664</v>
      </c>
      <c r="AM915" s="16"/>
    </row>
    <row r="916" spans="1:39" ht="41.25" hidden="1" x14ac:dyDescent="0.25">
      <c r="A916" s="25" t="s">
        <v>183</v>
      </c>
      <c r="B916" s="25" t="s">
        <v>1136</v>
      </c>
      <c r="C916" s="39">
        <v>642622</v>
      </c>
      <c r="D916" s="25" t="s">
        <v>4919</v>
      </c>
      <c r="E916" s="25" t="s">
        <v>53</v>
      </c>
      <c r="F916" s="25" t="s">
        <v>54</v>
      </c>
      <c r="G916" s="25" t="s">
        <v>874</v>
      </c>
      <c r="H916" s="25" t="s">
        <v>75</v>
      </c>
      <c r="I916" s="25" t="s">
        <v>56</v>
      </c>
      <c r="J916" s="25" t="s">
        <v>195</v>
      </c>
      <c r="K916" s="25" t="s">
        <v>58</v>
      </c>
      <c r="L916" s="25" t="s">
        <v>213</v>
      </c>
      <c r="M916" s="25" t="s">
        <v>1654</v>
      </c>
      <c r="N916" s="26">
        <v>29947.75</v>
      </c>
      <c r="O916" s="26">
        <v>40708.67</v>
      </c>
      <c r="P916" s="27">
        <v>10760.919999999998</v>
      </c>
      <c r="Q916" s="28">
        <v>0.35932315449407715</v>
      </c>
      <c r="R916" s="29">
        <v>6575</v>
      </c>
      <c r="S916" s="29">
        <v>5538.99</v>
      </c>
      <c r="T916" s="30">
        <v>-1036.0100000000002</v>
      </c>
      <c r="U916" s="31">
        <v>-0.15756806083650193</v>
      </c>
      <c r="V916" s="26">
        <v>21251.75</v>
      </c>
      <c r="W916" s="26">
        <v>34123.14</v>
      </c>
      <c r="X916" s="27">
        <v>12871.39</v>
      </c>
      <c r="Y916" s="28">
        <v>0.60566259249238297</v>
      </c>
      <c r="Z916" s="29">
        <v>1440</v>
      </c>
      <c r="AA916" s="29">
        <v>1046.54</v>
      </c>
      <c r="AB916" s="30">
        <v>-393.46000000000004</v>
      </c>
      <c r="AC916" s="32">
        <v>-0.27323611111111112</v>
      </c>
      <c r="AD916" s="26">
        <v>681</v>
      </c>
      <c r="AE916" s="26">
        <v>0</v>
      </c>
      <c r="AF916" s="27">
        <v>-681</v>
      </c>
      <c r="AG916" s="33">
        <v>-1</v>
      </c>
      <c r="AH916" s="34">
        <v>32</v>
      </c>
      <c r="AI916" s="34">
        <v>25.5</v>
      </c>
      <c r="AJ916" s="34">
        <v>-6.5</v>
      </c>
      <c r="AK916" s="32">
        <v>-0.203125</v>
      </c>
      <c r="AL916" s="35">
        <v>44701.041666666664</v>
      </c>
      <c r="AM916" s="16"/>
    </row>
    <row r="917" spans="1:39" ht="41.25" hidden="1" x14ac:dyDescent="0.25">
      <c r="A917" s="25" t="s">
        <v>183</v>
      </c>
      <c r="B917" s="25" t="s">
        <v>1136</v>
      </c>
      <c r="C917" s="39">
        <v>642625</v>
      </c>
      <c r="D917" s="25" t="s">
        <v>5548</v>
      </c>
      <c r="E917" s="25" t="s">
        <v>53</v>
      </c>
      <c r="F917" s="25" t="s">
        <v>54</v>
      </c>
      <c r="G917" s="25" t="s">
        <v>874</v>
      </c>
      <c r="H917" s="25" t="s">
        <v>75</v>
      </c>
      <c r="I917" s="25" t="s">
        <v>56</v>
      </c>
      <c r="J917" s="25" t="s">
        <v>195</v>
      </c>
      <c r="K917" s="25" t="s">
        <v>58</v>
      </c>
      <c r="L917" s="25" t="s">
        <v>213</v>
      </c>
      <c r="M917" s="25" t="s">
        <v>187</v>
      </c>
      <c r="N917" s="26">
        <v>17988.98</v>
      </c>
      <c r="O917" s="26">
        <v>20427.45</v>
      </c>
      <c r="P917" s="27">
        <v>2438.4700000000012</v>
      </c>
      <c r="Q917" s="28">
        <v>0.13555354444776754</v>
      </c>
      <c r="R917" s="29">
        <v>5933.04</v>
      </c>
      <c r="S917" s="29">
        <v>4701.12</v>
      </c>
      <c r="T917" s="30">
        <v>-1231.92</v>
      </c>
      <c r="U917" s="31">
        <v>-0.20763723150357996</v>
      </c>
      <c r="V917" s="26">
        <v>10615.94</v>
      </c>
      <c r="W917" s="26">
        <v>14578.3</v>
      </c>
      <c r="X917" s="27">
        <v>3962.3599999999988</v>
      </c>
      <c r="Y917" s="28">
        <v>0.3732462692893892</v>
      </c>
      <c r="Z917" s="29">
        <v>1440</v>
      </c>
      <c r="AA917" s="29">
        <v>1148.03</v>
      </c>
      <c r="AB917" s="30">
        <v>-291.97000000000003</v>
      </c>
      <c r="AC917" s="32">
        <v>-0.20275694444444448</v>
      </c>
      <c r="AD917" s="26">
        <v>0</v>
      </c>
      <c r="AE917" s="26">
        <v>0</v>
      </c>
      <c r="AF917" s="27">
        <v>0</v>
      </c>
      <c r="AG917" s="18"/>
      <c r="AH917" s="34">
        <v>32</v>
      </c>
      <c r="AI917" s="34">
        <v>22</v>
      </c>
      <c r="AJ917" s="34">
        <v>-10</v>
      </c>
      <c r="AK917" s="32">
        <v>-0.3125</v>
      </c>
      <c r="AL917" s="35">
        <v>44894.041666666664</v>
      </c>
      <c r="AM917" s="16"/>
    </row>
    <row r="918" spans="1:39" ht="41.25" hidden="1" x14ac:dyDescent="0.25">
      <c r="A918" s="25" t="s">
        <v>183</v>
      </c>
      <c r="B918" s="25" t="s">
        <v>1136</v>
      </c>
      <c r="C918" s="39">
        <v>642626</v>
      </c>
      <c r="D918" s="25" t="s">
        <v>5149</v>
      </c>
      <c r="E918" s="25" t="s">
        <v>53</v>
      </c>
      <c r="F918" s="25" t="s">
        <v>54</v>
      </c>
      <c r="G918" s="25" t="s">
        <v>874</v>
      </c>
      <c r="H918" s="25" t="s">
        <v>90</v>
      </c>
      <c r="I918" s="25" t="s">
        <v>56</v>
      </c>
      <c r="J918" s="25" t="s">
        <v>195</v>
      </c>
      <c r="K918" s="25" t="s">
        <v>58</v>
      </c>
      <c r="L918" s="25" t="s">
        <v>213</v>
      </c>
      <c r="M918" s="25" t="s">
        <v>1654</v>
      </c>
      <c r="N918" s="26">
        <v>22177.77</v>
      </c>
      <c r="O918" s="26">
        <v>41482.71</v>
      </c>
      <c r="P918" s="27">
        <v>19304.939999999999</v>
      </c>
      <c r="Q918" s="28">
        <v>0.87046353172568736</v>
      </c>
      <c r="R918" s="29">
        <v>6575</v>
      </c>
      <c r="S918" s="29">
        <v>8824.7900000000009</v>
      </c>
      <c r="T918" s="30">
        <v>2249.7900000000009</v>
      </c>
      <c r="U918" s="31">
        <v>0.34217338403041836</v>
      </c>
      <c r="V918" s="26">
        <v>13481.77</v>
      </c>
      <c r="W918" s="26">
        <v>30146.57</v>
      </c>
      <c r="X918" s="27">
        <v>16664.8</v>
      </c>
      <c r="Y918" s="28">
        <v>1.2360988208521579</v>
      </c>
      <c r="Z918" s="29">
        <v>1440</v>
      </c>
      <c r="AA918" s="29">
        <v>1578.83</v>
      </c>
      <c r="AB918" s="30">
        <v>138.82999999999993</v>
      </c>
      <c r="AC918" s="32">
        <v>9.6409722222222174E-2</v>
      </c>
      <c r="AD918" s="26">
        <v>681</v>
      </c>
      <c r="AE918" s="26">
        <v>932.52</v>
      </c>
      <c r="AF918" s="27">
        <v>251.51999999999998</v>
      </c>
      <c r="AG918" s="33">
        <v>0.36933920704845813</v>
      </c>
      <c r="AH918" s="34">
        <v>32</v>
      </c>
      <c r="AI918" s="34">
        <v>33</v>
      </c>
      <c r="AJ918" s="34">
        <v>1</v>
      </c>
      <c r="AK918" s="32">
        <v>3.125E-2</v>
      </c>
      <c r="AL918" s="35">
        <v>44799.041666666664</v>
      </c>
      <c r="AM918" s="16"/>
    </row>
    <row r="919" spans="1:39" ht="82.5" hidden="1" x14ac:dyDescent="0.25">
      <c r="A919" s="25" t="s">
        <v>183</v>
      </c>
      <c r="B919" s="25" t="s">
        <v>1136</v>
      </c>
      <c r="C919" s="39">
        <v>642648</v>
      </c>
      <c r="D919" s="25" t="s">
        <v>1671</v>
      </c>
      <c r="E919" s="25" t="s">
        <v>53</v>
      </c>
      <c r="F919" s="25" t="s">
        <v>54</v>
      </c>
      <c r="G919" s="25" t="s">
        <v>839</v>
      </c>
      <c r="H919" s="25" t="s">
        <v>194</v>
      </c>
      <c r="I919" s="25" t="s">
        <v>90</v>
      </c>
      <c r="J919" s="25" t="s">
        <v>198</v>
      </c>
      <c r="K919" s="25" t="s">
        <v>65</v>
      </c>
      <c r="L919" s="25" t="s">
        <v>219</v>
      </c>
      <c r="M919" s="25" t="s">
        <v>200</v>
      </c>
      <c r="N919" s="26">
        <v>30292.95</v>
      </c>
      <c r="O919" s="26">
        <v>23978.13</v>
      </c>
      <c r="P919" s="27">
        <v>-6314.82</v>
      </c>
      <c r="Q919" s="28">
        <v>-0.20845840368798679</v>
      </c>
      <c r="R919" s="29">
        <v>7665.64</v>
      </c>
      <c r="S919" s="29">
        <v>10484.629999999999</v>
      </c>
      <c r="T919" s="30">
        <v>2818.9899999999989</v>
      </c>
      <c r="U919" s="31">
        <v>0.36774359348991065</v>
      </c>
      <c r="V919" s="26">
        <v>13875.31</v>
      </c>
      <c r="W919" s="26">
        <v>2923.02</v>
      </c>
      <c r="X919" s="27">
        <v>-10952.289999999999</v>
      </c>
      <c r="Y919" s="28">
        <v>-0.7893365986057248</v>
      </c>
      <c r="Z919" s="29">
        <v>1272</v>
      </c>
      <c r="AA919" s="29">
        <v>5033</v>
      </c>
      <c r="AB919" s="30">
        <v>3761</v>
      </c>
      <c r="AC919" s="32">
        <v>2.9567610062893084</v>
      </c>
      <c r="AD919" s="26">
        <v>7480</v>
      </c>
      <c r="AE919" s="26">
        <v>5537.48</v>
      </c>
      <c r="AF919" s="27">
        <v>-1942.5200000000004</v>
      </c>
      <c r="AG919" s="33">
        <v>-0.25969518716577544</v>
      </c>
      <c r="AH919" s="34">
        <v>50</v>
      </c>
      <c r="AI919" s="34">
        <v>109.5</v>
      </c>
      <c r="AJ919" s="34">
        <v>59.5</v>
      </c>
      <c r="AK919" s="32">
        <v>1.19</v>
      </c>
      <c r="AL919" s="35">
        <v>44665</v>
      </c>
      <c r="AM919" s="16"/>
    </row>
    <row r="920" spans="1:39" ht="24.75" hidden="1" x14ac:dyDescent="0.25">
      <c r="A920" s="25" t="s">
        <v>183</v>
      </c>
      <c r="B920" s="25" t="s">
        <v>51</v>
      </c>
      <c r="C920" s="39">
        <v>642718</v>
      </c>
      <c r="D920" s="25" t="s">
        <v>363</v>
      </c>
      <c r="E920" s="25" t="s">
        <v>53</v>
      </c>
      <c r="F920" s="25" t="s">
        <v>63</v>
      </c>
      <c r="G920" s="25" t="s">
        <v>56</v>
      </c>
      <c r="H920" s="17"/>
      <c r="I920" s="17"/>
      <c r="J920" s="25" t="s">
        <v>198</v>
      </c>
      <c r="K920" s="25" t="s">
        <v>65</v>
      </c>
      <c r="L920" s="25" t="s">
        <v>209</v>
      </c>
      <c r="M920" s="25" t="s">
        <v>243</v>
      </c>
      <c r="N920" s="26">
        <v>0</v>
      </c>
      <c r="O920" s="26">
        <v>0</v>
      </c>
      <c r="P920" s="27">
        <v>0</v>
      </c>
      <c r="Q920" s="18"/>
      <c r="R920" s="29">
        <v>0</v>
      </c>
      <c r="S920" s="29">
        <v>0</v>
      </c>
      <c r="T920" s="30">
        <v>0</v>
      </c>
      <c r="U920" s="19"/>
      <c r="V920" s="26">
        <v>0</v>
      </c>
      <c r="W920" s="26">
        <v>0</v>
      </c>
      <c r="X920" s="27">
        <v>0</v>
      </c>
      <c r="Y920" s="18"/>
      <c r="Z920" s="29">
        <v>0</v>
      </c>
      <c r="AA920" s="29">
        <v>0</v>
      </c>
      <c r="AB920" s="30">
        <v>0</v>
      </c>
      <c r="AC920" s="19"/>
      <c r="AD920" s="26">
        <v>0</v>
      </c>
      <c r="AE920" s="26">
        <v>0</v>
      </c>
      <c r="AF920" s="27">
        <v>0</v>
      </c>
      <c r="AG920" s="18"/>
      <c r="AH920" s="34">
        <v>0</v>
      </c>
      <c r="AI920" s="34">
        <v>0</v>
      </c>
      <c r="AJ920" s="34">
        <v>0</v>
      </c>
      <c r="AK920" s="19"/>
      <c r="AL920" s="35">
        <v>44742.041666666664</v>
      </c>
      <c r="AM920" s="16"/>
    </row>
    <row r="921" spans="1:39" ht="66" hidden="1" x14ac:dyDescent="0.25">
      <c r="A921" s="25" t="s">
        <v>183</v>
      </c>
      <c r="B921" s="25" t="s">
        <v>1136</v>
      </c>
      <c r="C921" s="39">
        <v>642725</v>
      </c>
      <c r="D921" s="25" t="s">
        <v>5693</v>
      </c>
      <c r="E921" s="25" t="s">
        <v>171</v>
      </c>
      <c r="F921" s="25" t="s">
        <v>54</v>
      </c>
      <c r="G921" s="25" t="s">
        <v>90</v>
      </c>
      <c r="H921" s="25" t="s">
        <v>74</v>
      </c>
      <c r="I921" s="25" t="s">
        <v>839</v>
      </c>
      <c r="J921" s="25" t="s">
        <v>665</v>
      </c>
      <c r="K921" s="25" t="s">
        <v>65</v>
      </c>
      <c r="L921" s="25" t="s">
        <v>279</v>
      </c>
      <c r="M921" s="25" t="s">
        <v>1654</v>
      </c>
      <c r="N921" s="26">
        <v>67112.27</v>
      </c>
      <c r="O921" s="26">
        <v>69333.679999999993</v>
      </c>
      <c r="P921" s="27">
        <v>2221.4099999999889</v>
      </c>
      <c r="Q921" s="28">
        <v>3.3099908556214669E-2</v>
      </c>
      <c r="R921" s="29">
        <v>8328.2900000000009</v>
      </c>
      <c r="S921" s="29">
        <v>21043.4</v>
      </c>
      <c r="T921" s="30">
        <v>12715.11</v>
      </c>
      <c r="U921" s="31">
        <v>1.5267371813421482</v>
      </c>
      <c r="V921" s="26">
        <v>12783.98</v>
      </c>
      <c r="W921" s="26">
        <v>9397.56</v>
      </c>
      <c r="X921" s="27">
        <v>-3386.42</v>
      </c>
      <c r="Y921" s="28">
        <v>-0.26489559589423639</v>
      </c>
      <c r="Z921" s="29">
        <v>0</v>
      </c>
      <c r="AA921" s="29">
        <v>1378</v>
      </c>
      <c r="AB921" s="30">
        <v>1378</v>
      </c>
      <c r="AC921" s="19"/>
      <c r="AD921" s="26">
        <v>46000</v>
      </c>
      <c r="AE921" s="26">
        <v>37514.720000000001</v>
      </c>
      <c r="AF921" s="27">
        <v>-8485.2799999999988</v>
      </c>
      <c r="AG921" s="33">
        <v>-0.18446260869565215</v>
      </c>
      <c r="AH921" s="34">
        <v>160</v>
      </c>
      <c r="AI921" s="34">
        <v>103.5</v>
      </c>
      <c r="AJ921" s="34">
        <v>-56.5</v>
      </c>
      <c r="AK921" s="32">
        <v>-0.35312500000000002</v>
      </c>
      <c r="AL921" s="35">
        <v>44742.041666666664</v>
      </c>
      <c r="AM921" s="16"/>
    </row>
    <row r="922" spans="1:39" ht="57.75" hidden="1" x14ac:dyDescent="0.25">
      <c r="A922" s="25" t="s">
        <v>183</v>
      </c>
      <c r="B922" s="25" t="s">
        <v>1136</v>
      </c>
      <c r="C922" s="39">
        <v>642757</v>
      </c>
      <c r="D922" s="25" t="s">
        <v>1677</v>
      </c>
      <c r="E922" s="25" t="s">
        <v>53</v>
      </c>
      <c r="F922" s="25" t="s">
        <v>54</v>
      </c>
      <c r="G922" s="25" t="s">
        <v>839</v>
      </c>
      <c r="H922" s="25" t="s">
        <v>90</v>
      </c>
      <c r="I922" s="25" t="s">
        <v>194</v>
      </c>
      <c r="J922" s="25" t="s">
        <v>198</v>
      </c>
      <c r="K922" s="25" t="s">
        <v>65</v>
      </c>
      <c r="L922" s="25" t="s">
        <v>219</v>
      </c>
      <c r="M922" s="25" t="s">
        <v>200</v>
      </c>
      <c r="N922" s="26">
        <v>153311.88</v>
      </c>
      <c r="O922" s="26">
        <v>125852.67</v>
      </c>
      <c r="P922" s="27">
        <v>-27459.210000000006</v>
      </c>
      <c r="Q922" s="28">
        <v>-0.17910686373423904</v>
      </c>
      <c r="R922" s="29">
        <v>20322.89</v>
      </c>
      <c r="S922" s="29">
        <v>25439.54</v>
      </c>
      <c r="T922" s="30">
        <v>5116.6500000000015</v>
      </c>
      <c r="U922" s="31">
        <v>0.25176783420074611</v>
      </c>
      <c r="V922" s="26">
        <v>84550.66</v>
      </c>
      <c r="W922" s="26">
        <v>46349.83</v>
      </c>
      <c r="X922" s="27">
        <v>-38200.83</v>
      </c>
      <c r="Y922" s="28">
        <v>-0.45180995630312054</v>
      </c>
      <c r="Z922" s="29">
        <v>3347.33</v>
      </c>
      <c r="AA922" s="29">
        <v>4693.5</v>
      </c>
      <c r="AB922" s="30">
        <v>1346.17</v>
      </c>
      <c r="AC922" s="32">
        <v>0.40216232041657085</v>
      </c>
      <c r="AD922" s="26">
        <v>45091</v>
      </c>
      <c r="AE922" s="26">
        <v>49369.8</v>
      </c>
      <c r="AF922" s="27">
        <v>4278.8000000000029</v>
      </c>
      <c r="AG922" s="33">
        <v>9.4892550619857685E-2</v>
      </c>
      <c r="AH922" s="34">
        <v>132.99</v>
      </c>
      <c r="AI922" s="34">
        <v>213.5</v>
      </c>
      <c r="AJ922" s="34">
        <v>80.509999999999991</v>
      </c>
      <c r="AK922" s="32">
        <v>0.60538386344837947</v>
      </c>
      <c r="AL922" s="35">
        <v>44689</v>
      </c>
      <c r="AM922" s="16"/>
    </row>
    <row r="923" spans="1:39" ht="57.75" hidden="1" x14ac:dyDescent="0.25">
      <c r="A923" s="25" t="s">
        <v>183</v>
      </c>
      <c r="B923" s="25" t="s">
        <v>51</v>
      </c>
      <c r="C923" s="39">
        <v>642781</v>
      </c>
      <c r="D923" s="25" t="s">
        <v>364</v>
      </c>
      <c r="E923" s="25" t="s">
        <v>53</v>
      </c>
      <c r="F923" s="25" t="s">
        <v>54</v>
      </c>
      <c r="G923" s="25" t="s">
        <v>79</v>
      </c>
      <c r="H923" s="25" t="s">
        <v>56</v>
      </c>
      <c r="I923" s="25" t="s">
        <v>56</v>
      </c>
      <c r="J923" s="25" t="s">
        <v>95</v>
      </c>
      <c r="K923" s="25" t="s">
        <v>65</v>
      </c>
      <c r="L923" s="25" t="s">
        <v>279</v>
      </c>
      <c r="M923" s="25" t="s">
        <v>187</v>
      </c>
      <c r="N923" s="26">
        <v>17907.55</v>
      </c>
      <c r="O923" s="26">
        <v>16370.92</v>
      </c>
      <c r="P923" s="27">
        <v>-1536.6299999999992</v>
      </c>
      <c r="Q923" s="28">
        <v>-8.5809058190539703E-2</v>
      </c>
      <c r="R923" s="29">
        <v>3501.91</v>
      </c>
      <c r="S923" s="29">
        <v>5069.2700000000004</v>
      </c>
      <c r="T923" s="30">
        <v>1567.3600000000006</v>
      </c>
      <c r="U923" s="31">
        <v>0.4475728959339334</v>
      </c>
      <c r="V923" s="26">
        <v>244.46</v>
      </c>
      <c r="W923" s="26">
        <v>418.75</v>
      </c>
      <c r="X923" s="27">
        <v>174.29</v>
      </c>
      <c r="Y923" s="28">
        <v>0.71295917532520647</v>
      </c>
      <c r="Z923" s="29">
        <v>0</v>
      </c>
      <c r="AA923" s="29">
        <v>837</v>
      </c>
      <c r="AB923" s="30">
        <v>837</v>
      </c>
      <c r="AC923" s="19"/>
      <c r="AD923" s="26">
        <v>14161.18</v>
      </c>
      <c r="AE923" s="26">
        <v>10045.9</v>
      </c>
      <c r="AF923" s="27">
        <v>-4115.2800000000007</v>
      </c>
      <c r="AG923" s="33">
        <v>-0.29060290173558989</v>
      </c>
      <c r="AH923" s="34">
        <v>18</v>
      </c>
      <c r="AI923" s="34">
        <v>32</v>
      </c>
      <c r="AJ923" s="34">
        <v>14</v>
      </c>
      <c r="AK923" s="32">
        <v>0.77777777777777779</v>
      </c>
      <c r="AL923" s="35">
        <v>44538.041666666664</v>
      </c>
      <c r="AM923" s="16"/>
    </row>
    <row r="924" spans="1:39" ht="33" hidden="1" x14ac:dyDescent="0.25">
      <c r="A924" s="25" t="s">
        <v>183</v>
      </c>
      <c r="B924" s="25" t="s">
        <v>1136</v>
      </c>
      <c r="C924" s="39">
        <v>642948</v>
      </c>
      <c r="D924" s="25" t="s">
        <v>1678</v>
      </c>
      <c r="E924" s="25" t="s">
        <v>53</v>
      </c>
      <c r="F924" s="25" t="s">
        <v>54</v>
      </c>
      <c r="G924" s="25" t="s">
        <v>75</v>
      </c>
      <c r="H924" s="25" t="s">
        <v>839</v>
      </c>
      <c r="I924" s="25" t="s">
        <v>112</v>
      </c>
      <c r="J924" s="25" t="s">
        <v>198</v>
      </c>
      <c r="K924" s="25" t="s">
        <v>65</v>
      </c>
      <c r="L924" s="25" t="s">
        <v>209</v>
      </c>
      <c r="M924" s="25" t="s">
        <v>200</v>
      </c>
      <c r="N924" s="26">
        <v>90753.11</v>
      </c>
      <c r="O924" s="26">
        <v>68599.509999999995</v>
      </c>
      <c r="P924" s="27">
        <v>-22153.600000000006</v>
      </c>
      <c r="Q924" s="28">
        <v>-0.24410843881824001</v>
      </c>
      <c r="R924" s="29">
        <v>32410.26</v>
      </c>
      <c r="S924" s="29">
        <v>18273.259999999998</v>
      </c>
      <c r="T924" s="30">
        <v>-14137</v>
      </c>
      <c r="U924" s="31">
        <v>-0.43618903396640446</v>
      </c>
      <c r="V924" s="26">
        <v>32457.65</v>
      </c>
      <c r="W924" s="26">
        <v>22760.98</v>
      </c>
      <c r="X924" s="27">
        <v>-9696.6700000000019</v>
      </c>
      <c r="Y924" s="28">
        <v>-0.29874836902856494</v>
      </c>
      <c r="Z924" s="29">
        <v>5596.8</v>
      </c>
      <c r="AA924" s="29">
        <v>4593</v>
      </c>
      <c r="AB924" s="30">
        <v>-1003.8000000000002</v>
      </c>
      <c r="AC924" s="32">
        <v>-0.17935248713550603</v>
      </c>
      <c r="AD924" s="26">
        <v>20288.400000000001</v>
      </c>
      <c r="AE924" s="26">
        <v>22972.27</v>
      </c>
      <c r="AF924" s="27">
        <v>2683.869999999999</v>
      </c>
      <c r="AG924" s="33">
        <v>0.132285936791467</v>
      </c>
      <c r="AH924" s="34">
        <v>162.80000000000001</v>
      </c>
      <c r="AI924" s="34">
        <v>199</v>
      </c>
      <c r="AJ924" s="34">
        <v>36.199999999999989</v>
      </c>
      <c r="AK924" s="32">
        <v>0.22235872235872228</v>
      </c>
      <c r="AL924" s="35">
        <v>44699.041666666664</v>
      </c>
      <c r="AM924" s="16"/>
    </row>
    <row r="925" spans="1:39" ht="57.75" hidden="1" x14ac:dyDescent="0.25">
      <c r="A925" s="25" t="s">
        <v>183</v>
      </c>
      <c r="B925" s="25" t="s">
        <v>1136</v>
      </c>
      <c r="C925" s="39">
        <v>643027</v>
      </c>
      <c r="D925" s="25" t="s">
        <v>5327</v>
      </c>
      <c r="E925" s="25" t="s">
        <v>53</v>
      </c>
      <c r="F925" s="25" t="s">
        <v>54</v>
      </c>
      <c r="G925" s="25" t="s">
        <v>75</v>
      </c>
      <c r="H925" s="25" t="s">
        <v>307</v>
      </c>
      <c r="I925" s="25" t="s">
        <v>839</v>
      </c>
      <c r="J925" s="25" t="s">
        <v>195</v>
      </c>
      <c r="K925" s="25" t="s">
        <v>58</v>
      </c>
      <c r="L925" s="25" t="s">
        <v>213</v>
      </c>
      <c r="M925" s="25" t="s">
        <v>499</v>
      </c>
      <c r="N925" s="26">
        <v>68859.679999999993</v>
      </c>
      <c r="O925" s="26">
        <v>27438.2</v>
      </c>
      <c r="P925" s="27">
        <v>-41421.479999999996</v>
      </c>
      <c r="Q925" s="28">
        <v>-0.60153459905709694</v>
      </c>
      <c r="R925" s="29">
        <v>34146.03</v>
      </c>
      <c r="S925" s="29">
        <v>8634.27</v>
      </c>
      <c r="T925" s="30">
        <v>-25511.759999999998</v>
      </c>
      <c r="U925" s="31">
        <v>-0.74713692924184738</v>
      </c>
      <c r="V925" s="26">
        <v>11817.65</v>
      </c>
      <c r="W925" s="26">
        <v>10190.01</v>
      </c>
      <c r="X925" s="27">
        <v>-1627.6399999999994</v>
      </c>
      <c r="Y925" s="28">
        <v>-0.13772958244659467</v>
      </c>
      <c r="Z925" s="29">
        <v>12720</v>
      </c>
      <c r="AA925" s="29">
        <v>0</v>
      </c>
      <c r="AB925" s="30">
        <v>-12720</v>
      </c>
      <c r="AC925" s="32">
        <v>-1</v>
      </c>
      <c r="AD925" s="26">
        <v>10176</v>
      </c>
      <c r="AE925" s="26">
        <v>8613.92</v>
      </c>
      <c r="AF925" s="27">
        <v>-1562.08</v>
      </c>
      <c r="AG925" s="33">
        <v>-0.15350628930817609</v>
      </c>
      <c r="AH925" s="34">
        <v>240</v>
      </c>
      <c r="AI925" s="34">
        <v>4.5</v>
      </c>
      <c r="AJ925" s="34">
        <v>-235.5</v>
      </c>
      <c r="AK925" s="32">
        <v>-0.98124999999999996</v>
      </c>
      <c r="AL925" s="35">
        <v>44820.041666666664</v>
      </c>
      <c r="AM925" s="16"/>
    </row>
    <row r="926" spans="1:39" ht="49.5" hidden="1" x14ac:dyDescent="0.25">
      <c r="A926" s="25" t="s">
        <v>183</v>
      </c>
      <c r="B926" s="25" t="s">
        <v>1136</v>
      </c>
      <c r="C926" s="39">
        <v>643028</v>
      </c>
      <c r="D926" s="25" t="s">
        <v>5216</v>
      </c>
      <c r="E926" s="25" t="s">
        <v>53</v>
      </c>
      <c r="F926" s="25" t="s">
        <v>54</v>
      </c>
      <c r="G926" s="25" t="s">
        <v>75</v>
      </c>
      <c r="H926" s="25" t="s">
        <v>307</v>
      </c>
      <c r="I926" s="25" t="s">
        <v>839</v>
      </c>
      <c r="J926" s="25" t="s">
        <v>195</v>
      </c>
      <c r="K926" s="25" t="s">
        <v>58</v>
      </c>
      <c r="L926" s="25" t="s">
        <v>213</v>
      </c>
      <c r="M926" s="25" t="s">
        <v>499</v>
      </c>
      <c r="N926" s="26">
        <v>27105.26</v>
      </c>
      <c r="O926" s="26">
        <v>14351.4</v>
      </c>
      <c r="P926" s="27">
        <v>-12753.859999999999</v>
      </c>
      <c r="Q926" s="28">
        <v>-0.4705308121006771</v>
      </c>
      <c r="R926" s="29">
        <v>13473.42</v>
      </c>
      <c r="S926" s="29">
        <v>5874.96</v>
      </c>
      <c r="T926" s="30">
        <v>-7598.46</v>
      </c>
      <c r="U926" s="31">
        <v>-0.56395926201365354</v>
      </c>
      <c r="V926" s="26">
        <v>5691.84</v>
      </c>
      <c r="W926" s="26">
        <v>3353.72</v>
      </c>
      <c r="X926" s="27">
        <v>-2338.1200000000003</v>
      </c>
      <c r="Y926" s="28">
        <v>-0.4107845617585878</v>
      </c>
      <c r="Z926" s="29">
        <v>4240</v>
      </c>
      <c r="AA926" s="29">
        <v>0</v>
      </c>
      <c r="AB926" s="30">
        <v>-4240</v>
      </c>
      <c r="AC926" s="32">
        <v>-1</v>
      </c>
      <c r="AD926" s="26">
        <v>3700</v>
      </c>
      <c r="AE926" s="26">
        <v>5122.72</v>
      </c>
      <c r="AF926" s="27">
        <v>1422.7200000000003</v>
      </c>
      <c r="AG926" s="33">
        <v>0.38451891891891898</v>
      </c>
      <c r="AH926" s="34">
        <v>96</v>
      </c>
      <c r="AI926" s="34">
        <v>5.5</v>
      </c>
      <c r="AJ926" s="34">
        <v>-90.5</v>
      </c>
      <c r="AK926" s="32">
        <v>-0.94270833333333337</v>
      </c>
      <c r="AL926" s="35">
        <v>44819.041666666664</v>
      </c>
      <c r="AM926" s="16"/>
    </row>
    <row r="927" spans="1:39" ht="57.75" hidden="1" x14ac:dyDescent="0.25">
      <c r="A927" s="25" t="s">
        <v>183</v>
      </c>
      <c r="B927" s="25" t="s">
        <v>1136</v>
      </c>
      <c r="C927" s="39">
        <v>643030</v>
      </c>
      <c r="D927" s="25" t="s">
        <v>5328</v>
      </c>
      <c r="E927" s="25" t="s">
        <v>53</v>
      </c>
      <c r="F927" s="25" t="s">
        <v>54</v>
      </c>
      <c r="G927" s="25" t="s">
        <v>112</v>
      </c>
      <c r="H927" s="25" t="s">
        <v>75</v>
      </c>
      <c r="I927" s="25" t="s">
        <v>307</v>
      </c>
      <c r="J927" s="25" t="s">
        <v>195</v>
      </c>
      <c r="K927" s="25" t="s">
        <v>58</v>
      </c>
      <c r="L927" s="25" t="s">
        <v>213</v>
      </c>
      <c r="M927" s="25" t="s">
        <v>499</v>
      </c>
      <c r="N927" s="26">
        <v>136771.87</v>
      </c>
      <c r="O927" s="26">
        <v>126924.37</v>
      </c>
      <c r="P927" s="27">
        <v>-9847.5</v>
      </c>
      <c r="Q927" s="28">
        <v>-7.1999454273747959E-2</v>
      </c>
      <c r="R927" s="29">
        <v>75638.850000000006</v>
      </c>
      <c r="S927" s="29">
        <v>23044.93</v>
      </c>
      <c r="T927" s="30">
        <v>-52593.920000000006</v>
      </c>
      <c r="U927" s="31">
        <v>-0.69532945040809058</v>
      </c>
      <c r="V927" s="26">
        <v>18153.02</v>
      </c>
      <c r="W927" s="26">
        <v>16961.11</v>
      </c>
      <c r="X927" s="27">
        <v>-1191.9099999999999</v>
      </c>
      <c r="Y927" s="28">
        <v>-6.5659047365121612E-2</v>
      </c>
      <c r="Z927" s="29">
        <v>29680</v>
      </c>
      <c r="AA927" s="29">
        <v>0</v>
      </c>
      <c r="AB927" s="30">
        <v>-29680</v>
      </c>
      <c r="AC927" s="32">
        <v>-1</v>
      </c>
      <c r="AD927" s="26">
        <v>13300</v>
      </c>
      <c r="AE927" s="26">
        <v>86918.33</v>
      </c>
      <c r="AF927" s="27">
        <v>73618.33</v>
      </c>
      <c r="AG927" s="33">
        <v>5.5352127819548871</v>
      </c>
      <c r="AH927" s="34">
        <v>590</v>
      </c>
      <c r="AI927" s="34">
        <v>9</v>
      </c>
      <c r="AJ927" s="34">
        <v>-581</v>
      </c>
      <c r="AK927" s="32">
        <v>-0.98474576271186443</v>
      </c>
      <c r="AL927" s="35">
        <v>44834.041666666664</v>
      </c>
      <c r="AM927" s="16"/>
    </row>
    <row r="928" spans="1:39" ht="33" hidden="1" x14ac:dyDescent="0.25">
      <c r="A928" s="25" t="s">
        <v>183</v>
      </c>
      <c r="B928" s="25" t="s">
        <v>1136</v>
      </c>
      <c r="C928" s="39">
        <v>643077</v>
      </c>
      <c r="D928" s="25" t="s">
        <v>5329</v>
      </c>
      <c r="E928" s="25" t="s">
        <v>53</v>
      </c>
      <c r="F928" s="25" t="s">
        <v>54</v>
      </c>
      <c r="G928" s="25" t="s">
        <v>5699</v>
      </c>
      <c r="H928" s="25" t="s">
        <v>75</v>
      </c>
      <c r="I928" s="25" t="s">
        <v>56</v>
      </c>
      <c r="J928" s="25" t="s">
        <v>195</v>
      </c>
      <c r="K928" s="25" t="s">
        <v>58</v>
      </c>
      <c r="L928" s="25" t="s">
        <v>202</v>
      </c>
      <c r="M928" s="25" t="s">
        <v>499</v>
      </c>
      <c r="N928" s="26">
        <v>21240.29</v>
      </c>
      <c r="O928" s="26">
        <v>10842.49</v>
      </c>
      <c r="P928" s="27">
        <v>-10397.800000000001</v>
      </c>
      <c r="Q928" s="28">
        <v>-0.48953192258674438</v>
      </c>
      <c r="R928" s="29">
        <v>9754.02</v>
      </c>
      <c r="S928" s="29">
        <v>4871.25</v>
      </c>
      <c r="T928" s="30">
        <v>-4882.7700000000004</v>
      </c>
      <c r="U928" s="31">
        <v>-0.50059052575245899</v>
      </c>
      <c r="V928" s="26">
        <v>5958.27</v>
      </c>
      <c r="W928" s="26">
        <v>5971.24</v>
      </c>
      <c r="X928" s="27">
        <v>12.969999999999345</v>
      </c>
      <c r="Y928" s="28">
        <v>2.176806354864641E-3</v>
      </c>
      <c r="Z928" s="29">
        <v>5528</v>
      </c>
      <c r="AA928" s="29">
        <v>0</v>
      </c>
      <c r="AB928" s="30">
        <v>-5528</v>
      </c>
      <c r="AC928" s="32">
        <v>-1</v>
      </c>
      <c r="AD928" s="26">
        <v>0</v>
      </c>
      <c r="AE928" s="26">
        <v>0</v>
      </c>
      <c r="AF928" s="27">
        <v>0</v>
      </c>
      <c r="AG928" s="18"/>
      <c r="AH928" s="34">
        <v>112</v>
      </c>
      <c r="AI928" s="34">
        <v>14.5</v>
      </c>
      <c r="AJ928" s="34">
        <v>-97.5</v>
      </c>
      <c r="AK928" s="32">
        <v>-0.8705357142857143</v>
      </c>
      <c r="AL928" s="35">
        <v>44841.041666666664</v>
      </c>
      <c r="AM928" s="16"/>
    </row>
    <row r="929" spans="1:39" ht="41.25" hidden="1" x14ac:dyDescent="0.25">
      <c r="A929" s="25" t="s">
        <v>183</v>
      </c>
      <c r="B929" s="25" t="s">
        <v>1136</v>
      </c>
      <c r="C929" s="39">
        <v>643078</v>
      </c>
      <c r="D929" s="25" t="s">
        <v>1679</v>
      </c>
      <c r="E929" s="25" t="s">
        <v>53</v>
      </c>
      <c r="F929" s="25" t="s">
        <v>54</v>
      </c>
      <c r="G929" s="25" t="s">
        <v>211</v>
      </c>
      <c r="H929" s="25" t="s">
        <v>90</v>
      </c>
      <c r="I929" s="17"/>
      <c r="J929" s="25" t="s">
        <v>195</v>
      </c>
      <c r="K929" s="25" t="s">
        <v>58</v>
      </c>
      <c r="L929" s="25" t="s">
        <v>202</v>
      </c>
      <c r="M929" s="25" t="s">
        <v>272</v>
      </c>
      <c r="N929" s="26">
        <v>20406.939999999999</v>
      </c>
      <c r="O929" s="26">
        <v>30185.64</v>
      </c>
      <c r="P929" s="27">
        <v>9778.7000000000007</v>
      </c>
      <c r="Q929" s="28">
        <v>0.47918502235023974</v>
      </c>
      <c r="R929" s="29">
        <v>10970.3</v>
      </c>
      <c r="S929" s="29">
        <v>17056.96</v>
      </c>
      <c r="T929" s="30">
        <v>6086.66</v>
      </c>
      <c r="U929" s="31">
        <v>0.55483077035267958</v>
      </c>
      <c r="V929" s="26">
        <v>3844.64</v>
      </c>
      <c r="W929" s="26">
        <v>5854.79</v>
      </c>
      <c r="X929" s="27">
        <v>2010.15</v>
      </c>
      <c r="Y929" s="28">
        <v>0.52284479171001708</v>
      </c>
      <c r="Z929" s="29">
        <v>5592</v>
      </c>
      <c r="AA929" s="29">
        <v>4565.07</v>
      </c>
      <c r="AB929" s="30">
        <v>-1026.9300000000003</v>
      </c>
      <c r="AC929" s="32">
        <v>-0.18364270386266099</v>
      </c>
      <c r="AD929" s="26">
        <v>0</v>
      </c>
      <c r="AE929" s="26">
        <v>2708.82</v>
      </c>
      <c r="AF929" s="27">
        <v>2708.82</v>
      </c>
      <c r="AG929" s="18"/>
      <c r="AH929" s="34">
        <v>132</v>
      </c>
      <c r="AI929" s="34">
        <v>192</v>
      </c>
      <c r="AJ929" s="34">
        <v>60</v>
      </c>
      <c r="AK929" s="32">
        <v>0.45454545454545453</v>
      </c>
      <c r="AL929" s="35">
        <v>44631.041666666664</v>
      </c>
      <c r="AM929" s="16"/>
    </row>
    <row r="930" spans="1:39" ht="49.5" hidden="1" x14ac:dyDescent="0.25">
      <c r="A930" s="25" t="s">
        <v>183</v>
      </c>
      <c r="B930" s="25" t="s">
        <v>1136</v>
      </c>
      <c r="C930" s="39">
        <v>643079</v>
      </c>
      <c r="D930" s="25" t="s">
        <v>4911</v>
      </c>
      <c r="E930" s="25" t="s">
        <v>53</v>
      </c>
      <c r="F930" s="25" t="s">
        <v>54</v>
      </c>
      <c r="G930" s="25" t="s">
        <v>211</v>
      </c>
      <c r="H930" s="25" t="s">
        <v>90</v>
      </c>
      <c r="I930" s="17"/>
      <c r="J930" s="25" t="s">
        <v>195</v>
      </c>
      <c r="K930" s="25" t="s">
        <v>58</v>
      </c>
      <c r="L930" s="25" t="s">
        <v>202</v>
      </c>
      <c r="M930" s="25" t="s">
        <v>272</v>
      </c>
      <c r="N930" s="26">
        <v>10633.28</v>
      </c>
      <c r="O930" s="26">
        <v>18304.52</v>
      </c>
      <c r="P930" s="27">
        <v>7671.24</v>
      </c>
      <c r="Q930" s="28">
        <v>0.72143684733214952</v>
      </c>
      <c r="R930" s="29">
        <v>6136.89</v>
      </c>
      <c r="S930" s="29">
        <v>9982.99</v>
      </c>
      <c r="T930" s="30">
        <v>3846.0999999999995</v>
      </c>
      <c r="U930" s="31">
        <v>0.62671809336650963</v>
      </c>
      <c r="V930" s="26">
        <v>1604.39</v>
      </c>
      <c r="W930" s="26">
        <v>1608.32</v>
      </c>
      <c r="X930" s="27">
        <v>3.9299999999998363</v>
      </c>
      <c r="Y930" s="28">
        <v>2.4495291045193725E-3</v>
      </c>
      <c r="Z930" s="29">
        <v>2892</v>
      </c>
      <c r="AA930" s="29">
        <v>3271.56</v>
      </c>
      <c r="AB930" s="30">
        <v>379.55999999999995</v>
      </c>
      <c r="AC930" s="32">
        <v>0.13124481327800827</v>
      </c>
      <c r="AD930" s="26">
        <v>0</v>
      </c>
      <c r="AE930" s="26">
        <v>3441.65</v>
      </c>
      <c r="AF930" s="27">
        <v>3441.65</v>
      </c>
      <c r="AG930" s="18"/>
      <c r="AH930" s="34">
        <v>72</v>
      </c>
      <c r="AI930" s="34">
        <v>80</v>
      </c>
      <c r="AJ930" s="34">
        <v>8</v>
      </c>
      <c r="AK930" s="32">
        <v>0.1111111111111111</v>
      </c>
      <c r="AL930" s="35">
        <v>44732.041666666664</v>
      </c>
      <c r="AM930" s="16"/>
    </row>
    <row r="931" spans="1:39" ht="33" hidden="1" x14ac:dyDescent="0.25">
      <c r="A931" s="25" t="s">
        <v>183</v>
      </c>
      <c r="B931" s="25" t="s">
        <v>1136</v>
      </c>
      <c r="C931" s="39">
        <v>643080</v>
      </c>
      <c r="D931" s="25" t="s">
        <v>5330</v>
      </c>
      <c r="E931" s="25" t="s">
        <v>53</v>
      </c>
      <c r="F931" s="25" t="s">
        <v>54</v>
      </c>
      <c r="G931" s="25" t="s">
        <v>112</v>
      </c>
      <c r="H931" s="25" t="s">
        <v>75</v>
      </c>
      <c r="I931" s="25" t="s">
        <v>307</v>
      </c>
      <c r="J931" s="25" t="s">
        <v>195</v>
      </c>
      <c r="K931" s="25" t="s">
        <v>58</v>
      </c>
      <c r="L931" s="25" t="s">
        <v>202</v>
      </c>
      <c r="M931" s="25" t="s">
        <v>499</v>
      </c>
      <c r="N931" s="26">
        <v>56068.97</v>
      </c>
      <c r="O931" s="26">
        <v>92069.39</v>
      </c>
      <c r="P931" s="27">
        <v>36000.42</v>
      </c>
      <c r="Q931" s="28">
        <v>0.64207386010479583</v>
      </c>
      <c r="R931" s="29">
        <v>24582.14</v>
      </c>
      <c r="S931" s="29">
        <v>12204.1</v>
      </c>
      <c r="T931" s="30">
        <v>-12378.039999999999</v>
      </c>
      <c r="U931" s="31">
        <v>-0.50353793445159778</v>
      </c>
      <c r="V931" s="26">
        <v>15924.83</v>
      </c>
      <c r="W931" s="26">
        <v>21778.12</v>
      </c>
      <c r="X931" s="27">
        <v>5853.2899999999991</v>
      </c>
      <c r="Y931" s="28">
        <v>0.36755745587237032</v>
      </c>
      <c r="Z931" s="29">
        <v>12984</v>
      </c>
      <c r="AA931" s="29">
        <v>0</v>
      </c>
      <c r="AB931" s="30">
        <v>-12984</v>
      </c>
      <c r="AC931" s="32">
        <v>-1</v>
      </c>
      <c r="AD931" s="26">
        <v>2578</v>
      </c>
      <c r="AE931" s="26">
        <v>58087.17</v>
      </c>
      <c r="AF931" s="27">
        <v>55509.17</v>
      </c>
      <c r="AG931" s="33">
        <v>21.531873545384016</v>
      </c>
      <c r="AH931" s="34">
        <v>304</v>
      </c>
      <c r="AI931" s="34">
        <v>7</v>
      </c>
      <c r="AJ931" s="34">
        <v>-297</v>
      </c>
      <c r="AK931" s="32">
        <v>-0.97697368421052633</v>
      </c>
      <c r="AL931" s="35">
        <v>44827.041666666664</v>
      </c>
      <c r="AM931" s="16"/>
    </row>
    <row r="932" spans="1:39" ht="33" hidden="1" x14ac:dyDescent="0.25">
      <c r="A932" s="25" t="s">
        <v>183</v>
      </c>
      <c r="B932" s="25" t="s">
        <v>1136</v>
      </c>
      <c r="C932" s="39">
        <v>643081</v>
      </c>
      <c r="D932" s="25" t="s">
        <v>1680</v>
      </c>
      <c r="E932" s="25" t="s">
        <v>53</v>
      </c>
      <c r="F932" s="25" t="s">
        <v>54</v>
      </c>
      <c r="G932" s="25" t="s">
        <v>83</v>
      </c>
      <c r="H932" s="17"/>
      <c r="I932" s="17"/>
      <c r="J932" s="25" t="s">
        <v>195</v>
      </c>
      <c r="K932" s="25" t="s">
        <v>58</v>
      </c>
      <c r="L932" s="25" t="s">
        <v>202</v>
      </c>
      <c r="M932" s="25" t="s">
        <v>272</v>
      </c>
      <c r="N932" s="26">
        <v>14942.15</v>
      </c>
      <c r="O932" s="26">
        <v>20723.29</v>
      </c>
      <c r="P932" s="27">
        <v>5781.1400000000012</v>
      </c>
      <c r="Q932" s="28">
        <v>0.38690148338759828</v>
      </c>
      <c r="R932" s="29">
        <v>7928.72</v>
      </c>
      <c r="S932" s="29">
        <v>8509.84</v>
      </c>
      <c r="T932" s="30">
        <v>581.11999999999989</v>
      </c>
      <c r="U932" s="31">
        <v>7.3293040995267816E-2</v>
      </c>
      <c r="V932" s="26">
        <v>2528.9299999999998</v>
      </c>
      <c r="W932" s="26">
        <v>8830.25</v>
      </c>
      <c r="X932" s="27">
        <v>6301.32</v>
      </c>
      <c r="Y932" s="28">
        <v>2.4916941156931984</v>
      </c>
      <c r="Z932" s="29">
        <v>3840</v>
      </c>
      <c r="AA932" s="29">
        <v>3383.2</v>
      </c>
      <c r="AB932" s="30">
        <v>-456.80000000000018</v>
      </c>
      <c r="AC932" s="32">
        <v>-0.11895833333333337</v>
      </c>
      <c r="AD932" s="26">
        <v>644.5</v>
      </c>
      <c r="AE932" s="26">
        <v>0</v>
      </c>
      <c r="AF932" s="27">
        <v>-644.5</v>
      </c>
      <c r="AG932" s="33">
        <v>-1</v>
      </c>
      <c r="AH932" s="34">
        <v>95</v>
      </c>
      <c r="AI932" s="34">
        <v>98.5</v>
      </c>
      <c r="AJ932" s="34">
        <v>3.5</v>
      </c>
      <c r="AK932" s="32">
        <v>3.6842105263157891E-2</v>
      </c>
      <c r="AL932" s="35">
        <v>44634.041666666664</v>
      </c>
      <c r="AM932" s="16"/>
    </row>
    <row r="933" spans="1:39" ht="57.75" hidden="1" x14ac:dyDescent="0.25">
      <c r="A933" s="25" t="s">
        <v>183</v>
      </c>
      <c r="B933" s="25" t="s">
        <v>1136</v>
      </c>
      <c r="C933" s="39">
        <v>643097</v>
      </c>
      <c r="D933" s="25" t="s">
        <v>1683</v>
      </c>
      <c r="E933" s="25" t="s">
        <v>53</v>
      </c>
      <c r="F933" s="25" t="s">
        <v>54</v>
      </c>
      <c r="G933" s="25" t="s">
        <v>75</v>
      </c>
      <c r="H933" s="25" t="s">
        <v>83</v>
      </c>
      <c r="I933" s="25" t="s">
        <v>194</v>
      </c>
      <c r="J933" s="25" t="s">
        <v>95</v>
      </c>
      <c r="K933" s="25" t="s">
        <v>65</v>
      </c>
      <c r="L933" s="25" t="s">
        <v>366</v>
      </c>
      <c r="M933" s="25" t="s">
        <v>272</v>
      </c>
      <c r="N933" s="26">
        <v>9259.5</v>
      </c>
      <c r="O933" s="26">
        <v>3001</v>
      </c>
      <c r="P933" s="27">
        <v>-6258.5</v>
      </c>
      <c r="Q933" s="28">
        <v>-0.6759004265889087</v>
      </c>
      <c r="R933" s="29">
        <v>8579.82</v>
      </c>
      <c r="S933" s="29">
        <v>2669.1</v>
      </c>
      <c r="T933" s="30">
        <v>-5910.7199999999993</v>
      </c>
      <c r="U933" s="31">
        <v>-0.68890955754316519</v>
      </c>
      <c r="V933" s="26">
        <v>655.98</v>
      </c>
      <c r="W933" s="26">
        <v>148.9</v>
      </c>
      <c r="X933" s="27">
        <v>-507.08000000000004</v>
      </c>
      <c r="Y933" s="28">
        <v>-0.77301137229793593</v>
      </c>
      <c r="Z933" s="29">
        <v>19.7</v>
      </c>
      <c r="AA933" s="29">
        <v>183</v>
      </c>
      <c r="AB933" s="30">
        <v>163.30000000000001</v>
      </c>
      <c r="AC933" s="32">
        <v>8.2893401015228427</v>
      </c>
      <c r="AD933" s="26">
        <v>4</v>
      </c>
      <c r="AE933" s="26">
        <v>0</v>
      </c>
      <c r="AF933" s="27">
        <v>-4</v>
      </c>
      <c r="AG933" s="33">
        <v>-1</v>
      </c>
      <c r="AH933" s="34">
        <v>64.599999999999994</v>
      </c>
      <c r="AI933" s="34">
        <v>20.5</v>
      </c>
      <c r="AJ933" s="34">
        <v>-44.099999999999994</v>
      </c>
      <c r="AK933" s="32">
        <v>-0.6826625386996904</v>
      </c>
      <c r="AL933" s="35">
        <v>44592.041666666664</v>
      </c>
      <c r="AM933" s="16"/>
    </row>
    <row r="934" spans="1:39" ht="33" hidden="1" x14ac:dyDescent="0.25">
      <c r="A934" s="25" t="s">
        <v>183</v>
      </c>
      <c r="B934" s="25" t="s">
        <v>1136</v>
      </c>
      <c r="C934" s="39">
        <v>643099</v>
      </c>
      <c r="D934" s="25" t="s">
        <v>5331</v>
      </c>
      <c r="E934" s="25" t="s">
        <v>53</v>
      </c>
      <c r="F934" s="25" t="s">
        <v>54</v>
      </c>
      <c r="G934" s="25" t="s">
        <v>75</v>
      </c>
      <c r="H934" s="25" t="s">
        <v>265</v>
      </c>
      <c r="I934" s="25" t="s">
        <v>112</v>
      </c>
      <c r="J934" s="25" t="s">
        <v>195</v>
      </c>
      <c r="K934" s="25" t="s">
        <v>58</v>
      </c>
      <c r="L934" s="25" t="s">
        <v>196</v>
      </c>
      <c r="M934" s="25" t="s">
        <v>499</v>
      </c>
      <c r="N934" s="26">
        <v>26037.58</v>
      </c>
      <c r="O934" s="26">
        <v>13946.54</v>
      </c>
      <c r="P934" s="27">
        <v>-12091.04</v>
      </c>
      <c r="Q934" s="28">
        <v>-0.4643688084683753</v>
      </c>
      <c r="R934" s="29">
        <v>17426.54</v>
      </c>
      <c r="S934" s="29">
        <v>6061.41</v>
      </c>
      <c r="T934" s="30">
        <v>-11365.130000000001</v>
      </c>
      <c r="U934" s="31">
        <v>-0.65217363859951549</v>
      </c>
      <c r="V934" s="26">
        <v>1252.04</v>
      </c>
      <c r="W934" s="26">
        <v>1191.03</v>
      </c>
      <c r="X934" s="27">
        <v>-61.009999999999991</v>
      </c>
      <c r="Y934" s="28">
        <v>-4.8728475128590132E-2</v>
      </c>
      <c r="Z934" s="29">
        <v>4259</v>
      </c>
      <c r="AA934" s="29">
        <v>0</v>
      </c>
      <c r="AB934" s="30">
        <v>-4259</v>
      </c>
      <c r="AC934" s="32">
        <v>-1</v>
      </c>
      <c r="AD934" s="26">
        <v>3100</v>
      </c>
      <c r="AE934" s="26">
        <v>6694.1</v>
      </c>
      <c r="AF934" s="27">
        <v>3594.1000000000004</v>
      </c>
      <c r="AG934" s="33">
        <v>1.1593870967741937</v>
      </c>
      <c r="AH934" s="34">
        <v>81</v>
      </c>
      <c r="AI934" s="34">
        <v>5.5</v>
      </c>
      <c r="AJ934" s="34">
        <v>-75.5</v>
      </c>
      <c r="AK934" s="32">
        <v>-0.9320987654320988</v>
      </c>
      <c r="AL934" s="35">
        <v>44827.041666666664</v>
      </c>
      <c r="AM934" s="16"/>
    </row>
    <row r="935" spans="1:39" ht="33" hidden="1" x14ac:dyDescent="0.25">
      <c r="A935" s="25" t="s">
        <v>183</v>
      </c>
      <c r="B935" s="25" t="s">
        <v>1136</v>
      </c>
      <c r="C935" s="39">
        <v>643102</v>
      </c>
      <c r="D935" s="25" t="s">
        <v>5332</v>
      </c>
      <c r="E935" s="25" t="s">
        <v>53</v>
      </c>
      <c r="F935" s="25" t="s">
        <v>54</v>
      </c>
      <c r="G935" s="25" t="s">
        <v>75</v>
      </c>
      <c r="H935" s="25" t="s">
        <v>265</v>
      </c>
      <c r="I935" s="17"/>
      <c r="J935" s="25" t="s">
        <v>195</v>
      </c>
      <c r="K935" s="25" t="s">
        <v>58</v>
      </c>
      <c r="L935" s="25" t="s">
        <v>196</v>
      </c>
      <c r="M935" s="25" t="s">
        <v>499</v>
      </c>
      <c r="N935" s="26">
        <v>34626.36</v>
      </c>
      <c r="O935" s="26">
        <v>11325.91</v>
      </c>
      <c r="P935" s="27">
        <v>-23300.45</v>
      </c>
      <c r="Q935" s="28">
        <v>-0.67291075354152152</v>
      </c>
      <c r="R935" s="29">
        <v>21261.4</v>
      </c>
      <c r="S935" s="29">
        <v>4750.4799999999996</v>
      </c>
      <c r="T935" s="30">
        <v>-16510.920000000002</v>
      </c>
      <c r="U935" s="31">
        <v>-0.77656786476901807</v>
      </c>
      <c r="V935" s="26">
        <v>3885.96</v>
      </c>
      <c r="W935" s="26">
        <v>4385.3599999999997</v>
      </c>
      <c r="X935" s="27">
        <v>499.39999999999964</v>
      </c>
      <c r="Y935" s="28">
        <v>0.12851393220722798</v>
      </c>
      <c r="Z935" s="29">
        <v>6379</v>
      </c>
      <c r="AA935" s="29">
        <v>0</v>
      </c>
      <c r="AB935" s="30">
        <v>-6379</v>
      </c>
      <c r="AC935" s="32">
        <v>-1</v>
      </c>
      <c r="AD935" s="26">
        <v>3100</v>
      </c>
      <c r="AE935" s="26">
        <v>2190.0700000000002</v>
      </c>
      <c r="AF935" s="27">
        <v>-909.92999999999984</v>
      </c>
      <c r="AG935" s="33">
        <v>-0.29352580645161286</v>
      </c>
      <c r="AH935" s="34">
        <v>121</v>
      </c>
      <c r="AI935" s="34">
        <v>4</v>
      </c>
      <c r="AJ935" s="34">
        <v>-117</v>
      </c>
      <c r="AK935" s="32">
        <v>-0.96694214876033058</v>
      </c>
      <c r="AL935" s="35">
        <v>44841.041666666664</v>
      </c>
      <c r="AM935" s="16"/>
    </row>
    <row r="936" spans="1:39" ht="33" hidden="1" x14ac:dyDescent="0.25">
      <c r="A936" s="25" t="s">
        <v>183</v>
      </c>
      <c r="B936" s="25" t="s">
        <v>1136</v>
      </c>
      <c r="C936" s="39">
        <v>643103</v>
      </c>
      <c r="D936" s="25" t="s">
        <v>5333</v>
      </c>
      <c r="E936" s="25" t="s">
        <v>53</v>
      </c>
      <c r="F936" s="25" t="s">
        <v>54</v>
      </c>
      <c r="G936" s="25" t="s">
        <v>75</v>
      </c>
      <c r="H936" s="25" t="s">
        <v>265</v>
      </c>
      <c r="I936" s="17"/>
      <c r="J936" s="25" t="s">
        <v>195</v>
      </c>
      <c r="K936" s="25" t="s">
        <v>58</v>
      </c>
      <c r="L936" s="25" t="s">
        <v>196</v>
      </c>
      <c r="M936" s="25" t="s">
        <v>499</v>
      </c>
      <c r="N936" s="26">
        <v>48764.39</v>
      </c>
      <c r="O936" s="26">
        <v>31325.66</v>
      </c>
      <c r="P936" s="27">
        <v>-17438.73</v>
      </c>
      <c r="Q936" s="28">
        <v>-0.35761197874104445</v>
      </c>
      <c r="R936" s="29">
        <v>22616.65</v>
      </c>
      <c r="S936" s="29">
        <v>7286.16</v>
      </c>
      <c r="T936" s="30">
        <v>-15330.490000000002</v>
      </c>
      <c r="U936" s="31">
        <v>-0.67784088271251497</v>
      </c>
      <c r="V936" s="26">
        <v>9668.74</v>
      </c>
      <c r="W936" s="26">
        <v>10521.36</v>
      </c>
      <c r="X936" s="27">
        <v>852.6200000000008</v>
      </c>
      <c r="Y936" s="28">
        <v>8.818315519912634E-2</v>
      </c>
      <c r="Z936" s="29">
        <v>6379</v>
      </c>
      <c r="AA936" s="29">
        <v>0</v>
      </c>
      <c r="AB936" s="30">
        <v>-6379</v>
      </c>
      <c r="AC936" s="32">
        <v>-1</v>
      </c>
      <c r="AD936" s="26">
        <v>10100</v>
      </c>
      <c r="AE936" s="26">
        <v>13518.14</v>
      </c>
      <c r="AF936" s="27">
        <v>3418.1399999999994</v>
      </c>
      <c r="AG936" s="33">
        <v>0.33842970297029695</v>
      </c>
      <c r="AH936" s="34">
        <v>121</v>
      </c>
      <c r="AI936" s="34">
        <v>2.5</v>
      </c>
      <c r="AJ936" s="34">
        <v>-118.5</v>
      </c>
      <c r="AK936" s="32">
        <v>-0.97933884297520657</v>
      </c>
      <c r="AL936" s="35">
        <v>44841.041666666664</v>
      </c>
      <c r="AM936" s="16"/>
    </row>
    <row r="937" spans="1:39" ht="33" hidden="1" x14ac:dyDescent="0.25">
      <c r="A937" s="25" t="s">
        <v>183</v>
      </c>
      <c r="B937" s="25" t="s">
        <v>1136</v>
      </c>
      <c r="C937" s="39">
        <v>643113</v>
      </c>
      <c r="D937" s="25" t="s">
        <v>5334</v>
      </c>
      <c r="E937" s="25" t="s">
        <v>53</v>
      </c>
      <c r="F937" s="25" t="s">
        <v>54</v>
      </c>
      <c r="G937" s="25" t="s">
        <v>112</v>
      </c>
      <c r="H937" s="25" t="s">
        <v>75</v>
      </c>
      <c r="I937" s="25" t="s">
        <v>307</v>
      </c>
      <c r="J937" s="25" t="s">
        <v>195</v>
      </c>
      <c r="K937" s="25" t="s">
        <v>58</v>
      </c>
      <c r="L937" s="25" t="s">
        <v>202</v>
      </c>
      <c r="M937" s="25" t="s">
        <v>499</v>
      </c>
      <c r="N937" s="26">
        <v>20721.900000000001</v>
      </c>
      <c r="O937" s="26">
        <v>23365.34</v>
      </c>
      <c r="P937" s="27">
        <v>2643.4399999999987</v>
      </c>
      <c r="Q937" s="28">
        <v>0.12756745279149106</v>
      </c>
      <c r="R937" s="29">
        <v>11276.61</v>
      </c>
      <c r="S937" s="29">
        <v>4177.3500000000004</v>
      </c>
      <c r="T937" s="30">
        <v>-7099.26</v>
      </c>
      <c r="U937" s="31">
        <v>-0.6295562230138313</v>
      </c>
      <c r="V937" s="26">
        <v>2800.29</v>
      </c>
      <c r="W937" s="26">
        <v>4450.38</v>
      </c>
      <c r="X937" s="27">
        <v>1650.0900000000001</v>
      </c>
      <c r="Y937" s="28">
        <v>0.58925682697149229</v>
      </c>
      <c r="Z937" s="29">
        <v>6645</v>
      </c>
      <c r="AA937" s="29">
        <v>0</v>
      </c>
      <c r="AB937" s="30">
        <v>-6645</v>
      </c>
      <c r="AC937" s="32">
        <v>-1</v>
      </c>
      <c r="AD937" s="26">
        <v>0</v>
      </c>
      <c r="AE937" s="26">
        <v>14737.61</v>
      </c>
      <c r="AF937" s="27">
        <v>14737.61</v>
      </c>
      <c r="AG937" s="18"/>
      <c r="AH937" s="34">
        <v>135</v>
      </c>
      <c r="AI937" s="34">
        <v>2.5</v>
      </c>
      <c r="AJ937" s="34">
        <v>-132.5</v>
      </c>
      <c r="AK937" s="32">
        <v>-0.98148148148148151</v>
      </c>
      <c r="AL937" s="35">
        <v>44827.041666666664</v>
      </c>
      <c r="AM937" s="16"/>
    </row>
    <row r="938" spans="1:39" ht="57.75" hidden="1" x14ac:dyDescent="0.25">
      <c r="A938" s="25" t="s">
        <v>183</v>
      </c>
      <c r="B938" s="25" t="s">
        <v>1136</v>
      </c>
      <c r="C938" s="39">
        <v>643128</v>
      </c>
      <c r="D938" s="25" t="s">
        <v>5702</v>
      </c>
      <c r="E938" s="25" t="s">
        <v>171</v>
      </c>
      <c r="F938" s="25" t="s">
        <v>54</v>
      </c>
      <c r="G938" s="25" t="s">
        <v>74</v>
      </c>
      <c r="H938" s="25" t="s">
        <v>75</v>
      </c>
      <c r="I938" s="25" t="s">
        <v>839</v>
      </c>
      <c r="J938" s="25" t="s">
        <v>198</v>
      </c>
      <c r="K938" s="25" t="s">
        <v>65</v>
      </c>
      <c r="L938" s="25" t="s">
        <v>5513</v>
      </c>
      <c r="M938" s="25" t="s">
        <v>200</v>
      </c>
      <c r="N938" s="26">
        <v>138811.47</v>
      </c>
      <c r="O938" s="26">
        <v>109848.01</v>
      </c>
      <c r="P938" s="27">
        <v>-28963.460000000006</v>
      </c>
      <c r="Q938" s="28">
        <v>-0.2086532186425229</v>
      </c>
      <c r="R938" s="29">
        <v>26598.59</v>
      </c>
      <c r="S938" s="29">
        <v>19443.86</v>
      </c>
      <c r="T938" s="30">
        <v>-7154.73</v>
      </c>
      <c r="U938" s="31">
        <v>-0.26898907047328446</v>
      </c>
      <c r="V938" s="26">
        <v>49483.08</v>
      </c>
      <c r="W938" s="26">
        <v>42205.08</v>
      </c>
      <c r="X938" s="27">
        <v>-7278</v>
      </c>
      <c r="Y938" s="28">
        <v>-0.14708057784600312</v>
      </c>
      <c r="Z938" s="29">
        <v>2786.8</v>
      </c>
      <c r="AA938" s="29">
        <v>3280</v>
      </c>
      <c r="AB938" s="30">
        <v>493.19999999999982</v>
      </c>
      <c r="AC938" s="32">
        <v>0.17697717812544847</v>
      </c>
      <c r="AD938" s="26">
        <v>59943</v>
      </c>
      <c r="AE938" s="26">
        <v>44919.07</v>
      </c>
      <c r="AF938" s="27">
        <v>-15023.93</v>
      </c>
      <c r="AG938" s="33">
        <v>-0.25063693842483692</v>
      </c>
      <c r="AH938" s="34">
        <v>158</v>
      </c>
      <c r="AI938" s="34">
        <v>141.5</v>
      </c>
      <c r="AJ938" s="34">
        <v>-16.5</v>
      </c>
      <c r="AK938" s="32">
        <v>-0.10443037974683544</v>
      </c>
      <c r="AL938" s="35">
        <v>44847.041666666664</v>
      </c>
      <c r="AM938" s="16"/>
    </row>
    <row r="939" spans="1:39" ht="57.75" hidden="1" x14ac:dyDescent="0.25">
      <c r="A939" s="25" t="s">
        <v>183</v>
      </c>
      <c r="B939" s="25" t="s">
        <v>1136</v>
      </c>
      <c r="C939" s="39">
        <v>643130</v>
      </c>
      <c r="D939" s="25" t="s">
        <v>5701</v>
      </c>
      <c r="E939" s="25" t="s">
        <v>171</v>
      </c>
      <c r="F939" s="25" t="s">
        <v>54</v>
      </c>
      <c r="G939" s="25" t="s">
        <v>75</v>
      </c>
      <c r="H939" s="25" t="s">
        <v>307</v>
      </c>
      <c r="I939" s="25" t="s">
        <v>74</v>
      </c>
      <c r="J939" s="25" t="s">
        <v>198</v>
      </c>
      <c r="K939" s="25" t="s">
        <v>65</v>
      </c>
      <c r="L939" s="25" t="s">
        <v>219</v>
      </c>
      <c r="M939" s="25" t="s">
        <v>200</v>
      </c>
      <c r="N939" s="26">
        <v>105185.83</v>
      </c>
      <c r="O939" s="26">
        <v>72949.14</v>
      </c>
      <c r="P939" s="27">
        <v>-32236.690000000002</v>
      </c>
      <c r="Q939" s="28">
        <v>-0.30647369517357997</v>
      </c>
      <c r="R939" s="29">
        <v>29375.32</v>
      </c>
      <c r="S939" s="29">
        <v>9988.1</v>
      </c>
      <c r="T939" s="30">
        <v>-19387.22</v>
      </c>
      <c r="U939" s="31">
        <v>-0.65998327848003024</v>
      </c>
      <c r="V939" s="26">
        <v>48310.51</v>
      </c>
      <c r="W939" s="26">
        <v>45992.33</v>
      </c>
      <c r="X939" s="27">
        <v>-2318.1800000000003</v>
      </c>
      <c r="Y939" s="28">
        <v>-4.7985003677253668E-2</v>
      </c>
      <c r="Z939" s="29">
        <v>8480</v>
      </c>
      <c r="AA939" s="29">
        <v>2681.5</v>
      </c>
      <c r="AB939" s="30">
        <v>-5798.5</v>
      </c>
      <c r="AC939" s="32">
        <v>-0.68378537735849054</v>
      </c>
      <c r="AD939" s="26">
        <v>19020</v>
      </c>
      <c r="AE939" s="26">
        <v>14287.21</v>
      </c>
      <c r="AF939" s="27">
        <v>-4732.7900000000009</v>
      </c>
      <c r="AG939" s="33">
        <v>-0.24883228180862255</v>
      </c>
      <c r="AH939" s="34">
        <v>210</v>
      </c>
      <c r="AI939" s="34">
        <v>102</v>
      </c>
      <c r="AJ939" s="34">
        <v>-108</v>
      </c>
      <c r="AK939" s="32">
        <v>-0.51428571428571423</v>
      </c>
      <c r="AL939" s="35">
        <v>44825.041666666664</v>
      </c>
      <c r="AM939" s="16"/>
    </row>
    <row r="940" spans="1:39" ht="49.5" hidden="1" x14ac:dyDescent="0.25">
      <c r="A940" s="25" t="s">
        <v>183</v>
      </c>
      <c r="B940" s="25" t="s">
        <v>1136</v>
      </c>
      <c r="C940" s="39">
        <v>643135</v>
      </c>
      <c r="D940" s="25" t="s">
        <v>5243</v>
      </c>
      <c r="E940" s="25" t="s">
        <v>171</v>
      </c>
      <c r="F940" s="25" t="s">
        <v>54</v>
      </c>
      <c r="G940" s="25" t="s">
        <v>75</v>
      </c>
      <c r="H940" s="25" t="s">
        <v>74</v>
      </c>
      <c r="I940" s="25" t="s">
        <v>839</v>
      </c>
      <c r="J940" s="25" t="s">
        <v>665</v>
      </c>
      <c r="K940" s="25" t="s">
        <v>65</v>
      </c>
      <c r="L940" s="25" t="s">
        <v>366</v>
      </c>
      <c r="M940" s="25" t="s">
        <v>205</v>
      </c>
      <c r="N940" s="26">
        <v>54453.56</v>
      </c>
      <c r="O940" s="26">
        <v>38213.699999999997</v>
      </c>
      <c r="P940" s="27">
        <v>-16239.86</v>
      </c>
      <c r="Q940" s="28">
        <v>-0.2982332100968238</v>
      </c>
      <c r="R940" s="29">
        <v>26668.36</v>
      </c>
      <c r="S940" s="29">
        <v>19648.57</v>
      </c>
      <c r="T940" s="30">
        <v>-7019.7900000000009</v>
      </c>
      <c r="U940" s="31">
        <v>-0.26322541018645318</v>
      </c>
      <c r="V940" s="26">
        <v>10744</v>
      </c>
      <c r="W940" s="26">
        <v>7604.38</v>
      </c>
      <c r="X940" s="27">
        <v>-3139.62</v>
      </c>
      <c r="Y940" s="28">
        <v>-0.29222077438570365</v>
      </c>
      <c r="Z940" s="29">
        <v>6177.2</v>
      </c>
      <c r="AA940" s="29">
        <v>7163</v>
      </c>
      <c r="AB940" s="30">
        <v>985.80000000000018</v>
      </c>
      <c r="AC940" s="32">
        <v>0.15958686783656029</v>
      </c>
      <c r="AD940" s="26">
        <v>10864</v>
      </c>
      <c r="AE940" s="26">
        <v>3797.75</v>
      </c>
      <c r="AF940" s="27">
        <v>-7066.25</v>
      </c>
      <c r="AG940" s="33">
        <v>-0.65042801914580262</v>
      </c>
      <c r="AH940" s="34">
        <v>160</v>
      </c>
      <c r="AI940" s="34">
        <v>205.5</v>
      </c>
      <c r="AJ940" s="34">
        <v>45.5</v>
      </c>
      <c r="AK940" s="32">
        <v>0.28437499999999999</v>
      </c>
      <c r="AL940" s="35">
        <v>44802.041666666664</v>
      </c>
      <c r="AM940" s="16"/>
    </row>
    <row r="941" spans="1:39" ht="66" hidden="1" x14ac:dyDescent="0.25">
      <c r="A941" s="25" t="s">
        <v>183</v>
      </c>
      <c r="B941" s="25" t="s">
        <v>51</v>
      </c>
      <c r="C941" s="39">
        <v>643189</v>
      </c>
      <c r="D941" s="25" t="s">
        <v>365</v>
      </c>
      <c r="E941" s="25" t="s">
        <v>53</v>
      </c>
      <c r="F941" s="25" t="s">
        <v>54</v>
      </c>
      <c r="G941" s="25" t="s">
        <v>74</v>
      </c>
      <c r="H941" s="25" t="s">
        <v>75</v>
      </c>
      <c r="I941" s="17"/>
      <c r="J941" s="25" t="s">
        <v>95</v>
      </c>
      <c r="K941" s="25" t="s">
        <v>65</v>
      </c>
      <c r="L941" s="25" t="s">
        <v>366</v>
      </c>
      <c r="M941" s="25" t="s">
        <v>272</v>
      </c>
      <c r="N941" s="26">
        <v>6490.82</v>
      </c>
      <c r="O941" s="26">
        <v>1347.96</v>
      </c>
      <c r="P941" s="27">
        <v>-5142.8599999999997</v>
      </c>
      <c r="Q941" s="28">
        <v>-0.79232824204029695</v>
      </c>
      <c r="R941" s="29">
        <v>2636.21</v>
      </c>
      <c r="S941" s="29">
        <v>1101.02</v>
      </c>
      <c r="T941" s="30">
        <v>-1535.19</v>
      </c>
      <c r="U941" s="31">
        <v>-0.58234738507175077</v>
      </c>
      <c r="V941" s="26">
        <v>354.61</v>
      </c>
      <c r="W941" s="26">
        <v>94.44</v>
      </c>
      <c r="X941" s="27">
        <v>-260.17</v>
      </c>
      <c r="Y941" s="28">
        <v>-0.7336792532641494</v>
      </c>
      <c r="Z941" s="29">
        <v>0</v>
      </c>
      <c r="AA941" s="29">
        <v>152.5</v>
      </c>
      <c r="AB941" s="30">
        <v>152.5</v>
      </c>
      <c r="AC941" s="19"/>
      <c r="AD941" s="26">
        <v>3500</v>
      </c>
      <c r="AE941" s="26">
        <v>0</v>
      </c>
      <c r="AF941" s="27">
        <v>-3500</v>
      </c>
      <c r="AG941" s="33">
        <v>-1</v>
      </c>
      <c r="AH941" s="34">
        <v>32</v>
      </c>
      <c r="AI941" s="34">
        <v>8.5</v>
      </c>
      <c r="AJ941" s="34">
        <v>-23.5</v>
      </c>
      <c r="AK941" s="32">
        <v>-0.734375</v>
      </c>
      <c r="AL941" s="35">
        <v>44530.041666666664</v>
      </c>
      <c r="AM941" s="16"/>
    </row>
    <row r="942" spans="1:39" ht="57.75" hidden="1" x14ac:dyDescent="0.25">
      <c r="A942" s="25" t="s">
        <v>183</v>
      </c>
      <c r="B942" s="25" t="s">
        <v>1136</v>
      </c>
      <c r="C942" s="39">
        <v>643190</v>
      </c>
      <c r="D942" s="25" t="s">
        <v>5833</v>
      </c>
      <c r="E942" s="25" t="s">
        <v>53</v>
      </c>
      <c r="F942" s="25" t="s">
        <v>63</v>
      </c>
      <c r="G942" s="25" t="s">
        <v>56</v>
      </c>
      <c r="H942" s="17"/>
      <c r="I942" s="17"/>
      <c r="J942" s="25" t="s">
        <v>95</v>
      </c>
      <c r="K942" s="25" t="s">
        <v>65</v>
      </c>
      <c r="L942" s="25" t="s">
        <v>366</v>
      </c>
      <c r="M942" s="25" t="s">
        <v>243</v>
      </c>
      <c r="N942" s="26">
        <v>0</v>
      </c>
      <c r="O942" s="26">
        <v>0</v>
      </c>
      <c r="P942" s="27">
        <v>0</v>
      </c>
      <c r="Q942" s="18"/>
      <c r="R942" s="29">
        <v>0</v>
      </c>
      <c r="S942" s="29">
        <v>0</v>
      </c>
      <c r="T942" s="30">
        <v>0</v>
      </c>
      <c r="U942" s="19"/>
      <c r="V942" s="26">
        <v>0</v>
      </c>
      <c r="W942" s="26">
        <v>0</v>
      </c>
      <c r="X942" s="27">
        <v>0</v>
      </c>
      <c r="Y942" s="18"/>
      <c r="Z942" s="29">
        <v>0</v>
      </c>
      <c r="AA942" s="29">
        <v>0</v>
      </c>
      <c r="AB942" s="30">
        <v>0</v>
      </c>
      <c r="AC942" s="19"/>
      <c r="AD942" s="26">
        <v>0</v>
      </c>
      <c r="AE942" s="26">
        <v>0</v>
      </c>
      <c r="AF942" s="27">
        <v>0</v>
      </c>
      <c r="AG942" s="18"/>
      <c r="AH942" s="34">
        <v>0</v>
      </c>
      <c r="AI942" s="34">
        <v>0</v>
      </c>
      <c r="AJ942" s="34">
        <v>0</v>
      </c>
      <c r="AK942" s="19"/>
      <c r="AL942" s="35">
        <v>44531.041666666664</v>
      </c>
      <c r="AM942" s="16"/>
    </row>
    <row r="943" spans="1:39" ht="41.25" hidden="1" x14ac:dyDescent="0.25">
      <c r="A943" s="25" t="s">
        <v>183</v>
      </c>
      <c r="B943" s="25" t="s">
        <v>1136</v>
      </c>
      <c r="C943" s="39">
        <v>643228</v>
      </c>
      <c r="D943" s="25" t="s">
        <v>5217</v>
      </c>
      <c r="E943" s="25" t="s">
        <v>53</v>
      </c>
      <c r="F943" s="25" t="s">
        <v>54</v>
      </c>
      <c r="G943" s="25" t="s">
        <v>79</v>
      </c>
      <c r="H943" s="17"/>
      <c r="I943" s="17"/>
      <c r="J943" s="25" t="s">
        <v>95</v>
      </c>
      <c r="K943" s="25" t="s">
        <v>65</v>
      </c>
      <c r="L943" s="25" t="s">
        <v>366</v>
      </c>
      <c r="M943" s="25" t="s">
        <v>205</v>
      </c>
      <c r="N943" s="26">
        <v>9944.83</v>
      </c>
      <c r="O943" s="26">
        <v>5188.97</v>
      </c>
      <c r="P943" s="27">
        <v>-4755.8599999999997</v>
      </c>
      <c r="Q943" s="28">
        <v>-0.47822436381516825</v>
      </c>
      <c r="R943" s="29">
        <v>6928.06</v>
      </c>
      <c r="S943" s="29">
        <v>3969.86</v>
      </c>
      <c r="T943" s="30">
        <v>-2958.2000000000003</v>
      </c>
      <c r="U943" s="31">
        <v>-0.42698821892420102</v>
      </c>
      <c r="V943" s="26">
        <v>1103.77</v>
      </c>
      <c r="W943" s="26">
        <v>352.86</v>
      </c>
      <c r="X943" s="27">
        <v>-750.91</v>
      </c>
      <c r="Y943" s="28">
        <v>-0.68031383349792074</v>
      </c>
      <c r="Z943" s="29">
        <v>0</v>
      </c>
      <c r="AA943" s="29">
        <v>0</v>
      </c>
      <c r="AB943" s="30">
        <v>0</v>
      </c>
      <c r="AC943" s="19"/>
      <c r="AD943" s="26">
        <v>1913</v>
      </c>
      <c r="AE943" s="26">
        <v>866.25</v>
      </c>
      <c r="AF943" s="27">
        <v>-1046.75</v>
      </c>
      <c r="AG943" s="33">
        <v>-0.54717720857292207</v>
      </c>
      <c r="AH943" s="34">
        <v>0</v>
      </c>
      <c r="AI943" s="34">
        <v>24.5</v>
      </c>
      <c r="AJ943" s="34">
        <v>24.5</v>
      </c>
      <c r="AK943" s="19"/>
      <c r="AL943" s="35">
        <v>44820.041666666664</v>
      </c>
      <c r="AM943" s="16"/>
    </row>
    <row r="944" spans="1:39" ht="41.25" hidden="1" x14ac:dyDescent="0.25">
      <c r="A944" s="25" t="s">
        <v>183</v>
      </c>
      <c r="B944" s="25" t="s">
        <v>1136</v>
      </c>
      <c r="C944" s="39">
        <v>643260</v>
      </c>
      <c r="D944" s="25" t="s">
        <v>1681</v>
      </c>
      <c r="E944" s="25" t="s">
        <v>53</v>
      </c>
      <c r="F944" s="25" t="s">
        <v>63</v>
      </c>
      <c r="G944" s="25" t="s">
        <v>56</v>
      </c>
      <c r="H944" s="17"/>
      <c r="I944" s="17"/>
      <c r="J944" s="25" t="s">
        <v>95</v>
      </c>
      <c r="K944" s="25" t="s">
        <v>65</v>
      </c>
      <c r="L944" s="25" t="s">
        <v>366</v>
      </c>
      <c r="M944" s="25" t="s">
        <v>243</v>
      </c>
      <c r="N944" s="26">
        <v>0</v>
      </c>
      <c r="O944" s="26">
        <v>0</v>
      </c>
      <c r="P944" s="27">
        <v>0</v>
      </c>
      <c r="Q944" s="18"/>
      <c r="R944" s="29">
        <v>0</v>
      </c>
      <c r="S944" s="29">
        <v>0</v>
      </c>
      <c r="T944" s="30">
        <v>0</v>
      </c>
      <c r="U944" s="19"/>
      <c r="V944" s="26">
        <v>0</v>
      </c>
      <c r="W944" s="26">
        <v>0</v>
      </c>
      <c r="X944" s="27">
        <v>0</v>
      </c>
      <c r="Y944" s="18"/>
      <c r="Z944" s="29">
        <v>0</v>
      </c>
      <c r="AA944" s="29">
        <v>0</v>
      </c>
      <c r="AB944" s="30">
        <v>0</v>
      </c>
      <c r="AC944" s="19"/>
      <c r="AD944" s="26">
        <v>0</v>
      </c>
      <c r="AE944" s="26">
        <v>0</v>
      </c>
      <c r="AF944" s="27">
        <v>0</v>
      </c>
      <c r="AG944" s="18"/>
      <c r="AH944" s="34">
        <v>0</v>
      </c>
      <c r="AI944" s="34">
        <v>0</v>
      </c>
      <c r="AJ944" s="34">
        <v>0</v>
      </c>
      <c r="AK944" s="19"/>
      <c r="AL944" s="35">
        <v>44657</v>
      </c>
      <c r="AM944" s="16"/>
    </row>
    <row r="945" spans="1:39" ht="74.25" hidden="1" x14ac:dyDescent="0.25">
      <c r="A945" s="25" t="s">
        <v>183</v>
      </c>
      <c r="B945" s="25" t="s">
        <v>1136</v>
      </c>
      <c r="C945" s="39">
        <v>643296</v>
      </c>
      <c r="D945" s="25" t="s">
        <v>5438</v>
      </c>
      <c r="E945" s="25" t="s">
        <v>53</v>
      </c>
      <c r="F945" s="25" t="s">
        <v>54</v>
      </c>
      <c r="G945" s="25" t="s">
        <v>90</v>
      </c>
      <c r="H945" s="25" t="s">
        <v>74</v>
      </c>
      <c r="I945" s="25" t="s">
        <v>874</v>
      </c>
      <c r="J945" s="25" t="s">
        <v>198</v>
      </c>
      <c r="K945" s="25" t="s">
        <v>65</v>
      </c>
      <c r="L945" s="25" t="s">
        <v>219</v>
      </c>
      <c r="M945" s="25" t="s">
        <v>200</v>
      </c>
      <c r="N945" s="26">
        <v>46824.34</v>
      </c>
      <c r="O945" s="26">
        <v>52749.74</v>
      </c>
      <c r="P945" s="27">
        <v>5925.4000000000015</v>
      </c>
      <c r="Q945" s="28">
        <v>0.12654529674096851</v>
      </c>
      <c r="R945" s="29">
        <v>6378.86</v>
      </c>
      <c r="S945" s="29">
        <v>14240.37</v>
      </c>
      <c r="T945" s="30">
        <v>7861.5100000000011</v>
      </c>
      <c r="U945" s="31">
        <v>1.2324318138350743</v>
      </c>
      <c r="V945" s="26">
        <v>5055.4799999999996</v>
      </c>
      <c r="W945" s="26">
        <v>6273.27</v>
      </c>
      <c r="X945" s="27">
        <v>1217.7900000000009</v>
      </c>
      <c r="Y945" s="28">
        <v>0.24088513850316903</v>
      </c>
      <c r="Z945" s="29">
        <v>2700</v>
      </c>
      <c r="AA945" s="29">
        <v>3216</v>
      </c>
      <c r="AB945" s="30">
        <v>516</v>
      </c>
      <c r="AC945" s="32">
        <v>0.19111111111111112</v>
      </c>
      <c r="AD945" s="26">
        <v>32690</v>
      </c>
      <c r="AE945" s="26">
        <v>29020.1</v>
      </c>
      <c r="AF945" s="27">
        <v>-3669.9000000000015</v>
      </c>
      <c r="AG945" s="33">
        <v>-0.11226368920159074</v>
      </c>
      <c r="AH945" s="34">
        <v>100</v>
      </c>
      <c r="AI945" s="34">
        <v>132.5</v>
      </c>
      <c r="AJ945" s="34">
        <v>32.5</v>
      </c>
      <c r="AK945" s="32">
        <v>0.32500000000000001</v>
      </c>
      <c r="AL945" s="35">
        <v>44623.041666666664</v>
      </c>
      <c r="AM945" s="16"/>
    </row>
    <row r="946" spans="1:39" ht="74.25" hidden="1" x14ac:dyDescent="0.25">
      <c r="A946" s="25" t="s">
        <v>183</v>
      </c>
      <c r="B946" s="25" t="s">
        <v>1136</v>
      </c>
      <c r="C946" s="39">
        <v>643495</v>
      </c>
      <c r="D946" s="25" t="s">
        <v>5703</v>
      </c>
      <c r="E946" s="25" t="s">
        <v>171</v>
      </c>
      <c r="F946" s="25" t="s">
        <v>54</v>
      </c>
      <c r="G946" s="25" t="s">
        <v>839</v>
      </c>
      <c r="H946" s="25" t="s">
        <v>56</v>
      </c>
      <c r="I946" s="25" t="s">
        <v>56</v>
      </c>
      <c r="J946" s="25" t="s">
        <v>198</v>
      </c>
      <c r="K946" s="25" t="s">
        <v>65</v>
      </c>
      <c r="L946" s="25" t="s">
        <v>219</v>
      </c>
      <c r="M946" s="25" t="s">
        <v>200</v>
      </c>
      <c r="N946" s="26">
        <v>19982.21</v>
      </c>
      <c r="O946" s="26">
        <v>14742.02</v>
      </c>
      <c r="P946" s="27">
        <v>-5240.1899999999987</v>
      </c>
      <c r="Q946" s="28">
        <v>-0.26224276493941356</v>
      </c>
      <c r="R946" s="29">
        <v>7557.92</v>
      </c>
      <c r="S946" s="29">
        <v>7066.18</v>
      </c>
      <c r="T946" s="30">
        <v>-491.73999999999978</v>
      </c>
      <c r="U946" s="31">
        <v>-6.5062874441645296E-2</v>
      </c>
      <c r="V946" s="26">
        <v>7909.29</v>
      </c>
      <c r="W946" s="26">
        <v>3136.5</v>
      </c>
      <c r="X946" s="27">
        <v>-4772.79</v>
      </c>
      <c r="Y946" s="28">
        <v>-0.6034410168295764</v>
      </c>
      <c r="Z946" s="29">
        <v>2025</v>
      </c>
      <c r="AA946" s="29">
        <v>1790.75</v>
      </c>
      <c r="AB946" s="30">
        <v>-234.25</v>
      </c>
      <c r="AC946" s="32">
        <v>-0.11567901234567901</v>
      </c>
      <c r="AD946" s="26">
        <v>2490</v>
      </c>
      <c r="AE946" s="26">
        <v>2748.59</v>
      </c>
      <c r="AF946" s="27">
        <v>258.59000000000015</v>
      </c>
      <c r="AG946" s="33">
        <v>0.10385140562249001</v>
      </c>
      <c r="AH946" s="34">
        <v>60</v>
      </c>
      <c r="AI946" s="34">
        <v>65</v>
      </c>
      <c r="AJ946" s="34">
        <v>5</v>
      </c>
      <c r="AK946" s="32">
        <v>8.3333333333333329E-2</v>
      </c>
      <c r="AL946" s="35">
        <v>44898.041666666664</v>
      </c>
      <c r="AM946" s="16"/>
    </row>
    <row r="947" spans="1:39" ht="74.25" hidden="1" x14ac:dyDescent="0.25">
      <c r="A947" s="25" t="s">
        <v>183</v>
      </c>
      <c r="B947" s="25" t="s">
        <v>1136</v>
      </c>
      <c r="C947" s="39">
        <v>643504</v>
      </c>
      <c r="D947" s="25" t="s">
        <v>1684</v>
      </c>
      <c r="E947" s="25" t="s">
        <v>53</v>
      </c>
      <c r="F947" s="25" t="s">
        <v>54</v>
      </c>
      <c r="G947" s="25" t="s">
        <v>79</v>
      </c>
      <c r="H947" s="25" t="s">
        <v>56</v>
      </c>
      <c r="I947" s="25" t="s">
        <v>56</v>
      </c>
      <c r="J947" s="25" t="s">
        <v>195</v>
      </c>
      <c r="K947" s="25" t="s">
        <v>58</v>
      </c>
      <c r="L947" s="25" t="s">
        <v>213</v>
      </c>
      <c r="M947" s="25" t="s">
        <v>187</v>
      </c>
      <c r="N947" s="26">
        <v>115345.48</v>
      </c>
      <c r="O947" s="26">
        <v>105587.34</v>
      </c>
      <c r="P947" s="27">
        <v>-9758.14</v>
      </c>
      <c r="Q947" s="28">
        <v>-8.4599240473055379E-2</v>
      </c>
      <c r="R947" s="29">
        <v>21859.67</v>
      </c>
      <c r="S947" s="29">
        <v>17580.900000000001</v>
      </c>
      <c r="T947" s="30">
        <v>-4278.7699999999968</v>
      </c>
      <c r="U947" s="31">
        <v>-0.19573808753746041</v>
      </c>
      <c r="V947" s="26">
        <v>85945.31</v>
      </c>
      <c r="W947" s="26">
        <v>83706.44</v>
      </c>
      <c r="X947" s="27">
        <v>-2238.8699999999953</v>
      </c>
      <c r="Y947" s="28">
        <v>-2.6049938036176674E-2</v>
      </c>
      <c r="Z947" s="29">
        <v>7200</v>
      </c>
      <c r="AA947" s="29">
        <v>4300</v>
      </c>
      <c r="AB947" s="30">
        <v>-2900</v>
      </c>
      <c r="AC947" s="32">
        <v>-0.40277777777777779</v>
      </c>
      <c r="AD947" s="26">
        <v>340.5</v>
      </c>
      <c r="AE947" s="26">
        <v>0</v>
      </c>
      <c r="AF947" s="27">
        <v>-340.5</v>
      </c>
      <c r="AG947" s="33">
        <v>-1</v>
      </c>
      <c r="AH947" s="34">
        <v>216</v>
      </c>
      <c r="AI947" s="34">
        <v>183</v>
      </c>
      <c r="AJ947" s="34">
        <v>-33</v>
      </c>
      <c r="AK947" s="32">
        <v>-0.15277777777777779</v>
      </c>
      <c r="AL947" s="35">
        <v>44662</v>
      </c>
      <c r="AM947" s="16"/>
    </row>
    <row r="948" spans="1:39" ht="24.75" hidden="1" x14ac:dyDescent="0.25">
      <c r="A948" s="25" t="s">
        <v>183</v>
      </c>
      <c r="B948" s="25" t="s">
        <v>1040</v>
      </c>
      <c r="C948" s="39" t="s">
        <v>1347</v>
      </c>
      <c r="D948" s="25" t="s">
        <v>1348</v>
      </c>
      <c r="E948" s="25" t="s">
        <v>53</v>
      </c>
      <c r="F948" s="25" t="s">
        <v>63</v>
      </c>
      <c r="G948" s="25" t="s">
        <v>56</v>
      </c>
      <c r="H948" s="17"/>
      <c r="I948" s="17"/>
      <c r="J948" s="17"/>
      <c r="K948" s="25" t="s">
        <v>65</v>
      </c>
      <c r="L948" s="25" t="s">
        <v>199</v>
      </c>
      <c r="M948" s="25" t="s">
        <v>419</v>
      </c>
      <c r="N948" s="26">
        <v>0</v>
      </c>
      <c r="O948" s="26">
        <v>0</v>
      </c>
      <c r="P948" s="27">
        <v>0</v>
      </c>
      <c r="Q948" s="18"/>
      <c r="R948" s="29">
        <v>0</v>
      </c>
      <c r="S948" s="29">
        <v>0</v>
      </c>
      <c r="T948" s="30">
        <v>0</v>
      </c>
      <c r="U948" s="19"/>
      <c r="V948" s="26">
        <v>0</v>
      </c>
      <c r="W948" s="26">
        <v>0</v>
      </c>
      <c r="X948" s="27">
        <v>0</v>
      </c>
      <c r="Y948" s="18"/>
      <c r="Z948" s="29">
        <v>0</v>
      </c>
      <c r="AA948" s="29">
        <v>0</v>
      </c>
      <c r="AB948" s="30">
        <v>0</v>
      </c>
      <c r="AC948" s="19"/>
      <c r="AD948" s="26">
        <v>0</v>
      </c>
      <c r="AE948" s="26">
        <v>0</v>
      </c>
      <c r="AF948" s="27">
        <v>0</v>
      </c>
      <c r="AG948" s="18"/>
      <c r="AH948" s="34">
        <v>0</v>
      </c>
      <c r="AI948" s="34">
        <v>0</v>
      </c>
      <c r="AJ948" s="34">
        <v>0</v>
      </c>
      <c r="AK948" s="19"/>
      <c r="AL948" s="35">
        <v>43484.041655092595</v>
      </c>
      <c r="AM948" s="16"/>
    </row>
    <row r="949" spans="1:39" ht="33" hidden="1" x14ac:dyDescent="0.25">
      <c r="A949" s="25" t="s">
        <v>183</v>
      </c>
      <c r="B949" s="25" t="s">
        <v>1040</v>
      </c>
      <c r="C949" s="39" t="s">
        <v>1335</v>
      </c>
      <c r="D949" s="25" t="s">
        <v>1336</v>
      </c>
      <c r="E949" s="25" t="s">
        <v>53</v>
      </c>
      <c r="F949" s="25" t="s">
        <v>54</v>
      </c>
      <c r="G949" s="25" t="s">
        <v>75</v>
      </c>
      <c r="H949" s="25" t="s">
        <v>69</v>
      </c>
      <c r="I949" s="25" t="s">
        <v>56</v>
      </c>
      <c r="J949" s="17"/>
      <c r="K949" s="25" t="s">
        <v>65</v>
      </c>
      <c r="L949" s="25" t="s">
        <v>199</v>
      </c>
      <c r="M949" s="25" t="s">
        <v>200</v>
      </c>
      <c r="N949" s="26">
        <v>16750</v>
      </c>
      <c r="O949" s="26">
        <v>10346.27</v>
      </c>
      <c r="P949" s="27">
        <v>-6403.73</v>
      </c>
      <c r="Q949" s="28">
        <v>-0.38231223880597015</v>
      </c>
      <c r="R949" s="29">
        <v>15000</v>
      </c>
      <c r="S949" s="29">
        <v>7719.52</v>
      </c>
      <c r="T949" s="30">
        <v>-7280.48</v>
      </c>
      <c r="U949" s="31">
        <v>-0.48536533333333332</v>
      </c>
      <c r="V949" s="26">
        <v>1150</v>
      </c>
      <c r="W949" s="26">
        <v>871.25</v>
      </c>
      <c r="X949" s="27">
        <v>-278.75</v>
      </c>
      <c r="Y949" s="28">
        <v>-0.24239130434782608</v>
      </c>
      <c r="Z949" s="29">
        <v>301</v>
      </c>
      <c r="AA949" s="29">
        <v>1211.5</v>
      </c>
      <c r="AB949" s="30">
        <v>910.5</v>
      </c>
      <c r="AC949" s="32">
        <v>3.0249169435215948</v>
      </c>
      <c r="AD949" s="26">
        <v>299</v>
      </c>
      <c r="AE949" s="26">
        <v>544</v>
      </c>
      <c r="AF949" s="27">
        <v>245</v>
      </c>
      <c r="AG949" s="33">
        <v>0.8193979933110368</v>
      </c>
      <c r="AH949" s="34">
        <v>80</v>
      </c>
      <c r="AI949" s="34">
        <v>79.5</v>
      </c>
      <c r="AJ949" s="34">
        <v>-0.5</v>
      </c>
      <c r="AK949" s="32">
        <v>-6.2500000000000003E-3</v>
      </c>
      <c r="AL949" s="35">
        <v>43484.041655092595</v>
      </c>
      <c r="AM949" s="16"/>
    </row>
    <row r="950" spans="1:39" ht="33" hidden="1" x14ac:dyDescent="0.25">
      <c r="A950" s="25" t="s">
        <v>183</v>
      </c>
      <c r="B950" s="25" t="s">
        <v>1040</v>
      </c>
      <c r="C950" s="39" t="s">
        <v>1339</v>
      </c>
      <c r="D950" s="25" t="s">
        <v>1340</v>
      </c>
      <c r="E950" s="25" t="s">
        <v>53</v>
      </c>
      <c r="F950" s="25" t="s">
        <v>63</v>
      </c>
      <c r="G950" s="25" t="s">
        <v>56</v>
      </c>
      <c r="H950" s="17"/>
      <c r="I950" s="17"/>
      <c r="J950" s="17"/>
      <c r="K950" s="25" t="s">
        <v>65</v>
      </c>
      <c r="L950" s="25" t="s">
        <v>186</v>
      </c>
      <c r="M950" s="25" t="s">
        <v>419</v>
      </c>
      <c r="N950" s="26">
        <v>0</v>
      </c>
      <c r="O950" s="26">
        <v>0</v>
      </c>
      <c r="P950" s="27">
        <v>0</v>
      </c>
      <c r="Q950" s="18"/>
      <c r="R950" s="29">
        <v>0</v>
      </c>
      <c r="S950" s="29">
        <v>0</v>
      </c>
      <c r="T950" s="30">
        <v>0</v>
      </c>
      <c r="U950" s="19"/>
      <c r="V950" s="26">
        <v>0</v>
      </c>
      <c r="W950" s="26">
        <v>0</v>
      </c>
      <c r="X950" s="27">
        <v>0</v>
      </c>
      <c r="Y950" s="18"/>
      <c r="Z950" s="29">
        <v>0</v>
      </c>
      <c r="AA950" s="29">
        <v>0</v>
      </c>
      <c r="AB950" s="30">
        <v>0</v>
      </c>
      <c r="AC950" s="19"/>
      <c r="AD950" s="26">
        <v>0</v>
      </c>
      <c r="AE950" s="26">
        <v>0</v>
      </c>
      <c r="AF950" s="27">
        <v>0</v>
      </c>
      <c r="AG950" s="18"/>
      <c r="AH950" s="34">
        <v>0</v>
      </c>
      <c r="AI950" s="34">
        <v>0</v>
      </c>
      <c r="AJ950" s="34">
        <v>0</v>
      </c>
      <c r="AK950" s="19"/>
      <c r="AL950" s="35">
        <v>44729.041666666664</v>
      </c>
      <c r="AM950" s="16"/>
    </row>
    <row r="951" spans="1:39" ht="24.75" hidden="1" x14ac:dyDescent="0.25">
      <c r="A951" s="25" t="s">
        <v>183</v>
      </c>
      <c r="B951" s="25" t="s">
        <v>1040</v>
      </c>
      <c r="C951" s="39" t="s">
        <v>1292</v>
      </c>
      <c r="D951" s="25" t="s">
        <v>1293</v>
      </c>
      <c r="E951" s="25" t="s">
        <v>53</v>
      </c>
      <c r="F951" s="25" t="s">
        <v>63</v>
      </c>
      <c r="G951" s="25" t="s">
        <v>56</v>
      </c>
      <c r="H951" s="17"/>
      <c r="I951" s="17"/>
      <c r="J951" s="17"/>
      <c r="K951" s="25" t="s">
        <v>65</v>
      </c>
      <c r="L951" s="25" t="s">
        <v>209</v>
      </c>
      <c r="M951" s="25" t="s">
        <v>419</v>
      </c>
      <c r="N951" s="26">
        <v>0</v>
      </c>
      <c r="O951" s="26">
        <v>0</v>
      </c>
      <c r="P951" s="27">
        <v>0</v>
      </c>
      <c r="Q951" s="18"/>
      <c r="R951" s="29">
        <v>0</v>
      </c>
      <c r="S951" s="29">
        <v>0</v>
      </c>
      <c r="T951" s="30">
        <v>0</v>
      </c>
      <c r="U951" s="19"/>
      <c r="V951" s="26">
        <v>0</v>
      </c>
      <c r="W951" s="26">
        <v>0</v>
      </c>
      <c r="X951" s="27">
        <v>0</v>
      </c>
      <c r="Y951" s="18"/>
      <c r="Z951" s="29">
        <v>0</v>
      </c>
      <c r="AA951" s="29">
        <v>0</v>
      </c>
      <c r="AB951" s="30">
        <v>0</v>
      </c>
      <c r="AC951" s="19"/>
      <c r="AD951" s="26">
        <v>0</v>
      </c>
      <c r="AE951" s="26">
        <v>0</v>
      </c>
      <c r="AF951" s="27">
        <v>0</v>
      </c>
      <c r="AG951" s="18"/>
      <c r="AH951" s="34">
        <v>0</v>
      </c>
      <c r="AI951" s="34">
        <v>0</v>
      </c>
      <c r="AJ951" s="34">
        <v>0</v>
      </c>
      <c r="AK951" s="19"/>
      <c r="AL951" s="35">
        <v>44729.041666666664</v>
      </c>
      <c r="AM951" s="16"/>
    </row>
    <row r="952" spans="1:39" ht="24.75" hidden="1" x14ac:dyDescent="0.25">
      <c r="A952" s="25" t="s">
        <v>183</v>
      </c>
      <c r="B952" s="25" t="s">
        <v>1040</v>
      </c>
      <c r="C952" s="39" t="s">
        <v>1270</v>
      </c>
      <c r="D952" s="25" t="s">
        <v>1271</v>
      </c>
      <c r="E952" s="25" t="s">
        <v>53</v>
      </c>
      <c r="F952" s="25" t="s">
        <v>63</v>
      </c>
      <c r="G952" s="25" t="s">
        <v>56</v>
      </c>
      <c r="H952" s="17"/>
      <c r="I952" s="17"/>
      <c r="J952" s="17"/>
      <c r="K952" s="25" t="s">
        <v>65</v>
      </c>
      <c r="L952" s="25" t="s">
        <v>828</v>
      </c>
      <c r="M952" s="25" t="s">
        <v>419</v>
      </c>
      <c r="N952" s="26">
        <v>0</v>
      </c>
      <c r="O952" s="26">
        <v>0</v>
      </c>
      <c r="P952" s="27">
        <v>0</v>
      </c>
      <c r="Q952" s="18"/>
      <c r="R952" s="29">
        <v>0</v>
      </c>
      <c r="S952" s="29">
        <v>0</v>
      </c>
      <c r="T952" s="30">
        <v>0</v>
      </c>
      <c r="U952" s="19"/>
      <c r="V952" s="26">
        <v>0</v>
      </c>
      <c r="W952" s="26">
        <v>0</v>
      </c>
      <c r="X952" s="27">
        <v>0</v>
      </c>
      <c r="Y952" s="18"/>
      <c r="Z952" s="29">
        <v>0</v>
      </c>
      <c r="AA952" s="29">
        <v>0</v>
      </c>
      <c r="AB952" s="30">
        <v>0</v>
      </c>
      <c r="AC952" s="19"/>
      <c r="AD952" s="26">
        <v>0</v>
      </c>
      <c r="AE952" s="26">
        <v>0</v>
      </c>
      <c r="AF952" s="27">
        <v>0</v>
      </c>
      <c r="AG952" s="18"/>
      <c r="AH952" s="34">
        <v>0</v>
      </c>
      <c r="AI952" s="34">
        <v>0</v>
      </c>
      <c r="AJ952" s="34">
        <v>0</v>
      </c>
      <c r="AK952" s="19"/>
      <c r="AL952" s="35">
        <v>44729.041666666664</v>
      </c>
      <c r="AM952" s="16"/>
    </row>
    <row r="953" spans="1:39" ht="49.5" hidden="1" x14ac:dyDescent="0.25">
      <c r="A953" s="25" t="s">
        <v>183</v>
      </c>
      <c r="B953" s="25" t="s">
        <v>51</v>
      </c>
      <c r="C953" s="39">
        <v>643516</v>
      </c>
      <c r="D953" s="25" t="s">
        <v>4854</v>
      </c>
      <c r="E953" s="25" t="s">
        <v>53</v>
      </c>
      <c r="F953" s="25" t="s">
        <v>63</v>
      </c>
      <c r="G953" s="25" t="s">
        <v>56</v>
      </c>
      <c r="H953" s="17"/>
      <c r="I953" s="17"/>
      <c r="J953" s="25" t="s">
        <v>95</v>
      </c>
      <c r="K953" s="25" t="s">
        <v>65</v>
      </c>
      <c r="L953" s="25" t="s">
        <v>366</v>
      </c>
      <c r="M953" s="25" t="s">
        <v>243</v>
      </c>
      <c r="N953" s="26">
        <v>0</v>
      </c>
      <c r="O953" s="26">
        <v>0</v>
      </c>
      <c r="P953" s="27">
        <v>0</v>
      </c>
      <c r="Q953" s="18"/>
      <c r="R953" s="29">
        <v>0</v>
      </c>
      <c r="S953" s="29">
        <v>0</v>
      </c>
      <c r="T953" s="30">
        <v>0</v>
      </c>
      <c r="U953" s="19"/>
      <c r="V953" s="26">
        <v>0</v>
      </c>
      <c r="W953" s="26">
        <v>0</v>
      </c>
      <c r="X953" s="27">
        <v>0</v>
      </c>
      <c r="Y953" s="18"/>
      <c r="Z953" s="29">
        <v>0</v>
      </c>
      <c r="AA953" s="29">
        <v>0</v>
      </c>
      <c r="AB953" s="30">
        <v>0</v>
      </c>
      <c r="AC953" s="19"/>
      <c r="AD953" s="26">
        <v>0</v>
      </c>
      <c r="AE953" s="26">
        <v>0</v>
      </c>
      <c r="AF953" s="27">
        <v>0</v>
      </c>
      <c r="AG953" s="18"/>
      <c r="AH953" s="34">
        <v>0</v>
      </c>
      <c r="AI953" s="34">
        <v>0</v>
      </c>
      <c r="AJ953" s="34">
        <v>0</v>
      </c>
      <c r="AK953" s="19"/>
      <c r="AL953" s="35">
        <v>44683</v>
      </c>
      <c r="AM953" s="16"/>
    </row>
    <row r="954" spans="1:39" ht="74.25" hidden="1" x14ac:dyDescent="0.25">
      <c r="A954" s="25" t="s">
        <v>183</v>
      </c>
      <c r="B954" s="25" t="s">
        <v>1136</v>
      </c>
      <c r="C954" s="39">
        <v>643585</v>
      </c>
      <c r="D954" s="25" t="s">
        <v>1685</v>
      </c>
      <c r="E954" s="25" t="s">
        <v>53</v>
      </c>
      <c r="F954" s="25" t="s">
        <v>54</v>
      </c>
      <c r="G954" s="25" t="s">
        <v>69</v>
      </c>
      <c r="H954" s="25" t="s">
        <v>112</v>
      </c>
      <c r="I954" s="17"/>
      <c r="J954" s="25" t="s">
        <v>195</v>
      </c>
      <c r="K954" s="25" t="s">
        <v>65</v>
      </c>
      <c r="L954" s="25" t="s">
        <v>202</v>
      </c>
      <c r="M954" s="25" t="s">
        <v>1654</v>
      </c>
      <c r="N954" s="26">
        <v>27790.14</v>
      </c>
      <c r="O954" s="26">
        <v>35180.39</v>
      </c>
      <c r="P954" s="27">
        <v>7390.25</v>
      </c>
      <c r="Q954" s="28">
        <v>0.26593065022342455</v>
      </c>
      <c r="R954" s="29">
        <v>10073.01</v>
      </c>
      <c r="S954" s="29">
        <v>10444.040000000001</v>
      </c>
      <c r="T954" s="30">
        <v>371.03000000000065</v>
      </c>
      <c r="U954" s="31">
        <v>3.6834074422640369E-2</v>
      </c>
      <c r="V954" s="26">
        <v>1395.13</v>
      </c>
      <c r="W954" s="26">
        <v>1715.73</v>
      </c>
      <c r="X954" s="27">
        <v>320.59999999999991</v>
      </c>
      <c r="Y954" s="28">
        <v>0.22979937353508267</v>
      </c>
      <c r="Z954" s="29">
        <v>580</v>
      </c>
      <c r="AA954" s="29">
        <v>624</v>
      </c>
      <c r="AB954" s="30">
        <v>44</v>
      </c>
      <c r="AC954" s="32">
        <v>7.586206896551724E-2</v>
      </c>
      <c r="AD954" s="26">
        <v>15742</v>
      </c>
      <c r="AE954" s="26">
        <v>22396.62</v>
      </c>
      <c r="AF954" s="27">
        <v>6654.619999999999</v>
      </c>
      <c r="AG954" s="33">
        <v>0.42273027569559135</v>
      </c>
      <c r="AH954" s="34">
        <v>36</v>
      </c>
      <c r="AI954" s="34">
        <v>42</v>
      </c>
      <c r="AJ954" s="34">
        <v>6</v>
      </c>
      <c r="AK954" s="32">
        <v>0.16666666666666666</v>
      </c>
      <c r="AL954" s="35">
        <v>44673</v>
      </c>
      <c r="AM954" s="16"/>
    </row>
    <row r="955" spans="1:39" ht="49.5" hidden="1" x14ac:dyDescent="0.25">
      <c r="A955" s="25" t="s">
        <v>183</v>
      </c>
      <c r="B955" s="25" t="s">
        <v>1136</v>
      </c>
      <c r="C955" s="39">
        <v>643608</v>
      </c>
      <c r="D955" s="25" t="s">
        <v>5509</v>
      </c>
      <c r="E955" s="25" t="s">
        <v>53</v>
      </c>
      <c r="F955" s="25" t="s">
        <v>54</v>
      </c>
      <c r="G955" s="25" t="s">
        <v>75</v>
      </c>
      <c r="H955" s="25" t="s">
        <v>307</v>
      </c>
      <c r="I955" s="25" t="s">
        <v>74</v>
      </c>
      <c r="J955" s="25" t="s">
        <v>195</v>
      </c>
      <c r="K955" s="25" t="s">
        <v>65</v>
      </c>
      <c r="L955" s="25" t="s">
        <v>202</v>
      </c>
      <c r="M955" s="25" t="s">
        <v>205</v>
      </c>
      <c r="N955" s="26">
        <v>28425.8</v>
      </c>
      <c r="O955" s="26">
        <v>10369.040000000001</v>
      </c>
      <c r="P955" s="27">
        <v>-18056.759999999998</v>
      </c>
      <c r="Q955" s="28">
        <v>-0.63522433845309534</v>
      </c>
      <c r="R955" s="29">
        <v>15360.34</v>
      </c>
      <c r="S955" s="29">
        <v>2829.04</v>
      </c>
      <c r="T955" s="30">
        <v>-12531.3</v>
      </c>
      <c r="U955" s="31">
        <v>-0.81582178519485893</v>
      </c>
      <c r="V955" s="26">
        <v>4485.46</v>
      </c>
      <c r="W955" s="26">
        <v>6155</v>
      </c>
      <c r="X955" s="27">
        <v>1669.54</v>
      </c>
      <c r="Y955" s="28">
        <v>0.37221154575004567</v>
      </c>
      <c r="Z955" s="29">
        <v>4692</v>
      </c>
      <c r="AA955" s="29">
        <v>0</v>
      </c>
      <c r="AB955" s="30">
        <v>-4692</v>
      </c>
      <c r="AC955" s="32">
        <v>-1</v>
      </c>
      <c r="AD955" s="26">
        <v>3888</v>
      </c>
      <c r="AE955" s="26">
        <v>1385</v>
      </c>
      <c r="AF955" s="27">
        <v>-2503</v>
      </c>
      <c r="AG955" s="33">
        <v>-0.64377572016460904</v>
      </c>
      <c r="AH955" s="34">
        <v>0</v>
      </c>
      <c r="AI955" s="34">
        <v>8</v>
      </c>
      <c r="AJ955" s="34">
        <v>8</v>
      </c>
      <c r="AK955" s="19"/>
      <c r="AL955" s="35">
        <v>44873.041666666664</v>
      </c>
      <c r="AM955" s="16"/>
    </row>
    <row r="956" spans="1:39" ht="41.25" hidden="1" x14ac:dyDescent="0.25">
      <c r="A956" s="25" t="s">
        <v>183</v>
      </c>
      <c r="B956" s="25" t="s">
        <v>1136</v>
      </c>
      <c r="C956" s="39">
        <v>643816</v>
      </c>
      <c r="D956" s="25" t="s">
        <v>1686</v>
      </c>
      <c r="E956" s="25" t="s">
        <v>53</v>
      </c>
      <c r="F956" s="25" t="s">
        <v>63</v>
      </c>
      <c r="G956" s="25" t="s">
        <v>56</v>
      </c>
      <c r="H956" s="17"/>
      <c r="I956" s="17"/>
      <c r="J956" s="25" t="s">
        <v>95</v>
      </c>
      <c r="K956" s="25" t="s">
        <v>65</v>
      </c>
      <c r="L956" s="25" t="s">
        <v>366</v>
      </c>
      <c r="M956" s="25" t="s">
        <v>243</v>
      </c>
      <c r="N956" s="26">
        <v>10000</v>
      </c>
      <c r="O956" s="26">
        <v>1137.4100000000001</v>
      </c>
      <c r="P956" s="27">
        <v>-8862.59</v>
      </c>
      <c r="Q956" s="28">
        <v>-0.88625900000000002</v>
      </c>
      <c r="R956" s="29">
        <v>0</v>
      </c>
      <c r="S956" s="29">
        <v>1137.4100000000001</v>
      </c>
      <c r="T956" s="30">
        <v>1137.4100000000001</v>
      </c>
      <c r="U956" s="19"/>
      <c r="V956" s="26">
        <v>0</v>
      </c>
      <c r="W956" s="26">
        <v>0</v>
      </c>
      <c r="X956" s="27">
        <v>0</v>
      </c>
      <c r="Y956" s="18"/>
      <c r="Z956" s="29">
        <v>0</v>
      </c>
      <c r="AA956" s="29">
        <v>0</v>
      </c>
      <c r="AB956" s="30">
        <v>0</v>
      </c>
      <c r="AC956" s="19"/>
      <c r="AD956" s="26">
        <v>10000</v>
      </c>
      <c r="AE956" s="26">
        <v>0</v>
      </c>
      <c r="AF956" s="27">
        <v>-10000</v>
      </c>
      <c r="AG956" s="33">
        <v>-1</v>
      </c>
      <c r="AH956" s="34">
        <v>0</v>
      </c>
      <c r="AI956" s="34">
        <v>17.5</v>
      </c>
      <c r="AJ956" s="34">
        <v>17.5</v>
      </c>
      <c r="AK956" s="19"/>
      <c r="AL956" s="35">
        <v>44608.041666666664</v>
      </c>
      <c r="AM956" s="16"/>
    </row>
    <row r="957" spans="1:39" ht="107.25" hidden="1" x14ac:dyDescent="0.25">
      <c r="A957" s="25" t="s">
        <v>183</v>
      </c>
      <c r="B957" s="25" t="s">
        <v>1136</v>
      </c>
      <c r="C957" s="39">
        <v>644788</v>
      </c>
      <c r="D957" s="25" t="s">
        <v>5647</v>
      </c>
      <c r="E957" s="25" t="s">
        <v>53</v>
      </c>
      <c r="F957" s="25" t="s">
        <v>54</v>
      </c>
      <c r="G957" s="25" t="s">
        <v>74</v>
      </c>
      <c r="H957" s="25" t="s">
        <v>75</v>
      </c>
      <c r="I957" s="25" t="s">
        <v>839</v>
      </c>
      <c r="J957" s="25" t="s">
        <v>195</v>
      </c>
      <c r="K957" s="25" t="s">
        <v>65</v>
      </c>
      <c r="L957" s="25" t="s">
        <v>202</v>
      </c>
      <c r="M957" s="25" t="s">
        <v>1654</v>
      </c>
      <c r="N957" s="26">
        <v>316330.96999999997</v>
      </c>
      <c r="O957" s="26">
        <v>306902.19</v>
      </c>
      <c r="P957" s="27">
        <v>-9428.7799999999697</v>
      </c>
      <c r="Q957" s="28">
        <v>-2.9806692654848088E-2</v>
      </c>
      <c r="R957" s="29">
        <v>44877.41</v>
      </c>
      <c r="S957" s="29">
        <v>48919.07</v>
      </c>
      <c r="T957" s="30">
        <v>4041.6599999999962</v>
      </c>
      <c r="U957" s="31">
        <v>9.0060010147644351E-2</v>
      </c>
      <c r="V957" s="26">
        <v>4997.76</v>
      </c>
      <c r="W957" s="26">
        <v>0</v>
      </c>
      <c r="X957" s="27">
        <v>-4997.76</v>
      </c>
      <c r="Y957" s="28">
        <v>-1</v>
      </c>
      <c r="Z957" s="29">
        <v>1702.8</v>
      </c>
      <c r="AA957" s="29">
        <v>1795.35</v>
      </c>
      <c r="AB957" s="30">
        <v>92.549999999999955</v>
      </c>
      <c r="AC957" s="32">
        <v>5.4351656095842117E-2</v>
      </c>
      <c r="AD957" s="26">
        <v>264753</v>
      </c>
      <c r="AE957" s="26">
        <v>256187.77</v>
      </c>
      <c r="AF957" s="27">
        <v>-8565.2300000000105</v>
      </c>
      <c r="AG957" s="33">
        <v>-3.2351776939260404E-2</v>
      </c>
      <c r="AH957" s="34">
        <v>70.319999999999993</v>
      </c>
      <c r="AI957" s="34">
        <v>80</v>
      </c>
      <c r="AJ957" s="34">
        <v>9.6800000000000068</v>
      </c>
      <c r="AK957" s="32">
        <v>0.13765642775881695</v>
      </c>
      <c r="AL957" s="35">
        <v>44917.041666666664</v>
      </c>
      <c r="AM957" s="16"/>
    </row>
    <row r="958" spans="1:39" ht="66" hidden="1" x14ac:dyDescent="0.25">
      <c r="A958" s="25" t="s">
        <v>183</v>
      </c>
      <c r="B958" s="25" t="s">
        <v>1136</v>
      </c>
      <c r="C958" s="39">
        <v>645026</v>
      </c>
      <c r="D958" s="25" t="s">
        <v>5218</v>
      </c>
      <c r="E958" s="25" t="s">
        <v>53</v>
      </c>
      <c r="F958" s="25" t="s">
        <v>63</v>
      </c>
      <c r="G958" s="25" t="s">
        <v>56</v>
      </c>
      <c r="H958" s="17"/>
      <c r="I958" s="17"/>
      <c r="J958" s="25" t="s">
        <v>198</v>
      </c>
      <c r="K958" s="25" t="s">
        <v>65</v>
      </c>
      <c r="L958" s="25" t="s">
        <v>219</v>
      </c>
      <c r="M958" s="25" t="s">
        <v>243</v>
      </c>
      <c r="N958" s="26">
        <v>0</v>
      </c>
      <c r="O958" s="26">
        <v>0</v>
      </c>
      <c r="P958" s="27">
        <v>0</v>
      </c>
      <c r="Q958" s="18"/>
      <c r="R958" s="29">
        <v>0</v>
      </c>
      <c r="S958" s="29">
        <v>0</v>
      </c>
      <c r="T958" s="30">
        <v>0</v>
      </c>
      <c r="U958" s="19"/>
      <c r="V958" s="26">
        <v>0</v>
      </c>
      <c r="W958" s="26">
        <v>0</v>
      </c>
      <c r="X958" s="27">
        <v>0</v>
      </c>
      <c r="Y958" s="18"/>
      <c r="Z958" s="29">
        <v>0</v>
      </c>
      <c r="AA958" s="29">
        <v>0</v>
      </c>
      <c r="AB958" s="30">
        <v>0</v>
      </c>
      <c r="AC958" s="19"/>
      <c r="AD958" s="26">
        <v>0</v>
      </c>
      <c r="AE958" s="26">
        <v>0</v>
      </c>
      <c r="AF958" s="27">
        <v>0</v>
      </c>
      <c r="AG958" s="18"/>
      <c r="AH958" s="34">
        <v>0</v>
      </c>
      <c r="AI958" s="34">
        <v>0</v>
      </c>
      <c r="AJ958" s="34">
        <v>0</v>
      </c>
      <c r="AK958" s="19"/>
      <c r="AL958" s="35">
        <v>44848.041666666664</v>
      </c>
      <c r="AM958" s="16"/>
    </row>
    <row r="959" spans="1:39" ht="41.25" hidden="1" x14ac:dyDescent="0.25">
      <c r="A959" s="25" t="s">
        <v>183</v>
      </c>
      <c r="B959" s="25" t="s">
        <v>1136</v>
      </c>
      <c r="C959" s="39">
        <v>644260</v>
      </c>
      <c r="D959" s="25" t="s">
        <v>5510</v>
      </c>
      <c r="E959" s="25" t="s">
        <v>62</v>
      </c>
      <c r="F959" s="25" t="s">
        <v>54</v>
      </c>
      <c r="G959" s="25" t="s">
        <v>75</v>
      </c>
      <c r="H959" s="25" t="s">
        <v>74</v>
      </c>
      <c r="I959" s="25" t="s">
        <v>56</v>
      </c>
      <c r="J959" s="25" t="s">
        <v>185</v>
      </c>
      <c r="K959" s="25" t="s">
        <v>65</v>
      </c>
      <c r="L959" s="25" t="s">
        <v>186</v>
      </c>
      <c r="M959" s="25" t="s">
        <v>1654</v>
      </c>
      <c r="N959" s="26">
        <v>114564.77</v>
      </c>
      <c r="O959" s="26">
        <v>106569.37</v>
      </c>
      <c r="P959" s="27">
        <v>-7995.4000000000087</v>
      </c>
      <c r="Q959" s="28">
        <v>-6.9789342744719943E-2</v>
      </c>
      <c r="R959" s="29">
        <v>32455.83</v>
      </c>
      <c r="S959" s="29">
        <v>28261.82</v>
      </c>
      <c r="T959" s="30">
        <v>-4194.010000000002</v>
      </c>
      <c r="U959" s="31">
        <v>-0.12922208429117363</v>
      </c>
      <c r="V959" s="26">
        <v>518.54</v>
      </c>
      <c r="W959" s="26">
        <v>651.54999999999995</v>
      </c>
      <c r="X959" s="27">
        <v>133.01</v>
      </c>
      <c r="Y959" s="28">
        <v>0.25650865892698732</v>
      </c>
      <c r="Z959" s="29">
        <v>1958.4</v>
      </c>
      <c r="AA959" s="29">
        <v>1924</v>
      </c>
      <c r="AB959" s="30">
        <v>-34.400000000000091</v>
      </c>
      <c r="AC959" s="32">
        <v>-1.7565359477124228E-2</v>
      </c>
      <c r="AD959" s="26">
        <v>79632</v>
      </c>
      <c r="AE959" s="26">
        <v>75732</v>
      </c>
      <c r="AF959" s="27">
        <v>-3900</v>
      </c>
      <c r="AG959" s="33">
        <v>-4.897528631705847E-2</v>
      </c>
      <c r="AH959" s="34">
        <v>137</v>
      </c>
      <c r="AI959" s="34">
        <v>151</v>
      </c>
      <c r="AJ959" s="34">
        <v>14</v>
      </c>
      <c r="AK959" s="32">
        <v>0.10218978102189781</v>
      </c>
      <c r="AL959" s="35">
        <v>44883.041666666664</v>
      </c>
      <c r="AM959" s="16"/>
    </row>
    <row r="960" spans="1:39" ht="82.5" hidden="1" x14ac:dyDescent="0.25">
      <c r="A960" s="25" t="s">
        <v>183</v>
      </c>
      <c r="B960" s="25" t="s">
        <v>1136</v>
      </c>
      <c r="C960" s="39">
        <v>644451</v>
      </c>
      <c r="D960" s="25" t="s">
        <v>1687</v>
      </c>
      <c r="E960" s="25" t="s">
        <v>53</v>
      </c>
      <c r="F960" s="25" t="s">
        <v>54</v>
      </c>
      <c r="G960" s="25" t="s">
        <v>839</v>
      </c>
      <c r="H960" s="25" t="s">
        <v>75</v>
      </c>
      <c r="I960" s="25" t="s">
        <v>307</v>
      </c>
      <c r="J960" s="25" t="s">
        <v>198</v>
      </c>
      <c r="K960" s="25" t="s">
        <v>65</v>
      </c>
      <c r="L960" s="25" t="s">
        <v>219</v>
      </c>
      <c r="M960" s="25" t="s">
        <v>200</v>
      </c>
      <c r="N960" s="26">
        <v>27140.86</v>
      </c>
      <c r="O960" s="26">
        <v>9082.85</v>
      </c>
      <c r="P960" s="27">
        <v>-18058.010000000002</v>
      </c>
      <c r="Q960" s="28">
        <v>-0.66534406057877316</v>
      </c>
      <c r="R960" s="29">
        <v>7430.34</v>
      </c>
      <c r="S960" s="29">
        <v>4592.08</v>
      </c>
      <c r="T960" s="30">
        <v>-2838.26</v>
      </c>
      <c r="U960" s="31">
        <v>-0.38198252031535573</v>
      </c>
      <c r="V960" s="26">
        <v>14579.52</v>
      </c>
      <c r="W960" s="26">
        <v>1352.46</v>
      </c>
      <c r="X960" s="27">
        <v>-13227.060000000001</v>
      </c>
      <c r="Y960" s="28">
        <v>-0.90723562915651546</v>
      </c>
      <c r="Z960" s="29">
        <v>2226</v>
      </c>
      <c r="AA960" s="29">
        <v>654</v>
      </c>
      <c r="AB960" s="30">
        <v>-1572</v>
      </c>
      <c r="AC960" s="32">
        <v>-0.70619946091644203</v>
      </c>
      <c r="AD960" s="26">
        <v>2905</v>
      </c>
      <c r="AE960" s="26">
        <v>2484.31</v>
      </c>
      <c r="AF960" s="27">
        <v>-420.69000000000005</v>
      </c>
      <c r="AG960" s="33">
        <v>-0.14481583476764201</v>
      </c>
      <c r="AH960" s="34">
        <v>60</v>
      </c>
      <c r="AI960" s="34">
        <v>40.5</v>
      </c>
      <c r="AJ960" s="34">
        <v>-19.5</v>
      </c>
      <c r="AK960" s="32">
        <v>-0.32500000000000001</v>
      </c>
      <c r="AL960" s="35">
        <v>44689</v>
      </c>
      <c r="AM960" s="16"/>
    </row>
    <row r="961" spans="1:39" ht="57.75" hidden="1" x14ac:dyDescent="0.25">
      <c r="A961" s="25" t="s">
        <v>183</v>
      </c>
      <c r="B961" s="25" t="s">
        <v>1136</v>
      </c>
      <c r="C961" s="39">
        <v>644476</v>
      </c>
      <c r="D961" s="25" t="s">
        <v>5705</v>
      </c>
      <c r="E961" s="25" t="s">
        <v>171</v>
      </c>
      <c r="F961" s="25" t="s">
        <v>54</v>
      </c>
      <c r="G961" s="25" t="s">
        <v>74</v>
      </c>
      <c r="H961" s="25" t="s">
        <v>75</v>
      </c>
      <c r="I961" s="25" t="s">
        <v>56</v>
      </c>
      <c r="J961" s="25" t="s">
        <v>198</v>
      </c>
      <c r="K961" s="25" t="s">
        <v>65</v>
      </c>
      <c r="L961" s="25" t="s">
        <v>219</v>
      </c>
      <c r="M961" s="25" t="s">
        <v>200</v>
      </c>
      <c r="N961" s="26">
        <v>80284.83</v>
      </c>
      <c r="O961" s="26">
        <v>66578.73</v>
      </c>
      <c r="P961" s="27">
        <v>-13706.100000000006</v>
      </c>
      <c r="Q961" s="28">
        <v>-0.17071842837557238</v>
      </c>
      <c r="R961" s="29">
        <v>13628.73</v>
      </c>
      <c r="S961" s="29">
        <v>10854.25</v>
      </c>
      <c r="T961" s="30">
        <v>-2774.4799999999996</v>
      </c>
      <c r="U961" s="31">
        <v>-0.20357582841541358</v>
      </c>
      <c r="V961" s="26">
        <v>39258.11</v>
      </c>
      <c r="W961" s="26">
        <v>38503.03</v>
      </c>
      <c r="X961" s="27">
        <v>-755.08000000000175</v>
      </c>
      <c r="Y961" s="28">
        <v>-1.9233732851632483E-2</v>
      </c>
      <c r="Z961" s="29">
        <v>1695.99</v>
      </c>
      <c r="AA961" s="29">
        <v>1086</v>
      </c>
      <c r="AB961" s="30">
        <v>-609.99</v>
      </c>
      <c r="AC961" s="32">
        <v>-0.35966603576672035</v>
      </c>
      <c r="AD961" s="26">
        <v>25702</v>
      </c>
      <c r="AE961" s="26">
        <v>16135.45</v>
      </c>
      <c r="AF961" s="27">
        <v>-9566.5499999999993</v>
      </c>
      <c r="AG961" s="33">
        <v>-0.37221033382616137</v>
      </c>
      <c r="AH961" s="34">
        <v>94.39</v>
      </c>
      <c r="AI961" s="34">
        <v>125</v>
      </c>
      <c r="AJ961" s="34">
        <v>30.61</v>
      </c>
      <c r="AK961" s="32">
        <v>0.32429282763004552</v>
      </c>
      <c r="AL961" s="35">
        <v>44897.041666666664</v>
      </c>
      <c r="AM961" s="16"/>
    </row>
    <row r="962" spans="1:39" ht="57.75" hidden="1" x14ac:dyDescent="0.25">
      <c r="A962" s="25" t="s">
        <v>183</v>
      </c>
      <c r="B962" s="25" t="s">
        <v>1136</v>
      </c>
      <c r="C962" s="39">
        <v>644526</v>
      </c>
      <c r="D962" s="25" t="s">
        <v>5511</v>
      </c>
      <c r="E962" s="25" t="s">
        <v>53</v>
      </c>
      <c r="F962" s="25" t="s">
        <v>54</v>
      </c>
      <c r="G962" s="25" t="s">
        <v>839</v>
      </c>
      <c r="H962" s="25" t="s">
        <v>75</v>
      </c>
      <c r="I962" s="25" t="s">
        <v>56</v>
      </c>
      <c r="J962" s="25" t="s">
        <v>198</v>
      </c>
      <c r="K962" s="25" t="s">
        <v>65</v>
      </c>
      <c r="L962" s="25" t="s">
        <v>199</v>
      </c>
      <c r="M962" s="25" t="s">
        <v>200</v>
      </c>
      <c r="N962" s="26">
        <v>177910.04</v>
      </c>
      <c r="O962" s="26">
        <v>151743.71</v>
      </c>
      <c r="P962" s="27">
        <v>-26166.330000000016</v>
      </c>
      <c r="Q962" s="28">
        <v>-0.14707618524508237</v>
      </c>
      <c r="R962" s="29">
        <v>42927.91</v>
      </c>
      <c r="S962" s="29">
        <v>34527.4</v>
      </c>
      <c r="T962" s="30">
        <v>-8400.510000000002</v>
      </c>
      <c r="U962" s="31">
        <v>-0.19568877217642325</v>
      </c>
      <c r="V962" s="26">
        <v>38789.129999999997</v>
      </c>
      <c r="W962" s="26">
        <v>20708.990000000002</v>
      </c>
      <c r="X962" s="27">
        <v>-18080.139999999996</v>
      </c>
      <c r="Y962" s="28">
        <v>-0.46611357357073996</v>
      </c>
      <c r="Z962" s="29">
        <v>5596</v>
      </c>
      <c r="AA962" s="29">
        <v>5910</v>
      </c>
      <c r="AB962" s="30">
        <v>314</v>
      </c>
      <c r="AC962" s="32">
        <v>5.6111508220157258E-2</v>
      </c>
      <c r="AD962" s="26">
        <v>90597</v>
      </c>
      <c r="AE962" s="26">
        <v>90597.32</v>
      </c>
      <c r="AF962" s="27">
        <v>0.32000000000698492</v>
      </c>
      <c r="AG962" s="33">
        <v>3.5321257879067179E-6</v>
      </c>
      <c r="AH962" s="34">
        <v>228</v>
      </c>
      <c r="AI962" s="34">
        <v>187.5</v>
      </c>
      <c r="AJ962" s="34">
        <v>-40.5</v>
      </c>
      <c r="AK962" s="32">
        <v>-0.17763157894736842</v>
      </c>
      <c r="AL962" s="35">
        <v>44847.041666666664</v>
      </c>
      <c r="AM962" s="16"/>
    </row>
    <row r="963" spans="1:39" ht="41.25" hidden="1" x14ac:dyDescent="0.25">
      <c r="A963" s="25" t="s">
        <v>183</v>
      </c>
      <c r="B963" s="25" t="s">
        <v>1136</v>
      </c>
      <c r="C963" s="39">
        <v>644594</v>
      </c>
      <c r="D963" s="25" t="s">
        <v>5013</v>
      </c>
      <c r="E963" s="25" t="s">
        <v>53</v>
      </c>
      <c r="F963" s="25" t="s">
        <v>54</v>
      </c>
      <c r="G963" s="25" t="s">
        <v>56</v>
      </c>
      <c r="H963" s="25" t="s">
        <v>56</v>
      </c>
      <c r="I963" s="25" t="s">
        <v>56</v>
      </c>
      <c r="J963" s="25" t="s">
        <v>195</v>
      </c>
      <c r="K963" s="25" t="s">
        <v>65</v>
      </c>
      <c r="L963" s="25" t="s">
        <v>196</v>
      </c>
      <c r="M963" s="25" t="s">
        <v>1654</v>
      </c>
      <c r="N963" s="26">
        <v>11870.27</v>
      </c>
      <c r="O963" s="26">
        <v>11685.5</v>
      </c>
      <c r="P963" s="27">
        <v>-184.77000000000044</v>
      </c>
      <c r="Q963" s="28">
        <v>-1.5565779042936717E-2</v>
      </c>
      <c r="R963" s="29">
        <v>6068.33</v>
      </c>
      <c r="S963" s="29">
        <v>5913.01</v>
      </c>
      <c r="T963" s="30">
        <v>-155.31999999999971</v>
      </c>
      <c r="U963" s="31">
        <v>-2.5595180222565305E-2</v>
      </c>
      <c r="V963" s="26">
        <v>4953.9399999999996</v>
      </c>
      <c r="W963" s="26">
        <v>4545.5200000000004</v>
      </c>
      <c r="X963" s="27">
        <v>-408.41999999999916</v>
      </c>
      <c r="Y963" s="28">
        <v>-8.2443469238626069E-2</v>
      </c>
      <c r="Z963" s="29">
        <v>848</v>
      </c>
      <c r="AA963" s="29">
        <v>1226.97</v>
      </c>
      <c r="AB963" s="30">
        <v>378.97</v>
      </c>
      <c r="AC963" s="32">
        <v>0.44689858490566042</v>
      </c>
      <c r="AD963" s="26">
        <v>0</v>
      </c>
      <c r="AE963" s="26">
        <v>0</v>
      </c>
      <c r="AF963" s="27">
        <v>0</v>
      </c>
      <c r="AG963" s="18"/>
      <c r="AH963" s="34">
        <v>16</v>
      </c>
      <c r="AI963" s="34">
        <v>40</v>
      </c>
      <c r="AJ963" s="34">
        <v>24</v>
      </c>
      <c r="AK963" s="32">
        <v>1.5</v>
      </c>
      <c r="AL963" s="35">
        <v>44749.041666666664</v>
      </c>
      <c r="AM963" s="16"/>
    </row>
    <row r="964" spans="1:39" ht="41.25" hidden="1" x14ac:dyDescent="0.25">
      <c r="A964" s="25" t="s">
        <v>183</v>
      </c>
      <c r="B964" s="25" t="s">
        <v>1136</v>
      </c>
      <c r="C964" s="39">
        <v>644596</v>
      </c>
      <c r="D964" s="25" t="s">
        <v>5092</v>
      </c>
      <c r="E964" s="25" t="s">
        <v>53</v>
      </c>
      <c r="F964" s="25" t="s">
        <v>54</v>
      </c>
      <c r="G964" s="25" t="s">
        <v>56</v>
      </c>
      <c r="H964" s="25" t="s">
        <v>56</v>
      </c>
      <c r="I964" s="25" t="s">
        <v>56</v>
      </c>
      <c r="J964" s="25" t="s">
        <v>195</v>
      </c>
      <c r="K964" s="25" t="s">
        <v>58</v>
      </c>
      <c r="L964" s="25" t="s">
        <v>196</v>
      </c>
      <c r="M964" s="25" t="s">
        <v>1654</v>
      </c>
      <c r="N964" s="26">
        <v>12356.91</v>
      </c>
      <c r="O964" s="26">
        <v>12731.36</v>
      </c>
      <c r="P964" s="27">
        <v>374.45000000000073</v>
      </c>
      <c r="Q964" s="28">
        <v>3.0302883164156795E-2</v>
      </c>
      <c r="R964" s="29">
        <v>6068.33</v>
      </c>
      <c r="S964" s="29">
        <v>5747.02</v>
      </c>
      <c r="T964" s="30">
        <v>-321.30999999999949</v>
      </c>
      <c r="U964" s="31">
        <v>-5.2948669568068894E-2</v>
      </c>
      <c r="V964" s="26">
        <v>5440.58</v>
      </c>
      <c r="W964" s="26">
        <v>5401</v>
      </c>
      <c r="X964" s="27">
        <v>-39.579999999999927</v>
      </c>
      <c r="Y964" s="28">
        <v>-7.2749596550367663E-3</v>
      </c>
      <c r="Z964" s="29">
        <v>848</v>
      </c>
      <c r="AA964" s="29">
        <v>1583.34</v>
      </c>
      <c r="AB964" s="30">
        <v>735.33999999999992</v>
      </c>
      <c r="AC964" s="32">
        <v>0.8671462264150942</v>
      </c>
      <c r="AD964" s="26">
        <v>0</v>
      </c>
      <c r="AE964" s="26">
        <v>0</v>
      </c>
      <c r="AF964" s="27">
        <v>0</v>
      </c>
      <c r="AG964" s="18"/>
      <c r="AH964" s="34">
        <v>16</v>
      </c>
      <c r="AI964" s="34">
        <v>44</v>
      </c>
      <c r="AJ964" s="34">
        <v>28</v>
      </c>
      <c r="AK964" s="32">
        <v>1.75</v>
      </c>
      <c r="AL964" s="35">
        <v>44788.041666666664</v>
      </c>
      <c r="AM964" s="16"/>
    </row>
    <row r="965" spans="1:39" ht="66" hidden="1" x14ac:dyDescent="0.25">
      <c r="A965" s="25" t="s">
        <v>183</v>
      </c>
      <c r="B965" s="25" t="s">
        <v>1136</v>
      </c>
      <c r="C965" s="39">
        <v>644616</v>
      </c>
      <c r="D965" s="25" t="s">
        <v>5708</v>
      </c>
      <c r="E965" s="25" t="s">
        <v>171</v>
      </c>
      <c r="F965" s="25" t="s">
        <v>54</v>
      </c>
      <c r="G965" s="25" t="s">
        <v>75</v>
      </c>
      <c r="H965" s="25" t="s">
        <v>874</v>
      </c>
      <c r="I965" s="25" t="s">
        <v>56</v>
      </c>
      <c r="J965" s="25" t="s">
        <v>198</v>
      </c>
      <c r="K965" s="25" t="s">
        <v>65</v>
      </c>
      <c r="L965" s="25" t="s">
        <v>219</v>
      </c>
      <c r="M965" s="25" t="s">
        <v>200</v>
      </c>
      <c r="N965" s="26">
        <v>26643.33</v>
      </c>
      <c r="O965" s="26">
        <v>15431.7</v>
      </c>
      <c r="P965" s="27">
        <v>-11211.630000000001</v>
      </c>
      <c r="Q965" s="28">
        <v>-0.42080438143430271</v>
      </c>
      <c r="R965" s="29">
        <v>20967.990000000002</v>
      </c>
      <c r="S965" s="29">
        <v>5637.7</v>
      </c>
      <c r="T965" s="30">
        <v>-15330.29</v>
      </c>
      <c r="U965" s="31">
        <v>-0.7311282578826106</v>
      </c>
      <c r="V965" s="26">
        <v>422.54</v>
      </c>
      <c r="W965" s="26">
        <v>4992.72</v>
      </c>
      <c r="X965" s="27">
        <v>4570.18</v>
      </c>
      <c r="Y965" s="28">
        <v>10.815970085672362</v>
      </c>
      <c r="Z965" s="29">
        <v>3052.8</v>
      </c>
      <c r="AA965" s="29">
        <v>2431</v>
      </c>
      <c r="AB965" s="30">
        <v>-621.80000000000018</v>
      </c>
      <c r="AC965" s="32">
        <v>-0.20368186582809228</v>
      </c>
      <c r="AD965" s="26">
        <v>2200</v>
      </c>
      <c r="AE965" s="26">
        <v>2370.2800000000002</v>
      </c>
      <c r="AF965" s="27">
        <v>170.2800000000002</v>
      </c>
      <c r="AG965" s="33">
        <v>7.7400000000000094E-2</v>
      </c>
      <c r="AH965" s="34">
        <v>160</v>
      </c>
      <c r="AI965" s="34">
        <v>69.5</v>
      </c>
      <c r="AJ965" s="34">
        <v>-90.5</v>
      </c>
      <c r="AK965" s="32">
        <v>-0.56562500000000004</v>
      </c>
      <c r="AL965" s="35">
        <v>44764.041666666664</v>
      </c>
      <c r="AM965" s="16"/>
    </row>
    <row r="966" spans="1:39" ht="33" hidden="1" x14ac:dyDescent="0.25">
      <c r="A966" s="25" t="s">
        <v>183</v>
      </c>
      <c r="B966" s="25" t="s">
        <v>1136</v>
      </c>
      <c r="C966" s="39">
        <v>644701</v>
      </c>
      <c r="D966" s="25" t="s">
        <v>5244</v>
      </c>
      <c r="E966" s="25" t="s">
        <v>53</v>
      </c>
      <c r="F966" s="25" t="s">
        <v>63</v>
      </c>
      <c r="G966" s="25" t="s">
        <v>56</v>
      </c>
      <c r="H966" s="17"/>
      <c r="I966" s="17"/>
      <c r="J966" s="25" t="s">
        <v>3773</v>
      </c>
      <c r="K966" s="25" t="s">
        <v>65</v>
      </c>
      <c r="L966" s="25" t="s">
        <v>209</v>
      </c>
      <c r="M966" s="25" t="s">
        <v>243</v>
      </c>
      <c r="N966" s="26">
        <v>0</v>
      </c>
      <c r="O966" s="26">
        <v>0</v>
      </c>
      <c r="P966" s="27">
        <v>0</v>
      </c>
      <c r="Q966" s="18"/>
      <c r="R966" s="29">
        <v>0</v>
      </c>
      <c r="S966" s="29">
        <v>0</v>
      </c>
      <c r="T966" s="30">
        <v>0</v>
      </c>
      <c r="U966" s="19"/>
      <c r="V966" s="26">
        <v>0</v>
      </c>
      <c r="W966" s="26">
        <v>0</v>
      </c>
      <c r="X966" s="27">
        <v>0</v>
      </c>
      <c r="Y966" s="18"/>
      <c r="Z966" s="29">
        <v>0</v>
      </c>
      <c r="AA966" s="29">
        <v>0</v>
      </c>
      <c r="AB966" s="30">
        <v>0</v>
      </c>
      <c r="AC966" s="19"/>
      <c r="AD966" s="26">
        <v>0</v>
      </c>
      <c r="AE966" s="26">
        <v>0</v>
      </c>
      <c r="AF966" s="27">
        <v>0</v>
      </c>
      <c r="AG966" s="18"/>
      <c r="AH966" s="34">
        <v>0</v>
      </c>
      <c r="AI966" s="34">
        <v>0</v>
      </c>
      <c r="AJ966" s="34">
        <v>0</v>
      </c>
      <c r="AK966" s="19"/>
      <c r="AL966" s="35">
        <v>44804.041666666664</v>
      </c>
      <c r="AM966" s="16"/>
    </row>
    <row r="967" spans="1:39" ht="24.75" hidden="1" x14ac:dyDescent="0.25">
      <c r="A967" s="25" t="s">
        <v>183</v>
      </c>
      <c r="B967" s="25" t="s">
        <v>1136</v>
      </c>
      <c r="C967" s="39">
        <v>644702</v>
      </c>
      <c r="D967" s="25" t="s">
        <v>5706</v>
      </c>
      <c r="E967" s="25" t="s">
        <v>53</v>
      </c>
      <c r="F967" s="25" t="s">
        <v>63</v>
      </c>
      <c r="G967" s="25" t="s">
        <v>56</v>
      </c>
      <c r="H967" s="17"/>
      <c r="I967" s="17"/>
      <c r="J967" s="25" t="s">
        <v>830</v>
      </c>
      <c r="K967" s="25" t="s">
        <v>65</v>
      </c>
      <c r="L967" s="25" t="s">
        <v>209</v>
      </c>
      <c r="M967" s="25" t="s">
        <v>243</v>
      </c>
      <c r="N967" s="26">
        <v>0</v>
      </c>
      <c r="O967" s="26">
        <v>252.49</v>
      </c>
      <c r="P967" s="27">
        <v>252.49</v>
      </c>
      <c r="Q967" s="18"/>
      <c r="R967" s="29">
        <v>0</v>
      </c>
      <c r="S967" s="29">
        <v>252.49</v>
      </c>
      <c r="T967" s="30">
        <v>252.49</v>
      </c>
      <c r="U967" s="19"/>
      <c r="V967" s="26">
        <v>0</v>
      </c>
      <c r="W967" s="26">
        <v>0</v>
      </c>
      <c r="X967" s="27">
        <v>0</v>
      </c>
      <c r="Y967" s="18"/>
      <c r="Z967" s="29">
        <v>0</v>
      </c>
      <c r="AA967" s="29">
        <v>0</v>
      </c>
      <c r="AB967" s="30">
        <v>0</v>
      </c>
      <c r="AC967" s="19"/>
      <c r="AD967" s="26">
        <v>0</v>
      </c>
      <c r="AE967" s="26">
        <v>0</v>
      </c>
      <c r="AF967" s="27">
        <v>0</v>
      </c>
      <c r="AG967" s="18"/>
      <c r="AH967" s="34">
        <v>0</v>
      </c>
      <c r="AI967" s="34">
        <v>4</v>
      </c>
      <c r="AJ967" s="34">
        <v>4</v>
      </c>
      <c r="AK967" s="19"/>
      <c r="AL967" s="35">
        <v>44804.041666666664</v>
      </c>
      <c r="AM967" s="16"/>
    </row>
    <row r="968" spans="1:39" ht="82.5" hidden="1" x14ac:dyDescent="0.25">
      <c r="A968" s="25" t="s">
        <v>183</v>
      </c>
      <c r="B968" s="25" t="s">
        <v>1136</v>
      </c>
      <c r="C968" s="39">
        <v>646347</v>
      </c>
      <c r="D968" s="25" t="s">
        <v>5439</v>
      </c>
      <c r="E968" s="25" t="s">
        <v>171</v>
      </c>
      <c r="F968" s="25" t="s">
        <v>54</v>
      </c>
      <c r="G968" s="25" t="s">
        <v>74</v>
      </c>
      <c r="H968" s="25" t="s">
        <v>90</v>
      </c>
      <c r="I968" s="25" t="s">
        <v>874</v>
      </c>
      <c r="J968" s="25" t="s">
        <v>665</v>
      </c>
      <c r="K968" s="25" t="s">
        <v>65</v>
      </c>
      <c r="L968" s="25" t="s">
        <v>279</v>
      </c>
      <c r="M968" s="25" t="s">
        <v>5832</v>
      </c>
      <c r="N968" s="26">
        <v>24147.759999999998</v>
      </c>
      <c r="O968" s="26">
        <v>25352.13</v>
      </c>
      <c r="P968" s="27">
        <v>1204.3700000000026</v>
      </c>
      <c r="Q968" s="28">
        <v>4.9875019463503145E-2</v>
      </c>
      <c r="R968" s="29">
        <v>3767.34</v>
      </c>
      <c r="S968" s="29">
        <v>10250.67</v>
      </c>
      <c r="T968" s="30">
        <v>6483.33</v>
      </c>
      <c r="U968" s="31">
        <v>1.7209304177483316</v>
      </c>
      <c r="V968" s="26">
        <v>2726.42</v>
      </c>
      <c r="W968" s="26">
        <v>4047.06</v>
      </c>
      <c r="X968" s="27">
        <v>1320.6399999999999</v>
      </c>
      <c r="Y968" s="28">
        <v>0.48438611805957993</v>
      </c>
      <c r="Z968" s="29">
        <v>0</v>
      </c>
      <c r="AA968" s="29">
        <v>0</v>
      </c>
      <c r="AB968" s="30">
        <v>0</v>
      </c>
      <c r="AC968" s="19"/>
      <c r="AD968" s="26">
        <v>17654</v>
      </c>
      <c r="AE968" s="26">
        <v>11054.4</v>
      </c>
      <c r="AF968" s="27">
        <v>-6599.6</v>
      </c>
      <c r="AG968" s="33">
        <v>-0.37383029341792229</v>
      </c>
      <c r="AH968" s="34">
        <v>0</v>
      </c>
      <c r="AI968" s="34">
        <v>11</v>
      </c>
      <c r="AJ968" s="34">
        <v>11</v>
      </c>
      <c r="AK968" s="19"/>
      <c r="AL968" s="35">
        <v>44872.041666666664</v>
      </c>
      <c r="AM968" s="16"/>
    </row>
    <row r="969" spans="1:39" ht="74.25" hidden="1" x14ac:dyDescent="0.25">
      <c r="A969" s="25" t="s">
        <v>183</v>
      </c>
      <c r="B969" s="25" t="s">
        <v>1136</v>
      </c>
      <c r="C969" s="39">
        <v>646774</v>
      </c>
      <c r="D969" s="25" t="s">
        <v>5335</v>
      </c>
      <c r="E969" s="25" t="s">
        <v>171</v>
      </c>
      <c r="F969" s="25" t="s">
        <v>54</v>
      </c>
      <c r="G969" s="25" t="s">
        <v>74</v>
      </c>
      <c r="H969" s="25" t="s">
        <v>75</v>
      </c>
      <c r="I969" s="25" t="s">
        <v>56</v>
      </c>
      <c r="J969" s="25" t="s">
        <v>665</v>
      </c>
      <c r="K969" s="25" t="s">
        <v>65</v>
      </c>
      <c r="L969" s="25" t="s">
        <v>5336</v>
      </c>
      <c r="M969" s="25" t="s">
        <v>5832</v>
      </c>
      <c r="N969" s="26">
        <v>44694.82</v>
      </c>
      <c r="O969" s="26">
        <v>11283.77</v>
      </c>
      <c r="P969" s="27">
        <v>-33411.050000000003</v>
      </c>
      <c r="Q969" s="28">
        <v>-0.74753741037552013</v>
      </c>
      <c r="R969" s="29">
        <v>9300.33</v>
      </c>
      <c r="S969" s="29">
        <v>7614.92</v>
      </c>
      <c r="T969" s="30">
        <v>-1685.4099999999999</v>
      </c>
      <c r="U969" s="31">
        <v>-0.18122045131731884</v>
      </c>
      <c r="V969" s="26">
        <v>2215.4899999999998</v>
      </c>
      <c r="W969" s="26">
        <v>1788.7</v>
      </c>
      <c r="X969" s="27">
        <v>-426.78999999999974</v>
      </c>
      <c r="Y969" s="28">
        <v>-0.19263910015391619</v>
      </c>
      <c r="Z969" s="29">
        <v>0</v>
      </c>
      <c r="AA969" s="29">
        <v>0</v>
      </c>
      <c r="AB969" s="30">
        <v>0</v>
      </c>
      <c r="AC969" s="19"/>
      <c r="AD969" s="26">
        <v>33179</v>
      </c>
      <c r="AE969" s="26">
        <v>1880.15</v>
      </c>
      <c r="AF969" s="27">
        <v>-31298.85</v>
      </c>
      <c r="AG969" s="33">
        <v>-0.94333313240302596</v>
      </c>
      <c r="AH969" s="34">
        <v>0</v>
      </c>
      <c r="AI969" s="34">
        <v>7.5</v>
      </c>
      <c r="AJ969" s="34">
        <v>7.5</v>
      </c>
      <c r="AK969" s="19"/>
      <c r="AL969" s="35">
        <v>44837.041666666664</v>
      </c>
      <c r="AM969" s="16"/>
    </row>
    <row r="970" spans="1:39" ht="49.5" hidden="1" x14ac:dyDescent="0.25">
      <c r="A970" s="25" t="s">
        <v>183</v>
      </c>
      <c r="B970" s="25" t="s">
        <v>1136</v>
      </c>
      <c r="C970" s="39">
        <v>646881</v>
      </c>
      <c r="D970" s="25" t="s">
        <v>5514</v>
      </c>
      <c r="E970" s="25" t="s">
        <v>62</v>
      </c>
      <c r="F970" s="25" t="s">
        <v>54</v>
      </c>
      <c r="G970" s="25" t="s">
        <v>112</v>
      </c>
      <c r="H970" s="25" t="s">
        <v>90</v>
      </c>
      <c r="I970" s="25" t="s">
        <v>874</v>
      </c>
      <c r="J970" s="25" t="s">
        <v>195</v>
      </c>
      <c r="K970" s="25" t="s">
        <v>65</v>
      </c>
      <c r="L970" s="25" t="s">
        <v>202</v>
      </c>
      <c r="M970" s="25" t="s">
        <v>499</v>
      </c>
      <c r="N970" s="26">
        <v>71564.06</v>
      </c>
      <c r="O970" s="26">
        <v>102809.60000000001</v>
      </c>
      <c r="P970" s="27">
        <v>31245.540000000008</v>
      </c>
      <c r="Q970" s="28">
        <v>0.43660938186011261</v>
      </c>
      <c r="R970" s="29">
        <v>9193.15</v>
      </c>
      <c r="S970" s="29">
        <v>10538.35</v>
      </c>
      <c r="T970" s="30">
        <v>1345.2000000000007</v>
      </c>
      <c r="U970" s="31">
        <v>0.14632634080810178</v>
      </c>
      <c r="V970" s="26">
        <v>48827.91</v>
      </c>
      <c r="W970" s="26">
        <v>56597.53</v>
      </c>
      <c r="X970" s="27">
        <v>7769.6199999999953</v>
      </c>
      <c r="Y970" s="28">
        <v>0.15912251824827225</v>
      </c>
      <c r="Z970" s="29">
        <v>608</v>
      </c>
      <c r="AA970" s="29">
        <v>563.87</v>
      </c>
      <c r="AB970" s="30">
        <v>-44.129999999999995</v>
      </c>
      <c r="AC970" s="32">
        <v>-7.2582236842105255E-2</v>
      </c>
      <c r="AD970" s="26">
        <v>12935</v>
      </c>
      <c r="AE970" s="26">
        <v>35109.85</v>
      </c>
      <c r="AF970" s="27">
        <v>22174.85</v>
      </c>
      <c r="AG970" s="33">
        <v>1.7143293390027057</v>
      </c>
      <c r="AH970" s="34">
        <v>32</v>
      </c>
      <c r="AI970" s="34">
        <v>29</v>
      </c>
      <c r="AJ970" s="34">
        <v>-3</v>
      </c>
      <c r="AK970" s="32">
        <v>-9.375E-2</v>
      </c>
      <c r="AL970" s="35">
        <v>44889.041666666664</v>
      </c>
      <c r="AM970" s="16"/>
    </row>
    <row r="971" spans="1:39" ht="49.5" hidden="1" x14ac:dyDescent="0.25">
      <c r="A971" s="25" t="s">
        <v>183</v>
      </c>
      <c r="B971" s="25" t="s">
        <v>1136</v>
      </c>
      <c r="C971" s="39">
        <v>646882</v>
      </c>
      <c r="D971" s="25" t="s">
        <v>5580</v>
      </c>
      <c r="E971" s="25" t="s">
        <v>62</v>
      </c>
      <c r="F971" s="25" t="s">
        <v>54</v>
      </c>
      <c r="G971" s="25" t="s">
        <v>874</v>
      </c>
      <c r="H971" s="25" t="s">
        <v>75</v>
      </c>
      <c r="I971" s="25" t="s">
        <v>74</v>
      </c>
      <c r="J971" s="25" t="s">
        <v>195</v>
      </c>
      <c r="K971" s="25" t="s">
        <v>65</v>
      </c>
      <c r="L971" s="25" t="s">
        <v>202</v>
      </c>
      <c r="M971" s="25" t="s">
        <v>499</v>
      </c>
      <c r="N971" s="26">
        <v>94998.42</v>
      </c>
      <c r="O971" s="26">
        <v>73912</v>
      </c>
      <c r="P971" s="27">
        <v>-21086.42</v>
      </c>
      <c r="Q971" s="28">
        <v>-0.22196600743464995</v>
      </c>
      <c r="R971" s="29">
        <v>9193.15</v>
      </c>
      <c r="S971" s="29">
        <v>4598.26</v>
      </c>
      <c r="T971" s="30">
        <v>-4594.8899999999994</v>
      </c>
      <c r="U971" s="31">
        <v>-0.49981671135573763</v>
      </c>
      <c r="V971" s="26">
        <v>48827.91</v>
      </c>
      <c r="W971" s="26">
        <v>56482.07</v>
      </c>
      <c r="X971" s="27">
        <v>7654.1599999999962</v>
      </c>
      <c r="Y971" s="28">
        <v>0.15675788703632812</v>
      </c>
      <c r="Z971" s="29">
        <v>608</v>
      </c>
      <c r="AA971" s="29">
        <v>324.22000000000003</v>
      </c>
      <c r="AB971" s="30">
        <v>-283.77999999999997</v>
      </c>
      <c r="AC971" s="32">
        <v>-0.46674342105263156</v>
      </c>
      <c r="AD971" s="26">
        <v>36369.360000000001</v>
      </c>
      <c r="AE971" s="26">
        <v>12507.45</v>
      </c>
      <c r="AF971" s="27">
        <v>-23861.91</v>
      </c>
      <c r="AG971" s="33">
        <v>-0.65609925497726651</v>
      </c>
      <c r="AH971" s="34">
        <v>32</v>
      </c>
      <c r="AI971" s="34">
        <v>22.5</v>
      </c>
      <c r="AJ971" s="34">
        <v>-9.5</v>
      </c>
      <c r="AK971" s="32">
        <v>-0.296875</v>
      </c>
      <c r="AL971" s="35">
        <v>44895.041666666664</v>
      </c>
      <c r="AM971" s="16"/>
    </row>
    <row r="972" spans="1:39" ht="49.5" hidden="1" x14ac:dyDescent="0.25">
      <c r="A972" s="25" t="s">
        <v>183</v>
      </c>
      <c r="B972" s="25" t="s">
        <v>1136</v>
      </c>
      <c r="C972" s="39">
        <v>646916</v>
      </c>
      <c r="D972" s="25" t="s">
        <v>5581</v>
      </c>
      <c r="E972" s="25" t="s">
        <v>62</v>
      </c>
      <c r="F972" s="25" t="s">
        <v>54</v>
      </c>
      <c r="G972" s="25" t="s">
        <v>75</v>
      </c>
      <c r="H972" s="25" t="s">
        <v>874</v>
      </c>
      <c r="I972" s="25" t="s">
        <v>112</v>
      </c>
      <c r="J972" s="25" t="s">
        <v>195</v>
      </c>
      <c r="K972" s="25" t="s">
        <v>65</v>
      </c>
      <c r="L972" s="25" t="s">
        <v>202</v>
      </c>
      <c r="M972" s="25" t="s">
        <v>499</v>
      </c>
      <c r="N972" s="26">
        <v>74499.56</v>
      </c>
      <c r="O972" s="26">
        <v>79484.649999999994</v>
      </c>
      <c r="P972" s="27">
        <v>4985.0899999999965</v>
      </c>
      <c r="Q972" s="28">
        <v>6.6914354930418335E-2</v>
      </c>
      <c r="R972" s="29">
        <v>9193.15</v>
      </c>
      <c r="S972" s="29">
        <v>6490.17</v>
      </c>
      <c r="T972" s="30">
        <v>-2702.9799999999996</v>
      </c>
      <c r="U972" s="31">
        <v>-0.29402109179117059</v>
      </c>
      <c r="V972" s="26">
        <v>51763.41</v>
      </c>
      <c r="W972" s="26">
        <v>56957.97</v>
      </c>
      <c r="X972" s="27">
        <v>5194.5599999999977</v>
      </c>
      <c r="Y972" s="28">
        <v>0.10035196676571341</v>
      </c>
      <c r="Z972" s="29">
        <v>608</v>
      </c>
      <c r="AA972" s="29">
        <v>281.93</v>
      </c>
      <c r="AB972" s="30">
        <v>-326.07</v>
      </c>
      <c r="AC972" s="32">
        <v>-0.5362993421052632</v>
      </c>
      <c r="AD972" s="26">
        <v>12935</v>
      </c>
      <c r="AE972" s="26">
        <v>15754.58</v>
      </c>
      <c r="AF972" s="27">
        <v>2819.58</v>
      </c>
      <c r="AG972" s="33">
        <v>0.21798067259373791</v>
      </c>
      <c r="AH972" s="34">
        <v>32</v>
      </c>
      <c r="AI972" s="34">
        <v>22</v>
      </c>
      <c r="AJ972" s="34">
        <v>-10</v>
      </c>
      <c r="AK972" s="32">
        <v>-0.3125</v>
      </c>
      <c r="AL972" s="35">
        <v>44909.041666666664</v>
      </c>
      <c r="AM972" s="16"/>
    </row>
    <row r="973" spans="1:39" ht="49.5" hidden="1" x14ac:dyDescent="0.25">
      <c r="A973" s="25" t="s">
        <v>183</v>
      </c>
      <c r="B973" s="25" t="s">
        <v>1136</v>
      </c>
      <c r="C973" s="39">
        <v>646917</v>
      </c>
      <c r="D973" s="25" t="s">
        <v>5583</v>
      </c>
      <c r="E973" s="25" t="s">
        <v>53</v>
      </c>
      <c r="F973" s="25" t="s">
        <v>54</v>
      </c>
      <c r="G973" s="25" t="s">
        <v>74</v>
      </c>
      <c r="H973" s="25" t="s">
        <v>874</v>
      </c>
      <c r="I973" s="25" t="s">
        <v>75</v>
      </c>
      <c r="J973" s="25" t="s">
        <v>195</v>
      </c>
      <c r="K973" s="25" t="s">
        <v>65</v>
      </c>
      <c r="L973" s="25" t="s">
        <v>202</v>
      </c>
      <c r="M973" s="25" t="s">
        <v>499</v>
      </c>
      <c r="N973" s="26">
        <v>74499.56</v>
      </c>
      <c r="O973" s="26">
        <v>75384.149999999994</v>
      </c>
      <c r="P973" s="27">
        <v>884.58999999999651</v>
      </c>
      <c r="Q973" s="28">
        <v>1.1873761402080718E-2</v>
      </c>
      <c r="R973" s="29">
        <v>9193.15</v>
      </c>
      <c r="S973" s="29">
        <v>5632.63</v>
      </c>
      <c r="T973" s="30">
        <v>-3560.5199999999995</v>
      </c>
      <c r="U973" s="31">
        <v>-0.38730141464024842</v>
      </c>
      <c r="V973" s="26">
        <v>51763.41</v>
      </c>
      <c r="W973" s="26">
        <v>57006.46</v>
      </c>
      <c r="X973" s="27">
        <v>5243.0499999999956</v>
      </c>
      <c r="Y973" s="28">
        <v>0.10128872885306427</v>
      </c>
      <c r="Z973" s="29">
        <v>608</v>
      </c>
      <c r="AA973" s="29">
        <v>366.51</v>
      </c>
      <c r="AB973" s="30">
        <v>-241.49</v>
      </c>
      <c r="AC973" s="32">
        <v>-0.39718750000000003</v>
      </c>
      <c r="AD973" s="26">
        <v>12935</v>
      </c>
      <c r="AE973" s="26">
        <v>12378.55</v>
      </c>
      <c r="AF973" s="27">
        <v>-556.45000000000073</v>
      </c>
      <c r="AG973" s="33">
        <v>-4.3018940858136893E-2</v>
      </c>
      <c r="AH973" s="34">
        <v>32</v>
      </c>
      <c r="AI973" s="34">
        <v>22</v>
      </c>
      <c r="AJ973" s="34">
        <v>-10</v>
      </c>
      <c r="AK973" s="32">
        <v>-0.3125</v>
      </c>
      <c r="AL973" s="35">
        <v>44909.041666666664</v>
      </c>
      <c r="AM973" s="16"/>
    </row>
    <row r="974" spans="1:39" ht="41.25" hidden="1" x14ac:dyDescent="0.25">
      <c r="A974" s="25" t="s">
        <v>183</v>
      </c>
      <c r="B974" s="25" t="s">
        <v>1136</v>
      </c>
      <c r="C974" s="39">
        <v>646918</v>
      </c>
      <c r="D974" s="25" t="s">
        <v>5582</v>
      </c>
      <c r="E974" s="25" t="s">
        <v>53</v>
      </c>
      <c r="F974" s="25" t="s">
        <v>54</v>
      </c>
      <c r="G974" s="25" t="s">
        <v>74</v>
      </c>
      <c r="H974" s="25" t="s">
        <v>874</v>
      </c>
      <c r="I974" s="25" t="s">
        <v>75</v>
      </c>
      <c r="J974" s="25" t="s">
        <v>195</v>
      </c>
      <c r="K974" s="25" t="s">
        <v>65</v>
      </c>
      <c r="L974" s="25" t="s">
        <v>202</v>
      </c>
      <c r="M974" s="25" t="s">
        <v>499</v>
      </c>
      <c r="N974" s="26">
        <v>74499.56</v>
      </c>
      <c r="O974" s="26">
        <v>78518.429999999993</v>
      </c>
      <c r="P974" s="27">
        <v>4018.8699999999953</v>
      </c>
      <c r="Q974" s="28">
        <v>5.3944882359036689E-2</v>
      </c>
      <c r="R974" s="29">
        <v>9193.15</v>
      </c>
      <c r="S974" s="29">
        <v>7966.43</v>
      </c>
      <c r="T974" s="30">
        <v>-1226.7199999999993</v>
      </c>
      <c r="U974" s="31">
        <v>-0.13343848408869641</v>
      </c>
      <c r="V974" s="26">
        <v>51763.41</v>
      </c>
      <c r="W974" s="26">
        <v>57332.12</v>
      </c>
      <c r="X974" s="27">
        <v>5568.7099999999991</v>
      </c>
      <c r="Y974" s="28">
        <v>0.10758004544136483</v>
      </c>
      <c r="Z974" s="29">
        <v>608</v>
      </c>
      <c r="AA974" s="29">
        <v>859.9</v>
      </c>
      <c r="AB974" s="30">
        <v>251.89999999999998</v>
      </c>
      <c r="AC974" s="32">
        <v>0.41430921052631575</v>
      </c>
      <c r="AD974" s="26">
        <v>12935</v>
      </c>
      <c r="AE974" s="26">
        <v>12359.98</v>
      </c>
      <c r="AF974" s="27">
        <v>-575.02000000000044</v>
      </c>
      <c r="AG974" s="33">
        <v>-4.4454580595284149E-2</v>
      </c>
      <c r="AH974" s="34">
        <v>32</v>
      </c>
      <c r="AI974" s="34">
        <v>39.5</v>
      </c>
      <c r="AJ974" s="34">
        <v>7.5</v>
      </c>
      <c r="AK974" s="32">
        <v>0.234375</v>
      </c>
      <c r="AL974" s="35">
        <v>44909.041666666664</v>
      </c>
      <c r="AM974" s="16"/>
    </row>
    <row r="975" spans="1:39" ht="57.75" hidden="1" x14ac:dyDescent="0.25">
      <c r="A975" s="25" t="s">
        <v>183</v>
      </c>
      <c r="B975" s="25" t="s">
        <v>1136</v>
      </c>
      <c r="C975" s="39">
        <v>645210</v>
      </c>
      <c r="D975" s="25" t="s">
        <v>5512</v>
      </c>
      <c r="E975" s="25" t="s">
        <v>171</v>
      </c>
      <c r="F975" s="25" t="s">
        <v>54</v>
      </c>
      <c r="G975" s="25" t="s">
        <v>74</v>
      </c>
      <c r="H975" s="25" t="s">
        <v>839</v>
      </c>
      <c r="I975" s="25" t="s">
        <v>75</v>
      </c>
      <c r="J975" s="25" t="s">
        <v>198</v>
      </c>
      <c r="K975" s="25" t="s">
        <v>65</v>
      </c>
      <c r="L975" s="25" t="s">
        <v>5513</v>
      </c>
      <c r="M975" s="25" t="s">
        <v>200</v>
      </c>
      <c r="N975" s="26">
        <v>176454.44</v>
      </c>
      <c r="O975" s="26">
        <v>59740.97</v>
      </c>
      <c r="P975" s="27">
        <v>-116713.47</v>
      </c>
      <c r="Q975" s="28">
        <v>-0.66143685588189227</v>
      </c>
      <c r="R975" s="29">
        <v>34784.33</v>
      </c>
      <c r="S975" s="29">
        <v>21291</v>
      </c>
      <c r="T975" s="30">
        <v>-13493.330000000002</v>
      </c>
      <c r="U975" s="31">
        <v>-0.38791404060391566</v>
      </c>
      <c r="V975" s="26">
        <v>68780.11</v>
      </c>
      <c r="W975" s="26">
        <v>7127.06</v>
      </c>
      <c r="X975" s="27">
        <v>-61653.05</v>
      </c>
      <c r="Y975" s="28">
        <v>-0.89637905493317771</v>
      </c>
      <c r="Z975" s="29">
        <v>2376</v>
      </c>
      <c r="AA975" s="29">
        <v>3779</v>
      </c>
      <c r="AB975" s="30">
        <v>1403</v>
      </c>
      <c r="AC975" s="32">
        <v>0.59048821548821551</v>
      </c>
      <c r="AD975" s="26">
        <v>70514</v>
      </c>
      <c r="AE975" s="26">
        <v>27543.91</v>
      </c>
      <c r="AF975" s="27">
        <v>-42970.09</v>
      </c>
      <c r="AG975" s="33">
        <v>-0.60938381030717303</v>
      </c>
      <c r="AH975" s="34">
        <v>180</v>
      </c>
      <c r="AI975" s="34">
        <v>169</v>
      </c>
      <c r="AJ975" s="34">
        <v>-11</v>
      </c>
      <c r="AK975" s="32">
        <v>-6.1111111111111109E-2</v>
      </c>
      <c r="AL975" s="35">
        <v>44835.041666666664</v>
      </c>
      <c r="AM975" s="16"/>
    </row>
    <row r="976" spans="1:39" ht="82.5" hidden="1" x14ac:dyDescent="0.25">
      <c r="A976" s="25" t="s">
        <v>183</v>
      </c>
      <c r="B976" s="25" t="s">
        <v>1136</v>
      </c>
      <c r="C976" s="39">
        <v>645319</v>
      </c>
      <c r="D976" s="25" t="s">
        <v>5707</v>
      </c>
      <c r="E976" s="25" t="s">
        <v>62</v>
      </c>
      <c r="F976" s="25" t="s">
        <v>54</v>
      </c>
      <c r="G976" s="25" t="s">
        <v>874</v>
      </c>
      <c r="H976" s="25" t="s">
        <v>90</v>
      </c>
      <c r="I976" s="25" t="s">
        <v>74</v>
      </c>
      <c r="J976" s="25" t="s">
        <v>665</v>
      </c>
      <c r="K976" s="25" t="s">
        <v>65</v>
      </c>
      <c r="L976" s="25" t="s">
        <v>279</v>
      </c>
      <c r="M976" s="25" t="s">
        <v>5832</v>
      </c>
      <c r="N976" s="26">
        <v>222733.96</v>
      </c>
      <c r="O976" s="26">
        <v>306660.78000000003</v>
      </c>
      <c r="P976" s="27">
        <v>83926.820000000036</v>
      </c>
      <c r="Q976" s="28">
        <v>0.37680298056030631</v>
      </c>
      <c r="R976" s="29">
        <v>4446.24</v>
      </c>
      <c r="S976" s="29">
        <v>36658.879999999997</v>
      </c>
      <c r="T976" s="30">
        <v>32212.639999999999</v>
      </c>
      <c r="U976" s="31">
        <v>7.244917053510382</v>
      </c>
      <c r="V976" s="26">
        <v>109218.86</v>
      </c>
      <c r="W976" s="26">
        <v>175211.82</v>
      </c>
      <c r="X976" s="27">
        <v>65992.960000000006</v>
      </c>
      <c r="Y976" s="28">
        <v>0.6042267791478505</v>
      </c>
      <c r="Z976" s="29">
        <v>1122.1400000000001</v>
      </c>
      <c r="AA976" s="29">
        <v>1750</v>
      </c>
      <c r="AB976" s="30">
        <v>627.8599999999999</v>
      </c>
      <c r="AC976" s="32">
        <v>0.55952020247027989</v>
      </c>
      <c r="AD976" s="26">
        <v>107946.72</v>
      </c>
      <c r="AE976" s="26">
        <v>93040.08</v>
      </c>
      <c r="AF976" s="27">
        <v>-14906.64</v>
      </c>
      <c r="AG976" s="33">
        <v>-0.13809257011236653</v>
      </c>
      <c r="AH976" s="34">
        <v>24</v>
      </c>
      <c r="AI976" s="34">
        <v>154</v>
      </c>
      <c r="AJ976" s="34">
        <v>130</v>
      </c>
      <c r="AK976" s="32">
        <v>5.416666666666667</v>
      </c>
      <c r="AL976" s="35">
        <v>44917.041666666664</v>
      </c>
      <c r="AM976" s="16"/>
    </row>
    <row r="977" spans="1:39" ht="66" hidden="1" x14ac:dyDescent="0.25">
      <c r="A977" s="25" t="s">
        <v>183</v>
      </c>
      <c r="B977" s="25" t="s">
        <v>1136</v>
      </c>
      <c r="C977" s="39">
        <v>645341</v>
      </c>
      <c r="D977" s="25" t="s">
        <v>5014</v>
      </c>
      <c r="E977" s="25" t="s">
        <v>53</v>
      </c>
      <c r="F977" s="25" t="s">
        <v>54</v>
      </c>
      <c r="G977" s="25" t="s">
        <v>74</v>
      </c>
      <c r="H977" s="25" t="s">
        <v>75</v>
      </c>
      <c r="I977" s="25" t="s">
        <v>56</v>
      </c>
      <c r="J977" s="25" t="s">
        <v>665</v>
      </c>
      <c r="K977" s="25" t="s">
        <v>65</v>
      </c>
      <c r="L977" s="25" t="s">
        <v>279</v>
      </c>
      <c r="M977" s="25" t="s">
        <v>5832</v>
      </c>
      <c r="N977" s="26">
        <v>33473.94</v>
      </c>
      <c r="O977" s="26">
        <v>25056.94</v>
      </c>
      <c r="P977" s="27">
        <v>-8417.0000000000036</v>
      </c>
      <c r="Q977" s="28">
        <v>-0.25144933640915895</v>
      </c>
      <c r="R977" s="29">
        <v>5595.75</v>
      </c>
      <c r="S977" s="29">
        <v>3307.88</v>
      </c>
      <c r="T977" s="30">
        <v>-2287.87</v>
      </c>
      <c r="U977" s="31">
        <v>-0.40885850868963053</v>
      </c>
      <c r="V977" s="26">
        <v>5366.19</v>
      </c>
      <c r="W977" s="26">
        <v>6002.04</v>
      </c>
      <c r="X977" s="27">
        <v>635.85000000000036</v>
      </c>
      <c r="Y977" s="28">
        <v>0.11849189089465718</v>
      </c>
      <c r="Z977" s="29">
        <v>0</v>
      </c>
      <c r="AA977" s="29">
        <v>0</v>
      </c>
      <c r="AB977" s="30">
        <v>0</v>
      </c>
      <c r="AC977" s="19"/>
      <c r="AD977" s="26">
        <v>22512</v>
      </c>
      <c r="AE977" s="26">
        <v>15747.02</v>
      </c>
      <c r="AF977" s="27">
        <v>-6764.98</v>
      </c>
      <c r="AG977" s="33">
        <v>-0.30050550817341859</v>
      </c>
      <c r="AH977" s="34">
        <v>45</v>
      </c>
      <c r="AI977" s="34">
        <v>6.5</v>
      </c>
      <c r="AJ977" s="34">
        <v>-38.5</v>
      </c>
      <c r="AK977" s="32">
        <v>-0.85555555555555551</v>
      </c>
      <c r="AL977" s="35">
        <v>44739.041666666664</v>
      </c>
      <c r="AM977" s="16"/>
    </row>
    <row r="978" spans="1:39" ht="41.25" hidden="1" x14ac:dyDescent="0.25">
      <c r="A978" s="25" t="s">
        <v>183</v>
      </c>
      <c r="B978" s="25" t="s">
        <v>1136</v>
      </c>
      <c r="C978" s="39">
        <v>645479</v>
      </c>
      <c r="D978" s="25" t="s">
        <v>5272</v>
      </c>
      <c r="E978" s="25" t="s">
        <v>171</v>
      </c>
      <c r="F978" s="25" t="s">
        <v>54</v>
      </c>
      <c r="G978" s="25" t="s">
        <v>874</v>
      </c>
      <c r="H978" s="25" t="s">
        <v>90</v>
      </c>
      <c r="I978" s="25" t="s">
        <v>74</v>
      </c>
      <c r="J978" s="25" t="s">
        <v>665</v>
      </c>
      <c r="K978" s="25" t="s">
        <v>65</v>
      </c>
      <c r="L978" s="25" t="s">
        <v>279</v>
      </c>
      <c r="M978" s="25" t="s">
        <v>5832</v>
      </c>
      <c r="N978" s="26">
        <v>80001.77</v>
      </c>
      <c r="O978" s="26">
        <v>92224.3</v>
      </c>
      <c r="P978" s="27">
        <v>12222.529999999999</v>
      </c>
      <c r="Q978" s="28">
        <v>0.1527782447813342</v>
      </c>
      <c r="R978" s="29">
        <v>9104.9699999999993</v>
      </c>
      <c r="S978" s="29">
        <v>17044.41</v>
      </c>
      <c r="T978" s="30">
        <v>7939.4400000000005</v>
      </c>
      <c r="U978" s="31">
        <v>0.8719896935410002</v>
      </c>
      <c r="V978" s="26">
        <v>15632.8</v>
      </c>
      <c r="W978" s="26">
        <v>23551.15</v>
      </c>
      <c r="X978" s="27">
        <v>7918.3500000000022</v>
      </c>
      <c r="Y978" s="28">
        <v>0.50652154444501318</v>
      </c>
      <c r="Z978" s="29">
        <v>0</v>
      </c>
      <c r="AA978" s="29">
        <v>0</v>
      </c>
      <c r="AB978" s="30">
        <v>0</v>
      </c>
      <c r="AC978" s="19"/>
      <c r="AD978" s="26">
        <v>55264</v>
      </c>
      <c r="AE978" s="26">
        <v>51628.74</v>
      </c>
      <c r="AF978" s="27">
        <v>-3635.260000000002</v>
      </c>
      <c r="AG978" s="33">
        <v>-6.5779892877822849E-2</v>
      </c>
      <c r="AH978" s="34">
        <v>0</v>
      </c>
      <c r="AI978" s="34">
        <v>20.5</v>
      </c>
      <c r="AJ978" s="34">
        <v>20.5</v>
      </c>
      <c r="AK978" s="19"/>
      <c r="AL978" s="35">
        <v>44823.041666666664</v>
      </c>
      <c r="AM978" s="16"/>
    </row>
    <row r="979" spans="1:39" ht="33" hidden="1" x14ac:dyDescent="0.25">
      <c r="A979" s="25" t="s">
        <v>183</v>
      </c>
      <c r="B979" s="25" t="s">
        <v>1136</v>
      </c>
      <c r="C979" s="39">
        <v>645586</v>
      </c>
      <c r="D979" s="25" t="s">
        <v>5150</v>
      </c>
      <c r="E979" s="25" t="s">
        <v>53</v>
      </c>
      <c r="F979" s="25" t="s">
        <v>54</v>
      </c>
      <c r="G979" s="25" t="s">
        <v>75</v>
      </c>
      <c r="H979" s="25" t="s">
        <v>307</v>
      </c>
      <c r="I979" s="25" t="s">
        <v>112</v>
      </c>
      <c r="J979" s="25" t="s">
        <v>185</v>
      </c>
      <c r="K979" s="25" t="s">
        <v>65</v>
      </c>
      <c r="L979" s="25" t="s">
        <v>189</v>
      </c>
      <c r="M979" s="25" t="s">
        <v>1654</v>
      </c>
      <c r="N979" s="26">
        <v>19310.86</v>
      </c>
      <c r="O979" s="26">
        <v>10266.43</v>
      </c>
      <c r="P979" s="27">
        <v>-9044.43</v>
      </c>
      <c r="Q979" s="28">
        <v>-0.46835977268749296</v>
      </c>
      <c r="R979" s="29">
        <v>14873.37</v>
      </c>
      <c r="S979" s="29">
        <v>6913.93</v>
      </c>
      <c r="T979" s="30">
        <v>-7959.4400000000005</v>
      </c>
      <c r="U979" s="31">
        <v>-0.53514704468456042</v>
      </c>
      <c r="V979" s="26">
        <v>0</v>
      </c>
      <c r="W979" s="26">
        <v>0</v>
      </c>
      <c r="X979" s="27">
        <v>0</v>
      </c>
      <c r="Y979" s="18"/>
      <c r="Z979" s="29">
        <v>3110.49</v>
      </c>
      <c r="AA979" s="29">
        <v>720</v>
      </c>
      <c r="AB979" s="30">
        <v>-2390.4899999999998</v>
      </c>
      <c r="AC979" s="32">
        <v>-0.76852521628425097</v>
      </c>
      <c r="AD979" s="26">
        <v>1327</v>
      </c>
      <c r="AE979" s="26">
        <v>2632.5</v>
      </c>
      <c r="AF979" s="27">
        <v>1305.5</v>
      </c>
      <c r="AG979" s="33">
        <v>0.98379804069329313</v>
      </c>
      <c r="AH979" s="34">
        <v>80</v>
      </c>
      <c r="AI979" s="34">
        <v>18</v>
      </c>
      <c r="AJ979" s="34">
        <v>-62</v>
      </c>
      <c r="AK979" s="32">
        <v>-0.77500000000000002</v>
      </c>
      <c r="AL979" s="35">
        <v>44795.041666666664</v>
      </c>
      <c r="AM979" s="16"/>
    </row>
    <row r="980" spans="1:39" ht="41.25" hidden="1" x14ac:dyDescent="0.25">
      <c r="A980" s="25" t="s">
        <v>183</v>
      </c>
      <c r="B980" s="25" t="s">
        <v>1136</v>
      </c>
      <c r="C980" s="39">
        <v>645728</v>
      </c>
      <c r="D980" s="25" t="s">
        <v>5709</v>
      </c>
      <c r="E980" s="25" t="s">
        <v>53</v>
      </c>
      <c r="F980" s="25" t="s">
        <v>63</v>
      </c>
      <c r="G980" s="25" t="s">
        <v>56</v>
      </c>
      <c r="H980" s="17"/>
      <c r="I980" s="17"/>
      <c r="J980" s="25" t="s">
        <v>95</v>
      </c>
      <c r="K980" s="25" t="s">
        <v>65</v>
      </c>
      <c r="L980" s="25" t="s">
        <v>366</v>
      </c>
      <c r="M980" s="25" t="s">
        <v>243</v>
      </c>
      <c r="N980" s="26">
        <v>0</v>
      </c>
      <c r="O980" s="26">
        <v>495.91</v>
      </c>
      <c r="P980" s="27">
        <v>495.91</v>
      </c>
      <c r="Q980" s="18"/>
      <c r="R980" s="29">
        <v>0</v>
      </c>
      <c r="S980" s="29">
        <v>495.91</v>
      </c>
      <c r="T980" s="30">
        <v>495.91</v>
      </c>
      <c r="U980" s="19"/>
      <c r="V980" s="26">
        <v>0</v>
      </c>
      <c r="W980" s="26">
        <v>0</v>
      </c>
      <c r="X980" s="27">
        <v>0</v>
      </c>
      <c r="Y980" s="18"/>
      <c r="Z980" s="29">
        <v>0</v>
      </c>
      <c r="AA980" s="29">
        <v>0</v>
      </c>
      <c r="AB980" s="30">
        <v>0</v>
      </c>
      <c r="AC980" s="19"/>
      <c r="AD980" s="26">
        <v>0</v>
      </c>
      <c r="AE980" s="26">
        <v>0</v>
      </c>
      <c r="AF980" s="27">
        <v>0</v>
      </c>
      <c r="AG980" s="18"/>
      <c r="AH980" s="34">
        <v>0</v>
      </c>
      <c r="AI980" s="34">
        <v>0</v>
      </c>
      <c r="AJ980" s="34">
        <v>0</v>
      </c>
      <c r="AK980" s="19"/>
      <c r="AL980" s="35">
        <v>44908.041666666664</v>
      </c>
      <c r="AM980" s="16"/>
    </row>
    <row r="981" spans="1:39" ht="41.25" hidden="1" x14ac:dyDescent="0.25">
      <c r="A981" s="25" t="s">
        <v>183</v>
      </c>
      <c r="B981" s="25" t="s">
        <v>1136</v>
      </c>
      <c r="C981" s="39">
        <v>645832</v>
      </c>
      <c r="D981" s="25" t="s">
        <v>5710</v>
      </c>
      <c r="E981" s="25" t="s">
        <v>171</v>
      </c>
      <c r="F981" s="25" t="s">
        <v>54</v>
      </c>
      <c r="G981" s="25" t="s">
        <v>74</v>
      </c>
      <c r="H981" s="25" t="s">
        <v>56</v>
      </c>
      <c r="I981" s="25" t="s">
        <v>56</v>
      </c>
      <c r="J981" s="25" t="s">
        <v>665</v>
      </c>
      <c r="K981" s="25" t="s">
        <v>65</v>
      </c>
      <c r="L981" s="25" t="s">
        <v>279</v>
      </c>
      <c r="M981" s="25" t="s">
        <v>5832</v>
      </c>
      <c r="N981" s="26">
        <v>15202.87</v>
      </c>
      <c r="O981" s="26">
        <v>11655.33</v>
      </c>
      <c r="P981" s="27">
        <v>-3547.5400000000009</v>
      </c>
      <c r="Q981" s="28">
        <v>-0.23334672992665206</v>
      </c>
      <c r="R981" s="29">
        <v>2446.5500000000002</v>
      </c>
      <c r="S981" s="29">
        <v>2324.63</v>
      </c>
      <c r="T981" s="30">
        <v>-121.92000000000007</v>
      </c>
      <c r="U981" s="31">
        <v>-4.9833438924199412E-2</v>
      </c>
      <c r="V981" s="26">
        <v>956.32</v>
      </c>
      <c r="W981" s="26">
        <v>447.05</v>
      </c>
      <c r="X981" s="27">
        <v>-509.27000000000004</v>
      </c>
      <c r="Y981" s="28">
        <v>-0.53253095198260003</v>
      </c>
      <c r="Z981" s="29">
        <v>0</v>
      </c>
      <c r="AA981" s="29">
        <v>0</v>
      </c>
      <c r="AB981" s="30">
        <v>0</v>
      </c>
      <c r="AC981" s="19"/>
      <c r="AD981" s="26">
        <v>11800</v>
      </c>
      <c r="AE981" s="26">
        <v>8883.65</v>
      </c>
      <c r="AF981" s="27">
        <v>-2916.3500000000004</v>
      </c>
      <c r="AG981" s="33">
        <v>-0.24714830508474581</v>
      </c>
      <c r="AH981" s="34">
        <v>0</v>
      </c>
      <c r="AI981" s="34">
        <v>0</v>
      </c>
      <c r="AJ981" s="34">
        <v>0</v>
      </c>
      <c r="AK981" s="19"/>
      <c r="AL981" s="35">
        <v>44931.041666666664</v>
      </c>
      <c r="AM981" s="16"/>
    </row>
    <row r="982" spans="1:39" ht="49.5" hidden="1" x14ac:dyDescent="0.25">
      <c r="A982" s="25" t="s">
        <v>183</v>
      </c>
      <c r="B982" s="25" t="s">
        <v>1136</v>
      </c>
      <c r="C982" s="39">
        <v>647189</v>
      </c>
      <c r="D982" s="25" t="s">
        <v>5015</v>
      </c>
      <c r="E982" s="25" t="s">
        <v>53</v>
      </c>
      <c r="F982" s="25" t="s">
        <v>63</v>
      </c>
      <c r="G982" s="25" t="s">
        <v>56</v>
      </c>
      <c r="H982" s="17"/>
      <c r="I982" s="17"/>
      <c r="J982" s="25" t="s">
        <v>198</v>
      </c>
      <c r="K982" s="25" t="s">
        <v>65</v>
      </c>
      <c r="L982" s="25" t="s">
        <v>199</v>
      </c>
      <c r="M982" s="25" t="s">
        <v>243</v>
      </c>
      <c r="N982" s="26">
        <v>0</v>
      </c>
      <c r="O982" s="26">
        <v>0</v>
      </c>
      <c r="P982" s="27">
        <v>0</v>
      </c>
      <c r="Q982" s="18"/>
      <c r="R982" s="29">
        <v>0</v>
      </c>
      <c r="S982" s="29">
        <v>0</v>
      </c>
      <c r="T982" s="30">
        <v>0</v>
      </c>
      <c r="U982" s="19"/>
      <c r="V982" s="26">
        <v>0</v>
      </c>
      <c r="W982" s="26">
        <v>0</v>
      </c>
      <c r="X982" s="27">
        <v>0</v>
      </c>
      <c r="Y982" s="18"/>
      <c r="Z982" s="29">
        <v>0</v>
      </c>
      <c r="AA982" s="29">
        <v>0</v>
      </c>
      <c r="AB982" s="30">
        <v>0</v>
      </c>
      <c r="AC982" s="19"/>
      <c r="AD982" s="26">
        <v>0</v>
      </c>
      <c r="AE982" s="26">
        <v>0</v>
      </c>
      <c r="AF982" s="27">
        <v>0</v>
      </c>
      <c r="AG982" s="18"/>
      <c r="AH982" s="34">
        <v>0</v>
      </c>
      <c r="AI982" s="34">
        <v>0</v>
      </c>
      <c r="AJ982" s="34">
        <v>0</v>
      </c>
      <c r="AK982" s="19"/>
      <c r="AL982" s="35">
        <v>44916.041666666664</v>
      </c>
      <c r="AM982" s="16"/>
    </row>
    <row r="983" spans="1:39" ht="57.75" hidden="1" x14ac:dyDescent="0.25">
      <c r="A983" s="25" t="s">
        <v>183</v>
      </c>
      <c r="B983" s="25" t="s">
        <v>1136</v>
      </c>
      <c r="C983" s="39">
        <v>648846</v>
      </c>
      <c r="D983" s="25" t="s">
        <v>5711</v>
      </c>
      <c r="E983" s="25" t="s">
        <v>53</v>
      </c>
      <c r="F983" s="25" t="s">
        <v>63</v>
      </c>
      <c r="G983" s="25" t="s">
        <v>56</v>
      </c>
      <c r="H983" s="17"/>
      <c r="I983" s="17"/>
      <c r="J983" s="25" t="s">
        <v>198</v>
      </c>
      <c r="K983" s="25" t="s">
        <v>65</v>
      </c>
      <c r="L983" s="25" t="s">
        <v>1258</v>
      </c>
      <c r="M983" s="25" t="s">
        <v>243</v>
      </c>
      <c r="N983" s="26">
        <v>0</v>
      </c>
      <c r="O983" s="26">
        <v>0</v>
      </c>
      <c r="P983" s="27">
        <v>0</v>
      </c>
      <c r="Q983" s="18"/>
      <c r="R983" s="29">
        <v>0</v>
      </c>
      <c r="S983" s="29">
        <v>0</v>
      </c>
      <c r="T983" s="30">
        <v>0</v>
      </c>
      <c r="U983" s="19"/>
      <c r="V983" s="26">
        <v>0</v>
      </c>
      <c r="W983" s="26">
        <v>0</v>
      </c>
      <c r="X983" s="27">
        <v>0</v>
      </c>
      <c r="Y983" s="18"/>
      <c r="Z983" s="29">
        <v>0</v>
      </c>
      <c r="AA983" s="29">
        <v>0</v>
      </c>
      <c r="AB983" s="30">
        <v>0</v>
      </c>
      <c r="AC983" s="19"/>
      <c r="AD983" s="26">
        <v>0</v>
      </c>
      <c r="AE983" s="26">
        <v>0</v>
      </c>
      <c r="AF983" s="27">
        <v>0</v>
      </c>
      <c r="AG983" s="18"/>
      <c r="AH983" s="34">
        <v>0</v>
      </c>
      <c r="AI983" s="34">
        <v>0</v>
      </c>
      <c r="AJ983" s="34">
        <v>0</v>
      </c>
      <c r="AK983" s="19"/>
      <c r="AL983" s="35">
        <v>43560.040972222225</v>
      </c>
      <c r="AM983" s="16"/>
    </row>
    <row r="984" spans="1:39" ht="24.75" hidden="1" x14ac:dyDescent="0.25">
      <c r="A984" s="25" t="s">
        <v>183</v>
      </c>
      <c r="B984" s="25" t="s">
        <v>1040</v>
      </c>
      <c r="C984" s="39" t="s">
        <v>1250</v>
      </c>
      <c r="D984" s="25" t="s">
        <v>1251</v>
      </c>
      <c r="E984" s="25" t="s">
        <v>53</v>
      </c>
      <c r="F984" s="25" t="s">
        <v>54</v>
      </c>
      <c r="G984" s="25" t="s">
        <v>990</v>
      </c>
      <c r="H984" s="25" t="s">
        <v>56</v>
      </c>
      <c r="I984" s="25" t="s">
        <v>56</v>
      </c>
      <c r="J984" s="17"/>
      <c r="K984" s="25" t="s">
        <v>65</v>
      </c>
      <c r="L984" s="25" t="s">
        <v>279</v>
      </c>
      <c r="M984" s="25" t="s">
        <v>205</v>
      </c>
      <c r="N984" s="26">
        <v>0</v>
      </c>
      <c r="O984" s="26">
        <v>1743.95</v>
      </c>
      <c r="P984" s="27">
        <v>1743.95</v>
      </c>
      <c r="Q984" s="18"/>
      <c r="R984" s="29">
        <v>0</v>
      </c>
      <c r="S984" s="29">
        <v>0</v>
      </c>
      <c r="T984" s="30">
        <v>0</v>
      </c>
      <c r="U984" s="19"/>
      <c r="V984" s="26">
        <v>0</v>
      </c>
      <c r="W984" s="26">
        <v>0</v>
      </c>
      <c r="X984" s="27">
        <v>0</v>
      </c>
      <c r="Y984" s="18"/>
      <c r="Z984" s="29">
        <v>0</v>
      </c>
      <c r="AA984" s="29">
        <v>0</v>
      </c>
      <c r="AB984" s="30">
        <v>0</v>
      </c>
      <c r="AC984" s="19"/>
      <c r="AD984" s="26">
        <v>0</v>
      </c>
      <c r="AE984" s="26">
        <v>0</v>
      </c>
      <c r="AF984" s="27">
        <v>0</v>
      </c>
      <c r="AG984" s="18"/>
      <c r="AH984" s="34">
        <v>0</v>
      </c>
      <c r="AI984" s="34">
        <v>4.5</v>
      </c>
      <c r="AJ984" s="34">
        <v>4.5</v>
      </c>
      <c r="AK984" s="19"/>
      <c r="AL984" s="35">
        <v>43560.040972222225</v>
      </c>
      <c r="AM984" s="16"/>
    </row>
    <row r="985" spans="1:39" ht="33" hidden="1" x14ac:dyDescent="0.25">
      <c r="A985" s="25" t="s">
        <v>183</v>
      </c>
      <c r="B985" s="25" t="s">
        <v>1040</v>
      </c>
      <c r="C985" s="39" t="s">
        <v>1262</v>
      </c>
      <c r="D985" s="25" t="s">
        <v>1263</v>
      </c>
      <c r="E985" s="25" t="s">
        <v>53</v>
      </c>
      <c r="F985" s="25" t="s">
        <v>54</v>
      </c>
      <c r="G985" s="25" t="s">
        <v>69</v>
      </c>
      <c r="H985" s="25" t="s">
        <v>56</v>
      </c>
      <c r="I985" s="25" t="s">
        <v>56</v>
      </c>
      <c r="J985" s="17"/>
      <c r="K985" s="25" t="s">
        <v>65</v>
      </c>
      <c r="L985" s="25" t="s">
        <v>209</v>
      </c>
      <c r="M985" s="25" t="s">
        <v>200</v>
      </c>
      <c r="N985" s="26">
        <v>5810</v>
      </c>
      <c r="O985" s="26">
        <v>6565.44</v>
      </c>
      <c r="P985" s="27">
        <v>755.4399999999996</v>
      </c>
      <c r="Q985" s="28">
        <v>0.1300240963855421</v>
      </c>
      <c r="R985" s="29">
        <v>5448</v>
      </c>
      <c r="S985" s="29">
        <v>3519.08</v>
      </c>
      <c r="T985" s="30">
        <v>-1928.92</v>
      </c>
      <c r="U985" s="31">
        <v>-0.35406020558002937</v>
      </c>
      <c r="V985" s="26">
        <v>362</v>
      </c>
      <c r="W985" s="26">
        <v>859.03</v>
      </c>
      <c r="X985" s="27">
        <v>497.03</v>
      </c>
      <c r="Y985" s="28">
        <v>1.3730110497237569</v>
      </c>
      <c r="Z985" s="29">
        <v>0</v>
      </c>
      <c r="AA985" s="29">
        <v>1024</v>
      </c>
      <c r="AB985" s="30">
        <v>1024</v>
      </c>
      <c r="AC985" s="19"/>
      <c r="AD985" s="26">
        <v>0</v>
      </c>
      <c r="AE985" s="26">
        <v>1163.33</v>
      </c>
      <c r="AF985" s="27">
        <v>1163.33</v>
      </c>
      <c r="AG985" s="18"/>
      <c r="AH985" s="34">
        <v>53</v>
      </c>
      <c r="AI985" s="34">
        <v>41</v>
      </c>
      <c r="AJ985" s="34">
        <v>-12</v>
      </c>
      <c r="AK985" s="32">
        <v>-0.22641509433962265</v>
      </c>
      <c r="AL985" s="35">
        <v>43608.999988425923</v>
      </c>
      <c r="AM985" s="16"/>
    </row>
    <row r="986" spans="1:39" ht="41.25" hidden="1" x14ac:dyDescent="0.25">
      <c r="A986" s="25" t="s">
        <v>183</v>
      </c>
      <c r="B986" s="25" t="s">
        <v>1040</v>
      </c>
      <c r="C986" s="39" t="s">
        <v>1379</v>
      </c>
      <c r="D986" s="25" t="s">
        <v>1380</v>
      </c>
      <c r="E986" s="25" t="s">
        <v>53</v>
      </c>
      <c r="F986" s="25" t="s">
        <v>63</v>
      </c>
      <c r="G986" s="25" t="s">
        <v>56</v>
      </c>
      <c r="H986" s="17"/>
      <c r="I986" s="17"/>
      <c r="J986" s="17"/>
      <c r="K986" s="25" t="s">
        <v>65</v>
      </c>
      <c r="L986" s="25" t="s">
        <v>186</v>
      </c>
      <c r="M986" s="25" t="s">
        <v>419</v>
      </c>
      <c r="N986" s="26">
        <v>0</v>
      </c>
      <c r="O986" s="26">
        <v>0</v>
      </c>
      <c r="P986" s="27">
        <v>0</v>
      </c>
      <c r="Q986" s="18"/>
      <c r="R986" s="29">
        <v>0</v>
      </c>
      <c r="S986" s="29">
        <v>0</v>
      </c>
      <c r="T986" s="30">
        <v>0</v>
      </c>
      <c r="U986" s="19"/>
      <c r="V986" s="26">
        <v>0</v>
      </c>
      <c r="W986" s="26">
        <v>0</v>
      </c>
      <c r="X986" s="27">
        <v>0</v>
      </c>
      <c r="Y986" s="18"/>
      <c r="Z986" s="29">
        <v>0</v>
      </c>
      <c r="AA986" s="29">
        <v>0</v>
      </c>
      <c r="AB986" s="30">
        <v>0</v>
      </c>
      <c r="AC986" s="19"/>
      <c r="AD986" s="26">
        <v>0</v>
      </c>
      <c r="AE986" s="26">
        <v>0</v>
      </c>
      <c r="AF986" s="27">
        <v>0</v>
      </c>
      <c r="AG986" s="18"/>
      <c r="AH986" s="34">
        <v>0</v>
      </c>
      <c r="AI986" s="34">
        <v>0</v>
      </c>
      <c r="AJ986" s="34">
        <v>0</v>
      </c>
      <c r="AK986" s="19"/>
      <c r="AL986" s="35">
        <v>43516.041655092595</v>
      </c>
      <c r="AM986" s="16"/>
    </row>
    <row r="987" spans="1:39" ht="24.75" hidden="1" x14ac:dyDescent="0.25">
      <c r="A987" s="25" t="s">
        <v>183</v>
      </c>
      <c r="B987" s="25" t="s">
        <v>1040</v>
      </c>
      <c r="C987" s="39" t="s">
        <v>1403</v>
      </c>
      <c r="D987" s="25" t="s">
        <v>1404</v>
      </c>
      <c r="E987" s="25" t="s">
        <v>53</v>
      </c>
      <c r="F987" s="25" t="s">
        <v>63</v>
      </c>
      <c r="G987" s="25" t="s">
        <v>56</v>
      </c>
      <c r="H987" s="17"/>
      <c r="I987" s="17"/>
      <c r="J987" s="17"/>
      <c r="K987" s="25" t="s">
        <v>65</v>
      </c>
      <c r="L987" s="25" t="s">
        <v>199</v>
      </c>
      <c r="M987" s="25" t="s">
        <v>419</v>
      </c>
      <c r="N987" s="26">
        <v>0</v>
      </c>
      <c r="O987" s="26">
        <v>0</v>
      </c>
      <c r="P987" s="27">
        <v>0</v>
      </c>
      <c r="Q987" s="18"/>
      <c r="R987" s="29">
        <v>0</v>
      </c>
      <c r="S987" s="29">
        <v>0</v>
      </c>
      <c r="T987" s="30">
        <v>0</v>
      </c>
      <c r="U987" s="19"/>
      <c r="V987" s="26">
        <v>0</v>
      </c>
      <c r="W987" s="26">
        <v>0</v>
      </c>
      <c r="X987" s="27">
        <v>0</v>
      </c>
      <c r="Y987" s="18"/>
      <c r="Z987" s="29">
        <v>0</v>
      </c>
      <c r="AA987" s="29">
        <v>0</v>
      </c>
      <c r="AB987" s="30">
        <v>0</v>
      </c>
      <c r="AC987" s="19"/>
      <c r="AD987" s="26">
        <v>0</v>
      </c>
      <c r="AE987" s="26">
        <v>0</v>
      </c>
      <c r="AF987" s="27">
        <v>0</v>
      </c>
      <c r="AG987" s="18"/>
      <c r="AH987" s="34">
        <v>0</v>
      </c>
      <c r="AI987" s="34">
        <v>0</v>
      </c>
      <c r="AJ987" s="34">
        <v>0</v>
      </c>
      <c r="AK987" s="19"/>
      <c r="AL987" s="35">
        <v>43516.041655092595</v>
      </c>
      <c r="AM987" s="16"/>
    </row>
    <row r="988" spans="1:39" ht="41.25" hidden="1" x14ac:dyDescent="0.25">
      <c r="A988" s="25" t="s">
        <v>183</v>
      </c>
      <c r="B988" s="25" t="s">
        <v>1040</v>
      </c>
      <c r="C988" s="39" t="s">
        <v>1471</v>
      </c>
      <c r="D988" s="25" t="s">
        <v>1472</v>
      </c>
      <c r="E988" s="25" t="s">
        <v>53</v>
      </c>
      <c r="F988" s="25" t="s">
        <v>54</v>
      </c>
      <c r="G988" s="25" t="s">
        <v>56</v>
      </c>
      <c r="H988" s="25" t="s">
        <v>56</v>
      </c>
      <c r="I988" s="25" t="s">
        <v>56</v>
      </c>
      <c r="J988" s="17"/>
      <c r="K988" s="25" t="s">
        <v>65</v>
      </c>
      <c r="L988" s="25" t="s">
        <v>202</v>
      </c>
      <c r="M988" s="25" t="s">
        <v>187</v>
      </c>
      <c r="N988" s="26">
        <v>106348.71</v>
      </c>
      <c r="O988" s="26">
        <v>100185</v>
      </c>
      <c r="P988" s="27">
        <v>-6163.7100000000064</v>
      </c>
      <c r="Q988" s="28">
        <v>-5.7957543631699963E-2</v>
      </c>
      <c r="R988" s="29">
        <v>25375.54</v>
      </c>
      <c r="S988" s="29">
        <v>22017.96</v>
      </c>
      <c r="T988" s="30">
        <v>-3357.5800000000017</v>
      </c>
      <c r="U988" s="31">
        <v>-0.13231560786489674</v>
      </c>
      <c r="V988" s="26">
        <v>78626.17</v>
      </c>
      <c r="W988" s="26">
        <v>74235.25</v>
      </c>
      <c r="X988" s="27">
        <v>-4390.9199999999983</v>
      </c>
      <c r="Y988" s="28">
        <v>-5.5845528276399554E-2</v>
      </c>
      <c r="Z988" s="29">
        <v>2347</v>
      </c>
      <c r="AA988" s="29">
        <v>3600</v>
      </c>
      <c r="AB988" s="30">
        <v>1253</v>
      </c>
      <c r="AC988" s="32">
        <v>0.53387302939923309</v>
      </c>
      <c r="AD988" s="26">
        <v>0</v>
      </c>
      <c r="AE988" s="26">
        <v>0</v>
      </c>
      <c r="AF988" s="27">
        <v>0</v>
      </c>
      <c r="AG988" s="18"/>
      <c r="AH988" s="34">
        <v>222</v>
      </c>
      <c r="AI988" s="34">
        <v>233</v>
      </c>
      <c r="AJ988" s="34">
        <v>11</v>
      </c>
      <c r="AK988" s="32">
        <v>4.954954954954955E-2</v>
      </c>
      <c r="AL988" s="35">
        <v>43516.041655092595</v>
      </c>
      <c r="AM988" s="16"/>
    </row>
    <row r="989" spans="1:39" ht="33" hidden="1" x14ac:dyDescent="0.25">
      <c r="A989" s="25" t="s">
        <v>183</v>
      </c>
      <c r="B989" s="25" t="s">
        <v>1040</v>
      </c>
      <c r="C989" s="39" t="s">
        <v>1330</v>
      </c>
      <c r="D989" s="25" t="s">
        <v>1331</v>
      </c>
      <c r="E989" s="25" t="s">
        <v>53</v>
      </c>
      <c r="F989" s="25" t="s">
        <v>63</v>
      </c>
      <c r="G989" s="25" t="s">
        <v>56</v>
      </c>
      <c r="H989" s="17"/>
      <c r="I989" s="17"/>
      <c r="J989" s="17"/>
      <c r="K989" s="25" t="s">
        <v>65</v>
      </c>
      <c r="L989" s="25" t="s">
        <v>199</v>
      </c>
      <c r="M989" s="25" t="s">
        <v>419</v>
      </c>
      <c r="N989" s="26">
        <v>0</v>
      </c>
      <c r="O989" s="26">
        <v>0</v>
      </c>
      <c r="P989" s="27">
        <v>0</v>
      </c>
      <c r="Q989" s="18"/>
      <c r="R989" s="29">
        <v>0</v>
      </c>
      <c r="S989" s="29">
        <v>0</v>
      </c>
      <c r="T989" s="30">
        <v>0</v>
      </c>
      <c r="U989" s="19"/>
      <c r="V989" s="26">
        <v>0</v>
      </c>
      <c r="W989" s="26">
        <v>0</v>
      </c>
      <c r="X989" s="27">
        <v>0</v>
      </c>
      <c r="Y989" s="18"/>
      <c r="Z989" s="29">
        <v>0</v>
      </c>
      <c r="AA989" s="29">
        <v>0</v>
      </c>
      <c r="AB989" s="30">
        <v>0</v>
      </c>
      <c r="AC989" s="19"/>
      <c r="AD989" s="26">
        <v>0</v>
      </c>
      <c r="AE989" s="26">
        <v>0</v>
      </c>
      <c r="AF989" s="27">
        <v>0</v>
      </c>
      <c r="AG989" s="18"/>
      <c r="AH989" s="34">
        <v>0</v>
      </c>
      <c r="AI989" s="34">
        <v>0</v>
      </c>
      <c r="AJ989" s="34">
        <v>0</v>
      </c>
      <c r="AK989" s="19"/>
      <c r="AL989" s="35">
        <v>44683</v>
      </c>
      <c r="AM989" s="16"/>
    </row>
    <row r="990" spans="1:39" ht="24.75" hidden="1" x14ac:dyDescent="0.25">
      <c r="A990" s="25" t="s">
        <v>183</v>
      </c>
      <c r="B990" s="25" t="s">
        <v>1040</v>
      </c>
      <c r="C990" s="39" t="s">
        <v>1296</v>
      </c>
      <c r="D990" s="25" t="s">
        <v>1297</v>
      </c>
      <c r="E990" s="25" t="s">
        <v>53</v>
      </c>
      <c r="F990" s="25" t="s">
        <v>63</v>
      </c>
      <c r="G990" s="25" t="s">
        <v>56</v>
      </c>
      <c r="H990" s="17"/>
      <c r="I990" s="17"/>
      <c r="J990" s="17"/>
      <c r="K990" s="25" t="s">
        <v>65</v>
      </c>
      <c r="L990" s="25" t="s">
        <v>209</v>
      </c>
      <c r="M990" s="25" t="s">
        <v>1298</v>
      </c>
      <c r="N990" s="26">
        <v>0</v>
      </c>
      <c r="O990" s="26">
        <v>0</v>
      </c>
      <c r="P990" s="27">
        <v>0</v>
      </c>
      <c r="Q990" s="18"/>
      <c r="R990" s="29">
        <v>0</v>
      </c>
      <c r="S990" s="29">
        <v>0</v>
      </c>
      <c r="T990" s="30">
        <v>0</v>
      </c>
      <c r="U990" s="19"/>
      <c r="V990" s="26">
        <v>0</v>
      </c>
      <c r="W990" s="26">
        <v>0</v>
      </c>
      <c r="X990" s="27">
        <v>0</v>
      </c>
      <c r="Y990" s="18"/>
      <c r="Z990" s="29">
        <v>0</v>
      </c>
      <c r="AA990" s="29">
        <v>0</v>
      </c>
      <c r="AB990" s="30">
        <v>0</v>
      </c>
      <c r="AC990" s="19"/>
      <c r="AD990" s="26">
        <v>0</v>
      </c>
      <c r="AE990" s="26">
        <v>0</v>
      </c>
      <c r="AF990" s="27">
        <v>0</v>
      </c>
      <c r="AG990" s="18"/>
      <c r="AH990" s="34">
        <v>0</v>
      </c>
      <c r="AI990" s="34">
        <v>0</v>
      </c>
      <c r="AJ990" s="34">
        <v>0</v>
      </c>
      <c r="AK990" s="19"/>
      <c r="AL990" s="35">
        <v>43583.041655092595</v>
      </c>
      <c r="AM990" s="16"/>
    </row>
    <row r="991" spans="1:39" ht="24.75" hidden="1" x14ac:dyDescent="0.25">
      <c r="A991" s="25" t="s">
        <v>183</v>
      </c>
      <c r="B991" s="25" t="s">
        <v>1040</v>
      </c>
      <c r="C991" s="39" t="s">
        <v>1333</v>
      </c>
      <c r="D991" s="25" t="s">
        <v>1334</v>
      </c>
      <c r="E991" s="25" t="s">
        <v>53</v>
      </c>
      <c r="F991" s="25" t="s">
        <v>63</v>
      </c>
      <c r="G991" s="25" t="s">
        <v>56</v>
      </c>
      <c r="H991" s="17"/>
      <c r="I991" s="17"/>
      <c r="J991" s="17"/>
      <c r="K991" s="25" t="s">
        <v>65</v>
      </c>
      <c r="L991" s="25" t="s">
        <v>199</v>
      </c>
      <c r="M991" s="25" t="s">
        <v>419</v>
      </c>
      <c r="N991" s="26">
        <v>0</v>
      </c>
      <c r="O991" s="26">
        <v>0</v>
      </c>
      <c r="P991" s="27">
        <v>0</v>
      </c>
      <c r="Q991" s="18"/>
      <c r="R991" s="29">
        <v>0</v>
      </c>
      <c r="S991" s="29">
        <v>0</v>
      </c>
      <c r="T991" s="30">
        <v>0</v>
      </c>
      <c r="U991" s="19"/>
      <c r="V991" s="26">
        <v>0</v>
      </c>
      <c r="W991" s="26">
        <v>0</v>
      </c>
      <c r="X991" s="27">
        <v>0</v>
      </c>
      <c r="Y991" s="18"/>
      <c r="Z991" s="29">
        <v>0</v>
      </c>
      <c r="AA991" s="29">
        <v>0</v>
      </c>
      <c r="AB991" s="30">
        <v>0</v>
      </c>
      <c r="AC991" s="19"/>
      <c r="AD991" s="26">
        <v>0</v>
      </c>
      <c r="AE991" s="26">
        <v>0</v>
      </c>
      <c r="AF991" s="27">
        <v>0</v>
      </c>
      <c r="AG991" s="18"/>
      <c r="AH991" s="34">
        <v>0</v>
      </c>
      <c r="AI991" s="34">
        <v>0</v>
      </c>
      <c r="AJ991" s="34">
        <v>0</v>
      </c>
      <c r="AK991" s="19"/>
      <c r="AL991" s="35">
        <v>43583.041655092595</v>
      </c>
      <c r="AM991" s="16"/>
    </row>
    <row r="992" spans="1:39" ht="33" hidden="1" x14ac:dyDescent="0.25">
      <c r="A992" s="25" t="s">
        <v>183</v>
      </c>
      <c r="B992" s="25" t="s">
        <v>1040</v>
      </c>
      <c r="C992" s="39" t="s">
        <v>1304</v>
      </c>
      <c r="D992" s="25" t="s">
        <v>1305</v>
      </c>
      <c r="E992" s="25" t="s">
        <v>53</v>
      </c>
      <c r="F992" s="25" t="s">
        <v>63</v>
      </c>
      <c r="G992" s="25" t="s">
        <v>56</v>
      </c>
      <c r="H992" s="17"/>
      <c r="I992" s="17"/>
      <c r="J992" s="17"/>
      <c r="K992" s="25" t="s">
        <v>65</v>
      </c>
      <c r="L992" s="25" t="s">
        <v>1258</v>
      </c>
      <c r="M992" s="25" t="s">
        <v>200</v>
      </c>
      <c r="N992" s="26">
        <v>0</v>
      </c>
      <c r="O992" s="26">
        <v>0</v>
      </c>
      <c r="P992" s="27">
        <v>0</v>
      </c>
      <c r="Q992" s="18"/>
      <c r="R992" s="29">
        <v>0</v>
      </c>
      <c r="S992" s="29">
        <v>0</v>
      </c>
      <c r="T992" s="30">
        <v>0</v>
      </c>
      <c r="U992" s="19"/>
      <c r="V992" s="26">
        <v>0</v>
      </c>
      <c r="W992" s="26">
        <v>0</v>
      </c>
      <c r="X992" s="27">
        <v>0</v>
      </c>
      <c r="Y992" s="18"/>
      <c r="Z992" s="29">
        <v>0</v>
      </c>
      <c r="AA992" s="29">
        <v>0</v>
      </c>
      <c r="AB992" s="30">
        <v>0</v>
      </c>
      <c r="AC992" s="19"/>
      <c r="AD992" s="26">
        <v>0</v>
      </c>
      <c r="AE992" s="26">
        <v>0</v>
      </c>
      <c r="AF992" s="27">
        <v>0</v>
      </c>
      <c r="AG992" s="18"/>
      <c r="AH992" s="34">
        <v>0</v>
      </c>
      <c r="AI992" s="34">
        <v>0</v>
      </c>
      <c r="AJ992" s="34">
        <v>0</v>
      </c>
      <c r="AK992" s="19"/>
      <c r="AL992" s="35">
        <v>43583.041655092595</v>
      </c>
      <c r="AM992" s="16"/>
    </row>
    <row r="993" spans="1:39" ht="33" hidden="1" x14ac:dyDescent="0.25">
      <c r="A993" s="25" t="s">
        <v>183</v>
      </c>
      <c r="B993" s="25" t="s">
        <v>1040</v>
      </c>
      <c r="C993" s="39" t="s">
        <v>1306</v>
      </c>
      <c r="D993" s="25" t="s">
        <v>1307</v>
      </c>
      <c r="E993" s="25" t="s">
        <v>53</v>
      </c>
      <c r="F993" s="25" t="s">
        <v>63</v>
      </c>
      <c r="G993" s="25" t="s">
        <v>56</v>
      </c>
      <c r="H993" s="17"/>
      <c r="I993" s="17"/>
      <c r="J993" s="17"/>
      <c r="K993" s="25" t="s">
        <v>65</v>
      </c>
      <c r="L993" s="25" t="s">
        <v>185</v>
      </c>
      <c r="M993" s="25" t="s">
        <v>200</v>
      </c>
      <c r="N993" s="26">
        <v>0</v>
      </c>
      <c r="O993" s="26">
        <v>0</v>
      </c>
      <c r="P993" s="27">
        <v>0</v>
      </c>
      <c r="Q993" s="18"/>
      <c r="R993" s="29">
        <v>0</v>
      </c>
      <c r="S993" s="29">
        <v>0</v>
      </c>
      <c r="T993" s="30">
        <v>0</v>
      </c>
      <c r="U993" s="19"/>
      <c r="V993" s="26">
        <v>0</v>
      </c>
      <c r="W993" s="26">
        <v>0</v>
      </c>
      <c r="X993" s="27">
        <v>0</v>
      </c>
      <c r="Y993" s="18"/>
      <c r="Z993" s="29">
        <v>0</v>
      </c>
      <c r="AA993" s="29">
        <v>0</v>
      </c>
      <c r="AB993" s="30">
        <v>0</v>
      </c>
      <c r="AC993" s="19"/>
      <c r="AD993" s="26">
        <v>0</v>
      </c>
      <c r="AE993" s="26">
        <v>0</v>
      </c>
      <c r="AF993" s="27">
        <v>0</v>
      </c>
      <c r="AG993" s="18"/>
      <c r="AH993" s="34">
        <v>0</v>
      </c>
      <c r="AI993" s="34">
        <v>0</v>
      </c>
      <c r="AJ993" s="34">
        <v>0</v>
      </c>
      <c r="AK993" s="19"/>
      <c r="AL993" s="35">
        <v>43583.041655092595</v>
      </c>
      <c r="AM993" s="16"/>
    </row>
    <row r="994" spans="1:39" ht="24.75" hidden="1" x14ac:dyDescent="0.25">
      <c r="A994" s="25" t="s">
        <v>183</v>
      </c>
      <c r="B994" s="25" t="s">
        <v>1040</v>
      </c>
      <c r="C994" s="39" t="s">
        <v>1299</v>
      </c>
      <c r="D994" s="25" t="s">
        <v>1300</v>
      </c>
      <c r="E994" s="25" t="s">
        <v>53</v>
      </c>
      <c r="F994" s="25" t="s">
        <v>63</v>
      </c>
      <c r="G994" s="25" t="s">
        <v>56</v>
      </c>
      <c r="H994" s="17"/>
      <c r="I994" s="17"/>
      <c r="J994" s="17"/>
      <c r="K994" s="25" t="s">
        <v>65</v>
      </c>
      <c r="L994" s="25" t="s">
        <v>828</v>
      </c>
      <c r="M994" s="25" t="s">
        <v>419</v>
      </c>
      <c r="N994" s="26">
        <v>0</v>
      </c>
      <c r="O994" s="26">
        <v>0</v>
      </c>
      <c r="P994" s="27">
        <v>0</v>
      </c>
      <c r="Q994" s="18"/>
      <c r="R994" s="29">
        <v>0</v>
      </c>
      <c r="S994" s="29">
        <v>0</v>
      </c>
      <c r="T994" s="30">
        <v>0</v>
      </c>
      <c r="U994" s="19"/>
      <c r="V994" s="26">
        <v>0</v>
      </c>
      <c r="W994" s="26">
        <v>0</v>
      </c>
      <c r="X994" s="27">
        <v>0</v>
      </c>
      <c r="Y994" s="18"/>
      <c r="Z994" s="29">
        <v>0</v>
      </c>
      <c r="AA994" s="29">
        <v>0</v>
      </c>
      <c r="AB994" s="30">
        <v>0</v>
      </c>
      <c r="AC994" s="19"/>
      <c r="AD994" s="26">
        <v>0</v>
      </c>
      <c r="AE994" s="26">
        <v>0</v>
      </c>
      <c r="AF994" s="27">
        <v>0</v>
      </c>
      <c r="AG994" s="18"/>
      <c r="AH994" s="34">
        <v>0</v>
      </c>
      <c r="AI994" s="34">
        <v>0</v>
      </c>
      <c r="AJ994" s="34">
        <v>0</v>
      </c>
      <c r="AK994" s="19"/>
      <c r="AL994" s="35">
        <v>43583.041655092595</v>
      </c>
      <c r="AM994" s="16"/>
    </row>
    <row r="995" spans="1:39" ht="24.75" hidden="1" x14ac:dyDescent="0.25">
      <c r="A995" s="25" t="s">
        <v>183</v>
      </c>
      <c r="B995" s="25" t="s">
        <v>1040</v>
      </c>
      <c r="C995" s="39" t="s">
        <v>1322</v>
      </c>
      <c r="D995" s="25" t="s">
        <v>1323</v>
      </c>
      <c r="E995" s="25" t="s">
        <v>53</v>
      </c>
      <c r="F995" s="25" t="s">
        <v>63</v>
      </c>
      <c r="G995" s="25" t="s">
        <v>56</v>
      </c>
      <c r="H995" s="17"/>
      <c r="I995" s="17"/>
      <c r="J995" s="17"/>
      <c r="K995" s="25" t="s">
        <v>65</v>
      </c>
      <c r="L995" s="25" t="s">
        <v>199</v>
      </c>
      <c r="M995" s="25" t="s">
        <v>419</v>
      </c>
      <c r="N995" s="26">
        <v>0</v>
      </c>
      <c r="O995" s="26">
        <v>0</v>
      </c>
      <c r="P995" s="27">
        <v>0</v>
      </c>
      <c r="Q995" s="18"/>
      <c r="R995" s="29">
        <v>0</v>
      </c>
      <c r="S995" s="29">
        <v>0</v>
      </c>
      <c r="T995" s="30">
        <v>0</v>
      </c>
      <c r="U995" s="19"/>
      <c r="V995" s="26">
        <v>0</v>
      </c>
      <c r="W995" s="26">
        <v>0</v>
      </c>
      <c r="X995" s="27">
        <v>0</v>
      </c>
      <c r="Y995" s="18"/>
      <c r="Z995" s="29">
        <v>0</v>
      </c>
      <c r="AA995" s="29">
        <v>0</v>
      </c>
      <c r="AB995" s="30">
        <v>0</v>
      </c>
      <c r="AC995" s="19"/>
      <c r="AD995" s="26">
        <v>0</v>
      </c>
      <c r="AE995" s="26">
        <v>0</v>
      </c>
      <c r="AF995" s="27">
        <v>0</v>
      </c>
      <c r="AG995" s="18"/>
      <c r="AH995" s="34">
        <v>0</v>
      </c>
      <c r="AI995" s="34">
        <v>0</v>
      </c>
      <c r="AJ995" s="34">
        <v>0</v>
      </c>
      <c r="AK995" s="19"/>
      <c r="AL995" s="35">
        <v>43583.041655092595</v>
      </c>
      <c r="AM995" s="16"/>
    </row>
    <row r="996" spans="1:39" ht="16.5" hidden="1" x14ac:dyDescent="0.25">
      <c r="A996" s="25" t="s">
        <v>183</v>
      </c>
      <c r="B996" s="25" t="s">
        <v>1040</v>
      </c>
      <c r="C996" s="39" t="s">
        <v>1351</v>
      </c>
      <c r="D996" s="25" t="s">
        <v>1352</v>
      </c>
      <c r="E996" s="25" t="s">
        <v>53</v>
      </c>
      <c r="F996" s="25" t="s">
        <v>63</v>
      </c>
      <c r="G996" s="25" t="s">
        <v>56</v>
      </c>
      <c r="H996" s="17"/>
      <c r="I996" s="17"/>
      <c r="J996" s="17"/>
      <c r="K996" s="25" t="s">
        <v>65</v>
      </c>
      <c r="L996" s="25" t="s">
        <v>209</v>
      </c>
      <c r="M996" s="25" t="s">
        <v>419</v>
      </c>
      <c r="N996" s="26">
        <v>0</v>
      </c>
      <c r="O996" s="26">
        <v>0</v>
      </c>
      <c r="P996" s="27">
        <v>0</v>
      </c>
      <c r="Q996" s="18"/>
      <c r="R996" s="29">
        <v>0</v>
      </c>
      <c r="S996" s="29">
        <v>0</v>
      </c>
      <c r="T996" s="30">
        <v>0</v>
      </c>
      <c r="U996" s="19"/>
      <c r="V996" s="26">
        <v>0</v>
      </c>
      <c r="W996" s="26">
        <v>0</v>
      </c>
      <c r="X996" s="27">
        <v>0</v>
      </c>
      <c r="Y996" s="18"/>
      <c r="Z996" s="29">
        <v>0</v>
      </c>
      <c r="AA996" s="29">
        <v>0</v>
      </c>
      <c r="AB996" s="30">
        <v>0</v>
      </c>
      <c r="AC996" s="19"/>
      <c r="AD996" s="26">
        <v>0</v>
      </c>
      <c r="AE996" s="26">
        <v>0</v>
      </c>
      <c r="AF996" s="27">
        <v>0</v>
      </c>
      <c r="AG996" s="18"/>
      <c r="AH996" s="34">
        <v>0</v>
      </c>
      <c r="AI996" s="34">
        <v>0</v>
      </c>
      <c r="AJ996" s="34">
        <v>0</v>
      </c>
      <c r="AK996" s="19"/>
      <c r="AL996" s="35">
        <v>43583.041655092595</v>
      </c>
      <c r="AM996" s="16"/>
    </row>
    <row r="997" spans="1:39" ht="33" hidden="1" x14ac:dyDescent="0.25">
      <c r="A997" s="25" t="s">
        <v>183</v>
      </c>
      <c r="B997" s="25" t="s">
        <v>1040</v>
      </c>
      <c r="C997" s="39" t="s">
        <v>1320</v>
      </c>
      <c r="D997" s="25" t="s">
        <v>1321</v>
      </c>
      <c r="E997" s="25" t="s">
        <v>53</v>
      </c>
      <c r="F997" s="25" t="s">
        <v>63</v>
      </c>
      <c r="G997" s="25" t="s">
        <v>56</v>
      </c>
      <c r="H997" s="17"/>
      <c r="I997" s="17"/>
      <c r="J997" s="17"/>
      <c r="K997" s="25" t="s">
        <v>65</v>
      </c>
      <c r="L997" s="25" t="s">
        <v>199</v>
      </c>
      <c r="M997" s="25" t="s">
        <v>419</v>
      </c>
      <c r="N997" s="26">
        <v>0</v>
      </c>
      <c r="O997" s="26">
        <v>0</v>
      </c>
      <c r="P997" s="27">
        <v>0</v>
      </c>
      <c r="Q997" s="18"/>
      <c r="R997" s="29">
        <v>0</v>
      </c>
      <c r="S997" s="29">
        <v>0</v>
      </c>
      <c r="T997" s="30">
        <v>0</v>
      </c>
      <c r="U997" s="19"/>
      <c r="V997" s="26">
        <v>0</v>
      </c>
      <c r="W997" s="26">
        <v>0</v>
      </c>
      <c r="X997" s="27">
        <v>0</v>
      </c>
      <c r="Y997" s="18"/>
      <c r="Z997" s="29">
        <v>0</v>
      </c>
      <c r="AA997" s="29">
        <v>0</v>
      </c>
      <c r="AB997" s="30">
        <v>0</v>
      </c>
      <c r="AC997" s="19"/>
      <c r="AD997" s="26">
        <v>0</v>
      </c>
      <c r="AE997" s="26">
        <v>0</v>
      </c>
      <c r="AF997" s="27">
        <v>0</v>
      </c>
      <c r="AG997" s="18"/>
      <c r="AH997" s="34">
        <v>0</v>
      </c>
      <c r="AI997" s="34">
        <v>0</v>
      </c>
      <c r="AJ997" s="34">
        <v>0</v>
      </c>
      <c r="AK997" s="19"/>
      <c r="AL997" s="35">
        <v>43583.041655092595</v>
      </c>
      <c r="AM997" s="16"/>
    </row>
    <row r="998" spans="1:39" ht="74.25" hidden="1" x14ac:dyDescent="0.25">
      <c r="A998" s="25" t="s">
        <v>183</v>
      </c>
      <c r="B998" s="25" t="s">
        <v>1040</v>
      </c>
      <c r="C998" s="39" t="s">
        <v>1256</v>
      </c>
      <c r="D998" s="25" t="s">
        <v>1257</v>
      </c>
      <c r="E998" s="25" t="s">
        <v>53</v>
      </c>
      <c r="F998" s="25" t="s">
        <v>63</v>
      </c>
      <c r="G998" s="25" t="s">
        <v>56</v>
      </c>
      <c r="H998" s="17"/>
      <c r="I998" s="17"/>
      <c r="J998" s="17"/>
      <c r="K998" s="25" t="s">
        <v>65</v>
      </c>
      <c r="L998" s="25" t="s">
        <v>1258</v>
      </c>
      <c r="M998" s="25" t="s">
        <v>401</v>
      </c>
      <c r="N998" s="26">
        <v>0</v>
      </c>
      <c r="O998" s="26">
        <v>0</v>
      </c>
      <c r="P998" s="27">
        <v>0</v>
      </c>
      <c r="Q998" s="18"/>
      <c r="R998" s="29">
        <v>0</v>
      </c>
      <c r="S998" s="29">
        <v>0</v>
      </c>
      <c r="T998" s="30">
        <v>0</v>
      </c>
      <c r="U998" s="19"/>
      <c r="V998" s="26">
        <v>0</v>
      </c>
      <c r="W998" s="26">
        <v>0</v>
      </c>
      <c r="X998" s="27">
        <v>0</v>
      </c>
      <c r="Y998" s="18"/>
      <c r="Z998" s="29">
        <v>0</v>
      </c>
      <c r="AA998" s="29">
        <v>0</v>
      </c>
      <c r="AB998" s="30">
        <v>0</v>
      </c>
      <c r="AC998" s="19"/>
      <c r="AD998" s="26">
        <v>0</v>
      </c>
      <c r="AE998" s="26">
        <v>0</v>
      </c>
      <c r="AF998" s="27">
        <v>0</v>
      </c>
      <c r="AG998" s="18"/>
      <c r="AH998" s="34">
        <v>25</v>
      </c>
      <c r="AI998" s="34">
        <v>0</v>
      </c>
      <c r="AJ998" s="34">
        <v>-25</v>
      </c>
      <c r="AK998" s="32">
        <v>-1</v>
      </c>
      <c r="AL998" s="35">
        <v>43583.041655092595</v>
      </c>
      <c r="AM998" s="16"/>
    </row>
    <row r="999" spans="1:39" ht="41.25" hidden="1" x14ac:dyDescent="0.25">
      <c r="A999" s="25" t="s">
        <v>183</v>
      </c>
      <c r="B999" s="25" t="s">
        <v>1040</v>
      </c>
      <c r="C999" s="39" t="s">
        <v>1459</v>
      </c>
      <c r="D999" s="25" t="s">
        <v>1460</v>
      </c>
      <c r="E999" s="25" t="s">
        <v>53</v>
      </c>
      <c r="F999" s="25" t="s">
        <v>63</v>
      </c>
      <c r="G999" s="25" t="s">
        <v>56</v>
      </c>
      <c r="H999" s="17"/>
      <c r="I999" s="17"/>
      <c r="J999" s="17"/>
      <c r="K999" s="25" t="s">
        <v>65</v>
      </c>
      <c r="L999" s="25" t="s">
        <v>202</v>
      </c>
      <c r="M999" s="25" t="s">
        <v>1298</v>
      </c>
      <c r="N999" s="26">
        <v>0</v>
      </c>
      <c r="O999" s="26">
        <v>0</v>
      </c>
      <c r="P999" s="27">
        <v>0</v>
      </c>
      <c r="Q999" s="18"/>
      <c r="R999" s="29">
        <v>0</v>
      </c>
      <c r="S999" s="29">
        <v>0</v>
      </c>
      <c r="T999" s="30">
        <v>0</v>
      </c>
      <c r="U999" s="19"/>
      <c r="V999" s="26">
        <v>0</v>
      </c>
      <c r="W999" s="26">
        <v>0</v>
      </c>
      <c r="X999" s="27">
        <v>0</v>
      </c>
      <c r="Y999" s="18"/>
      <c r="Z999" s="29">
        <v>0</v>
      </c>
      <c r="AA999" s="29">
        <v>0</v>
      </c>
      <c r="AB999" s="30">
        <v>0</v>
      </c>
      <c r="AC999" s="19"/>
      <c r="AD999" s="26">
        <v>0</v>
      </c>
      <c r="AE999" s="26">
        <v>0</v>
      </c>
      <c r="AF999" s="27">
        <v>0</v>
      </c>
      <c r="AG999" s="18"/>
      <c r="AH999" s="34">
        <v>0</v>
      </c>
      <c r="AI999" s="34">
        <v>0</v>
      </c>
      <c r="AJ999" s="34">
        <v>0</v>
      </c>
      <c r="AK999" s="19"/>
      <c r="AL999" s="35">
        <v>43583.041655092595</v>
      </c>
      <c r="AM999" s="16"/>
    </row>
    <row r="1000" spans="1:39" ht="33" hidden="1" x14ac:dyDescent="0.25">
      <c r="A1000" s="25" t="s">
        <v>183</v>
      </c>
      <c r="B1000" s="25" t="s">
        <v>1040</v>
      </c>
      <c r="C1000" s="39" t="s">
        <v>1316</v>
      </c>
      <c r="D1000" s="25" t="s">
        <v>1305</v>
      </c>
      <c r="E1000" s="25" t="s">
        <v>53</v>
      </c>
      <c r="F1000" s="25" t="s">
        <v>63</v>
      </c>
      <c r="G1000" s="25" t="s">
        <v>56</v>
      </c>
      <c r="H1000" s="17"/>
      <c r="I1000" s="17"/>
      <c r="J1000" s="17"/>
      <c r="K1000" s="25" t="s">
        <v>65</v>
      </c>
      <c r="L1000" s="25" t="s">
        <v>189</v>
      </c>
      <c r="M1000" s="25" t="s">
        <v>200</v>
      </c>
      <c r="N1000" s="26">
        <v>0</v>
      </c>
      <c r="O1000" s="26">
        <v>0</v>
      </c>
      <c r="P1000" s="27">
        <v>0</v>
      </c>
      <c r="Q1000" s="18"/>
      <c r="R1000" s="29">
        <v>0</v>
      </c>
      <c r="S1000" s="29">
        <v>0</v>
      </c>
      <c r="T1000" s="30">
        <v>0</v>
      </c>
      <c r="U1000" s="19"/>
      <c r="V1000" s="26">
        <v>0</v>
      </c>
      <c r="W1000" s="26">
        <v>0</v>
      </c>
      <c r="X1000" s="27">
        <v>0</v>
      </c>
      <c r="Y1000" s="18"/>
      <c r="Z1000" s="29">
        <v>0</v>
      </c>
      <c r="AA1000" s="29">
        <v>0</v>
      </c>
      <c r="AB1000" s="30">
        <v>0</v>
      </c>
      <c r="AC1000" s="19"/>
      <c r="AD1000" s="26">
        <v>0</v>
      </c>
      <c r="AE1000" s="26">
        <v>0</v>
      </c>
      <c r="AF1000" s="27">
        <v>0</v>
      </c>
      <c r="AG1000" s="18"/>
      <c r="AH1000" s="34">
        <v>0</v>
      </c>
      <c r="AI1000" s="34">
        <v>0</v>
      </c>
      <c r="AJ1000" s="34">
        <v>0</v>
      </c>
      <c r="AK1000" s="19"/>
      <c r="AL1000" s="35">
        <v>43583.041655092595</v>
      </c>
      <c r="AM1000" s="16"/>
    </row>
    <row r="1001" spans="1:39" ht="33" hidden="1" x14ac:dyDescent="0.25">
      <c r="A1001" s="25" t="s">
        <v>183</v>
      </c>
      <c r="B1001" s="25" t="s">
        <v>1040</v>
      </c>
      <c r="C1001" s="39" t="s">
        <v>1317</v>
      </c>
      <c r="D1001" s="25" t="s">
        <v>1305</v>
      </c>
      <c r="E1001" s="25" t="s">
        <v>53</v>
      </c>
      <c r="F1001" s="25" t="s">
        <v>63</v>
      </c>
      <c r="G1001" s="25" t="s">
        <v>56</v>
      </c>
      <c r="H1001" s="17"/>
      <c r="I1001" s="17"/>
      <c r="J1001" s="17"/>
      <c r="K1001" s="25" t="s">
        <v>65</v>
      </c>
      <c r="L1001" s="25" t="s">
        <v>189</v>
      </c>
      <c r="M1001" s="25" t="s">
        <v>200</v>
      </c>
      <c r="N1001" s="26">
        <v>0</v>
      </c>
      <c r="O1001" s="26">
        <v>0</v>
      </c>
      <c r="P1001" s="27">
        <v>0</v>
      </c>
      <c r="Q1001" s="18"/>
      <c r="R1001" s="29">
        <v>0</v>
      </c>
      <c r="S1001" s="29">
        <v>0</v>
      </c>
      <c r="T1001" s="30">
        <v>0</v>
      </c>
      <c r="U1001" s="19"/>
      <c r="V1001" s="26">
        <v>0</v>
      </c>
      <c r="W1001" s="26">
        <v>0</v>
      </c>
      <c r="X1001" s="27">
        <v>0</v>
      </c>
      <c r="Y1001" s="18"/>
      <c r="Z1001" s="29">
        <v>0</v>
      </c>
      <c r="AA1001" s="29">
        <v>0</v>
      </c>
      <c r="AB1001" s="30">
        <v>0</v>
      </c>
      <c r="AC1001" s="19"/>
      <c r="AD1001" s="26">
        <v>0</v>
      </c>
      <c r="AE1001" s="26">
        <v>0</v>
      </c>
      <c r="AF1001" s="27">
        <v>0</v>
      </c>
      <c r="AG1001" s="18"/>
      <c r="AH1001" s="34">
        <v>0</v>
      </c>
      <c r="AI1001" s="34">
        <v>0</v>
      </c>
      <c r="AJ1001" s="34">
        <v>0</v>
      </c>
      <c r="AK1001" s="19"/>
      <c r="AL1001" s="35">
        <v>43583.041655092595</v>
      </c>
      <c r="AM1001" s="16"/>
    </row>
    <row r="1002" spans="1:39" ht="33" hidden="1" x14ac:dyDescent="0.25">
      <c r="A1002" s="25" t="s">
        <v>183</v>
      </c>
      <c r="B1002" s="25" t="s">
        <v>1040</v>
      </c>
      <c r="C1002" s="39" t="s">
        <v>1461</v>
      </c>
      <c r="D1002" s="25" t="s">
        <v>1462</v>
      </c>
      <c r="E1002" s="25" t="s">
        <v>53</v>
      </c>
      <c r="F1002" s="25" t="s">
        <v>63</v>
      </c>
      <c r="G1002" s="25" t="s">
        <v>56</v>
      </c>
      <c r="H1002" s="17"/>
      <c r="I1002" s="17"/>
      <c r="J1002" s="17"/>
      <c r="K1002" s="25" t="s">
        <v>65</v>
      </c>
      <c r="L1002" s="25" t="s">
        <v>202</v>
      </c>
      <c r="M1002" s="25" t="s">
        <v>1298</v>
      </c>
      <c r="N1002" s="26">
        <v>0</v>
      </c>
      <c r="O1002" s="26">
        <v>0</v>
      </c>
      <c r="P1002" s="27">
        <v>0</v>
      </c>
      <c r="Q1002" s="18"/>
      <c r="R1002" s="29">
        <v>0</v>
      </c>
      <c r="S1002" s="29">
        <v>0</v>
      </c>
      <c r="T1002" s="30">
        <v>0</v>
      </c>
      <c r="U1002" s="19"/>
      <c r="V1002" s="26">
        <v>0</v>
      </c>
      <c r="W1002" s="26">
        <v>0</v>
      </c>
      <c r="X1002" s="27">
        <v>0</v>
      </c>
      <c r="Y1002" s="18"/>
      <c r="Z1002" s="29">
        <v>0</v>
      </c>
      <c r="AA1002" s="29">
        <v>0</v>
      </c>
      <c r="AB1002" s="30">
        <v>0</v>
      </c>
      <c r="AC1002" s="19"/>
      <c r="AD1002" s="26">
        <v>0</v>
      </c>
      <c r="AE1002" s="26">
        <v>0</v>
      </c>
      <c r="AF1002" s="27">
        <v>0</v>
      </c>
      <c r="AG1002" s="18"/>
      <c r="AH1002" s="34">
        <v>0</v>
      </c>
      <c r="AI1002" s="34">
        <v>0</v>
      </c>
      <c r="AJ1002" s="34">
        <v>0</v>
      </c>
      <c r="AK1002" s="19"/>
      <c r="AL1002" s="35">
        <v>43583.041655092595</v>
      </c>
      <c r="AM1002" s="16"/>
    </row>
    <row r="1003" spans="1:39" ht="16.5" hidden="1" x14ac:dyDescent="0.25">
      <c r="A1003" s="25" t="s">
        <v>183</v>
      </c>
      <c r="B1003" s="25" t="s">
        <v>1040</v>
      </c>
      <c r="C1003" s="39" t="s">
        <v>1276</v>
      </c>
      <c r="D1003" s="25" t="s">
        <v>1276</v>
      </c>
      <c r="E1003" s="25" t="s">
        <v>53</v>
      </c>
      <c r="F1003" s="25" t="s">
        <v>63</v>
      </c>
      <c r="G1003" s="25" t="s">
        <v>56</v>
      </c>
      <c r="H1003" s="17"/>
      <c r="I1003" s="17"/>
      <c r="J1003" s="17"/>
      <c r="K1003" s="25" t="s">
        <v>65</v>
      </c>
      <c r="L1003" s="25" t="s">
        <v>1258</v>
      </c>
      <c r="M1003" s="25" t="s">
        <v>419</v>
      </c>
      <c r="N1003" s="26">
        <v>0</v>
      </c>
      <c r="O1003" s="26">
        <v>0</v>
      </c>
      <c r="P1003" s="27">
        <v>0</v>
      </c>
      <c r="Q1003" s="18"/>
      <c r="R1003" s="29">
        <v>0</v>
      </c>
      <c r="S1003" s="29">
        <v>0</v>
      </c>
      <c r="T1003" s="30">
        <v>0</v>
      </c>
      <c r="U1003" s="19"/>
      <c r="V1003" s="26">
        <v>0</v>
      </c>
      <c r="W1003" s="26">
        <v>0</v>
      </c>
      <c r="X1003" s="27">
        <v>0</v>
      </c>
      <c r="Y1003" s="18"/>
      <c r="Z1003" s="29">
        <v>0</v>
      </c>
      <c r="AA1003" s="29">
        <v>0</v>
      </c>
      <c r="AB1003" s="30">
        <v>0</v>
      </c>
      <c r="AC1003" s="19"/>
      <c r="AD1003" s="26">
        <v>0</v>
      </c>
      <c r="AE1003" s="26">
        <v>0</v>
      </c>
      <c r="AF1003" s="27">
        <v>0</v>
      </c>
      <c r="AG1003" s="18"/>
      <c r="AH1003" s="34">
        <v>0</v>
      </c>
      <c r="AI1003" s="34">
        <v>0</v>
      </c>
      <c r="AJ1003" s="34">
        <v>0</v>
      </c>
      <c r="AK1003" s="19"/>
      <c r="AL1003" s="35">
        <v>43583.041655092595</v>
      </c>
      <c r="AM1003" s="16"/>
    </row>
    <row r="1004" spans="1:39" ht="33" hidden="1" x14ac:dyDescent="0.25">
      <c r="A1004" s="25" t="s">
        <v>183</v>
      </c>
      <c r="B1004" s="25" t="s">
        <v>1040</v>
      </c>
      <c r="C1004" s="39" t="s">
        <v>1358</v>
      </c>
      <c r="D1004" s="25" t="s">
        <v>1359</v>
      </c>
      <c r="E1004" s="25" t="s">
        <v>53</v>
      </c>
      <c r="F1004" s="25" t="s">
        <v>63</v>
      </c>
      <c r="G1004" s="25" t="s">
        <v>56</v>
      </c>
      <c r="H1004" s="17"/>
      <c r="I1004" s="17"/>
      <c r="J1004" s="17"/>
      <c r="K1004" s="25" t="s">
        <v>65</v>
      </c>
      <c r="L1004" s="25" t="s">
        <v>189</v>
      </c>
      <c r="M1004" s="25" t="s">
        <v>200</v>
      </c>
      <c r="N1004" s="26">
        <v>0</v>
      </c>
      <c r="O1004" s="26">
        <v>0</v>
      </c>
      <c r="P1004" s="27">
        <v>0</v>
      </c>
      <c r="Q1004" s="18"/>
      <c r="R1004" s="29">
        <v>0</v>
      </c>
      <c r="S1004" s="29">
        <v>0</v>
      </c>
      <c r="T1004" s="30">
        <v>0</v>
      </c>
      <c r="U1004" s="19"/>
      <c r="V1004" s="26">
        <v>0</v>
      </c>
      <c r="W1004" s="26">
        <v>0</v>
      </c>
      <c r="X1004" s="27">
        <v>0</v>
      </c>
      <c r="Y1004" s="18"/>
      <c r="Z1004" s="29">
        <v>0</v>
      </c>
      <c r="AA1004" s="29">
        <v>0</v>
      </c>
      <c r="AB1004" s="30">
        <v>0</v>
      </c>
      <c r="AC1004" s="19"/>
      <c r="AD1004" s="26">
        <v>0</v>
      </c>
      <c r="AE1004" s="26">
        <v>0</v>
      </c>
      <c r="AF1004" s="27">
        <v>0</v>
      </c>
      <c r="AG1004" s="18"/>
      <c r="AH1004" s="34">
        <v>0</v>
      </c>
      <c r="AI1004" s="34">
        <v>0</v>
      </c>
      <c r="AJ1004" s="34">
        <v>0</v>
      </c>
      <c r="AK1004" s="19"/>
      <c r="AL1004" s="35">
        <v>43583.041655092595</v>
      </c>
      <c r="AM1004" s="16"/>
    </row>
    <row r="1005" spans="1:39" ht="24.75" hidden="1" x14ac:dyDescent="0.25">
      <c r="A1005" s="25" t="s">
        <v>183</v>
      </c>
      <c r="B1005" s="25" t="s">
        <v>1040</v>
      </c>
      <c r="C1005" s="39" t="s">
        <v>1324</v>
      </c>
      <c r="D1005" s="25" t="s">
        <v>1325</v>
      </c>
      <c r="E1005" s="25" t="s">
        <v>53</v>
      </c>
      <c r="F1005" s="25" t="s">
        <v>63</v>
      </c>
      <c r="G1005" s="25" t="s">
        <v>56</v>
      </c>
      <c r="H1005" s="17"/>
      <c r="I1005" s="17"/>
      <c r="J1005" s="17"/>
      <c r="K1005" s="25" t="s">
        <v>65</v>
      </c>
      <c r="L1005" s="25" t="s">
        <v>199</v>
      </c>
      <c r="M1005" s="25" t="s">
        <v>419</v>
      </c>
      <c r="N1005" s="26">
        <v>0</v>
      </c>
      <c r="O1005" s="26">
        <v>0</v>
      </c>
      <c r="P1005" s="27">
        <v>0</v>
      </c>
      <c r="Q1005" s="18"/>
      <c r="R1005" s="29">
        <v>0</v>
      </c>
      <c r="S1005" s="29">
        <v>0</v>
      </c>
      <c r="T1005" s="30">
        <v>0</v>
      </c>
      <c r="U1005" s="19"/>
      <c r="V1005" s="26">
        <v>0</v>
      </c>
      <c r="W1005" s="26">
        <v>0</v>
      </c>
      <c r="X1005" s="27">
        <v>0</v>
      </c>
      <c r="Y1005" s="18"/>
      <c r="Z1005" s="29">
        <v>0</v>
      </c>
      <c r="AA1005" s="29">
        <v>0</v>
      </c>
      <c r="AB1005" s="30">
        <v>0</v>
      </c>
      <c r="AC1005" s="19"/>
      <c r="AD1005" s="26">
        <v>0</v>
      </c>
      <c r="AE1005" s="26">
        <v>0</v>
      </c>
      <c r="AF1005" s="27">
        <v>0</v>
      </c>
      <c r="AG1005" s="18"/>
      <c r="AH1005" s="34">
        <v>0</v>
      </c>
      <c r="AI1005" s="34">
        <v>0</v>
      </c>
      <c r="AJ1005" s="34">
        <v>0</v>
      </c>
      <c r="AK1005" s="19"/>
      <c r="AL1005" s="35">
        <v>43583.041655092595</v>
      </c>
      <c r="AM1005" s="16"/>
    </row>
    <row r="1006" spans="1:39" ht="41.25" hidden="1" x14ac:dyDescent="0.25">
      <c r="A1006" s="25" t="s">
        <v>183</v>
      </c>
      <c r="B1006" s="25" t="s">
        <v>1040</v>
      </c>
      <c r="C1006" s="39" t="s">
        <v>1259</v>
      </c>
      <c r="D1006" s="25" t="s">
        <v>1260</v>
      </c>
      <c r="E1006" s="25" t="s">
        <v>53</v>
      </c>
      <c r="F1006" s="25" t="s">
        <v>63</v>
      </c>
      <c r="G1006" s="25" t="s">
        <v>56</v>
      </c>
      <c r="H1006" s="17"/>
      <c r="I1006" s="17"/>
      <c r="J1006" s="17"/>
      <c r="K1006" s="25" t="s">
        <v>65</v>
      </c>
      <c r="L1006" s="25" t="s">
        <v>1258</v>
      </c>
      <c r="M1006" s="25" t="s">
        <v>401</v>
      </c>
      <c r="N1006" s="26">
        <v>0</v>
      </c>
      <c r="O1006" s="26">
        <v>0</v>
      </c>
      <c r="P1006" s="27">
        <v>0</v>
      </c>
      <c r="Q1006" s="18"/>
      <c r="R1006" s="29">
        <v>0</v>
      </c>
      <c r="S1006" s="29">
        <v>0</v>
      </c>
      <c r="T1006" s="30">
        <v>0</v>
      </c>
      <c r="U1006" s="19"/>
      <c r="V1006" s="26">
        <v>0</v>
      </c>
      <c r="W1006" s="26">
        <v>0</v>
      </c>
      <c r="X1006" s="27">
        <v>0</v>
      </c>
      <c r="Y1006" s="18"/>
      <c r="Z1006" s="29">
        <v>0</v>
      </c>
      <c r="AA1006" s="29">
        <v>0</v>
      </c>
      <c r="AB1006" s="30">
        <v>0</v>
      </c>
      <c r="AC1006" s="19"/>
      <c r="AD1006" s="26">
        <v>0</v>
      </c>
      <c r="AE1006" s="26">
        <v>0</v>
      </c>
      <c r="AF1006" s="27">
        <v>0</v>
      </c>
      <c r="AG1006" s="18"/>
      <c r="AH1006" s="34">
        <v>0</v>
      </c>
      <c r="AI1006" s="34">
        <v>0</v>
      </c>
      <c r="AJ1006" s="34">
        <v>0</v>
      </c>
      <c r="AK1006" s="19"/>
      <c r="AL1006" s="35">
        <v>43583.041655092595</v>
      </c>
      <c r="AM1006" s="16"/>
    </row>
    <row r="1007" spans="1:39" ht="24.75" hidden="1" x14ac:dyDescent="0.25">
      <c r="A1007" s="25" t="s">
        <v>183</v>
      </c>
      <c r="B1007" s="25" t="s">
        <v>1040</v>
      </c>
      <c r="C1007" s="39" t="s">
        <v>1294</v>
      </c>
      <c r="D1007" s="25" t="s">
        <v>1295</v>
      </c>
      <c r="E1007" s="25" t="s">
        <v>53</v>
      </c>
      <c r="F1007" s="25" t="s">
        <v>63</v>
      </c>
      <c r="G1007" s="25" t="s">
        <v>56</v>
      </c>
      <c r="H1007" s="17"/>
      <c r="I1007" s="17"/>
      <c r="J1007" s="17"/>
      <c r="K1007" s="25" t="s">
        <v>65</v>
      </c>
      <c r="L1007" s="25" t="s">
        <v>209</v>
      </c>
      <c r="M1007" s="25" t="s">
        <v>419</v>
      </c>
      <c r="N1007" s="26">
        <v>0</v>
      </c>
      <c r="O1007" s="26">
        <v>0</v>
      </c>
      <c r="P1007" s="27">
        <v>0</v>
      </c>
      <c r="Q1007" s="18"/>
      <c r="R1007" s="29">
        <v>0</v>
      </c>
      <c r="S1007" s="29">
        <v>0</v>
      </c>
      <c r="T1007" s="30">
        <v>0</v>
      </c>
      <c r="U1007" s="19"/>
      <c r="V1007" s="26">
        <v>0</v>
      </c>
      <c r="W1007" s="26">
        <v>0</v>
      </c>
      <c r="X1007" s="27">
        <v>0</v>
      </c>
      <c r="Y1007" s="18"/>
      <c r="Z1007" s="29">
        <v>0</v>
      </c>
      <c r="AA1007" s="29">
        <v>0</v>
      </c>
      <c r="AB1007" s="30">
        <v>0</v>
      </c>
      <c r="AC1007" s="19"/>
      <c r="AD1007" s="26">
        <v>0</v>
      </c>
      <c r="AE1007" s="26">
        <v>0</v>
      </c>
      <c r="AF1007" s="27">
        <v>0</v>
      </c>
      <c r="AG1007" s="18"/>
      <c r="AH1007" s="34">
        <v>0</v>
      </c>
      <c r="AI1007" s="34">
        <v>0</v>
      </c>
      <c r="AJ1007" s="34">
        <v>0</v>
      </c>
      <c r="AK1007" s="19"/>
      <c r="AL1007" s="35">
        <v>43583.041655092595</v>
      </c>
      <c r="AM1007" s="16"/>
    </row>
    <row r="1008" spans="1:39" ht="33" hidden="1" x14ac:dyDescent="0.25">
      <c r="A1008" s="25" t="s">
        <v>183</v>
      </c>
      <c r="B1008" s="25" t="s">
        <v>1040</v>
      </c>
      <c r="C1008" s="39" t="s">
        <v>1266</v>
      </c>
      <c r="D1008" s="25" t="s">
        <v>1267</v>
      </c>
      <c r="E1008" s="25" t="s">
        <v>53</v>
      </c>
      <c r="F1008" s="25" t="s">
        <v>63</v>
      </c>
      <c r="G1008" s="25" t="s">
        <v>56</v>
      </c>
      <c r="H1008" s="17"/>
      <c r="I1008" s="17"/>
      <c r="J1008" s="17"/>
      <c r="K1008" s="25" t="s">
        <v>65</v>
      </c>
      <c r="L1008" s="25" t="s">
        <v>189</v>
      </c>
      <c r="M1008" s="25" t="s">
        <v>187</v>
      </c>
      <c r="N1008" s="26">
        <v>0</v>
      </c>
      <c r="O1008" s="26">
        <v>0</v>
      </c>
      <c r="P1008" s="27">
        <v>0</v>
      </c>
      <c r="Q1008" s="18"/>
      <c r="R1008" s="29">
        <v>0</v>
      </c>
      <c r="S1008" s="29">
        <v>0</v>
      </c>
      <c r="T1008" s="30">
        <v>0</v>
      </c>
      <c r="U1008" s="19"/>
      <c r="V1008" s="26">
        <v>0</v>
      </c>
      <c r="W1008" s="26">
        <v>0</v>
      </c>
      <c r="X1008" s="27">
        <v>0</v>
      </c>
      <c r="Y1008" s="18"/>
      <c r="Z1008" s="29">
        <v>0</v>
      </c>
      <c r="AA1008" s="29">
        <v>0</v>
      </c>
      <c r="AB1008" s="30">
        <v>0</v>
      </c>
      <c r="AC1008" s="19"/>
      <c r="AD1008" s="26">
        <v>0</v>
      </c>
      <c r="AE1008" s="26">
        <v>0</v>
      </c>
      <c r="AF1008" s="27">
        <v>0</v>
      </c>
      <c r="AG1008" s="18"/>
      <c r="AH1008" s="34">
        <v>0</v>
      </c>
      <c r="AI1008" s="34">
        <v>0</v>
      </c>
      <c r="AJ1008" s="34">
        <v>0</v>
      </c>
      <c r="AK1008" s="19"/>
      <c r="AL1008" s="35">
        <v>43583.041655092595</v>
      </c>
      <c r="AM1008" s="16"/>
    </row>
    <row r="1009" spans="1:39" ht="24.75" hidden="1" x14ac:dyDescent="0.25">
      <c r="A1009" s="25" t="s">
        <v>183</v>
      </c>
      <c r="B1009" s="25" t="s">
        <v>1040</v>
      </c>
      <c r="C1009" s="39" t="s">
        <v>1313</v>
      </c>
      <c r="D1009" s="25" t="s">
        <v>1314</v>
      </c>
      <c r="E1009" s="25" t="s">
        <v>53</v>
      </c>
      <c r="F1009" s="25" t="s">
        <v>63</v>
      </c>
      <c r="G1009" s="25" t="s">
        <v>56</v>
      </c>
      <c r="H1009" s="17"/>
      <c r="I1009" s="17"/>
      <c r="J1009" s="17"/>
      <c r="K1009" s="25" t="s">
        <v>65</v>
      </c>
      <c r="L1009" s="25" t="s">
        <v>189</v>
      </c>
      <c r="M1009" s="25" t="s">
        <v>200</v>
      </c>
      <c r="N1009" s="26">
        <v>0</v>
      </c>
      <c r="O1009" s="26">
        <v>0</v>
      </c>
      <c r="P1009" s="27">
        <v>0</v>
      </c>
      <c r="Q1009" s="18"/>
      <c r="R1009" s="29">
        <v>0</v>
      </c>
      <c r="S1009" s="29">
        <v>0</v>
      </c>
      <c r="T1009" s="30">
        <v>0</v>
      </c>
      <c r="U1009" s="19"/>
      <c r="V1009" s="26">
        <v>0</v>
      </c>
      <c r="W1009" s="26">
        <v>0</v>
      </c>
      <c r="X1009" s="27">
        <v>0</v>
      </c>
      <c r="Y1009" s="18"/>
      <c r="Z1009" s="29">
        <v>0</v>
      </c>
      <c r="AA1009" s="29">
        <v>0</v>
      </c>
      <c r="AB1009" s="30">
        <v>0</v>
      </c>
      <c r="AC1009" s="19"/>
      <c r="AD1009" s="26">
        <v>0</v>
      </c>
      <c r="AE1009" s="26">
        <v>0</v>
      </c>
      <c r="AF1009" s="27">
        <v>0</v>
      </c>
      <c r="AG1009" s="18"/>
      <c r="AH1009" s="34">
        <v>0</v>
      </c>
      <c r="AI1009" s="34">
        <v>0</v>
      </c>
      <c r="AJ1009" s="34">
        <v>0</v>
      </c>
      <c r="AK1009" s="19"/>
      <c r="AL1009" s="35">
        <v>43583.041655092595</v>
      </c>
      <c r="AM1009" s="16"/>
    </row>
    <row r="1010" spans="1:39" ht="24.75" hidden="1" x14ac:dyDescent="0.25">
      <c r="A1010" s="25" t="s">
        <v>183</v>
      </c>
      <c r="B1010" s="25" t="s">
        <v>1040</v>
      </c>
      <c r="C1010" s="39" t="s">
        <v>1349</v>
      </c>
      <c r="D1010" s="25" t="s">
        <v>1350</v>
      </c>
      <c r="E1010" s="25" t="s">
        <v>53</v>
      </c>
      <c r="F1010" s="25" t="s">
        <v>63</v>
      </c>
      <c r="G1010" s="25" t="s">
        <v>56</v>
      </c>
      <c r="H1010" s="17"/>
      <c r="I1010" s="17"/>
      <c r="J1010" s="17"/>
      <c r="K1010" s="25" t="s">
        <v>65</v>
      </c>
      <c r="L1010" s="25" t="s">
        <v>209</v>
      </c>
      <c r="M1010" s="25" t="s">
        <v>419</v>
      </c>
      <c r="N1010" s="26">
        <v>0</v>
      </c>
      <c r="O1010" s="26">
        <v>0</v>
      </c>
      <c r="P1010" s="27">
        <v>0</v>
      </c>
      <c r="Q1010" s="18"/>
      <c r="R1010" s="29">
        <v>0</v>
      </c>
      <c r="S1010" s="29">
        <v>0</v>
      </c>
      <c r="T1010" s="30">
        <v>0</v>
      </c>
      <c r="U1010" s="19"/>
      <c r="V1010" s="26">
        <v>0</v>
      </c>
      <c r="W1010" s="26">
        <v>0</v>
      </c>
      <c r="X1010" s="27">
        <v>0</v>
      </c>
      <c r="Y1010" s="18"/>
      <c r="Z1010" s="29">
        <v>0</v>
      </c>
      <c r="AA1010" s="29">
        <v>0</v>
      </c>
      <c r="AB1010" s="30">
        <v>0</v>
      </c>
      <c r="AC1010" s="19"/>
      <c r="AD1010" s="26">
        <v>0</v>
      </c>
      <c r="AE1010" s="26">
        <v>0</v>
      </c>
      <c r="AF1010" s="27">
        <v>0</v>
      </c>
      <c r="AG1010" s="18"/>
      <c r="AH1010" s="34">
        <v>0</v>
      </c>
      <c r="AI1010" s="34">
        <v>0</v>
      </c>
      <c r="AJ1010" s="34">
        <v>0</v>
      </c>
      <c r="AK1010" s="19"/>
      <c r="AL1010" s="35">
        <v>43583.041655092595</v>
      </c>
      <c r="AM1010" s="16"/>
    </row>
    <row r="1011" spans="1:39" ht="49.5" hidden="1" x14ac:dyDescent="0.25">
      <c r="A1011" s="25" t="s">
        <v>183</v>
      </c>
      <c r="B1011" s="25" t="s">
        <v>1040</v>
      </c>
      <c r="C1011" s="39" t="s">
        <v>1326</v>
      </c>
      <c r="D1011" s="25" t="s">
        <v>1327</v>
      </c>
      <c r="E1011" s="25" t="s">
        <v>53</v>
      </c>
      <c r="F1011" s="25" t="s">
        <v>63</v>
      </c>
      <c r="G1011" s="25" t="s">
        <v>56</v>
      </c>
      <c r="H1011" s="17"/>
      <c r="I1011" s="17"/>
      <c r="J1011" s="17"/>
      <c r="K1011" s="25" t="s">
        <v>65</v>
      </c>
      <c r="L1011" s="25" t="s">
        <v>185</v>
      </c>
      <c r="M1011" s="25" t="s">
        <v>200</v>
      </c>
      <c r="N1011" s="26">
        <v>0</v>
      </c>
      <c r="O1011" s="26">
        <v>0</v>
      </c>
      <c r="P1011" s="27">
        <v>0</v>
      </c>
      <c r="Q1011" s="18"/>
      <c r="R1011" s="29">
        <v>0</v>
      </c>
      <c r="S1011" s="29">
        <v>0</v>
      </c>
      <c r="T1011" s="30">
        <v>0</v>
      </c>
      <c r="U1011" s="19"/>
      <c r="V1011" s="26">
        <v>0</v>
      </c>
      <c r="W1011" s="26">
        <v>0</v>
      </c>
      <c r="X1011" s="27">
        <v>0</v>
      </c>
      <c r="Y1011" s="18"/>
      <c r="Z1011" s="29">
        <v>0</v>
      </c>
      <c r="AA1011" s="29">
        <v>0</v>
      </c>
      <c r="AB1011" s="30">
        <v>0</v>
      </c>
      <c r="AC1011" s="19"/>
      <c r="AD1011" s="26">
        <v>0</v>
      </c>
      <c r="AE1011" s="26">
        <v>0</v>
      </c>
      <c r="AF1011" s="27">
        <v>0</v>
      </c>
      <c r="AG1011" s="18"/>
      <c r="AH1011" s="34">
        <v>0</v>
      </c>
      <c r="AI1011" s="34">
        <v>0</v>
      </c>
      <c r="AJ1011" s="34">
        <v>0</v>
      </c>
      <c r="AK1011" s="19"/>
      <c r="AL1011" s="35">
        <v>43583.041655092595</v>
      </c>
      <c r="AM1011" s="16"/>
    </row>
    <row r="1012" spans="1:39" ht="41.25" hidden="1" x14ac:dyDescent="0.25">
      <c r="A1012" s="25" t="s">
        <v>183</v>
      </c>
      <c r="B1012" s="25" t="s">
        <v>1040</v>
      </c>
      <c r="C1012" s="39" t="s">
        <v>1318</v>
      </c>
      <c r="D1012" s="25" t="s">
        <v>1319</v>
      </c>
      <c r="E1012" s="25" t="s">
        <v>53</v>
      </c>
      <c r="F1012" s="25" t="s">
        <v>63</v>
      </c>
      <c r="G1012" s="25" t="s">
        <v>56</v>
      </c>
      <c r="H1012" s="17"/>
      <c r="I1012" s="17"/>
      <c r="J1012" s="17"/>
      <c r="K1012" s="25" t="s">
        <v>65</v>
      </c>
      <c r="L1012" s="25" t="s">
        <v>199</v>
      </c>
      <c r="M1012" s="25" t="s">
        <v>419</v>
      </c>
      <c r="N1012" s="26">
        <v>0</v>
      </c>
      <c r="O1012" s="26">
        <v>0</v>
      </c>
      <c r="P1012" s="27">
        <v>0</v>
      </c>
      <c r="Q1012" s="18"/>
      <c r="R1012" s="29">
        <v>0</v>
      </c>
      <c r="S1012" s="29">
        <v>0</v>
      </c>
      <c r="T1012" s="30">
        <v>0</v>
      </c>
      <c r="U1012" s="19"/>
      <c r="V1012" s="26">
        <v>0</v>
      </c>
      <c r="W1012" s="26">
        <v>0</v>
      </c>
      <c r="X1012" s="27">
        <v>0</v>
      </c>
      <c r="Y1012" s="18"/>
      <c r="Z1012" s="29">
        <v>0</v>
      </c>
      <c r="AA1012" s="29">
        <v>0</v>
      </c>
      <c r="AB1012" s="30">
        <v>0</v>
      </c>
      <c r="AC1012" s="19"/>
      <c r="AD1012" s="26">
        <v>0</v>
      </c>
      <c r="AE1012" s="26">
        <v>0</v>
      </c>
      <c r="AF1012" s="27">
        <v>0</v>
      </c>
      <c r="AG1012" s="18"/>
      <c r="AH1012" s="34">
        <v>0</v>
      </c>
      <c r="AI1012" s="34">
        <v>0</v>
      </c>
      <c r="AJ1012" s="34">
        <v>0</v>
      </c>
      <c r="AK1012" s="19"/>
      <c r="AL1012" s="35">
        <v>43583.041655092595</v>
      </c>
      <c r="AM1012" s="16"/>
    </row>
    <row r="1013" spans="1:39" ht="24.75" hidden="1" x14ac:dyDescent="0.25">
      <c r="A1013" s="25" t="s">
        <v>183</v>
      </c>
      <c r="B1013" s="25" t="s">
        <v>1040</v>
      </c>
      <c r="C1013" s="39" t="s">
        <v>1308</v>
      </c>
      <c r="D1013" s="25" t="s">
        <v>1309</v>
      </c>
      <c r="E1013" s="25" t="s">
        <v>53</v>
      </c>
      <c r="F1013" s="25" t="s">
        <v>63</v>
      </c>
      <c r="G1013" s="25" t="s">
        <v>56</v>
      </c>
      <c r="H1013" s="17"/>
      <c r="I1013" s="17"/>
      <c r="J1013" s="17"/>
      <c r="K1013" s="25" t="s">
        <v>65</v>
      </c>
      <c r="L1013" s="25" t="s">
        <v>196</v>
      </c>
      <c r="M1013" s="25" t="s">
        <v>1298</v>
      </c>
      <c r="N1013" s="26">
        <v>0</v>
      </c>
      <c r="O1013" s="26">
        <v>0</v>
      </c>
      <c r="P1013" s="27">
        <v>0</v>
      </c>
      <c r="Q1013" s="18"/>
      <c r="R1013" s="29">
        <v>0</v>
      </c>
      <c r="S1013" s="29">
        <v>0</v>
      </c>
      <c r="T1013" s="30">
        <v>0</v>
      </c>
      <c r="U1013" s="19"/>
      <c r="V1013" s="26">
        <v>0</v>
      </c>
      <c r="W1013" s="26">
        <v>0</v>
      </c>
      <c r="X1013" s="27">
        <v>0</v>
      </c>
      <c r="Y1013" s="18"/>
      <c r="Z1013" s="29">
        <v>0</v>
      </c>
      <c r="AA1013" s="29">
        <v>0</v>
      </c>
      <c r="AB1013" s="30">
        <v>0</v>
      </c>
      <c r="AC1013" s="19"/>
      <c r="AD1013" s="26">
        <v>0</v>
      </c>
      <c r="AE1013" s="26">
        <v>0</v>
      </c>
      <c r="AF1013" s="27">
        <v>0</v>
      </c>
      <c r="AG1013" s="18"/>
      <c r="AH1013" s="34">
        <v>0</v>
      </c>
      <c r="AI1013" s="34">
        <v>0</v>
      </c>
      <c r="AJ1013" s="34">
        <v>0</v>
      </c>
      <c r="AK1013" s="19"/>
      <c r="AL1013" s="35">
        <v>43583.041655092595</v>
      </c>
      <c r="AM1013" s="16"/>
    </row>
    <row r="1014" spans="1:39" ht="16.5" hidden="1" x14ac:dyDescent="0.25">
      <c r="A1014" s="25" t="s">
        <v>183</v>
      </c>
      <c r="B1014" s="25" t="s">
        <v>1040</v>
      </c>
      <c r="C1014" s="39" t="s">
        <v>1277</v>
      </c>
      <c r="D1014" s="25" t="s">
        <v>1278</v>
      </c>
      <c r="E1014" s="25" t="s">
        <v>53</v>
      </c>
      <c r="F1014" s="25" t="s">
        <v>63</v>
      </c>
      <c r="G1014" s="25" t="s">
        <v>56</v>
      </c>
      <c r="H1014" s="17"/>
      <c r="I1014" s="17"/>
      <c r="J1014" s="17"/>
      <c r="K1014" s="25" t="s">
        <v>65</v>
      </c>
      <c r="L1014" s="25" t="s">
        <v>828</v>
      </c>
      <c r="M1014" s="25" t="s">
        <v>419</v>
      </c>
      <c r="N1014" s="26">
        <v>0</v>
      </c>
      <c r="O1014" s="26">
        <v>0</v>
      </c>
      <c r="P1014" s="27">
        <v>0</v>
      </c>
      <c r="Q1014" s="18"/>
      <c r="R1014" s="29">
        <v>0</v>
      </c>
      <c r="S1014" s="29">
        <v>0</v>
      </c>
      <c r="T1014" s="30">
        <v>0</v>
      </c>
      <c r="U1014" s="19"/>
      <c r="V1014" s="26">
        <v>0</v>
      </c>
      <c r="W1014" s="26">
        <v>0</v>
      </c>
      <c r="X1014" s="27">
        <v>0</v>
      </c>
      <c r="Y1014" s="18"/>
      <c r="Z1014" s="29">
        <v>0</v>
      </c>
      <c r="AA1014" s="29">
        <v>0</v>
      </c>
      <c r="AB1014" s="30">
        <v>0</v>
      </c>
      <c r="AC1014" s="19"/>
      <c r="AD1014" s="26">
        <v>0</v>
      </c>
      <c r="AE1014" s="26">
        <v>0</v>
      </c>
      <c r="AF1014" s="27">
        <v>0</v>
      </c>
      <c r="AG1014" s="18"/>
      <c r="AH1014" s="34">
        <v>0</v>
      </c>
      <c r="AI1014" s="34">
        <v>0</v>
      </c>
      <c r="AJ1014" s="34">
        <v>0</v>
      </c>
      <c r="AK1014" s="19"/>
      <c r="AL1014" s="35">
        <v>43583.041655092595</v>
      </c>
      <c r="AM1014" s="16"/>
    </row>
    <row r="1015" spans="1:39" ht="24.75" hidden="1" x14ac:dyDescent="0.25">
      <c r="A1015" s="25" t="s">
        <v>183</v>
      </c>
      <c r="B1015" s="25" t="s">
        <v>1040</v>
      </c>
      <c r="C1015" s="39" t="s">
        <v>1369</v>
      </c>
      <c r="D1015" s="25" t="s">
        <v>1370</v>
      </c>
      <c r="E1015" s="25" t="s">
        <v>53</v>
      </c>
      <c r="F1015" s="25" t="s">
        <v>63</v>
      </c>
      <c r="G1015" s="25" t="s">
        <v>56</v>
      </c>
      <c r="H1015" s="17"/>
      <c r="I1015" s="17"/>
      <c r="J1015" s="17"/>
      <c r="K1015" s="25" t="s">
        <v>65</v>
      </c>
      <c r="L1015" s="25" t="s">
        <v>828</v>
      </c>
      <c r="M1015" s="25" t="s">
        <v>419</v>
      </c>
      <c r="N1015" s="26">
        <v>0</v>
      </c>
      <c r="O1015" s="26">
        <v>0</v>
      </c>
      <c r="P1015" s="27">
        <v>0</v>
      </c>
      <c r="Q1015" s="18"/>
      <c r="R1015" s="29">
        <v>0</v>
      </c>
      <c r="S1015" s="29">
        <v>0</v>
      </c>
      <c r="T1015" s="30">
        <v>0</v>
      </c>
      <c r="U1015" s="19"/>
      <c r="V1015" s="26">
        <v>0</v>
      </c>
      <c r="W1015" s="26">
        <v>0</v>
      </c>
      <c r="X1015" s="27">
        <v>0</v>
      </c>
      <c r="Y1015" s="18"/>
      <c r="Z1015" s="29">
        <v>0</v>
      </c>
      <c r="AA1015" s="29">
        <v>0</v>
      </c>
      <c r="AB1015" s="30">
        <v>0</v>
      </c>
      <c r="AC1015" s="19"/>
      <c r="AD1015" s="26">
        <v>0</v>
      </c>
      <c r="AE1015" s="26">
        <v>0</v>
      </c>
      <c r="AF1015" s="27">
        <v>0</v>
      </c>
      <c r="AG1015" s="18"/>
      <c r="AH1015" s="34">
        <v>0</v>
      </c>
      <c r="AI1015" s="34">
        <v>0</v>
      </c>
      <c r="AJ1015" s="34">
        <v>0</v>
      </c>
      <c r="AK1015" s="19"/>
      <c r="AL1015" s="35">
        <v>43583.041655092595</v>
      </c>
      <c r="AM1015" s="16"/>
    </row>
    <row r="1016" spans="1:39" ht="16.5" hidden="1" x14ac:dyDescent="0.25">
      <c r="A1016" s="25" t="s">
        <v>183</v>
      </c>
      <c r="B1016" s="25" t="s">
        <v>1040</v>
      </c>
      <c r="C1016" s="39" t="s">
        <v>1281</v>
      </c>
      <c r="D1016" s="25" t="s">
        <v>1282</v>
      </c>
      <c r="E1016" s="25" t="s">
        <v>53</v>
      </c>
      <c r="F1016" s="25" t="s">
        <v>63</v>
      </c>
      <c r="G1016" s="25" t="s">
        <v>56</v>
      </c>
      <c r="H1016" s="17"/>
      <c r="I1016" s="17"/>
      <c r="J1016" s="17"/>
      <c r="K1016" s="25" t="s">
        <v>65</v>
      </c>
      <c r="L1016" s="25" t="s">
        <v>828</v>
      </c>
      <c r="M1016" s="25" t="s">
        <v>419</v>
      </c>
      <c r="N1016" s="26">
        <v>0</v>
      </c>
      <c r="O1016" s="26">
        <v>0</v>
      </c>
      <c r="P1016" s="27">
        <v>0</v>
      </c>
      <c r="Q1016" s="18"/>
      <c r="R1016" s="29">
        <v>0</v>
      </c>
      <c r="S1016" s="29">
        <v>0</v>
      </c>
      <c r="T1016" s="30">
        <v>0</v>
      </c>
      <c r="U1016" s="19"/>
      <c r="V1016" s="26">
        <v>0</v>
      </c>
      <c r="W1016" s="26">
        <v>0</v>
      </c>
      <c r="X1016" s="27">
        <v>0</v>
      </c>
      <c r="Y1016" s="18"/>
      <c r="Z1016" s="29">
        <v>0</v>
      </c>
      <c r="AA1016" s="29">
        <v>0</v>
      </c>
      <c r="AB1016" s="30">
        <v>0</v>
      </c>
      <c r="AC1016" s="19"/>
      <c r="AD1016" s="26">
        <v>0</v>
      </c>
      <c r="AE1016" s="26">
        <v>0</v>
      </c>
      <c r="AF1016" s="27">
        <v>0</v>
      </c>
      <c r="AG1016" s="18"/>
      <c r="AH1016" s="34">
        <v>0</v>
      </c>
      <c r="AI1016" s="34">
        <v>0</v>
      </c>
      <c r="AJ1016" s="34">
        <v>0</v>
      </c>
      <c r="AK1016" s="19"/>
      <c r="AL1016" s="35">
        <v>43583.041655092595</v>
      </c>
      <c r="AM1016" s="16"/>
    </row>
    <row r="1017" spans="1:39" ht="24.75" hidden="1" x14ac:dyDescent="0.25">
      <c r="A1017" s="25" t="s">
        <v>183</v>
      </c>
      <c r="B1017" s="25" t="s">
        <v>1040</v>
      </c>
      <c r="C1017" s="39" t="s">
        <v>1354</v>
      </c>
      <c r="D1017" s="25" t="s">
        <v>1355</v>
      </c>
      <c r="E1017" s="25" t="s">
        <v>53</v>
      </c>
      <c r="F1017" s="25" t="s">
        <v>63</v>
      </c>
      <c r="G1017" s="25" t="s">
        <v>56</v>
      </c>
      <c r="H1017" s="17"/>
      <c r="I1017" s="17"/>
      <c r="J1017" s="17"/>
      <c r="K1017" s="25" t="s">
        <v>65</v>
      </c>
      <c r="L1017" s="25" t="s">
        <v>209</v>
      </c>
      <c r="M1017" s="25" t="s">
        <v>419</v>
      </c>
      <c r="N1017" s="26">
        <v>0</v>
      </c>
      <c r="O1017" s="26">
        <v>0</v>
      </c>
      <c r="P1017" s="27">
        <v>0</v>
      </c>
      <c r="Q1017" s="18"/>
      <c r="R1017" s="29">
        <v>0</v>
      </c>
      <c r="S1017" s="29">
        <v>0</v>
      </c>
      <c r="T1017" s="30">
        <v>0</v>
      </c>
      <c r="U1017" s="19"/>
      <c r="V1017" s="26">
        <v>0</v>
      </c>
      <c r="W1017" s="26">
        <v>0</v>
      </c>
      <c r="X1017" s="27">
        <v>0</v>
      </c>
      <c r="Y1017" s="18"/>
      <c r="Z1017" s="29">
        <v>0</v>
      </c>
      <c r="AA1017" s="29">
        <v>0</v>
      </c>
      <c r="AB1017" s="30">
        <v>0</v>
      </c>
      <c r="AC1017" s="19"/>
      <c r="AD1017" s="26">
        <v>0</v>
      </c>
      <c r="AE1017" s="26">
        <v>0</v>
      </c>
      <c r="AF1017" s="27">
        <v>0</v>
      </c>
      <c r="AG1017" s="18"/>
      <c r="AH1017" s="34">
        <v>0</v>
      </c>
      <c r="AI1017" s="34">
        <v>0</v>
      </c>
      <c r="AJ1017" s="34">
        <v>0</v>
      </c>
      <c r="AK1017" s="19"/>
      <c r="AL1017" s="35">
        <v>43583.041655092595</v>
      </c>
      <c r="AM1017" s="16"/>
    </row>
    <row r="1018" spans="1:39" ht="33" hidden="1" x14ac:dyDescent="0.25">
      <c r="A1018" s="25" t="s">
        <v>183</v>
      </c>
      <c r="B1018" s="25" t="s">
        <v>1040</v>
      </c>
      <c r="C1018" s="39" t="s">
        <v>1286</v>
      </c>
      <c r="D1018" s="25" t="s">
        <v>1287</v>
      </c>
      <c r="E1018" s="25" t="s">
        <v>53</v>
      </c>
      <c r="F1018" s="25" t="s">
        <v>63</v>
      </c>
      <c r="G1018" s="25" t="s">
        <v>56</v>
      </c>
      <c r="H1018" s="17"/>
      <c r="I1018" s="17"/>
      <c r="J1018" s="17"/>
      <c r="K1018" s="25" t="s">
        <v>65</v>
      </c>
      <c r="L1018" s="25" t="s">
        <v>209</v>
      </c>
      <c r="M1018" s="25" t="s">
        <v>419</v>
      </c>
      <c r="N1018" s="26">
        <v>0</v>
      </c>
      <c r="O1018" s="26">
        <v>0</v>
      </c>
      <c r="P1018" s="27">
        <v>0</v>
      </c>
      <c r="Q1018" s="18"/>
      <c r="R1018" s="29">
        <v>0</v>
      </c>
      <c r="S1018" s="29">
        <v>0</v>
      </c>
      <c r="T1018" s="30">
        <v>0</v>
      </c>
      <c r="U1018" s="19"/>
      <c r="V1018" s="26">
        <v>0</v>
      </c>
      <c r="W1018" s="26">
        <v>0</v>
      </c>
      <c r="X1018" s="27">
        <v>0</v>
      </c>
      <c r="Y1018" s="18"/>
      <c r="Z1018" s="29">
        <v>0</v>
      </c>
      <c r="AA1018" s="29">
        <v>0</v>
      </c>
      <c r="AB1018" s="30">
        <v>0</v>
      </c>
      <c r="AC1018" s="19"/>
      <c r="AD1018" s="26">
        <v>0</v>
      </c>
      <c r="AE1018" s="26">
        <v>0</v>
      </c>
      <c r="AF1018" s="27">
        <v>0</v>
      </c>
      <c r="AG1018" s="18"/>
      <c r="AH1018" s="34">
        <v>0</v>
      </c>
      <c r="AI1018" s="34">
        <v>0</v>
      </c>
      <c r="AJ1018" s="34">
        <v>0</v>
      </c>
      <c r="AK1018" s="19"/>
      <c r="AL1018" s="35">
        <v>43583.041655092595</v>
      </c>
      <c r="AM1018" s="16"/>
    </row>
    <row r="1019" spans="1:39" ht="24.75" hidden="1" x14ac:dyDescent="0.25">
      <c r="A1019" s="25" t="s">
        <v>183</v>
      </c>
      <c r="B1019" s="25" t="s">
        <v>1040</v>
      </c>
      <c r="C1019" s="39" t="s">
        <v>1274</v>
      </c>
      <c r="D1019" s="25" t="s">
        <v>1275</v>
      </c>
      <c r="E1019" s="25" t="s">
        <v>53</v>
      </c>
      <c r="F1019" s="25" t="s">
        <v>63</v>
      </c>
      <c r="G1019" s="25" t="s">
        <v>56</v>
      </c>
      <c r="H1019" s="17"/>
      <c r="I1019" s="17"/>
      <c r="J1019" s="17"/>
      <c r="K1019" s="25" t="s">
        <v>65</v>
      </c>
      <c r="L1019" s="25" t="s">
        <v>828</v>
      </c>
      <c r="M1019" s="25" t="s">
        <v>419</v>
      </c>
      <c r="N1019" s="26">
        <v>0</v>
      </c>
      <c r="O1019" s="26">
        <v>0</v>
      </c>
      <c r="P1019" s="27">
        <v>0</v>
      </c>
      <c r="Q1019" s="18"/>
      <c r="R1019" s="29">
        <v>0</v>
      </c>
      <c r="S1019" s="29">
        <v>0</v>
      </c>
      <c r="T1019" s="30">
        <v>0</v>
      </c>
      <c r="U1019" s="19"/>
      <c r="V1019" s="26">
        <v>0</v>
      </c>
      <c r="W1019" s="26">
        <v>0</v>
      </c>
      <c r="X1019" s="27">
        <v>0</v>
      </c>
      <c r="Y1019" s="18"/>
      <c r="Z1019" s="29">
        <v>0</v>
      </c>
      <c r="AA1019" s="29">
        <v>0</v>
      </c>
      <c r="AB1019" s="30">
        <v>0</v>
      </c>
      <c r="AC1019" s="19"/>
      <c r="AD1019" s="26">
        <v>0</v>
      </c>
      <c r="AE1019" s="26">
        <v>0</v>
      </c>
      <c r="AF1019" s="27">
        <v>0</v>
      </c>
      <c r="AG1019" s="18"/>
      <c r="AH1019" s="34">
        <v>0</v>
      </c>
      <c r="AI1019" s="34">
        <v>0</v>
      </c>
      <c r="AJ1019" s="34">
        <v>0</v>
      </c>
      <c r="AK1019" s="19"/>
      <c r="AL1019" s="35">
        <v>43583.041655092595</v>
      </c>
      <c r="AM1019" s="16"/>
    </row>
    <row r="1020" spans="1:39" ht="24.75" hidden="1" x14ac:dyDescent="0.25">
      <c r="A1020" s="25" t="s">
        <v>183</v>
      </c>
      <c r="B1020" s="25" t="s">
        <v>1040</v>
      </c>
      <c r="C1020" s="39" t="s">
        <v>1279</v>
      </c>
      <c r="D1020" s="25" t="s">
        <v>1280</v>
      </c>
      <c r="E1020" s="25" t="s">
        <v>53</v>
      </c>
      <c r="F1020" s="25" t="s">
        <v>63</v>
      </c>
      <c r="G1020" s="25" t="s">
        <v>56</v>
      </c>
      <c r="H1020" s="17"/>
      <c r="I1020" s="17"/>
      <c r="J1020" s="17"/>
      <c r="K1020" s="25" t="s">
        <v>65</v>
      </c>
      <c r="L1020" s="25" t="s">
        <v>199</v>
      </c>
      <c r="M1020" s="25" t="s">
        <v>419</v>
      </c>
      <c r="N1020" s="26">
        <v>0</v>
      </c>
      <c r="O1020" s="26">
        <v>0</v>
      </c>
      <c r="P1020" s="27">
        <v>0</v>
      </c>
      <c r="Q1020" s="18"/>
      <c r="R1020" s="29">
        <v>0</v>
      </c>
      <c r="S1020" s="29">
        <v>0</v>
      </c>
      <c r="T1020" s="30">
        <v>0</v>
      </c>
      <c r="U1020" s="19"/>
      <c r="V1020" s="26">
        <v>0</v>
      </c>
      <c r="W1020" s="26">
        <v>0</v>
      </c>
      <c r="X1020" s="27">
        <v>0</v>
      </c>
      <c r="Y1020" s="18"/>
      <c r="Z1020" s="29">
        <v>0</v>
      </c>
      <c r="AA1020" s="29">
        <v>0</v>
      </c>
      <c r="AB1020" s="30">
        <v>0</v>
      </c>
      <c r="AC1020" s="19"/>
      <c r="AD1020" s="26">
        <v>0</v>
      </c>
      <c r="AE1020" s="26">
        <v>0</v>
      </c>
      <c r="AF1020" s="27">
        <v>0</v>
      </c>
      <c r="AG1020" s="18"/>
      <c r="AH1020" s="34">
        <v>0</v>
      </c>
      <c r="AI1020" s="34">
        <v>0</v>
      </c>
      <c r="AJ1020" s="34">
        <v>0</v>
      </c>
      <c r="AK1020" s="19"/>
      <c r="AL1020" s="35">
        <v>43583.041655092595</v>
      </c>
      <c r="AM1020" s="16"/>
    </row>
    <row r="1021" spans="1:39" ht="24.75" hidden="1" x14ac:dyDescent="0.25">
      <c r="A1021" s="25" t="s">
        <v>183</v>
      </c>
      <c r="B1021" s="25" t="s">
        <v>1040</v>
      </c>
      <c r="C1021" s="39" t="s">
        <v>1534</v>
      </c>
      <c r="D1021" s="25" t="s">
        <v>1535</v>
      </c>
      <c r="E1021" s="25" t="s">
        <v>53</v>
      </c>
      <c r="F1021" s="25" t="s">
        <v>54</v>
      </c>
      <c r="G1021" s="25" t="s">
        <v>75</v>
      </c>
      <c r="H1021" s="25" t="s">
        <v>83</v>
      </c>
      <c r="I1021" s="25" t="s">
        <v>56</v>
      </c>
      <c r="J1021" s="17"/>
      <c r="K1021" s="25" t="s">
        <v>65</v>
      </c>
      <c r="L1021" s="25" t="s">
        <v>199</v>
      </c>
      <c r="M1021" s="25" t="s">
        <v>200</v>
      </c>
      <c r="N1021" s="26">
        <v>11724</v>
      </c>
      <c r="O1021" s="26">
        <v>9397.8700000000008</v>
      </c>
      <c r="P1021" s="27">
        <v>-2326.1299999999992</v>
      </c>
      <c r="Q1021" s="28">
        <v>-0.19840754008870687</v>
      </c>
      <c r="R1021" s="29">
        <v>8000</v>
      </c>
      <c r="S1021" s="29">
        <v>5532.04</v>
      </c>
      <c r="T1021" s="30">
        <v>-2467.96</v>
      </c>
      <c r="U1021" s="31">
        <v>-0.30849500000000002</v>
      </c>
      <c r="V1021" s="26">
        <v>2162</v>
      </c>
      <c r="W1021" s="26">
        <v>3379.29</v>
      </c>
      <c r="X1021" s="27">
        <v>1217.29</v>
      </c>
      <c r="Y1021" s="28">
        <v>0.56303885291396849</v>
      </c>
      <c r="Z1021" s="29">
        <v>1562</v>
      </c>
      <c r="AA1021" s="29">
        <v>461.75</v>
      </c>
      <c r="AB1021" s="30">
        <v>-1100.25</v>
      </c>
      <c r="AC1021" s="32">
        <v>-0.7043854033290653</v>
      </c>
      <c r="AD1021" s="26">
        <v>0</v>
      </c>
      <c r="AE1021" s="26">
        <v>0</v>
      </c>
      <c r="AF1021" s="27">
        <v>0</v>
      </c>
      <c r="AG1021" s="18"/>
      <c r="AH1021" s="34">
        <v>91</v>
      </c>
      <c r="AI1021" s="34">
        <v>45.5</v>
      </c>
      <c r="AJ1021" s="34">
        <v>-45.5</v>
      </c>
      <c r="AK1021" s="32">
        <v>-0.5</v>
      </c>
      <c r="AL1021" s="35">
        <v>43583.041655092595</v>
      </c>
      <c r="AM1021" s="16"/>
    </row>
    <row r="1022" spans="1:39" ht="24.75" hidden="1" x14ac:dyDescent="0.25">
      <c r="A1022" s="25" t="s">
        <v>183</v>
      </c>
      <c r="B1022" s="25" t="s">
        <v>1040</v>
      </c>
      <c r="C1022" s="39" t="s">
        <v>1557</v>
      </c>
      <c r="D1022" s="25" t="s">
        <v>1558</v>
      </c>
      <c r="E1022" s="25" t="s">
        <v>53</v>
      </c>
      <c r="F1022" s="25" t="s">
        <v>54</v>
      </c>
      <c r="G1022" s="25" t="s">
        <v>75</v>
      </c>
      <c r="H1022" s="25" t="s">
        <v>56</v>
      </c>
      <c r="I1022" s="25" t="s">
        <v>56</v>
      </c>
      <c r="J1022" s="17"/>
      <c r="K1022" s="25" t="s">
        <v>65</v>
      </c>
      <c r="L1022" s="25" t="s">
        <v>199</v>
      </c>
      <c r="M1022" s="25" t="s">
        <v>200</v>
      </c>
      <c r="N1022" s="26">
        <v>7000</v>
      </c>
      <c r="O1022" s="26">
        <v>3592.32</v>
      </c>
      <c r="P1022" s="27">
        <v>-3407.68</v>
      </c>
      <c r="Q1022" s="28">
        <v>-0.48681142857142856</v>
      </c>
      <c r="R1022" s="29">
        <v>5000</v>
      </c>
      <c r="S1022" s="29">
        <v>2407.4699999999998</v>
      </c>
      <c r="T1022" s="30">
        <v>-2592.5300000000002</v>
      </c>
      <c r="U1022" s="31">
        <v>-0.51850600000000002</v>
      </c>
      <c r="V1022" s="26">
        <v>0</v>
      </c>
      <c r="W1022" s="26">
        <v>0</v>
      </c>
      <c r="X1022" s="27">
        <v>0</v>
      </c>
      <c r="Y1022" s="18"/>
      <c r="Z1022" s="29">
        <v>1000</v>
      </c>
      <c r="AA1022" s="29">
        <v>554</v>
      </c>
      <c r="AB1022" s="30">
        <v>-446</v>
      </c>
      <c r="AC1022" s="32">
        <v>-0.44600000000000001</v>
      </c>
      <c r="AD1022" s="26">
        <v>1000</v>
      </c>
      <c r="AE1022" s="26">
        <v>628.19000000000005</v>
      </c>
      <c r="AF1022" s="27">
        <v>-371.80999999999995</v>
      </c>
      <c r="AG1022" s="33">
        <v>-0.37180999999999992</v>
      </c>
      <c r="AH1022" s="34">
        <v>40</v>
      </c>
      <c r="AI1022" s="34">
        <v>27.75</v>
      </c>
      <c r="AJ1022" s="34">
        <v>-12.25</v>
      </c>
      <c r="AK1022" s="32">
        <v>-0.30625000000000002</v>
      </c>
      <c r="AL1022" s="35">
        <v>43588.041655092595</v>
      </c>
      <c r="AM1022" s="16"/>
    </row>
    <row r="1023" spans="1:39" ht="16.5" hidden="1" x14ac:dyDescent="0.25">
      <c r="A1023" s="25" t="s">
        <v>183</v>
      </c>
      <c r="B1023" s="25" t="s">
        <v>1040</v>
      </c>
      <c r="C1023" s="39" t="s">
        <v>1365</v>
      </c>
      <c r="D1023" s="25" t="s">
        <v>1366</v>
      </c>
      <c r="E1023" s="25" t="s">
        <v>53</v>
      </c>
      <c r="F1023" s="25" t="s">
        <v>63</v>
      </c>
      <c r="G1023" s="25" t="s">
        <v>56</v>
      </c>
      <c r="H1023" s="17"/>
      <c r="I1023" s="17"/>
      <c r="J1023" s="17"/>
      <c r="K1023" s="25" t="s">
        <v>65</v>
      </c>
      <c r="L1023" s="25" t="s">
        <v>189</v>
      </c>
      <c r="M1023" s="25" t="s">
        <v>1255</v>
      </c>
      <c r="N1023" s="26">
        <v>0</v>
      </c>
      <c r="O1023" s="26">
        <v>0</v>
      </c>
      <c r="P1023" s="27">
        <v>0</v>
      </c>
      <c r="Q1023" s="18"/>
      <c r="R1023" s="29">
        <v>0</v>
      </c>
      <c r="S1023" s="29">
        <v>0</v>
      </c>
      <c r="T1023" s="30">
        <v>0</v>
      </c>
      <c r="U1023" s="19"/>
      <c r="V1023" s="26">
        <v>0</v>
      </c>
      <c r="W1023" s="26">
        <v>0</v>
      </c>
      <c r="X1023" s="27">
        <v>0</v>
      </c>
      <c r="Y1023" s="18"/>
      <c r="Z1023" s="29">
        <v>0</v>
      </c>
      <c r="AA1023" s="29">
        <v>0</v>
      </c>
      <c r="AB1023" s="30">
        <v>0</v>
      </c>
      <c r="AC1023" s="19"/>
      <c r="AD1023" s="26">
        <v>0</v>
      </c>
      <c r="AE1023" s="26">
        <v>0</v>
      </c>
      <c r="AF1023" s="27">
        <v>0</v>
      </c>
      <c r="AG1023" s="18"/>
      <c r="AH1023" s="34">
        <v>0</v>
      </c>
      <c r="AI1023" s="34">
        <v>0</v>
      </c>
      <c r="AJ1023" s="34">
        <v>0</v>
      </c>
      <c r="AK1023" s="19"/>
      <c r="AL1023" s="17"/>
      <c r="AM1023" s="16"/>
    </row>
    <row r="1024" spans="1:39" ht="16.5" hidden="1" x14ac:dyDescent="0.25">
      <c r="A1024" s="25" t="s">
        <v>183</v>
      </c>
      <c r="B1024" s="25" t="s">
        <v>1040</v>
      </c>
      <c r="C1024" s="39" t="s">
        <v>1341</v>
      </c>
      <c r="D1024" s="25" t="s">
        <v>1342</v>
      </c>
      <c r="E1024" s="25" t="s">
        <v>53</v>
      </c>
      <c r="F1024" s="25" t="s">
        <v>63</v>
      </c>
      <c r="G1024" s="25" t="s">
        <v>56</v>
      </c>
      <c r="H1024" s="17"/>
      <c r="I1024" s="17"/>
      <c r="J1024" s="17"/>
      <c r="K1024" s="25" t="s">
        <v>65</v>
      </c>
      <c r="L1024" s="25" t="s">
        <v>828</v>
      </c>
      <c r="M1024" s="25" t="s">
        <v>419</v>
      </c>
      <c r="N1024" s="26">
        <v>0</v>
      </c>
      <c r="O1024" s="26">
        <v>0</v>
      </c>
      <c r="P1024" s="27">
        <v>0</v>
      </c>
      <c r="Q1024" s="18"/>
      <c r="R1024" s="29">
        <v>0</v>
      </c>
      <c r="S1024" s="29">
        <v>0</v>
      </c>
      <c r="T1024" s="30">
        <v>0</v>
      </c>
      <c r="U1024" s="19"/>
      <c r="V1024" s="26">
        <v>0</v>
      </c>
      <c r="W1024" s="26">
        <v>0</v>
      </c>
      <c r="X1024" s="27">
        <v>0</v>
      </c>
      <c r="Y1024" s="18"/>
      <c r="Z1024" s="29">
        <v>0</v>
      </c>
      <c r="AA1024" s="29">
        <v>0</v>
      </c>
      <c r="AB1024" s="30">
        <v>0</v>
      </c>
      <c r="AC1024" s="19"/>
      <c r="AD1024" s="26">
        <v>0</v>
      </c>
      <c r="AE1024" s="26">
        <v>0</v>
      </c>
      <c r="AF1024" s="27">
        <v>0</v>
      </c>
      <c r="AG1024" s="18"/>
      <c r="AH1024" s="34">
        <v>0</v>
      </c>
      <c r="AI1024" s="34">
        <v>0</v>
      </c>
      <c r="AJ1024" s="34">
        <v>0</v>
      </c>
      <c r="AK1024" s="19"/>
      <c r="AL1024" s="17"/>
      <c r="AM1024" s="16"/>
    </row>
    <row r="1025" spans="1:39" ht="41.25" hidden="1" x14ac:dyDescent="0.25">
      <c r="A1025" s="25" t="s">
        <v>183</v>
      </c>
      <c r="B1025" s="25" t="s">
        <v>1040</v>
      </c>
      <c r="C1025" s="39" t="s">
        <v>1289</v>
      </c>
      <c r="D1025" s="25" t="s">
        <v>1290</v>
      </c>
      <c r="E1025" s="25" t="s">
        <v>53</v>
      </c>
      <c r="F1025" s="25" t="s">
        <v>63</v>
      </c>
      <c r="G1025" s="25" t="s">
        <v>56</v>
      </c>
      <c r="H1025" s="17"/>
      <c r="I1025" s="17"/>
      <c r="J1025" s="17"/>
      <c r="K1025" s="25" t="s">
        <v>65</v>
      </c>
      <c r="L1025" s="25" t="s">
        <v>209</v>
      </c>
      <c r="M1025" s="25" t="s">
        <v>419</v>
      </c>
      <c r="N1025" s="26">
        <v>0</v>
      </c>
      <c r="O1025" s="26">
        <v>0</v>
      </c>
      <c r="P1025" s="27">
        <v>0</v>
      </c>
      <c r="Q1025" s="18"/>
      <c r="R1025" s="29">
        <v>0</v>
      </c>
      <c r="S1025" s="29">
        <v>0</v>
      </c>
      <c r="T1025" s="30">
        <v>0</v>
      </c>
      <c r="U1025" s="19"/>
      <c r="V1025" s="26">
        <v>0</v>
      </c>
      <c r="W1025" s="26">
        <v>0</v>
      </c>
      <c r="X1025" s="27">
        <v>0</v>
      </c>
      <c r="Y1025" s="18"/>
      <c r="Z1025" s="29">
        <v>0</v>
      </c>
      <c r="AA1025" s="29">
        <v>0</v>
      </c>
      <c r="AB1025" s="30">
        <v>0</v>
      </c>
      <c r="AC1025" s="19"/>
      <c r="AD1025" s="26">
        <v>0</v>
      </c>
      <c r="AE1025" s="26">
        <v>0</v>
      </c>
      <c r="AF1025" s="27">
        <v>0</v>
      </c>
      <c r="AG1025" s="18"/>
      <c r="AH1025" s="34">
        <v>0</v>
      </c>
      <c r="AI1025" s="34">
        <v>0</v>
      </c>
      <c r="AJ1025" s="34">
        <v>0</v>
      </c>
      <c r="AK1025" s="19"/>
      <c r="AL1025" s="17"/>
      <c r="AM1025" s="16"/>
    </row>
    <row r="1026" spans="1:39" ht="24.75" hidden="1" x14ac:dyDescent="0.25">
      <c r="A1026" s="25" t="s">
        <v>183</v>
      </c>
      <c r="B1026" s="25" t="s">
        <v>1040</v>
      </c>
      <c r="C1026" s="39" t="s">
        <v>1345</v>
      </c>
      <c r="D1026" s="25" t="s">
        <v>1346</v>
      </c>
      <c r="E1026" s="25" t="s">
        <v>53</v>
      </c>
      <c r="F1026" s="25" t="s">
        <v>63</v>
      </c>
      <c r="G1026" s="25" t="s">
        <v>56</v>
      </c>
      <c r="H1026" s="17"/>
      <c r="I1026" s="17"/>
      <c r="J1026" s="17"/>
      <c r="K1026" s="25" t="s">
        <v>65</v>
      </c>
      <c r="L1026" s="25" t="s">
        <v>209</v>
      </c>
      <c r="M1026" s="25" t="s">
        <v>419</v>
      </c>
      <c r="N1026" s="26">
        <v>0</v>
      </c>
      <c r="O1026" s="26">
        <v>0</v>
      </c>
      <c r="P1026" s="27">
        <v>0</v>
      </c>
      <c r="Q1026" s="18"/>
      <c r="R1026" s="29">
        <v>0</v>
      </c>
      <c r="S1026" s="29">
        <v>0</v>
      </c>
      <c r="T1026" s="30">
        <v>0</v>
      </c>
      <c r="U1026" s="19"/>
      <c r="V1026" s="26">
        <v>0</v>
      </c>
      <c r="W1026" s="26">
        <v>0</v>
      </c>
      <c r="X1026" s="27">
        <v>0</v>
      </c>
      <c r="Y1026" s="18"/>
      <c r="Z1026" s="29">
        <v>0</v>
      </c>
      <c r="AA1026" s="29">
        <v>0</v>
      </c>
      <c r="AB1026" s="30">
        <v>0</v>
      </c>
      <c r="AC1026" s="19"/>
      <c r="AD1026" s="26">
        <v>0</v>
      </c>
      <c r="AE1026" s="26">
        <v>0</v>
      </c>
      <c r="AF1026" s="27">
        <v>0</v>
      </c>
      <c r="AG1026" s="18"/>
      <c r="AH1026" s="34">
        <v>0</v>
      </c>
      <c r="AI1026" s="34">
        <v>0</v>
      </c>
      <c r="AJ1026" s="34">
        <v>0</v>
      </c>
      <c r="AK1026" s="19"/>
      <c r="AL1026" s="17"/>
      <c r="AM1026" s="16"/>
    </row>
    <row r="1027" spans="1:39" ht="24.75" hidden="1" x14ac:dyDescent="0.25">
      <c r="A1027" s="25" t="s">
        <v>183</v>
      </c>
      <c r="B1027" s="25" t="s">
        <v>1040</v>
      </c>
      <c r="C1027" s="39" t="s">
        <v>1328</v>
      </c>
      <c r="D1027" s="25" t="s">
        <v>1329</v>
      </c>
      <c r="E1027" s="25" t="s">
        <v>53</v>
      </c>
      <c r="F1027" s="25" t="s">
        <v>63</v>
      </c>
      <c r="G1027" s="25" t="s">
        <v>56</v>
      </c>
      <c r="H1027" s="17"/>
      <c r="I1027" s="17"/>
      <c r="J1027" s="17"/>
      <c r="K1027" s="25" t="s">
        <v>65</v>
      </c>
      <c r="L1027" s="25" t="s">
        <v>828</v>
      </c>
      <c r="M1027" s="25" t="s">
        <v>419</v>
      </c>
      <c r="N1027" s="26">
        <v>0</v>
      </c>
      <c r="O1027" s="26">
        <v>0</v>
      </c>
      <c r="P1027" s="27">
        <v>0</v>
      </c>
      <c r="Q1027" s="18"/>
      <c r="R1027" s="29">
        <v>0</v>
      </c>
      <c r="S1027" s="29">
        <v>0</v>
      </c>
      <c r="T1027" s="30">
        <v>0</v>
      </c>
      <c r="U1027" s="19"/>
      <c r="V1027" s="26">
        <v>0</v>
      </c>
      <c r="W1027" s="26">
        <v>0</v>
      </c>
      <c r="X1027" s="27">
        <v>0</v>
      </c>
      <c r="Y1027" s="18"/>
      <c r="Z1027" s="29">
        <v>0</v>
      </c>
      <c r="AA1027" s="29">
        <v>0</v>
      </c>
      <c r="AB1027" s="30">
        <v>0</v>
      </c>
      <c r="AC1027" s="19"/>
      <c r="AD1027" s="26">
        <v>0</v>
      </c>
      <c r="AE1027" s="26">
        <v>0</v>
      </c>
      <c r="AF1027" s="27">
        <v>0</v>
      </c>
      <c r="AG1027" s="18"/>
      <c r="AH1027" s="34">
        <v>0</v>
      </c>
      <c r="AI1027" s="34">
        <v>0</v>
      </c>
      <c r="AJ1027" s="34">
        <v>0</v>
      </c>
      <c r="AK1027" s="19"/>
      <c r="AL1027" s="17"/>
      <c r="AM1027" s="16"/>
    </row>
    <row r="1028" spans="1:39" ht="24.75" hidden="1" x14ac:dyDescent="0.25">
      <c r="A1028" s="25" t="s">
        <v>183</v>
      </c>
      <c r="B1028" s="25" t="s">
        <v>1040</v>
      </c>
      <c r="C1028" s="39" t="s">
        <v>1360</v>
      </c>
      <c r="D1028" s="25" t="s">
        <v>1361</v>
      </c>
      <c r="E1028" s="25" t="s">
        <v>53</v>
      </c>
      <c r="F1028" s="25" t="s">
        <v>63</v>
      </c>
      <c r="G1028" s="25" t="s">
        <v>56</v>
      </c>
      <c r="H1028" s="17"/>
      <c r="I1028" s="17"/>
      <c r="J1028" s="17"/>
      <c r="K1028" s="25" t="s">
        <v>65</v>
      </c>
      <c r="L1028" s="25" t="s">
        <v>199</v>
      </c>
      <c r="M1028" s="25" t="s">
        <v>419</v>
      </c>
      <c r="N1028" s="26">
        <v>0</v>
      </c>
      <c r="O1028" s="26">
        <v>0</v>
      </c>
      <c r="P1028" s="27">
        <v>0</v>
      </c>
      <c r="Q1028" s="18"/>
      <c r="R1028" s="29">
        <v>0</v>
      </c>
      <c r="S1028" s="29">
        <v>0</v>
      </c>
      <c r="T1028" s="30">
        <v>0</v>
      </c>
      <c r="U1028" s="19"/>
      <c r="V1028" s="26">
        <v>0</v>
      </c>
      <c r="W1028" s="26">
        <v>0</v>
      </c>
      <c r="X1028" s="27">
        <v>0</v>
      </c>
      <c r="Y1028" s="18"/>
      <c r="Z1028" s="29">
        <v>0</v>
      </c>
      <c r="AA1028" s="29">
        <v>0</v>
      </c>
      <c r="AB1028" s="30">
        <v>0</v>
      </c>
      <c r="AC1028" s="19"/>
      <c r="AD1028" s="26">
        <v>0</v>
      </c>
      <c r="AE1028" s="26">
        <v>0</v>
      </c>
      <c r="AF1028" s="27">
        <v>0</v>
      </c>
      <c r="AG1028" s="18"/>
      <c r="AH1028" s="34">
        <v>0</v>
      </c>
      <c r="AI1028" s="34">
        <v>0</v>
      </c>
      <c r="AJ1028" s="34">
        <v>0</v>
      </c>
      <c r="AK1028" s="19"/>
      <c r="AL1028" s="17"/>
      <c r="AM1028" s="16"/>
    </row>
    <row r="1029" spans="1:39" ht="16.5" hidden="1" x14ac:dyDescent="0.25">
      <c r="A1029" s="25" t="s">
        <v>183</v>
      </c>
      <c r="B1029" s="25" t="s">
        <v>1040</v>
      </c>
      <c r="C1029" s="39" t="s">
        <v>1284</v>
      </c>
      <c r="D1029" s="25" t="s">
        <v>1285</v>
      </c>
      <c r="E1029" s="25" t="s">
        <v>53</v>
      </c>
      <c r="F1029" s="25" t="s">
        <v>63</v>
      </c>
      <c r="G1029" s="25" t="s">
        <v>56</v>
      </c>
      <c r="H1029" s="17"/>
      <c r="I1029" s="17"/>
      <c r="J1029" s="17"/>
      <c r="K1029" s="25" t="s">
        <v>65</v>
      </c>
      <c r="L1029" s="25" t="s">
        <v>828</v>
      </c>
      <c r="M1029" s="25" t="s">
        <v>419</v>
      </c>
      <c r="N1029" s="26">
        <v>0</v>
      </c>
      <c r="O1029" s="26">
        <v>0</v>
      </c>
      <c r="P1029" s="27">
        <v>0</v>
      </c>
      <c r="Q1029" s="18"/>
      <c r="R1029" s="29">
        <v>0</v>
      </c>
      <c r="S1029" s="29">
        <v>0</v>
      </c>
      <c r="T1029" s="30">
        <v>0</v>
      </c>
      <c r="U1029" s="19"/>
      <c r="V1029" s="26">
        <v>0</v>
      </c>
      <c r="W1029" s="26">
        <v>0</v>
      </c>
      <c r="X1029" s="27">
        <v>0</v>
      </c>
      <c r="Y1029" s="18"/>
      <c r="Z1029" s="29">
        <v>0</v>
      </c>
      <c r="AA1029" s="29">
        <v>0</v>
      </c>
      <c r="AB1029" s="30">
        <v>0</v>
      </c>
      <c r="AC1029" s="19"/>
      <c r="AD1029" s="26">
        <v>0</v>
      </c>
      <c r="AE1029" s="26">
        <v>0</v>
      </c>
      <c r="AF1029" s="27">
        <v>0</v>
      </c>
      <c r="AG1029" s="18"/>
      <c r="AH1029" s="34">
        <v>0</v>
      </c>
      <c r="AI1029" s="34">
        <v>0</v>
      </c>
      <c r="AJ1029" s="34">
        <v>0</v>
      </c>
      <c r="AK1029" s="19"/>
      <c r="AL1029" s="17"/>
      <c r="AM1029" s="16"/>
    </row>
    <row r="1030" spans="1:39" ht="33" x14ac:dyDescent="0.25">
      <c r="A1030" s="25" t="s">
        <v>1688</v>
      </c>
      <c r="B1030" s="25" t="s">
        <v>1043</v>
      </c>
      <c r="C1030" s="39">
        <v>1115386</v>
      </c>
      <c r="D1030" s="25" t="s">
        <v>1794</v>
      </c>
      <c r="E1030" s="25" t="s">
        <v>53</v>
      </c>
      <c r="F1030" s="25" t="s">
        <v>54</v>
      </c>
      <c r="G1030" s="25" t="s">
        <v>56</v>
      </c>
      <c r="H1030" s="17"/>
      <c r="I1030" s="17"/>
      <c r="J1030" s="17"/>
      <c r="K1030" s="25" t="s">
        <v>65</v>
      </c>
      <c r="L1030" s="25" t="s">
        <v>1045</v>
      </c>
      <c r="M1030" s="25" t="s">
        <v>1697</v>
      </c>
      <c r="N1030" s="26">
        <v>2289.41</v>
      </c>
      <c r="O1030" s="26">
        <v>2289.41</v>
      </c>
      <c r="P1030" s="27">
        <v>0</v>
      </c>
      <c r="Q1030" s="28">
        <v>0</v>
      </c>
      <c r="R1030" s="29">
        <v>0</v>
      </c>
      <c r="S1030" s="29">
        <v>0</v>
      </c>
      <c r="T1030" s="30">
        <v>0</v>
      </c>
      <c r="U1030" s="19"/>
      <c r="V1030" s="26">
        <v>0</v>
      </c>
      <c r="W1030" s="26">
        <v>0</v>
      </c>
      <c r="X1030" s="27">
        <v>0</v>
      </c>
      <c r="Y1030" s="18"/>
      <c r="Z1030" s="29">
        <v>0</v>
      </c>
      <c r="AA1030" s="29">
        <v>0</v>
      </c>
      <c r="AB1030" s="30">
        <v>0</v>
      </c>
      <c r="AC1030" s="19"/>
      <c r="AD1030" s="26">
        <v>0</v>
      </c>
      <c r="AE1030" s="26">
        <v>0</v>
      </c>
      <c r="AF1030" s="27">
        <v>0</v>
      </c>
      <c r="AG1030" s="18"/>
      <c r="AH1030" s="34">
        <v>0</v>
      </c>
      <c r="AI1030" s="34">
        <v>11</v>
      </c>
      <c r="AJ1030" s="34">
        <v>11</v>
      </c>
      <c r="AK1030" s="19"/>
      <c r="AL1030" s="35">
        <v>44121.041666666664</v>
      </c>
      <c r="AM1030" s="16"/>
    </row>
    <row r="1031" spans="1:39" ht="57.75" x14ac:dyDescent="0.25">
      <c r="A1031" s="25" t="s">
        <v>1688</v>
      </c>
      <c r="B1031" s="25" t="s">
        <v>1043</v>
      </c>
      <c r="C1031" s="39">
        <v>1116951</v>
      </c>
      <c r="D1031" s="25" t="s">
        <v>1733</v>
      </c>
      <c r="E1031" s="25" t="s">
        <v>53</v>
      </c>
      <c r="F1031" s="25" t="s">
        <v>54</v>
      </c>
      <c r="G1031" s="25" t="s">
        <v>56</v>
      </c>
      <c r="H1031" s="17"/>
      <c r="I1031" s="17"/>
      <c r="J1031" s="17"/>
      <c r="K1031" s="25" t="s">
        <v>65</v>
      </c>
      <c r="L1031" s="25" t="s">
        <v>1045</v>
      </c>
      <c r="M1031" s="25" t="s">
        <v>1697</v>
      </c>
      <c r="N1031" s="26">
        <v>188626.65</v>
      </c>
      <c r="O1031" s="26">
        <v>138396.57999999999</v>
      </c>
      <c r="P1031" s="27">
        <v>-50230.070000000007</v>
      </c>
      <c r="Q1031" s="28">
        <v>-0.26629360167293437</v>
      </c>
      <c r="R1031" s="29">
        <v>0</v>
      </c>
      <c r="S1031" s="29">
        <v>0</v>
      </c>
      <c r="T1031" s="30">
        <v>0</v>
      </c>
      <c r="U1031" s="19"/>
      <c r="V1031" s="26">
        <v>0</v>
      </c>
      <c r="W1031" s="26">
        <v>0</v>
      </c>
      <c r="X1031" s="27">
        <v>0</v>
      </c>
      <c r="Y1031" s="18"/>
      <c r="Z1031" s="29">
        <v>0</v>
      </c>
      <c r="AA1031" s="29">
        <v>0</v>
      </c>
      <c r="AB1031" s="30">
        <v>0</v>
      </c>
      <c r="AC1031" s="19"/>
      <c r="AD1031" s="26">
        <v>0</v>
      </c>
      <c r="AE1031" s="26">
        <v>0</v>
      </c>
      <c r="AF1031" s="27">
        <v>0</v>
      </c>
      <c r="AG1031" s="18"/>
      <c r="AH1031" s="34">
        <v>176</v>
      </c>
      <c r="AI1031" s="34">
        <v>215</v>
      </c>
      <c r="AJ1031" s="34">
        <v>39</v>
      </c>
      <c r="AK1031" s="32">
        <v>0.22159090909090909</v>
      </c>
      <c r="AL1031" s="35">
        <v>44067.041666666664</v>
      </c>
      <c r="AM1031" s="16"/>
    </row>
    <row r="1032" spans="1:39" ht="41.25" x14ac:dyDescent="0.25">
      <c r="A1032" s="25" t="s">
        <v>1688</v>
      </c>
      <c r="B1032" s="25" t="s">
        <v>1043</v>
      </c>
      <c r="C1032" s="39">
        <v>1118077</v>
      </c>
      <c r="D1032" s="25" t="s">
        <v>1735</v>
      </c>
      <c r="E1032" s="25" t="s">
        <v>53</v>
      </c>
      <c r="F1032" s="25" t="s">
        <v>54</v>
      </c>
      <c r="G1032" s="25" t="s">
        <v>56</v>
      </c>
      <c r="H1032" s="17"/>
      <c r="I1032" s="17"/>
      <c r="J1032" s="17"/>
      <c r="K1032" s="25" t="s">
        <v>58</v>
      </c>
      <c r="L1032" s="25" t="s">
        <v>1045</v>
      </c>
      <c r="M1032" s="25" t="s">
        <v>1691</v>
      </c>
      <c r="N1032" s="26">
        <v>107385.2</v>
      </c>
      <c r="O1032" s="26">
        <v>76168.52</v>
      </c>
      <c r="P1032" s="27">
        <v>-31216.679999999993</v>
      </c>
      <c r="Q1032" s="28">
        <v>-0.29069815952291372</v>
      </c>
      <c r="R1032" s="29">
        <v>0</v>
      </c>
      <c r="S1032" s="29">
        <v>0</v>
      </c>
      <c r="T1032" s="30">
        <v>0</v>
      </c>
      <c r="U1032" s="19"/>
      <c r="V1032" s="26">
        <v>0</v>
      </c>
      <c r="W1032" s="26">
        <v>0</v>
      </c>
      <c r="X1032" s="27">
        <v>0</v>
      </c>
      <c r="Y1032" s="18"/>
      <c r="Z1032" s="29">
        <v>0</v>
      </c>
      <c r="AA1032" s="29">
        <v>0</v>
      </c>
      <c r="AB1032" s="30">
        <v>0</v>
      </c>
      <c r="AC1032" s="19"/>
      <c r="AD1032" s="26">
        <v>0</v>
      </c>
      <c r="AE1032" s="26">
        <v>0</v>
      </c>
      <c r="AF1032" s="27">
        <v>0</v>
      </c>
      <c r="AG1032" s="18"/>
      <c r="AH1032" s="34">
        <v>570.5</v>
      </c>
      <c r="AI1032" s="34">
        <v>368.5</v>
      </c>
      <c r="AJ1032" s="34">
        <v>-202</v>
      </c>
      <c r="AK1032" s="32">
        <v>-0.35407537248028048</v>
      </c>
      <c r="AL1032" s="35">
        <v>43874.041655092595</v>
      </c>
      <c r="AM1032" s="16"/>
    </row>
    <row r="1033" spans="1:39" ht="24.75" x14ac:dyDescent="0.25">
      <c r="A1033" s="25" t="s">
        <v>1688</v>
      </c>
      <c r="B1033" s="25" t="s">
        <v>1043</v>
      </c>
      <c r="C1033" s="39">
        <v>1119470</v>
      </c>
      <c r="D1033" s="25" t="s">
        <v>1809</v>
      </c>
      <c r="E1033" s="25" t="s">
        <v>53</v>
      </c>
      <c r="F1033" s="25" t="s">
        <v>54</v>
      </c>
      <c r="G1033" s="25" t="s">
        <v>56</v>
      </c>
      <c r="H1033" s="17"/>
      <c r="I1033" s="17"/>
      <c r="J1033" s="17"/>
      <c r="K1033" s="25" t="s">
        <v>65</v>
      </c>
      <c r="L1033" s="25" t="s">
        <v>1045</v>
      </c>
      <c r="M1033" s="25" t="s">
        <v>1697</v>
      </c>
      <c r="N1033" s="26">
        <v>91.84</v>
      </c>
      <c r="O1033" s="26">
        <v>1172.8399999999999</v>
      </c>
      <c r="P1033" s="27">
        <v>1081</v>
      </c>
      <c r="Q1033" s="28">
        <v>11.770470383275262</v>
      </c>
      <c r="R1033" s="29">
        <v>0</v>
      </c>
      <c r="S1033" s="29">
        <v>0</v>
      </c>
      <c r="T1033" s="30">
        <v>0</v>
      </c>
      <c r="U1033" s="19"/>
      <c r="V1033" s="26">
        <v>0</v>
      </c>
      <c r="W1033" s="26">
        <v>0</v>
      </c>
      <c r="X1033" s="27">
        <v>0</v>
      </c>
      <c r="Y1033" s="18"/>
      <c r="Z1033" s="29">
        <v>0</v>
      </c>
      <c r="AA1033" s="29">
        <v>0</v>
      </c>
      <c r="AB1033" s="30">
        <v>0</v>
      </c>
      <c r="AC1033" s="19"/>
      <c r="AD1033" s="26">
        <v>0</v>
      </c>
      <c r="AE1033" s="26">
        <v>0</v>
      </c>
      <c r="AF1033" s="27">
        <v>0</v>
      </c>
      <c r="AG1033" s="18"/>
      <c r="AH1033" s="34">
        <v>0</v>
      </c>
      <c r="AI1033" s="34">
        <v>0</v>
      </c>
      <c r="AJ1033" s="34">
        <v>0</v>
      </c>
      <c r="AK1033" s="19"/>
      <c r="AL1033" s="35">
        <v>44193.041666666664</v>
      </c>
      <c r="AM1033" s="16"/>
    </row>
    <row r="1034" spans="1:39" ht="49.5" x14ac:dyDescent="0.25">
      <c r="A1034" s="25" t="s">
        <v>1688</v>
      </c>
      <c r="B1034" s="25" t="s">
        <v>1043</v>
      </c>
      <c r="C1034" s="39">
        <v>1122052</v>
      </c>
      <c r="D1034" s="25" t="s">
        <v>1737</v>
      </c>
      <c r="E1034" s="25" t="s">
        <v>53</v>
      </c>
      <c r="F1034" s="25" t="s">
        <v>54</v>
      </c>
      <c r="G1034" s="25" t="s">
        <v>56</v>
      </c>
      <c r="H1034" s="17"/>
      <c r="I1034" s="17"/>
      <c r="J1034" s="17"/>
      <c r="K1034" s="25" t="s">
        <v>58</v>
      </c>
      <c r="L1034" s="25" t="s">
        <v>1045</v>
      </c>
      <c r="M1034" s="25" t="s">
        <v>1694</v>
      </c>
      <c r="N1034" s="26">
        <v>144542.56</v>
      </c>
      <c r="O1034" s="26">
        <v>133151.07999999999</v>
      </c>
      <c r="P1034" s="27">
        <v>-11391.48000000001</v>
      </c>
      <c r="Q1034" s="28">
        <v>-7.8810559325917642E-2</v>
      </c>
      <c r="R1034" s="29">
        <v>0</v>
      </c>
      <c r="S1034" s="29">
        <v>0</v>
      </c>
      <c r="T1034" s="30">
        <v>0</v>
      </c>
      <c r="U1034" s="19"/>
      <c r="V1034" s="26">
        <v>0</v>
      </c>
      <c r="W1034" s="26">
        <v>0</v>
      </c>
      <c r="X1034" s="27">
        <v>0</v>
      </c>
      <c r="Y1034" s="18"/>
      <c r="Z1034" s="29">
        <v>0</v>
      </c>
      <c r="AA1034" s="29">
        <v>0</v>
      </c>
      <c r="AB1034" s="30">
        <v>0</v>
      </c>
      <c r="AC1034" s="19"/>
      <c r="AD1034" s="26">
        <v>0</v>
      </c>
      <c r="AE1034" s="26">
        <v>0</v>
      </c>
      <c r="AF1034" s="27">
        <v>0</v>
      </c>
      <c r="AG1034" s="18"/>
      <c r="AH1034" s="34">
        <v>1000</v>
      </c>
      <c r="AI1034" s="34">
        <v>582.9</v>
      </c>
      <c r="AJ1034" s="34">
        <v>-417.1</v>
      </c>
      <c r="AK1034" s="32">
        <v>-0.41710000000000003</v>
      </c>
      <c r="AL1034" s="35">
        <v>44145.041666666664</v>
      </c>
      <c r="AM1034" s="16"/>
    </row>
    <row r="1035" spans="1:39" ht="41.25" x14ac:dyDescent="0.25">
      <c r="A1035" s="25" t="s">
        <v>1688</v>
      </c>
      <c r="B1035" s="25" t="s">
        <v>1043</v>
      </c>
      <c r="C1035" s="39">
        <v>1122117</v>
      </c>
      <c r="D1035" s="25" t="s">
        <v>1739</v>
      </c>
      <c r="E1035" s="25" t="s">
        <v>53</v>
      </c>
      <c r="F1035" s="25" t="s">
        <v>54</v>
      </c>
      <c r="G1035" s="25" t="s">
        <v>56</v>
      </c>
      <c r="H1035" s="17"/>
      <c r="I1035" s="17"/>
      <c r="J1035" s="17"/>
      <c r="K1035" s="25" t="s">
        <v>58</v>
      </c>
      <c r="L1035" s="25" t="s">
        <v>1045</v>
      </c>
      <c r="M1035" s="25" t="s">
        <v>1694</v>
      </c>
      <c r="N1035" s="26">
        <v>190487.67</v>
      </c>
      <c r="O1035" s="26">
        <v>77015.990000000005</v>
      </c>
      <c r="P1035" s="27">
        <v>-113471.68000000001</v>
      </c>
      <c r="Q1035" s="28">
        <v>-0.5956904192276592</v>
      </c>
      <c r="R1035" s="29">
        <v>0</v>
      </c>
      <c r="S1035" s="29">
        <v>0</v>
      </c>
      <c r="T1035" s="30">
        <v>0</v>
      </c>
      <c r="U1035" s="19"/>
      <c r="V1035" s="26">
        <v>0</v>
      </c>
      <c r="W1035" s="26">
        <v>0</v>
      </c>
      <c r="X1035" s="27">
        <v>0</v>
      </c>
      <c r="Y1035" s="18"/>
      <c r="Z1035" s="29">
        <v>0</v>
      </c>
      <c r="AA1035" s="29">
        <v>0</v>
      </c>
      <c r="AB1035" s="30">
        <v>0</v>
      </c>
      <c r="AC1035" s="19"/>
      <c r="AD1035" s="26">
        <v>0</v>
      </c>
      <c r="AE1035" s="26">
        <v>0</v>
      </c>
      <c r="AF1035" s="27">
        <v>0</v>
      </c>
      <c r="AG1035" s="18"/>
      <c r="AH1035" s="34">
        <v>1092</v>
      </c>
      <c r="AI1035" s="34">
        <v>0</v>
      </c>
      <c r="AJ1035" s="34">
        <v>-1092</v>
      </c>
      <c r="AK1035" s="32">
        <v>-1</v>
      </c>
      <c r="AL1035" s="35">
        <v>44196.041666666664</v>
      </c>
      <c r="AM1035" s="16"/>
    </row>
    <row r="1036" spans="1:39" ht="33" x14ac:dyDescent="0.25">
      <c r="A1036" s="25" t="s">
        <v>1688</v>
      </c>
      <c r="B1036" s="25" t="s">
        <v>1043</v>
      </c>
      <c r="C1036" s="39">
        <v>1122118</v>
      </c>
      <c r="D1036" s="25" t="s">
        <v>1738</v>
      </c>
      <c r="E1036" s="25" t="s">
        <v>53</v>
      </c>
      <c r="F1036" s="25" t="s">
        <v>54</v>
      </c>
      <c r="G1036" s="25" t="s">
        <v>56</v>
      </c>
      <c r="H1036" s="17"/>
      <c r="I1036" s="17"/>
      <c r="J1036" s="17"/>
      <c r="K1036" s="25" t="s">
        <v>58</v>
      </c>
      <c r="L1036" s="25" t="s">
        <v>1045</v>
      </c>
      <c r="M1036" s="25" t="s">
        <v>1694</v>
      </c>
      <c r="N1036" s="26">
        <v>170704.8</v>
      </c>
      <c r="O1036" s="26">
        <v>106177.82</v>
      </c>
      <c r="P1036" s="27">
        <v>-64526.979999999981</v>
      </c>
      <c r="Q1036" s="28">
        <v>-0.37800331332217951</v>
      </c>
      <c r="R1036" s="29">
        <v>0</v>
      </c>
      <c r="S1036" s="29">
        <v>0</v>
      </c>
      <c r="T1036" s="30">
        <v>0</v>
      </c>
      <c r="U1036" s="19"/>
      <c r="V1036" s="26">
        <v>0</v>
      </c>
      <c r="W1036" s="26">
        <v>0</v>
      </c>
      <c r="X1036" s="27">
        <v>0</v>
      </c>
      <c r="Y1036" s="18"/>
      <c r="Z1036" s="29">
        <v>0</v>
      </c>
      <c r="AA1036" s="29">
        <v>0</v>
      </c>
      <c r="AB1036" s="30">
        <v>0</v>
      </c>
      <c r="AC1036" s="19"/>
      <c r="AD1036" s="26">
        <v>0</v>
      </c>
      <c r="AE1036" s="26">
        <v>0</v>
      </c>
      <c r="AF1036" s="27">
        <v>0</v>
      </c>
      <c r="AG1036" s="18"/>
      <c r="AH1036" s="34">
        <v>1000</v>
      </c>
      <c r="AI1036" s="34">
        <v>400.6</v>
      </c>
      <c r="AJ1036" s="34">
        <v>-599.4</v>
      </c>
      <c r="AK1036" s="32">
        <v>-0.59939999999999993</v>
      </c>
      <c r="AL1036" s="35">
        <v>44180.041666666664</v>
      </c>
      <c r="AM1036" s="16"/>
    </row>
    <row r="1037" spans="1:39" ht="41.25" x14ac:dyDescent="0.25">
      <c r="A1037" s="25" t="s">
        <v>1688</v>
      </c>
      <c r="B1037" s="25" t="s">
        <v>1043</v>
      </c>
      <c r="C1037" s="39">
        <v>1123312</v>
      </c>
      <c r="D1037" s="25" t="s">
        <v>1741</v>
      </c>
      <c r="E1037" s="25" t="s">
        <v>53</v>
      </c>
      <c r="F1037" s="25" t="s">
        <v>54</v>
      </c>
      <c r="G1037" s="25" t="s">
        <v>56</v>
      </c>
      <c r="H1037" s="17"/>
      <c r="I1037" s="17"/>
      <c r="J1037" s="17"/>
      <c r="K1037" s="25" t="s">
        <v>58</v>
      </c>
      <c r="L1037" s="25" t="s">
        <v>1045</v>
      </c>
      <c r="M1037" s="25" t="s">
        <v>1697</v>
      </c>
      <c r="N1037" s="26">
        <v>156141.07</v>
      </c>
      <c r="O1037" s="26">
        <v>138938.37</v>
      </c>
      <c r="P1037" s="27">
        <v>-17202.700000000012</v>
      </c>
      <c r="Q1037" s="28">
        <v>-0.1101740880858573</v>
      </c>
      <c r="R1037" s="29">
        <v>0</v>
      </c>
      <c r="S1037" s="29">
        <v>0</v>
      </c>
      <c r="T1037" s="30">
        <v>0</v>
      </c>
      <c r="U1037" s="19"/>
      <c r="V1037" s="26">
        <v>0</v>
      </c>
      <c r="W1037" s="26">
        <v>0</v>
      </c>
      <c r="X1037" s="27">
        <v>0</v>
      </c>
      <c r="Y1037" s="18"/>
      <c r="Z1037" s="29">
        <v>0</v>
      </c>
      <c r="AA1037" s="29">
        <v>0</v>
      </c>
      <c r="AB1037" s="30">
        <v>0</v>
      </c>
      <c r="AC1037" s="19"/>
      <c r="AD1037" s="26">
        <v>0</v>
      </c>
      <c r="AE1037" s="26">
        <v>0</v>
      </c>
      <c r="AF1037" s="27">
        <v>0</v>
      </c>
      <c r="AG1037" s="18"/>
      <c r="AH1037" s="34">
        <v>810</v>
      </c>
      <c r="AI1037" s="34">
        <v>615.79999999999995</v>
      </c>
      <c r="AJ1037" s="34">
        <v>-194.20000000000005</v>
      </c>
      <c r="AK1037" s="32">
        <v>-0.23975308641975315</v>
      </c>
      <c r="AL1037" s="35">
        <v>43920.041666666664</v>
      </c>
      <c r="AM1037" s="16"/>
    </row>
    <row r="1038" spans="1:39" ht="24.75" x14ac:dyDescent="0.25">
      <c r="A1038" s="25" t="s">
        <v>1688</v>
      </c>
      <c r="B1038" s="25" t="s">
        <v>1043</v>
      </c>
      <c r="C1038" s="39">
        <v>1123811</v>
      </c>
      <c r="D1038" s="25" t="s">
        <v>1786</v>
      </c>
      <c r="E1038" s="25" t="s">
        <v>53</v>
      </c>
      <c r="F1038" s="25" t="s">
        <v>54</v>
      </c>
      <c r="G1038" s="25" t="s">
        <v>56</v>
      </c>
      <c r="H1038" s="17"/>
      <c r="I1038" s="17"/>
      <c r="J1038" s="17"/>
      <c r="K1038" s="25" t="s">
        <v>65</v>
      </c>
      <c r="L1038" s="25" t="s">
        <v>1045</v>
      </c>
      <c r="M1038" s="25" t="s">
        <v>1694</v>
      </c>
      <c r="N1038" s="26">
        <v>10599.84</v>
      </c>
      <c r="O1038" s="26">
        <v>8360.1200000000008</v>
      </c>
      <c r="P1038" s="27">
        <v>-2239.7199999999993</v>
      </c>
      <c r="Q1038" s="28">
        <v>-0.21129752901930587</v>
      </c>
      <c r="R1038" s="29">
        <v>0</v>
      </c>
      <c r="S1038" s="29">
        <v>0</v>
      </c>
      <c r="T1038" s="30">
        <v>0</v>
      </c>
      <c r="U1038" s="19"/>
      <c r="V1038" s="26">
        <v>0</v>
      </c>
      <c r="W1038" s="26">
        <v>0</v>
      </c>
      <c r="X1038" s="27">
        <v>0</v>
      </c>
      <c r="Y1038" s="18"/>
      <c r="Z1038" s="29">
        <v>0</v>
      </c>
      <c r="AA1038" s="29">
        <v>0</v>
      </c>
      <c r="AB1038" s="30">
        <v>0</v>
      </c>
      <c r="AC1038" s="19"/>
      <c r="AD1038" s="26">
        <v>0</v>
      </c>
      <c r="AE1038" s="26">
        <v>0</v>
      </c>
      <c r="AF1038" s="27">
        <v>0</v>
      </c>
      <c r="AG1038" s="18"/>
      <c r="AH1038" s="34">
        <v>64</v>
      </c>
      <c r="AI1038" s="34">
        <v>39.5</v>
      </c>
      <c r="AJ1038" s="34">
        <v>-24.5</v>
      </c>
      <c r="AK1038" s="32">
        <v>-0.3828125</v>
      </c>
      <c r="AL1038" s="35">
        <v>44160.041666666664</v>
      </c>
      <c r="AM1038" s="16"/>
    </row>
    <row r="1039" spans="1:39" ht="57.75" x14ac:dyDescent="0.25">
      <c r="A1039" s="25" t="s">
        <v>1688</v>
      </c>
      <c r="B1039" s="25" t="s">
        <v>1043</v>
      </c>
      <c r="C1039" s="39">
        <v>1125108</v>
      </c>
      <c r="D1039" s="25" t="s">
        <v>1740</v>
      </c>
      <c r="E1039" s="25" t="s">
        <v>53</v>
      </c>
      <c r="F1039" s="25" t="s">
        <v>54</v>
      </c>
      <c r="G1039" s="25" t="s">
        <v>56</v>
      </c>
      <c r="H1039" s="17"/>
      <c r="I1039" s="17"/>
      <c r="J1039" s="17"/>
      <c r="K1039" s="25" t="s">
        <v>65</v>
      </c>
      <c r="L1039" s="25" t="s">
        <v>1045</v>
      </c>
      <c r="M1039" s="25" t="s">
        <v>1697</v>
      </c>
      <c r="N1039" s="26">
        <v>169274.83</v>
      </c>
      <c r="O1039" s="26">
        <v>315132.98</v>
      </c>
      <c r="P1039" s="27">
        <v>145858.15</v>
      </c>
      <c r="Q1039" s="28">
        <v>0.86166472593710475</v>
      </c>
      <c r="R1039" s="29">
        <v>0</v>
      </c>
      <c r="S1039" s="29">
        <v>0</v>
      </c>
      <c r="T1039" s="30">
        <v>0</v>
      </c>
      <c r="U1039" s="19"/>
      <c r="V1039" s="26">
        <v>0</v>
      </c>
      <c r="W1039" s="26">
        <v>0</v>
      </c>
      <c r="X1039" s="27">
        <v>0</v>
      </c>
      <c r="Y1039" s="18"/>
      <c r="Z1039" s="29">
        <v>0</v>
      </c>
      <c r="AA1039" s="29">
        <v>0</v>
      </c>
      <c r="AB1039" s="30">
        <v>0</v>
      </c>
      <c r="AC1039" s="19"/>
      <c r="AD1039" s="26">
        <v>0</v>
      </c>
      <c r="AE1039" s="26">
        <v>0</v>
      </c>
      <c r="AF1039" s="27">
        <v>0</v>
      </c>
      <c r="AG1039" s="18"/>
      <c r="AH1039" s="34">
        <v>182</v>
      </c>
      <c r="AI1039" s="34">
        <v>422</v>
      </c>
      <c r="AJ1039" s="34">
        <v>240</v>
      </c>
      <c r="AK1039" s="32">
        <v>1.3186813186813187</v>
      </c>
      <c r="AL1039" s="35">
        <v>43910.041655092595</v>
      </c>
      <c r="AM1039" s="16"/>
    </row>
    <row r="1040" spans="1:39" ht="33" x14ac:dyDescent="0.25">
      <c r="A1040" s="25" t="s">
        <v>1688</v>
      </c>
      <c r="B1040" s="25" t="s">
        <v>51</v>
      </c>
      <c r="C1040" s="39">
        <v>1126105</v>
      </c>
      <c r="D1040" s="25" t="s">
        <v>1743</v>
      </c>
      <c r="E1040" s="25" t="s">
        <v>53</v>
      </c>
      <c r="F1040" s="25" t="s">
        <v>54</v>
      </c>
      <c r="G1040" s="25" t="s">
        <v>56</v>
      </c>
      <c r="H1040" s="17"/>
      <c r="I1040" s="17"/>
      <c r="J1040" s="17"/>
      <c r="K1040" s="25" t="s">
        <v>65</v>
      </c>
      <c r="L1040" s="25" t="s">
        <v>1725</v>
      </c>
      <c r="M1040" s="25" t="s">
        <v>1697</v>
      </c>
      <c r="N1040" s="26">
        <v>337987.33</v>
      </c>
      <c r="O1040" s="26">
        <v>43263.12</v>
      </c>
      <c r="P1040" s="27">
        <v>-294724.21000000002</v>
      </c>
      <c r="Q1040" s="28">
        <v>-0.87199780536152049</v>
      </c>
      <c r="R1040" s="29">
        <v>0</v>
      </c>
      <c r="S1040" s="29">
        <v>0</v>
      </c>
      <c r="T1040" s="30">
        <v>0</v>
      </c>
      <c r="U1040" s="19"/>
      <c r="V1040" s="26">
        <v>0</v>
      </c>
      <c r="W1040" s="26">
        <v>0</v>
      </c>
      <c r="X1040" s="27">
        <v>0</v>
      </c>
      <c r="Y1040" s="18"/>
      <c r="Z1040" s="29">
        <v>0</v>
      </c>
      <c r="AA1040" s="29">
        <v>0</v>
      </c>
      <c r="AB1040" s="30">
        <v>0</v>
      </c>
      <c r="AC1040" s="19"/>
      <c r="AD1040" s="26">
        <v>0</v>
      </c>
      <c r="AE1040" s="26">
        <v>0</v>
      </c>
      <c r="AF1040" s="27">
        <v>0</v>
      </c>
      <c r="AG1040" s="18"/>
      <c r="AH1040" s="34">
        <v>366.3</v>
      </c>
      <c r="AI1040" s="34">
        <v>310</v>
      </c>
      <c r="AJ1040" s="34">
        <v>-56.300000000000011</v>
      </c>
      <c r="AK1040" s="32">
        <v>-0.15369915369915371</v>
      </c>
      <c r="AL1040" s="35">
        <v>44256.041666666664</v>
      </c>
      <c r="AM1040" s="16"/>
    </row>
    <row r="1041" spans="1:39" ht="16.5" x14ac:dyDescent="0.25">
      <c r="A1041" s="25" t="s">
        <v>1688</v>
      </c>
      <c r="B1041" s="25" t="s">
        <v>1043</v>
      </c>
      <c r="C1041" s="39">
        <v>1127158</v>
      </c>
      <c r="D1041" s="25" t="s">
        <v>1742</v>
      </c>
      <c r="E1041" s="25" t="s">
        <v>53</v>
      </c>
      <c r="F1041" s="25" t="s">
        <v>54</v>
      </c>
      <c r="G1041" s="25" t="s">
        <v>56</v>
      </c>
      <c r="H1041" s="17"/>
      <c r="I1041" s="17"/>
      <c r="J1041" s="17"/>
      <c r="K1041" s="25" t="s">
        <v>65</v>
      </c>
      <c r="L1041" s="25" t="s">
        <v>1045</v>
      </c>
      <c r="M1041" s="25" t="s">
        <v>1691</v>
      </c>
      <c r="N1041" s="26">
        <v>147799.15</v>
      </c>
      <c r="O1041" s="26">
        <v>85480.48</v>
      </c>
      <c r="P1041" s="27">
        <v>-62318.67</v>
      </c>
      <c r="Q1041" s="28">
        <v>-0.42164430580284123</v>
      </c>
      <c r="R1041" s="29">
        <v>0</v>
      </c>
      <c r="S1041" s="29">
        <v>0</v>
      </c>
      <c r="T1041" s="30">
        <v>0</v>
      </c>
      <c r="U1041" s="19"/>
      <c r="V1041" s="26">
        <v>0</v>
      </c>
      <c r="W1041" s="26">
        <v>0</v>
      </c>
      <c r="X1041" s="27">
        <v>0</v>
      </c>
      <c r="Y1041" s="18"/>
      <c r="Z1041" s="29">
        <v>0</v>
      </c>
      <c r="AA1041" s="29">
        <v>0</v>
      </c>
      <c r="AB1041" s="30">
        <v>0</v>
      </c>
      <c r="AC1041" s="19"/>
      <c r="AD1041" s="26">
        <v>0</v>
      </c>
      <c r="AE1041" s="26">
        <v>0</v>
      </c>
      <c r="AF1041" s="27">
        <v>0</v>
      </c>
      <c r="AG1041" s="18"/>
      <c r="AH1041" s="34">
        <v>900</v>
      </c>
      <c r="AI1041" s="34">
        <v>310.5</v>
      </c>
      <c r="AJ1041" s="34">
        <v>-589.5</v>
      </c>
      <c r="AK1041" s="32">
        <v>-0.65500000000000003</v>
      </c>
      <c r="AL1041" s="35">
        <v>44183.041666666664</v>
      </c>
      <c r="AM1041" s="16"/>
    </row>
    <row r="1042" spans="1:39" ht="24.75" x14ac:dyDescent="0.25">
      <c r="A1042" s="25" t="s">
        <v>1688</v>
      </c>
      <c r="B1042" s="25" t="s">
        <v>1043</v>
      </c>
      <c r="C1042" s="39">
        <v>1127159</v>
      </c>
      <c r="D1042" s="25" t="s">
        <v>1745</v>
      </c>
      <c r="E1042" s="25" t="s">
        <v>53</v>
      </c>
      <c r="F1042" s="25" t="s">
        <v>54</v>
      </c>
      <c r="G1042" s="25" t="s">
        <v>56</v>
      </c>
      <c r="H1042" s="17"/>
      <c r="I1042" s="17"/>
      <c r="J1042" s="17"/>
      <c r="K1042" s="25" t="s">
        <v>58</v>
      </c>
      <c r="L1042" s="25" t="s">
        <v>1045</v>
      </c>
      <c r="M1042" s="25" t="s">
        <v>1694</v>
      </c>
      <c r="N1042" s="26">
        <v>251423.74</v>
      </c>
      <c r="O1042" s="26">
        <v>208156.86</v>
      </c>
      <c r="P1042" s="27">
        <v>-43266.880000000005</v>
      </c>
      <c r="Q1042" s="28">
        <v>-0.17208748863571915</v>
      </c>
      <c r="R1042" s="29">
        <v>0</v>
      </c>
      <c r="S1042" s="29">
        <v>0</v>
      </c>
      <c r="T1042" s="30">
        <v>0</v>
      </c>
      <c r="U1042" s="19"/>
      <c r="V1042" s="26">
        <v>0</v>
      </c>
      <c r="W1042" s="26">
        <v>0</v>
      </c>
      <c r="X1042" s="27">
        <v>0</v>
      </c>
      <c r="Y1042" s="18"/>
      <c r="Z1042" s="29">
        <v>0</v>
      </c>
      <c r="AA1042" s="29">
        <v>0</v>
      </c>
      <c r="AB1042" s="30">
        <v>0</v>
      </c>
      <c r="AC1042" s="19"/>
      <c r="AD1042" s="26">
        <v>0</v>
      </c>
      <c r="AE1042" s="26">
        <v>0</v>
      </c>
      <c r="AF1042" s="27">
        <v>0</v>
      </c>
      <c r="AG1042" s="18"/>
      <c r="AH1042" s="34">
        <v>1448</v>
      </c>
      <c r="AI1042" s="34">
        <v>868</v>
      </c>
      <c r="AJ1042" s="34">
        <v>-580</v>
      </c>
      <c r="AK1042" s="32">
        <v>-0.40055248618784528</v>
      </c>
      <c r="AL1042" s="35">
        <v>44096.041666666664</v>
      </c>
      <c r="AM1042" s="16"/>
    </row>
    <row r="1043" spans="1:39" ht="41.25" x14ac:dyDescent="0.25">
      <c r="A1043" s="25" t="s">
        <v>1688</v>
      </c>
      <c r="B1043" s="25" t="s">
        <v>1043</v>
      </c>
      <c r="C1043" s="39">
        <v>1129289</v>
      </c>
      <c r="D1043" s="25" t="s">
        <v>1744</v>
      </c>
      <c r="E1043" s="25" t="s">
        <v>53</v>
      </c>
      <c r="F1043" s="25" t="s">
        <v>54</v>
      </c>
      <c r="G1043" s="25" t="s">
        <v>56</v>
      </c>
      <c r="H1043" s="17"/>
      <c r="I1043" s="17"/>
      <c r="J1043" s="17"/>
      <c r="K1043" s="25" t="s">
        <v>58</v>
      </c>
      <c r="L1043" s="25" t="s">
        <v>1045</v>
      </c>
      <c r="M1043" s="25" t="s">
        <v>1697</v>
      </c>
      <c r="N1043" s="26">
        <v>23492.53</v>
      </c>
      <c r="O1043" s="26">
        <v>25201.5</v>
      </c>
      <c r="P1043" s="27">
        <v>1708.9700000000012</v>
      </c>
      <c r="Q1043" s="28">
        <v>7.2745251362880084E-2</v>
      </c>
      <c r="R1043" s="29">
        <v>0</v>
      </c>
      <c r="S1043" s="29">
        <v>0</v>
      </c>
      <c r="T1043" s="30">
        <v>0</v>
      </c>
      <c r="U1043" s="19"/>
      <c r="V1043" s="26">
        <v>0</v>
      </c>
      <c r="W1043" s="26">
        <v>0</v>
      </c>
      <c r="X1043" s="27">
        <v>0</v>
      </c>
      <c r="Y1043" s="18"/>
      <c r="Z1043" s="29">
        <v>0</v>
      </c>
      <c r="AA1043" s="29">
        <v>0</v>
      </c>
      <c r="AB1043" s="30">
        <v>0</v>
      </c>
      <c r="AC1043" s="19"/>
      <c r="AD1043" s="26">
        <v>0</v>
      </c>
      <c r="AE1043" s="26">
        <v>0</v>
      </c>
      <c r="AF1043" s="27">
        <v>0</v>
      </c>
      <c r="AG1043" s="18"/>
      <c r="AH1043" s="34">
        <v>130</v>
      </c>
      <c r="AI1043" s="34">
        <v>118</v>
      </c>
      <c r="AJ1043" s="34">
        <v>-12</v>
      </c>
      <c r="AK1043" s="32">
        <v>-9.2307692307692313E-2</v>
      </c>
      <c r="AL1043" s="35">
        <v>44088.041666666664</v>
      </c>
      <c r="AM1043" s="16"/>
    </row>
    <row r="1044" spans="1:39" ht="24.75" x14ac:dyDescent="0.25">
      <c r="A1044" s="25" t="s">
        <v>1688</v>
      </c>
      <c r="B1044" s="25" t="s">
        <v>1043</v>
      </c>
      <c r="C1044" s="39">
        <v>1129621</v>
      </c>
      <c r="D1044" s="25" t="s">
        <v>1752</v>
      </c>
      <c r="E1044" s="25" t="s">
        <v>53</v>
      </c>
      <c r="F1044" s="25" t="s">
        <v>54</v>
      </c>
      <c r="G1044" s="25" t="s">
        <v>56</v>
      </c>
      <c r="H1044" s="17"/>
      <c r="I1044" s="17"/>
      <c r="J1044" s="17"/>
      <c r="K1044" s="25" t="s">
        <v>65</v>
      </c>
      <c r="L1044" s="25" t="s">
        <v>1045</v>
      </c>
      <c r="M1044" s="25" t="s">
        <v>1697</v>
      </c>
      <c r="N1044" s="26">
        <v>0</v>
      </c>
      <c r="O1044" s="26">
        <v>187649.39</v>
      </c>
      <c r="P1044" s="27">
        <v>187649.39</v>
      </c>
      <c r="Q1044" s="18"/>
      <c r="R1044" s="29">
        <v>0</v>
      </c>
      <c r="S1044" s="29">
        <v>0</v>
      </c>
      <c r="T1044" s="30">
        <v>0</v>
      </c>
      <c r="U1044" s="19"/>
      <c r="V1044" s="26">
        <v>0</v>
      </c>
      <c r="W1044" s="26">
        <v>0</v>
      </c>
      <c r="X1044" s="27">
        <v>0</v>
      </c>
      <c r="Y1044" s="18"/>
      <c r="Z1044" s="29">
        <v>0</v>
      </c>
      <c r="AA1044" s="29">
        <v>0</v>
      </c>
      <c r="AB1044" s="30">
        <v>0</v>
      </c>
      <c r="AC1044" s="19"/>
      <c r="AD1044" s="26">
        <v>0</v>
      </c>
      <c r="AE1044" s="26">
        <v>0</v>
      </c>
      <c r="AF1044" s="27">
        <v>0</v>
      </c>
      <c r="AG1044" s="18"/>
      <c r="AH1044" s="34">
        <v>0</v>
      </c>
      <c r="AI1044" s="34">
        <v>806.3</v>
      </c>
      <c r="AJ1044" s="34">
        <v>806.3</v>
      </c>
      <c r="AK1044" s="19"/>
      <c r="AL1044" s="35">
        <v>43867.041655092595</v>
      </c>
      <c r="AM1044" s="16"/>
    </row>
    <row r="1045" spans="1:39" ht="33" x14ac:dyDescent="0.25">
      <c r="A1045" s="25" t="s">
        <v>1688</v>
      </c>
      <c r="B1045" s="25" t="s">
        <v>1043</v>
      </c>
      <c r="C1045" s="39">
        <v>1129925</v>
      </c>
      <c r="D1045" s="25" t="s">
        <v>1776</v>
      </c>
      <c r="E1045" s="25" t="s">
        <v>53</v>
      </c>
      <c r="F1045" s="25" t="s">
        <v>54</v>
      </c>
      <c r="G1045" s="25" t="s">
        <v>56</v>
      </c>
      <c r="H1045" s="17"/>
      <c r="I1045" s="17"/>
      <c r="J1045" s="17"/>
      <c r="K1045" s="25" t="s">
        <v>58</v>
      </c>
      <c r="L1045" s="25" t="s">
        <v>1045</v>
      </c>
      <c r="M1045" s="25" t="s">
        <v>1694</v>
      </c>
      <c r="N1045" s="26">
        <v>39197.22</v>
      </c>
      <c r="O1045" s="26">
        <v>39377.49</v>
      </c>
      <c r="P1045" s="27">
        <v>180.2699999999968</v>
      </c>
      <c r="Q1045" s="28">
        <v>4.5990506469590648E-3</v>
      </c>
      <c r="R1045" s="29">
        <v>0</v>
      </c>
      <c r="S1045" s="29">
        <v>0</v>
      </c>
      <c r="T1045" s="30">
        <v>0</v>
      </c>
      <c r="U1045" s="19"/>
      <c r="V1045" s="26">
        <v>0</v>
      </c>
      <c r="W1045" s="26">
        <v>0</v>
      </c>
      <c r="X1045" s="27">
        <v>0</v>
      </c>
      <c r="Y1045" s="18"/>
      <c r="Z1045" s="29">
        <v>0</v>
      </c>
      <c r="AA1045" s="29">
        <v>0</v>
      </c>
      <c r="AB1045" s="30">
        <v>0</v>
      </c>
      <c r="AC1045" s="19"/>
      <c r="AD1045" s="26">
        <v>0</v>
      </c>
      <c r="AE1045" s="26">
        <v>0</v>
      </c>
      <c r="AF1045" s="27">
        <v>0</v>
      </c>
      <c r="AG1045" s="18"/>
      <c r="AH1045" s="34">
        <v>195</v>
      </c>
      <c r="AI1045" s="34">
        <v>196.5</v>
      </c>
      <c r="AJ1045" s="34">
        <v>1.5</v>
      </c>
      <c r="AK1045" s="32">
        <v>7.6923076923076927E-3</v>
      </c>
      <c r="AL1045" s="35">
        <v>44043.041666666664</v>
      </c>
      <c r="AM1045" s="16"/>
    </row>
    <row r="1046" spans="1:39" ht="16.5" x14ac:dyDescent="0.25">
      <c r="A1046" s="25" t="s">
        <v>1688</v>
      </c>
      <c r="B1046" s="25" t="s">
        <v>1043</v>
      </c>
      <c r="C1046" s="39">
        <v>1131245</v>
      </c>
      <c r="D1046" s="25" t="s">
        <v>1746</v>
      </c>
      <c r="E1046" s="25" t="s">
        <v>53</v>
      </c>
      <c r="F1046" s="25" t="s">
        <v>54</v>
      </c>
      <c r="G1046" s="25" t="s">
        <v>56</v>
      </c>
      <c r="H1046" s="17"/>
      <c r="I1046" s="17"/>
      <c r="J1046" s="17"/>
      <c r="K1046" s="25" t="s">
        <v>65</v>
      </c>
      <c r="L1046" s="25" t="s">
        <v>1045</v>
      </c>
      <c r="M1046" s="25" t="s">
        <v>1694</v>
      </c>
      <c r="N1046" s="26">
        <v>33198.379999999997</v>
      </c>
      <c r="O1046" s="26">
        <v>55209.75</v>
      </c>
      <c r="P1046" s="27">
        <v>22011.370000000003</v>
      </c>
      <c r="Q1046" s="28">
        <v>0.66302542473458059</v>
      </c>
      <c r="R1046" s="29">
        <v>0</v>
      </c>
      <c r="S1046" s="29">
        <v>0</v>
      </c>
      <c r="T1046" s="30">
        <v>0</v>
      </c>
      <c r="U1046" s="19"/>
      <c r="V1046" s="26">
        <v>0</v>
      </c>
      <c r="W1046" s="26">
        <v>0</v>
      </c>
      <c r="X1046" s="27">
        <v>0</v>
      </c>
      <c r="Y1046" s="18"/>
      <c r="Z1046" s="29">
        <v>0</v>
      </c>
      <c r="AA1046" s="29">
        <v>0</v>
      </c>
      <c r="AB1046" s="30">
        <v>0</v>
      </c>
      <c r="AC1046" s="19"/>
      <c r="AD1046" s="26">
        <v>0</v>
      </c>
      <c r="AE1046" s="26">
        <v>0</v>
      </c>
      <c r="AF1046" s="27">
        <v>0</v>
      </c>
      <c r="AG1046" s="18"/>
      <c r="AH1046" s="34">
        <v>148.75</v>
      </c>
      <c r="AI1046" s="34">
        <v>260</v>
      </c>
      <c r="AJ1046" s="34">
        <v>111.25</v>
      </c>
      <c r="AK1046" s="32">
        <v>0.74789915966386555</v>
      </c>
      <c r="AL1046" s="35">
        <v>44067.041666666664</v>
      </c>
      <c r="AM1046" s="16"/>
    </row>
    <row r="1047" spans="1:39" ht="16.5" x14ac:dyDescent="0.25">
      <c r="A1047" s="25" t="s">
        <v>1688</v>
      </c>
      <c r="B1047" s="25" t="s">
        <v>1043</v>
      </c>
      <c r="C1047" s="39">
        <v>1132251</v>
      </c>
      <c r="D1047" s="25" t="s">
        <v>1759</v>
      </c>
      <c r="E1047" s="25" t="s">
        <v>53</v>
      </c>
      <c r="F1047" s="25" t="s">
        <v>54</v>
      </c>
      <c r="G1047" s="25" t="s">
        <v>56</v>
      </c>
      <c r="H1047" s="17"/>
      <c r="I1047" s="17"/>
      <c r="J1047" s="17"/>
      <c r="K1047" s="25" t="s">
        <v>65</v>
      </c>
      <c r="L1047" s="25" t="s">
        <v>1045</v>
      </c>
      <c r="M1047" s="25" t="s">
        <v>1697</v>
      </c>
      <c r="N1047" s="26">
        <v>0</v>
      </c>
      <c r="O1047" s="26">
        <v>15845.51</v>
      </c>
      <c r="P1047" s="27">
        <v>15845.51</v>
      </c>
      <c r="Q1047" s="18"/>
      <c r="R1047" s="29">
        <v>0</v>
      </c>
      <c r="S1047" s="29">
        <v>0</v>
      </c>
      <c r="T1047" s="30">
        <v>0</v>
      </c>
      <c r="U1047" s="19"/>
      <c r="V1047" s="26">
        <v>0</v>
      </c>
      <c r="W1047" s="26">
        <v>0</v>
      </c>
      <c r="X1047" s="27">
        <v>0</v>
      </c>
      <c r="Y1047" s="18"/>
      <c r="Z1047" s="29">
        <v>0</v>
      </c>
      <c r="AA1047" s="29">
        <v>0</v>
      </c>
      <c r="AB1047" s="30">
        <v>0</v>
      </c>
      <c r="AC1047" s="19"/>
      <c r="AD1047" s="26">
        <v>0</v>
      </c>
      <c r="AE1047" s="26">
        <v>0</v>
      </c>
      <c r="AF1047" s="27">
        <v>0</v>
      </c>
      <c r="AG1047" s="18"/>
      <c r="AH1047" s="34">
        <v>0</v>
      </c>
      <c r="AI1047" s="34">
        <v>40.5</v>
      </c>
      <c r="AJ1047" s="34">
        <v>40.5</v>
      </c>
      <c r="AK1047" s="19"/>
      <c r="AL1047" s="35">
        <v>44102.041666666664</v>
      </c>
      <c r="AM1047" s="16"/>
    </row>
    <row r="1048" spans="1:39" ht="33" x14ac:dyDescent="0.25">
      <c r="A1048" s="25" t="s">
        <v>1688</v>
      </c>
      <c r="B1048" s="25" t="s">
        <v>1043</v>
      </c>
      <c r="C1048" s="39">
        <v>1132375</v>
      </c>
      <c r="D1048" s="25" t="s">
        <v>1755</v>
      </c>
      <c r="E1048" s="25" t="s">
        <v>53</v>
      </c>
      <c r="F1048" s="25" t="s">
        <v>54</v>
      </c>
      <c r="G1048" s="25" t="s">
        <v>56</v>
      </c>
      <c r="H1048" s="17"/>
      <c r="I1048" s="17"/>
      <c r="J1048" s="17"/>
      <c r="K1048" s="25" t="s">
        <v>65</v>
      </c>
      <c r="L1048" s="25" t="s">
        <v>1045</v>
      </c>
      <c r="M1048" s="25" t="s">
        <v>1694</v>
      </c>
      <c r="N1048" s="26">
        <v>0</v>
      </c>
      <c r="O1048" s="26">
        <v>46217.4</v>
      </c>
      <c r="P1048" s="27">
        <v>46217.4</v>
      </c>
      <c r="Q1048" s="18"/>
      <c r="R1048" s="29">
        <v>0</v>
      </c>
      <c r="S1048" s="29">
        <v>0</v>
      </c>
      <c r="T1048" s="30">
        <v>0</v>
      </c>
      <c r="U1048" s="19"/>
      <c r="V1048" s="26">
        <v>0</v>
      </c>
      <c r="W1048" s="26">
        <v>0</v>
      </c>
      <c r="X1048" s="27">
        <v>0</v>
      </c>
      <c r="Y1048" s="18"/>
      <c r="Z1048" s="29">
        <v>0</v>
      </c>
      <c r="AA1048" s="29">
        <v>0</v>
      </c>
      <c r="AB1048" s="30">
        <v>0</v>
      </c>
      <c r="AC1048" s="19"/>
      <c r="AD1048" s="26">
        <v>0</v>
      </c>
      <c r="AE1048" s="26">
        <v>0</v>
      </c>
      <c r="AF1048" s="27">
        <v>0</v>
      </c>
      <c r="AG1048" s="18"/>
      <c r="AH1048" s="34">
        <v>0</v>
      </c>
      <c r="AI1048" s="34">
        <v>188.5</v>
      </c>
      <c r="AJ1048" s="34">
        <v>188.5</v>
      </c>
      <c r="AK1048" s="19"/>
      <c r="AL1048" s="35">
        <v>44001.041666666664</v>
      </c>
      <c r="AM1048" s="16"/>
    </row>
    <row r="1049" spans="1:39" ht="33" x14ac:dyDescent="0.25">
      <c r="A1049" s="25" t="s">
        <v>1688</v>
      </c>
      <c r="B1049" s="25" t="s">
        <v>1136</v>
      </c>
      <c r="C1049" s="39">
        <v>1132376</v>
      </c>
      <c r="D1049" s="25" t="s">
        <v>1712</v>
      </c>
      <c r="E1049" s="25" t="s">
        <v>53</v>
      </c>
      <c r="F1049" s="25" t="s">
        <v>54</v>
      </c>
      <c r="G1049" s="25" t="s">
        <v>56</v>
      </c>
      <c r="H1049" s="17"/>
      <c r="I1049" s="17"/>
      <c r="J1049" s="17"/>
      <c r="K1049" s="25" t="s">
        <v>58</v>
      </c>
      <c r="L1049" s="25" t="s">
        <v>1699</v>
      </c>
      <c r="M1049" s="25" t="s">
        <v>1691</v>
      </c>
      <c r="N1049" s="26">
        <v>42654.81</v>
      </c>
      <c r="O1049" s="26">
        <v>35930.5</v>
      </c>
      <c r="P1049" s="27">
        <v>-6724.3099999999977</v>
      </c>
      <c r="Q1049" s="28">
        <v>-0.15764482364357027</v>
      </c>
      <c r="R1049" s="29">
        <v>0</v>
      </c>
      <c r="S1049" s="29">
        <v>0</v>
      </c>
      <c r="T1049" s="30">
        <v>0</v>
      </c>
      <c r="U1049" s="19"/>
      <c r="V1049" s="26">
        <v>0</v>
      </c>
      <c r="W1049" s="26">
        <v>0</v>
      </c>
      <c r="X1049" s="27">
        <v>0</v>
      </c>
      <c r="Y1049" s="18"/>
      <c r="Z1049" s="29">
        <v>0</v>
      </c>
      <c r="AA1049" s="29">
        <v>0</v>
      </c>
      <c r="AB1049" s="30">
        <v>0</v>
      </c>
      <c r="AC1049" s="19"/>
      <c r="AD1049" s="26">
        <v>0</v>
      </c>
      <c r="AE1049" s="26">
        <v>0</v>
      </c>
      <c r="AF1049" s="27">
        <v>0</v>
      </c>
      <c r="AG1049" s="18"/>
      <c r="AH1049" s="34">
        <v>6</v>
      </c>
      <c r="AI1049" s="34">
        <v>78.75</v>
      </c>
      <c r="AJ1049" s="34">
        <v>72.75</v>
      </c>
      <c r="AK1049" s="32">
        <v>12.125</v>
      </c>
      <c r="AL1049" s="35">
        <v>44580.041666666664</v>
      </c>
      <c r="AM1049" s="16"/>
    </row>
    <row r="1050" spans="1:39" ht="33" x14ac:dyDescent="0.25">
      <c r="A1050" s="25" t="s">
        <v>1688</v>
      </c>
      <c r="B1050" s="25" t="s">
        <v>1043</v>
      </c>
      <c r="C1050" s="39">
        <v>1132511</v>
      </c>
      <c r="D1050" s="25" t="s">
        <v>1754</v>
      </c>
      <c r="E1050" s="25" t="s">
        <v>53</v>
      </c>
      <c r="F1050" s="25" t="s">
        <v>54</v>
      </c>
      <c r="G1050" s="25" t="s">
        <v>56</v>
      </c>
      <c r="H1050" s="17"/>
      <c r="I1050" s="17"/>
      <c r="J1050" s="17"/>
      <c r="K1050" s="25" t="s">
        <v>65</v>
      </c>
      <c r="L1050" s="25" t="s">
        <v>1045</v>
      </c>
      <c r="M1050" s="25" t="s">
        <v>1697</v>
      </c>
      <c r="N1050" s="26">
        <v>0</v>
      </c>
      <c r="O1050" s="26">
        <v>466647.52</v>
      </c>
      <c r="P1050" s="27">
        <v>466647.52</v>
      </c>
      <c r="Q1050" s="18"/>
      <c r="R1050" s="29">
        <v>0</v>
      </c>
      <c r="S1050" s="29">
        <v>0</v>
      </c>
      <c r="T1050" s="30">
        <v>0</v>
      </c>
      <c r="U1050" s="19"/>
      <c r="V1050" s="26">
        <v>0</v>
      </c>
      <c r="W1050" s="26">
        <v>0</v>
      </c>
      <c r="X1050" s="27">
        <v>0</v>
      </c>
      <c r="Y1050" s="18"/>
      <c r="Z1050" s="29">
        <v>0</v>
      </c>
      <c r="AA1050" s="29">
        <v>0</v>
      </c>
      <c r="AB1050" s="30">
        <v>0</v>
      </c>
      <c r="AC1050" s="19"/>
      <c r="AD1050" s="26">
        <v>0</v>
      </c>
      <c r="AE1050" s="26">
        <v>0</v>
      </c>
      <c r="AF1050" s="27">
        <v>0</v>
      </c>
      <c r="AG1050" s="18"/>
      <c r="AH1050" s="34">
        <v>0</v>
      </c>
      <c r="AI1050" s="34">
        <v>400.6</v>
      </c>
      <c r="AJ1050" s="34">
        <v>400.6</v>
      </c>
      <c r="AK1050" s="19"/>
      <c r="AL1050" s="35">
        <v>44095.041666666664</v>
      </c>
      <c r="AM1050" s="16"/>
    </row>
    <row r="1051" spans="1:39" ht="16.5" x14ac:dyDescent="0.25">
      <c r="A1051" s="25" t="s">
        <v>1688</v>
      </c>
      <c r="B1051" s="25" t="s">
        <v>1043</v>
      </c>
      <c r="C1051" s="39">
        <v>1134205</v>
      </c>
      <c r="D1051" s="25" t="s">
        <v>1720</v>
      </c>
      <c r="E1051" s="25" t="s">
        <v>53</v>
      </c>
      <c r="F1051" s="25" t="s">
        <v>54</v>
      </c>
      <c r="G1051" s="25" t="s">
        <v>56</v>
      </c>
      <c r="H1051" s="17"/>
      <c r="I1051" s="17"/>
      <c r="J1051" s="17"/>
      <c r="K1051" s="25" t="s">
        <v>65</v>
      </c>
      <c r="L1051" s="25" t="s">
        <v>1045</v>
      </c>
      <c r="M1051" s="25" t="s">
        <v>1697</v>
      </c>
      <c r="N1051" s="26">
        <v>0</v>
      </c>
      <c r="O1051" s="26">
        <v>46503.519999999997</v>
      </c>
      <c r="P1051" s="27">
        <v>46503.519999999997</v>
      </c>
      <c r="Q1051" s="18"/>
      <c r="R1051" s="29">
        <v>0</v>
      </c>
      <c r="S1051" s="29">
        <v>0</v>
      </c>
      <c r="T1051" s="30">
        <v>0</v>
      </c>
      <c r="U1051" s="19"/>
      <c r="V1051" s="26">
        <v>0</v>
      </c>
      <c r="W1051" s="26">
        <v>0</v>
      </c>
      <c r="X1051" s="27">
        <v>0</v>
      </c>
      <c r="Y1051" s="18"/>
      <c r="Z1051" s="29">
        <v>0</v>
      </c>
      <c r="AA1051" s="29">
        <v>0</v>
      </c>
      <c r="AB1051" s="30">
        <v>0</v>
      </c>
      <c r="AC1051" s="19"/>
      <c r="AD1051" s="26">
        <v>0</v>
      </c>
      <c r="AE1051" s="26">
        <v>0</v>
      </c>
      <c r="AF1051" s="27">
        <v>0</v>
      </c>
      <c r="AG1051" s="18"/>
      <c r="AH1051" s="34">
        <v>0</v>
      </c>
      <c r="AI1051" s="34">
        <v>71.5</v>
      </c>
      <c r="AJ1051" s="34">
        <v>71.5</v>
      </c>
      <c r="AK1051" s="19"/>
      <c r="AL1051" s="35">
        <v>44063.041666666664</v>
      </c>
      <c r="AM1051" s="16"/>
    </row>
    <row r="1052" spans="1:39" ht="16.5" x14ac:dyDescent="0.25">
      <c r="A1052" s="25" t="s">
        <v>1688</v>
      </c>
      <c r="B1052" s="25" t="s">
        <v>1043</v>
      </c>
      <c r="C1052" s="39">
        <v>1135255</v>
      </c>
      <c r="D1052" s="25" t="s">
        <v>1802</v>
      </c>
      <c r="E1052" s="25" t="s">
        <v>53</v>
      </c>
      <c r="F1052" s="25" t="s">
        <v>54</v>
      </c>
      <c r="G1052" s="25" t="s">
        <v>56</v>
      </c>
      <c r="H1052" s="17"/>
      <c r="I1052" s="17"/>
      <c r="J1052" s="17"/>
      <c r="K1052" s="25" t="s">
        <v>65</v>
      </c>
      <c r="L1052" s="25" t="s">
        <v>1045</v>
      </c>
      <c r="M1052" s="25" t="s">
        <v>1697</v>
      </c>
      <c r="N1052" s="26">
        <v>6789.59</v>
      </c>
      <c r="O1052" s="26">
        <v>10788.11</v>
      </c>
      <c r="P1052" s="27">
        <v>3998.5200000000004</v>
      </c>
      <c r="Q1052" s="28">
        <v>0.58891921308945028</v>
      </c>
      <c r="R1052" s="29">
        <v>0</v>
      </c>
      <c r="S1052" s="29">
        <v>0</v>
      </c>
      <c r="T1052" s="30">
        <v>0</v>
      </c>
      <c r="U1052" s="19"/>
      <c r="V1052" s="26">
        <v>0</v>
      </c>
      <c r="W1052" s="26">
        <v>0</v>
      </c>
      <c r="X1052" s="27">
        <v>0</v>
      </c>
      <c r="Y1052" s="18"/>
      <c r="Z1052" s="29">
        <v>0</v>
      </c>
      <c r="AA1052" s="29">
        <v>0</v>
      </c>
      <c r="AB1052" s="30">
        <v>0</v>
      </c>
      <c r="AC1052" s="19"/>
      <c r="AD1052" s="26">
        <v>0</v>
      </c>
      <c r="AE1052" s="26">
        <v>0</v>
      </c>
      <c r="AF1052" s="27">
        <v>0</v>
      </c>
      <c r="AG1052" s="18"/>
      <c r="AH1052" s="34">
        <v>0</v>
      </c>
      <c r="AI1052" s="34">
        <v>36</v>
      </c>
      <c r="AJ1052" s="34">
        <v>36</v>
      </c>
      <c r="AK1052" s="19"/>
      <c r="AL1052" s="35">
        <v>44131.041666666664</v>
      </c>
      <c r="AM1052" s="16"/>
    </row>
    <row r="1053" spans="1:39" ht="24.75" x14ac:dyDescent="0.25">
      <c r="A1053" s="25" t="s">
        <v>1688</v>
      </c>
      <c r="B1053" s="25" t="s">
        <v>51</v>
      </c>
      <c r="C1053" s="39">
        <v>1135276</v>
      </c>
      <c r="D1053" s="25" t="s">
        <v>1803</v>
      </c>
      <c r="E1053" s="25" t="s">
        <v>53</v>
      </c>
      <c r="F1053" s="25" t="s">
        <v>54</v>
      </c>
      <c r="G1053" s="25" t="s">
        <v>56</v>
      </c>
      <c r="H1053" s="17"/>
      <c r="I1053" s="17"/>
      <c r="J1053" s="17"/>
      <c r="K1053" s="25" t="s">
        <v>65</v>
      </c>
      <c r="L1053" s="25" t="s">
        <v>1725</v>
      </c>
      <c r="M1053" s="25" t="s">
        <v>1697</v>
      </c>
      <c r="N1053" s="26">
        <v>183.68</v>
      </c>
      <c r="O1053" s="26">
        <v>65205.79</v>
      </c>
      <c r="P1053" s="27">
        <v>65022.11</v>
      </c>
      <c r="Q1053" s="28">
        <v>353.99667900696863</v>
      </c>
      <c r="R1053" s="29">
        <v>0</v>
      </c>
      <c r="S1053" s="29">
        <v>0</v>
      </c>
      <c r="T1053" s="30">
        <v>0</v>
      </c>
      <c r="U1053" s="19"/>
      <c r="V1053" s="26">
        <v>0</v>
      </c>
      <c r="W1053" s="26">
        <v>0</v>
      </c>
      <c r="X1053" s="27">
        <v>0</v>
      </c>
      <c r="Y1053" s="18"/>
      <c r="Z1053" s="29">
        <v>0</v>
      </c>
      <c r="AA1053" s="29">
        <v>0</v>
      </c>
      <c r="AB1053" s="30">
        <v>0</v>
      </c>
      <c r="AC1053" s="19"/>
      <c r="AD1053" s="26">
        <v>0</v>
      </c>
      <c r="AE1053" s="26">
        <v>0</v>
      </c>
      <c r="AF1053" s="27">
        <v>0</v>
      </c>
      <c r="AG1053" s="18"/>
      <c r="AH1053" s="34">
        <v>0</v>
      </c>
      <c r="AI1053" s="34">
        <v>222.5</v>
      </c>
      <c r="AJ1053" s="34">
        <v>222.5</v>
      </c>
      <c r="AK1053" s="19"/>
      <c r="AL1053" s="35">
        <v>44308</v>
      </c>
      <c r="AM1053" s="16"/>
    </row>
    <row r="1054" spans="1:39" ht="33" x14ac:dyDescent="0.25">
      <c r="A1054" s="25" t="s">
        <v>1688</v>
      </c>
      <c r="B1054" s="25" t="s">
        <v>51</v>
      </c>
      <c r="C1054" s="39">
        <v>1136109</v>
      </c>
      <c r="D1054" s="25" t="s">
        <v>1944</v>
      </c>
      <c r="E1054" s="25" t="s">
        <v>53</v>
      </c>
      <c r="F1054" s="25" t="s">
        <v>54</v>
      </c>
      <c r="G1054" s="25" t="s">
        <v>56</v>
      </c>
      <c r="H1054" s="17"/>
      <c r="I1054" s="17"/>
      <c r="J1054" s="17"/>
      <c r="K1054" s="25" t="s">
        <v>65</v>
      </c>
      <c r="L1054" s="25" t="s">
        <v>1696</v>
      </c>
      <c r="M1054" s="25" t="s">
        <v>1697</v>
      </c>
      <c r="N1054" s="26">
        <v>8752.43</v>
      </c>
      <c r="O1054" s="26">
        <v>2341.98</v>
      </c>
      <c r="P1054" s="27">
        <v>-6410.4500000000007</v>
      </c>
      <c r="Q1054" s="28">
        <v>-0.73241945379740259</v>
      </c>
      <c r="R1054" s="29">
        <v>0</v>
      </c>
      <c r="S1054" s="29">
        <v>0</v>
      </c>
      <c r="T1054" s="30">
        <v>0</v>
      </c>
      <c r="U1054" s="19"/>
      <c r="V1054" s="26">
        <v>0</v>
      </c>
      <c r="W1054" s="26">
        <v>0</v>
      </c>
      <c r="X1054" s="27">
        <v>0</v>
      </c>
      <c r="Y1054" s="18"/>
      <c r="Z1054" s="29">
        <v>0</v>
      </c>
      <c r="AA1054" s="29">
        <v>0</v>
      </c>
      <c r="AB1054" s="30">
        <v>0</v>
      </c>
      <c r="AC1054" s="19"/>
      <c r="AD1054" s="26">
        <v>0</v>
      </c>
      <c r="AE1054" s="26">
        <v>0</v>
      </c>
      <c r="AF1054" s="27">
        <v>0</v>
      </c>
      <c r="AG1054" s="18"/>
      <c r="AH1054" s="34">
        <v>51</v>
      </c>
      <c r="AI1054" s="34">
        <v>18</v>
      </c>
      <c r="AJ1054" s="34">
        <v>-33</v>
      </c>
      <c r="AK1054" s="32">
        <v>-0.6470588235294118</v>
      </c>
      <c r="AL1054" s="35">
        <v>44501.041666666664</v>
      </c>
      <c r="AM1054" s="16"/>
    </row>
    <row r="1055" spans="1:39" ht="16.5" x14ac:dyDescent="0.25">
      <c r="A1055" s="25" t="s">
        <v>1688</v>
      </c>
      <c r="B1055" s="25" t="s">
        <v>1043</v>
      </c>
      <c r="C1055" s="39">
        <v>1145571</v>
      </c>
      <c r="D1055" s="25" t="s">
        <v>1769</v>
      </c>
      <c r="E1055" s="25" t="s">
        <v>53</v>
      </c>
      <c r="F1055" s="25" t="s">
        <v>54</v>
      </c>
      <c r="G1055" s="25" t="s">
        <v>56</v>
      </c>
      <c r="H1055" s="17"/>
      <c r="I1055" s="17"/>
      <c r="J1055" s="17"/>
      <c r="K1055" s="25" t="s">
        <v>65</v>
      </c>
      <c r="L1055" s="25" t="s">
        <v>1045</v>
      </c>
      <c r="M1055" s="25" t="s">
        <v>1691</v>
      </c>
      <c r="N1055" s="26">
        <v>105402.2</v>
      </c>
      <c r="O1055" s="26">
        <v>91362.54</v>
      </c>
      <c r="P1055" s="27">
        <v>-14039.660000000003</v>
      </c>
      <c r="Q1055" s="28">
        <v>-0.13320082503021763</v>
      </c>
      <c r="R1055" s="29">
        <v>0</v>
      </c>
      <c r="S1055" s="29">
        <v>0</v>
      </c>
      <c r="T1055" s="30">
        <v>0</v>
      </c>
      <c r="U1055" s="19"/>
      <c r="V1055" s="26">
        <v>0</v>
      </c>
      <c r="W1055" s="26">
        <v>0</v>
      </c>
      <c r="X1055" s="27">
        <v>0</v>
      </c>
      <c r="Y1055" s="18"/>
      <c r="Z1055" s="29">
        <v>0</v>
      </c>
      <c r="AA1055" s="29">
        <v>0</v>
      </c>
      <c r="AB1055" s="30">
        <v>0</v>
      </c>
      <c r="AC1055" s="19"/>
      <c r="AD1055" s="26">
        <v>0</v>
      </c>
      <c r="AE1055" s="26">
        <v>0</v>
      </c>
      <c r="AF1055" s="27">
        <v>0</v>
      </c>
      <c r="AG1055" s="18"/>
      <c r="AH1055" s="34">
        <v>876.75</v>
      </c>
      <c r="AI1055" s="34">
        <v>400.2</v>
      </c>
      <c r="AJ1055" s="34">
        <v>-476.55</v>
      </c>
      <c r="AK1055" s="32">
        <v>-0.54354148845166805</v>
      </c>
      <c r="AL1055" s="35">
        <v>44183.041666666664</v>
      </c>
      <c r="AM1055" s="16"/>
    </row>
    <row r="1056" spans="1:39" ht="57.75" x14ac:dyDescent="0.25">
      <c r="A1056" s="25" t="s">
        <v>1688</v>
      </c>
      <c r="B1056" s="25" t="s">
        <v>1043</v>
      </c>
      <c r="C1056" s="39">
        <v>1145817</v>
      </c>
      <c r="D1056" s="25" t="s">
        <v>1757</v>
      </c>
      <c r="E1056" s="25" t="s">
        <v>53</v>
      </c>
      <c r="F1056" s="25" t="s">
        <v>54</v>
      </c>
      <c r="G1056" s="25" t="s">
        <v>56</v>
      </c>
      <c r="H1056" s="17"/>
      <c r="I1056" s="17"/>
      <c r="J1056" s="17"/>
      <c r="K1056" s="25" t="s">
        <v>65</v>
      </c>
      <c r="L1056" s="25" t="s">
        <v>1045</v>
      </c>
      <c r="M1056" s="25" t="s">
        <v>1697</v>
      </c>
      <c r="N1056" s="26">
        <v>62364.77</v>
      </c>
      <c r="O1056" s="26">
        <v>70088.86</v>
      </c>
      <c r="P1056" s="27">
        <v>7724.0900000000038</v>
      </c>
      <c r="Q1056" s="28">
        <v>0.12385341916598111</v>
      </c>
      <c r="R1056" s="29">
        <v>0</v>
      </c>
      <c r="S1056" s="29">
        <v>0</v>
      </c>
      <c r="T1056" s="30">
        <v>0</v>
      </c>
      <c r="U1056" s="19"/>
      <c r="V1056" s="26">
        <v>0</v>
      </c>
      <c r="W1056" s="26">
        <v>0</v>
      </c>
      <c r="X1056" s="27">
        <v>0</v>
      </c>
      <c r="Y1056" s="18"/>
      <c r="Z1056" s="29">
        <v>0</v>
      </c>
      <c r="AA1056" s="29">
        <v>0</v>
      </c>
      <c r="AB1056" s="30">
        <v>0</v>
      </c>
      <c r="AC1056" s="19"/>
      <c r="AD1056" s="26">
        <v>0</v>
      </c>
      <c r="AE1056" s="26">
        <v>0</v>
      </c>
      <c r="AF1056" s="27">
        <v>0</v>
      </c>
      <c r="AG1056" s="18"/>
      <c r="AH1056" s="34">
        <v>288</v>
      </c>
      <c r="AI1056" s="34">
        <v>316.5</v>
      </c>
      <c r="AJ1056" s="34">
        <v>28.5</v>
      </c>
      <c r="AK1056" s="32">
        <v>9.8958333333333329E-2</v>
      </c>
      <c r="AL1056" s="35">
        <v>44057.041666666664</v>
      </c>
      <c r="AM1056" s="16"/>
    </row>
    <row r="1057" spans="1:39" ht="57.75" x14ac:dyDescent="0.25">
      <c r="A1057" s="25" t="s">
        <v>1688</v>
      </c>
      <c r="B1057" s="25" t="s">
        <v>1043</v>
      </c>
      <c r="C1057" s="39">
        <v>1145818</v>
      </c>
      <c r="D1057" s="25" t="s">
        <v>1721</v>
      </c>
      <c r="E1057" s="25" t="s">
        <v>53</v>
      </c>
      <c r="F1057" s="25" t="s">
        <v>54</v>
      </c>
      <c r="G1057" s="25" t="s">
        <v>56</v>
      </c>
      <c r="H1057" s="17"/>
      <c r="I1057" s="17"/>
      <c r="J1057" s="17"/>
      <c r="K1057" s="25" t="s">
        <v>58</v>
      </c>
      <c r="L1057" s="25" t="s">
        <v>1045</v>
      </c>
      <c r="M1057" s="25" t="s">
        <v>1697</v>
      </c>
      <c r="N1057" s="26">
        <v>66931.09</v>
      </c>
      <c r="O1057" s="26">
        <v>81731.23</v>
      </c>
      <c r="P1057" s="27">
        <v>14800.14</v>
      </c>
      <c r="Q1057" s="28">
        <v>0.22112504069484001</v>
      </c>
      <c r="R1057" s="29">
        <v>0</v>
      </c>
      <c r="S1057" s="29">
        <v>0</v>
      </c>
      <c r="T1057" s="30">
        <v>0</v>
      </c>
      <c r="U1057" s="19"/>
      <c r="V1057" s="26">
        <v>0</v>
      </c>
      <c r="W1057" s="26">
        <v>0</v>
      </c>
      <c r="X1057" s="27">
        <v>0</v>
      </c>
      <c r="Y1057" s="18"/>
      <c r="Z1057" s="29">
        <v>0</v>
      </c>
      <c r="AA1057" s="29">
        <v>0</v>
      </c>
      <c r="AB1057" s="30">
        <v>0</v>
      </c>
      <c r="AC1057" s="19"/>
      <c r="AD1057" s="26">
        <v>0</v>
      </c>
      <c r="AE1057" s="26">
        <v>0</v>
      </c>
      <c r="AF1057" s="27">
        <v>0</v>
      </c>
      <c r="AG1057" s="18"/>
      <c r="AH1057" s="34">
        <v>296.39999999999998</v>
      </c>
      <c r="AI1057" s="34">
        <v>383</v>
      </c>
      <c r="AJ1057" s="34">
        <v>86.600000000000023</v>
      </c>
      <c r="AK1057" s="32">
        <v>0.29217273954116069</v>
      </c>
      <c r="AL1057" s="35">
        <v>44079.041666666664</v>
      </c>
      <c r="AM1057" s="16"/>
    </row>
    <row r="1058" spans="1:39" ht="24.75" x14ac:dyDescent="0.25">
      <c r="A1058" s="25" t="s">
        <v>1688</v>
      </c>
      <c r="B1058" s="25" t="s">
        <v>51</v>
      </c>
      <c r="C1058" s="39">
        <v>1146109</v>
      </c>
      <c r="D1058" s="25" t="s">
        <v>1784</v>
      </c>
      <c r="E1058" s="25" t="s">
        <v>53</v>
      </c>
      <c r="F1058" s="25" t="s">
        <v>54</v>
      </c>
      <c r="G1058" s="25" t="s">
        <v>56</v>
      </c>
      <c r="H1058" s="17"/>
      <c r="I1058" s="17"/>
      <c r="J1058" s="17"/>
      <c r="K1058" s="25" t="s">
        <v>65</v>
      </c>
      <c r="L1058" s="25" t="s">
        <v>1696</v>
      </c>
      <c r="M1058" s="25" t="s">
        <v>1697</v>
      </c>
      <c r="N1058" s="26">
        <v>60800.01</v>
      </c>
      <c r="O1058" s="26">
        <v>32620.560000000001</v>
      </c>
      <c r="P1058" s="27">
        <v>-28179.45</v>
      </c>
      <c r="Q1058" s="28">
        <v>-0.46347771982274344</v>
      </c>
      <c r="R1058" s="29">
        <v>0</v>
      </c>
      <c r="S1058" s="29">
        <v>0</v>
      </c>
      <c r="T1058" s="30">
        <v>0</v>
      </c>
      <c r="U1058" s="19"/>
      <c r="V1058" s="26">
        <v>0</v>
      </c>
      <c r="W1058" s="26">
        <v>0</v>
      </c>
      <c r="X1058" s="27">
        <v>0</v>
      </c>
      <c r="Y1058" s="18"/>
      <c r="Z1058" s="29">
        <v>0</v>
      </c>
      <c r="AA1058" s="29">
        <v>0</v>
      </c>
      <c r="AB1058" s="30">
        <v>0</v>
      </c>
      <c r="AC1058" s="19"/>
      <c r="AD1058" s="26">
        <v>0</v>
      </c>
      <c r="AE1058" s="26">
        <v>0</v>
      </c>
      <c r="AF1058" s="27">
        <v>0</v>
      </c>
      <c r="AG1058" s="18"/>
      <c r="AH1058" s="34">
        <v>140.6</v>
      </c>
      <c r="AI1058" s="34">
        <v>56.5</v>
      </c>
      <c r="AJ1058" s="34">
        <v>-84.1</v>
      </c>
      <c r="AK1058" s="32">
        <v>-0.5981507823613087</v>
      </c>
      <c r="AL1058" s="35">
        <v>44237.041666666664</v>
      </c>
      <c r="AM1058" s="16"/>
    </row>
    <row r="1059" spans="1:39" ht="41.25" x14ac:dyDescent="0.25">
      <c r="A1059" s="25" t="s">
        <v>1688</v>
      </c>
      <c r="B1059" s="25" t="s">
        <v>51</v>
      </c>
      <c r="C1059" s="39">
        <v>1146282</v>
      </c>
      <c r="D1059" s="25" t="s">
        <v>1765</v>
      </c>
      <c r="E1059" s="25" t="s">
        <v>53</v>
      </c>
      <c r="F1059" s="25" t="s">
        <v>54</v>
      </c>
      <c r="G1059" s="25" t="s">
        <v>56</v>
      </c>
      <c r="H1059" s="17"/>
      <c r="I1059" s="17"/>
      <c r="J1059" s="17"/>
      <c r="K1059" s="25" t="s">
        <v>58</v>
      </c>
      <c r="L1059" s="25" t="s">
        <v>1766</v>
      </c>
      <c r="M1059" s="25" t="s">
        <v>1697</v>
      </c>
      <c r="N1059" s="26">
        <v>83283.009999999995</v>
      </c>
      <c r="O1059" s="26">
        <v>85103.73</v>
      </c>
      <c r="P1059" s="27">
        <v>1820.7200000000012</v>
      </c>
      <c r="Q1059" s="28">
        <v>2.1861841929104162E-2</v>
      </c>
      <c r="R1059" s="29">
        <v>0</v>
      </c>
      <c r="S1059" s="29">
        <v>0</v>
      </c>
      <c r="T1059" s="30">
        <v>0</v>
      </c>
      <c r="U1059" s="19"/>
      <c r="V1059" s="26">
        <v>0</v>
      </c>
      <c r="W1059" s="26">
        <v>0</v>
      </c>
      <c r="X1059" s="27">
        <v>0</v>
      </c>
      <c r="Y1059" s="18"/>
      <c r="Z1059" s="29">
        <v>0</v>
      </c>
      <c r="AA1059" s="29">
        <v>0</v>
      </c>
      <c r="AB1059" s="30">
        <v>0</v>
      </c>
      <c r="AC1059" s="19"/>
      <c r="AD1059" s="26">
        <v>0</v>
      </c>
      <c r="AE1059" s="26">
        <v>0</v>
      </c>
      <c r="AF1059" s="27">
        <v>0</v>
      </c>
      <c r="AG1059" s="18"/>
      <c r="AH1059" s="34">
        <v>114</v>
      </c>
      <c r="AI1059" s="34">
        <v>52.5</v>
      </c>
      <c r="AJ1059" s="34">
        <v>-61.5</v>
      </c>
      <c r="AK1059" s="32">
        <v>-0.53947368421052633</v>
      </c>
      <c r="AL1059" s="35">
        <v>44518.041666666664</v>
      </c>
      <c r="AM1059" s="16"/>
    </row>
    <row r="1060" spans="1:39" ht="33" x14ac:dyDescent="0.25">
      <c r="A1060" s="25" t="s">
        <v>1688</v>
      </c>
      <c r="B1060" s="25" t="s">
        <v>51</v>
      </c>
      <c r="C1060" s="39">
        <v>1146285</v>
      </c>
      <c r="D1060" s="25" t="s">
        <v>1841</v>
      </c>
      <c r="E1060" s="25" t="s">
        <v>53</v>
      </c>
      <c r="F1060" s="25" t="s">
        <v>54</v>
      </c>
      <c r="G1060" s="25" t="s">
        <v>56</v>
      </c>
      <c r="H1060" s="17"/>
      <c r="I1060" s="17"/>
      <c r="J1060" s="17"/>
      <c r="K1060" s="25" t="s">
        <v>65</v>
      </c>
      <c r="L1060" s="25" t="s">
        <v>1766</v>
      </c>
      <c r="M1060" s="25" t="s">
        <v>1697</v>
      </c>
      <c r="N1060" s="26">
        <v>83357.7</v>
      </c>
      <c r="O1060" s="26">
        <v>96137.86</v>
      </c>
      <c r="P1060" s="27">
        <v>12780.160000000003</v>
      </c>
      <c r="Q1060" s="28">
        <v>0.15331709008285982</v>
      </c>
      <c r="R1060" s="29">
        <v>0</v>
      </c>
      <c r="S1060" s="29">
        <v>0</v>
      </c>
      <c r="T1060" s="30">
        <v>0</v>
      </c>
      <c r="U1060" s="19"/>
      <c r="V1060" s="26">
        <v>0</v>
      </c>
      <c r="W1060" s="26">
        <v>0</v>
      </c>
      <c r="X1060" s="27">
        <v>0</v>
      </c>
      <c r="Y1060" s="18"/>
      <c r="Z1060" s="29">
        <v>0</v>
      </c>
      <c r="AA1060" s="29">
        <v>0</v>
      </c>
      <c r="AB1060" s="30">
        <v>0</v>
      </c>
      <c r="AC1060" s="19"/>
      <c r="AD1060" s="26">
        <v>0</v>
      </c>
      <c r="AE1060" s="26">
        <v>0</v>
      </c>
      <c r="AF1060" s="27">
        <v>0</v>
      </c>
      <c r="AG1060" s="18"/>
      <c r="AH1060" s="34">
        <v>114</v>
      </c>
      <c r="AI1060" s="34">
        <v>88.4</v>
      </c>
      <c r="AJ1060" s="34">
        <v>-25.599999999999994</v>
      </c>
      <c r="AK1060" s="32">
        <v>-0.22456140350877188</v>
      </c>
      <c r="AL1060" s="35">
        <v>44344.041666666664</v>
      </c>
      <c r="AM1060" s="16"/>
    </row>
    <row r="1061" spans="1:39" ht="41.25" x14ac:dyDescent="0.25">
      <c r="A1061" s="25" t="s">
        <v>1688</v>
      </c>
      <c r="B1061" s="25" t="s">
        <v>1043</v>
      </c>
      <c r="C1061" s="39">
        <v>1146286</v>
      </c>
      <c r="D1061" s="25" t="s">
        <v>1768</v>
      </c>
      <c r="E1061" s="25" t="s">
        <v>53</v>
      </c>
      <c r="F1061" s="25" t="s">
        <v>54</v>
      </c>
      <c r="G1061" s="25" t="s">
        <v>56</v>
      </c>
      <c r="H1061" s="17"/>
      <c r="I1061" s="17"/>
      <c r="J1061" s="17"/>
      <c r="K1061" s="25" t="s">
        <v>58</v>
      </c>
      <c r="L1061" s="25" t="s">
        <v>1045</v>
      </c>
      <c r="M1061" s="25" t="s">
        <v>1697</v>
      </c>
      <c r="N1061" s="26">
        <v>83768.69</v>
      </c>
      <c r="O1061" s="26">
        <v>66288.75</v>
      </c>
      <c r="P1061" s="27">
        <v>-17479.940000000002</v>
      </c>
      <c r="Q1061" s="28">
        <v>-0.20866913401654008</v>
      </c>
      <c r="R1061" s="29">
        <v>0</v>
      </c>
      <c r="S1061" s="29">
        <v>0</v>
      </c>
      <c r="T1061" s="30">
        <v>0</v>
      </c>
      <c r="U1061" s="19"/>
      <c r="V1061" s="26">
        <v>0</v>
      </c>
      <c r="W1061" s="26">
        <v>0</v>
      </c>
      <c r="X1061" s="27">
        <v>0</v>
      </c>
      <c r="Y1061" s="18"/>
      <c r="Z1061" s="29">
        <v>0</v>
      </c>
      <c r="AA1061" s="29">
        <v>0</v>
      </c>
      <c r="AB1061" s="30">
        <v>0</v>
      </c>
      <c r="AC1061" s="19"/>
      <c r="AD1061" s="26">
        <v>0</v>
      </c>
      <c r="AE1061" s="26">
        <v>0</v>
      </c>
      <c r="AF1061" s="27">
        <v>0</v>
      </c>
      <c r="AG1061" s="18"/>
      <c r="AH1061" s="34">
        <v>114</v>
      </c>
      <c r="AI1061" s="34">
        <v>111</v>
      </c>
      <c r="AJ1061" s="34">
        <v>-3</v>
      </c>
      <c r="AK1061" s="32">
        <v>-2.6315789473684209E-2</v>
      </c>
      <c r="AL1061" s="35">
        <v>44134.041666666664</v>
      </c>
      <c r="AM1061" s="16"/>
    </row>
    <row r="1062" spans="1:39" ht="33" x14ac:dyDescent="0.25">
      <c r="A1062" s="25" t="s">
        <v>1688</v>
      </c>
      <c r="B1062" s="25" t="s">
        <v>51</v>
      </c>
      <c r="C1062" s="39">
        <v>1146287</v>
      </c>
      <c r="D1062" s="25" t="s">
        <v>1840</v>
      </c>
      <c r="E1062" s="25" t="s">
        <v>53</v>
      </c>
      <c r="F1062" s="25" t="s">
        <v>54</v>
      </c>
      <c r="G1062" s="25" t="s">
        <v>56</v>
      </c>
      <c r="H1062" s="17"/>
      <c r="I1062" s="17"/>
      <c r="J1062" s="17"/>
      <c r="K1062" s="25" t="s">
        <v>65</v>
      </c>
      <c r="L1062" s="25" t="s">
        <v>1766</v>
      </c>
      <c r="M1062" s="25" t="s">
        <v>1697</v>
      </c>
      <c r="N1062" s="26">
        <v>81742.149999999994</v>
      </c>
      <c r="O1062" s="26">
        <v>82720.84</v>
      </c>
      <c r="P1062" s="27">
        <v>978.69000000000233</v>
      </c>
      <c r="Q1062" s="28">
        <v>1.1972892809890643E-2</v>
      </c>
      <c r="R1062" s="29">
        <v>0</v>
      </c>
      <c r="S1062" s="29">
        <v>0</v>
      </c>
      <c r="T1062" s="30">
        <v>0</v>
      </c>
      <c r="U1062" s="19"/>
      <c r="V1062" s="26">
        <v>0</v>
      </c>
      <c r="W1062" s="26">
        <v>0</v>
      </c>
      <c r="X1062" s="27">
        <v>0</v>
      </c>
      <c r="Y1062" s="18"/>
      <c r="Z1062" s="29">
        <v>0</v>
      </c>
      <c r="AA1062" s="29">
        <v>0</v>
      </c>
      <c r="AB1062" s="30">
        <v>0</v>
      </c>
      <c r="AC1062" s="19"/>
      <c r="AD1062" s="26">
        <v>0</v>
      </c>
      <c r="AE1062" s="26">
        <v>0</v>
      </c>
      <c r="AF1062" s="27">
        <v>0</v>
      </c>
      <c r="AG1062" s="18"/>
      <c r="AH1062" s="34">
        <v>91</v>
      </c>
      <c r="AI1062" s="34">
        <v>92.2</v>
      </c>
      <c r="AJ1062" s="34">
        <v>1.2000000000000028</v>
      </c>
      <c r="AK1062" s="32">
        <v>1.3186813186813218E-2</v>
      </c>
      <c r="AL1062" s="35">
        <v>44286.041666666664</v>
      </c>
      <c r="AM1062" s="16"/>
    </row>
    <row r="1063" spans="1:39" ht="57.75" x14ac:dyDescent="0.25">
      <c r="A1063" s="25" t="s">
        <v>1688</v>
      </c>
      <c r="B1063" s="25" t="s">
        <v>51</v>
      </c>
      <c r="C1063" s="39">
        <v>1146288</v>
      </c>
      <c r="D1063" s="25" t="s">
        <v>1767</v>
      </c>
      <c r="E1063" s="25" t="s">
        <v>53</v>
      </c>
      <c r="F1063" s="25" t="s">
        <v>54</v>
      </c>
      <c r="G1063" s="25" t="s">
        <v>56</v>
      </c>
      <c r="H1063" s="17"/>
      <c r="I1063" s="17"/>
      <c r="J1063" s="17"/>
      <c r="K1063" s="25" t="s">
        <v>58</v>
      </c>
      <c r="L1063" s="25" t="s">
        <v>1766</v>
      </c>
      <c r="M1063" s="25" t="s">
        <v>1697</v>
      </c>
      <c r="N1063" s="26">
        <v>81742.149999999994</v>
      </c>
      <c r="O1063" s="26">
        <v>83359.520000000004</v>
      </c>
      <c r="P1063" s="27">
        <v>1617.3700000000099</v>
      </c>
      <c r="Q1063" s="28">
        <v>1.9786242470989691E-2</v>
      </c>
      <c r="R1063" s="29">
        <v>0</v>
      </c>
      <c r="S1063" s="29">
        <v>0</v>
      </c>
      <c r="T1063" s="30">
        <v>0</v>
      </c>
      <c r="U1063" s="19"/>
      <c r="V1063" s="26">
        <v>0</v>
      </c>
      <c r="W1063" s="26">
        <v>0</v>
      </c>
      <c r="X1063" s="27">
        <v>0</v>
      </c>
      <c r="Y1063" s="18"/>
      <c r="Z1063" s="29">
        <v>0</v>
      </c>
      <c r="AA1063" s="29">
        <v>0</v>
      </c>
      <c r="AB1063" s="30">
        <v>0</v>
      </c>
      <c r="AC1063" s="19"/>
      <c r="AD1063" s="26">
        <v>0</v>
      </c>
      <c r="AE1063" s="26">
        <v>0</v>
      </c>
      <c r="AF1063" s="27">
        <v>0</v>
      </c>
      <c r="AG1063" s="18"/>
      <c r="AH1063" s="34">
        <v>91</v>
      </c>
      <c r="AI1063" s="34">
        <v>99.5</v>
      </c>
      <c r="AJ1063" s="34">
        <v>8.5</v>
      </c>
      <c r="AK1063" s="32">
        <v>9.3406593406593408E-2</v>
      </c>
      <c r="AL1063" s="35">
        <v>44316</v>
      </c>
      <c r="AM1063" s="16"/>
    </row>
    <row r="1064" spans="1:39" ht="33" x14ac:dyDescent="0.25">
      <c r="A1064" s="25" t="s">
        <v>1688</v>
      </c>
      <c r="B1064" s="25" t="s">
        <v>51</v>
      </c>
      <c r="C1064" s="39">
        <v>1146289</v>
      </c>
      <c r="D1064" s="25" t="s">
        <v>1839</v>
      </c>
      <c r="E1064" s="25" t="s">
        <v>53</v>
      </c>
      <c r="F1064" s="25" t="s">
        <v>54</v>
      </c>
      <c r="G1064" s="25" t="s">
        <v>56</v>
      </c>
      <c r="H1064" s="17"/>
      <c r="I1064" s="17"/>
      <c r="J1064" s="17"/>
      <c r="K1064" s="25" t="s">
        <v>65</v>
      </c>
      <c r="L1064" s="25" t="s">
        <v>1766</v>
      </c>
      <c r="M1064" s="25" t="s">
        <v>1697</v>
      </c>
      <c r="N1064" s="26">
        <v>84652.96</v>
      </c>
      <c r="O1064" s="26">
        <v>83630.05</v>
      </c>
      <c r="P1064" s="27">
        <v>-1022.9100000000035</v>
      </c>
      <c r="Q1064" s="28">
        <v>-1.2083570379582751E-2</v>
      </c>
      <c r="R1064" s="29">
        <v>0</v>
      </c>
      <c r="S1064" s="29">
        <v>0</v>
      </c>
      <c r="T1064" s="30">
        <v>0</v>
      </c>
      <c r="U1064" s="19"/>
      <c r="V1064" s="26">
        <v>0</v>
      </c>
      <c r="W1064" s="26">
        <v>0</v>
      </c>
      <c r="X1064" s="27">
        <v>0</v>
      </c>
      <c r="Y1064" s="18"/>
      <c r="Z1064" s="29">
        <v>0</v>
      </c>
      <c r="AA1064" s="29">
        <v>0</v>
      </c>
      <c r="AB1064" s="30">
        <v>0</v>
      </c>
      <c r="AC1064" s="19"/>
      <c r="AD1064" s="26">
        <v>0</v>
      </c>
      <c r="AE1064" s="26">
        <v>0</v>
      </c>
      <c r="AF1064" s="27">
        <v>0</v>
      </c>
      <c r="AG1064" s="18"/>
      <c r="AH1064" s="34">
        <v>114</v>
      </c>
      <c r="AI1064" s="34">
        <v>94</v>
      </c>
      <c r="AJ1064" s="34">
        <v>-20</v>
      </c>
      <c r="AK1064" s="32">
        <v>-0.17543859649122806</v>
      </c>
      <c r="AL1064" s="35">
        <v>44271.041666666664</v>
      </c>
      <c r="AM1064" s="16"/>
    </row>
    <row r="1065" spans="1:39" ht="41.25" x14ac:dyDescent="0.25">
      <c r="A1065" s="25" t="s">
        <v>1688</v>
      </c>
      <c r="B1065" s="25" t="s">
        <v>1043</v>
      </c>
      <c r="C1065" s="39">
        <v>1146290</v>
      </c>
      <c r="D1065" s="25" t="s">
        <v>1762</v>
      </c>
      <c r="E1065" s="25" t="s">
        <v>53</v>
      </c>
      <c r="F1065" s="25" t="s">
        <v>54</v>
      </c>
      <c r="G1065" s="25" t="s">
        <v>56</v>
      </c>
      <c r="H1065" s="17"/>
      <c r="I1065" s="17"/>
      <c r="J1065" s="17"/>
      <c r="K1065" s="25" t="s">
        <v>58</v>
      </c>
      <c r="L1065" s="25" t="s">
        <v>1045</v>
      </c>
      <c r="M1065" s="25" t="s">
        <v>1697</v>
      </c>
      <c r="N1065" s="26">
        <v>75449</v>
      </c>
      <c r="O1065" s="26">
        <v>75495.12</v>
      </c>
      <c r="P1065" s="27">
        <v>46.119999999995343</v>
      </c>
      <c r="Q1065" s="28">
        <v>6.1127384060750099E-4</v>
      </c>
      <c r="R1065" s="29">
        <v>0</v>
      </c>
      <c r="S1065" s="29">
        <v>0</v>
      </c>
      <c r="T1065" s="30">
        <v>0</v>
      </c>
      <c r="U1065" s="19"/>
      <c r="V1065" s="26">
        <v>0</v>
      </c>
      <c r="W1065" s="26">
        <v>0</v>
      </c>
      <c r="X1065" s="27">
        <v>0</v>
      </c>
      <c r="Y1065" s="18"/>
      <c r="Z1065" s="29">
        <v>0</v>
      </c>
      <c r="AA1065" s="29">
        <v>0</v>
      </c>
      <c r="AB1065" s="30">
        <v>0</v>
      </c>
      <c r="AC1065" s="19"/>
      <c r="AD1065" s="26">
        <v>0</v>
      </c>
      <c r="AE1065" s="26">
        <v>0</v>
      </c>
      <c r="AF1065" s="27">
        <v>0</v>
      </c>
      <c r="AG1065" s="18"/>
      <c r="AH1065" s="34">
        <v>50.5</v>
      </c>
      <c r="AI1065" s="34">
        <v>41</v>
      </c>
      <c r="AJ1065" s="34">
        <v>-9.5</v>
      </c>
      <c r="AK1065" s="32">
        <v>-0.18811881188118812</v>
      </c>
      <c r="AL1065" s="35">
        <v>44165.041666666664</v>
      </c>
      <c r="AM1065" s="16"/>
    </row>
    <row r="1066" spans="1:39" ht="41.25" x14ac:dyDescent="0.25">
      <c r="A1066" s="25" t="s">
        <v>1688</v>
      </c>
      <c r="B1066" s="25" t="s">
        <v>1043</v>
      </c>
      <c r="C1066" s="39">
        <v>1146291</v>
      </c>
      <c r="D1066" s="25" t="s">
        <v>1764</v>
      </c>
      <c r="E1066" s="25" t="s">
        <v>53</v>
      </c>
      <c r="F1066" s="25" t="s">
        <v>54</v>
      </c>
      <c r="G1066" s="25" t="s">
        <v>56</v>
      </c>
      <c r="H1066" s="17"/>
      <c r="I1066" s="17"/>
      <c r="J1066" s="17"/>
      <c r="K1066" s="25" t="s">
        <v>58</v>
      </c>
      <c r="L1066" s="25" t="s">
        <v>1045</v>
      </c>
      <c r="M1066" s="25" t="s">
        <v>1697</v>
      </c>
      <c r="N1066" s="26">
        <v>22259.1</v>
      </c>
      <c r="O1066" s="26">
        <v>29579.27</v>
      </c>
      <c r="P1066" s="27">
        <v>7320.1700000000019</v>
      </c>
      <c r="Q1066" s="28">
        <v>0.32886190367085832</v>
      </c>
      <c r="R1066" s="29">
        <v>0</v>
      </c>
      <c r="S1066" s="29">
        <v>0</v>
      </c>
      <c r="T1066" s="30">
        <v>0</v>
      </c>
      <c r="U1066" s="19"/>
      <c r="V1066" s="26">
        <v>0</v>
      </c>
      <c r="W1066" s="26">
        <v>0</v>
      </c>
      <c r="X1066" s="27">
        <v>0</v>
      </c>
      <c r="Y1066" s="18"/>
      <c r="Z1066" s="29">
        <v>0</v>
      </c>
      <c r="AA1066" s="29">
        <v>0</v>
      </c>
      <c r="AB1066" s="30">
        <v>0</v>
      </c>
      <c r="AC1066" s="19"/>
      <c r="AD1066" s="26">
        <v>0</v>
      </c>
      <c r="AE1066" s="26">
        <v>0</v>
      </c>
      <c r="AF1066" s="27">
        <v>0</v>
      </c>
      <c r="AG1066" s="18"/>
      <c r="AH1066" s="34">
        <v>6</v>
      </c>
      <c r="AI1066" s="34">
        <v>880</v>
      </c>
      <c r="AJ1066" s="34">
        <v>874</v>
      </c>
      <c r="AK1066" s="32">
        <v>145.66666666666666</v>
      </c>
      <c r="AL1066" s="35">
        <v>44083.041666666664</v>
      </c>
      <c r="AM1066" s="16"/>
    </row>
    <row r="1067" spans="1:39" ht="49.5" x14ac:dyDescent="0.25">
      <c r="A1067" s="25" t="s">
        <v>1688</v>
      </c>
      <c r="B1067" s="25" t="s">
        <v>1043</v>
      </c>
      <c r="C1067" s="39">
        <v>1146292</v>
      </c>
      <c r="D1067" s="25" t="s">
        <v>1777</v>
      </c>
      <c r="E1067" s="25" t="s">
        <v>53</v>
      </c>
      <c r="F1067" s="25" t="s">
        <v>54</v>
      </c>
      <c r="G1067" s="25" t="s">
        <v>56</v>
      </c>
      <c r="H1067" s="17"/>
      <c r="I1067" s="17"/>
      <c r="J1067" s="17"/>
      <c r="K1067" s="25" t="s">
        <v>58</v>
      </c>
      <c r="L1067" s="25" t="s">
        <v>1045</v>
      </c>
      <c r="M1067" s="25" t="s">
        <v>1697</v>
      </c>
      <c r="N1067" s="26">
        <v>22259.1</v>
      </c>
      <c r="O1067" s="26">
        <v>29130.14</v>
      </c>
      <c r="P1067" s="27">
        <v>6871.0400000000009</v>
      </c>
      <c r="Q1067" s="28">
        <v>0.30868453800917384</v>
      </c>
      <c r="R1067" s="29">
        <v>0</v>
      </c>
      <c r="S1067" s="29">
        <v>0</v>
      </c>
      <c r="T1067" s="30">
        <v>0</v>
      </c>
      <c r="U1067" s="19"/>
      <c r="V1067" s="26">
        <v>0</v>
      </c>
      <c r="W1067" s="26">
        <v>0</v>
      </c>
      <c r="X1067" s="27">
        <v>0</v>
      </c>
      <c r="Y1067" s="18"/>
      <c r="Z1067" s="29">
        <v>0</v>
      </c>
      <c r="AA1067" s="29">
        <v>0</v>
      </c>
      <c r="AB1067" s="30">
        <v>0</v>
      </c>
      <c r="AC1067" s="19"/>
      <c r="AD1067" s="26">
        <v>0</v>
      </c>
      <c r="AE1067" s="26">
        <v>0</v>
      </c>
      <c r="AF1067" s="27">
        <v>0</v>
      </c>
      <c r="AG1067" s="18"/>
      <c r="AH1067" s="34">
        <v>6</v>
      </c>
      <c r="AI1067" s="34">
        <v>864</v>
      </c>
      <c r="AJ1067" s="34">
        <v>858</v>
      </c>
      <c r="AK1067" s="32">
        <v>143</v>
      </c>
      <c r="AL1067" s="35">
        <v>44057.041666666664</v>
      </c>
      <c r="AM1067" s="16"/>
    </row>
    <row r="1068" spans="1:39" ht="24.75" x14ac:dyDescent="0.25">
      <c r="A1068" s="25" t="s">
        <v>1688</v>
      </c>
      <c r="B1068" s="25" t="s">
        <v>1043</v>
      </c>
      <c r="C1068" s="39">
        <v>1150261</v>
      </c>
      <c r="D1068" s="25" t="s">
        <v>1770</v>
      </c>
      <c r="E1068" s="25" t="s">
        <v>53</v>
      </c>
      <c r="F1068" s="25" t="s">
        <v>54</v>
      </c>
      <c r="G1068" s="25" t="s">
        <v>56</v>
      </c>
      <c r="H1068" s="17"/>
      <c r="I1068" s="17"/>
      <c r="J1068" s="17"/>
      <c r="K1068" s="25" t="s">
        <v>65</v>
      </c>
      <c r="L1068" s="25" t="s">
        <v>1045</v>
      </c>
      <c r="M1068" s="25" t="s">
        <v>1697</v>
      </c>
      <c r="N1068" s="26">
        <v>495446.94</v>
      </c>
      <c r="O1068" s="26">
        <v>430341.66</v>
      </c>
      <c r="P1068" s="27">
        <v>-65105.280000000028</v>
      </c>
      <c r="Q1068" s="28">
        <v>-0.13140716945390768</v>
      </c>
      <c r="R1068" s="29">
        <v>0</v>
      </c>
      <c r="S1068" s="29">
        <v>0</v>
      </c>
      <c r="T1068" s="30">
        <v>0</v>
      </c>
      <c r="U1068" s="19"/>
      <c r="V1068" s="26">
        <v>0</v>
      </c>
      <c r="W1068" s="26">
        <v>0</v>
      </c>
      <c r="X1068" s="27">
        <v>0</v>
      </c>
      <c r="Y1068" s="18"/>
      <c r="Z1068" s="29">
        <v>0</v>
      </c>
      <c r="AA1068" s="29">
        <v>0</v>
      </c>
      <c r="AB1068" s="30">
        <v>0</v>
      </c>
      <c r="AC1068" s="19"/>
      <c r="AD1068" s="26">
        <v>0</v>
      </c>
      <c r="AE1068" s="26">
        <v>0</v>
      </c>
      <c r="AF1068" s="27">
        <v>0</v>
      </c>
      <c r="AG1068" s="18"/>
      <c r="AH1068" s="34">
        <v>592</v>
      </c>
      <c r="AI1068" s="34">
        <v>525.29999999999995</v>
      </c>
      <c r="AJ1068" s="34">
        <v>-66.700000000000045</v>
      </c>
      <c r="AK1068" s="32">
        <v>-0.11266891891891899</v>
      </c>
      <c r="AL1068" s="35">
        <v>44147.041666666664</v>
      </c>
      <c r="AM1068" s="16"/>
    </row>
    <row r="1069" spans="1:39" ht="16.5" x14ac:dyDescent="0.25">
      <c r="A1069" s="25" t="s">
        <v>1688</v>
      </c>
      <c r="B1069" s="25" t="s">
        <v>1043</v>
      </c>
      <c r="C1069" s="39">
        <v>1151466</v>
      </c>
      <c r="D1069" s="25" t="s">
        <v>1711</v>
      </c>
      <c r="E1069" s="25" t="s">
        <v>53</v>
      </c>
      <c r="F1069" s="25" t="s">
        <v>54</v>
      </c>
      <c r="G1069" s="25" t="s">
        <v>56</v>
      </c>
      <c r="H1069" s="17"/>
      <c r="I1069" s="17"/>
      <c r="J1069" s="17"/>
      <c r="K1069" s="25" t="s">
        <v>65</v>
      </c>
      <c r="L1069" s="25" t="s">
        <v>1045</v>
      </c>
      <c r="M1069" s="25" t="s">
        <v>1697</v>
      </c>
      <c r="N1069" s="26">
        <v>23630</v>
      </c>
      <c r="O1069" s="26">
        <v>17151.64</v>
      </c>
      <c r="P1069" s="27">
        <v>-6478.3600000000006</v>
      </c>
      <c r="Q1069" s="28">
        <v>-0.274158273381295</v>
      </c>
      <c r="R1069" s="29">
        <v>0</v>
      </c>
      <c r="S1069" s="29">
        <v>0</v>
      </c>
      <c r="T1069" s="30">
        <v>0</v>
      </c>
      <c r="U1069" s="19"/>
      <c r="V1069" s="26">
        <v>0</v>
      </c>
      <c r="W1069" s="26">
        <v>0</v>
      </c>
      <c r="X1069" s="27">
        <v>0</v>
      </c>
      <c r="Y1069" s="18"/>
      <c r="Z1069" s="29">
        <v>0</v>
      </c>
      <c r="AA1069" s="29">
        <v>0</v>
      </c>
      <c r="AB1069" s="30">
        <v>0</v>
      </c>
      <c r="AC1069" s="19"/>
      <c r="AD1069" s="26">
        <v>0</v>
      </c>
      <c r="AE1069" s="26">
        <v>0</v>
      </c>
      <c r="AF1069" s="27">
        <v>0</v>
      </c>
      <c r="AG1069" s="18"/>
      <c r="AH1069" s="34">
        <v>30</v>
      </c>
      <c r="AI1069" s="34">
        <v>38.5</v>
      </c>
      <c r="AJ1069" s="34">
        <v>8.5</v>
      </c>
      <c r="AK1069" s="32">
        <v>0.28333333333333333</v>
      </c>
      <c r="AL1069" s="35">
        <v>44085.041666666664</v>
      </c>
      <c r="AM1069" s="16"/>
    </row>
    <row r="1070" spans="1:39" ht="33" x14ac:dyDescent="0.25">
      <c r="A1070" s="25" t="s">
        <v>1688</v>
      </c>
      <c r="B1070" s="25" t="s">
        <v>1043</v>
      </c>
      <c r="C1070" s="39">
        <v>1151747</v>
      </c>
      <c r="D1070" s="25" t="s">
        <v>1753</v>
      </c>
      <c r="E1070" s="25" t="s">
        <v>53</v>
      </c>
      <c r="F1070" s="25" t="s">
        <v>54</v>
      </c>
      <c r="G1070" s="25" t="s">
        <v>56</v>
      </c>
      <c r="H1070" s="17"/>
      <c r="I1070" s="17"/>
      <c r="J1070" s="17"/>
      <c r="K1070" s="25" t="s">
        <v>65</v>
      </c>
      <c r="L1070" s="25" t="s">
        <v>1045</v>
      </c>
      <c r="M1070" s="25" t="s">
        <v>1694</v>
      </c>
      <c r="N1070" s="26">
        <v>0</v>
      </c>
      <c r="O1070" s="26">
        <v>73759.78</v>
      </c>
      <c r="P1070" s="27">
        <v>73759.78</v>
      </c>
      <c r="Q1070" s="18"/>
      <c r="R1070" s="29">
        <v>0</v>
      </c>
      <c r="S1070" s="29">
        <v>0</v>
      </c>
      <c r="T1070" s="30">
        <v>0</v>
      </c>
      <c r="U1070" s="19"/>
      <c r="V1070" s="26">
        <v>0</v>
      </c>
      <c r="W1070" s="26">
        <v>0</v>
      </c>
      <c r="X1070" s="27">
        <v>0</v>
      </c>
      <c r="Y1070" s="18"/>
      <c r="Z1070" s="29">
        <v>0</v>
      </c>
      <c r="AA1070" s="29">
        <v>0</v>
      </c>
      <c r="AB1070" s="30">
        <v>0</v>
      </c>
      <c r="AC1070" s="19"/>
      <c r="AD1070" s="26">
        <v>0</v>
      </c>
      <c r="AE1070" s="26">
        <v>0</v>
      </c>
      <c r="AF1070" s="27">
        <v>0</v>
      </c>
      <c r="AG1070" s="18"/>
      <c r="AH1070" s="34">
        <v>0</v>
      </c>
      <c r="AI1070" s="34">
        <v>278.2</v>
      </c>
      <c r="AJ1070" s="34">
        <v>278.2</v>
      </c>
      <c r="AK1070" s="19"/>
      <c r="AL1070" s="35">
        <v>44120.041666666664</v>
      </c>
      <c r="AM1070" s="16"/>
    </row>
    <row r="1071" spans="1:39" ht="33" x14ac:dyDescent="0.25">
      <c r="A1071" s="25" t="s">
        <v>1688</v>
      </c>
      <c r="B1071" s="25" t="s">
        <v>1043</v>
      </c>
      <c r="C1071" s="39">
        <v>1152246</v>
      </c>
      <c r="D1071" s="25" t="s">
        <v>1702</v>
      </c>
      <c r="E1071" s="25" t="s">
        <v>53</v>
      </c>
      <c r="F1071" s="25" t="s">
        <v>54</v>
      </c>
      <c r="G1071" s="25" t="s">
        <v>56</v>
      </c>
      <c r="H1071" s="17"/>
      <c r="I1071" s="17"/>
      <c r="J1071" s="17"/>
      <c r="K1071" s="25" t="s">
        <v>58</v>
      </c>
      <c r="L1071" s="25" t="s">
        <v>1045</v>
      </c>
      <c r="M1071" s="25" t="s">
        <v>1691</v>
      </c>
      <c r="N1071" s="26">
        <v>88551.54</v>
      </c>
      <c r="O1071" s="26">
        <v>88679.679999999993</v>
      </c>
      <c r="P1071" s="27">
        <v>128.13999999999942</v>
      </c>
      <c r="Q1071" s="28">
        <v>1.4470668720159968E-3</v>
      </c>
      <c r="R1071" s="29">
        <v>0</v>
      </c>
      <c r="S1071" s="29">
        <v>0</v>
      </c>
      <c r="T1071" s="30">
        <v>0</v>
      </c>
      <c r="U1071" s="19"/>
      <c r="V1071" s="26">
        <v>0</v>
      </c>
      <c r="W1071" s="26">
        <v>0</v>
      </c>
      <c r="X1071" s="27">
        <v>0</v>
      </c>
      <c r="Y1071" s="18"/>
      <c r="Z1071" s="29">
        <v>0</v>
      </c>
      <c r="AA1071" s="29">
        <v>0</v>
      </c>
      <c r="AB1071" s="30">
        <v>0</v>
      </c>
      <c r="AC1071" s="19"/>
      <c r="AD1071" s="26">
        <v>0</v>
      </c>
      <c r="AE1071" s="26">
        <v>0</v>
      </c>
      <c r="AF1071" s="27">
        <v>0</v>
      </c>
      <c r="AG1071" s="18"/>
      <c r="AH1071" s="34">
        <v>195</v>
      </c>
      <c r="AI1071" s="34">
        <v>262.3</v>
      </c>
      <c r="AJ1071" s="34">
        <v>67.300000000000011</v>
      </c>
      <c r="AK1071" s="32">
        <v>0.34512820512820519</v>
      </c>
      <c r="AL1071" s="35">
        <v>44043.041666666664</v>
      </c>
      <c r="AM1071" s="16"/>
    </row>
    <row r="1072" spans="1:39" ht="41.25" x14ac:dyDescent="0.25">
      <c r="A1072" s="25" t="s">
        <v>1688</v>
      </c>
      <c r="B1072" s="25" t="s">
        <v>1043</v>
      </c>
      <c r="C1072" s="39">
        <v>1152299</v>
      </c>
      <c r="D1072" s="25" t="s">
        <v>1703</v>
      </c>
      <c r="E1072" s="25" t="s">
        <v>53</v>
      </c>
      <c r="F1072" s="25" t="s">
        <v>54</v>
      </c>
      <c r="G1072" s="25" t="s">
        <v>56</v>
      </c>
      <c r="H1072" s="17"/>
      <c r="I1072" s="17"/>
      <c r="J1072" s="17"/>
      <c r="K1072" s="25" t="s">
        <v>58</v>
      </c>
      <c r="L1072" s="25" t="s">
        <v>1045</v>
      </c>
      <c r="M1072" s="25" t="s">
        <v>1694</v>
      </c>
      <c r="N1072" s="26">
        <v>60333.8</v>
      </c>
      <c r="O1072" s="26">
        <v>53391.85</v>
      </c>
      <c r="P1072" s="27">
        <v>-6941.9500000000044</v>
      </c>
      <c r="Q1072" s="28">
        <v>-0.11505905479184146</v>
      </c>
      <c r="R1072" s="29">
        <v>7956</v>
      </c>
      <c r="S1072" s="29">
        <v>0</v>
      </c>
      <c r="T1072" s="30">
        <v>-7956</v>
      </c>
      <c r="U1072" s="31">
        <v>-1</v>
      </c>
      <c r="V1072" s="26">
        <v>48510.400000000001</v>
      </c>
      <c r="W1072" s="26">
        <v>0</v>
      </c>
      <c r="X1072" s="27">
        <v>-48510.400000000001</v>
      </c>
      <c r="Y1072" s="28">
        <v>-1</v>
      </c>
      <c r="Z1072" s="29">
        <v>2298.4</v>
      </c>
      <c r="AA1072" s="29">
        <v>0</v>
      </c>
      <c r="AB1072" s="30">
        <v>-2298.4</v>
      </c>
      <c r="AC1072" s="32">
        <v>-1</v>
      </c>
      <c r="AD1072" s="26">
        <v>1569</v>
      </c>
      <c r="AE1072" s="26">
        <v>0</v>
      </c>
      <c r="AF1072" s="27">
        <v>-1569</v>
      </c>
      <c r="AG1072" s="33">
        <v>-1</v>
      </c>
      <c r="AH1072" s="34">
        <v>113</v>
      </c>
      <c r="AI1072" s="34">
        <v>88</v>
      </c>
      <c r="AJ1072" s="34">
        <v>-25</v>
      </c>
      <c r="AK1072" s="32">
        <v>-0.22123893805309736</v>
      </c>
      <c r="AL1072" s="35">
        <v>44140.041666666664</v>
      </c>
      <c r="AM1072" s="16"/>
    </row>
    <row r="1073" spans="1:39" ht="33" x14ac:dyDescent="0.25">
      <c r="A1073" s="25" t="s">
        <v>1688</v>
      </c>
      <c r="B1073" s="25" t="s">
        <v>1043</v>
      </c>
      <c r="C1073" s="39">
        <v>1152311</v>
      </c>
      <c r="D1073" s="25" t="s">
        <v>1713</v>
      </c>
      <c r="E1073" s="25" t="s">
        <v>53</v>
      </c>
      <c r="F1073" s="25" t="s">
        <v>54</v>
      </c>
      <c r="G1073" s="25" t="s">
        <v>56</v>
      </c>
      <c r="H1073" s="17"/>
      <c r="I1073" s="17"/>
      <c r="J1073" s="17"/>
      <c r="K1073" s="25" t="s">
        <v>58</v>
      </c>
      <c r="L1073" s="25" t="s">
        <v>1045</v>
      </c>
      <c r="M1073" s="25" t="s">
        <v>1694</v>
      </c>
      <c r="N1073" s="26">
        <v>62749.78</v>
      </c>
      <c r="O1073" s="26">
        <v>55278.43</v>
      </c>
      <c r="P1073" s="27">
        <v>-7471.3499999999985</v>
      </c>
      <c r="Q1073" s="28">
        <v>-0.11906575608711295</v>
      </c>
      <c r="R1073" s="29">
        <v>0</v>
      </c>
      <c r="S1073" s="29">
        <v>0</v>
      </c>
      <c r="T1073" s="30">
        <v>0</v>
      </c>
      <c r="U1073" s="19"/>
      <c r="V1073" s="26">
        <v>0</v>
      </c>
      <c r="W1073" s="26">
        <v>0</v>
      </c>
      <c r="X1073" s="27">
        <v>0</v>
      </c>
      <c r="Y1073" s="18"/>
      <c r="Z1073" s="29">
        <v>0</v>
      </c>
      <c r="AA1073" s="29">
        <v>0</v>
      </c>
      <c r="AB1073" s="30">
        <v>0</v>
      </c>
      <c r="AC1073" s="19"/>
      <c r="AD1073" s="26">
        <v>0</v>
      </c>
      <c r="AE1073" s="26">
        <v>0</v>
      </c>
      <c r="AF1073" s="27">
        <v>0</v>
      </c>
      <c r="AG1073" s="18"/>
      <c r="AH1073" s="34">
        <v>101</v>
      </c>
      <c r="AI1073" s="34">
        <v>88.9</v>
      </c>
      <c r="AJ1073" s="34">
        <v>-12.099999999999994</v>
      </c>
      <c r="AK1073" s="32">
        <v>-0.11980198019801974</v>
      </c>
      <c r="AL1073" s="35">
        <v>44140.041666666664</v>
      </c>
      <c r="AM1073" s="16"/>
    </row>
    <row r="1074" spans="1:39" ht="24.75" x14ac:dyDescent="0.25">
      <c r="A1074" s="25" t="s">
        <v>1688</v>
      </c>
      <c r="B1074" s="25" t="s">
        <v>1043</v>
      </c>
      <c r="C1074" s="39">
        <v>1152312</v>
      </c>
      <c r="D1074" s="25" t="s">
        <v>1714</v>
      </c>
      <c r="E1074" s="25" t="s">
        <v>53</v>
      </c>
      <c r="F1074" s="25" t="s">
        <v>54</v>
      </c>
      <c r="G1074" s="25" t="s">
        <v>56</v>
      </c>
      <c r="H1074" s="17"/>
      <c r="I1074" s="17"/>
      <c r="J1074" s="17"/>
      <c r="K1074" s="25" t="s">
        <v>58</v>
      </c>
      <c r="L1074" s="25" t="s">
        <v>1045</v>
      </c>
      <c r="M1074" s="25" t="s">
        <v>1694</v>
      </c>
      <c r="N1074" s="26">
        <v>60141.48</v>
      </c>
      <c r="O1074" s="26">
        <v>50061.71</v>
      </c>
      <c r="P1074" s="27">
        <v>-10079.770000000004</v>
      </c>
      <c r="Q1074" s="28">
        <v>-0.16760096359451088</v>
      </c>
      <c r="R1074" s="29">
        <v>0</v>
      </c>
      <c r="S1074" s="29">
        <v>0</v>
      </c>
      <c r="T1074" s="30">
        <v>0</v>
      </c>
      <c r="U1074" s="19"/>
      <c r="V1074" s="26">
        <v>0</v>
      </c>
      <c r="W1074" s="26">
        <v>0</v>
      </c>
      <c r="X1074" s="27">
        <v>0</v>
      </c>
      <c r="Y1074" s="18"/>
      <c r="Z1074" s="29">
        <v>0</v>
      </c>
      <c r="AA1074" s="29">
        <v>0</v>
      </c>
      <c r="AB1074" s="30">
        <v>0</v>
      </c>
      <c r="AC1074" s="19"/>
      <c r="AD1074" s="26">
        <v>0</v>
      </c>
      <c r="AE1074" s="26">
        <v>0</v>
      </c>
      <c r="AF1074" s="27">
        <v>0</v>
      </c>
      <c r="AG1074" s="18"/>
      <c r="AH1074" s="34">
        <v>95</v>
      </c>
      <c r="AI1074" s="34">
        <v>67.3</v>
      </c>
      <c r="AJ1074" s="34">
        <v>-27.700000000000003</v>
      </c>
      <c r="AK1074" s="32">
        <v>-0.2915789473684211</v>
      </c>
      <c r="AL1074" s="35">
        <v>44096.041666666664</v>
      </c>
      <c r="AM1074" s="16"/>
    </row>
    <row r="1075" spans="1:39" ht="33" x14ac:dyDescent="0.25">
      <c r="A1075" s="25" t="s">
        <v>1688</v>
      </c>
      <c r="B1075" s="25" t="s">
        <v>1043</v>
      </c>
      <c r="C1075" s="39">
        <v>1152365</v>
      </c>
      <c r="D1075" s="25" t="s">
        <v>1693</v>
      </c>
      <c r="E1075" s="25" t="s">
        <v>53</v>
      </c>
      <c r="F1075" s="25" t="s">
        <v>54</v>
      </c>
      <c r="G1075" s="25" t="s">
        <v>56</v>
      </c>
      <c r="H1075" s="17"/>
      <c r="I1075" s="17"/>
      <c r="J1075" s="17"/>
      <c r="K1075" s="25" t="s">
        <v>58</v>
      </c>
      <c r="L1075" s="25" t="s">
        <v>1045</v>
      </c>
      <c r="M1075" s="25" t="s">
        <v>1694</v>
      </c>
      <c r="N1075" s="26">
        <v>0</v>
      </c>
      <c r="O1075" s="26">
        <v>70261.97</v>
      </c>
      <c r="P1075" s="27">
        <v>70261.97</v>
      </c>
      <c r="Q1075" s="18"/>
      <c r="R1075" s="29">
        <v>0</v>
      </c>
      <c r="S1075" s="29">
        <v>0</v>
      </c>
      <c r="T1075" s="30">
        <v>0</v>
      </c>
      <c r="U1075" s="19"/>
      <c r="V1075" s="26">
        <v>0</v>
      </c>
      <c r="W1075" s="26">
        <v>0</v>
      </c>
      <c r="X1075" s="27">
        <v>0</v>
      </c>
      <c r="Y1075" s="18"/>
      <c r="Z1075" s="29">
        <v>0</v>
      </c>
      <c r="AA1075" s="29">
        <v>0</v>
      </c>
      <c r="AB1075" s="30">
        <v>0</v>
      </c>
      <c r="AC1075" s="19"/>
      <c r="AD1075" s="26">
        <v>0</v>
      </c>
      <c r="AE1075" s="26">
        <v>0</v>
      </c>
      <c r="AF1075" s="27">
        <v>0</v>
      </c>
      <c r="AG1075" s="18"/>
      <c r="AH1075" s="34">
        <v>140</v>
      </c>
      <c r="AI1075" s="34">
        <v>147.9</v>
      </c>
      <c r="AJ1075" s="34">
        <v>7.9000000000000057</v>
      </c>
      <c r="AK1075" s="32">
        <v>5.6428571428571467E-2</v>
      </c>
      <c r="AL1075" s="35">
        <v>44092.041666666664</v>
      </c>
      <c r="AM1075" s="16"/>
    </row>
    <row r="1076" spans="1:39" ht="66" x14ac:dyDescent="0.25">
      <c r="A1076" s="25" t="s">
        <v>1688</v>
      </c>
      <c r="B1076" s="25" t="s">
        <v>51</v>
      </c>
      <c r="C1076" s="39">
        <v>1152570</v>
      </c>
      <c r="D1076" s="25" t="s">
        <v>1843</v>
      </c>
      <c r="E1076" s="25" t="s">
        <v>53</v>
      </c>
      <c r="F1076" s="25" t="s">
        <v>54</v>
      </c>
      <c r="G1076" s="25" t="s">
        <v>56</v>
      </c>
      <c r="H1076" s="17"/>
      <c r="I1076" s="17"/>
      <c r="J1076" s="17"/>
      <c r="K1076" s="25" t="s">
        <v>65</v>
      </c>
      <c r="L1076" s="25" t="s">
        <v>1717</v>
      </c>
      <c r="M1076" s="25" t="s">
        <v>1697</v>
      </c>
      <c r="N1076" s="26">
        <v>8025.75</v>
      </c>
      <c r="O1076" s="26">
        <v>17432.45</v>
      </c>
      <c r="P1076" s="27">
        <v>9406.7000000000007</v>
      </c>
      <c r="Q1076" s="28">
        <v>1.1720649160514593</v>
      </c>
      <c r="R1076" s="29">
        <v>0</v>
      </c>
      <c r="S1076" s="29">
        <v>0</v>
      </c>
      <c r="T1076" s="30">
        <v>0</v>
      </c>
      <c r="U1076" s="19"/>
      <c r="V1076" s="26">
        <v>0</v>
      </c>
      <c r="W1076" s="26">
        <v>0</v>
      </c>
      <c r="X1076" s="27">
        <v>0</v>
      </c>
      <c r="Y1076" s="18"/>
      <c r="Z1076" s="29">
        <v>0</v>
      </c>
      <c r="AA1076" s="29">
        <v>0</v>
      </c>
      <c r="AB1076" s="30">
        <v>0</v>
      </c>
      <c r="AC1076" s="19"/>
      <c r="AD1076" s="26">
        <v>0</v>
      </c>
      <c r="AE1076" s="26">
        <v>0</v>
      </c>
      <c r="AF1076" s="27">
        <v>0</v>
      </c>
      <c r="AG1076" s="18"/>
      <c r="AH1076" s="34">
        <v>90.1</v>
      </c>
      <c r="AI1076" s="34">
        <v>92.5</v>
      </c>
      <c r="AJ1076" s="34">
        <v>2.4000000000000057</v>
      </c>
      <c r="AK1076" s="32">
        <v>2.6637069922308611E-2</v>
      </c>
      <c r="AL1076" s="35">
        <v>44309</v>
      </c>
      <c r="AM1076" s="16"/>
    </row>
    <row r="1077" spans="1:39" ht="33" x14ac:dyDescent="0.25">
      <c r="A1077" s="25" t="s">
        <v>1688</v>
      </c>
      <c r="B1077" s="25" t="s">
        <v>1136</v>
      </c>
      <c r="C1077" s="39">
        <v>1152590</v>
      </c>
      <c r="D1077" s="25" t="s">
        <v>1789</v>
      </c>
      <c r="E1077" s="25" t="s">
        <v>53</v>
      </c>
      <c r="F1077" s="25" t="s">
        <v>54</v>
      </c>
      <c r="G1077" s="25" t="s">
        <v>56</v>
      </c>
      <c r="H1077" s="17"/>
      <c r="I1077" s="17"/>
      <c r="J1077" s="17"/>
      <c r="K1077" s="25" t="s">
        <v>65</v>
      </c>
      <c r="L1077" s="25" t="s">
        <v>1696</v>
      </c>
      <c r="M1077" s="25" t="s">
        <v>1697</v>
      </c>
      <c r="N1077" s="26">
        <v>69945.73</v>
      </c>
      <c r="O1077" s="26">
        <v>3190.4</v>
      </c>
      <c r="P1077" s="27">
        <v>-66755.33</v>
      </c>
      <c r="Q1077" s="28">
        <v>-0.95438749441888737</v>
      </c>
      <c r="R1077" s="29">
        <v>0</v>
      </c>
      <c r="S1077" s="29">
        <v>0</v>
      </c>
      <c r="T1077" s="30">
        <v>0</v>
      </c>
      <c r="U1077" s="19"/>
      <c r="V1077" s="26">
        <v>0</v>
      </c>
      <c r="W1077" s="26">
        <v>0</v>
      </c>
      <c r="X1077" s="27">
        <v>0</v>
      </c>
      <c r="Y1077" s="18"/>
      <c r="Z1077" s="29">
        <v>0</v>
      </c>
      <c r="AA1077" s="29">
        <v>0</v>
      </c>
      <c r="AB1077" s="30">
        <v>0</v>
      </c>
      <c r="AC1077" s="19"/>
      <c r="AD1077" s="26">
        <v>0</v>
      </c>
      <c r="AE1077" s="26">
        <v>0</v>
      </c>
      <c r="AF1077" s="27">
        <v>0</v>
      </c>
      <c r="AG1077" s="18"/>
      <c r="AH1077" s="34">
        <v>226.2</v>
      </c>
      <c r="AI1077" s="34">
        <v>18.5</v>
      </c>
      <c r="AJ1077" s="34">
        <v>-207.7</v>
      </c>
      <c r="AK1077" s="32">
        <v>-0.91821396993810789</v>
      </c>
      <c r="AL1077" s="35">
        <v>44564.041666666664</v>
      </c>
      <c r="AM1077" s="16"/>
    </row>
    <row r="1078" spans="1:39" ht="24.75" x14ac:dyDescent="0.25">
      <c r="A1078" s="25" t="s">
        <v>1688</v>
      </c>
      <c r="B1078" s="25" t="s">
        <v>1043</v>
      </c>
      <c r="C1078" s="39">
        <v>1154142</v>
      </c>
      <c r="D1078" s="25" t="s">
        <v>1829</v>
      </c>
      <c r="E1078" s="25" t="s">
        <v>53</v>
      </c>
      <c r="F1078" s="25" t="s">
        <v>54</v>
      </c>
      <c r="G1078" s="25" t="s">
        <v>56</v>
      </c>
      <c r="H1078" s="17"/>
      <c r="I1078" s="17"/>
      <c r="J1078" s="17"/>
      <c r="K1078" s="25" t="s">
        <v>65</v>
      </c>
      <c r="L1078" s="25" t="s">
        <v>1045</v>
      </c>
      <c r="M1078" s="25" t="s">
        <v>1694</v>
      </c>
      <c r="N1078" s="26">
        <v>11509.39</v>
      </c>
      <c r="O1078" s="26">
        <v>11509.39</v>
      </c>
      <c r="P1078" s="27">
        <v>0</v>
      </c>
      <c r="Q1078" s="28">
        <v>0</v>
      </c>
      <c r="R1078" s="29">
        <v>0</v>
      </c>
      <c r="S1078" s="29">
        <v>0</v>
      </c>
      <c r="T1078" s="30">
        <v>0</v>
      </c>
      <c r="U1078" s="19"/>
      <c r="V1078" s="26">
        <v>0</v>
      </c>
      <c r="W1078" s="26">
        <v>0</v>
      </c>
      <c r="X1078" s="27">
        <v>0</v>
      </c>
      <c r="Y1078" s="18"/>
      <c r="Z1078" s="29">
        <v>0</v>
      </c>
      <c r="AA1078" s="29">
        <v>0</v>
      </c>
      <c r="AB1078" s="30">
        <v>0</v>
      </c>
      <c r="AC1078" s="19"/>
      <c r="AD1078" s="26">
        <v>0</v>
      </c>
      <c r="AE1078" s="26">
        <v>0</v>
      </c>
      <c r="AF1078" s="27">
        <v>0</v>
      </c>
      <c r="AG1078" s="18"/>
      <c r="AH1078" s="34">
        <v>0</v>
      </c>
      <c r="AI1078" s="34">
        <v>48.5</v>
      </c>
      <c r="AJ1078" s="34">
        <v>48.5</v>
      </c>
      <c r="AK1078" s="19"/>
      <c r="AL1078" s="35">
        <v>44176.041666666664</v>
      </c>
      <c r="AM1078" s="16"/>
    </row>
    <row r="1079" spans="1:39" ht="24.75" x14ac:dyDescent="0.25">
      <c r="A1079" s="25" t="s">
        <v>1688</v>
      </c>
      <c r="B1079" s="25" t="s">
        <v>1043</v>
      </c>
      <c r="C1079" s="39">
        <v>1154143</v>
      </c>
      <c r="D1079" s="25" t="s">
        <v>1812</v>
      </c>
      <c r="E1079" s="25" t="s">
        <v>53</v>
      </c>
      <c r="F1079" s="25" t="s">
        <v>54</v>
      </c>
      <c r="G1079" s="25" t="s">
        <v>56</v>
      </c>
      <c r="H1079" s="17"/>
      <c r="I1079" s="17"/>
      <c r="J1079" s="17"/>
      <c r="K1079" s="25" t="s">
        <v>65</v>
      </c>
      <c r="L1079" s="25" t="s">
        <v>1045</v>
      </c>
      <c r="M1079" s="25" t="s">
        <v>1694</v>
      </c>
      <c r="N1079" s="26">
        <v>7228.31</v>
      </c>
      <c r="O1079" s="26">
        <v>2125.61</v>
      </c>
      <c r="P1079" s="27">
        <v>-5102.7000000000007</v>
      </c>
      <c r="Q1079" s="28">
        <v>-0.70593264539013967</v>
      </c>
      <c r="R1079" s="29">
        <v>0</v>
      </c>
      <c r="S1079" s="29">
        <v>0</v>
      </c>
      <c r="T1079" s="30">
        <v>0</v>
      </c>
      <c r="U1079" s="19"/>
      <c r="V1079" s="26">
        <v>0</v>
      </c>
      <c r="W1079" s="26">
        <v>0</v>
      </c>
      <c r="X1079" s="27">
        <v>0</v>
      </c>
      <c r="Y1079" s="18"/>
      <c r="Z1079" s="29">
        <v>0</v>
      </c>
      <c r="AA1079" s="29">
        <v>0</v>
      </c>
      <c r="AB1079" s="30">
        <v>0</v>
      </c>
      <c r="AC1079" s="19"/>
      <c r="AD1079" s="26">
        <v>0</v>
      </c>
      <c r="AE1079" s="26">
        <v>0</v>
      </c>
      <c r="AF1079" s="27">
        <v>0</v>
      </c>
      <c r="AG1079" s="18"/>
      <c r="AH1079" s="34">
        <v>44</v>
      </c>
      <c r="AI1079" s="34">
        <v>-2</v>
      </c>
      <c r="AJ1079" s="34">
        <v>-46</v>
      </c>
      <c r="AK1079" s="32">
        <v>-1.0454545454545454</v>
      </c>
      <c r="AL1079" s="35">
        <v>44176.041666666664</v>
      </c>
      <c r="AM1079" s="16"/>
    </row>
    <row r="1080" spans="1:39" ht="16.5" x14ac:dyDescent="0.25">
      <c r="A1080" s="25" t="s">
        <v>1688</v>
      </c>
      <c r="B1080" s="25" t="s">
        <v>1043</v>
      </c>
      <c r="C1080" s="39">
        <v>1154144</v>
      </c>
      <c r="D1080" s="25" t="s">
        <v>1828</v>
      </c>
      <c r="E1080" s="25" t="s">
        <v>53</v>
      </c>
      <c r="F1080" s="25" t="s">
        <v>54</v>
      </c>
      <c r="G1080" s="25" t="s">
        <v>56</v>
      </c>
      <c r="H1080" s="17"/>
      <c r="I1080" s="17"/>
      <c r="J1080" s="17"/>
      <c r="K1080" s="25" t="s">
        <v>65</v>
      </c>
      <c r="L1080" s="25" t="s">
        <v>1045</v>
      </c>
      <c r="M1080" s="25" t="s">
        <v>1694</v>
      </c>
      <c r="N1080" s="26">
        <v>6385.4</v>
      </c>
      <c r="O1080" s="26">
        <v>6385.4</v>
      </c>
      <c r="P1080" s="27">
        <v>0</v>
      </c>
      <c r="Q1080" s="28">
        <v>0</v>
      </c>
      <c r="R1080" s="29">
        <v>0</v>
      </c>
      <c r="S1080" s="29">
        <v>0</v>
      </c>
      <c r="T1080" s="30">
        <v>0</v>
      </c>
      <c r="U1080" s="19"/>
      <c r="V1080" s="26">
        <v>0</v>
      </c>
      <c r="W1080" s="26">
        <v>0</v>
      </c>
      <c r="X1080" s="27">
        <v>0</v>
      </c>
      <c r="Y1080" s="18"/>
      <c r="Z1080" s="29">
        <v>0</v>
      </c>
      <c r="AA1080" s="29">
        <v>0</v>
      </c>
      <c r="AB1080" s="30">
        <v>0</v>
      </c>
      <c r="AC1080" s="19"/>
      <c r="AD1080" s="26">
        <v>0</v>
      </c>
      <c r="AE1080" s="26">
        <v>0</v>
      </c>
      <c r="AF1080" s="27">
        <v>0</v>
      </c>
      <c r="AG1080" s="18"/>
      <c r="AH1080" s="34">
        <v>0</v>
      </c>
      <c r="AI1080" s="34">
        <v>31.5</v>
      </c>
      <c r="AJ1080" s="34">
        <v>31.5</v>
      </c>
      <c r="AK1080" s="19"/>
      <c r="AL1080" s="35">
        <v>44176.041666666664</v>
      </c>
      <c r="AM1080" s="16"/>
    </row>
    <row r="1081" spans="1:39" ht="49.5" x14ac:dyDescent="0.25">
      <c r="A1081" s="25" t="s">
        <v>1688</v>
      </c>
      <c r="B1081" s="25" t="s">
        <v>51</v>
      </c>
      <c r="C1081" s="39">
        <v>1155218</v>
      </c>
      <c r="D1081" s="25" t="s">
        <v>1845</v>
      </c>
      <c r="E1081" s="25" t="s">
        <v>53</v>
      </c>
      <c r="F1081" s="25" t="s">
        <v>54</v>
      </c>
      <c r="G1081" s="25" t="s">
        <v>56</v>
      </c>
      <c r="H1081" s="17"/>
      <c r="I1081" s="17"/>
      <c r="J1081" s="17"/>
      <c r="K1081" s="25" t="s">
        <v>65</v>
      </c>
      <c r="L1081" s="25" t="s">
        <v>1696</v>
      </c>
      <c r="M1081" s="25" t="s">
        <v>1691</v>
      </c>
      <c r="N1081" s="26">
        <v>9500</v>
      </c>
      <c r="O1081" s="26">
        <v>5637.75</v>
      </c>
      <c r="P1081" s="27">
        <v>-3862.25</v>
      </c>
      <c r="Q1081" s="28">
        <v>-0.40655263157894739</v>
      </c>
      <c r="R1081" s="29">
        <v>0</v>
      </c>
      <c r="S1081" s="29">
        <v>0</v>
      </c>
      <c r="T1081" s="30">
        <v>0</v>
      </c>
      <c r="U1081" s="19"/>
      <c r="V1081" s="26">
        <v>0</v>
      </c>
      <c r="W1081" s="26">
        <v>0</v>
      </c>
      <c r="X1081" s="27">
        <v>0</v>
      </c>
      <c r="Y1081" s="18"/>
      <c r="Z1081" s="29">
        <v>0</v>
      </c>
      <c r="AA1081" s="29">
        <v>0</v>
      </c>
      <c r="AB1081" s="30">
        <v>0</v>
      </c>
      <c r="AC1081" s="19"/>
      <c r="AD1081" s="26">
        <v>0</v>
      </c>
      <c r="AE1081" s="26">
        <v>0</v>
      </c>
      <c r="AF1081" s="27">
        <v>0</v>
      </c>
      <c r="AG1081" s="18"/>
      <c r="AH1081" s="34">
        <v>0</v>
      </c>
      <c r="AI1081" s="34">
        <v>45.5</v>
      </c>
      <c r="AJ1081" s="34">
        <v>45.5</v>
      </c>
      <c r="AK1081" s="19"/>
      <c r="AL1081" s="35">
        <v>44344.041666666664</v>
      </c>
      <c r="AM1081" s="16"/>
    </row>
    <row r="1082" spans="1:39" ht="33" x14ac:dyDescent="0.25">
      <c r="A1082" s="25" t="s">
        <v>1688</v>
      </c>
      <c r="B1082" s="25" t="s">
        <v>51</v>
      </c>
      <c r="C1082" s="39">
        <v>1155355</v>
      </c>
      <c r="D1082" s="25" t="s">
        <v>1774</v>
      </c>
      <c r="E1082" s="25" t="s">
        <v>53</v>
      </c>
      <c r="F1082" s="25" t="s">
        <v>54</v>
      </c>
      <c r="G1082" s="25" t="s">
        <v>56</v>
      </c>
      <c r="H1082" s="17"/>
      <c r="I1082" s="17"/>
      <c r="J1082" s="17"/>
      <c r="K1082" s="25" t="s">
        <v>65</v>
      </c>
      <c r="L1082" s="25" t="s">
        <v>1725</v>
      </c>
      <c r="M1082" s="25" t="s">
        <v>1697</v>
      </c>
      <c r="N1082" s="26">
        <v>48928.45</v>
      </c>
      <c r="O1082" s="26">
        <v>59850.74</v>
      </c>
      <c r="P1082" s="27">
        <v>10922.29</v>
      </c>
      <c r="Q1082" s="28">
        <v>0.22322983867259236</v>
      </c>
      <c r="R1082" s="29">
        <v>0</v>
      </c>
      <c r="S1082" s="29">
        <v>0</v>
      </c>
      <c r="T1082" s="30">
        <v>0</v>
      </c>
      <c r="U1082" s="19"/>
      <c r="V1082" s="26">
        <v>0</v>
      </c>
      <c r="W1082" s="26">
        <v>0</v>
      </c>
      <c r="X1082" s="27">
        <v>0</v>
      </c>
      <c r="Y1082" s="18"/>
      <c r="Z1082" s="29">
        <v>0</v>
      </c>
      <c r="AA1082" s="29">
        <v>0</v>
      </c>
      <c r="AB1082" s="30">
        <v>0</v>
      </c>
      <c r="AC1082" s="19"/>
      <c r="AD1082" s="26">
        <v>0</v>
      </c>
      <c r="AE1082" s="26">
        <v>0</v>
      </c>
      <c r="AF1082" s="27">
        <v>0</v>
      </c>
      <c r="AG1082" s="18"/>
      <c r="AH1082" s="34">
        <v>78.25</v>
      </c>
      <c r="AI1082" s="34">
        <v>73</v>
      </c>
      <c r="AJ1082" s="34">
        <v>-5.25</v>
      </c>
      <c r="AK1082" s="32">
        <v>-6.7092651757188496E-2</v>
      </c>
      <c r="AL1082" s="35">
        <v>44319</v>
      </c>
      <c r="AM1082" s="16"/>
    </row>
    <row r="1083" spans="1:39" ht="57.75" x14ac:dyDescent="0.25">
      <c r="A1083" s="25" t="s">
        <v>1688</v>
      </c>
      <c r="B1083" s="25" t="s">
        <v>51</v>
      </c>
      <c r="C1083" s="39">
        <v>1157566</v>
      </c>
      <c r="D1083" s="25" t="s">
        <v>1771</v>
      </c>
      <c r="E1083" s="25" t="s">
        <v>53</v>
      </c>
      <c r="F1083" s="25" t="s">
        <v>54</v>
      </c>
      <c r="G1083" s="25" t="s">
        <v>56</v>
      </c>
      <c r="H1083" s="17"/>
      <c r="I1083" s="17"/>
      <c r="J1083" s="17"/>
      <c r="K1083" s="25" t="s">
        <v>65</v>
      </c>
      <c r="L1083" s="25" t="s">
        <v>1699</v>
      </c>
      <c r="M1083" s="25" t="s">
        <v>1697</v>
      </c>
      <c r="N1083" s="26">
        <v>104928.47</v>
      </c>
      <c r="O1083" s="26">
        <v>76035.16</v>
      </c>
      <c r="P1083" s="27">
        <v>-28893.309999999998</v>
      </c>
      <c r="Q1083" s="28">
        <v>-0.27536196801497248</v>
      </c>
      <c r="R1083" s="29">
        <v>0</v>
      </c>
      <c r="S1083" s="29">
        <v>0</v>
      </c>
      <c r="T1083" s="30">
        <v>0</v>
      </c>
      <c r="U1083" s="19"/>
      <c r="V1083" s="26">
        <v>0</v>
      </c>
      <c r="W1083" s="26">
        <v>0</v>
      </c>
      <c r="X1083" s="27">
        <v>0</v>
      </c>
      <c r="Y1083" s="18"/>
      <c r="Z1083" s="29">
        <v>0</v>
      </c>
      <c r="AA1083" s="29">
        <v>0</v>
      </c>
      <c r="AB1083" s="30">
        <v>0</v>
      </c>
      <c r="AC1083" s="19"/>
      <c r="AD1083" s="26">
        <v>0</v>
      </c>
      <c r="AE1083" s="26">
        <v>0</v>
      </c>
      <c r="AF1083" s="27">
        <v>0</v>
      </c>
      <c r="AG1083" s="18"/>
      <c r="AH1083" s="34">
        <v>208.85</v>
      </c>
      <c r="AI1083" s="34">
        <v>174.3</v>
      </c>
      <c r="AJ1083" s="34">
        <v>-34.549999999999983</v>
      </c>
      <c r="AK1083" s="32">
        <v>-0.16542973425903751</v>
      </c>
      <c r="AL1083" s="35">
        <v>44237.041666666664</v>
      </c>
      <c r="AM1083" s="16"/>
    </row>
    <row r="1084" spans="1:39" ht="24.75" x14ac:dyDescent="0.25">
      <c r="A1084" s="25" t="s">
        <v>1688</v>
      </c>
      <c r="B1084" s="25" t="s">
        <v>51</v>
      </c>
      <c r="C1084" s="39">
        <v>1158579</v>
      </c>
      <c r="D1084" s="25" t="s">
        <v>1826</v>
      </c>
      <c r="E1084" s="25" t="s">
        <v>53</v>
      </c>
      <c r="F1084" s="25" t="s">
        <v>54</v>
      </c>
      <c r="G1084" s="25" t="s">
        <v>56</v>
      </c>
      <c r="H1084" s="17"/>
      <c r="I1084" s="17"/>
      <c r="J1084" s="17"/>
      <c r="K1084" s="25" t="s">
        <v>65</v>
      </c>
      <c r="L1084" s="25" t="s">
        <v>1725</v>
      </c>
      <c r="M1084" s="25" t="s">
        <v>1697</v>
      </c>
      <c r="N1084" s="26">
        <v>189348.8</v>
      </c>
      <c r="O1084" s="26">
        <v>154932.35</v>
      </c>
      <c r="P1084" s="27">
        <v>-34416.449999999983</v>
      </c>
      <c r="Q1084" s="28">
        <v>-0.1817621764700911</v>
      </c>
      <c r="R1084" s="29">
        <v>0</v>
      </c>
      <c r="S1084" s="29">
        <v>0</v>
      </c>
      <c r="T1084" s="30">
        <v>0</v>
      </c>
      <c r="U1084" s="19"/>
      <c r="V1084" s="26">
        <v>0</v>
      </c>
      <c r="W1084" s="26">
        <v>0</v>
      </c>
      <c r="X1084" s="27">
        <v>0</v>
      </c>
      <c r="Y1084" s="18"/>
      <c r="Z1084" s="29">
        <v>0</v>
      </c>
      <c r="AA1084" s="29">
        <v>0</v>
      </c>
      <c r="AB1084" s="30">
        <v>0</v>
      </c>
      <c r="AC1084" s="19"/>
      <c r="AD1084" s="26">
        <v>0</v>
      </c>
      <c r="AE1084" s="26">
        <v>0</v>
      </c>
      <c r="AF1084" s="27">
        <v>0</v>
      </c>
      <c r="AG1084" s="18"/>
      <c r="AH1084" s="34">
        <v>219</v>
      </c>
      <c r="AI1084" s="34">
        <v>202</v>
      </c>
      <c r="AJ1084" s="34">
        <v>-17</v>
      </c>
      <c r="AK1084" s="32">
        <v>-7.7625570776255703E-2</v>
      </c>
      <c r="AL1084" s="35">
        <v>44518.041666666664</v>
      </c>
      <c r="AM1084" s="16"/>
    </row>
    <row r="1085" spans="1:39" ht="33" x14ac:dyDescent="0.25">
      <c r="A1085" s="25" t="s">
        <v>1688</v>
      </c>
      <c r="B1085" s="25" t="s">
        <v>1043</v>
      </c>
      <c r="C1085" s="39">
        <v>1158656</v>
      </c>
      <c r="D1085" s="25" t="s">
        <v>1779</v>
      </c>
      <c r="E1085" s="25" t="s">
        <v>53</v>
      </c>
      <c r="F1085" s="25" t="s">
        <v>54</v>
      </c>
      <c r="G1085" s="25" t="s">
        <v>56</v>
      </c>
      <c r="H1085" s="17"/>
      <c r="I1085" s="17"/>
      <c r="J1085" s="17"/>
      <c r="K1085" s="25" t="s">
        <v>65</v>
      </c>
      <c r="L1085" s="25" t="s">
        <v>1045</v>
      </c>
      <c r="M1085" s="25" t="s">
        <v>1697</v>
      </c>
      <c r="N1085" s="26">
        <v>0</v>
      </c>
      <c r="O1085" s="26">
        <v>0</v>
      </c>
      <c r="P1085" s="27">
        <v>0</v>
      </c>
      <c r="Q1085" s="18"/>
      <c r="R1085" s="29">
        <v>0</v>
      </c>
      <c r="S1085" s="29">
        <v>0</v>
      </c>
      <c r="T1085" s="30">
        <v>0</v>
      </c>
      <c r="U1085" s="19"/>
      <c r="V1085" s="26">
        <v>0</v>
      </c>
      <c r="W1085" s="26">
        <v>0</v>
      </c>
      <c r="X1085" s="27">
        <v>0</v>
      </c>
      <c r="Y1085" s="18"/>
      <c r="Z1085" s="29">
        <v>0</v>
      </c>
      <c r="AA1085" s="29">
        <v>0</v>
      </c>
      <c r="AB1085" s="30">
        <v>0</v>
      </c>
      <c r="AC1085" s="19"/>
      <c r="AD1085" s="26">
        <v>0</v>
      </c>
      <c r="AE1085" s="26">
        <v>0</v>
      </c>
      <c r="AF1085" s="27">
        <v>0</v>
      </c>
      <c r="AG1085" s="18"/>
      <c r="AH1085" s="34">
        <v>0</v>
      </c>
      <c r="AI1085" s="34">
        <v>0</v>
      </c>
      <c r="AJ1085" s="34">
        <v>0</v>
      </c>
      <c r="AK1085" s="19"/>
      <c r="AL1085" s="35">
        <v>43986.041666666664</v>
      </c>
      <c r="AM1085" s="16"/>
    </row>
    <row r="1086" spans="1:39" ht="41.25" x14ac:dyDescent="0.25">
      <c r="A1086" s="25" t="s">
        <v>1688</v>
      </c>
      <c r="B1086" s="25" t="s">
        <v>51</v>
      </c>
      <c r="C1086" s="39">
        <v>1158768</v>
      </c>
      <c r="D1086" s="25" t="s">
        <v>1716</v>
      </c>
      <c r="E1086" s="25" t="s">
        <v>53</v>
      </c>
      <c r="F1086" s="25" t="s">
        <v>54</v>
      </c>
      <c r="G1086" s="25" t="s">
        <v>56</v>
      </c>
      <c r="H1086" s="17"/>
      <c r="I1086" s="17"/>
      <c r="J1086" s="17"/>
      <c r="K1086" s="25" t="s">
        <v>58</v>
      </c>
      <c r="L1086" s="25" t="s">
        <v>1717</v>
      </c>
      <c r="M1086" s="25" t="s">
        <v>1691</v>
      </c>
      <c r="N1086" s="26">
        <v>164424.48000000001</v>
      </c>
      <c r="O1086" s="26">
        <v>122267.2</v>
      </c>
      <c r="P1086" s="27">
        <v>-42157.280000000013</v>
      </c>
      <c r="Q1086" s="28">
        <v>-0.25639296532973688</v>
      </c>
      <c r="R1086" s="29">
        <v>0</v>
      </c>
      <c r="S1086" s="29">
        <v>0</v>
      </c>
      <c r="T1086" s="30">
        <v>0</v>
      </c>
      <c r="U1086" s="19"/>
      <c r="V1086" s="26">
        <v>0</v>
      </c>
      <c r="W1086" s="26">
        <v>0</v>
      </c>
      <c r="X1086" s="27">
        <v>0</v>
      </c>
      <c r="Y1086" s="18"/>
      <c r="Z1086" s="29">
        <v>0</v>
      </c>
      <c r="AA1086" s="29">
        <v>0</v>
      </c>
      <c r="AB1086" s="30">
        <v>0</v>
      </c>
      <c r="AC1086" s="19"/>
      <c r="AD1086" s="26">
        <v>0</v>
      </c>
      <c r="AE1086" s="26">
        <v>0</v>
      </c>
      <c r="AF1086" s="27">
        <v>0</v>
      </c>
      <c r="AG1086" s="18"/>
      <c r="AH1086" s="34">
        <v>957.5</v>
      </c>
      <c r="AI1086" s="34">
        <v>499</v>
      </c>
      <c r="AJ1086" s="34">
        <v>-458.5</v>
      </c>
      <c r="AK1086" s="32">
        <v>-0.47885117493472584</v>
      </c>
      <c r="AL1086" s="35">
        <v>44309</v>
      </c>
      <c r="AM1086" s="16"/>
    </row>
    <row r="1087" spans="1:39" ht="24.75" x14ac:dyDescent="0.25">
      <c r="A1087" s="25" t="s">
        <v>1688</v>
      </c>
      <c r="B1087" s="25" t="s">
        <v>51</v>
      </c>
      <c r="C1087" s="39">
        <v>1159146</v>
      </c>
      <c r="D1087" s="25" t="s">
        <v>1772</v>
      </c>
      <c r="E1087" s="25" t="s">
        <v>53</v>
      </c>
      <c r="F1087" s="25" t="s">
        <v>54</v>
      </c>
      <c r="G1087" s="25" t="s">
        <v>56</v>
      </c>
      <c r="H1087" s="17"/>
      <c r="I1087" s="17"/>
      <c r="J1087" s="17"/>
      <c r="K1087" s="25" t="s">
        <v>65</v>
      </c>
      <c r="L1087" s="25" t="s">
        <v>1699</v>
      </c>
      <c r="M1087" s="25" t="s">
        <v>1694</v>
      </c>
      <c r="N1087" s="26">
        <v>90090.1</v>
      </c>
      <c r="O1087" s="26">
        <v>58889.29</v>
      </c>
      <c r="P1087" s="27">
        <v>-31200.810000000005</v>
      </c>
      <c r="Q1087" s="28">
        <v>-0.34632895290381521</v>
      </c>
      <c r="R1087" s="29">
        <v>0</v>
      </c>
      <c r="S1087" s="29">
        <v>0</v>
      </c>
      <c r="T1087" s="30">
        <v>0</v>
      </c>
      <c r="U1087" s="19"/>
      <c r="V1087" s="26">
        <v>0</v>
      </c>
      <c r="W1087" s="26">
        <v>0</v>
      </c>
      <c r="X1087" s="27">
        <v>0</v>
      </c>
      <c r="Y1087" s="18"/>
      <c r="Z1087" s="29">
        <v>0</v>
      </c>
      <c r="AA1087" s="29">
        <v>0</v>
      </c>
      <c r="AB1087" s="30">
        <v>0</v>
      </c>
      <c r="AC1087" s="19"/>
      <c r="AD1087" s="26">
        <v>0</v>
      </c>
      <c r="AE1087" s="26">
        <v>0</v>
      </c>
      <c r="AF1087" s="27">
        <v>0</v>
      </c>
      <c r="AG1087" s="18"/>
      <c r="AH1087" s="34">
        <v>82.3</v>
      </c>
      <c r="AI1087" s="34">
        <v>47.7</v>
      </c>
      <c r="AJ1087" s="34">
        <v>-34.599999999999994</v>
      </c>
      <c r="AK1087" s="32">
        <v>-0.42041312272174963</v>
      </c>
      <c r="AL1087" s="35">
        <v>44350.041666666664</v>
      </c>
      <c r="AM1087" s="16"/>
    </row>
    <row r="1088" spans="1:39" ht="33" x14ac:dyDescent="0.25">
      <c r="A1088" s="25" t="s">
        <v>1688</v>
      </c>
      <c r="B1088" s="25" t="s">
        <v>51</v>
      </c>
      <c r="C1088" s="39">
        <v>1159210</v>
      </c>
      <c r="D1088" s="25" t="s">
        <v>1844</v>
      </c>
      <c r="E1088" s="25" t="s">
        <v>53</v>
      </c>
      <c r="F1088" s="25" t="s">
        <v>54</v>
      </c>
      <c r="G1088" s="25" t="s">
        <v>56</v>
      </c>
      <c r="H1088" s="17"/>
      <c r="I1088" s="17"/>
      <c r="J1088" s="17"/>
      <c r="K1088" s="25" t="s">
        <v>282</v>
      </c>
      <c r="L1088" s="25" t="s">
        <v>1766</v>
      </c>
      <c r="M1088" s="25" t="s">
        <v>1697</v>
      </c>
      <c r="N1088" s="26">
        <v>25636.84</v>
      </c>
      <c r="O1088" s="26">
        <v>33079.519999999997</v>
      </c>
      <c r="P1088" s="27">
        <v>7442.6799999999967</v>
      </c>
      <c r="Q1088" s="28">
        <v>0.29031191051627253</v>
      </c>
      <c r="R1088" s="29">
        <v>0</v>
      </c>
      <c r="S1088" s="29">
        <v>0</v>
      </c>
      <c r="T1088" s="30">
        <v>0</v>
      </c>
      <c r="U1088" s="19"/>
      <c r="V1088" s="26">
        <v>0</v>
      </c>
      <c r="W1088" s="26">
        <v>0</v>
      </c>
      <c r="X1088" s="27">
        <v>0</v>
      </c>
      <c r="Y1088" s="18"/>
      <c r="Z1088" s="29">
        <v>0</v>
      </c>
      <c r="AA1088" s="29">
        <v>0</v>
      </c>
      <c r="AB1088" s="30">
        <v>0</v>
      </c>
      <c r="AC1088" s="19"/>
      <c r="AD1088" s="26">
        <v>0</v>
      </c>
      <c r="AE1088" s="26">
        <v>0</v>
      </c>
      <c r="AF1088" s="27">
        <v>0</v>
      </c>
      <c r="AG1088" s="18"/>
      <c r="AH1088" s="34">
        <v>119.4</v>
      </c>
      <c r="AI1088" s="34">
        <v>139.5</v>
      </c>
      <c r="AJ1088" s="34">
        <v>20.099999999999994</v>
      </c>
      <c r="AK1088" s="32">
        <v>0.16834170854271352</v>
      </c>
      <c r="AL1088" s="35">
        <v>44442.041666666664</v>
      </c>
      <c r="AM1088" s="16"/>
    </row>
    <row r="1089" spans="1:39" ht="33" x14ac:dyDescent="0.25">
      <c r="A1089" s="25" t="s">
        <v>1688</v>
      </c>
      <c r="B1089" s="25" t="s">
        <v>1043</v>
      </c>
      <c r="C1089" s="39">
        <v>1159211</v>
      </c>
      <c r="D1089" s="25" t="s">
        <v>1700</v>
      </c>
      <c r="E1089" s="25" t="s">
        <v>53</v>
      </c>
      <c r="F1089" s="25" t="s">
        <v>54</v>
      </c>
      <c r="G1089" s="25" t="s">
        <v>56</v>
      </c>
      <c r="H1089" s="17"/>
      <c r="I1089" s="17"/>
      <c r="J1089" s="17"/>
      <c r="K1089" s="25" t="s">
        <v>58</v>
      </c>
      <c r="L1089" s="25" t="s">
        <v>1045</v>
      </c>
      <c r="M1089" s="25" t="s">
        <v>1697</v>
      </c>
      <c r="N1089" s="26">
        <v>25864.080000000002</v>
      </c>
      <c r="O1089" s="26">
        <v>23186.560000000001</v>
      </c>
      <c r="P1089" s="27">
        <v>-2677.5200000000004</v>
      </c>
      <c r="Q1089" s="28">
        <v>-0.10352272340636126</v>
      </c>
      <c r="R1089" s="29">
        <v>0</v>
      </c>
      <c r="S1089" s="29">
        <v>0</v>
      </c>
      <c r="T1089" s="30">
        <v>0</v>
      </c>
      <c r="U1089" s="19"/>
      <c r="V1089" s="26">
        <v>0</v>
      </c>
      <c r="W1089" s="26">
        <v>0</v>
      </c>
      <c r="X1089" s="27">
        <v>0</v>
      </c>
      <c r="Y1089" s="18"/>
      <c r="Z1089" s="29">
        <v>0</v>
      </c>
      <c r="AA1089" s="29">
        <v>0</v>
      </c>
      <c r="AB1089" s="30">
        <v>0</v>
      </c>
      <c r="AC1089" s="19"/>
      <c r="AD1089" s="26">
        <v>0</v>
      </c>
      <c r="AE1089" s="26">
        <v>0</v>
      </c>
      <c r="AF1089" s="27">
        <v>0</v>
      </c>
      <c r="AG1089" s="18"/>
      <c r="AH1089" s="34">
        <v>119.6</v>
      </c>
      <c r="AI1089" s="34">
        <v>72.5</v>
      </c>
      <c r="AJ1089" s="34">
        <v>-47.099999999999994</v>
      </c>
      <c r="AK1089" s="32">
        <v>-0.39381270903010029</v>
      </c>
      <c r="AL1089" s="35">
        <v>44176.041666666664</v>
      </c>
      <c r="AM1089" s="16"/>
    </row>
    <row r="1090" spans="1:39" ht="49.5" x14ac:dyDescent="0.25">
      <c r="A1090" s="25" t="s">
        <v>1688</v>
      </c>
      <c r="B1090" s="25" t="s">
        <v>1043</v>
      </c>
      <c r="C1090" s="39">
        <v>1159216</v>
      </c>
      <c r="D1090" s="25" t="s">
        <v>1778</v>
      </c>
      <c r="E1090" s="25" t="s">
        <v>53</v>
      </c>
      <c r="F1090" s="25" t="s">
        <v>54</v>
      </c>
      <c r="G1090" s="25" t="s">
        <v>56</v>
      </c>
      <c r="H1090" s="17"/>
      <c r="I1090" s="17"/>
      <c r="J1090" s="17"/>
      <c r="K1090" s="25" t="s">
        <v>58</v>
      </c>
      <c r="L1090" s="25" t="s">
        <v>1045</v>
      </c>
      <c r="M1090" s="25" t="s">
        <v>1697</v>
      </c>
      <c r="N1090" s="26">
        <v>27022.19</v>
      </c>
      <c r="O1090" s="26">
        <v>24568.87</v>
      </c>
      <c r="P1090" s="27">
        <v>-2453.3199999999997</v>
      </c>
      <c r="Q1090" s="28">
        <v>-9.0789088523172981E-2</v>
      </c>
      <c r="R1090" s="29">
        <v>0</v>
      </c>
      <c r="S1090" s="29">
        <v>0</v>
      </c>
      <c r="T1090" s="30">
        <v>0</v>
      </c>
      <c r="U1090" s="19"/>
      <c r="V1090" s="26">
        <v>0</v>
      </c>
      <c r="W1090" s="26">
        <v>0</v>
      </c>
      <c r="X1090" s="27">
        <v>0</v>
      </c>
      <c r="Y1090" s="18"/>
      <c r="Z1090" s="29">
        <v>0</v>
      </c>
      <c r="AA1090" s="29">
        <v>0</v>
      </c>
      <c r="AB1090" s="30">
        <v>0</v>
      </c>
      <c r="AC1090" s="19"/>
      <c r="AD1090" s="26">
        <v>0</v>
      </c>
      <c r="AE1090" s="26">
        <v>0</v>
      </c>
      <c r="AF1090" s="27">
        <v>0</v>
      </c>
      <c r="AG1090" s="18"/>
      <c r="AH1090" s="34">
        <v>119.4</v>
      </c>
      <c r="AI1090" s="34">
        <v>68.8</v>
      </c>
      <c r="AJ1090" s="34">
        <v>-50.600000000000009</v>
      </c>
      <c r="AK1090" s="32">
        <v>-0.42378559463986604</v>
      </c>
      <c r="AL1090" s="35">
        <v>44176.041666666664</v>
      </c>
      <c r="AM1090" s="16"/>
    </row>
    <row r="1091" spans="1:39" ht="66" x14ac:dyDescent="0.25">
      <c r="A1091" s="25" t="s">
        <v>1688</v>
      </c>
      <c r="B1091" s="25" t="s">
        <v>1043</v>
      </c>
      <c r="C1091" s="39">
        <v>1159217</v>
      </c>
      <c r="D1091" s="25" t="s">
        <v>1763</v>
      </c>
      <c r="E1091" s="25" t="s">
        <v>53</v>
      </c>
      <c r="F1091" s="25" t="s">
        <v>54</v>
      </c>
      <c r="G1091" s="25" t="s">
        <v>56</v>
      </c>
      <c r="H1091" s="17"/>
      <c r="I1091" s="17"/>
      <c r="J1091" s="17"/>
      <c r="K1091" s="25" t="s">
        <v>58</v>
      </c>
      <c r="L1091" s="25" t="s">
        <v>1045</v>
      </c>
      <c r="M1091" s="25" t="s">
        <v>1697</v>
      </c>
      <c r="N1091" s="26">
        <v>72863.33</v>
      </c>
      <c r="O1091" s="26">
        <v>77344.25</v>
      </c>
      <c r="P1091" s="27">
        <v>4480.9199999999983</v>
      </c>
      <c r="Q1091" s="28">
        <v>6.149760105666318E-2</v>
      </c>
      <c r="R1091" s="29">
        <v>0</v>
      </c>
      <c r="S1091" s="29">
        <v>0</v>
      </c>
      <c r="T1091" s="30">
        <v>0</v>
      </c>
      <c r="U1091" s="19"/>
      <c r="V1091" s="26">
        <v>0</v>
      </c>
      <c r="W1091" s="26">
        <v>0</v>
      </c>
      <c r="X1091" s="27">
        <v>0</v>
      </c>
      <c r="Y1091" s="18"/>
      <c r="Z1091" s="29">
        <v>0</v>
      </c>
      <c r="AA1091" s="29">
        <v>0</v>
      </c>
      <c r="AB1091" s="30">
        <v>0</v>
      </c>
      <c r="AC1091" s="19"/>
      <c r="AD1091" s="26">
        <v>0</v>
      </c>
      <c r="AE1091" s="26">
        <v>0</v>
      </c>
      <c r="AF1091" s="27">
        <v>0</v>
      </c>
      <c r="AG1091" s="18"/>
      <c r="AH1091" s="34">
        <v>359.4</v>
      </c>
      <c r="AI1091" s="34">
        <v>304.5</v>
      </c>
      <c r="AJ1091" s="34">
        <v>-54.899999999999977</v>
      </c>
      <c r="AK1091" s="32">
        <v>-0.1527545909849749</v>
      </c>
      <c r="AL1091" s="35">
        <v>44162.041666666664</v>
      </c>
      <c r="AM1091" s="16"/>
    </row>
    <row r="1092" spans="1:39" ht="24.75" x14ac:dyDescent="0.25">
      <c r="A1092" s="25" t="s">
        <v>1688</v>
      </c>
      <c r="B1092" s="25" t="s">
        <v>1043</v>
      </c>
      <c r="C1092" s="39">
        <v>1159282</v>
      </c>
      <c r="D1092" s="25" t="s">
        <v>1780</v>
      </c>
      <c r="E1092" s="25" t="s">
        <v>53</v>
      </c>
      <c r="F1092" s="25" t="s">
        <v>54</v>
      </c>
      <c r="G1092" s="25" t="s">
        <v>56</v>
      </c>
      <c r="H1092" s="17"/>
      <c r="I1092" s="17"/>
      <c r="J1092" s="17"/>
      <c r="K1092" s="25" t="s">
        <v>65</v>
      </c>
      <c r="L1092" s="25" t="s">
        <v>1045</v>
      </c>
      <c r="M1092" s="25" t="s">
        <v>1694</v>
      </c>
      <c r="N1092" s="26">
        <v>2464.0700000000002</v>
      </c>
      <c r="O1092" s="26">
        <v>2904.66</v>
      </c>
      <c r="P1092" s="27">
        <v>440.58999999999969</v>
      </c>
      <c r="Q1092" s="28">
        <v>0.17880579691323689</v>
      </c>
      <c r="R1092" s="29">
        <v>1442.03</v>
      </c>
      <c r="S1092" s="29">
        <v>0</v>
      </c>
      <c r="T1092" s="30">
        <v>-1442.03</v>
      </c>
      <c r="U1092" s="31">
        <v>-1</v>
      </c>
      <c r="V1092" s="26">
        <v>328.31</v>
      </c>
      <c r="W1092" s="26">
        <v>0</v>
      </c>
      <c r="X1092" s="27">
        <v>-328.31</v>
      </c>
      <c r="Y1092" s="28">
        <v>-1</v>
      </c>
      <c r="Z1092" s="29">
        <v>416.59</v>
      </c>
      <c r="AA1092" s="29">
        <v>0</v>
      </c>
      <c r="AB1092" s="30">
        <v>-416.59</v>
      </c>
      <c r="AC1092" s="32">
        <v>-1</v>
      </c>
      <c r="AD1092" s="26">
        <v>185.3</v>
      </c>
      <c r="AE1092" s="26">
        <v>0</v>
      </c>
      <c r="AF1092" s="27">
        <v>-185.3</v>
      </c>
      <c r="AG1092" s="33">
        <v>-1</v>
      </c>
      <c r="AH1092" s="34">
        <v>14.5</v>
      </c>
      <c r="AI1092" s="34">
        <v>15.5</v>
      </c>
      <c r="AJ1092" s="34">
        <v>1</v>
      </c>
      <c r="AK1092" s="32">
        <v>6.8965517241379309E-2</v>
      </c>
      <c r="AL1092" s="35">
        <v>43990.041666666664</v>
      </c>
      <c r="AM1092" s="16"/>
    </row>
    <row r="1093" spans="1:39" ht="24.75" x14ac:dyDescent="0.25">
      <c r="A1093" s="25" t="s">
        <v>1688</v>
      </c>
      <c r="B1093" s="25" t="s">
        <v>51</v>
      </c>
      <c r="C1093" s="39">
        <v>1159314</v>
      </c>
      <c r="D1093" s="25" t="s">
        <v>1806</v>
      </c>
      <c r="E1093" s="25" t="s">
        <v>53</v>
      </c>
      <c r="F1093" s="25" t="s">
        <v>54</v>
      </c>
      <c r="G1093" s="25" t="s">
        <v>56</v>
      </c>
      <c r="H1093" s="17"/>
      <c r="I1093" s="17"/>
      <c r="J1093" s="17"/>
      <c r="K1093" s="25" t="s">
        <v>58</v>
      </c>
      <c r="L1093" s="25" t="s">
        <v>1717</v>
      </c>
      <c r="M1093" s="25" t="s">
        <v>1691</v>
      </c>
      <c r="N1093" s="26">
        <v>81292.69</v>
      </c>
      <c r="O1093" s="26">
        <v>83712.67</v>
      </c>
      <c r="P1093" s="27">
        <v>2419.9799999999959</v>
      </c>
      <c r="Q1093" s="28">
        <v>2.9768728282948884E-2</v>
      </c>
      <c r="R1093" s="29">
        <v>0</v>
      </c>
      <c r="S1093" s="29">
        <v>0</v>
      </c>
      <c r="T1093" s="30">
        <v>0</v>
      </c>
      <c r="U1093" s="19"/>
      <c r="V1093" s="26">
        <v>0</v>
      </c>
      <c r="W1093" s="26">
        <v>0</v>
      </c>
      <c r="X1093" s="27">
        <v>0</v>
      </c>
      <c r="Y1093" s="18"/>
      <c r="Z1093" s="29">
        <v>0</v>
      </c>
      <c r="AA1093" s="29">
        <v>0</v>
      </c>
      <c r="AB1093" s="30">
        <v>0</v>
      </c>
      <c r="AC1093" s="19"/>
      <c r="AD1093" s="26">
        <v>0</v>
      </c>
      <c r="AE1093" s="26">
        <v>0</v>
      </c>
      <c r="AF1093" s="27">
        <v>0</v>
      </c>
      <c r="AG1093" s="18"/>
      <c r="AH1093" s="34">
        <v>528.25</v>
      </c>
      <c r="AI1093" s="34">
        <v>375</v>
      </c>
      <c r="AJ1093" s="34">
        <v>-153.25</v>
      </c>
      <c r="AK1093" s="32">
        <v>-0.29010884997633696</v>
      </c>
      <c r="AL1093" s="35">
        <v>44309</v>
      </c>
      <c r="AM1093" s="16"/>
    </row>
    <row r="1094" spans="1:39" ht="33" x14ac:dyDescent="0.25">
      <c r="A1094" s="25" t="s">
        <v>1688</v>
      </c>
      <c r="B1094" s="25" t="s">
        <v>1043</v>
      </c>
      <c r="C1094" s="39">
        <v>1159965</v>
      </c>
      <c r="D1094" s="25" t="s">
        <v>1785</v>
      </c>
      <c r="E1094" s="25" t="s">
        <v>53</v>
      </c>
      <c r="F1094" s="25" t="s">
        <v>54</v>
      </c>
      <c r="G1094" s="25" t="s">
        <v>56</v>
      </c>
      <c r="H1094" s="17"/>
      <c r="I1094" s="17"/>
      <c r="J1094" s="17"/>
      <c r="K1094" s="25" t="s">
        <v>65</v>
      </c>
      <c r="L1094" s="25" t="s">
        <v>1045</v>
      </c>
      <c r="M1094" s="25" t="s">
        <v>1697</v>
      </c>
      <c r="N1094" s="26">
        <v>31380.12</v>
      </c>
      <c r="O1094" s="26">
        <v>39261.370000000003</v>
      </c>
      <c r="P1094" s="27">
        <v>7881.2500000000036</v>
      </c>
      <c r="Q1094" s="28">
        <v>0.25115423395449105</v>
      </c>
      <c r="R1094" s="29">
        <v>0</v>
      </c>
      <c r="S1094" s="29">
        <v>0</v>
      </c>
      <c r="T1094" s="30">
        <v>0</v>
      </c>
      <c r="U1094" s="19"/>
      <c r="V1094" s="26">
        <v>0</v>
      </c>
      <c r="W1094" s="26">
        <v>0</v>
      </c>
      <c r="X1094" s="27">
        <v>0</v>
      </c>
      <c r="Y1094" s="18"/>
      <c r="Z1094" s="29">
        <v>0</v>
      </c>
      <c r="AA1094" s="29">
        <v>0</v>
      </c>
      <c r="AB1094" s="30">
        <v>0</v>
      </c>
      <c r="AC1094" s="19"/>
      <c r="AD1094" s="26">
        <v>0</v>
      </c>
      <c r="AE1094" s="26">
        <v>0</v>
      </c>
      <c r="AF1094" s="27">
        <v>0</v>
      </c>
      <c r="AG1094" s="18"/>
      <c r="AH1094" s="34">
        <v>150.19999999999999</v>
      </c>
      <c r="AI1094" s="34">
        <v>57</v>
      </c>
      <c r="AJ1094" s="34">
        <v>-93.199999999999989</v>
      </c>
      <c r="AK1094" s="32">
        <v>-0.62050599201065249</v>
      </c>
      <c r="AL1094" s="35">
        <v>44128.041666666664</v>
      </c>
      <c r="AM1094" s="16"/>
    </row>
    <row r="1095" spans="1:39" ht="41.25" x14ac:dyDescent="0.25">
      <c r="A1095" s="25" t="s">
        <v>1688</v>
      </c>
      <c r="B1095" s="25" t="s">
        <v>1043</v>
      </c>
      <c r="C1095" s="39">
        <v>1160033</v>
      </c>
      <c r="D1095" s="25" t="s">
        <v>1787</v>
      </c>
      <c r="E1095" s="25" t="s">
        <v>53</v>
      </c>
      <c r="F1095" s="25" t="s">
        <v>54</v>
      </c>
      <c r="G1095" s="25" t="s">
        <v>56</v>
      </c>
      <c r="H1095" s="17"/>
      <c r="I1095" s="17"/>
      <c r="J1095" s="17"/>
      <c r="K1095" s="25" t="s">
        <v>65</v>
      </c>
      <c r="L1095" s="25" t="s">
        <v>1045</v>
      </c>
      <c r="M1095" s="25" t="s">
        <v>1697</v>
      </c>
      <c r="N1095" s="26">
        <v>36225.74</v>
      </c>
      <c r="O1095" s="26">
        <v>46313.47</v>
      </c>
      <c r="P1095" s="27">
        <v>10087.730000000003</v>
      </c>
      <c r="Q1095" s="28">
        <v>0.27846856958615623</v>
      </c>
      <c r="R1095" s="29">
        <v>0</v>
      </c>
      <c r="S1095" s="29">
        <v>0</v>
      </c>
      <c r="T1095" s="30">
        <v>0</v>
      </c>
      <c r="U1095" s="19"/>
      <c r="V1095" s="26">
        <v>0</v>
      </c>
      <c r="W1095" s="26">
        <v>0</v>
      </c>
      <c r="X1095" s="27">
        <v>0</v>
      </c>
      <c r="Y1095" s="18"/>
      <c r="Z1095" s="29">
        <v>0</v>
      </c>
      <c r="AA1095" s="29">
        <v>0</v>
      </c>
      <c r="AB1095" s="30">
        <v>0</v>
      </c>
      <c r="AC1095" s="19"/>
      <c r="AD1095" s="26">
        <v>0</v>
      </c>
      <c r="AE1095" s="26">
        <v>0</v>
      </c>
      <c r="AF1095" s="27">
        <v>0</v>
      </c>
      <c r="AG1095" s="18"/>
      <c r="AH1095" s="34">
        <v>170</v>
      </c>
      <c r="AI1095" s="34">
        <v>90.2</v>
      </c>
      <c r="AJ1095" s="34">
        <v>-79.8</v>
      </c>
      <c r="AK1095" s="32">
        <v>-0.46941176470588236</v>
      </c>
      <c r="AL1095" s="35">
        <v>44086.041666666664</v>
      </c>
      <c r="AM1095" s="16"/>
    </row>
    <row r="1096" spans="1:39" ht="16.5" x14ac:dyDescent="0.25">
      <c r="A1096" s="25" t="s">
        <v>1688</v>
      </c>
      <c r="B1096" s="25" t="s">
        <v>1043</v>
      </c>
      <c r="C1096" s="39">
        <v>1160057</v>
      </c>
      <c r="D1096" s="25" t="s">
        <v>1790</v>
      </c>
      <c r="E1096" s="25" t="s">
        <v>53</v>
      </c>
      <c r="F1096" s="25" t="s">
        <v>54</v>
      </c>
      <c r="G1096" s="25" t="s">
        <v>56</v>
      </c>
      <c r="H1096" s="17"/>
      <c r="I1096" s="17"/>
      <c r="J1096" s="17"/>
      <c r="K1096" s="25" t="s">
        <v>65</v>
      </c>
      <c r="L1096" s="25" t="s">
        <v>1045</v>
      </c>
      <c r="M1096" s="25" t="s">
        <v>1697</v>
      </c>
      <c r="N1096" s="26">
        <v>79182.570000000007</v>
      </c>
      <c r="O1096" s="26">
        <v>64404.44</v>
      </c>
      <c r="P1096" s="27">
        <v>-14778.130000000005</v>
      </c>
      <c r="Q1096" s="28">
        <v>-0.18663362404125053</v>
      </c>
      <c r="R1096" s="29">
        <v>0</v>
      </c>
      <c r="S1096" s="29">
        <v>0</v>
      </c>
      <c r="T1096" s="30">
        <v>0</v>
      </c>
      <c r="U1096" s="19"/>
      <c r="V1096" s="26">
        <v>0</v>
      </c>
      <c r="W1096" s="26">
        <v>0</v>
      </c>
      <c r="X1096" s="27">
        <v>0</v>
      </c>
      <c r="Y1096" s="18"/>
      <c r="Z1096" s="29">
        <v>0</v>
      </c>
      <c r="AA1096" s="29">
        <v>0</v>
      </c>
      <c r="AB1096" s="30">
        <v>0</v>
      </c>
      <c r="AC1096" s="19"/>
      <c r="AD1096" s="26">
        <v>0</v>
      </c>
      <c r="AE1096" s="26">
        <v>0</v>
      </c>
      <c r="AF1096" s="27">
        <v>0</v>
      </c>
      <c r="AG1096" s="18"/>
      <c r="AH1096" s="34">
        <v>238</v>
      </c>
      <c r="AI1096" s="34">
        <v>156.30000000000001</v>
      </c>
      <c r="AJ1096" s="34">
        <v>-81.699999999999989</v>
      </c>
      <c r="AK1096" s="32">
        <v>-0.34327731092436969</v>
      </c>
      <c r="AL1096" s="35">
        <v>44147.041666666664</v>
      </c>
      <c r="AM1096" s="16"/>
    </row>
    <row r="1097" spans="1:39" ht="49.5" x14ac:dyDescent="0.25">
      <c r="A1097" s="25" t="s">
        <v>1688</v>
      </c>
      <c r="B1097" s="25" t="s">
        <v>51</v>
      </c>
      <c r="C1097" s="39">
        <v>1161145</v>
      </c>
      <c r="D1097" s="25" t="s">
        <v>1830</v>
      </c>
      <c r="E1097" s="25" t="s">
        <v>53</v>
      </c>
      <c r="F1097" s="25" t="s">
        <v>54</v>
      </c>
      <c r="G1097" s="25" t="s">
        <v>56</v>
      </c>
      <c r="H1097" s="17"/>
      <c r="I1097" s="17"/>
      <c r="J1097" s="17"/>
      <c r="K1097" s="25" t="s">
        <v>65</v>
      </c>
      <c r="L1097" s="25" t="s">
        <v>1690</v>
      </c>
      <c r="M1097" s="25" t="s">
        <v>1691</v>
      </c>
      <c r="N1097" s="26">
        <v>128808.83</v>
      </c>
      <c r="O1097" s="26">
        <v>129086.43</v>
      </c>
      <c r="P1097" s="27">
        <v>277.59999999999127</v>
      </c>
      <c r="Q1097" s="28">
        <v>2.1551317561070253E-3</v>
      </c>
      <c r="R1097" s="29">
        <v>0</v>
      </c>
      <c r="S1097" s="29">
        <v>0</v>
      </c>
      <c r="T1097" s="30">
        <v>0</v>
      </c>
      <c r="U1097" s="19"/>
      <c r="V1097" s="26">
        <v>0</v>
      </c>
      <c r="W1097" s="26">
        <v>0</v>
      </c>
      <c r="X1097" s="27">
        <v>0</v>
      </c>
      <c r="Y1097" s="18"/>
      <c r="Z1097" s="29">
        <v>0</v>
      </c>
      <c r="AA1097" s="29">
        <v>0</v>
      </c>
      <c r="AB1097" s="30">
        <v>0</v>
      </c>
      <c r="AC1097" s="19"/>
      <c r="AD1097" s="26">
        <v>0</v>
      </c>
      <c r="AE1097" s="26">
        <v>0</v>
      </c>
      <c r="AF1097" s="27">
        <v>0</v>
      </c>
      <c r="AG1097" s="18"/>
      <c r="AH1097" s="34">
        <v>776.95</v>
      </c>
      <c r="AI1097" s="34">
        <v>501</v>
      </c>
      <c r="AJ1097" s="34">
        <v>-275.95000000000005</v>
      </c>
      <c r="AK1097" s="32">
        <v>-0.35517086041572821</v>
      </c>
      <c r="AL1097" s="35">
        <v>44330</v>
      </c>
      <c r="AM1097" s="16"/>
    </row>
    <row r="1098" spans="1:39" ht="49.5" x14ac:dyDescent="0.25">
      <c r="A1098" s="25" t="s">
        <v>1688</v>
      </c>
      <c r="B1098" s="25" t="s">
        <v>51</v>
      </c>
      <c r="C1098" s="39">
        <v>1162545</v>
      </c>
      <c r="D1098" s="25" t="s">
        <v>1792</v>
      </c>
      <c r="E1098" s="25" t="s">
        <v>53</v>
      </c>
      <c r="F1098" s="25" t="s">
        <v>54</v>
      </c>
      <c r="G1098" s="25" t="s">
        <v>56</v>
      </c>
      <c r="H1098" s="17"/>
      <c r="I1098" s="17"/>
      <c r="J1098" s="17"/>
      <c r="K1098" s="25" t="s">
        <v>65</v>
      </c>
      <c r="L1098" s="25" t="s">
        <v>1696</v>
      </c>
      <c r="M1098" s="25" t="s">
        <v>1697</v>
      </c>
      <c r="N1098" s="26">
        <v>500.72</v>
      </c>
      <c r="O1098" s="26">
        <v>500.72</v>
      </c>
      <c r="P1098" s="27">
        <v>0</v>
      </c>
      <c r="Q1098" s="28">
        <v>0</v>
      </c>
      <c r="R1098" s="29">
        <v>0</v>
      </c>
      <c r="S1098" s="29">
        <v>0</v>
      </c>
      <c r="T1098" s="30">
        <v>0</v>
      </c>
      <c r="U1098" s="19"/>
      <c r="V1098" s="26">
        <v>0</v>
      </c>
      <c r="W1098" s="26">
        <v>0</v>
      </c>
      <c r="X1098" s="27">
        <v>0</v>
      </c>
      <c r="Y1098" s="18"/>
      <c r="Z1098" s="29">
        <v>0</v>
      </c>
      <c r="AA1098" s="29">
        <v>0</v>
      </c>
      <c r="AB1098" s="30">
        <v>0</v>
      </c>
      <c r="AC1098" s="19"/>
      <c r="AD1098" s="26">
        <v>0</v>
      </c>
      <c r="AE1098" s="26">
        <v>0</v>
      </c>
      <c r="AF1098" s="27">
        <v>0</v>
      </c>
      <c r="AG1098" s="18"/>
      <c r="AH1098" s="34">
        <v>0</v>
      </c>
      <c r="AI1098" s="34">
        <v>8</v>
      </c>
      <c r="AJ1098" s="34">
        <v>8</v>
      </c>
      <c r="AK1098" s="19"/>
      <c r="AL1098" s="35">
        <v>44274.041666666664</v>
      </c>
      <c r="AM1098" s="16"/>
    </row>
    <row r="1099" spans="1:39" ht="41.25" x14ac:dyDescent="0.25">
      <c r="A1099" s="25" t="s">
        <v>1688</v>
      </c>
      <c r="B1099" s="25" t="s">
        <v>51</v>
      </c>
      <c r="C1099" s="39">
        <v>1162819</v>
      </c>
      <c r="D1099" s="25" t="s">
        <v>1805</v>
      </c>
      <c r="E1099" s="25" t="s">
        <v>53</v>
      </c>
      <c r="F1099" s="25" t="s">
        <v>54</v>
      </c>
      <c r="G1099" s="25" t="s">
        <v>56</v>
      </c>
      <c r="H1099" s="17"/>
      <c r="I1099" s="17"/>
      <c r="J1099" s="17"/>
      <c r="K1099" s="25" t="s">
        <v>58</v>
      </c>
      <c r="L1099" s="25" t="s">
        <v>1699</v>
      </c>
      <c r="M1099" s="25" t="s">
        <v>1694</v>
      </c>
      <c r="N1099" s="26">
        <v>1339.76</v>
      </c>
      <c r="O1099" s="26">
        <v>69441.45</v>
      </c>
      <c r="P1099" s="27">
        <v>68101.69</v>
      </c>
      <c r="Q1099" s="28">
        <v>50.83126082283394</v>
      </c>
      <c r="R1099" s="29">
        <v>0</v>
      </c>
      <c r="S1099" s="29">
        <v>0</v>
      </c>
      <c r="T1099" s="30">
        <v>0</v>
      </c>
      <c r="U1099" s="19"/>
      <c r="V1099" s="26">
        <v>0</v>
      </c>
      <c r="W1099" s="26">
        <v>0</v>
      </c>
      <c r="X1099" s="27">
        <v>0</v>
      </c>
      <c r="Y1099" s="18"/>
      <c r="Z1099" s="29">
        <v>0</v>
      </c>
      <c r="AA1099" s="29">
        <v>0</v>
      </c>
      <c r="AB1099" s="30">
        <v>0</v>
      </c>
      <c r="AC1099" s="19"/>
      <c r="AD1099" s="26">
        <v>0</v>
      </c>
      <c r="AE1099" s="26">
        <v>0</v>
      </c>
      <c r="AF1099" s="27">
        <v>0</v>
      </c>
      <c r="AG1099" s="18"/>
      <c r="AH1099" s="34">
        <v>100</v>
      </c>
      <c r="AI1099" s="34">
        <v>342.7</v>
      </c>
      <c r="AJ1099" s="34">
        <v>242.7</v>
      </c>
      <c r="AK1099" s="32">
        <v>2.427</v>
      </c>
      <c r="AL1099" s="35">
        <v>44252.041666666664</v>
      </c>
      <c r="AM1099" s="16"/>
    </row>
    <row r="1100" spans="1:39" ht="16.5" x14ac:dyDescent="0.25">
      <c r="A1100" s="25" t="s">
        <v>1688</v>
      </c>
      <c r="B1100" s="25" t="s">
        <v>51</v>
      </c>
      <c r="C1100" s="39">
        <v>1163908</v>
      </c>
      <c r="D1100" s="25" t="s">
        <v>1783</v>
      </c>
      <c r="E1100" s="25" t="s">
        <v>53</v>
      </c>
      <c r="F1100" s="25" t="s">
        <v>54</v>
      </c>
      <c r="G1100" s="25" t="s">
        <v>56</v>
      </c>
      <c r="H1100" s="17"/>
      <c r="I1100" s="17"/>
      <c r="J1100" s="17"/>
      <c r="K1100" s="25" t="s">
        <v>65</v>
      </c>
      <c r="L1100" s="25" t="s">
        <v>1690</v>
      </c>
      <c r="M1100" s="25" t="s">
        <v>1694</v>
      </c>
      <c r="N1100" s="26">
        <v>12969.09</v>
      </c>
      <c r="O1100" s="26">
        <v>53411.23</v>
      </c>
      <c r="P1100" s="27">
        <v>40442.14</v>
      </c>
      <c r="Q1100" s="28">
        <v>3.1183483189645531</v>
      </c>
      <c r="R1100" s="29">
        <v>0</v>
      </c>
      <c r="S1100" s="29">
        <v>0</v>
      </c>
      <c r="T1100" s="30">
        <v>0</v>
      </c>
      <c r="U1100" s="19"/>
      <c r="V1100" s="26">
        <v>0</v>
      </c>
      <c r="W1100" s="26">
        <v>0</v>
      </c>
      <c r="X1100" s="27">
        <v>0</v>
      </c>
      <c r="Y1100" s="18"/>
      <c r="Z1100" s="29">
        <v>0</v>
      </c>
      <c r="AA1100" s="29">
        <v>0</v>
      </c>
      <c r="AB1100" s="30">
        <v>0</v>
      </c>
      <c r="AC1100" s="19"/>
      <c r="AD1100" s="26">
        <v>0</v>
      </c>
      <c r="AE1100" s="26">
        <v>0</v>
      </c>
      <c r="AF1100" s="27">
        <v>0</v>
      </c>
      <c r="AG1100" s="18"/>
      <c r="AH1100" s="34">
        <v>0</v>
      </c>
      <c r="AI1100" s="34">
        <v>275.89999999999998</v>
      </c>
      <c r="AJ1100" s="34">
        <v>275.89999999999998</v>
      </c>
      <c r="AK1100" s="19"/>
      <c r="AL1100" s="35">
        <v>44252.041666666664</v>
      </c>
      <c r="AM1100" s="16"/>
    </row>
    <row r="1101" spans="1:39" ht="24.75" x14ac:dyDescent="0.25">
      <c r="A1101" s="25" t="s">
        <v>1688</v>
      </c>
      <c r="B1101" s="25" t="s">
        <v>1043</v>
      </c>
      <c r="C1101" s="39">
        <v>1164226</v>
      </c>
      <c r="D1101" s="25" t="s">
        <v>1791</v>
      </c>
      <c r="E1101" s="25" t="s">
        <v>53</v>
      </c>
      <c r="F1101" s="25" t="s">
        <v>54</v>
      </c>
      <c r="G1101" s="25" t="s">
        <v>56</v>
      </c>
      <c r="H1101" s="17"/>
      <c r="I1101" s="17"/>
      <c r="J1101" s="17"/>
      <c r="K1101" s="25" t="s">
        <v>65</v>
      </c>
      <c r="L1101" s="25" t="s">
        <v>1045</v>
      </c>
      <c r="M1101" s="25" t="s">
        <v>1691</v>
      </c>
      <c r="N1101" s="26">
        <v>3567.43</v>
      </c>
      <c r="O1101" s="26">
        <v>7409.65</v>
      </c>
      <c r="P1101" s="27">
        <v>3842.22</v>
      </c>
      <c r="Q1101" s="28">
        <v>1.0770274399217363</v>
      </c>
      <c r="R1101" s="29">
        <v>0</v>
      </c>
      <c r="S1101" s="29">
        <v>0</v>
      </c>
      <c r="T1101" s="30">
        <v>0</v>
      </c>
      <c r="U1101" s="19"/>
      <c r="V1101" s="26">
        <v>0</v>
      </c>
      <c r="W1101" s="26">
        <v>0</v>
      </c>
      <c r="X1101" s="27">
        <v>0</v>
      </c>
      <c r="Y1101" s="18"/>
      <c r="Z1101" s="29">
        <v>0</v>
      </c>
      <c r="AA1101" s="29">
        <v>0</v>
      </c>
      <c r="AB1101" s="30">
        <v>0</v>
      </c>
      <c r="AC1101" s="19"/>
      <c r="AD1101" s="26">
        <v>0</v>
      </c>
      <c r="AE1101" s="26">
        <v>0</v>
      </c>
      <c r="AF1101" s="27">
        <v>0</v>
      </c>
      <c r="AG1101" s="18"/>
      <c r="AH1101" s="34">
        <v>0</v>
      </c>
      <c r="AI1101" s="34">
        <v>38</v>
      </c>
      <c r="AJ1101" s="34">
        <v>38</v>
      </c>
      <c r="AK1101" s="19"/>
      <c r="AL1101" s="35">
        <v>44155.041666666664</v>
      </c>
      <c r="AM1101" s="16"/>
    </row>
    <row r="1102" spans="1:39" ht="24.75" x14ac:dyDescent="0.25">
      <c r="A1102" s="25" t="s">
        <v>1688</v>
      </c>
      <c r="B1102" s="25" t="s">
        <v>51</v>
      </c>
      <c r="C1102" s="39">
        <v>1164227</v>
      </c>
      <c r="D1102" s="25" t="s">
        <v>1807</v>
      </c>
      <c r="E1102" s="25" t="s">
        <v>53</v>
      </c>
      <c r="F1102" s="25" t="s">
        <v>54</v>
      </c>
      <c r="G1102" s="25" t="s">
        <v>56</v>
      </c>
      <c r="H1102" s="17"/>
      <c r="I1102" s="17"/>
      <c r="J1102" s="17"/>
      <c r="K1102" s="25" t="s">
        <v>65</v>
      </c>
      <c r="L1102" s="25" t="s">
        <v>1690</v>
      </c>
      <c r="M1102" s="25" t="s">
        <v>1691</v>
      </c>
      <c r="N1102" s="26">
        <v>6071.48</v>
      </c>
      <c r="O1102" s="26">
        <v>2459.27</v>
      </c>
      <c r="P1102" s="27">
        <v>-3612.2099999999996</v>
      </c>
      <c r="Q1102" s="28">
        <v>-0.59494719574140076</v>
      </c>
      <c r="R1102" s="29">
        <v>0</v>
      </c>
      <c r="S1102" s="29">
        <v>0</v>
      </c>
      <c r="T1102" s="30">
        <v>0</v>
      </c>
      <c r="U1102" s="19"/>
      <c r="V1102" s="26">
        <v>0</v>
      </c>
      <c r="W1102" s="26">
        <v>0</v>
      </c>
      <c r="X1102" s="27">
        <v>0</v>
      </c>
      <c r="Y1102" s="18"/>
      <c r="Z1102" s="29">
        <v>0</v>
      </c>
      <c r="AA1102" s="29">
        <v>0</v>
      </c>
      <c r="AB1102" s="30">
        <v>0</v>
      </c>
      <c r="AC1102" s="19"/>
      <c r="AD1102" s="26">
        <v>0</v>
      </c>
      <c r="AE1102" s="26">
        <v>0</v>
      </c>
      <c r="AF1102" s="27">
        <v>0</v>
      </c>
      <c r="AG1102" s="18"/>
      <c r="AH1102" s="34">
        <v>36</v>
      </c>
      <c r="AI1102" s="34">
        <v>1.6</v>
      </c>
      <c r="AJ1102" s="34">
        <v>-34.4</v>
      </c>
      <c r="AK1102" s="32">
        <v>-0.95555555555555549</v>
      </c>
      <c r="AL1102" s="35">
        <v>44204.041666666664</v>
      </c>
      <c r="AM1102" s="16"/>
    </row>
    <row r="1103" spans="1:39" ht="24.75" x14ac:dyDescent="0.25">
      <c r="A1103" s="25" t="s">
        <v>1688</v>
      </c>
      <c r="B1103" s="25" t="s">
        <v>51</v>
      </c>
      <c r="C1103" s="39">
        <v>1164228</v>
      </c>
      <c r="D1103" s="25" t="s">
        <v>1723</v>
      </c>
      <c r="E1103" s="25" t="s">
        <v>53</v>
      </c>
      <c r="F1103" s="25" t="s">
        <v>54</v>
      </c>
      <c r="G1103" s="25" t="s">
        <v>56</v>
      </c>
      <c r="H1103" s="17"/>
      <c r="I1103" s="17"/>
      <c r="J1103" s="17"/>
      <c r="K1103" s="25" t="s">
        <v>65</v>
      </c>
      <c r="L1103" s="25" t="s">
        <v>1690</v>
      </c>
      <c r="M1103" s="25" t="s">
        <v>1691</v>
      </c>
      <c r="N1103" s="26">
        <v>12715.45</v>
      </c>
      <c r="O1103" s="26">
        <v>6077.29</v>
      </c>
      <c r="P1103" s="27">
        <v>-6638.1600000000008</v>
      </c>
      <c r="Q1103" s="28">
        <v>-0.52205466578060555</v>
      </c>
      <c r="R1103" s="29">
        <v>0</v>
      </c>
      <c r="S1103" s="29">
        <v>0</v>
      </c>
      <c r="T1103" s="30">
        <v>0</v>
      </c>
      <c r="U1103" s="19"/>
      <c r="V1103" s="26">
        <v>0</v>
      </c>
      <c r="W1103" s="26">
        <v>0</v>
      </c>
      <c r="X1103" s="27">
        <v>0</v>
      </c>
      <c r="Y1103" s="18"/>
      <c r="Z1103" s="29">
        <v>0</v>
      </c>
      <c r="AA1103" s="29">
        <v>0</v>
      </c>
      <c r="AB1103" s="30">
        <v>0</v>
      </c>
      <c r="AC1103" s="19"/>
      <c r="AD1103" s="26">
        <v>0</v>
      </c>
      <c r="AE1103" s="26">
        <v>0</v>
      </c>
      <c r="AF1103" s="27">
        <v>0</v>
      </c>
      <c r="AG1103" s="18"/>
      <c r="AH1103" s="34">
        <v>62.5</v>
      </c>
      <c r="AI1103" s="34">
        <v>26.5</v>
      </c>
      <c r="AJ1103" s="34">
        <v>-36</v>
      </c>
      <c r="AK1103" s="32">
        <v>-0.57599999999999996</v>
      </c>
      <c r="AL1103" s="35">
        <v>44204.041666666664</v>
      </c>
      <c r="AM1103" s="16"/>
    </row>
    <row r="1104" spans="1:39" ht="16.5" x14ac:dyDescent="0.25">
      <c r="A1104" s="25" t="s">
        <v>1688</v>
      </c>
      <c r="B1104" s="25" t="s">
        <v>1043</v>
      </c>
      <c r="C1104" s="39">
        <v>1164230</v>
      </c>
      <c r="D1104" s="25" t="s">
        <v>1799</v>
      </c>
      <c r="E1104" s="25" t="s">
        <v>53</v>
      </c>
      <c r="F1104" s="25" t="s">
        <v>54</v>
      </c>
      <c r="G1104" s="25" t="s">
        <v>56</v>
      </c>
      <c r="H1104" s="17"/>
      <c r="I1104" s="17"/>
      <c r="J1104" s="17"/>
      <c r="K1104" s="25" t="s">
        <v>65</v>
      </c>
      <c r="L1104" s="25" t="s">
        <v>1045</v>
      </c>
      <c r="M1104" s="25" t="s">
        <v>1691</v>
      </c>
      <c r="N1104" s="26">
        <v>3317.63</v>
      </c>
      <c r="O1104" s="26">
        <v>6406.28</v>
      </c>
      <c r="P1104" s="27">
        <v>3088.6499999999996</v>
      </c>
      <c r="Q1104" s="28">
        <v>0.93098085078806248</v>
      </c>
      <c r="R1104" s="29">
        <v>0</v>
      </c>
      <c r="S1104" s="29">
        <v>0</v>
      </c>
      <c r="T1104" s="30">
        <v>0</v>
      </c>
      <c r="U1104" s="19"/>
      <c r="V1104" s="26">
        <v>0</v>
      </c>
      <c r="W1104" s="26">
        <v>0</v>
      </c>
      <c r="X1104" s="27">
        <v>0</v>
      </c>
      <c r="Y1104" s="18"/>
      <c r="Z1104" s="29">
        <v>0</v>
      </c>
      <c r="AA1104" s="29">
        <v>0</v>
      </c>
      <c r="AB1104" s="30">
        <v>0</v>
      </c>
      <c r="AC1104" s="19"/>
      <c r="AD1104" s="26">
        <v>0</v>
      </c>
      <c r="AE1104" s="26">
        <v>0</v>
      </c>
      <c r="AF1104" s="27">
        <v>0</v>
      </c>
      <c r="AG1104" s="18"/>
      <c r="AH1104" s="34">
        <v>0</v>
      </c>
      <c r="AI1104" s="34">
        <v>31</v>
      </c>
      <c r="AJ1104" s="34">
        <v>31</v>
      </c>
      <c r="AK1104" s="19"/>
      <c r="AL1104" s="35">
        <v>44137.041666666664</v>
      </c>
      <c r="AM1104" s="16"/>
    </row>
    <row r="1105" spans="1:39" ht="33" x14ac:dyDescent="0.25">
      <c r="A1105" s="25" t="s">
        <v>1688</v>
      </c>
      <c r="B1105" s="25" t="s">
        <v>51</v>
      </c>
      <c r="C1105" s="39">
        <v>1165751</v>
      </c>
      <c r="D1105" s="25" t="s">
        <v>1950</v>
      </c>
      <c r="E1105" s="25" t="s">
        <v>53</v>
      </c>
      <c r="F1105" s="25" t="s">
        <v>54</v>
      </c>
      <c r="G1105" s="25" t="s">
        <v>56</v>
      </c>
      <c r="H1105" s="17"/>
      <c r="I1105" s="17"/>
      <c r="J1105" s="17"/>
      <c r="K1105" s="25" t="s">
        <v>65</v>
      </c>
      <c r="L1105" s="25" t="s">
        <v>1750</v>
      </c>
      <c r="M1105" s="25" t="s">
        <v>1694</v>
      </c>
      <c r="N1105" s="26">
        <v>27361.040000000001</v>
      </c>
      <c r="O1105" s="26">
        <v>41104.42</v>
      </c>
      <c r="P1105" s="27">
        <v>13743.379999999997</v>
      </c>
      <c r="Q1105" s="28">
        <v>0.50229742729077542</v>
      </c>
      <c r="R1105" s="29">
        <v>0</v>
      </c>
      <c r="S1105" s="29">
        <v>0</v>
      </c>
      <c r="T1105" s="30">
        <v>0</v>
      </c>
      <c r="U1105" s="19"/>
      <c r="V1105" s="26">
        <v>0</v>
      </c>
      <c r="W1105" s="26">
        <v>0</v>
      </c>
      <c r="X1105" s="27">
        <v>0</v>
      </c>
      <c r="Y1105" s="18"/>
      <c r="Z1105" s="29">
        <v>0</v>
      </c>
      <c r="AA1105" s="29">
        <v>0</v>
      </c>
      <c r="AB1105" s="30">
        <v>0</v>
      </c>
      <c r="AC1105" s="19"/>
      <c r="AD1105" s="26">
        <v>0</v>
      </c>
      <c r="AE1105" s="26">
        <v>0</v>
      </c>
      <c r="AF1105" s="27">
        <v>0</v>
      </c>
      <c r="AG1105" s="18"/>
      <c r="AH1105" s="34">
        <v>28</v>
      </c>
      <c r="AI1105" s="34">
        <v>118.9</v>
      </c>
      <c r="AJ1105" s="34">
        <v>90.9</v>
      </c>
      <c r="AK1105" s="32">
        <v>3.2464285714285714</v>
      </c>
      <c r="AL1105" s="35">
        <v>44530.041666666664</v>
      </c>
      <c r="AM1105" s="16"/>
    </row>
    <row r="1106" spans="1:39" ht="24.75" x14ac:dyDescent="0.25">
      <c r="A1106" s="25" t="s">
        <v>1688</v>
      </c>
      <c r="B1106" s="25" t="s">
        <v>51</v>
      </c>
      <c r="C1106" s="39">
        <v>1165997</v>
      </c>
      <c r="D1106" s="25" t="s">
        <v>1810</v>
      </c>
      <c r="E1106" s="25" t="s">
        <v>53</v>
      </c>
      <c r="F1106" s="25" t="s">
        <v>54</v>
      </c>
      <c r="G1106" s="25" t="s">
        <v>56</v>
      </c>
      <c r="H1106" s="17"/>
      <c r="I1106" s="17"/>
      <c r="J1106" s="17"/>
      <c r="K1106" s="25" t="s">
        <v>65</v>
      </c>
      <c r="L1106" s="25" t="s">
        <v>1696</v>
      </c>
      <c r="M1106" s="25" t="s">
        <v>1697</v>
      </c>
      <c r="N1106" s="26">
        <v>158076.18</v>
      </c>
      <c r="O1106" s="26">
        <v>145930.78</v>
      </c>
      <c r="P1106" s="27">
        <v>-12145.399999999994</v>
      </c>
      <c r="Q1106" s="28">
        <v>-7.6832575281108095E-2</v>
      </c>
      <c r="R1106" s="29">
        <v>0</v>
      </c>
      <c r="S1106" s="29">
        <v>0</v>
      </c>
      <c r="T1106" s="30">
        <v>0</v>
      </c>
      <c r="U1106" s="19"/>
      <c r="V1106" s="26">
        <v>0</v>
      </c>
      <c r="W1106" s="26">
        <v>0</v>
      </c>
      <c r="X1106" s="27">
        <v>0</v>
      </c>
      <c r="Y1106" s="18"/>
      <c r="Z1106" s="29">
        <v>0</v>
      </c>
      <c r="AA1106" s="29">
        <v>0</v>
      </c>
      <c r="AB1106" s="30">
        <v>0</v>
      </c>
      <c r="AC1106" s="19"/>
      <c r="AD1106" s="26">
        <v>0</v>
      </c>
      <c r="AE1106" s="26">
        <v>0</v>
      </c>
      <c r="AF1106" s="27">
        <v>0</v>
      </c>
      <c r="AG1106" s="18"/>
      <c r="AH1106" s="34">
        <v>301.39999999999998</v>
      </c>
      <c r="AI1106" s="34">
        <v>227.5</v>
      </c>
      <c r="AJ1106" s="34">
        <v>-73.899999999999977</v>
      </c>
      <c r="AK1106" s="32">
        <v>-0.24518911745189112</v>
      </c>
      <c r="AL1106" s="35">
        <v>44421.041666666664</v>
      </c>
      <c r="AM1106" s="16"/>
    </row>
    <row r="1107" spans="1:39" ht="24.75" x14ac:dyDescent="0.25">
      <c r="A1107" s="25" t="s">
        <v>1688</v>
      </c>
      <c r="B1107" s="25" t="s">
        <v>1136</v>
      </c>
      <c r="C1107" s="39">
        <v>1166443</v>
      </c>
      <c r="D1107" s="25" t="s">
        <v>1788</v>
      </c>
      <c r="E1107" s="25" t="s">
        <v>53</v>
      </c>
      <c r="F1107" s="25" t="s">
        <v>54</v>
      </c>
      <c r="G1107" s="25" t="s">
        <v>56</v>
      </c>
      <c r="H1107" s="17"/>
      <c r="I1107" s="17"/>
      <c r="J1107" s="17"/>
      <c r="K1107" s="25" t="s">
        <v>65</v>
      </c>
      <c r="L1107" s="25" t="s">
        <v>1696</v>
      </c>
      <c r="M1107" s="25" t="s">
        <v>1697</v>
      </c>
      <c r="N1107" s="26">
        <v>85916.47</v>
      </c>
      <c r="O1107" s="26">
        <v>1308.08</v>
      </c>
      <c r="P1107" s="27">
        <v>-84608.39</v>
      </c>
      <c r="Q1107" s="28">
        <v>-0.98477497969830463</v>
      </c>
      <c r="R1107" s="29">
        <v>0</v>
      </c>
      <c r="S1107" s="29">
        <v>0</v>
      </c>
      <c r="T1107" s="30">
        <v>0</v>
      </c>
      <c r="U1107" s="19"/>
      <c r="V1107" s="26">
        <v>0</v>
      </c>
      <c r="W1107" s="26">
        <v>0</v>
      </c>
      <c r="X1107" s="27">
        <v>0</v>
      </c>
      <c r="Y1107" s="18"/>
      <c r="Z1107" s="29">
        <v>0</v>
      </c>
      <c r="AA1107" s="29">
        <v>0</v>
      </c>
      <c r="AB1107" s="30">
        <v>0</v>
      </c>
      <c r="AC1107" s="19"/>
      <c r="AD1107" s="26">
        <v>0</v>
      </c>
      <c r="AE1107" s="26">
        <v>0</v>
      </c>
      <c r="AF1107" s="27">
        <v>0</v>
      </c>
      <c r="AG1107" s="18"/>
      <c r="AH1107" s="34">
        <v>146.4</v>
      </c>
      <c r="AI1107" s="34">
        <v>47.5</v>
      </c>
      <c r="AJ1107" s="34">
        <v>-98.9</v>
      </c>
      <c r="AK1107" s="32">
        <v>-0.67554644808743169</v>
      </c>
      <c r="AL1107" s="35">
        <v>44588.041666666664</v>
      </c>
      <c r="AM1107" s="16"/>
    </row>
    <row r="1108" spans="1:39" ht="33" x14ac:dyDescent="0.25">
      <c r="A1108" s="25" t="s">
        <v>1688</v>
      </c>
      <c r="B1108" s="25" t="s">
        <v>1043</v>
      </c>
      <c r="C1108" s="39">
        <v>1167063</v>
      </c>
      <c r="D1108" s="25" t="s">
        <v>1793</v>
      </c>
      <c r="E1108" s="25" t="s">
        <v>53</v>
      </c>
      <c r="F1108" s="25" t="s">
        <v>54</v>
      </c>
      <c r="G1108" s="25" t="s">
        <v>56</v>
      </c>
      <c r="H1108" s="17"/>
      <c r="I1108" s="17"/>
      <c r="J1108" s="17"/>
      <c r="K1108" s="25" t="s">
        <v>65</v>
      </c>
      <c r="L1108" s="25" t="s">
        <v>1045</v>
      </c>
      <c r="M1108" s="25" t="s">
        <v>1694</v>
      </c>
      <c r="N1108" s="26">
        <v>19625.669999999998</v>
      </c>
      <c r="O1108" s="26">
        <v>94429.03</v>
      </c>
      <c r="P1108" s="27">
        <v>74803.360000000001</v>
      </c>
      <c r="Q1108" s="28">
        <v>3.8115060530417564</v>
      </c>
      <c r="R1108" s="29">
        <v>0</v>
      </c>
      <c r="S1108" s="29">
        <v>0</v>
      </c>
      <c r="T1108" s="30">
        <v>0</v>
      </c>
      <c r="U1108" s="19"/>
      <c r="V1108" s="26">
        <v>0</v>
      </c>
      <c r="W1108" s="26">
        <v>0</v>
      </c>
      <c r="X1108" s="27">
        <v>0</v>
      </c>
      <c r="Y1108" s="18"/>
      <c r="Z1108" s="29">
        <v>0</v>
      </c>
      <c r="AA1108" s="29">
        <v>0</v>
      </c>
      <c r="AB1108" s="30">
        <v>0</v>
      </c>
      <c r="AC1108" s="19"/>
      <c r="AD1108" s="26">
        <v>0</v>
      </c>
      <c r="AE1108" s="26">
        <v>0</v>
      </c>
      <c r="AF1108" s="27">
        <v>0</v>
      </c>
      <c r="AG1108" s="18"/>
      <c r="AH1108" s="34">
        <v>0</v>
      </c>
      <c r="AI1108" s="34">
        <v>421.5</v>
      </c>
      <c r="AJ1108" s="34">
        <v>421.5</v>
      </c>
      <c r="AK1108" s="19"/>
      <c r="AL1108" s="35">
        <v>44155.041666666664</v>
      </c>
      <c r="AM1108" s="16"/>
    </row>
    <row r="1109" spans="1:39" ht="49.5" x14ac:dyDescent="0.25">
      <c r="A1109" s="25" t="s">
        <v>1688</v>
      </c>
      <c r="B1109" s="25" t="s">
        <v>51</v>
      </c>
      <c r="C1109" s="39">
        <v>1168011</v>
      </c>
      <c r="D1109" s="25" t="s">
        <v>1857</v>
      </c>
      <c r="E1109" s="25" t="s">
        <v>53</v>
      </c>
      <c r="F1109" s="25" t="s">
        <v>54</v>
      </c>
      <c r="G1109" s="25" t="s">
        <v>56</v>
      </c>
      <c r="H1109" s="17"/>
      <c r="I1109" s="17"/>
      <c r="J1109" s="17"/>
      <c r="K1109" s="25" t="s">
        <v>65</v>
      </c>
      <c r="L1109" s="25" t="s">
        <v>1690</v>
      </c>
      <c r="M1109" s="25" t="s">
        <v>1694</v>
      </c>
      <c r="N1109" s="26">
        <v>214021.51</v>
      </c>
      <c r="O1109" s="26">
        <v>277817.62</v>
      </c>
      <c r="P1109" s="27">
        <v>63796.109999999986</v>
      </c>
      <c r="Q1109" s="28">
        <v>0.2980827020611152</v>
      </c>
      <c r="R1109" s="29">
        <v>0</v>
      </c>
      <c r="S1109" s="29">
        <v>0</v>
      </c>
      <c r="T1109" s="30">
        <v>0</v>
      </c>
      <c r="U1109" s="19"/>
      <c r="V1109" s="26">
        <v>0</v>
      </c>
      <c r="W1109" s="26">
        <v>0</v>
      </c>
      <c r="X1109" s="27">
        <v>0</v>
      </c>
      <c r="Y1109" s="18"/>
      <c r="Z1109" s="29">
        <v>0</v>
      </c>
      <c r="AA1109" s="29">
        <v>0</v>
      </c>
      <c r="AB1109" s="30">
        <v>0</v>
      </c>
      <c r="AC1109" s="19"/>
      <c r="AD1109" s="26">
        <v>0</v>
      </c>
      <c r="AE1109" s="26">
        <v>0</v>
      </c>
      <c r="AF1109" s="27">
        <v>0</v>
      </c>
      <c r="AG1109" s="18"/>
      <c r="AH1109" s="34">
        <v>953.5</v>
      </c>
      <c r="AI1109" s="34">
        <v>1258.5</v>
      </c>
      <c r="AJ1109" s="34">
        <v>305</v>
      </c>
      <c r="AK1109" s="32">
        <v>0.31987414787624541</v>
      </c>
      <c r="AL1109" s="35">
        <v>44477.041666666664</v>
      </c>
      <c r="AM1109" s="16"/>
    </row>
    <row r="1110" spans="1:39" ht="33" x14ac:dyDescent="0.25">
      <c r="A1110" s="25" t="s">
        <v>1688</v>
      </c>
      <c r="B1110" s="25" t="s">
        <v>1043</v>
      </c>
      <c r="C1110" s="39">
        <v>1168926</v>
      </c>
      <c r="D1110" s="25" t="s">
        <v>1797</v>
      </c>
      <c r="E1110" s="25" t="s">
        <v>53</v>
      </c>
      <c r="F1110" s="25" t="s">
        <v>54</v>
      </c>
      <c r="G1110" s="25" t="s">
        <v>56</v>
      </c>
      <c r="H1110" s="17"/>
      <c r="I1110" s="17"/>
      <c r="J1110" s="17"/>
      <c r="K1110" s="25" t="s">
        <v>65</v>
      </c>
      <c r="L1110" s="25" t="s">
        <v>1045</v>
      </c>
      <c r="M1110" s="25" t="s">
        <v>1697</v>
      </c>
      <c r="N1110" s="26">
        <v>413.29</v>
      </c>
      <c r="O1110" s="26">
        <v>10167.290000000001</v>
      </c>
      <c r="P1110" s="27">
        <v>9754</v>
      </c>
      <c r="Q1110" s="28">
        <v>23.600861380628611</v>
      </c>
      <c r="R1110" s="29">
        <v>0</v>
      </c>
      <c r="S1110" s="29">
        <v>0</v>
      </c>
      <c r="T1110" s="30">
        <v>0</v>
      </c>
      <c r="U1110" s="19"/>
      <c r="V1110" s="26">
        <v>0</v>
      </c>
      <c r="W1110" s="26">
        <v>0</v>
      </c>
      <c r="X1110" s="27">
        <v>0</v>
      </c>
      <c r="Y1110" s="18"/>
      <c r="Z1110" s="29">
        <v>0</v>
      </c>
      <c r="AA1110" s="29">
        <v>0</v>
      </c>
      <c r="AB1110" s="30">
        <v>0</v>
      </c>
      <c r="AC1110" s="19"/>
      <c r="AD1110" s="26">
        <v>0</v>
      </c>
      <c r="AE1110" s="26">
        <v>0</v>
      </c>
      <c r="AF1110" s="27">
        <v>0</v>
      </c>
      <c r="AG1110" s="18"/>
      <c r="AH1110" s="34">
        <v>0</v>
      </c>
      <c r="AI1110" s="34">
        <v>5.5</v>
      </c>
      <c r="AJ1110" s="34">
        <v>5.5</v>
      </c>
      <c r="AK1110" s="19"/>
      <c r="AL1110" s="35">
        <v>44128.041666666664</v>
      </c>
      <c r="AM1110" s="16"/>
    </row>
    <row r="1111" spans="1:39" ht="66" x14ac:dyDescent="0.25">
      <c r="A1111" s="25" t="s">
        <v>1688</v>
      </c>
      <c r="B1111" s="25" t="s">
        <v>51</v>
      </c>
      <c r="C1111" s="39">
        <v>1169016</v>
      </c>
      <c r="D1111" s="25" t="s">
        <v>1813</v>
      </c>
      <c r="E1111" s="25" t="s">
        <v>53</v>
      </c>
      <c r="F1111" s="25" t="s">
        <v>54</v>
      </c>
      <c r="G1111" s="25" t="s">
        <v>56</v>
      </c>
      <c r="H1111" s="17"/>
      <c r="I1111" s="17"/>
      <c r="J1111" s="17"/>
      <c r="K1111" s="25" t="s">
        <v>65</v>
      </c>
      <c r="L1111" s="25" t="s">
        <v>1699</v>
      </c>
      <c r="M1111" s="25" t="s">
        <v>1691</v>
      </c>
      <c r="N1111" s="26">
        <v>4707.83</v>
      </c>
      <c r="O1111" s="26">
        <v>0</v>
      </c>
      <c r="P1111" s="27">
        <v>-4707.83</v>
      </c>
      <c r="Q1111" s="28">
        <v>-1</v>
      </c>
      <c r="R1111" s="29">
        <v>0</v>
      </c>
      <c r="S1111" s="29">
        <v>0</v>
      </c>
      <c r="T1111" s="30">
        <v>0</v>
      </c>
      <c r="U1111" s="19"/>
      <c r="V1111" s="26">
        <v>0</v>
      </c>
      <c r="W1111" s="26">
        <v>0</v>
      </c>
      <c r="X1111" s="27">
        <v>0</v>
      </c>
      <c r="Y1111" s="18"/>
      <c r="Z1111" s="29">
        <v>0</v>
      </c>
      <c r="AA1111" s="29">
        <v>0</v>
      </c>
      <c r="AB1111" s="30">
        <v>0</v>
      </c>
      <c r="AC1111" s="19"/>
      <c r="AD1111" s="26">
        <v>0</v>
      </c>
      <c r="AE1111" s="26">
        <v>0</v>
      </c>
      <c r="AF1111" s="27">
        <v>0</v>
      </c>
      <c r="AG1111" s="18"/>
      <c r="AH1111" s="34">
        <v>16</v>
      </c>
      <c r="AI1111" s="34">
        <v>0</v>
      </c>
      <c r="AJ1111" s="34">
        <v>-16</v>
      </c>
      <c r="AK1111" s="32">
        <v>-1</v>
      </c>
      <c r="AL1111" s="35">
        <v>44350.041666666664</v>
      </c>
      <c r="AM1111" s="16"/>
    </row>
    <row r="1112" spans="1:39" ht="24.75" x14ac:dyDescent="0.25">
      <c r="A1112" s="25" t="s">
        <v>1688</v>
      </c>
      <c r="B1112" s="25" t="s">
        <v>1136</v>
      </c>
      <c r="C1112" s="39">
        <v>1169159</v>
      </c>
      <c r="D1112" s="25" t="s">
        <v>1924</v>
      </c>
      <c r="E1112" s="25" t="s">
        <v>53</v>
      </c>
      <c r="F1112" s="25" t="s">
        <v>54</v>
      </c>
      <c r="G1112" s="25" t="s">
        <v>56</v>
      </c>
      <c r="H1112" s="17"/>
      <c r="I1112" s="17"/>
      <c r="J1112" s="17"/>
      <c r="K1112" s="25" t="s">
        <v>65</v>
      </c>
      <c r="L1112" s="25" t="s">
        <v>1707</v>
      </c>
      <c r="M1112" s="25" t="s">
        <v>535</v>
      </c>
      <c r="N1112" s="26">
        <v>47100.83</v>
      </c>
      <c r="O1112" s="26">
        <v>30648.95</v>
      </c>
      <c r="P1112" s="27">
        <v>-16451.88</v>
      </c>
      <c r="Q1112" s="28">
        <v>-0.34929066005843212</v>
      </c>
      <c r="R1112" s="29">
        <v>0</v>
      </c>
      <c r="S1112" s="29">
        <v>0</v>
      </c>
      <c r="T1112" s="30">
        <v>0</v>
      </c>
      <c r="U1112" s="19"/>
      <c r="V1112" s="26">
        <v>0</v>
      </c>
      <c r="W1112" s="26">
        <v>0</v>
      </c>
      <c r="X1112" s="27">
        <v>0</v>
      </c>
      <c r="Y1112" s="18"/>
      <c r="Z1112" s="29">
        <v>0</v>
      </c>
      <c r="AA1112" s="29">
        <v>0</v>
      </c>
      <c r="AB1112" s="30">
        <v>0</v>
      </c>
      <c r="AC1112" s="19"/>
      <c r="AD1112" s="26">
        <v>0</v>
      </c>
      <c r="AE1112" s="26">
        <v>0</v>
      </c>
      <c r="AF1112" s="27">
        <v>0</v>
      </c>
      <c r="AG1112" s="18"/>
      <c r="AH1112" s="34">
        <v>120.2</v>
      </c>
      <c r="AI1112" s="34">
        <v>53</v>
      </c>
      <c r="AJ1112" s="34">
        <v>-67.2</v>
      </c>
      <c r="AK1112" s="32">
        <v>-0.55906821963394349</v>
      </c>
      <c r="AL1112" s="35">
        <v>44169.041666666664</v>
      </c>
      <c r="AM1112" s="16"/>
    </row>
    <row r="1113" spans="1:39" ht="33" x14ac:dyDescent="0.25">
      <c r="A1113" s="25" t="s">
        <v>1688</v>
      </c>
      <c r="B1113" s="25" t="s">
        <v>1043</v>
      </c>
      <c r="C1113" s="39">
        <v>1170919</v>
      </c>
      <c r="D1113" s="25" t="s">
        <v>1817</v>
      </c>
      <c r="E1113" s="25" t="s">
        <v>53</v>
      </c>
      <c r="F1113" s="25" t="s">
        <v>54</v>
      </c>
      <c r="G1113" s="25" t="s">
        <v>56</v>
      </c>
      <c r="H1113" s="17"/>
      <c r="I1113" s="17"/>
      <c r="J1113" s="17"/>
      <c r="K1113" s="25" t="s">
        <v>65</v>
      </c>
      <c r="L1113" s="25" t="s">
        <v>1045</v>
      </c>
      <c r="M1113" s="25" t="s">
        <v>1697</v>
      </c>
      <c r="N1113" s="26">
        <v>22547.58</v>
      </c>
      <c r="O1113" s="26">
        <v>22547.58</v>
      </c>
      <c r="P1113" s="27">
        <v>0</v>
      </c>
      <c r="Q1113" s="28">
        <v>0</v>
      </c>
      <c r="R1113" s="29">
        <v>0</v>
      </c>
      <c r="S1113" s="29">
        <v>0</v>
      </c>
      <c r="T1113" s="30">
        <v>0</v>
      </c>
      <c r="U1113" s="19"/>
      <c r="V1113" s="26">
        <v>0</v>
      </c>
      <c r="W1113" s="26">
        <v>0</v>
      </c>
      <c r="X1113" s="27">
        <v>0</v>
      </c>
      <c r="Y1113" s="18"/>
      <c r="Z1113" s="29">
        <v>0</v>
      </c>
      <c r="AA1113" s="29">
        <v>0</v>
      </c>
      <c r="AB1113" s="30">
        <v>0</v>
      </c>
      <c r="AC1113" s="19"/>
      <c r="AD1113" s="26">
        <v>0</v>
      </c>
      <c r="AE1113" s="26">
        <v>0</v>
      </c>
      <c r="AF1113" s="27">
        <v>0</v>
      </c>
      <c r="AG1113" s="18"/>
      <c r="AH1113" s="34">
        <v>0</v>
      </c>
      <c r="AI1113" s="34">
        <v>5</v>
      </c>
      <c r="AJ1113" s="34">
        <v>5</v>
      </c>
      <c r="AK1113" s="19"/>
      <c r="AL1113" s="35">
        <v>44169.041666666664</v>
      </c>
      <c r="AM1113" s="16"/>
    </row>
    <row r="1114" spans="1:39" ht="24.75" x14ac:dyDescent="0.25">
      <c r="A1114" s="25" t="s">
        <v>1688</v>
      </c>
      <c r="B1114" s="25" t="s">
        <v>1043</v>
      </c>
      <c r="C1114" s="39">
        <v>1171192</v>
      </c>
      <c r="D1114" s="25" t="s">
        <v>1800</v>
      </c>
      <c r="E1114" s="25" t="s">
        <v>53</v>
      </c>
      <c r="F1114" s="25" t="s">
        <v>54</v>
      </c>
      <c r="G1114" s="25" t="s">
        <v>56</v>
      </c>
      <c r="H1114" s="17"/>
      <c r="I1114" s="17"/>
      <c r="J1114" s="17"/>
      <c r="K1114" s="25" t="s">
        <v>65</v>
      </c>
      <c r="L1114" s="25" t="s">
        <v>1045</v>
      </c>
      <c r="M1114" s="25" t="s">
        <v>1691</v>
      </c>
      <c r="N1114" s="26">
        <v>3353.66</v>
      </c>
      <c r="O1114" s="26">
        <v>6938.41</v>
      </c>
      <c r="P1114" s="27">
        <v>3584.75</v>
      </c>
      <c r="Q1114" s="28">
        <v>1.0689068062952118</v>
      </c>
      <c r="R1114" s="29">
        <v>0</v>
      </c>
      <c r="S1114" s="29">
        <v>0</v>
      </c>
      <c r="T1114" s="30">
        <v>0</v>
      </c>
      <c r="U1114" s="19"/>
      <c r="V1114" s="26">
        <v>0</v>
      </c>
      <c r="W1114" s="26">
        <v>0</v>
      </c>
      <c r="X1114" s="27">
        <v>0</v>
      </c>
      <c r="Y1114" s="18"/>
      <c r="Z1114" s="29">
        <v>0</v>
      </c>
      <c r="AA1114" s="29">
        <v>0</v>
      </c>
      <c r="AB1114" s="30">
        <v>0</v>
      </c>
      <c r="AC1114" s="19"/>
      <c r="AD1114" s="26">
        <v>0</v>
      </c>
      <c r="AE1114" s="26">
        <v>0</v>
      </c>
      <c r="AF1114" s="27">
        <v>0</v>
      </c>
      <c r="AG1114" s="18"/>
      <c r="AH1114" s="34">
        <v>0</v>
      </c>
      <c r="AI1114" s="34">
        <v>32</v>
      </c>
      <c r="AJ1114" s="34">
        <v>32</v>
      </c>
      <c r="AK1114" s="19"/>
      <c r="AL1114" s="35">
        <v>44151.041666666664</v>
      </c>
      <c r="AM1114" s="16"/>
    </row>
    <row r="1115" spans="1:39" ht="24.75" x14ac:dyDescent="0.25">
      <c r="A1115" s="25" t="s">
        <v>1688</v>
      </c>
      <c r="B1115" s="25" t="s">
        <v>1043</v>
      </c>
      <c r="C1115" s="39">
        <v>1171193</v>
      </c>
      <c r="D1115" s="25" t="s">
        <v>1804</v>
      </c>
      <c r="E1115" s="25" t="s">
        <v>53</v>
      </c>
      <c r="F1115" s="25" t="s">
        <v>54</v>
      </c>
      <c r="G1115" s="25" t="s">
        <v>56</v>
      </c>
      <c r="H1115" s="17"/>
      <c r="I1115" s="17"/>
      <c r="J1115" s="17"/>
      <c r="K1115" s="25" t="s">
        <v>65</v>
      </c>
      <c r="L1115" s="25" t="s">
        <v>1045</v>
      </c>
      <c r="M1115" s="25" t="s">
        <v>1694</v>
      </c>
      <c r="N1115" s="26">
        <v>13285.35</v>
      </c>
      <c r="O1115" s="26">
        <v>1942.15</v>
      </c>
      <c r="P1115" s="27">
        <v>-11343.2</v>
      </c>
      <c r="Q1115" s="28">
        <v>-0.85381265830407183</v>
      </c>
      <c r="R1115" s="29">
        <v>0</v>
      </c>
      <c r="S1115" s="29">
        <v>0</v>
      </c>
      <c r="T1115" s="30">
        <v>0</v>
      </c>
      <c r="U1115" s="19"/>
      <c r="V1115" s="26">
        <v>0</v>
      </c>
      <c r="W1115" s="26">
        <v>0</v>
      </c>
      <c r="X1115" s="27">
        <v>0</v>
      </c>
      <c r="Y1115" s="18"/>
      <c r="Z1115" s="29">
        <v>0</v>
      </c>
      <c r="AA1115" s="29">
        <v>0</v>
      </c>
      <c r="AB1115" s="30">
        <v>0</v>
      </c>
      <c r="AC1115" s="19"/>
      <c r="AD1115" s="26">
        <v>0</v>
      </c>
      <c r="AE1115" s="26">
        <v>0</v>
      </c>
      <c r="AF1115" s="27">
        <v>0</v>
      </c>
      <c r="AG1115" s="18"/>
      <c r="AH1115" s="34">
        <v>59</v>
      </c>
      <c r="AI1115" s="34">
        <v>-2</v>
      </c>
      <c r="AJ1115" s="34">
        <v>-61</v>
      </c>
      <c r="AK1115" s="32">
        <v>-1.0338983050847457</v>
      </c>
      <c r="AL1115" s="35">
        <v>44180.041666666664</v>
      </c>
      <c r="AM1115" s="16"/>
    </row>
    <row r="1116" spans="1:39" ht="24.75" x14ac:dyDescent="0.25">
      <c r="A1116" s="25" t="s">
        <v>1688</v>
      </c>
      <c r="B1116" s="25" t="s">
        <v>51</v>
      </c>
      <c r="C1116" s="39">
        <v>1171873</v>
      </c>
      <c r="D1116" s="25" t="s">
        <v>1801</v>
      </c>
      <c r="E1116" s="25" t="s">
        <v>53</v>
      </c>
      <c r="F1116" s="25" t="s">
        <v>54</v>
      </c>
      <c r="G1116" s="25" t="s">
        <v>56</v>
      </c>
      <c r="H1116" s="17"/>
      <c r="I1116" s="17"/>
      <c r="J1116" s="17"/>
      <c r="K1116" s="25" t="s">
        <v>65</v>
      </c>
      <c r="L1116" s="25" t="s">
        <v>1690</v>
      </c>
      <c r="M1116" s="25" t="s">
        <v>1691</v>
      </c>
      <c r="N1116" s="26">
        <v>380.59</v>
      </c>
      <c r="O1116" s="26">
        <v>8685.92</v>
      </c>
      <c r="P1116" s="27">
        <v>8305.33</v>
      </c>
      <c r="Q1116" s="28">
        <v>21.822249664993826</v>
      </c>
      <c r="R1116" s="29">
        <v>0</v>
      </c>
      <c r="S1116" s="29">
        <v>0</v>
      </c>
      <c r="T1116" s="30">
        <v>0</v>
      </c>
      <c r="U1116" s="19"/>
      <c r="V1116" s="26">
        <v>0</v>
      </c>
      <c r="W1116" s="26">
        <v>0</v>
      </c>
      <c r="X1116" s="27">
        <v>0</v>
      </c>
      <c r="Y1116" s="18"/>
      <c r="Z1116" s="29">
        <v>0</v>
      </c>
      <c r="AA1116" s="29">
        <v>0</v>
      </c>
      <c r="AB1116" s="30">
        <v>0</v>
      </c>
      <c r="AC1116" s="19"/>
      <c r="AD1116" s="26">
        <v>0</v>
      </c>
      <c r="AE1116" s="26">
        <v>0</v>
      </c>
      <c r="AF1116" s="27">
        <v>0</v>
      </c>
      <c r="AG1116" s="18"/>
      <c r="AH1116" s="34">
        <v>0</v>
      </c>
      <c r="AI1116" s="34">
        <v>40</v>
      </c>
      <c r="AJ1116" s="34">
        <v>40</v>
      </c>
      <c r="AK1116" s="19"/>
      <c r="AL1116" s="35">
        <v>44242.041666666664</v>
      </c>
      <c r="AM1116" s="16"/>
    </row>
    <row r="1117" spans="1:39" ht="16.5" x14ac:dyDescent="0.25">
      <c r="A1117" s="25" t="s">
        <v>1688</v>
      </c>
      <c r="B1117" s="25" t="s">
        <v>1043</v>
      </c>
      <c r="C1117" s="39">
        <v>1171879</v>
      </c>
      <c r="D1117" s="25" t="s">
        <v>1796</v>
      </c>
      <c r="E1117" s="25" t="s">
        <v>53</v>
      </c>
      <c r="F1117" s="25" t="s">
        <v>54</v>
      </c>
      <c r="G1117" s="25" t="s">
        <v>56</v>
      </c>
      <c r="H1117" s="17"/>
      <c r="I1117" s="17"/>
      <c r="J1117" s="17"/>
      <c r="K1117" s="25" t="s">
        <v>65</v>
      </c>
      <c r="L1117" s="25" t="s">
        <v>1045</v>
      </c>
      <c r="M1117" s="25" t="s">
        <v>1694</v>
      </c>
      <c r="N1117" s="26">
        <v>971.3</v>
      </c>
      <c r="O1117" s="26">
        <v>8805.25</v>
      </c>
      <c r="P1117" s="27">
        <v>7833.95</v>
      </c>
      <c r="Q1117" s="28">
        <v>8.0654277772058069</v>
      </c>
      <c r="R1117" s="29">
        <v>0</v>
      </c>
      <c r="S1117" s="29">
        <v>0</v>
      </c>
      <c r="T1117" s="30">
        <v>0</v>
      </c>
      <c r="U1117" s="19"/>
      <c r="V1117" s="26">
        <v>0</v>
      </c>
      <c r="W1117" s="26">
        <v>0</v>
      </c>
      <c r="X1117" s="27">
        <v>0</v>
      </c>
      <c r="Y1117" s="18"/>
      <c r="Z1117" s="29">
        <v>0</v>
      </c>
      <c r="AA1117" s="29">
        <v>0</v>
      </c>
      <c r="AB1117" s="30">
        <v>0</v>
      </c>
      <c r="AC1117" s="19"/>
      <c r="AD1117" s="26">
        <v>0</v>
      </c>
      <c r="AE1117" s="26">
        <v>0</v>
      </c>
      <c r="AF1117" s="27">
        <v>0</v>
      </c>
      <c r="AG1117" s="18"/>
      <c r="AH1117" s="34">
        <v>0</v>
      </c>
      <c r="AI1117" s="34">
        <v>34</v>
      </c>
      <c r="AJ1117" s="34">
        <v>34</v>
      </c>
      <c r="AK1117" s="19"/>
      <c r="AL1117" s="35">
        <v>44176.041666666664</v>
      </c>
      <c r="AM1117" s="16"/>
    </row>
    <row r="1118" spans="1:39" ht="24.75" x14ac:dyDescent="0.25">
      <c r="A1118" s="25" t="s">
        <v>1688</v>
      </c>
      <c r="B1118" s="25" t="s">
        <v>1043</v>
      </c>
      <c r="C1118" s="39">
        <v>1171881</v>
      </c>
      <c r="D1118" s="25" t="s">
        <v>1795</v>
      </c>
      <c r="E1118" s="25" t="s">
        <v>53</v>
      </c>
      <c r="F1118" s="25" t="s">
        <v>54</v>
      </c>
      <c r="G1118" s="25" t="s">
        <v>56</v>
      </c>
      <c r="H1118" s="17"/>
      <c r="I1118" s="17"/>
      <c r="J1118" s="17"/>
      <c r="K1118" s="25" t="s">
        <v>65</v>
      </c>
      <c r="L1118" s="25" t="s">
        <v>1045</v>
      </c>
      <c r="M1118" s="25" t="s">
        <v>1694</v>
      </c>
      <c r="N1118" s="26">
        <v>1904.64</v>
      </c>
      <c r="O1118" s="26">
        <v>6685.1</v>
      </c>
      <c r="P1118" s="27">
        <v>4780.46</v>
      </c>
      <c r="Q1118" s="28">
        <v>2.509902133736559</v>
      </c>
      <c r="R1118" s="29">
        <v>0</v>
      </c>
      <c r="S1118" s="29">
        <v>0</v>
      </c>
      <c r="T1118" s="30">
        <v>0</v>
      </c>
      <c r="U1118" s="19"/>
      <c r="V1118" s="26">
        <v>0</v>
      </c>
      <c r="W1118" s="26">
        <v>0</v>
      </c>
      <c r="X1118" s="27">
        <v>0</v>
      </c>
      <c r="Y1118" s="18"/>
      <c r="Z1118" s="29">
        <v>0</v>
      </c>
      <c r="AA1118" s="29">
        <v>0</v>
      </c>
      <c r="AB1118" s="30">
        <v>0</v>
      </c>
      <c r="AC1118" s="19"/>
      <c r="AD1118" s="26">
        <v>0</v>
      </c>
      <c r="AE1118" s="26">
        <v>0</v>
      </c>
      <c r="AF1118" s="27">
        <v>0</v>
      </c>
      <c r="AG1118" s="18"/>
      <c r="AH1118" s="34">
        <v>0</v>
      </c>
      <c r="AI1118" s="34">
        <v>29</v>
      </c>
      <c r="AJ1118" s="34">
        <v>29</v>
      </c>
      <c r="AK1118" s="19"/>
      <c r="AL1118" s="35">
        <v>44176.041666666664</v>
      </c>
      <c r="AM1118" s="16"/>
    </row>
    <row r="1119" spans="1:39" ht="33" x14ac:dyDescent="0.25">
      <c r="A1119" s="25" t="s">
        <v>1688</v>
      </c>
      <c r="B1119" s="25" t="s">
        <v>51</v>
      </c>
      <c r="C1119" s="39">
        <v>1171912</v>
      </c>
      <c r="D1119" s="25" t="s">
        <v>1816</v>
      </c>
      <c r="E1119" s="25" t="s">
        <v>53</v>
      </c>
      <c r="F1119" s="25" t="s">
        <v>54</v>
      </c>
      <c r="G1119" s="25" t="s">
        <v>56</v>
      </c>
      <c r="H1119" s="17"/>
      <c r="I1119" s="17"/>
      <c r="J1119" s="17"/>
      <c r="K1119" s="25" t="s">
        <v>65</v>
      </c>
      <c r="L1119" s="25" t="s">
        <v>1690</v>
      </c>
      <c r="M1119" s="25" t="s">
        <v>1691</v>
      </c>
      <c r="N1119" s="26">
        <v>11989.19</v>
      </c>
      <c r="O1119" s="26">
        <v>13410.5</v>
      </c>
      <c r="P1119" s="27">
        <v>1421.3099999999995</v>
      </c>
      <c r="Q1119" s="28">
        <v>0.11854929315491701</v>
      </c>
      <c r="R1119" s="29">
        <v>0</v>
      </c>
      <c r="S1119" s="29">
        <v>0</v>
      </c>
      <c r="T1119" s="30">
        <v>0</v>
      </c>
      <c r="U1119" s="19"/>
      <c r="V1119" s="26">
        <v>0</v>
      </c>
      <c r="W1119" s="26">
        <v>0</v>
      </c>
      <c r="X1119" s="27">
        <v>0</v>
      </c>
      <c r="Y1119" s="18"/>
      <c r="Z1119" s="29">
        <v>0</v>
      </c>
      <c r="AA1119" s="29">
        <v>0</v>
      </c>
      <c r="AB1119" s="30">
        <v>0</v>
      </c>
      <c r="AC1119" s="19"/>
      <c r="AD1119" s="26">
        <v>0</v>
      </c>
      <c r="AE1119" s="26">
        <v>0</v>
      </c>
      <c r="AF1119" s="27">
        <v>0</v>
      </c>
      <c r="AG1119" s="18"/>
      <c r="AH1119" s="34">
        <v>58.5</v>
      </c>
      <c r="AI1119" s="34">
        <v>48</v>
      </c>
      <c r="AJ1119" s="34">
        <v>-10.5</v>
      </c>
      <c r="AK1119" s="32">
        <v>-0.17948717948717949</v>
      </c>
      <c r="AL1119" s="35">
        <v>44204.041666666664</v>
      </c>
      <c r="AM1119" s="16"/>
    </row>
    <row r="1120" spans="1:39" ht="33" x14ac:dyDescent="0.25">
      <c r="A1120" s="25" t="s">
        <v>1688</v>
      </c>
      <c r="B1120" s="25" t="s">
        <v>1136</v>
      </c>
      <c r="C1120" s="39">
        <v>1171984</v>
      </c>
      <c r="D1120" s="25" t="s">
        <v>1798</v>
      </c>
      <c r="E1120" s="25" t="s">
        <v>53</v>
      </c>
      <c r="F1120" s="25" t="s">
        <v>54</v>
      </c>
      <c r="G1120" s="25" t="s">
        <v>56</v>
      </c>
      <c r="H1120" s="17"/>
      <c r="I1120" s="17"/>
      <c r="J1120" s="17"/>
      <c r="K1120" s="25" t="s">
        <v>65</v>
      </c>
      <c r="L1120" s="25" t="s">
        <v>1696</v>
      </c>
      <c r="M1120" s="25" t="s">
        <v>1691</v>
      </c>
      <c r="N1120" s="26">
        <v>6174</v>
      </c>
      <c r="O1120" s="26">
        <v>0</v>
      </c>
      <c r="P1120" s="27">
        <v>-6174</v>
      </c>
      <c r="Q1120" s="28">
        <v>-1</v>
      </c>
      <c r="R1120" s="29">
        <v>0</v>
      </c>
      <c r="S1120" s="29">
        <v>0</v>
      </c>
      <c r="T1120" s="30">
        <v>0</v>
      </c>
      <c r="U1120" s="19"/>
      <c r="V1120" s="26">
        <v>0</v>
      </c>
      <c r="W1120" s="26">
        <v>0</v>
      </c>
      <c r="X1120" s="27">
        <v>0</v>
      </c>
      <c r="Y1120" s="18"/>
      <c r="Z1120" s="29">
        <v>0</v>
      </c>
      <c r="AA1120" s="29">
        <v>0</v>
      </c>
      <c r="AB1120" s="30">
        <v>0</v>
      </c>
      <c r="AC1120" s="19"/>
      <c r="AD1120" s="26">
        <v>0</v>
      </c>
      <c r="AE1120" s="26">
        <v>0</v>
      </c>
      <c r="AF1120" s="27">
        <v>0</v>
      </c>
      <c r="AG1120" s="18"/>
      <c r="AH1120" s="34">
        <v>0</v>
      </c>
      <c r="AI1120" s="34">
        <v>0</v>
      </c>
      <c r="AJ1120" s="34">
        <v>0</v>
      </c>
      <c r="AK1120" s="19"/>
      <c r="AL1120" s="35">
        <v>44588.041666666664</v>
      </c>
      <c r="AM1120" s="16"/>
    </row>
    <row r="1121" spans="1:39" ht="16.5" x14ac:dyDescent="0.25">
      <c r="A1121" s="25" t="s">
        <v>1688</v>
      </c>
      <c r="B1121" s="25" t="s">
        <v>51</v>
      </c>
      <c r="C1121" s="39">
        <v>1173656</v>
      </c>
      <c r="D1121" s="25" t="s">
        <v>1689</v>
      </c>
      <c r="E1121" s="25" t="s">
        <v>53</v>
      </c>
      <c r="F1121" s="25" t="s">
        <v>54</v>
      </c>
      <c r="G1121" s="25" t="s">
        <v>56</v>
      </c>
      <c r="H1121" s="17"/>
      <c r="I1121" s="17"/>
      <c r="J1121" s="17"/>
      <c r="K1121" s="25" t="s">
        <v>65</v>
      </c>
      <c r="L1121" s="25" t="s">
        <v>1690</v>
      </c>
      <c r="M1121" s="25" t="s">
        <v>1691</v>
      </c>
      <c r="N1121" s="26">
        <v>11087.48</v>
      </c>
      <c r="O1121" s="26">
        <v>8776.01</v>
      </c>
      <c r="P1121" s="27">
        <v>-2311.4699999999993</v>
      </c>
      <c r="Q1121" s="28">
        <v>-0.20847568608917441</v>
      </c>
      <c r="R1121" s="29">
        <v>0</v>
      </c>
      <c r="S1121" s="29">
        <v>0</v>
      </c>
      <c r="T1121" s="30">
        <v>0</v>
      </c>
      <c r="U1121" s="19"/>
      <c r="V1121" s="26">
        <v>0</v>
      </c>
      <c r="W1121" s="26">
        <v>0</v>
      </c>
      <c r="X1121" s="27">
        <v>0</v>
      </c>
      <c r="Y1121" s="18"/>
      <c r="Z1121" s="29">
        <v>0</v>
      </c>
      <c r="AA1121" s="29">
        <v>0</v>
      </c>
      <c r="AB1121" s="30">
        <v>0</v>
      </c>
      <c r="AC1121" s="19"/>
      <c r="AD1121" s="26">
        <v>0</v>
      </c>
      <c r="AE1121" s="26">
        <v>0</v>
      </c>
      <c r="AF1121" s="27">
        <v>0</v>
      </c>
      <c r="AG1121" s="18"/>
      <c r="AH1121" s="34">
        <v>53</v>
      </c>
      <c r="AI1121" s="34">
        <v>32</v>
      </c>
      <c r="AJ1121" s="34">
        <v>-21</v>
      </c>
      <c r="AK1121" s="32">
        <v>-0.39622641509433965</v>
      </c>
      <c r="AL1121" s="35">
        <v>44236.041666666664</v>
      </c>
      <c r="AM1121" s="16"/>
    </row>
    <row r="1122" spans="1:39" ht="16.5" x14ac:dyDescent="0.25">
      <c r="A1122" s="25" t="s">
        <v>1688</v>
      </c>
      <c r="B1122" s="25" t="s">
        <v>51</v>
      </c>
      <c r="C1122" s="39">
        <v>1173657</v>
      </c>
      <c r="D1122" s="25" t="s">
        <v>1814</v>
      </c>
      <c r="E1122" s="25" t="s">
        <v>53</v>
      </c>
      <c r="F1122" s="25" t="s">
        <v>54</v>
      </c>
      <c r="G1122" s="25" t="s">
        <v>56</v>
      </c>
      <c r="H1122" s="17"/>
      <c r="I1122" s="17"/>
      <c r="J1122" s="17"/>
      <c r="K1122" s="25" t="s">
        <v>65</v>
      </c>
      <c r="L1122" s="25" t="s">
        <v>1690</v>
      </c>
      <c r="M1122" s="25" t="s">
        <v>1691</v>
      </c>
      <c r="N1122" s="26">
        <v>0</v>
      </c>
      <c r="O1122" s="26">
        <v>19226.79</v>
      </c>
      <c r="P1122" s="27">
        <v>19226.79</v>
      </c>
      <c r="Q1122" s="18"/>
      <c r="R1122" s="29">
        <v>0</v>
      </c>
      <c r="S1122" s="29">
        <v>0</v>
      </c>
      <c r="T1122" s="30">
        <v>0</v>
      </c>
      <c r="U1122" s="19"/>
      <c r="V1122" s="26">
        <v>0</v>
      </c>
      <c r="W1122" s="26">
        <v>0</v>
      </c>
      <c r="X1122" s="27">
        <v>0</v>
      </c>
      <c r="Y1122" s="18"/>
      <c r="Z1122" s="29">
        <v>0</v>
      </c>
      <c r="AA1122" s="29">
        <v>0</v>
      </c>
      <c r="AB1122" s="30">
        <v>0</v>
      </c>
      <c r="AC1122" s="19"/>
      <c r="AD1122" s="26">
        <v>0</v>
      </c>
      <c r="AE1122" s="26">
        <v>0</v>
      </c>
      <c r="AF1122" s="27">
        <v>0</v>
      </c>
      <c r="AG1122" s="18"/>
      <c r="AH1122" s="34">
        <v>73</v>
      </c>
      <c r="AI1122" s="34">
        <v>101</v>
      </c>
      <c r="AJ1122" s="34">
        <v>28</v>
      </c>
      <c r="AK1122" s="32">
        <v>0.38356164383561642</v>
      </c>
      <c r="AL1122" s="35">
        <v>44235.041666666664</v>
      </c>
      <c r="AM1122" s="16"/>
    </row>
    <row r="1123" spans="1:39" ht="16.5" x14ac:dyDescent="0.25">
      <c r="A1123" s="25" t="s">
        <v>1688</v>
      </c>
      <c r="B1123" s="25" t="s">
        <v>51</v>
      </c>
      <c r="C1123" s="39">
        <v>1173658</v>
      </c>
      <c r="D1123" s="25" t="s">
        <v>1815</v>
      </c>
      <c r="E1123" s="25" t="s">
        <v>53</v>
      </c>
      <c r="F1123" s="25" t="s">
        <v>54</v>
      </c>
      <c r="G1123" s="25" t="s">
        <v>56</v>
      </c>
      <c r="H1123" s="17"/>
      <c r="I1123" s="17"/>
      <c r="J1123" s="17"/>
      <c r="K1123" s="25" t="s">
        <v>65</v>
      </c>
      <c r="L1123" s="25" t="s">
        <v>1690</v>
      </c>
      <c r="M1123" s="25" t="s">
        <v>1691</v>
      </c>
      <c r="N1123" s="26">
        <v>6885.87</v>
      </c>
      <c r="O1123" s="26">
        <v>4208.62</v>
      </c>
      <c r="P1123" s="27">
        <v>-2677.25</v>
      </c>
      <c r="Q1123" s="28">
        <v>-0.38880344822077678</v>
      </c>
      <c r="R1123" s="29">
        <v>0</v>
      </c>
      <c r="S1123" s="29">
        <v>0</v>
      </c>
      <c r="T1123" s="30">
        <v>0</v>
      </c>
      <c r="U1123" s="19"/>
      <c r="V1123" s="26">
        <v>0</v>
      </c>
      <c r="W1123" s="26">
        <v>0</v>
      </c>
      <c r="X1123" s="27">
        <v>0</v>
      </c>
      <c r="Y1123" s="18"/>
      <c r="Z1123" s="29">
        <v>0</v>
      </c>
      <c r="AA1123" s="29">
        <v>0</v>
      </c>
      <c r="AB1123" s="30">
        <v>0</v>
      </c>
      <c r="AC1123" s="19"/>
      <c r="AD1123" s="26">
        <v>0</v>
      </c>
      <c r="AE1123" s="26">
        <v>0</v>
      </c>
      <c r="AF1123" s="27">
        <v>0</v>
      </c>
      <c r="AG1123" s="18"/>
      <c r="AH1123" s="34">
        <v>42</v>
      </c>
      <c r="AI1123" s="34">
        <v>15</v>
      </c>
      <c r="AJ1123" s="34">
        <v>-27</v>
      </c>
      <c r="AK1123" s="32">
        <v>-0.6428571428571429</v>
      </c>
      <c r="AL1123" s="35">
        <v>44204.041666666664</v>
      </c>
      <c r="AM1123" s="16"/>
    </row>
    <row r="1124" spans="1:39" ht="16.5" x14ac:dyDescent="0.25">
      <c r="A1124" s="25" t="s">
        <v>1688</v>
      </c>
      <c r="B1124" s="25" t="s">
        <v>51</v>
      </c>
      <c r="C1124" s="39">
        <v>1173659</v>
      </c>
      <c r="D1124" s="25" t="s">
        <v>1808</v>
      </c>
      <c r="E1124" s="25" t="s">
        <v>53</v>
      </c>
      <c r="F1124" s="25" t="s">
        <v>54</v>
      </c>
      <c r="G1124" s="25" t="s">
        <v>56</v>
      </c>
      <c r="H1124" s="17"/>
      <c r="I1124" s="17"/>
      <c r="J1124" s="17"/>
      <c r="K1124" s="25" t="s">
        <v>65</v>
      </c>
      <c r="L1124" s="25" t="s">
        <v>1690</v>
      </c>
      <c r="M1124" s="25" t="s">
        <v>1691</v>
      </c>
      <c r="N1124" s="26">
        <v>18072.099999999999</v>
      </c>
      <c r="O1124" s="26">
        <v>20314.79</v>
      </c>
      <c r="P1124" s="27">
        <v>2242.6900000000023</v>
      </c>
      <c r="Q1124" s="28">
        <v>0.12409681221330131</v>
      </c>
      <c r="R1124" s="29">
        <v>0</v>
      </c>
      <c r="S1124" s="29">
        <v>0</v>
      </c>
      <c r="T1124" s="30">
        <v>0</v>
      </c>
      <c r="U1124" s="19"/>
      <c r="V1124" s="26">
        <v>0</v>
      </c>
      <c r="W1124" s="26">
        <v>0</v>
      </c>
      <c r="X1124" s="27">
        <v>0</v>
      </c>
      <c r="Y1124" s="18"/>
      <c r="Z1124" s="29">
        <v>0</v>
      </c>
      <c r="AA1124" s="29">
        <v>0</v>
      </c>
      <c r="AB1124" s="30">
        <v>0</v>
      </c>
      <c r="AC1124" s="19"/>
      <c r="AD1124" s="26">
        <v>0</v>
      </c>
      <c r="AE1124" s="26">
        <v>0</v>
      </c>
      <c r="AF1124" s="27">
        <v>0</v>
      </c>
      <c r="AG1124" s="18"/>
      <c r="AH1124" s="34">
        <v>82.5</v>
      </c>
      <c r="AI1124" s="34">
        <v>100</v>
      </c>
      <c r="AJ1124" s="34">
        <v>17.5</v>
      </c>
      <c r="AK1124" s="32">
        <v>0.21212121212121213</v>
      </c>
      <c r="AL1124" s="35">
        <v>44350.041666666664</v>
      </c>
      <c r="AM1124" s="16"/>
    </row>
    <row r="1125" spans="1:39" ht="33" x14ac:dyDescent="0.25">
      <c r="A1125" s="25" t="s">
        <v>1688</v>
      </c>
      <c r="B1125" s="25" t="s">
        <v>1136</v>
      </c>
      <c r="C1125" s="39">
        <v>1175332</v>
      </c>
      <c r="D1125" s="25" t="s">
        <v>1811</v>
      </c>
      <c r="E1125" s="25" t="s">
        <v>53</v>
      </c>
      <c r="F1125" s="25" t="s">
        <v>54</v>
      </c>
      <c r="G1125" s="25" t="s">
        <v>56</v>
      </c>
      <c r="H1125" s="17"/>
      <c r="I1125" s="17"/>
      <c r="J1125" s="17"/>
      <c r="K1125" s="25" t="s">
        <v>65</v>
      </c>
      <c r="L1125" s="25" t="s">
        <v>1696</v>
      </c>
      <c r="M1125" s="25" t="s">
        <v>1691</v>
      </c>
      <c r="N1125" s="26">
        <v>2228</v>
      </c>
      <c r="O1125" s="26">
        <v>0</v>
      </c>
      <c r="P1125" s="27">
        <v>-2228</v>
      </c>
      <c r="Q1125" s="28">
        <v>-1</v>
      </c>
      <c r="R1125" s="29">
        <v>0</v>
      </c>
      <c r="S1125" s="29">
        <v>0</v>
      </c>
      <c r="T1125" s="30">
        <v>0</v>
      </c>
      <c r="U1125" s="19"/>
      <c r="V1125" s="26">
        <v>0</v>
      </c>
      <c r="W1125" s="26">
        <v>0</v>
      </c>
      <c r="X1125" s="27">
        <v>0</v>
      </c>
      <c r="Y1125" s="18"/>
      <c r="Z1125" s="29">
        <v>0</v>
      </c>
      <c r="AA1125" s="29">
        <v>0</v>
      </c>
      <c r="AB1125" s="30">
        <v>0</v>
      </c>
      <c r="AC1125" s="19"/>
      <c r="AD1125" s="26">
        <v>0</v>
      </c>
      <c r="AE1125" s="26">
        <v>0</v>
      </c>
      <c r="AF1125" s="27">
        <v>0</v>
      </c>
      <c r="AG1125" s="18"/>
      <c r="AH1125" s="34">
        <v>0</v>
      </c>
      <c r="AI1125" s="34">
        <v>8</v>
      </c>
      <c r="AJ1125" s="34">
        <v>8</v>
      </c>
      <c r="AK1125" s="19"/>
      <c r="AL1125" s="35">
        <v>44564.041666666664</v>
      </c>
      <c r="AM1125" s="16"/>
    </row>
    <row r="1126" spans="1:39" ht="24.75" x14ac:dyDescent="0.25">
      <c r="A1126" s="25" t="s">
        <v>1688</v>
      </c>
      <c r="B1126" s="25" t="s">
        <v>1136</v>
      </c>
      <c r="C1126" s="39">
        <v>1175473</v>
      </c>
      <c r="D1126" s="25" t="s">
        <v>1854</v>
      </c>
      <c r="E1126" s="25" t="s">
        <v>53</v>
      </c>
      <c r="F1126" s="25" t="s">
        <v>54</v>
      </c>
      <c r="G1126" s="25" t="s">
        <v>56</v>
      </c>
      <c r="H1126" s="17"/>
      <c r="I1126" s="17"/>
      <c r="J1126" s="17"/>
      <c r="K1126" s="25" t="s">
        <v>65</v>
      </c>
      <c r="L1126" s="25" t="s">
        <v>1696</v>
      </c>
      <c r="M1126" s="25" t="s">
        <v>1697</v>
      </c>
      <c r="N1126" s="26">
        <v>16597.650000000001</v>
      </c>
      <c r="O1126" s="26">
        <v>2340.9499999999998</v>
      </c>
      <c r="P1126" s="27">
        <v>-14256.7</v>
      </c>
      <c r="Q1126" s="28">
        <v>-0.85895894900784142</v>
      </c>
      <c r="R1126" s="29">
        <v>0</v>
      </c>
      <c r="S1126" s="29">
        <v>0</v>
      </c>
      <c r="T1126" s="30">
        <v>0</v>
      </c>
      <c r="U1126" s="19"/>
      <c r="V1126" s="26">
        <v>0</v>
      </c>
      <c r="W1126" s="26">
        <v>0</v>
      </c>
      <c r="X1126" s="27">
        <v>0</v>
      </c>
      <c r="Y1126" s="18"/>
      <c r="Z1126" s="29">
        <v>0</v>
      </c>
      <c r="AA1126" s="29">
        <v>0</v>
      </c>
      <c r="AB1126" s="30">
        <v>0</v>
      </c>
      <c r="AC1126" s="19"/>
      <c r="AD1126" s="26">
        <v>0</v>
      </c>
      <c r="AE1126" s="26">
        <v>0</v>
      </c>
      <c r="AF1126" s="27">
        <v>0</v>
      </c>
      <c r="AG1126" s="18"/>
      <c r="AH1126" s="34">
        <v>61</v>
      </c>
      <c r="AI1126" s="34">
        <v>54</v>
      </c>
      <c r="AJ1126" s="34">
        <v>-7</v>
      </c>
      <c r="AK1126" s="32">
        <v>-0.11475409836065574</v>
      </c>
      <c r="AL1126" s="35">
        <v>44596.041666666664</v>
      </c>
      <c r="AM1126" s="16"/>
    </row>
    <row r="1127" spans="1:39" ht="33" x14ac:dyDescent="0.25">
      <c r="A1127" s="25" t="s">
        <v>1688</v>
      </c>
      <c r="B1127" s="25" t="s">
        <v>51</v>
      </c>
      <c r="C1127" s="39">
        <v>1176661</v>
      </c>
      <c r="D1127" s="25" t="s">
        <v>1698</v>
      </c>
      <c r="E1127" s="25" t="s">
        <v>53</v>
      </c>
      <c r="F1127" s="25" t="s">
        <v>54</v>
      </c>
      <c r="G1127" s="25" t="s">
        <v>56</v>
      </c>
      <c r="H1127" s="17"/>
      <c r="I1127" s="17"/>
      <c r="J1127" s="17"/>
      <c r="K1127" s="25" t="s">
        <v>65</v>
      </c>
      <c r="L1127" s="25" t="s">
        <v>1699</v>
      </c>
      <c r="M1127" s="25" t="s">
        <v>1691</v>
      </c>
      <c r="N1127" s="26">
        <v>25709.35</v>
      </c>
      <c r="O1127" s="26">
        <v>19556.490000000002</v>
      </c>
      <c r="P1127" s="27">
        <v>-6152.8599999999969</v>
      </c>
      <c r="Q1127" s="28">
        <v>-0.23932382576766809</v>
      </c>
      <c r="R1127" s="29">
        <v>0</v>
      </c>
      <c r="S1127" s="29">
        <v>0</v>
      </c>
      <c r="T1127" s="30">
        <v>0</v>
      </c>
      <c r="U1127" s="19"/>
      <c r="V1127" s="26">
        <v>0</v>
      </c>
      <c r="W1127" s="26">
        <v>0</v>
      </c>
      <c r="X1127" s="27">
        <v>0</v>
      </c>
      <c r="Y1127" s="18"/>
      <c r="Z1127" s="29">
        <v>0</v>
      </c>
      <c r="AA1127" s="29">
        <v>0</v>
      </c>
      <c r="AB1127" s="30">
        <v>0</v>
      </c>
      <c r="AC1127" s="19"/>
      <c r="AD1127" s="26">
        <v>0</v>
      </c>
      <c r="AE1127" s="26">
        <v>0</v>
      </c>
      <c r="AF1127" s="27">
        <v>0</v>
      </c>
      <c r="AG1127" s="18"/>
      <c r="AH1127" s="34">
        <v>42</v>
      </c>
      <c r="AI1127" s="34">
        <v>32</v>
      </c>
      <c r="AJ1127" s="34">
        <v>-10</v>
      </c>
      <c r="AK1127" s="32">
        <v>-0.23809523809523808</v>
      </c>
      <c r="AL1127" s="35">
        <v>44214.041666666664</v>
      </c>
      <c r="AM1127" s="16"/>
    </row>
    <row r="1128" spans="1:39" ht="41.25" x14ac:dyDescent="0.25">
      <c r="A1128" s="25" t="s">
        <v>1688</v>
      </c>
      <c r="B1128" s="25" t="s">
        <v>51</v>
      </c>
      <c r="C1128" s="39">
        <v>1177661</v>
      </c>
      <c r="D1128" s="25" t="s">
        <v>1842</v>
      </c>
      <c r="E1128" s="25" t="s">
        <v>53</v>
      </c>
      <c r="F1128" s="25" t="s">
        <v>54</v>
      </c>
      <c r="G1128" s="25" t="s">
        <v>56</v>
      </c>
      <c r="H1128" s="17"/>
      <c r="I1128" s="17"/>
      <c r="J1128" s="17"/>
      <c r="K1128" s="25" t="s">
        <v>65</v>
      </c>
      <c r="L1128" s="25" t="s">
        <v>1690</v>
      </c>
      <c r="M1128" s="25" t="s">
        <v>1694</v>
      </c>
      <c r="N1128" s="26">
        <v>271420</v>
      </c>
      <c r="O1128" s="26">
        <v>286882.2</v>
      </c>
      <c r="P1128" s="27">
        <v>15462.200000000012</v>
      </c>
      <c r="Q1128" s="28">
        <v>5.6967798983125824E-2</v>
      </c>
      <c r="R1128" s="29">
        <v>0</v>
      </c>
      <c r="S1128" s="29">
        <v>0</v>
      </c>
      <c r="T1128" s="30">
        <v>0</v>
      </c>
      <c r="U1128" s="19"/>
      <c r="V1128" s="26">
        <v>0</v>
      </c>
      <c r="W1128" s="26">
        <v>0</v>
      </c>
      <c r="X1128" s="27">
        <v>0</v>
      </c>
      <c r="Y1128" s="18"/>
      <c r="Z1128" s="29">
        <v>0</v>
      </c>
      <c r="AA1128" s="29">
        <v>0</v>
      </c>
      <c r="AB1128" s="30">
        <v>0</v>
      </c>
      <c r="AC1128" s="19"/>
      <c r="AD1128" s="26">
        <v>0</v>
      </c>
      <c r="AE1128" s="26">
        <v>0</v>
      </c>
      <c r="AF1128" s="27">
        <v>0</v>
      </c>
      <c r="AG1128" s="18"/>
      <c r="AH1128" s="34">
        <v>1517.2</v>
      </c>
      <c r="AI1128" s="34">
        <v>1468.3</v>
      </c>
      <c r="AJ1128" s="34">
        <v>-48.900000000000091</v>
      </c>
      <c r="AK1128" s="32">
        <v>-3.2230424466121864E-2</v>
      </c>
      <c r="AL1128" s="35">
        <v>44341.041666666664</v>
      </c>
      <c r="AM1128" s="16"/>
    </row>
    <row r="1129" spans="1:39" ht="41.25" x14ac:dyDescent="0.25">
      <c r="A1129" s="25" t="s">
        <v>1688</v>
      </c>
      <c r="B1129" s="25" t="s">
        <v>51</v>
      </c>
      <c r="C1129" s="39">
        <v>1177677</v>
      </c>
      <c r="D1129" s="25" t="s">
        <v>1832</v>
      </c>
      <c r="E1129" s="25" t="s">
        <v>53</v>
      </c>
      <c r="F1129" s="25" t="s">
        <v>54</v>
      </c>
      <c r="G1129" s="25" t="s">
        <v>56</v>
      </c>
      <c r="H1129" s="17"/>
      <c r="I1129" s="17"/>
      <c r="J1129" s="17"/>
      <c r="K1129" s="25" t="s">
        <v>65</v>
      </c>
      <c r="L1129" s="25" t="s">
        <v>1690</v>
      </c>
      <c r="M1129" s="25" t="s">
        <v>1694</v>
      </c>
      <c r="N1129" s="26">
        <v>241674.3</v>
      </c>
      <c r="O1129" s="26">
        <v>349997.08</v>
      </c>
      <c r="P1129" s="27">
        <v>108322.78000000003</v>
      </c>
      <c r="Q1129" s="28">
        <v>0.44821803559584134</v>
      </c>
      <c r="R1129" s="29">
        <v>0</v>
      </c>
      <c r="S1129" s="29">
        <v>0</v>
      </c>
      <c r="T1129" s="30">
        <v>0</v>
      </c>
      <c r="U1129" s="19"/>
      <c r="V1129" s="26">
        <v>0</v>
      </c>
      <c r="W1129" s="26">
        <v>0</v>
      </c>
      <c r="X1129" s="27">
        <v>0</v>
      </c>
      <c r="Y1129" s="18"/>
      <c r="Z1129" s="29">
        <v>0</v>
      </c>
      <c r="AA1129" s="29">
        <v>0</v>
      </c>
      <c r="AB1129" s="30">
        <v>0</v>
      </c>
      <c r="AC1129" s="19"/>
      <c r="AD1129" s="26">
        <v>0</v>
      </c>
      <c r="AE1129" s="26">
        <v>0</v>
      </c>
      <c r="AF1129" s="27">
        <v>0</v>
      </c>
      <c r="AG1129" s="18"/>
      <c r="AH1129" s="34">
        <v>1097.2</v>
      </c>
      <c r="AI1129" s="34">
        <v>1596.5</v>
      </c>
      <c r="AJ1129" s="34">
        <v>499.29999999999995</v>
      </c>
      <c r="AK1129" s="32">
        <v>0.45506744440393726</v>
      </c>
      <c r="AL1129" s="35">
        <v>44484.041666666664</v>
      </c>
      <c r="AM1129" s="16"/>
    </row>
    <row r="1130" spans="1:39" ht="49.5" x14ac:dyDescent="0.25">
      <c r="A1130" s="25" t="s">
        <v>1688</v>
      </c>
      <c r="B1130" s="25" t="s">
        <v>51</v>
      </c>
      <c r="C1130" s="39">
        <v>1177691</v>
      </c>
      <c r="D1130" s="25" t="s">
        <v>1705</v>
      </c>
      <c r="E1130" s="25" t="s">
        <v>53</v>
      </c>
      <c r="F1130" s="25" t="s">
        <v>54</v>
      </c>
      <c r="G1130" s="25" t="s">
        <v>56</v>
      </c>
      <c r="H1130" s="17"/>
      <c r="I1130" s="17"/>
      <c r="J1130" s="17"/>
      <c r="K1130" s="25" t="s">
        <v>65</v>
      </c>
      <c r="L1130" s="25" t="s">
        <v>1690</v>
      </c>
      <c r="M1130" s="25" t="s">
        <v>1694</v>
      </c>
      <c r="N1130" s="26">
        <v>297189.86</v>
      </c>
      <c r="O1130" s="26">
        <v>315020.46000000002</v>
      </c>
      <c r="P1130" s="27">
        <v>17830.600000000035</v>
      </c>
      <c r="Q1130" s="28">
        <v>5.9997336382876708E-2</v>
      </c>
      <c r="R1130" s="29">
        <v>0</v>
      </c>
      <c r="S1130" s="29">
        <v>0</v>
      </c>
      <c r="T1130" s="30">
        <v>0</v>
      </c>
      <c r="U1130" s="19"/>
      <c r="V1130" s="26">
        <v>0</v>
      </c>
      <c r="W1130" s="26">
        <v>0</v>
      </c>
      <c r="X1130" s="27">
        <v>0</v>
      </c>
      <c r="Y1130" s="18"/>
      <c r="Z1130" s="29">
        <v>0</v>
      </c>
      <c r="AA1130" s="29">
        <v>0</v>
      </c>
      <c r="AB1130" s="30">
        <v>0</v>
      </c>
      <c r="AC1130" s="19"/>
      <c r="AD1130" s="26">
        <v>0</v>
      </c>
      <c r="AE1130" s="26">
        <v>0</v>
      </c>
      <c r="AF1130" s="27">
        <v>0</v>
      </c>
      <c r="AG1130" s="18"/>
      <c r="AH1130" s="34">
        <v>1636.5</v>
      </c>
      <c r="AI1130" s="34">
        <v>1618.2</v>
      </c>
      <c r="AJ1130" s="34">
        <v>-18.299999999999955</v>
      </c>
      <c r="AK1130" s="32">
        <v>-1.1182401466544426E-2</v>
      </c>
      <c r="AL1130" s="35">
        <v>44342.041666666664</v>
      </c>
      <c r="AM1130" s="16"/>
    </row>
    <row r="1131" spans="1:39" ht="24.75" x14ac:dyDescent="0.25">
      <c r="A1131" s="25" t="s">
        <v>1688</v>
      </c>
      <c r="B1131" s="25" t="s">
        <v>51</v>
      </c>
      <c r="C1131" s="39">
        <v>1179565</v>
      </c>
      <c r="D1131" s="25" t="s">
        <v>1821</v>
      </c>
      <c r="E1131" s="25" t="s">
        <v>53</v>
      </c>
      <c r="F1131" s="25" t="s">
        <v>54</v>
      </c>
      <c r="G1131" s="25" t="s">
        <v>56</v>
      </c>
      <c r="H1131" s="17"/>
      <c r="I1131" s="17"/>
      <c r="J1131" s="17"/>
      <c r="K1131" s="25" t="s">
        <v>65</v>
      </c>
      <c r="L1131" s="25" t="s">
        <v>1690</v>
      </c>
      <c r="M1131" s="25" t="s">
        <v>1691</v>
      </c>
      <c r="N1131" s="26">
        <v>11516.09</v>
      </c>
      <c r="O1131" s="26">
        <v>12292.4</v>
      </c>
      <c r="P1131" s="27">
        <v>776.30999999999949</v>
      </c>
      <c r="Q1131" s="28">
        <v>6.7410900748431063E-2</v>
      </c>
      <c r="R1131" s="29">
        <v>0</v>
      </c>
      <c r="S1131" s="29">
        <v>0</v>
      </c>
      <c r="T1131" s="30">
        <v>0</v>
      </c>
      <c r="U1131" s="19"/>
      <c r="V1131" s="26">
        <v>0</v>
      </c>
      <c r="W1131" s="26">
        <v>0</v>
      </c>
      <c r="X1131" s="27">
        <v>0</v>
      </c>
      <c r="Y1131" s="18"/>
      <c r="Z1131" s="29">
        <v>0</v>
      </c>
      <c r="AA1131" s="29">
        <v>0</v>
      </c>
      <c r="AB1131" s="30">
        <v>0</v>
      </c>
      <c r="AC1131" s="19"/>
      <c r="AD1131" s="26">
        <v>0</v>
      </c>
      <c r="AE1131" s="26">
        <v>0</v>
      </c>
      <c r="AF1131" s="27">
        <v>0</v>
      </c>
      <c r="AG1131" s="18"/>
      <c r="AH1131" s="34">
        <v>68.5</v>
      </c>
      <c r="AI1131" s="34">
        <v>60</v>
      </c>
      <c r="AJ1131" s="34">
        <v>-8.5</v>
      </c>
      <c r="AK1131" s="32">
        <v>-0.12408759124087591</v>
      </c>
      <c r="AL1131" s="35">
        <v>44232.041666666664</v>
      </c>
      <c r="AM1131" s="16"/>
    </row>
    <row r="1132" spans="1:39" ht="24.75" x14ac:dyDescent="0.25">
      <c r="A1132" s="25" t="s">
        <v>1688</v>
      </c>
      <c r="B1132" s="25" t="s">
        <v>1136</v>
      </c>
      <c r="C1132" s="39">
        <v>1179566</v>
      </c>
      <c r="D1132" s="25" t="s">
        <v>1819</v>
      </c>
      <c r="E1132" s="25" t="s">
        <v>53</v>
      </c>
      <c r="F1132" s="25" t="s">
        <v>54</v>
      </c>
      <c r="G1132" s="25" t="s">
        <v>56</v>
      </c>
      <c r="H1132" s="17"/>
      <c r="I1132" s="17"/>
      <c r="J1132" s="17"/>
      <c r="K1132" s="25" t="s">
        <v>65</v>
      </c>
      <c r="L1132" s="25" t="s">
        <v>1690</v>
      </c>
      <c r="M1132" s="25" t="s">
        <v>1691</v>
      </c>
      <c r="N1132" s="26">
        <v>8514.07</v>
      </c>
      <c r="O1132" s="26">
        <v>3242.97</v>
      </c>
      <c r="P1132" s="27">
        <v>-5271.1</v>
      </c>
      <c r="Q1132" s="28">
        <v>-0.61910461154301066</v>
      </c>
      <c r="R1132" s="29">
        <v>0</v>
      </c>
      <c r="S1132" s="29">
        <v>0</v>
      </c>
      <c r="T1132" s="30">
        <v>0</v>
      </c>
      <c r="U1132" s="19"/>
      <c r="V1132" s="26">
        <v>0</v>
      </c>
      <c r="W1132" s="26">
        <v>0</v>
      </c>
      <c r="X1132" s="27">
        <v>0</v>
      </c>
      <c r="Y1132" s="18"/>
      <c r="Z1132" s="29">
        <v>0</v>
      </c>
      <c r="AA1132" s="29">
        <v>0</v>
      </c>
      <c r="AB1132" s="30">
        <v>0</v>
      </c>
      <c r="AC1132" s="19"/>
      <c r="AD1132" s="26">
        <v>0</v>
      </c>
      <c r="AE1132" s="26">
        <v>0</v>
      </c>
      <c r="AF1132" s="27">
        <v>0</v>
      </c>
      <c r="AG1132" s="18"/>
      <c r="AH1132" s="34">
        <v>67.2</v>
      </c>
      <c r="AI1132" s="34">
        <v>43.1</v>
      </c>
      <c r="AJ1132" s="34">
        <v>-24.1</v>
      </c>
      <c r="AK1132" s="32">
        <v>-0.35863095238095238</v>
      </c>
      <c r="AL1132" s="35">
        <v>44588.041666666664</v>
      </c>
      <c r="AM1132" s="16"/>
    </row>
    <row r="1133" spans="1:39" ht="24.75" x14ac:dyDescent="0.25">
      <c r="A1133" s="25" t="s">
        <v>1688</v>
      </c>
      <c r="B1133" s="25" t="s">
        <v>51</v>
      </c>
      <c r="C1133" s="39">
        <v>1179567</v>
      </c>
      <c r="D1133" s="25" t="s">
        <v>1827</v>
      </c>
      <c r="E1133" s="25" t="s">
        <v>53</v>
      </c>
      <c r="F1133" s="25" t="s">
        <v>54</v>
      </c>
      <c r="G1133" s="25" t="s">
        <v>56</v>
      </c>
      <c r="H1133" s="17"/>
      <c r="I1133" s="17"/>
      <c r="J1133" s="17"/>
      <c r="K1133" s="25" t="s">
        <v>65</v>
      </c>
      <c r="L1133" s="25" t="s">
        <v>1690</v>
      </c>
      <c r="M1133" s="25" t="s">
        <v>1694</v>
      </c>
      <c r="N1133" s="26">
        <v>10172.209999999999</v>
      </c>
      <c r="O1133" s="26">
        <v>13499.74</v>
      </c>
      <c r="P1133" s="27">
        <v>3327.5300000000007</v>
      </c>
      <c r="Q1133" s="28">
        <v>0.32711967212631288</v>
      </c>
      <c r="R1133" s="29">
        <v>0</v>
      </c>
      <c r="S1133" s="29">
        <v>0</v>
      </c>
      <c r="T1133" s="30">
        <v>0</v>
      </c>
      <c r="U1133" s="19"/>
      <c r="V1133" s="26">
        <v>0</v>
      </c>
      <c r="W1133" s="26">
        <v>0</v>
      </c>
      <c r="X1133" s="27">
        <v>0</v>
      </c>
      <c r="Y1133" s="18"/>
      <c r="Z1133" s="29">
        <v>0</v>
      </c>
      <c r="AA1133" s="29">
        <v>0</v>
      </c>
      <c r="AB1133" s="30">
        <v>0</v>
      </c>
      <c r="AC1133" s="19"/>
      <c r="AD1133" s="26">
        <v>0</v>
      </c>
      <c r="AE1133" s="26">
        <v>0</v>
      </c>
      <c r="AF1133" s="27">
        <v>0</v>
      </c>
      <c r="AG1133" s="18"/>
      <c r="AH1133" s="34">
        <v>58.5</v>
      </c>
      <c r="AI1133" s="34">
        <v>63.5</v>
      </c>
      <c r="AJ1133" s="34">
        <v>5</v>
      </c>
      <c r="AK1133" s="32">
        <v>8.5470085470085472E-2</v>
      </c>
      <c r="AL1133" s="35">
        <v>44214.041666666664</v>
      </c>
      <c r="AM1133" s="16"/>
    </row>
    <row r="1134" spans="1:39" ht="16.5" x14ac:dyDescent="0.25">
      <c r="A1134" s="25" t="s">
        <v>1688</v>
      </c>
      <c r="B1134" s="25" t="s">
        <v>51</v>
      </c>
      <c r="C1134" s="39">
        <v>1179568</v>
      </c>
      <c r="D1134" s="25" t="s">
        <v>1692</v>
      </c>
      <c r="E1134" s="25" t="s">
        <v>53</v>
      </c>
      <c r="F1134" s="25" t="s">
        <v>54</v>
      </c>
      <c r="G1134" s="25" t="s">
        <v>56</v>
      </c>
      <c r="H1134" s="17"/>
      <c r="I1134" s="17"/>
      <c r="J1134" s="17"/>
      <c r="K1134" s="25" t="s">
        <v>65</v>
      </c>
      <c r="L1134" s="25" t="s">
        <v>1690</v>
      </c>
      <c r="M1134" s="25" t="s">
        <v>1691</v>
      </c>
      <c r="N1134" s="26">
        <v>6259.03</v>
      </c>
      <c r="O1134" s="26">
        <v>15938.33</v>
      </c>
      <c r="P1134" s="27">
        <v>9679.2999999999993</v>
      </c>
      <c r="Q1134" s="28">
        <v>1.5464536837177645</v>
      </c>
      <c r="R1134" s="29">
        <v>0</v>
      </c>
      <c r="S1134" s="29">
        <v>0</v>
      </c>
      <c r="T1134" s="30">
        <v>0</v>
      </c>
      <c r="U1134" s="19"/>
      <c r="V1134" s="26">
        <v>0</v>
      </c>
      <c r="W1134" s="26">
        <v>0</v>
      </c>
      <c r="X1134" s="27">
        <v>0</v>
      </c>
      <c r="Y1134" s="18"/>
      <c r="Z1134" s="29">
        <v>0</v>
      </c>
      <c r="AA1134" s="29">
        <v>0</v>
      </c>
      <c r="AB1134" s="30">
        <v>0</v>
      </c>
      <c r="AC1134" s="19"/>
      <c r="AD1134" s="26">
        <v>0</v>
      </c>
      <c r="AE1134" s="26">
        <v>0</v>
      </c>
      <c r="AF1134" s="27">
        <v>0</v>
      </c>
      <c r="AG1134" s="18"/>
      <c r="AH1134" s="34">
        <v>25</v>
      </c>
      <c r="AI1134" s="34">
        <v>64.5</v>
      </c>
      <c r="AJ1134" s="34">
        <v>39.5</v>
      </c>
      <c r="AK1134" s="32">
        <v>1.58</v>
      </c>
      <c r="AL1134" s="35">
        <v>44218.041666666664</v>
      </c>
      <c r="AM1134" s="16"/>
    </row>
    <row r="1135" spans="1:39" ht="49.5" x14ac:dyDescent="0.25">
      <c r="A1135" s="25" t="s">
        <v>1688</v>
      </c>
      <c r="B1135" s="25" t="s">
        <v>51</v>
      </c>
      <c r="C1135" s="39">
        <v>1180585</v>
      </c>
      <c r="D1135" s="25" t="s">
        <v>1820</v>
      </c>
      <c r="E1135" s="25" t="s">
        <v>53</v>
      </c>
      <c r="F1135" s="25" t="s">
        <v>54</v>
      </c>
      <c r="G1135" s="25" t="s">
        <v>56</v>
      </c>
      <c r="H1135" s="17"/>
      <c r="I1135" s="17"/>
      <c r="J1135" s="17"/>
      <c r="K1135" s="25" t="s">
        <v>65</v>
      </c>
      <c r="L1135" s="25" t="s">
        <v>1690</v>
      </c>
      <c r="M1135" s="25" t="s">
        <v>1691</v>
      </c>
      <c r="N1135" s="26">
        <v>18587.400000000001</v>
      </c>
      <c r="O1135" s="26">
        <v>19450</v>
      </c>
      <c r="P1135" s="27">
        <v>862.59999999999854</v>
      </c>
      <c r="Q1135" s="28">
        <v>4.6407781615502894E-2</v>
      </c>
      <c r="R1135" s="29">
        <v>0</v>
      </c>
      <c r="S1135" s="29">
        <v>0</v>
      </c>
      <c r="T1135" s="30">
        <v>0</v>
      </c>
      <c r="U1135" s="19"/>
      <c r="V1135" s="26">
        <v>0</v>
      </c>
      <c r="W1135" s="26">
        <v>0</v>
      </c>
      <c r="X1135" s="27">
        <v>0</v>
      </c>
      <c r="Y1135" s="18"/>
      <c r="Z1135" s="29">
        <v>0</v>
      </c>
      <c r="AA1135" s="29">
        <v>0</v>
      </c>
      <c r="AB1135" s="30">
        <v>0</v>
      </c>
      <c r="AC1135" s="19"/>
      <c r="AD1135" s="26">
        <v>0</v>
      </c>
      <c r="AE1135" s="26">
        <v>0</v>
      </c>
      <c r="AF1135" s="27">
        <v>0</v>
      </c>
      <c r="AG1135" s="18"/>
      <c r="AH1135" s="34">
        <v>120.5</v>
      </c>
      <c r="AI1135" s="34">
        <v>113</v>
      </c>
      <c r="AJ1135" s="34">
        <v>-7.5</v>
      </c>
      <c r="AK1135" s="32">
        <v>-6.2240663900414939E-2</v>
      </c>
      <c r="AL1135" s="35">
        <v>44214.041666666664</v>
      </c>
      <c r="AM1135" s="16"/>
    </row>
    <row r="1136" spans="1:39" ht="16.5" x14ac:dyDescent="0.25">
      <c r="A1136" s="25" t="s">
        <v>1688</v>
      </c>
      <c r="B1136" s="25" t="s">
        <v>51</v>
      </c>
      <c r="C1136" s="39">
        <v>1180645</v>
      </c>
      <c r="D1136" s="25" t="s">
        <v>1910</v>
      </c>
      <c r="E1136" s="25" t="s">
        <v>53</v>
      </c>
      <c r="F1136" s="25" t="s">
        <v>54</v>
      </c>
      <c r="G1136" s="25" t="s">
        <v>56</v>
      </c>
      <c r="H1136" s="17"/>
      <c r="I1136" s="17"/>
      <c r="J1136" s="17"/>
      <c r="K1136" s="25" t="s">
        <v>58</v>
      </c>
      <c r="L1136" s="25" t="s">
        <v>1750</v>
      </c>
      <c r="M1136" s="25" t="s">
        <v>1697</v>
      </c>
      <c r="N1136" s="26">
        <v>164744.1</v>
      </c>
      <c r="O1136" s="26">
        <v>211447.01</v>
      </c>
      <c r="P1136" s="27">
        <v>46702.91</v>
      </c>
      <c r="Q1136" s="28">
        <v>0.28348760289442843</v>
      </c>
      <c r="R1136" s="29">
        <v>0</v>
      </c>
      <c r="S1136" s="29">
        <v>0</v>
      </c>
      <c r="T1136" s="30">
        <v>0</v>
      </c>
      <c r="U1136" s="19"/>
      <c r="V1136" s="26">
        <v>0</v>
      </c>
      <c r="W1136" s="26">
        <v>0</v>
      </c>
      <c r="X1136" s="27">
        <v>0</v>
      </c>
      <c r="Y1136" s="18"/>
      <c r="Z1136" s="29">
        <v>0</v>
      </c>
      <c r="AA1136" s="29">
        <v>0</v>
      </c>
      <c r="AB1136" s="30">
        <v>0</v>
      </c>
      <c r="AC1136" s="19"/>
      <c r="AD1136" s="26">
        <v>0</v>
      </c>
      <c r="AE1136" s="26">
        <v>0</v>
      </c>
      <c r="AF1136" s="27">
        <v>0</v>
      </c>
      <c r="AG1136" s="18"/>
      <c r="AH1136" s="34">
        <v>165</v>
      </c>
      <c r="AI1136" s="34">
        <v>228</v>
      </c>
      <c r="AJ1136" s="34">
        <v>63</v>
      </c>
      <c r="AK1136" s="32">
        <v>0.38181818181818183</v>
      </c>
      <c r="AL1136" s="35">
        <v>44484.041666666664</v>
      </c>
      <c r="AM1136" s="16"/>
    </row>
    <row r="1137" spans="1:39" ht="24.75" x14ac:dyDescent="0.25">
      <c r="A1137" s="25" t="s">
        <v>1688</v>
      </c>
      <c r="B1137" s="25" t="s">
        <v>1136</v>
      </c>
      <c r="C1137" s="39">
        <v>1181382</v>
      </c>
      <c r="D1137" s="25" t="s">
        <v>1825</v>
      </c>
      <c r="E1137" s="25" t="s">
        <v>53</v>
      </c>
      <c r="F1137" s="25" t="s">
        <v>54</v>
      </c>
      <c r="G1137" s="25" t="s">
        <v>56</v>
      </c>
      <c r="H1137" s="17"/>
      <c r="I1137" s="17"/>
      <c r="J1137" s="17"/>
      <c r="K1137" s="25" t="s">
        <v>65</v>
      </c>
      <c r="L1137" s="25" t="s">
        <v>1690</v>
      </c>
      <c r="M1137" s="25" t="s">
        <v>535</v>
      </c>
      <c r="N1137" s="26">
        <v>8271.64</v>
      </c>
      <c r="O1137" s="26">
        <v>17483.39</v>
      </c>
      <c r="P1137" s="27">
        <v>9211.75</v>
      </c>
      <c r="Q1137" s="28">
        <v>1.1136546077924088</v>
      </c>
      <c r="R1137" s="29">
        <v>0</v>
      </c>
      <c r="S1137" s="29">
        <v>0</v>
      </c>
      <c r="T1137" s="30">
        <v>0</v>
      </c>
      <c r="U1137" s="19"/>
      <c r="V1137" s="26">
        <v>0</v>
      </c>
      <c r="W1137" s="26">
        <v>0</v>
      </c>
      <c r="X1137" s="27">
        <v>0</v>
      </c>
      <c r="Y1137" s="18"/>
      <c r="Z1137" s="29">
        <v>0</v>
      </c>
      <c r="AA1137" s="29">
        <v>0</v>
      </c>
      <c r="AB1137" s="30">
        <v>0</v>
      </c>
      <c r="AC1137" s="19"/>
      <c r="AD1137" s="26">
        <v>0</v>
      </c>
      <c r="AE1137" s="26">
        <v>0</v>
      </c>
      <c r="AF1137" s="27">
        <v>0</v>
      </c>
      <c r="AG1137" s="18"/>
      <c r="AH1137" s="34">
        <v>66.5</v>
      </c>
      <c r="AI1137" s="34">
        <v>104.3</v>
      </c>
      <c r="AJ1137" s="34">
        <v>37.799999999999997</v>
      </c>
      <c r="AK1137" s="32">
        <v>0.56842105263157894</v>
      </c>
      <c r="AL1137" s="35">
        <v>44588.041666666664</v>
      </c>
      <c r="AM1137" s="16"/>
    </row>
    <row r="1138" spans="1:39" ht="24.75" x14ac:dyDescent="0.25">
      <c r="A1138" s="25" t="s">
        <v>1688</v>
      </c>
      <c r="B1138" s="25" t="s">
        <v>51</v>
      </c>
      <c r="C1138" s="39">
        <v>1181388</v>
      </c>
      <c r="D1138" s="25" t="s">
        <v>1823</v>
      </c>
      <c r="E1138" s="25" t="s">
        <v>53</v>
      </c>
      <c r="F1138" s="25" t="s">
        <v>54</v>
      </c>
      <c r="G1138" s="25" t="s">
        <v>56</v>
      </c>
      <c r="H1138" s="17"/>
      <c r="I1138" s="17"/>
      <c r="J1138" s="17"/>
      <c r="K1138" s="25" t="s">
        <v>65</v>
      </c>
      <c r="L1138" s="25" t="s">
        <v>1690</v>
      </c>
      <c r="M1138" s="25" t="s">
        <v>1694</v>
      </c>
      <c r="N1138" s="26">
        <v>5972.18</v>
      </c>
      <c r="O1138" s="26">
        <v>21987.3</v>
      </c>
      <c r="P1138" s="27">
        <v>16015.119999999999</v>
      </c>
      <c r="Q1138" s="28">
        <v>2.6816204468050189</v>
      </c>
      <c r="R1138" s="29">
        <v>0</v>
      </c>
      <c r="S1138" s="29">
        <v>0</v>
      </c>
      <c r="T1138" s="30">
        <v>0</v>
      </c>
      <c r="U1138" s="19"/>
      <c r="V1138" s="26">
        <v>0</v>
      </c>
      <c r="W1138" s="26">
        <v>0</v>
      </c>
      <c r="X1138" s="27">
        <v>0</v>
      </c>
      <c r="Y1138" s="18"/>
      <c r="Z1138" s="29">
        <v>0</v>
      </c>
      <c r="AA1138" s="29">
        <v>0</v>
      </c>
      <c r="AB1138" s="30">
        <v>0</v>
      </c>
      <c r="AC1138" s="19"/>
      <c r="AD1138" s="26">
        <v>0</v>
      </c>
      <c r="AE1138" s="26">
        <v>0</v>
      </c>
      <c r="AF1138" s="27">
        <v>0</v>
      </c>
      <c r="AG1138" s="18"/>
      <c r="AH1138" s="34">
        <v>33</v>
      </c>
      <c r="AI1138" s="34">
        <v>24.9</v>
      </c>
      <c r="AJ1138" s="34">
        <v>-8.1000000000000014</v>
      </c>
      <c r="AK1138" s="32">
        <v>-0.24545454545454551</v>
      </c>
      <c r="AL1138" s="35">
        <v>44287.041666666664</v>
      </c>
      <c r="AM1138" s="16"/>
    </row>
    <row r="1139" spans="1:39" ht="24.75" x14ac:dyDescent="0.25">
      <c r="A1139" s="25" t="s">
        <v>1688</v>
      </c>
      <c r="B1139" s="25" t="s">
        <v>1136</v>
      </c>
      <c r="C1139" s="39">
        <v>1181396</v>
      </c>
      <c r="D1139" s="25" t="s">
        <v>1824</v>
      </c>
      <c r="E1139" s="25" t="s">
        <v>53</v>
      </c>
      <c r="F1139" s="25" t="s">
        <v>54</v>
      </c>
      <c r="G1139" s="25" t="s">
        <v>56</v>
      </c>
      <c r="H1139" s="17"/>
      <c r="I1139" s="17"/>
      <c r="J1139" s="17"/>
      <c r="K1139" s="25" t="s">
        <v>65</v>
      </c>
      <c r="L1139" s="25" t="s">
        <v>1690</v>
      </c>
      <c r="M1139" s="25" t="s">
        <v>535</v>
      </c>
      <c r="N1139" s="26">
        <v>0</v>
      </c>
      <c r="O1139" s="26">
        <v>17703.29</v>
      </c>
      <c r="P1139" s="27">
        <v>17703.29</v>
      </c>
      <c r="Q1139" s="18"/>
      <c r="R1139" s="29">
        <v>0</v>
      </c>
      <c r="S1139" s="29">
        <v>0</v>
      </c>
      <c r="T1139" s="30">
        <v>0</v>
      </c>
      <c r="U1139" s="19"/>
      <c r="V1139" s="26">
        <v>0</v>
      </c>
      <c r="W1139" s="26">
        <v>0</v>
      </c>
      <c r="X1139" s="27">
        <v>0</v>
      </c>
      <c r="Y1139" s="18"/>
      <c r="Z1139" s="29">
        <v>0</v>
      </c>
      <c r="AA1139" s="29">
        <v>0</v>
      </c>
      <c r="AB1139" s="30">
        <v>0</v>
      </c>
      <c r="AC1139" s="19"/>
      <c r="AD1139" s="26">
        <v>0</v>
      </c>
      <c r="AE1139" s="26">
        <v>0</v>
      </c>
      <c r="AF1139" s="27">
        <v>0</v>
      </c>
      <c r="AG1139" s="18"/>
      <c r="AH1139" s="34">
        <v>41.5</v>
      </c>
      <c r="AI1139" s="34">
        <v>73</v>
      </c>
      <c r="AJ1139" s="34">
        <v>31.5</v>
      </c>
      <c r="AK1139" s="32">
        <v>0.75903614457831325</v>
      </c>
      <c r="AL1139" s="35">
        <v>44588.041666666664</v>
      </c>
      <c r="AM1139" s="16"/>
    </row>
    <row r="1140" spans="1:39" ht="24.75" x14ac:dyDescent="0.25">
      <c r="A1140" s="25" t="s">
        <v>1688</v>
      </c>
      <c r="B1140" s="25" t="s">
        <v>51</v>
      </c>
      <c r="C1140" s="39">
        <v>1181397</v>
      </c>
      <c r="D1140" s="25" t="s">
        <v>1818</v>
      </c>
      <c r="E1140" s="25" t="s">
        <v>53</v>
      </c>
      <c r="F1140" s="25" t="s">
        <v>54</v>
      </c>
      <c r="G1140" s="25" t="s">
        <v>56</v>
      </c>
      <c r="H1140" s="17"/>
      <c r="I1140" s="17"/>
      <c r="J1140" s="17"/>
      <c r="K1140" s="25" t="s">
        <v>65</v>
      </c>
      <c r="L1140" s="25" t="s">
        <v>1690</v>
      </c>
      <c r="M1140" s="25" t="s">
        <v>1691</v>
      </c>
      <c r="N1140" s="26">
        <v>6255.4</v>
      </c>
      <c r="O1140" s="26">
        <v>12105.44</v>
      </c>
      <c r="P1140" s="27">
        <v>5850.0400000000009</v>
      </c>
      <c r="Q1140" s="28">
        <v>0.93519838859225646</v>
      </c>
      <c r="R1140" s="29">
        <v>0</v>
      </c>
      <c r="S1140" s="29">
        <v>0</v>
      </c>
      <c r="T1140" s="30">
        <v>0</v>
      </c>
      <c r="U1140" s="19"/>
      <c r="V1140" s="26">
        <v>0</v>
      </c>
      <c r="W1140" s="26">
        <v>0</v>
      </c>
      <c r="X1140" s="27">
        <v>0</v>
      </c>
      <c r="Y1140" s="18"/>
      <c r="Z1140" s="29">
        <v>0</v>
      </c>
      <c r="AA1140" s="29">
        <v>0</v>
      </c>
      <c r="AB1140" s="30">
        <v>0</v>
      </c>
      <c r="AC1140" s="19"/>
      <c r="AD1140" s="26">
        <v>0</v>
      </c>
      <c r="AE1140" s="26">
        <v>0</v>
      </c>
      <c r="AF1140" s="27">
        <v>0</v>
      </c>
      <c r="AG1140" s="18"/>
      <c r="AH1140" s="34">
        <v>33</v>
      </c>
      <c r="AI1140" s="34">
        <v>60</v>
      </c>
      <c r="AJ1140" s="34">
        <v>27</v>
      </c>
      <c r="AK1140" s="32">
        <v>0.81818181818181823</v>
      </c>
      <c r="AL1140" s="35">
        <v>44214.041666666664</v>
      </c>
      <c r="AM1140" s="16"/>
    </row>
    <row r="1141" spans="1:39" ht="49.5" x14ac:dyDescent="0.25">
      <c r="A1141" s="25" t="s">
        <v>1688</v>
      </c>
      <c r="B1141" s="25" t="s">
        <v>51</v>
      </c>
      <c r="C1141" s="39">
        <v>1181670</v>
      </c>
      <c r="D1141" s="25" t="s">
        <v>1822</v>
      </c>
      <c r="E1141" s="25" t="s">
        <v>53</v>
      </c>
      <c r="F1141" s="25" t="s">
        <v>54</v>
      </c>
      <c r="G1141" s="25" t="s">
        <v>56</v>
      </c>
      <c r="H1141" s="17"/>
      <c r="I1141" s="17"/>
      <c r="J1141" s="17"/>
      <c r="K1141" s="25" t="s">
        <v>58</v>
      </c>
      <c r="L1141" s="25" t="s">
        <v>1690</v>
      </c>
      <c r="M1141" s="25" t="s">
        <v>1691</v>
      </c>
      <c r="N1141" s="26">
        <v>24453.43</v>
      </c>
      <c r="O1141" s="26">
        <v>16576.27</v>
      </c>
      <c r="P1141" s="27">
        <v>-7877.16</v>
      </c>
      <c r="Q1141" s="28">
        <v>-0.32212904283775323</v>
      </c>
      <c r="R1141" s="29">
        <v>0</v>
      </c>
      <c r="S1141" s="29">
        <v>0</v>
      </c>
      <c r="T1141" s="30">
        <v>0</v>
      </c>
      <c r="U1141" s="19"/>
      <c r="V1141" s="26">
        <v>0</v>
      </c>
      <c r="W1141" s="26">
        <v>0</v>
      </c>
      <c r="X1141" s="27">
        <v>0</v>
      </c>
      <c r="Y1141" s="18"/>
      <c r="Z1141" s="29">
        <v>0</v>
      </c>
      <c r="AA1141" s="29">
        <v>0</v>
      </c>
      <c r="AB1141" s="30">
        <v>0</v>
      </c>
      <c r="AC1141" s="19"/>
      <c r="AD1141" s="26">
        <v>0</v>
      </c>
      <c r="AE1141" s="26">
        <v>0</v>
      </c>
      <c r="AF1141" s="27">
        <v>0</v>
      </c>
      <c r="AG1141" s="18"/>
      <c r="AH1141" s="34">
        <v>113</v>
      </c>
      <c r="AI1141" s="34">
        <v>108.5</v>
      </c>
      <c r="AJ1141" s="34">
        <v>-4.5</v>
      </c>
      <c r="AK1141" s="32">
        <v>-3.9823008849557522E-2</v>
      </c>
      <c r="AL1141" s="35">
        <v>44621.041666666664</v>
      </c>
      <c r="AM1141" s="16"/>
    </row>
    <row r="1142" spans="1:39" ht="49.5" x14ac:dyDescent="0.25">
      <c r="A1142" s="25" t="s">
        <v>1688</v>
      </c>
      <c r="B1142" s="25" t="s">
        <v>51</v>
      </c>
      <c r="C1142" s="39">
        <v>1182109</v>
      </c>
      <c r="D1142" s="25" t="s">
        <v>1704</v>
      </c>
      <c r="E1142" s="25" t="s">
        <v>53</v>
      </c>
      <c r="F1142" s="25" t="s">
        <v>54</v>
      </c>
      <c r="G1142" s="25" t="s">
        <v>56</v>
      </c>
      <c r="H1142" s="17"/>
      <c r="I1142" s="17"/>
      <c r="J1142" s="17"/>
      <c r="K1142" s="25" t="s">
        <v>58</v>
      </c>
      <c r="L1142" s="25" t="s">
        <v>1699</v>
      </c>
      <c r="M1142" s="25" t="s">
        <v>1694</v>
      </c>
      <c r="N1142" s="26">
        <v>0</v>
      </c>
      <c r="O1142" s="26">
        <v>91059.03</v>
      </c>
      <c r="P1142" s="27">
        <v>91059.03</v>
      </c>
      <c r="Q1142" s="18"/>
      <c r="R1142" s="29">
        <v>0</v>
      </c>
      <c r="S1142" s="29">
        <v>0</v>
      </c>
      <c r="T1142" s="30">
        <v>0</v>
      </c>
      <c r="U1142" s="19"/>
      <c r="V1142" s="26">
        <v>0</v>
      </c>
      <c r="W1142" s="26">
        <v>0</v>
      </c>
      <c r="X1142" s="27">
        <v>0</v>
      </c>
      <c r="Y1142" s="18"/>
      <c r="Z1142" s="29">
        <v>0</v>
      </c>
      <c r="AA1142" s="29">
        <v>0</v>
      </c>
      <c r="AB1142" s="30">
        <v>0</v>
      </c>
      <c r="AC1142" s="19"/>
      <c r="AD1142" s="26">
        <v>0</v>
      </c>
      <c r="AE1142" s="26">
        <v>0</v>
      </c>
      <c r="AF1142" s="27">
        <v>0</v>
      </c>
      <c r="AG1142" s="18"/>
      <c r="AH1142" s="34">
        <v>495</v>
      </c>
      <c r="AI1142" s="34">
        <v>571</v>
      </c>
      <c r="AJ1142" s="34">
        <v>76</v>
      </c>
      <c r="AK1142" s="32">
        <v>0.15353535353535352</v>
      </c>
      <c r="AL1142" s="35">
        <v>44554.041666666664</v>
      </c>
      <c r="AM1142" s="16"/>
    </row>
    <row r="1143" spans="1:39" ht="49.5" x14ac:dyDescent="0.25">
      <c r="A1143" s="25" t="s">
        <v>1688</v>
      </c>
      <c r="B1143" s="25" t="s">
        <v>51</v>
      </c>
      <c r="C1143" s="39">
        <v>1182189</v>
      </c>
      <c r="D1143" s="25" t="s">
        <v>1833</v>
      </c>
      <c r="E1143" s="25" t="s">
        <v>53</v>
      </c>
      <c r="F1143" s="25" t="s">
        <v>54</v>
      </c>
      <c r="G1143" s="25" t="s">
        <v>56</v>
      </c>
      <c r="H1143" s="17"/>
      <c r="I1143" s="17"/>
      <c r="J1143" s="17"/>
      <c r="K1143" s="25" t="s">
        <v>65</v>
      </c>
      <c r="L1143" s="25" t="s">
        <v>1696</v>
      </c>
      <c r="M1143" s="25" t="s">
        <v>1697</v>
      </c>
      <c r="N1143" s="26">
        <v>38666.69</v>
      </c>
      <c r="O1143" s="26">
        <v>36703.120000000003</v>
      </c>
      <c r="P1143" s="27">
        <v>-1963.5699999999997</v>
      </c>
      <c r="Q1143" s="28">
        <v>-5.0781952114339231E-2</v>
      </c>
      <c r="R1143" s="29">
        <v>0</v>
      </c>
      <c r="S1143" s="29">
        <v>0</v>
      </c>
      <c r="T1143" s="30">
        <v>0</v>
      </c>
      <c r="U1143" s="19"/>
      <c r="V1143" s="26">
        <v>0</v>
      </c>
      <c r="W1143" s="26">
        <v>0</v>
      </c>
      <c r="X1143" s="27">
        <v>0</v>
      </c>
      <c r="Y1143" s="18"/>
      <c r="Z1143" s="29">
        <v>0</v>
      </c>
      <c r="AA1143" s="29">
        <v>0</v>
      </c>
      <c r="AB1143" s="30">
        <v>0</v>
      </c>
      <c r="AC1143" s="19"/>
      <c r="AD1143" s="26">
        <v>0</v>
      </c>
      <c r="AE1143" s="26">
        <v>0</v>
      </c>
      <c r="AF1143" s="27">
        <v>0</v>
      </c>
      <c r="AG1143" s="18"/>
      <c r="AH1143" s="34">
        <v>132.4</v>
      </c>
      <c r="AI1143" s="34">
        <v>96.5</v>
      </c>
      <c r="AJ1143" s="34">
        <v>-35.900000000000006</v>
      </c>
      <c r="AK1143" s="32">
        <v>-0.27114803625377648</v>
      </c>
      <c r="AL1143" s="35">
        <v>44330</v>
      </c>
      <c r="AM1143" s="16"/>
    </row>
    <row r="1144" spans="1:39" ht="49.5" x14ac:dyDescent="0.25">
      <c r="A1144" s="25" t="s">
        <v>1688</v>
      </c>
      <c r="B1144" s="25" t="s">
        <v>51</v>
      </c>
      <c r="C1144" s="39">
        <v>1182711</v>
      </c>
      <c r="D1144" s="25" t="s">
        <v>1852</v>
      </c>
      <c r="E1144" s="25" t="s">
        <v>53</v>
      </c>
      <c r="F1144" s="25" t="s">
        <v>54</v>
      </c>
      <c r="G1144" s="25" t="s">
        <v>56</v>
      </c>
      <c r="H1144" s="17"/>
      <c r="I1144" s="17"/>
      <c r="J1144" s="17"/>
      <c r="K1144" s="25" t="s">
        <v>58</v>
      </c>
      <c r="L1144" s="25" t="s">
        <v>1717</v>
      </c>
      <c r="M1144" s="25" t="s">
        <v>1694</v>
      </c>
      <c r="N1144" s="26">
        <v>16452.97</v>
      </c>
      <c r="O1144" s="26">
        <v>13540.78</v>
      </c>
      <c r="P1144" s="27">
        <v>-2912.1900000000005</v>
      </c>
      <c r="Q1144" s="28">
        <v>-0.17700086975178345</v>
      </c>
      <c r="R1144" s="29">
        <v>0</v>
      </c>
      <c r="S1144" s="29">
        <v>0</v>
      </c>
      <c r="T1144" s="30">
        <v>0</v>
      </c>
      <c r="U1144" s="19"/>
      <c r="V1144" s="26">
        <v>0</v>
      </c>
      <c r="W1144" s="26">
        <v>0</v>
      </c>
      <c r="X1144" s="27">
        <v>0</v>
      </c>
      <c r="Y1144" s="18"/>
      <c r="Z1144" s="29">
        <v>0</v>
      </c>
      <c r="AA1144" s="29">
        <v>0</v>
      </c>
      <c r="AB1144" s="30">
        <v>0</v>
      </c>
      <c r="AC1144" s="19"/>
      <c r="AD1144" s="26">
        <v>0</v>
      </c>
      <c r="AE1144" s="26">
        <v>0</v>
      </c>
      <c r="AF1144" s="27">
        <v>0</v>
      </c>
      <c r="AG1144" s="18"/>
      <c r="AH1144" s="34">
        <v>42</v>
      </c>
      <c r="AI1144" s="34">
        <v>20</v>
      </c>
      <c r="AJ1144" s="34">
        <v>-22</v>
      </c>
      <c r="AK1144" s="32">
        <v>-0.52380952380952384</v>
      </c>
      <c r="AL1144" s="35">
        <v>44358.041666666664</v>
      </c>
      <c r="AM1144" s="16"/>
    </row>
    <row r="1145" spans="1:39" ht="41.25" x14ac:dyDescent="0.25">
      <c r="A1145" s="25" t="s">
        <v>1688</v>
      </c>
      <c r="B1145" s="25" t="s">
        <v>51</v>
      </c>
      <c r="C1145" s="39">
        <v>1182716</v>
      </c>
      <c r="D1145" s="25" t="s">
        <v>1851</v>
      </c>
      <c r="E1145" s="25" t="s">
        <v>53</v>
      </c>
      <c r="F1145" s="25" t="s">
        <v>54</v>
      </c>
      <c r="G1145" s="25" t="s">
        <v>56</v>
      </c>
      <c r="H1145" s="17"/>
      <c r="I1145" s="17"/>
      <c r="J1145" s="17"/>
      <c r="K1145" s="25" t="s">
        <v>58</v>
      </c>
      <c r="L1145" s="25" t="s">
        <v>1717</v>
      </c>
      <c r="M1145" s="25" t="s">
        <v>1694</v>
      </c>
      <c r="N1145" s="26">
        <v>16452.97</v>
      </c>
      <c r="O1145" s="26">
        <v>15186.74</v>
      </c>
      <c r="P1145" s="27">
        <v>-1266.2300000000014</v>
      </c>
      <c r="Q1145" s="28">
        <v>-7.6960573075864194E-2</v>
      </c>
      <c r="R1145" s="29">
        <v>0</v>
      </c>
      <c r="S1145" s="29">
        <v>0</v>
      </c>
      <c r="T1145" s="30">
        <v>0</v>
      </c>
      <c r="U1145" s="19"/>
      <c r="V1145" s="26">
        <v>0</v>
      </c>
      <c r="W1145" s="26">
        <v>0</v>
      </c>
      <c r="X1145" s="27">
        <v>0</v>
      </c>
      <c r="Y1145" s="18"/>
      <c r="Z1145" s="29">
        <v>0</v>
      </c>
      <c r="AA1145" s="29">
        <v>0</v>
      </c>
      <c r="AB1145" s="30">
        <v>0</v>
      </c>
      <c r="AC1145" s="19"/>
      <c r="AD1145" s="26">
        <v>0</v>
      </c>
      <c r="AE1145" s="26">
        <v>0</v>
      </c>
      <c r="AF1145" s="27">
        <v>0</v>
      </c>
      <c r="AG1145" s="18"/>
      <c r="AH1145" s="34">
        <v>42</v>
      </c>
      <c r="AI1145" s="34">
        <v>32</v>
      </c>
      <c r="AJ1145" s="34">
        <v>-10</v>
      </c>
      <c r="AK1145" s="32">
        <v>-0.23809523809523808</v>
      </c>
      <c r="AL1145" s="35">
        <v>44361.041666666664</v>
      </c>
      <c r="AM1145" s="16"/>
    </row>
    <row r="1146" spans="1:39" ht="49.5" x14ac:dyDescent="0.25">
      <c r="A1146" s="25" t="s">
        <v>1688</v>
      </c>
      <c r="B1146" s="25" t="s">
        <v>51</v>
      </c>
      <c r="C1146" s="39">
        <v>1182717</v>
      </c>
      <c r="D1146" s="25" t="s">
        <v>1862</v>
      </c>
      <c r="E1146" s="25" t="s">
        <v>53</v>
      </c>
      <c r="F1146" s="25" t="s">
        <v>54</v>
      </c>
      <c r="G1146" s="25" t="s">
        <v>56</v>
      </c>
      <c r="H1146" s="17"/>
      <c r="I1146" s="17"/>
      <c r="J1146" s="17"/>
      <c r="K1146" s="25" t="s">
        <v>58</v>
      </c>
      <c r="L1146" s="25" t="s">
        <v>1717</v>
      </c>
      <c r="M1146" s="25" t="s">
        <v>1694</v>
      </c>
      <c r="N1146" s="26">
        <v>16452.97</v>
      </c>
      <c r="O1146" s="26">
        <v>15343.59</v>
      </c>
      <c r="P1146" s="27">
        <v>-1109.380000000001</v>
      </c>
      <c r="Q1146" s="28">
        <v>-6.7427339866297759E-2</v>
      </c>
      <c r="R1146" s="29">
        <v>0</v>
      </c>
      <c r="S1146" s="29">
        <v>0</v>
      </c>
      <c r="T1146" s="30">
        <v>0</v>
      </c>
      <c r="U1146" s="19"/>
      <c r="V1146" s="26">
        <v>0</v>
      </c>
      <c r="W1146" s="26">
        <v>0</v>
      </c>
      <c r="X1146" s="27">
        <v>0</v>
      </c>
      <c r="Y1146" s="18"/>
      <c r="Z1146" s="29">
        <v>0</v>
      </c>
      <c r="AA1146" s="29">
        <v>0</v>
      </c>
      <c r="AB1146" s="30">
        <v>0</v>
      </c>
      <c r="AC1146" s="19"/>
      <c r="AD1146" s="26">
        <v>0</v>
      </c>
      <c r="AE1146" s="26">
        <v>0</v>
      </c>
      <c r="AF1146" s="27">
        <v>0</v>
      </c>
      <c r="AG1146" s="18"/>
      <c r="AH1146" s="34">
        <v>42</v>
      </c>
      <c r="AI1146" s="34">
        <v>32</v>
      </c>
      <c r="AJ1146" s="34">
        <v>-10</v>
      </c>
      <c r="AK1146" s="32">
        <v>-0.23809523809523808</v>
      </c>
      <c r="AL1146" s="35">
        <v>44362.041666666664</v>
      </c>
      <c r="AM1146" s="16"/>
    </row>
    <row r="1147" spans="1:39" ht="49.5" x14ac:dyDescent="0.25">
      <c r="A1147" s="25" t="s">
        <v>1688</v>
      </c>
      <c r="B1147" s="25" t="s">
        <v>51</v>
      </c>
      <c r="C1147" s="39">
        <v>1183092</v>
      </c>
      <c r="D1147" s="25" t="s">
        <v>1864</v>
      </c>
      <c r="E1147" s="25" t="s">
        <v>53</v>
      </c>
      <c r="F1147" s="25" t="s">
        <v>54</v>
      </c>
      <c r="G1147" s="25" t="s">
        <v>56</v>
      </c>
      <c r="H1147" s="17"/>
      <c r="I1147" s="17"/>
      <c r="J1147" s="17"/>
      <c r="K1147" s="25" t="s">
        <v>58</v>
      </c>
      <c r="L1147" s="25" t="s">
        <v>1717</v>
      </c>
      <c r="M1147" s="25" t="s">
        <v>1694</v>
      </c>
      <c r="N1147" s="26">
        <v>23363.21</v>
      </c>
      <c r="O1147" s="26">
        <v>21481.9</v>
      </c>
      <c r="P1147" s="27">
        <v>-1881.3099999999977</v>
      </c>
      <c r="Q1147" s="28">
        <v>-8.0524465602115361E-2</v>
      </c>
      <c r="R1147" s="29">
        <v>0</v>
      </c>
      <c r="S1147" s="29">
        <v>0</v>
      </c>
      <c r="T1147" s="30">
        <v>0</v>
      </c>
      <c r="U1147" s="19"/>
      <c r="V1147" s="26">
        <v>0</v>
      </c>
      <c r="W1147" s="26">
        <v>0</v>
      </c>
      <c r="X1147" s="27">
        <v>0</v>
      </c>
      <c r="Y1147" s="18"/>
      <c r="Z1147" s="29">
        <v>0</v>
      </c>
      <c r="AA1147" s="29">
        <v>0</v>
      </c>
      <c r="AB1147" s="30">
        <v>0</v>
      </c>
      <c r="AC1147" s="19"/>
      <c r="AD1147" s="26">
        <v>0</v>
      </c>
      <c r="AE1147" s="26">
        <v>0</v>
      </c>
      <c r="AF1147" s="27">
        <v>0</v>
      </c>
      <c r="AG1147" s="18"/>
      <c r="AH1147" s="34">
        <v>75.5</v>
      </c>
      <c r="AI1147" s="34">
        <v>60</v>
      </c>
      <c r="AJ1147" s="34">
        <v>-15.5</v>
      </c>
      <c r="AK1147" s="32">
        <v>-0.20529801324503311</v>
      </c>
      <c r="AL1147" s="35">
        <v>44400.041666666664</v>
      </c>
      <c r="AM1147" s="16"/>
    </row>
    <row r="1148" spans="1:39" ht="49.5" x14ac:dyDescent="0.25">
      <c r="A1148" s="25" t="s">
        <v>1688</v>
      </c>
      <c r="B1148" s="25" t="s">
        <v>51</v>
      </c>
      <c r="C1148" s="39">
        <v>1183098</v>
      </c>
      <c r="D1148" s="25" t="s">
        <v>1868</v>
      </c>
      <c r="E1148" s="25" t="s">
        <v>53</v>
      </c>
      <c r="F1148" s="25" t="s">
        <v>54</v>
      </c>
      <c r="G1148" s="25" t="s">
        <v>56</v>
      </c>
      <c r="H1148" s="17"/>
      <c r="I1148" s="17"/>
      <c r="J1148" s="17"/>
      <c r="K1148" s="25" t="s">
        <v>58</v>
      </c>
      <c r="L1148" s="25" t="s">
        <v>1717</v>
      </c>
      <c r="M1148" s="25" t="s">
        <v>1694</v>
      </c>
      <c r="N1148" s="26">
        <v>20858.57</v>
      </c>
      <c r="O1148" s="26">
        <v>18278.91</v>
      </c>
      <c r="P1148" s="27">
        <v>-2579.66</v>
      </c>
      <c r="Q1148" s="28">
        <v>-0.1236738664251672</v>
      </c>
      <c r="R1148" s="29">
        <v>0</v>
      </c>
      <c r="S1148" s="29">
        <v>0</v>
      </c>
      <c r="T1148" s="30">
        <v>0</v>
      </c>
      <c r="U1148" s="19"/>
      <c r="V1148" s="26">
        <v>0</v>
      </c>
      <c r="W1148" s="26">
        <v>0</v>
      </c>
      <c r="X1148" s="27">
        <v>0</v>
      </c>
      <c r="Y1148" s="18"/>
      <c r="Z1148" s="29">
        <v>0</v>
      </c>
      <c r="AA1148" s="29">
        <v>0</v>
      </c>
      <c r="AB1148" s="30">
        <v>0</v>
      </c>
      <c r="AC1148" s="19"/>
      <c r="AD1148" s="26">
        <v>0</v>
      </c>
      <c r="AE1148" s="26">
        <v>0</v>
      </c>
      <c r="AF1148" s="27">
        <v>0</v>
      </c>
      <c r="AG1148" s="18"/>
      <c r="AH1148" s="34">
        <v>64</v>
      </c>
      <c r="AI1148" s="34">
        <v>39</v>
      </c>
      <c r="AJ1148" s="34">
        <v>-25</v>
      </c>
      <c r="AK1148" s="32">
        <v>-0.390625</v>
      </c>
      <c r="AL1148" s="35">
        <v>44368.041666666664</v>
      </c>
      <c r="AM1148" s="16"/>
    </row>
    <row r="1149" spans="1:39" ht="49.5" x14ac:dyDescent="0.25">
      <c r="A1149" s="25" t="s">
        <v>1688</v>
      </c>
      <c r="B1149" s="25" t="s">
        <v>51</v>
      </c>
      <c r="C1149" s="39">
        <v>1183101</v>
      </c>
      <c r="D1149" s="25" t="s">
        <v>1872</v>
      </c>
      <c r="E1149" s="25" t="s">
        <v>53</v>
      </c>
      <c r="F1149" s="25" t="s">
        <v>54</v>
      </c>
      <c r="G1149" s="25" t="s">
        <v>56</v>
      </c>
      <c r="H1149" s="17"/>
      <c r="I1149" s="17"/>
      <c r="J1149" s="17"/>
      <c r="K1149" s="25" t="s">
        <v>58</v>
      </c>
      <c r="L1149" s="25" t="s">
        <v>1717</v>
      </c>
      <c r="M1149" s="25" t="s">
        <v>1694</v>
      </c>
      <c r="N1149" s="26">
        <v>0</v>
      </c>
      <c r="O1149" s="26">
        <v>26178.12</v>
      </c>
      <c r="P1149" s="27">
        <v>26178.12</v>
      </c>
      <c r="Q1149" s="18"/>
      <c r="R1149" s="29">
        <v>0</v>
      </c>
      <c r="S1149" s="29">
        <v>0</v>
      </c>
      <c r="T1149" s="30">
        <v>0</v>
      </c>
      <c r="U1149" s="19"/>
      <c r="V1149" s="26">
        <v>0</v>
      </c>
      <c r="W1149" s="26">
        <v>0</v>
      </c>
      <c r="X1149" s="27">
        <v>0</v>
      </c>
      <c r="Y1149" s="18"/>
      <c r="Z1149" s="29">
        <v>0</v>
      </c>
      <c r="AA1149" s="29">
        <v>0</v>
      </c>
      <c r="AB1149" s="30">
        <v>0</v>
      </c>
      <c r="AC1149" s="19"/>
      <c r="AD1149" s="26">
        <v>0</v>
      </c>
      <c r="AE1149" s="26">
        <v>0</v>
      </c>
      <c r="AF1149" s="27">
        <v>0</v>
      </c>
      <c r="AG1149" s="18"/>
      <c r="AH1149" s="34">
        <v>0</v>
      </c>
      <c r="AI1149" s="34">
        <v>78</v>
      </c>
      <c r="AJ1149" s="34">
        <v>78</v>
      </c>
      <c r="AK1149" s="19"/>
      <c r="AL1149" s="35">
        <v>44487.041666666664</v>
      </c>
      <c r="AM1149" s="16"/>
    </row>
    <row r="1150" spans="1:39" ht="49.5" x14ac:dyDescent="0.25">
      <c r="A1150" s="25" t="s">
        <v>1688</v>
      </c>
      <c r="B1150" s="25" t="s">
        <v>51</v>
      </c>
      <c r="C1150" s="39">
        <v>1183103</v>
      </c>
      <c r="D1150" s="25" t="s">
        <v>1875</v>
      </c>
      <c r="E1150" s="25" t="s">
        <v>53</v>
      </c>
      <c r="F1150" s="25" t="s">
        <v>54</v>
      </c>
      <c r="G1150" s="25" t="s">
        <v>56</v>
      </c>
      <c r="H1150" s="17"/>
      <c r="I1150" s="17"/>
      <c r="J1150" s="17"/>
      <c r="K1150" s="25" t="s">
        <v>58</v>
      </c>
      <c r="L1150" s="25" t="s">
        <v>1717</v>
      </c>
      <c r="M1150" s="25" t="s">
        <v>1694</v>
      </c>
      <c r="N1150" s="26">
        <v>0</v>
      </c>
      <c r="O1150" s="26">
        <v>26197.41</v>
      </c>
      <c r="P1150" s="27">
        <v>26197.41</v>
      </c>
      <c r="Q1150" s="18"/>
      <c r="R1150" s="29">
        <v>0</v>
      </c>
      <c r="S1150" s="29">
        <v>0</v>
      </c>
      <c r="T1150" s="30">
        <v>0</v>
      </c>
      <c r="U1150" s="19"/>
      <c r="V1150" s="26">
        <v>0</v>
      </c>
      <c r="W1150" s="26">
        <v>0</v>
      </c>
      <c r="X1150" s="27">
        <v>0</v>
      </c>
      <c r="Y1150" s="18"/>
      <c r="Z1150" s="29">
        <v>0</v>
      </c>
      <c r="AA1150" s="29">
        <v>0</v>
      </c>
      <c r="AB1150" s="30">
        <v>0</v>
      </c>
      <c r="AC1150" s="19"/>
      <c r="AD1150" s="26">
        <v>0</v>
      </c>
      <c r="AE1150" s="26">
        <v>0</v>
      </c>
      <c r="AF1150" s="27">
        <v>0</v>
      </c>
      <c r="AG1150" s="18"/>
      <c r="AH1150" s="34">
        <v>0</v>
      </c>
      <c r="AI1150" s="34">
        <v>75</v>
      </c>
      <c r="AJ1150" s="34">
        <v>75</v>
      </c>
      <c r="AK1150" s="19"/>
      <c r="AL1150" s="35">
        <v>44449.041666666664</v>
      </c>
      <c r="AM1150" s="16"/>
    </row>
    <row r="1151" spans="1:39" ht="41.25" x14ac:dyDescent="0.25">
      <c r="A1151" s="25" t="s">
        <v>1688</v>
      </c>
      <c r="B1151" s="25" t="s">
        <v>51</v>
      </c>
      <c r="C1151" s="39">
        <v>1183104</v>
      </c>
      <c r="D1151" s="25" t="s">
        <v>1874</v>
      </c>
      <c r="E1151" s="25" t="s">
        <v>53</v>
      </c>
      <c r="F1151" s="25" t="s">
        <v>54</v>
      </c>
      <c r="G1151" s="25" t="s">
        <v>56</v>
      </c>
      <c r="H1151" s="17"/>
      <c r="I1151" s="17"/>
      <c r="J1151" s="17"/>
      <c r="K1151" s="25" t="s">
        <v>58</v>
      </c>
      <c r="L1151" s="25" t="s">
        <v>1717</v>
      </c>
      <c r="M1151" s="25" t="s">
        <v>1694</v>
      </c>
      <c r="N1151" s="26">
        <v>0</v>
      </c>
      <c r="O1151" s="26">
        <v>23811.16</v>
      </c>
      <c r="P1151" s="27">
        <v>23811.16</v>
      </c>
      <c r="Q1151" s="18"/>
      <c r="R1151" s="29">
        <v>0</v>
      </c>
      <c r="S1151" s="29">
        <v>0</v>
      </c>
      <c r="T1151" s="30">
        <v>0</v>
      </c>
      <c r="U1151" s="19"/>
      <c r="V1151" s="26">
        <v>0</v>
      </c>
      <c r="W1151" s="26">
        <v>0</v>
      </c>
      <c r="X1151" s="27">
        <v>0</v>
      </c>
      <c r="Y1151" s="18"/>
      <c r="Z1151" s="29">
        <v>0</v>
      </c>
      <c r="AA1151" s="29">
        <v>0</v>
      </c>
      <c r="AB1151" s="30">
        <v>0</v>
      </c>
      <c r="AC1151" s="19"/>
      <c r="AD1151" s="26">
        <v>0</v>
      </c>
      <c r="AE1151" s="26">
        <v>0</v>
      </c>
      <c r="AF1151" s="27">
        <v>0</v>
      </c>
      <c r="AG1151" s="18"/>
      <c r="AH1151" s="34">
        <v>0</v>
      </c>
      <c r="AI1151" s="34">
        <v>79.7</v>
      </c>
      <c r="AJ1151" s="34">
        <v>79.7</v>
      </c>
      <c r="AK1151" s="19"/>
      <c r="AL1151" s="35">
        <v>44391.041666666664</v>
      </c>
      <c r="AM1151" s="16"/>
    </row>
    <row r="1152" spans="1:39" ht="24.75" x14ac:dyDescent="0.25">
      <c r="A1152" s="25" t="s">
        <v>1688</v>
      </c>
      <c r="B1152" s="25" t="s">
        <v>51</v>
      </c>
      <c r="C1152" s="39">
        <v>1184128</v>
      </c>
      <c r="D1152" s="25" t="s">
        <v>1905</v>
      </c>
      <c r="E1152" s="25" t="s">
        <v>53</v>
      </c>
      <c r="F1152" s="25" t="s">
        <v>54</v>
      </c>
      <c r="G1152" s="25" t="s">
        <v>56</v>
      </c>
      <c r="H1152" s="17"/>
      <c r="I1152" s="17"/>
      <c r="J1152" s="17"/>
      <c r="K1152" s="25" t="s">
        <v>65</v>
      </c>
      <c r="L1152" s="25" t="s">
        <v>1707</v>
      </c>
      <c r="M1152" s="25" t="s">
        <v>1697</v>
      </c>
      <c r="N1152" s="26">
        <v>51195.17</v>
      </c>
      <c r="O1152" s="26">
        <v>10943.58</v>
      </c>
      <c r="P1152" s="27">
        <v>-40251.589999999997</v>
      </c>
      <c r="Q1152" s="28">
        <v>-0.78623803768988354</v>
      </c>
      <c r="R1152" s="29">
        <v>0</v>
      </c>
      <c r="S1152" s="29">
        <v>0</v>
      </c>
      <c r="T1152" s="30">
        <v>0</v>
      </c>
      <c r="U1152" s="19"/>
      <c r="V1152" s="26">
        <v>0</v>
      </c>
      <c r="W1152" s="26">
        <v>0</v>
      </c>
      <c r="X1152" s="27">
        <v>0</v>
      </c>
      <c r="Y1152" s="18"/>
      <c r="Z1152" s="29">
        <v>0</v>
      </c>
      <c r="AA1152" s="29">
        <v>0</v>
      </c>
      <c r="AB1152" s="30">
        <v>0</v>
      </c>
      <c r="AC1152" s="19"/>
      <c r="AD1152" s="26">
        <v>0</v>
      </c>
      <c r="AE1152" s="26">
        <v>0</v>
      </c>
      <c r="AF1152" s="27">
        <v>0</v>
      </c>
      <c r="AG1152" s="18"/>
      <c r="AH1152" s="34">
        <v>79</v>
      </c>
      <c r="AI1152" s="34">
        <v>72</v>
      </c>
      <c r="AJ1152" s="34">
        <v>-7</v>
      </c>
      <c r="AK1152" s="32">
        <v>-8.8607594936708861E-2</v>
      </c>
      <c r="AL1152" s="35">
        <v>44421.041666666664</v>
      </c>
      <c r="AM1152" s="16"/>
    </row>
    <row r="1153" spans="1:39" ht="24.75" x14ac:dyDescent="0.25">
      <c r="A1153" s="25" t="s">
        <v>1688</v>
      </c>
      <c r="B1153" s="25" t="s">
        <v>51</v>
      </c>
      <c r="C1153" s="39">
        <v>1184255</v>
      </c>
      <c r="D1153" s="25" t="s">
        <v>1853</v>
      </c>
      <c r="E1153" s="25" t="s">
        <v>53</v>
      </c>
      <c r="F1153" s="25" t="s">
        <v>54</v>
      </c>
      <c r="G1153" s="25" t="s">
        <v>56</v>
      </c>
      <c r="H1153" s="17"/>
      <c r="I1153" s="17"/>
      <c r="J1153" s="17"/>
      <c r="K1153" s="25" t="s">
        <v>65</v>
      </c>
      <c r="L1153" s="25" t="s">
        <v>1707</v>
      </c>
      <c r="M1153" s="25" t="s">
        <v>1697</v>
      </c>
      <c r="N1153" s="26">
        <v>15766.15</v>
      </c>
      <c r="O1153" s="26">
        <v>20283.990000000002</v>
      </c>
      <c r="P1153" s="27">
        <v>4517.840000000002</v>
      </c>
      <c r="Q1153" s="28">
        <v>0.28655315343314647</v>
      </c>
      <c r="R1153" s="29">
        <v>0</v>
      </c>
      <c r="S1153" s="29">
        <v>0</v>
      </c>
      <c r="T1153" s="30">
        <v>0</v>
      </c>
      <c r="U1153" s="19"/>
      <c r="V1153" s="26">
        <v>0</v>
      </c>
      <c r="W1153" s="26">
        <v>0</v>
      </c>
      <c r="X1153" s="27">
        <v>0</v>
      </c>
      <c r="Y1153" s="18"/>
      <c r="Z1153" s="29">
        <v>0</v>
      </c>
      <c r="AA1153" s="29">
        <v>0</v>
      </c>
      <c r="AB1153" s="30">
        <v>0</v>
      </c>
      <c r="AC1153" s="19"/>
      <c r="AD1153" s="26">
        <v>0</v>
      </c>
      <c r="AE1153" s="26">
        <v>0</v>
      </c>
      <c r="AF1153" s="27">
        <v>0</v>
      </c>
      <c r="AG1153" s="18"/>
      <c r="AH1153" s="34">
        <v>57.64</v>
      </c>
      <c r="AI1153" s="34">
        <v>59.5</v>
      </c>
      <c r="AJ1153" s="34">
        <v>1.8599999999999994</v>
      </c>
      <c r="AK1153" s="32">
        <v>3.2269257460097144E-2</v>
      </c>
      <c r="AL1153" s="35">
        <v>44308</v>
      </c>
      <c r="AM1153" s="16"/>
    </row>
    <row r="1154" spans="1:39" ht="24.75" x14ac:dyDescent="0.25">
      <c r="A1154" s="25" t="s">
        <v>1688</v>
      </c>
      <c r="B1154" s="25" t="s">
        <v>1136</v>
      </c>
      <c r="C1154" s="39">
        <v>1184336</v>
      </c>
      <c r="D1154" s="25" t="s">
        <v>1836</v>
      </c>
      <c r="E1154" s="25" t="s">
        <v>53</v>
      </c>
      <c r="F1154" s="25" t="s">
        <v>54</v>
      </c>
      <c r="G1154" s="25" t="s">
        <v>56</v>
      </c>
      <c r="H1154" s="17"/>
      <c r="I1154" s="17"/>
      <c r="J1154" s="17"/>
      <c r="K1154" s="25" t="s">
        <v>65</v>
      </c>
      <c r="L1154" s="25" t="s">
        <v>1707</v>
      </c>
      <c r="M1154" s="25" t="s">
        <v>1697</v>
      </c>
      <c r="N1154" s="26">
        <v>3147.99</v>
      </c>
      <c r="O1154" s="26">
        <v>1853.19</v>
      </c>
      <c r="P1154" s="27">
        <v>-1294.7999999999997</v>
      </c>
      <c r="Q1154" s="28">
        <v>-0.41131007404724912</v>
      </c>
      <c r="R1154" s="29">
        <v>0</v>
      </c>
      <c r="S1154" s="29">
        <v>0</v>
      </c>
      <c r="T1154" s="30">
        <v>0</v>
      </c>
      <c r="U1154" s="19"/>
      <c r="V1154" s="26">
        <v>0</v>
      </c>
      <c r="W1154" s="26">
        <v>0</v>
      </c>
      <c r="X1154" s="27">
        <v>0</v>
      </c>
      <c r="Y1154" s="18"/>
      <c r="Z1154" s="29">
        <v>0</v>
      </c>
      <c r="AA1154" s="29">
        <v>0</v>
      </c>
      <c r="AB1154" s="30">
        <v>0</v>
      </c>
      <c r="AC1154" s="19"/>
      <c r="AD1154" s="26">
        <v>0</v>
      </c>
      <c r="AE1154" s="26">
        <v>0</v>
      </c>
      <c r="AF1154" s="27">
        <v>0</v>
      </c>
      <c r="AG1154" s="18"/>
      <c r="AH1154" s="34">
        <v>18</v>
      </c>
      <c r="AI1154" s="34">
        <v>6</v>
      </c>
      <c r="AJ1154" s="34">
        <v>-12</v>
      </c>
      <c r="AK1154" s="32">
        <v>-0.66666666666666663</v>
      </c>
      <c r="AL1154" s="35">
        <v>44588.041666666664</v>
      </c>
      <c r="AM1154" s="16"/>
    </row>
    <row r="1155" spans="1:39" ht="66" x14ac:dyDescent="0.25">
      <c r="A1155" s="25" t="s">
        <v>1688</v>
      </c>
      <c r="B1155" s="25" t="s">
        <v>1136</v>
      </c>
      <c r="C1155" s="39">
        <v>1185676</v>
      </c>
      <c r="D1155" s="25" t="s">
        <v>1951</v>
      </c>
      <c r="E1155" s="25" t="s">
        <v>53</v>
      </c>
      <c r="F1155" s="25" t="s">
        <v>54</v>
      </c>
      <c r="G1155" s="25" t="s">
        <v>56</v>
      </c>
      <c r="H1155" s="17"/>
      <c r="I1155" s="17"/>
      <c r="J1155" s="17"/>
      <c r="K1155" s="25" t="s">
        <v>65</v>
      </c>
      <c r="L1155" s="25" t="s">
        <v>1750</v>
      </c>
      <c r="M1155" s="25" t="s">
        <v>535</v>
      </c>
      <c r="N1155" s="26">
        <v>965.67</v>
      </c>
      <c r="O1155" s="26">
        <v>0</v>
      </c>
      <c r="P1155" s="27">
        <v>-965.67</v>
      </c>
      <c r="Q1155" s="28">
        <v>-1</v>
      </c>
      <c r="R1155" s="29">
        <v>0</v>
      </c>
      <c r="S1155" s="29">
        <v>0</v>
      </c>
      <c r="T1155" s="30">
        <v>0</v>
      </c>
      <c r="U1155" s="19"/>
      <c r="V1155" s="26">
        <v>0</v>
      </c>
      <c r="W1155" s="26">
        <v>0</v>
      </c>
      <c r="X1155" s="27">
        <v>0</v>
      </c>
      <c r="Y1155" s="18"/>
      <c r="Z1155" s="29">
        <v>0</v>
      </c>
      <c r="AA1155" s="29">
        <v>0</v>
      </c>
      <c r="AB1155" s="30">
        <v>0</v>
      </c>
      <c r="AC1155" s="19"/>
      <c r="AD1155" s="26">
        <v>0</v>
      </c>
      <c r="AE1155" s="26">
        <v>0</v>
      </c>
      <c r="AF1155" s="27">
        <v>0</v>
      </c>
      <c r="AG1155" s="18"/>
      <c r="AH1155" s="34">
        <v>0</v>
      </c>
      <c r="AI1155" s="34">
        <v>6</v>
      </c>
      <c r="AJ1155" s="34">
        <v>6</v>
      </c>
      <c r="AK1155" s="19"/>
      <c r="AL1155" s="35">
        <v>44518.041666666664</v>
      </c>
      <c r="AM1155" s="16"/>
    </row>
    <row r="1156" spans="1:39" ht="24.75" x14ac:dyDescent="0.25">
      <c r="A1156" s="25" t="s">
        <v>1688</v>
      </c>
      <c r="B1156" s="25" t="s">
        <v>51</v>
      </c>
      <c r="C1156" s="39">
        <v>1186551</v>
      </c>
      <c r="D1156" s="25" t="s">
        <v>1866</v>
      </c>
      <c r="E1156" s="25" t="s">
        <v>53</v>
      </c>
      <c r="F1156" s="25" t="s">
        <v>54</v>
      </c>
      <c r="G1156" s="25" t="s">
        <v>56</v>
      </c>
      <c r="H1156" s="17"/>
      <c r="I1156" s="17"/>
      <c r="J1156" s="17"/>
      <c r="K1156" s="25" t="s">
        <v>65</v>
      </c>
      <c r="L1156" s="25" t="s">
        <v>1847</v>
      </c>
      <c r="M1156" s="25" t="s">
        <v>1697</v>
      </c>
      <c r="N1156" s="26">
        <v>64397.5</v>
      </c>
      <c r="O1156" s="26">
        <v>16972.88</v>
      </c>
      <c r="P1156" s="27">
        <v>-47424.619999999995</v>
      </c>
      <c r="Q1156" s="28">
        <v>-0.73643573120074535</v>
      </c>
      <c r="R1156" s="29">
        <v>0</v>
      </c>
      <c r="S1156" s="29">
        <v>0</v>
      </c>
      <c r="T1156" s="30">
        <v>0</v>
      </c>
      <c r="U1156" s="19"/>
      <c r="V1156" s="26">
        <v>0</v>
      </c>
      <c r="W1156" s="26">
        <v>0</v>
      </c>
      <c r="X1156" s="27">
        <v>0</v>
      </c>
      <c r="Y1156" s="18"/>
      <c r="Z1156" s="29">
        <v>0</v>
      </c>
      <c r="AA1156" s="29">
        <v>0</v>
      </c>
      <c r="AB1156" s="30">
        <v>0</v>
      </c>
      <c r="AC1156" s="19"/>
      <c r="AD1156" s="26">
        <v>0</v>
      </c>
      <c r="AE1156" s="26">
        <v>0</v>
      </c>
      <c r="AF1156" s="27">
        <v>0</v>
      </c>
      <c r="AG1156" s="18"/>
      <c r="AH1156" s="34">
        <v>102.2</v>
      </c>
      <c r="AI1156" s="34">
        <v>80</v>
      </c>
      <c r="AJ1156" s="34">
        <v>-22.200000000000003</v>
      </c>
      <c r="AK1156" s="32">
        <v>-0.21722113502935422</v>
      </c>
      <c r="AL1156" s="35">
        <v>44518.041666666664</v>
      </c>
      <c r="AM1156" s="16"/>
    </row>
    <row r="1157" spans="1:39" ht="16.5" x14ac:dyDescent="0.25">
      <c r="A1157" s="25" t="s">
        <v>1688</v>
      </c>
      <c r="B1157" s="25" t="s">
        <v>51</v>
      </c>
      <c r="C1157" s="39">
        <v>1186556</v>
      </c>
      <c r="D1157" s="25" t="s">
        <v>1867</v>
      </c>
      <c r="E1157" s="25" t="s">
        <v>53</v>
      </c>
      <c r="F1157" s="25" t="s">
        <v>54</v>
      </c>
      <c r="G1157" s="25" t="s">
        <v>56</v>
      </c>
      <c r="H1157" s="17"/>
      <c r="I1157" s="17"/>
      <c r="J1157" s="17"/>
      <c r="K1157" s="25" t="s">
        <v>65</v>
      </c>
      <c r="L1157" s="25" t="s">
        <v>1847</v>
      </c>
      <c r="M1157" s="25" t="s">
        <v>1697</v>
      </c>
      <c r="N1157" s="26">
        <v>87550</v>
      </c>
      <c r="O1157" s="26">
        <v>111787.26</v>
      </c>
      <c r="P1157" s="27">
        <v>24237.259999999995</v>
      </c>
      <c r="Q1157" s="28">
        <v>0.27683906339234715</v>
      </c>
      <c r="R1157" s="29">
        <v>0</v>
      </c>
      <c r="S1157" s="29">
        <v>0</v>
      </c>
      <c r="T1157" s="30">
        <v>0</v>
      </c>
      <c r="U1157" s="19"/>
      <c r="V1157" s="26">
        <v>0</v>
      </c>
      <c r="W1157" s="26">
        <v>0</v>
      </c>
      <c r="X1157" s="27">
        <v>0</v>
      </c>
      <c r="Y1157" s="18"/>
      <c r="Z1157" s="29">
        <v>0</v>
      </c>
      <c r="AA1157" s="29">
        <v>0</v>
      </c>
      <c r="AB1157" s="30">
        <v>0</v>
      </c>
      <c r="AC1157" s="19"/>
      <c r="AD1157" s="26">
        <v>0</v>
      </c>
      <c r="AE1157" s="26">
        <v>0</v>
      </c>
      <c r="AF1157" s="27">
        <v>0</v>
      </c>
      <c r="AG1157" s="18"/>
      <c r="AH1157" s="34">
        <v>0</v>
      </c>
      <c r="AI1157" s="34">
        <v>104.5</v>
      </c>
      <c r="AJ1157" s="34">
        <v>104.5</v>
      </c>
      <c r="AK1157" s="19"/>
      <c r="AL1157" s="35">
        <v>44501.041666666664</v>
      </c>
      <c r="AM1157" s="16"/>
    </row>
    <row r="1158" spans="1:39" ht="33" x14ac:dyDescent="0.25">
      <c r="A1158" s="25" t="s">
        <v>1688</v>
      </c>
      <c r="B1158" s="25" t="s">
        <v>51</v>
      </c>
      <c r="C1158" s="39">
        <v>1187356</v>
      </c>
      <c r="D1158" s="25" t="s">
        <v>1861</v>
      </c>
      <c r="E1158" s="25" t="s">
        <v>53</v>
      </c>
      <c r="F1158" s="25" t="s">
        <v>54</v>
      </c>
      <c r="G1158" s="25" t="s">
        <v>56</v>
      </c>
      <c r="H1158" s="17"/>
      <c r="I1158" s="17"/>
      <c r="J1158" s="17"/>
      <c r="K1158" s="25" t="s">
        <v>58</v>
      </c>
      <c r="L1158" s="25" t="s">
        <v>1717</v>
      </c>
      <c r="M1158" s="25" t="s">
        <v>1697</v>
      </c>
      <c r="N1158" s="26">
        <v>583504.65</v>
      </c>
      <c r="O1158" s="26">
        <v>660013.43999999994</v>
      </c>
      <c r="P1158" s="27">
        <v>76508.789999999921</v>
      </c>
      <c r="Q1158" s="28">
        <v>0.13111941781440803</v>
      </c>
      <c r="R1158" s="29">
        <v>0</v>
      </c>
      <c r="S1158" s="29">
        <v>0</v>
      </c>
      <c r="T1158" s="30">
        <v>0</v>
      </c>
      <c r="U1158" s="19"/>
      <c r="V1158" s="26">
        <v>0</v>
      </c>
      <c r="W1158" s="26">
        <v>0</v>
      </c>
      <c r="X1158" s="27">
        <v>0</v>
      </c>
      <c r="Y1158" s="18"/>
      <c r="Z1158" s="29">
        <v>0</v>
      </c>
      <c r="AA1158" s="29">
        <v>0</v>
      </c>
      <c r="AB1158" s="30">
        <v>0</v>
      </c>
      <c r="AC1158" s="19"/>
      <c r="AD1158" s="26">
        <v>0</v>
      </c>
      <c r="AE1158" s="26">
        <v>0</v>
      </c>
      <c r="AF1158" s="27">
        <v>0</v>
      </c>
      <c r="AG1158" s="18"/>
      <c r="AH1158" s="34">
        <v>597</v>
      </c>
      <c r="AI1158" s="34">
        <v>1008.1</v>
      </c>
      <c r="AJ1158" s="34">
        <v>411.1</v>
      </c>
      <c r="AK1158" s="32">
        <v>0.68860971524288106</v>
      </c>
      <c r="AL1158" s="35">
        <v>44536.041666666664</v>
      </c>
      <c r="AM1158" s="16"/>
    </row>
    <row r="1159" spans="1:39" ht="24.75" x14ac:dyDescent="0.25">
      <c r="A1159" s="25" t="s">
        <v>1688</v>
      </c>
      <c r="B1159" s="25" t="s">
        <v>1136</v>
      </c>
      <c r="C1159" s="39">
        <v>1187448</v>
      </c>
      <c r="D1159" s="25" t="s">
        <v>1873</v>
      </c>
      <c r="E1159" s="25" t="s">
        <v>53</v>
      </c>
      <c r="F1159" s="25" t="s">
        <v>54</v>
      </c>
      <c r="G1159" s="25" t="s">
        <v>56</v>
      </c>
      <c r="H1159" s="17"/>
      <c r="I1159" s="17"/>
      <c r="J1159" s="17"/>
      <c r="K1159" s="25" t="s">
        <v>65</v>
      </c>
      <c r="L1159" s="25" t="s">
        <v>1696</v>
      </c>
      <c r="M1159" s="25" t="s">
        <v>1697</v>
      </c>
      <c r="N1159" s="26">
        <v>0</v>
      </c>
      <c r="O1159" s="26">
        <v>24198.86</v>
      </c>
      <c r="P1159" s="27">
        <v>24198.86</v>
      </c>
      <c r="Q1159" s="18"/>
      <c r="R1159" s="29">
        <v>0</v>
      </c>
      <c r="S1159" s="29">
        <v>0</v>
      </c>
      <c r="T1159" s="30">
        <v>0</v>
      </c>
      <c r="U1159" s="19"/>
      <c r="V1159" s="26">
        <v>0</v>
      </c>
      <c r="W1159" s="26">
        <v>0</v>
      </c>
      <c r="X1159" s="27">
        <v>0</v>
      </c>
      <c r="Y1159" s="18"/>
      <c r="Z1159" s="29">
        <v>0</v>
      </c>
      <c r="AA1159" s="29">
        <v>0</v>
      </c>
      <c r="AB1159" s="30">
        <v>0</v>
      </c>
      <c r="AC1159" s="19"/>
      <c r="AD1159" s="26">
        <v>0</v>
      </c>
      <c r="AE1159" s="26">
        <v>0</v>
      </c>
      <c r="AF1159" s="27">
        <v>0</v>
      </c>
      <c r="AG1159" s="18"/>
      <c r="AH1159" s="34">
        <v>0</v>
      </c>
      <c r="AI1159" s="34">
        <v>70.5</v>
      </c>
      <c r="AJ1159" s="34">
        <v>70.5</v>
      </c>
      <c r="AK1159" s="19"/>
      <c r="AL1159" s="35">
        <v>44571.041666666664</v>
      </c>
      <c r="AM1159" s="16"/>
    </row>
    <row r="1160" spans="1:39" ht="24.75" x14ac:dyDescent="0.25">
      <c r="A1160" s="25" t="s">
        <v>1688</v>
      </c>
      <c r="B1160" s="25" t="s">
        <v>1136</v>
      </c>
      <c r="C1160" s="39">
        <v>1187673</v>
      </c>
      <c r="D1160" s="25" t="s">
        <v>1904</v>
      </c>
      <c r="E1160" s="25" t="s">
        <v>53</v>
      </c>
      <c r="F1160" s="25" t="s">
        <v>54</v>
      </c>
      <c r="G1160" s="25" t="s">
        <v>56</v>
      </c>
      <c r="H1160" s="17"/>
      <c r="I1160" s="17"/>
      <c r="J1160" s="17"/>
      <c r="K1160" s="25" t="s">
        <v>65</v>
      </c>
      <c r="L1160" s="25" t="s">
        <v>1717</v>
      </c>
      <c r="M1160" s="25" t="s">
        <v>535</v>
      </c>
      <c r="N1160" s="26">
        <v>7125.65</v>
      </c>
      <c r="O1160" s="26">
        <v>3778.85</v>
      </c>
      <c r="P1160" s="27">
        <v>-3346.7999999999997</v>
      </c>
      <c r="Q1160" s="28">
        <v>-0.46968346747314277</v>
      </c>
      <c r="R1160" s="29">
        <v>0</v>
      </c>
      <c r="S1160" s="29">
        <v>0</v>
      </c>
      <c r="T1160" s="30">
        <v>0</v>
      </c>
      <c r="U1160" s="19"/>
      <c r="V1160" s="26">
        <v>0</v>
      </c>
      <c r="W1160" s="26">
        <v>0</v>
      </c>
      <c r="X1160" s="27">
        <v>0</v>
      </c>
      <c r="Y1160" s="18"/>
      <c r="Z1160" s="29">
        <v>0</v>
      </c>
      <c r="AA1160" s="29">
        <v>0</v>
      </c>
      <c r="AB1160" s="30">
        <v>0</v>
      </c>
      <c r="AC1160" s="19"/>
      <c r="AD1160" s="26">
        <v>0</v>
      </c>
      <c r="AE1160" s="26">
        <v>0</v>
      </c>
      <c r="AF1160" s="27">
        <v>0</v>
      </c>
      <c r="AG1160" s="18"/>
      <c r="AH1160" s="34">
        <v>32</v>
      </c>
      <c r="AI1160" s="34">
        <v>12.2</v>
      </c>
      <c r="AJ1160" s="34">
        <v>-19.8</v>
      </c>
      <c r="AK1160" s="32">
        <v>-0.61875000000000002</v>
      </c>
      <c r="AL1160" s="35">
        <v>44588.041666666664</v>
      </c>
      <c r="AM1160" s="16"/>
    </row>
    <row r="1161" spans="1:39" ht="57.75" x14ac:dyDescent="0.25">
      <c r="A1161" s="25" t="s">
        <v>1688</v>
      </c>
      <c r="B1161" s="25" t="s">
        <v>51</v>
      </c>
      <c r="C1161" s="39">
        <v>1187903</v>
      </c>
      <c r="D1161" s="25" t="s">
        <v>1831</v>
      </c>
      <c r="E1161" s="25" t="s">
        <v>53</v>
      </c>
      <c r="F1161" s="25" t="s">
        <v>54</v>
      </c>
      <c r="G1161" s="25" t="s">
        <v>56</v>
      </c>
      <c r="H1161" s="17"/>
      <c r="I1161" s="17"/>
      <c r="J1161" s="17"/>
      <c r="K1161" s="25" t="s">
        <v>65</v>
      </c>
      <c r="L1161" s="25" t="s">
        <v>1717</v>
      </c>
      <c r="M1161" s="25" t="s">
        <v>1691</v>
      </c>
      <c r="N1161" s="26">
        <v>69395.460000000006</v>
      </c>
      <c r="O1161" s="26">
        <v>70349.289999999994</v>
      </c>
      <c r="P1161" s="27">
        <v>953.82999999998719</v>
      </c>
      <c r="Q1161" s="28">
        <v>1.37448472853986E-2</v>
      </c>
      <c r="R1161" s="29">
        <v>0</v>
      </c>
      <c r="S1161" s="29">
        <v>0</v>
      </c>
      <c r="T1161" s="30">
        <v>0</v>
      </c>
      <c r="U1161" s="19"/>
      <c r="V1161" s="26">
        <v>0</v>
      </c>
      <c r="W1161" s="26">
        <v>0</v>
      </c>
      <c r="X1161" s="27">
        <v>0</v>
      </c>
      <c r="Y1161" s="18"/>
      <c r="Z1161" s="29">
        <v>0</v>
      </c>
      <c r="AA1161" s="29">
        <v>0</v>
      </c>
      <c r="AB1161" s="30">
        <v>0</v>
      </c>
      <c r="AC1161" s="19"/>
      <c r="AD1161" s="26">
        <v>0</v>
      </c>
      <c r="AE1161" s="26">
        <v>0</v>
      </c>
      <c r="AF1161" s="27">
        <v>0</v>
      </c>
      <c r="AG1161" s="18"/>
      <c r="AH1161" s="34">
        <v>151</v>
      </c>
      <c r="AI1161" s="34">
        <v>148.19999999999999</v>
      </c>
      <c r="AJ1161" s="34">
        <v>-2.8000000000000114</v>
      </c>
      <c r="AK1161" s="32">
        <v>-1.8543046357615969E-2</v>
      </c>
      <c r="AL1161" s="35">
        <v>44407.041666666664</v>
      </c>
      <c r="AM1161" s="16"/>
    </row>
    <row r="1162" spans="1:39" ht="49.5" x14ac:dyDescent="0.25">
      <c r="A1162" s="25" t="s">
        <v>1688</v>
      </c>
      <c r="B1162" s="25" t="s">
        <v>51</v>
      </c>
      <c r="C1162" s="39">
        <v>1187911</v>
      </c>
      <c r="D1162" s="25" t="s">
        <v>1834</v>
      </c>
      <c r="E1162" s="25" t="s">
        <v>53</v>
      </c>
      <c r="F1162" s="25" t="s">
        <v>54</v>
      </c>
      <c r="G1162" s="25" t="s">
        <v>56</v>
      </c>
      <c r="H1162" s="17"/>
      <c r="I1162" s="17"/>
      <c r="J1162" s="17"/>
      <c r="K1162" s="25" t="s">
        <v>65</v>
      </c>
      <c r="L1162" s="25" t="s">
        <v>1696</v>
      </c>
      <c r="M1162" s="25" t="s">
        <v>1697</v>
      </c>
      <c r="N1162" s="26">
        <v>12399.18</v>
      </c>
      <c r="O1162" s="26">
        <v>11588.72</v>
      </c>
      <c r="P1162" s="27">
        <v>-810.46000000000095</v>
      </c>
      <c r="Q1162" s="28">
        <v>-6.5363999877411316E-2</v>
      </c>
      <c r="R1162" s="29">
        <v>0</v>
      </c>
      <c r="S1162" s="29">
        <v>0</v>
      </c>
      <c r="T1162" s="30">
        <v>0</v>
      </c>
      <c r="U1162" s="19"/>
      <c r="V1162" s="26">
        <v>0</v>
      </c>
      <c r="W1162" s="26">
        <v>0</v>
      </c>
      <c r="X1162" s="27">
        <v>0</v>
      </c>
      <c r="Y1162" s="18"/>
      <c r="Z1162" s="29">
        <v>0</v>
      </c>
      <c r="AA1162" s="29">
        <v>0</v>
      </c>
      <c r="AB1162" s="30">
        <v>0</v>
      </c>
      <c r="AC1162" s="19"/>
      <c r="AD1162" s="26">
        <v>0</v>
      </c>
      <c r="AE1162" s="26">
        <v>0</v>
      </c>
      <c r="AF1162" s="27">
        <v>0</v>
      </c>
      <c r="AG1162" s="18"/>
      <c r="AH1162" s="34">
        <v>24</v>
      </c>
      <c r="AI1162" s="34">
        <v>18</v>
      </c>
      <c r="AJ1162" s="34">
        <v>-6</v>
      </c>
      <c r="AK1162" s="32">
        <v>-0.25</v>
      </c>
      <c r="AL1162" s="35">
        <v>44244.041666666664</v>
      </c>
      <c r="AM1162" s="16"/>
    </row>
    <row r="1163" spans="1:39" ht="24.75" x14ac:dyDescent="0.25">
      <c r="A1163" s="25" t="s">
        <v>1688</v>
      </c>
      <c r="B1163" s="25" t="s">
        <v>51</v>
      </c>
      <c r="C1163" s="39">
        <v>1188012</v>
      </c>
      <c r="D1163" s="25" t="s">
        <v>1837</v>
      </c>
      <c r="E1163" s="25" t="s">
        <v>53</v>
      </c>
      <c r="F1163" s="25" t="s">
        <v>54</v>
      </c>
      <c r="G1163" s="25" t="s">
        <v>56</v>
      </c>
      <c r="H1163" s="17"/>
      <c r="I1163" s="17"/>
      <c r="J1163" s="17"/>
      <c r="K1163" s="25" t="s">
        <v>58</v>
      </c>
      <c r="L1163" s="25" t="s">
        <v>1690</v>
      </c>
      <c r="M1163" s="25" t="s">
        <v>1691</v>
      </c>
      <c r="N1163" s="26">
        <v>5622.74</v>
      </c>
      <c r="O1163" s="26">
        <v>6514.42</v>
      </c>
      <c r="P1163" s="27">
        <v>891.68000000000029</v>
      </c>
      <c r="Q1163" s="28">
        <v>0.15858460465893859</v>
      </c>
      <c r="R1163" s="29">
        <v>0</v>
      </c>
      <c r="S1163" s="29">
        <v>0</v>
      </c>
      <c r="T1163" s="30">
        <v>0</v>
      </c>
      <c r="U1163" s="19"/>
      <c r="V1163" s="26">
        <v>0</v>
      </c>
      <c r="W1163" s="26">
        <v>0</v>
      </c>
      <c r="X1163" s="27">
        <v>0</v>
      </c>
      <c r="Y1163" s="18"/>
      <c r="Z1163" s="29">
        <v>0</v>
      </c>
      <c r="AA1163" s="29">
        <v>0</v>
      </c>
      <c r="AB1163" s="30">
        <v>0</v>
      </c>
      <c r="AC1163" s="19"/>
      <c r="AD1163" s="26">
        <v>0</v>
      </c>
      <c r="AE1163" s="26">
        <v>0</v>
      </c>
      <c r="AF1163" s="27">
        <v>0</v>
      </c>
      <c r="AG1163" s="18"/>
      <c r="AH1163" s="34">
        <v>37</v>
      </c>
      <c r="AI1163" s="34">
        <v>21</v>
      </c>
      <c r="AJ1163" s="34">
        <v>-16</v>
      </c>
      <c r="AK1163" s="32">
        <v>-0.43243243243243246</v>
      </c>
      <c r="AL1163" s="35">
        <v>44281.041666666664</v>
      </c>
      <c r="AM1163" s="16"/>
    </row>
    <row r="1164" spans="1:39" ht="24.75" x14ac:dyDescent="0.25">
      <c r="A1164" s="25" t="s">
        <v>1688</v>
      </c>
      <c r="B1164" s="25" t="s">
        <v>51</v>
      </c>
      <c r="C1164" s="39">
        <v>1188014</v>
      </c>
      <c r="D1164" s="25" t="s">
        <v>1838</v>
      </c>
      <c r="E1164" s="25" t="s">
        <v>53</v>
      </c>
      <c r="F1164" s="25" t="s">
        <v>54</v>
      </c>
      <c r="G1164" s="25" t="s">
        <v>56</v>
      </c>
      <c r="H1164" s="17"/>
      <c r="I1164" s="17"/>
      <c r="J1164" s="17"/>
      <c r="K1164" s="25" t="s">
        <v>58</v>
      </c>
      <c r="L1164" s="25" t="s">
        <v>1690</v>
      </c>
      <c r="M1164" s="25" t="s">
        <v>1691</v>
      </c>
      <c r="N1164" s="26">
        <v>13283.03</v>
      </c>
      <c r="O1164" s="26">
        <v>11111.65</v>
      </c>
      <c r="P1164" s="27">
        <v>-2171.380000000001</v>
      </c>
      <c r="Q1164" s="28">
        <v>-0.1634702323189815</v>
      </c>
      <c r="R1164" s="29">
        <v>0</v>
      </c>
      <c r="S1164" s="29">
        <v>0</v>
      </c>
      <c r="T1164" s="30">
        <v>0</v>
      </c>
      <c r="U1164" s="19"/>
      <c r="V1164" s="26">
        <v>0</v>
      </c>
      <c r="W1164" s="26">
        <v>0</v>
      </c>
      <c r="X1164" s="27">
        <v>0</v>
      </c>
      <c r="Y1164" s="18"/>
      <c r="Z1164" s="29">
        <v>0</v>
      </c>
      <c r="AA1164" s="29">
        <v>0</v>
      </c>
      <c r="AB1164" s="30">
        <v>0</v>
      </c>
      <c r="AC1164" s="19"/>
      <c r="AD1164" s="26">
        <v>0</v>
      </c>
      <c r="AE1164" s="26">
        <v>0</v>
      </c>
      <c r="AF1164" s="27">
        <v>0</v>
      </c>
      <c r="AG1164" s="18"/>
      <c r="AH1164" s="34">
        <v>67</v>
      </c>
      <c r="AI1164" s="34">
        <v>46</v>
      </c>
      <c r="AJ1164" s="34">
        <v>-21</v>
      </c>
      <c r="AK1164" s="32">
        <v>-0.31343283582089554</v>
      </c>
      <c r="AL1164" s="35">
        <v>44316</v>
      </c>
      <c r="AM1164" s="16"/>
    </row>
    <row r="1165" spans="1:39" ht="24.75" x14ac:dyDescent="0.25">
      <c r="A1165" s="25" t="s">
        <v>1688</v>
      </c>
      <c r="B1165" s="25" t="s">
        <v>51</v>
      </c>
      <c r="C1165" s="39">
        <v>1188015</v>
      </c>
      <c r="D1165" s="25" t="s">
        <v>1856</v>
      </c>
      <c r="E1165" s="25" t="s">
        <v>53</v>
      </c>
      <c r="F1165" s="25" t="s">
        <v>54</v>
      </c>
      <c r="G1165" s="25" t="s">
        <v>56</v>
      </c>
      <c r="H1165" s="17"/>
      <c r="I1165" s="17"/>
      <c r="J1165" s="17"/>
      <c r="K1165" s="25" t="s">
        <v>58</v>
      </c>
      <c r="L1165" s="25" t="s">
        <v>1690</v>
      </c>
      <c r="M1165" s="25" t="s">
        <v>1691</v>
      </c>
      <c r="N1165" s="26">
        <v>11537.12</v>
      </c>
      <c r="O1165" s="26">
        <v>15983.81</v>
      </c>
      <c r="P1165" s="27">
        <v>4446.6899999999987</v>
      </c>
      <c r="Q1165" s="28">
        <v>0.38542461203489248</v>
      </c>
      <c r="R1165" s="29">
        <v>0</v>
      </c>
      <c r="S1165" s="29">
        <v>0</v>
      </c>
      <c r="T1165" s="30">
        <v>0</v>
      </c>
      <c r="U1165" s="19"/>
      <c r="V1165" s="26">
        <v>0</v>
      </c>
      <c r="W1165" s="26">
        <v>0</v>
      </c>
      <c r="X1165" s="27">
        <v>0</v>
      </c>
      <c r="Y1165" s="18"/>
      <c r="Z1165" s="29">
        <v>0</v>
      </c>
      <c r="AA1165" s="29">
        <v>0</v>
      </c>
      <c r="AB1165" s="30">
        <v>0</v>
      </c>
      <c r="AC1165" s="19"/>
      <c r="AD1165" s="26">
        <v>0</v>
      </c>
      <c r="AE1165" s="26">
        <v>0</v>
      </c>
      <c r="AF1165" s="27">
        <v>0</v>
      </c>
      <c r="AG1165" s="18"/>
      <c r="AH1165" s="34">
        <v>62.5</v>
      </c>
      <c r="AI1165" s="34">
        <v>59</v>
      </c>
      <c r="AJ1165" s="34">
        <v>-3.5</v>
      </c>
      <c r="AK1165" s="32">
        <v>-5.6000000000000001E-2</v>
      </c>
      <c r="AL1165" s="35">
        <v>44487.041666666664</v>
      </c>
      <c r="AM1165" s="16"/>
    </row>
    <row r="1166" spans="1:39" ht="41.25" x14ac:dyDescent="0.25">
      <c r="A1166" s="25" t="s">
        <v>1688</v>
      </c>
      <c r="B1166" s="25" t="s">
        <v>51</v>
      </c>
      <c r="C1166" s="39">
        <v>1188019</v>
      </c>
      <c r="D1166" s="25" t="s">
        <v>1859</v>
      </c>
      <c r="E1166" s="25" t="s">
        <v>53</v>
      </c>
      <c r="F1166" s="25" t="s">
        <v>54</v>
      </c>
      <c r="G1166" s="25" t="s">
        <v>56</v>
      </c>
      <c r="H1166" s="17"/>
      <c r="I1166" s="17"/>
      <c r="J1166" s="17"/>
      <c r="K1166" s="25" t="s">
        <v>65</v>
      </c>
      <c r="L1166" s="25" t="s">
        <v>1690</v>
      </c>
      <c r="M1166" s="25" t="s">
        <v>1691</v>
      </c>
      <c r="N1166" s="26">
        <v>7245.14</v>
      </c>
      <c r="O1166" s="26">
        <v>7775.39</v>
      </c>
      <c r="P1166" s="27">
        <v>530.25</v>
      </c>
      <c r="Q1166" s="28">
        <v>7.3186991555718728E-2</v>
      </c>
      <c r="R1166" s="29">
        <v>0</v>
      </c>
      <c r="S1166" s="29">
        <v>0</v>
      </c>
      <c r="T1166" s="30">
        <v>0</v>
      </c>
      <c r="U1166" s="19"/>
      <c r="V1166" s="26">
        <v>0</v>
      </c>
      <c r="W1166" s="26">
        <v>0</v>
      </c>
      <c r="X1166" s="27">
        <v>0</v>
      </c>
      <c r="Y1166" s="18"/>
      <c r="Z1166" s="29">
        <v>0</v>
      </c>
      <c r="AA1166" s="29">
        <v>0</v>
      </c>
      <c r="AB1166" s="30">
        <v>0</v>
      </c>
      <c r="AC1166" s="19"/>
      <c r="AD1166" s="26">
        <v>0</v>
      </c>
      <c r="AE1166" s="26">
        <v>0</v>
      </c>
      <c r="AF1166" s="27">
        <v>0</v>
      </c>
      <c r="AG1166" s="18"/>
      <c r="AH1166" s="34">
        <v>46.5</v>
      </c>
      <c r="AI1166" s="34">
        <v>38</v>
      </c>
      <c r="AJ1166" s="34">
        <v>-8.5</v>
      </c>
      <c r="AK1166" s="32">
        <v>-0.18279569892473119</v>
      </c>
      <c r="AL1166" s="35">
        <v>44434.041666666664</v>
      </c>
      <c r="AM1166" s="16"/>
    </row>
    <row r="1167" spans="1:39" ht="41.25" x14ac:dyDescent="0.25">
      <c r="A1167" s="25" t="s">
        <v>1688</v>
      </c>
      <c r="B1167" s="25" t="s">
        <v>51</v>
      </c>
      <c r="C1167" s="39">
        <v>1189028</v>
      </c>
      <c r="D1167" s="25" t="s">
        <v>1869</v>
      </c>
      <c r="E1167" s="25" t="s">
        <v>53</v>
      </c>
      <c r="F1167" s="25" t="s">
        <v>54</v>
      </c>
      <c r="G1167" s="25" t="s">
        <v>56</v>
      </c>
      <c r="H1167" s="17"/>
      <c r="I1167" s="17"/>
      <c r="J1167" s="17"/>
      <c r="K1167" s="25" t="s">
        <v>58</v>
      </c>
      <c r="L1167" s="25" t="s">
        <v>1717</v>
      </c>
      <c r="M1167" s="25" t="s">
        <v>1694</v>
      </c>
      <c r="N1167" s="26">
        <v>78661.94</v>
      </c>
      <c r="O1167" s="26">
        <v>104588.26</v>
      </c>
      <c r="P1167" s="27">
        <v>25926.319999999992</v>
      </c>
      <c r="Q1167" s="28">
        <v>0.32959166783834715</v>
      </c>
      <c r="R1167" s="29">
        <v>0</v>
      </c>
      <c r="S1167" s="29">
        <v>0</v>
      </c>
      <c r="T1167" s="30">
        <v>0</v>
      </c>
      <c r="U1167" s="19"/>
      <c r="V1167" s="26">
        <v>0</v>
      </c>
      <c r="W1167" s="26">
        <v>0</v>
      </c>
      <c r="X1167" s="27">
        <v>0</v>
      </c>
      <c r="Y1167" s="18"/>
      <c r="Z1167" s="29">
        <v>0</v>
      </c>
      <c r="AA1167" s="29">
        <v>0</v>
      </c>
      <c r="AB1167" s="30">
        <v>0</v>
      </c>
      <c r="AC1167" s="19"/>
      <c r="AD1167" s="26">
        <v>0</v>
      </c>
      <c r="AE1167" s="26">
        <v>0</v>
      </c>
      <c r="AF1167" s="27">
        <v>0</v>
      </c>
      <c r="AG1167" s="18"/>
      <c r="AH1167" s="34">
        <v>337</v>
      </c>
      <c r="AI1167" s="34">
        <v>305.5</v>
      </c>
      <c r="AJ1167" s="34">
        <v>-31.5</v>
      </c>
      <c r="AK1167" s="32">
        <v>-9.3471810089020765E-2</v>
      </c>
      <c r="AL1167" s="35">
        <v>44407.041666666664</v>
      </c>
      <c r="AM1167" s="16"/>
    </row>
    <row r="1168" spans="1:39" ht="16.5" x14ac:dyDescent="0.25">
      <c r="A1168" s="25" t="s">
        <v>1688</v>
      </c>
      <c r="B1168" s="25" t="s">
        <v>51</v>
      </c>
      <c r="C1168" s="39">
        <v>1190278</v>
      </c>
      <c r="D1168" s="25" t="s">
        <v>1870</v>
      </c>
      <c r="E1168" s="25" t="s">
        <v>53</v>
      </c>
      <c r="F1168" s="25" t="s">
        <v>54</v>
      </c>
      <c r="G1168" s="25" t="s">
        <v>56</v>
      </c>
      <c r="H1168" s="17"/>
      <c r="I1168" s="17"/>
      <c r="J1168" s="17"/>
      <c r="K1168" s="25" t="s">
        <v>65</v>
      </c>
      <c r="L1168" s="25" t="s">
        <v>1690</v>
      </c>
      <c r="M1168" s="25" t="s">
        <v>1691</v>
      </c>
      <c r="N1168" s="26">
        <v>10166.469999999999</v>
      </c>
      <c r="O1168" s="26">
        <v>6310.84</v>
      </c>
      <c r="P1168" s="27">
        <v>-3855.6299999999992</v>
      </c>
      <c r="Q1168" s="28">
        <v>-0.37924963138631201</v>
      </c>
      <c r="R1168" s="29">
        <v>0</v>
      </c>
      <c r="S1168" s="29">
        <v>0</v>
      </c>
      <c r="T1168" s="30">
        <v>0</v>
      </c>
      <c r="U1168" s="19"/>
      <c r="V1168" s="26">
        <v>0</v>
      </c>
      <c r="W1168" s="26">
        <v>0</v>
      </c>
      <c r="X1168" s="27">
        <v>0</v>
      </c>
      <c r="Y1168" s="18"/>
      <c r="Z1168" s="29">
        <v>0</v>
      </c>
      <c r="AA1168" s="29">
        <v>0</v>
      </c>
      <c r="AB1168" s="30">
        <v>0</v>
      </c>
      <c r="AC1168" s="19"/>
      <c r="AD1168" s="26">
        <v>0</v>
      </c>
      <c r="AE1168" s="26">
        <v>0</v>
      </c>
      <c r="AF1168" s="27">
        <v>0</v>
      </c>
      <c r="AG1168" s="18"/>
      <c r="AH1168" s="34">
        <v>61</v>
      </c>
      <c r="AI1168" s="34">
        <v>23</v>
      </c>
      <c r="AJ1168" s="34">
        <v>-38</v>
      </c>
      <c r="AK1168" s="32">
        <v>-0.62295081967213117</v>
      </c>
      <c r="AL1168" s="35">
        <v>44348.041666666664</v>
      </c>
      <c r="AM1168" s="16"/>
    </row>
    <row r="1169" spans="1:39" ht="41.25" x14ac:dyDescent="0.25">
      <c r="A1169" s="25" t="s">
        <v>1688</v>
      </c>
      <c r="B1169" s="25" t="s">
        <v>51</v>
      </c>
      <c r="C1169" s="39">
        <v>1190839</v>
      </c>
      <c r="D1169" s="25" t="s">
        <v>1848</v>
      </c>
      <c r="E1169" s="25" t="s">
        <v>53</v>
      </c>
      <c r="F1169" s="25" t="s">
        <v>54</v>
      </c>
      <c r="G1169" s="25" t="s">
        <v>56</v>
      </c>
      <c r="H1169" s="17"/>
      <c r="I1169" s="17"/>
      <c r="J1169" s="17"/>
      <c r="K1169" s="25" t="s">
        <v>65</v>
      </c>
      <c r="L1169" s="25" t="s">
        <v>1717</v>
      </c>
      <c r="M1169" s="25" t="s">
        <v>1691</v>
      </c>
      <c r="N1169" s="26">
        <v>5167.18</v>
      </c>
      <c r="O1169" s="26">
        <v>2612.1</v>
      </c>
      <c r="P1169" s="27">
        <v>-2555.0800000000004</v>
      </c>
      <c r="Q1169" s="28">
        <v>-0.49448248367581549</v>
      </c>
      <c r="R1169" s="29">
        <v>0</v>
      </c>
      <c r="S1169" s="29">
        <v>0</v>
      </c>
      <c r="T1169" s="30">
        <v>0</v>
      </c>
      <c r="U1169" s="19"/>
      <c r="V1169" s="26">
        <v>0</v>
      </c>
      <c r="W1169" s="26">
        <v>0</v>
      </c>
      <c r="X1169" s="27">
        <v>0</v>
      </c>
      <c r="Y1169" s="18"/>
      <c r="Z1169" s="29">
        <v>0</v>
      </c>
      <c r="AA1169" s="29">
        <v>0</v>
      </c>
      <c r="AB1169" s="30">
        <v>0</v>
      </c>
      <c r="AC1169" s="19"/>
      <c r="AD1169" s="26">
        <v>0</v>
      </c>
      <c r="AE1169" s="26">
        <v>0</v>
      </c>
      <c r="AF1169" s="27">
        <v>0</v>
      </c>
      <c r="AG1169" s="18"/>
      <c r="AH1169" s="34">
        <v>14</v>
      </c>
      <c r="AI1169" s="34">
        <v>8</v>
      </c>
      <c r="AJ1169" s="34">
        <v>-6</v>
      </c>
      <c r="AK1169" s="32">
        <v>-0.42857142857142855</v>
      </c>
      <c r="AL1169" s="35">
        <v>44372.041666666664</v>
      </c>
      <c r="AM1169" s="16"/>
    </row>
    <row r="1170" spans="1:39" ht="16.5" x14ac:dyDescent="0.25">
      <c r="A1170" s="25" t="s">
        <v>1688</v>
      </c>
      <c r="B1170" s="25" t="s">
        <v>1136</v>
      </c>
      <c r="C1170" s="39">
        <v>1193004</v>
      </c>
      <c r="D1170" s="25" t="s">
        <v>1708</v>
      </c>
      <c r="E1170" s="25" t="s">
        <v>53</v>
      </c>
      <c r="F1170" s="25" t="s">
        <v>54</v>
      </c>
      <c r="G1170" s="25" t="s">
        <v>56</v>
      </c>
      <c r="H1170" s="17"/>
      <c r="I1170" s="17"/>
      <c r="J1170" s="17"/>
      <c r="K1170" s="25" t="s">
        <v>65</v>
      </c>
      <c r="L1170" s="25" t="s">
        <v>1709</v>
      </c>
      <c r="M1170" s="25" t="s">
        <v>1697</v>
      </c>
      <c r="N1170" s="26">
        <v>0</v>
      </c>
      <c r="O1170" s="26">
        <v>11449.33</v>
      </c>
      <c r="P1170" s="27">
        <v>11449.33</v>
      </c>
      <c r="Q1170" s="18"/>
      <c r="R1170" s="29">
        <v>0</v>
      </c>
      <c r="S1170" s="29">
        <v>0</v>
      </c>
      <c r="T1170" s="30">
        <v>0</v>
      </c>
      <c r="U1170" s="19"/>
      <c r="V1170" s="26">
        <v>0</v>
      </c>
      <c r="W1170" s="26">
        <v>0</v>
      </c>
      <c r="X1170" s="27">
        <v>0</v>
      </c>
      <c r="Y1170" s="18"/>
      <c r="Z1170" s="29">
        <v>0</v>
      </c>
      <c r="AA1170" s="29">
        <v>0</v>
      </c>
      <c r="AB1170" s="30">
        <v>0</v>
      </c>
      <c r="AC1170" s="19"/>
      <c r="AD1170" s="26">
        <v>0</v>
      </c>
      <c r="AE1170" s="26">
        <v>0</v>
      </c>
      <c r="AF1170" s="27">
        <v>0</v>
      </c>
      <c r="AG1170" s="18"/>
      <c r="AH1170" s="34">
        <v>31</v>
      </c>
      <c r="AI1170" s="34">
        <v>39</v>
      </c>
      <c r="AJ1170" s="34">
        <v>8</v>
      </c>
      <c r="AK1170" s="32">
        <v>0.25806451612903225</v>
      </c>
      <c r="AL1170" s="35">
        <v>44588.041666666664</v>
      </c>
      <c r="AM1170" s="16"/>
    </row>
    <row r="1171" spans="1:39" ht="33" x14ac:dyDescent="0.25">
      <c r="A1171" s="25" t="s">
        <v>1688</v>
      </c>
      <c r="B1171" s="25" t="s">
        <v>51</v>
      </c>
      <c r="C1171" s="39">
        <v>1193314</v>
      </c>
      <c r="D1171" s="25" t="s">
        <v>1850</v>
      </c>
      <c r="E1171" s="25" t="s">
        <v>53</v>
      </c>
      <c r="F1171" s="25" t="s">
        <v>54</v>
      </c>
      <c r="G1171" s="25" t="s">
        <v>56</v>
      </c>
      <c r="H1171" s="17"/>
      <c r="I1171" s="17"/>
      <c r="J1171" s="17"/>
      <c r="K1171" s="25" t="s">
        <v>65</v>
      </c>
      <c r="L1171" s="25" t="s">
        <v>1690</v>
      </c>
      <c r="M1171" s="25" t="s">
        <v>1694</v>
      </c>
      <c r="N1171" s="26">
        <v>144689</v>
      </c>
      <c r="O1171" s="26">
        <v>162764.04</v>
      </c>
      <c r="P1171" s="27">
        <v>18075.040000000008</v>
      </c>
      <c r="Q1171" s="28">
        <v>0.12492338740332719</v>
      </c>
      <c r="R1171" s="29">
        <v>0</v>
      </c>
      <c r="S1171" s="29">
        <v>0</v>
      </c>
      <c r="T1171" s="30">
        <v>0</v>
      </c>
      <c r="U1171" s="19"/>
      <c r="V1171" s="26">
        <v>0</v>
      </c>
      <c r="W1171" s="26">
        <v>0</v>
      </c>
      <c r="X1171" s="27">
        <v>0</v>
      </c>
      <c r="Y1171" s="18"/>
      <c r="Z1171" s="29">
        <v>0</v>
      </c>
      <c r="AA1171" s="29">
        <v>0</v>
      </c>
      <c r="AB1171" s="30">
        <v>0</v>
      </c>
      <c r="AC1171" s="19"/>
      <c r="AD1171" s="26">
        <v>0</v>
      </c>
      <c r="AE1171" s="26">
        <v>0</v>
      </c>
      <c r="AF1171" s="27">
        <v>0</v>
      </c>
      <c r="AG1171" s="18"/>
      <c r="AH1171" s="34">
        <v>733</v>
      </c>
      <c r="AI1171" s="34">
        <v>649.9</v>
      </c>
      <c r="AJ1171" s="34">
        <v>-83.100000000000023</v>
      </c>
      <c r="AK1171" s="32">
        <v>-0.11336971350613918</v>
      </c>
      <c r="AL1171" s="35">
        <v>44529.041666666664</v>
      </c>
      <c r="AM1171" s="16"/>
    </row>
    <row r="1172" spans="1:39" ht="33" x14ac:dyDescent="0.25">
      <c r="A1172" s="25" t="s">
        <v>1688</v>
      </c>
      <c r="B1172" s="25" t="s">
        <v>1136</v>
      </c>
      <c r="C1172" s="39">
        <v>1193333</v>
      </c>
      <c r="D1172" s="25" t="s">
        <v>1849</v>
      </c>
      <c r="E1172" s="25" t="s">
        <v>53</v>
      </c>
      <c r="F1172" s="25" t="s">
        <v>54</v>
      </c>
      <c r="G1172" s="25" t="s">
        <v>56</v>
      </c>
      <c r="H1172" s="17"/>
      <c r="I1172" s="17"/>
      <c r="J1172" s="17"/>
      <c r="K1172" s="25" t="s">
        <v>58</v>
      </c>
      <c r="L1172" s="25" t="s">
        <v>1690</v>
      </c>
      <c r="M1172" s="25" t="s">
        <v>1691</v>
      </c>
      <c r="N1172" s="26">
        <v>170346.64</v>
      </c>
      <c r="O1172" s="26">
        <v>1035.04</v>
      </c>
      <c r="P1172" s="27">
        <v>-169311.6</v>
      </c>
      <c r="Q1172" s="28">
        <v>-0.99392391889854703</v>
      </c>
      <c r="R1172" s="29">
        <v>0</v>
      </c>
      <c r="S1172" s="29">
        <v>0</v>
      </c>
      <c r="T1172" s="30">
        <v>0</v>
      </c>
      <c r="U1172" s="19"/>
      <c r="V1172" s="26">
        <v>0</v>
      </c>
      <c r="W1172" s="26">
        <v>0</v>
      </c>
      <c r="X1172" s="27">
        <v>0</v>
      </c>
      <c r="Y1172" s="18"/>
      <c r="Z1172" s="29">
        <v>0</v>
      </c>
      <c r="AA1172" s="29">
        <v>0</v>
      </c>
      <c r="AB1172" s="30">
        <v>0</v>
      </c>
      <c r="AC1172" s="19"/>
      <c r="AD1172" s="26">
        <v>0</v>
      </c>
      <c r="AE1172" s="26">
        <v>0</v>
      </c>
      <c r="AF1172" s="27">
        <v>0</v>
      </c>
      <c r="AG1172" s="18"/>
      <c r="AH1172" s="34">
        <v>778.5</v>
      </c>
      <c r="AI1172" s="34">
        <v>1278.8</v>
      </c>
      <c r="AJ1172" s="34">
        <v>500.29999999999995</v>
      </c>
      <c r="AK1172" s="32">
        <v>0.64264611432241481</v>
      </c>
      <c r="AL1172" s="35">
        <v>44473.041666666664</v>
      </c>
      <c r="AM1172" s="16"/>
    </row>
    <row r="1173" spans="1:39" ht="57.75" x14ac:dyDescent="0.25">
      <c r="A1173" s="25" t="s">
        <v>1688</v>
      </c>
      <c r="B1173" s="25" t="s">
        <v>51</v>
      </c>
      <c r="C1173" s="39">
        <v>1193519</v>
      </c>
      <c r="D1173" s="25" t="s">
        <v>1846</v>
      </c>
      <c r="E1173" s="25" t="s">
        <v>53</v>
      </c>
      <c r="F1173" s="25" t="s">
        <v>54</v>
      </c>
      <c r="G1173" s="25" t="s">
        <v>56</v>
      </c>
      <c r="H1173" s="17"/>
      <c r="I1173" s="17"/>
      <c r="J1173" s="17"/>
      <c r="K1173" s="25" t="s">
        <v>65</v>
      </c>
      <c r="L1173" s="25" t="s">
        <v>1847</v>
      </c>
      <c r="M1173" s="25" t="s">
        <v>1697</v>
      </c>
      <c r="N1173" s="26">
        <v>5931.11</v>
      </c>
      <c r="O1173" s="26">
        <v>6785.44</v>
      </c>
      <c r="P1173" s="27">
        <v>854.32999999999993</v>
      </c>
      <c r="Q1173" s="28">
        <v>0.14404217760250609</v>
      </c>
      <c r="R1173" s="29">
        <v>0</v>
      </c>
      <c r="S1173" s="29">
        <v>0</v>
      </c>
      <c r="T1173" s="30">
        <v>0</v>
      </c>
      <c r="U1173" s="19"/>
      <c r="V1173" s="26">
        <v>0</v>
      </c>
      <c r="W1173" s="26">
        <v>0</v>
      </c>
      <c r="X1173" s="27">
        <v>0</v>
      </c>
      <c r="Y1173" s="18"/>
      <c r="Z1173" s="29">
        <v>0</v>
      </c>
      <c r="AA1173" s="29">
        <v>0</v>
      </c>
      <c r="AB1173" s="30">
        <v>0</v>
      </c>
      <c r="AC1173" s="19"/>
      <c r="AD1173" s="26">
        <v>0</v>
      </c>
      <c r="AE1173" s="26">
        <v>0</v>
      </c>
      <c r="AF1173" s="27">
        <v>0</v>
      </c>
      <c r="AG1173" s="18"/>
      <c r="AH1173" s="34">
        <v>34</v>
      </c>
      <c r="AI1173" s="34">
        <v>17.5</v>
      </c>
      <c r="AJ1173" s="34">
        <v>-16.5</v>
      </c>
      <c r="AK1173" s="32">
        <v>-0.48529411764705882</v>
      </c>
      <c r="AL1173" s="35">
        <v>44473.041666666664</v>
      </c>
      <c r="AM1173" s="16"/>
    </row>
    <row r="1174" spans="1:39" ht="24.75" x14ac:dyDescent="0.25">
      <c r="A1174" s="25" t="s">
        <v>1688</v>
      </c>
      <c r="B1174" s="25" t="s">
        <v>1136</v>
      </c>
      <c r="C1174" s="39">
        <v>1193576</v>
      </c>
      <c r="D1174" s="25" t="s">
        <v>1706</v>
      </c>
      <c r="E1174" s="25" t="s">
        <v>53</v>
      </c>
      <c r="F1174" s="25" t="s">
        <v>63</v>
      </c>
      <c r="G1174" s="25" t="s">
        <v>56</v>
      </c>
      <c r="H1174" s="17"/>
      <c r="I1174" s="17"/>
      <c r="J1174" s="17"/>
      <c r="K1174" s="25" t="s">
        <v>65</v>
      </c>
      <c r="L1174" s="25" t="s">
        <v>1707</v>
      </c>
      <c r="M1174" s="25" t="s">
        <v>535</v>
      </c>
      <c r="N1174" s="26">
        <v>0</v>
      </c>
      <c r="O1174" s="26">
        <v>0</v>
      </c>
      <c r="P1174" s="27">
        <v>0</v>
      </c>
      <c r="Q1174" s="18"/>
      <c r="R1174" s="29">
        <v>0</v>
      </c>
      <c r="S1174" s="29">
        <v>0</v>
      </c>
      <c r="T1174" s="30">
        <v>0</v>
      </c>
      <c r="U1174" s="19"/>
      <c r="V1174" s="26">
        <v>0</v>
      </c>
      <c r="W1174" s="26">
        <v>0</v>
      </c>
      <c r="X1174" s="27">
        <v>0</v>
      </c>
      <c r="Y1174" s="18"/>
      <c r="Z1174" s="29">
        <v>0</v>
      </c>
      <c r="AA1174" s="29">
        <v>0</v>
      </c>
      <c r="AB1174" s="30">
        <v>0</v>
      </c>
      <c r="AC1174" s="19"/>
      <c r="AD1174" s="26">
        <v>0</v>
      </c>
      <c r="AE1174" s="26">
        <v>0</v>
      </c>
      <c r="AF1174" s="27">
        <v>0</v>
      </c>
      <c r="AG1174" s="18"/>
      <c r="AH1174" s="34">
        <v>0</v>
      </c>
      <c r="AI1174" s="34">
        <v>0</v>
      </c>
      <c r="AJ1174" s="34">
        <v>0</v>
      </c>
      <c r="AK1174" s="19"/>
      <c r="AL1174" s="35">
        <v>44473.041666666664</v>
      </c>
      <c r="AM1174" s="16"/>
    </row>
    <row r="1175" spans="1:39" ht="41.25" x14ac:dyDescent="0.25">
      <c r="A1175" s="25" t="s">
        <v>1688</v>
      </c>
      <c r="B1175" s="25" t="s">
        <v>1136</v>
      </c>
      <c r="C1175" s="39">
        <v>1193782</v>
      </c>
      <c r="D1175" s="25" t="s">
        <v>1710</v>
      </c>
      <c r="E1175" s="25" t="s">
        <v>53</v>
      </c>
      <c r="F1175" s="25" t="s">
        <v>54</v>
      </c>
      <c r="G1175" s="25" t="s">
        <v>56</v>
      </c>
      <c r="H1175" s="17"/>
      <c r="I1175" s="17"/>
      <c r="J1175" s="17"/>
      <c r="K1175" s="25" t="s">
        <v>65</v>
      </c>
      <c r="L1175" s="25" t="s">
        <v>1709</v>
      </c>
      <c r="M1175" s="25" t="s">
        <v>535</v>
      </c>
      <c r="N1175" s="26">
        <v>0</v>
      </c>
      <c r="O1175" s="26">
        <v>0</v>
      </c>
      <c r="P1175" s="27">
        <v>0</v>
      </c>
      <c r="Q1175" s="18"/>
      <c r="R1175" s="29">
        <v>0</v>
      </c>
      <c r="S1175" s="29">
        <v>0</v>
      </c>
      <c r="T1175" s="30">
        <v>0</v>
      </c>
      <c r="U1175" s="19"/>
      <c r="V1175" s="26">
        <v>0</v>
      </c>
      <c r="W1175" s="26">
        <v>0</v>
      </c>
      <c r="X1175" s="27">
        <v>0</v>
      </c>
      <c r="Y1175" s="18"/>
      <c r="Z1175" s="29">
        <v>0</v>
      </c>
      <c r="AA1175" s="29">
        <v>0</v>
      </c>
      <c r="AB1175" s="30">
        <v>0</v>
      </c>
      <c r="AC1175" s="19"/>
      <c r="AD1175" s="26">
        <v>0</v>
      </c>
      <c r="AE1175" s="26">
        <v>0</v>
      </c>
      <c r="AF1175" s="27">
        <v>0</v>
      </c>
      <c r="AG1175" s="18"/>
      <c r="AH1175" s="34">
        <v>0</v>
      </c>
      <c r="AI1175" s="34">
        <v>0</v>
      </c>
      <c r="AJ1175" s="34">
        <v>0</v>
      </c>
      <c r="AK1175" s="19"/>
      <c r="AL1175" s="35">
        <v>44473.041666666664</v>
      </c>
      <c r="AM1175" s="16"/>
    </row>
    <row r="1176" spans="1:39" ht="16.5" x14ac:dyDescent="0.25">
      <c r="A1176" s="25" t="s">
        <v>1688</v>
      </c>
      <c r="B1176" s="25" t="s">
        <v>51</v>
      </c>
      <c r="C1176" s="39">
        <v>1194148</v>
      </c>
      <c r="D1176" s="25" t="s">
        <v>1887</v>
      </c>
      <c r="E1176" s="25" t="s">
        <v>53</v>
      </c>
      <c r="F1176" s="25" t="s">
        <v>54</v>
      </c>
      <c r="G1176" s="25" t="s">
        <v>56</v>
      </c>
      <c r="H1176" s="17"/>
      <c r="I1176" s="17"/>
      <c r="J1176" s="17"/>
      <c r="K1176" s="25" t="s">
        <v>65</v>
      </c>
      <c r="L1176" s="25" t="s">
        <v>1847</v>
      </c>
      <c r="M1176" s="25" t="s">
        <v>1697</v>
      </c>
      <c r="N1176" s="26">
        <v>6000</v>
      </c>
      <c r="O1176" s="26">
        <v>4867.24</v>
      </c>
      <c r="P1176" s="27">
        <v>-1132.7600000000002</v>
      </c>
      <c r="Q1176" s="28">
        <v>-0.18879333333333337</v>
      </c>
      <c r="R1176" s="29">
        <v>0</v>
      </c>
      <c r="S1176" s="29">
        <v>0</v>
      </c>
      <c r="T1176" s="30">
        <v>0</v>
      </c>
      <c r="U1176" s="19"/>
      <c r="V1176" s="26">
        <v>0</v>
      </c>
      <c r="W1176" s="26">
        <v>0</v>
      </c>
      <c r="X1176" s="27">
        <v>0</v>
      </c>
      <c r="Y1176" s="18"/>
      <c r="Z1176" s="29">
        <v>0</v>
      </c>
      <c r="AA1176" s="29">
        <v>0</v>
      </c>
      <c r="AB1176" s="30">
        <v>0</v>
      </c>
      <c r="AC1176" s="19"/>
      <c r="AD1176" s="26">
        <v>0</v>
      </c>
      <c r="AE1176" s="26">
        <v>0</v>
      </c>
      <c r="AF1176" s="27">
        <v>0</v>
      </c>
      <c r="AG1176" s="18"/>
      <c r="AH1176" s="34">
        <v>0</v>
      </c>
      <c r="AI1176" s="34">
        <v>7.5</v>
      </c>
      <c r="AJ1176" s="34">
        <v>7.5</v>
      </c>
      <c r="AK1176" s="19"/>
      <c r="AL1176" s="35">
        <v>44473.041666666664</v>
      </c>
      <c r="AM1176" s="16"/>
    </row>
    <row r="1177" spans="1:39" ht="33" x14ac:dyDescent="0.25">
      <c r="A1177" s="25" t="s">
        <v>1688</v>
      </c>
      <c r="B1177" s="25" t="s">
        <v>51</v>
      </c>
      <c r="C1177" s="39">
        <v>1194611</v>
      </c>
      <c r="D1177" s="25" t="s">
        <v>1871</v>
      </c>
      <c r="E1177" s="25" t="s">
        <v>53</v>
      </c>
      <c r="F1177" s="25" t="s">
        <v>54</v>
      </c>
      <c r="G1177" s="25" t="s">
        <v>56</v>
      </c>
      <c r="H1177" s="17"/>
      <c r="I1177" s="17"/>
      <c r="J1177" s="17"/>
      <c r="K1177" s="25" t="s">
        <v>65</v>
      </c>
      <c r="L1177" s="25" t="s">
        <v>1690</v>
      </c>
      <c r="M1177" s="25" t="s">
        <v>1694</v>
      </c>
      <c r="N1177" s="26">
        <v>21385.51</v>
      </c>
      <c r="O1177" s="26">
        <v>27470.51</v>
      </c>
      <c r="P1177" s="27">
        <v>6085</v>
      </c>
      <c r="Q1177" s="28">
        <v>0.28453845617897355</v>
      </c>
      <c r="R1177" s="29">
        <v>0</v>
      </c>
      <c r="S1177" s="29">
        <v>0</v>
      </c>
      <c r="T1177" s="30">
        <v>0</v>
      </c>
      <c r="U1177" s="19"/>
      <c r="V1177" s="26">
        <v>0</v>
      </c>
      <c r="W1177" s="26">
        <v>0</v>
      </c>
      <c r="X1177" s="27">
        <v>0</v>
      </c>
      <c r="Y1177" s="18"/>
      <c r="Z1177" s="29">
        <v>0</v>
      </c>
      <c r="AA1177" s="29">
        <v>0</v>
      </c>
      <c r="AB1177" s="30">
        <v>0</v>
      </c>
      <c r="AC1177" s="19"/>
      <c r="AD1177" s="26">
        <v>0</v>
      </c>
      <c r="AE1177" s="26">
        <v>0</v>
      </c>
      <c r="AF1177" s="27">
        <v>0</v>
      </c>
      <c r="AG1177" s="18"/>
      <c r="AH1177" s="34">
        <v>125.5</v>
      </c>
      <c r="AI1177" s="34">
        <v>91.1</v>
      </c>
      <c r="AJ1177" s="34">
        <v>-34.400000000000006</v>
      </c>
      <c r="AK1177" s="32">
        <v>-0.27410358565737059</v>
      </c>
      <c r="AL1177" s="35">
        <v>44428.041666666664</v>
      </c>
      <c r="AM1177" s="16"/>
    </row>
    <row r="1178" spans="1:39" ht="16.5" x14ac:dyDescent="0.25">
      <c r="A1178" s="25" t="s">
        <v>1688</v>
      </c>
      <c r="B1178" s="25" t="s">
        <v>1136</v>
      </c>
      <c r="C1178" s="39">
        <v>1194613</v>
      </c>
      <c r="D1178" s="25" t="s">
        <v>1973</v>
      </c>
      <c r="E1178" s="25" t="s">
        <v>53</v>
      </c>
      <c r="F1178" s="25" t="s">
        <v>54</v>
      </c>
      <c r="G1178" s="25" t="s">
        <v>56</v>
      </c>
      <c r="H1178" s="17"/>
      <c r="I1178" s="17"/>
      <c r="J1178" s="17"/>
      <c r="K1178" s="25" t="s">
        <v>65</v>
      </c>
      <c r="L1178" s="25" t="s">
        <v>1847</v>
      </c>
      <c r="M1178" s="25" t="s">
        <v>1697</v>
      </c>
      <c r="N1178" s="26">
        <v>7391.92</v>
      </c>
      <c r="O1178" s="26">
        <v>4613.78</v>
      </c>
      <c r="P1178" s="27">
        <v>-2778.1400000000003</v>
      </c>
      <c r="Q1178" s="28">
        <v>-0.3758346951806838</v>
      </c>
      <c r="R1178" s="29">
        <v>0</v>
      </c>
      <c r="S1178" s="29">
        <v>0</v>
      </c>
      <c r="T1178" s="30">
        <v>0</v>
      </c>
      <c r="U1178" s="19"/>
      <c r="V1178" s="26">
        <v>0</v>
      </c>
      <c r="W1178" s="26">
        <v>0</v>
      </c>
      <c r="X1178" s="27">
        <v>0</v>
      </c>
      <c r="Y1178" s="18"/>
      <c r="Z1178" s="29">
        <v>0</v>
      </c>
      <c r="AA1178" s="29">
        <v>0</v>
      </c>
      <c r="AB1178" s="30">
        <v>0</v>
      </c>
      <c r="AC1178" s="19"/>
      <c r="AD1178" s="26">
        <v>0</v>
      </c>
      <c r="AE1178" s="26">
        <v>0</v>
      </c>
      <c r="AF1178" s="27">
        <v>0</v>
      </c>
      <c r="AG1178" s="18"/>
      <c r="AH1178" s="34">
        <v>9</v>
      </c>
      <c r="AI1178" s="34">
        <v>0</v>
      </c>
      <c r="AJ1178" s="34">
        <v>-9</v>
      </c>
      <c r="AK1178" s="32">
        <v>-1</v>
      </c>
      <c r="AL1178" s="35">
        <v>44561.041666666664</v>
      </c>
      <c r="AM1178" s="16"/>
    </row>
    <row r="1179" spans="1:39" ht="33" x14ac:dyDescent="0.25">
      <c r="A1179" s="25" t="s">
        <v>1688</v>
      </c>
      <c r="B1179" s="25" t="s">
        <v>1136</v>
      </c>
      <c r="C1179" s="39">
        <v>1195678</v>
      </c>
      <c r="D1179" s="25" t="s">
        <v>1858</v>
      </c>
      <c r="E1179" s="25" t="s">
        <v>53</v>
      </c>
      <c r="F1179" s="25" t="s">
        <v>54</v>
      </c>
      <c r="G1179" s="25" t="s">
        <v>56</v>
      </c>
      <c r="H1179" s="17"/>
      <c r="I1179" s="17"/>
      <c r="J1179" s="17"/>
      <c r="K1179" s="25" t="s">
        <v>65</v>
      </c>
      <c r="L1179" s="25" t="s">
        <v>1709</v>
      </c>
      <c r="M1179" s="25" t="s">
        <v>1697</v>
      </c>
      <c r="N1179" s="26">
        <v>370.5</v>
      </c>
      <c r="O1179" s="26">
        <v>0</v>
      </c>
      <c r="P1179" s="27">
        <v>-370.5</v>
      </c>
      <c r="Q1179" s="28">
        <v>-1</v>
      </c>
      <c r="R1179" s="29">
        <v>0</v>
      </c>
      <c r="S1179" s="29">
        <v>0</v>
      </c>
      <c r="T1179" s="30">
        <v>0</v>
      </c>
      <c r="U1179" s="19"/>
      <c r="V1179" s="26">
        <v>0</v>
      </c>
      <c r="W1179" s="26">
        <v>0</v>
      </c>
      <c r="X1179" s="27">
        <v>0</v>
      </c>
      <c r="Y1179" s="18"/>
      <c r="Z1179" s="29">
        <v>0</v>
      </c>
      <c r="AA1179" s="29">
        <v>0</v>
      </c>
      <c r="AB1179" s="30">
        <v>0</v>
      </c>
      <c r="AC1179" s="19"/>
      <c r="AD1179" s="26">
        <v>0</v>
      </c>
      <c r="AE1179" s="26">
        <v>0</v>
      </c>
      <c r="AF1179" s="27">
        <v>0</v>
      </c>
      <c r="AG1179" s="18"/>
      <c r="AH1179" s="34">
        <v>47</v>
      </c>
      <c r="AI1179" s="34">
        <v>27.7</v>
      </c>
      <c r="AJ1179" s="34">
        <v>-19.3</v>
      </c>
      <c r="AK1179" s="32">
        <v>-0.41063829787234046</v>
      </c>
      <c r="AL1179" s="35">
        <v>44428.041666666664</v>
      </c>
      <c r="AM1179" s="16"/>
    </row>
    <row r="1180" spans="1:39" ht="33" x14ac:dyDescent="0.25">
      <c r="A1180" s="25" t="s">
        <v>1688</v>
      </c>
      <c r="B1180" s="25" t="s">
        <v>1136</v>
      </c>
      <c r="C1180" s="39">
        <v>1196115</v>
      </c>
      <c r="D1180" s="25" t="s">
        <v>1860</v>
      </c>
      <c r="E1180" s="25" t="s">
        <v>53</v>
      </c>
      <c r="F1180" s="25" t="s">
        <v>54</v>
      </c>
      <c r="G1180" s="25" t="s">
        <v>56</v>
      </c>
      <c r="H1180" s="17"/>
      <c r="I1180" s="17"/>
      <c r="J1180" s="17"/>
      <c r="K1180" s="25" t="s">
        <v>65</v>
      </c>
      <c r="L1180" s="25" t="s">
        <v>1690</v>
      </c>
      <c r="M1180" s="25" t="s">
        <v>535</v>
      </c>
      <c r="N1180" s="26">
        <v>0</v>
      </c>
      <c r="O1180" s="26">
        <v>0</v>
      </c>
      <c r="P1180" s="27">
        <v>0</v>
      </c>
      <c r="Q1180" s="18"/>
      <c r="R1180" s="29">
        <v>0</v>
      </c>
      <c r="S1180" s="29">
        <v>0</v>
      </c>
      <c r="T1180" s="30">
        <v>0</v>
      </c>
      <c r="U1180" s="19"/>
      <c r="V1180" s="26">
        <v>0</v>
      </c>
      <c r="W1180" s="26">
        <v>0</v>
      </c>
      <c r="X1180" s="27">
        <v>0</v>
      </c>
      <c r="Y1180" s="18"/>
      <c r="Z1180" s="29">
        <v>0</v>
      </c>
      <c r="AA1180" s="29">
        <v>0</v>
      </c>
      <c r="AB1180" s="30">
        <v>0</v>
      </c>
      <c r="AC1180" s="19"/>
      <c r="AD1180" s="26">
        <v>0</v>
      </c>
      <c r="AE1180" s="26">
        <v>0</v>
      </c>
      <c r="AF1180" s="27">
        <v>0</v>
      </c>
      <c r="AG1180" s="18"/>
      <c r="AH1180" s="34">
        <v>0</v>
      </c>
      <c r="AI1180" s="34">
        <v>0</v>
      </c>
      <c r="AJ1180" s="34">
        <v>0</v>
      </c>
      <c r="AK1180" s="19"/>
      <c r="AL1180" s="35">
        <v>44428.041666666664</v>
      </c>
      <c r="AM1180" s="16"/>
    </row>
    <row r="1181" spans="1:39" ht="66" x14ac:dyDescent="0.25">
      <c r="A1181" s="25" t="s">
        <v>1688</v>
      </c>
      <c r="B1181" s="25" t="s">
        <v>51</v>
      </c>
      <c r="C1181" s="39">
        <v>1196263</v>
      </c>
      <c r="D1181" s="25" t="s">
        <v>1855</v>
      </c>
      <c r="E1181" s="25" t="s">
        <v>53</v>
      </c>
      <c r="F1181" s="25" t="s">
        <v>54</v>
      </c>
      <c r="G1181" s="25" t="s">
        <v>56</v>
      </c>
      <c r="H1181" s="17"/>
      <c r="I1181" s="17"/>
      <c r="J1181" s="17"/>
      <c r="K1181" s="25" t="s">
        <v>58</v>
      </c>
      <c r="L1181" s="25" t="s">
        <v>1717</v>
      </c>
      <c r="M1181" s="25" t="s">
        <v>1691</v>
      </c>
      <c r="N1181" s="26">
        <v>3990.4</v>
      </c>
      <c r="O1181" s="26">
        <v>4385.8100000000004</v>
      </c>
      <c r="P1181" s="27">
        <v>395.41000000000031</v>
      </c>
      <c r="Q1181" s="28">
        <v>9.9090316760224617E-2</v>
      </c>
      <c r="R1181" s="29">
        <v>0</v>
      </c>
      <c r="S1181" s="29">
        <v>0</v>
      </c>
      <c r="T1181" s="30">
        <v>0</v>
      </c>
      <c r="U1181" s="19"/>
      <c r="V1181" s="26">
        <v>0</v>
      </c>
      <c r="W1181" s="26">
        <v>0</v>
      </c>
      <c r="X1181" s="27">
        <v>0</v>
      </c>
      <c r="Y1181" s="18"/>
      <c r="Z1181" s="29">
        <v>0</v>
      </c>
      <c r="AA1181" s="29">
        <v>0</v>
      </c>
      <c r="AB1181" s="30">
        <v>0</v>
      </c>
      <c r="AC1181" s="19"/>
      <c r="AD1181" s="26">
        <v>0</v>
      </c>
      <c r="AE1181" s="26">
        <v>0</v>
      </c>
      <c r="AF1181" s="27">
        <v>0</v>
      </c>
      <c r="AG1181" s="18"/>
      <c r="AH1181" s="34">
        <v>23.5</v>
      </c>
      <c r="AI1181" s="34">
        <v>23</v>
      </c>
      <c r="AJ1181" s="34">
        <v>-0.5</v>
      </c>
      <c r="AK1181" s="32">
        <v>-2.1276595744680851E-2</v>
      </c>
      <c r="AL1181" s="35">
        <v>44428.041666666664</v>
      </c>
      <c r="AM1181" s="16"/>
    </row>
    <row r="1182" spans="1:39" ht="57.75" x14ac:dyDescent="0.25">
      <c r="A1182" s="25" t="s">
        <v>1688</v>
      </c>
      <c r="B1182" s="25" t="s">
        <v>51</v>
      </c>
      <c r="C1182" s="39">
        <v>1196963</v>
      </c>
      <c r="D1182" s="25" t="s">
        <v>1863</v>
      </c>
      <c r="E1182" s="25" t="s">
        <v>53</v>
      </c>
      <c r="F1182" s="25" t="s">
        <v>54</v>
      </c>
      <c r="G1182" s="25" t="s">
        <v>56</v>
      </c>
      <c r="H1182" s="17"/>
      <c r="I1182" s="17"/>
      <c r="J1182" s="17"/>
      <c r="K1182" s="25" t="s">
        <v>65</v>
      </c>
      <c r="L1182" s="25" t="s">
        <v>1847</v>
      </c>
      <c r="M1182" s="25" t="s">
        <v>1691</v>
      </c>
      <c r="N1182" s="26">
        <v>4376.45</v>
      </c>
      <c r="O1182" s="26">
        <v>2468.9499999999998</v>
      </c>
      <c r="P1182" s="27">
        <v>-1907.5</v>
      </c>
      <c r="Q1182" s="28">
        <v>-0.43585554501936502</v>
      </c>
      <c r="R1182" s="29">
        <v>0</v>
      </c>
      <c r="S1182" s="29">
        <v>0</v>
      </c>
      <c r="T1182" s="30">
        <v>0</v>
      </c>
      <c r="U1182" s="19"/>
      <c r="V1182" s="26">
        <v>0</v>
      </c>
      <c r="W1182" s="26">
        <v>0</v>
      </c>
      <c r="X1182" s="27">
        <v>0</v>
      </c>
      <c r="Y1182" s="18"/>
      <c r="Z1182" s="29">
        <v>0</v>
      </c>
      <c r="AA1182" s="29">
        <v>0</v>
      </c>
      <c r="AB1182" s="30">
        <v>0</v>
      </c>
      <c r="AC1182" s="19"/>
      <c r="AD1182" s="26">
        <v>0</v>
      </c>
      <c r="AE1182" s="26">
        <v>0</v>
      </c>
      <c r="AF1182" s="27">
        <v>0</v>
      </c>
      <c r="AG1182" s="18"/>
      <c r="AH1182" s="34">
        <v>20</v>
      </c>
      <c r="AI1182" s="34">
        <v>8</v>
      </c>
      <c r="AJ1182" s="34">
        <v>-12</v>
      </c>
      <c r="AK1182" s="32">
        <v>-0.6</v>
      </c>
      <c r="AL1182" s="35">
        <v>44477.041666666664</v>
      </c>
      <c r="AM1182" s="16"/>
    </row>
    <row r="1183" spans="1:39" ht="57.75" x14ac:dyDescent="0.25">
      <c r="A1183" s="25" t="s">
        <v>1688</v>
      </c>
      <c r="B1183" s="25" t="s">
        <v>51</v>
      </c>
      <c r="C1183" s="39">
        <v>1197821</v>
      </c>
      <c r="D1183" s="25" t="s">
        <v>1876</v>
      </c>
      <c r="E1183" s="25" t="s">
        <v>53</v>
      </c>
      <c r="F1183" s="25" t="s">
        <v>54</v>
      </c>
      <c r="G1183" s="25" t="s">
        <v>56</v>
      </c>
      <c r="H1183" s="17"/>
      <c r="I1183" s="17"/>
      <c r="J1183" s="17"/>
      <c r="K1183" s="25" t="s">
        <v>58</v>
      </c>
      <c r="L1183" s="25" t="s">
        <v>1847</v>
      </c>
      <c r="M1183" s="25" t="s">
        <v>1697</v>
      </c>
      <c r="N1183" s="26">
        <v>11833.2</v>
      </c>
      <c r="O1183" s="26">
        <v>10717.91</v>
      </c>
      <c r="P1183" s="27">
        <v>-1115.2900000000009</v>
      </c>
      <c r="Q1183" s="28">
        <v>-9.4250921137139648E-2</v>
      </c>
      <c r="R1183" s="29">
        <v>0</v>
      </c>
      <c r="S1183" s="29">
        <v>0</v>
      </c>
      <c r="T1183" s="30">
        <v>0</v>
      </c>
      <c r="U1183" s="19"/>
      <c r="V1183" s="26">
        <v>0</v>
      </c>
      <c r="W1183" s="26">
        <v>0</v>
      </c>
      <c r="X1183" s="27">
        <v>0</v>
      </c>
      <c r="Y1183" s="18"/>
      <c r="Z1183" s="29">
        <v>0</v>
      </c>
      <c r="AA1183" s="29">
        <v>0</v>
      </c>
      <c r="AB1183" s="30">
        <v>0</v>
      </c>
      <c r="AC1183" s="19"/>
      <c r="AD1183" s="26">
        <v>0</v>
      </c>
      <c r="AE1183" s="26">
        <v>0</v>
      </c>
      <c r="AF1183" s="27">
        <v>0</v>
      </c>
      <c r="AG1183" s="18"/>
      <c r="AH1183" s="34">
        <v>22</v>
      </c>
      <c r="AI1183" s="34">
        <v>27</v>
      </c>
      <c r="AJ1183" s="34">
        <v>5</v>
      </c>
      <c r="AK1183" s="32">
        <v>0.22727272727272727</v>
      </c>
      <c r="AL1183" s="35">
        <v>44501.041666666664</v>
      </c>
      <c r="AM1183" s="16"/>
    </row>
    <row r="1184" spans="1:39" ht="57.75" x14ac:dyDescent="0.25">
      <c r="A1184" s="25" t="s">
        <v>1688</v>
      </c>
      <c r="B1184" s="25" t="s">
        <v>1136</v>
      </c>
      <c r="C1184" s="39">
        <v>1198303</v>
      </c>
      <c r="D1184" s="25" t="s">
        <v>1877</v>
      </c>
      <c r="E1184" s="25" t="s">
        <v>53</v>
      </c>
      <c r="F1184" s="25" t="s">
        <v>54</v>
      </c>
      <c r="G1184" s="25" t="s">
        <v>56</v>
      </c>
      <c r="H1184" s="17"/>
      <c r="I1184" s="17"/>
      <c r="J1184" s="17"/>
      <c r="K1184" s="25" t="s">
        <v>65</v>
      </c>
      <c r="L1184" s="25" t="s">
        <v>1847</v>
      </c>
      <c r="M1184" s="25" t="s">
        <v>1697</v>
      </c>
      <c r="N1184" s="26">
        <v>0</v>
      </c>
      <c r="O1184" s="26">
        <v>0</v>
      </c>
      <c r="P1184" s="27">
        <v>0</v>
      </c>
      <c r="Q1184" s="18"/>
      <c r="R1184" s="29">
        <v>0</v>
      </c>
      <c r="S1184" s="29">
        <v>0</v>
      </c>
      <c r="T1184" s="30">
        <v>0</v>
      </c>
      <c r="U1184" s="19"/>
      <c r="V1184" s="26">
        <v>0</v>
      </c>
      <c r="W1184" s="26">
        <v>0</v>
      </c>
      <c r="X1184" s="27">
        <v>0</v>
      </c>
      <c r="Y1184" s="18"/>
      <c r="Z1184" s="29">
        <v>0</v>
      </c>
      <c r="AA1184" s="29">
        <v>0</v>
      </c>
      <c r="AB1184" s="30">
        <v>0</v>
      </c>
      <c r="AC1184" s="19"/>
      <c r="AD1184" s="26">
        <v>0</v>
      </c>
      <c r="AE1184" s="26">
        <v>0</v>
      </c>
      <c r="AF1184" s="27">
        <v>0</v>
      </c>
      <c r="AG1184" s="18"/>
      <c r="AH1184" s="34">
        <v>0</v>
      </c>
      <c r="AI1184" s="34">
        <v>0</v>
      </c>
      <c r="AJ1184" s="34">
        <v>0</v>
      </c>
      <c r="AK1184" s="19"/>
      <c r="AL1184" s="35">
        <v>44561.041666666664</v>
      </c>
      <c r="AM1184" s="16"/>
    </row>
    <row r="1185" spans="1:39" ht="33" x14ac:dyDescent="0.25">
      <c r="A1185" s="25" t="s">
        <v>1688</v>
      </c>
      <c r="B1185" s="25" t="s">
        <v>1136</v>
      </c>
      <c r="C1185" s="39">
        <v>1198393</v>
      </c>
      <c r="D1185" s="25" t="s">
        <v>1880</v>
      </c>
      <c r="E1185" s="25" t="s">
        <v>53</v>
      </c>
      <c r="F1185" s="25" t="s">
        <v>54</v>
      </c>
      <c r="G1185" s="25" t="s">
        <v>56</v>
      </c>
      <c r="H1185" s="17"/>
      <c r="I1185" s="17"/>
      <c r="J1185" s="17"/>
      <c r="K1185" s="25" t="s">
        <v>65</v>
      </c>
      <c r="L1185" s="25" t="s">
        <v>1881</v>
      </c>
      <c r="M1185" s="25" t="s">
        <v>1697</v>
      </c>
      <c r="N1185" s="26">
        <v>2210</v>
      </c>
      <c r="O1185" s="26">
        <v>5754.91</v>
      </c>
      <c r="P1185" s="27">
        <v>3544.91</v>
      </c>
      <c r="Q1185" s="28">
        <v>1.6040316742081446</v>
      </c>
      <c r="R1185" s="29">
        <v>0</v>
      </c>
      <c r="S1185" s="29">
        <v>0</v>
      </c>
      <c r="T1185" s="30">
        <v>0</v>
      </c>
      <c r="U1185" s="19"/>
      <c r="V1185" s="26">
        <v>0</v>
      </c>
      <c r="W1185" s="26">
        <v>0</v>
      </c>
      <c r="X1185" s="27">
        <v>0</v>
      </c>
      <c r="Y1185" s="18"/>
      <c r="Z1185" s="29">
        <v>0</v>
      </c>
      <c r="AA1185" s="29">
        <v>0</v>
      </c>
      <c r="AB1185" s="30">
        <v>0</v>
      </c>
      <c r="AC1185" s="19"/>
      <c r="AD1185" s="26">
        <v>0</v>
      </c>
      <c r="AE1185" s="26">
        <v>0</v>
      </c>
      <c r="AF1185" s="27">
        <v>0</v>
      </c>
      <c r="AG1185" s="18"/>
      <c r="AH1185" s="34">
        <v>11</v>
      </c>
      <c r="AI1185" s="34">
        <v>42</v>
      </c>
      <c r="AJ1185" s="34">
        <v>31</v>
      </c>
      <c r="AK1185" s="32">
        <v>2.8181818181818183</v>
      </c>
      <c r="AL1185" s="35">
        <v>44561.041666666664</v>
      </c>
      <c r="AM1185" s="16"/>
    </row>
    <row r="1186" spans="1:39" ht="33" x14ac:dyDescent="0.25">
      <c r="A1186" s="25" t="s">
        <v>1688</v>
      </c>
      <c r="B1186" s="25" t="s">
        <v>1136</v>
      </c>
      <c r="C1186" s="39">
        <v>1198394</v>
      </c>
      <c r="D1186" s="25" t="s">
        <v>1883</v>
      </c>
      <c r="E1186" s="25" t="s">
        <v>53</v>
      </c>
      <c r="F1186" s="25" t="s">
        <v>54</v>
      </c>
      <c r="G1186" s="25" t="s">
        <v>56</v>
      </c>
      <c r="H1186" s="17"/>
      <c r="I1186" s="17"/>
      <c r="J1186" s="17"/>
      <c r="K1186" s="25" t="s">
        <v>65</v>
      </c>
      <c r="L1186" s="25" t="s">
        <v>1881</v>
      </c>
      <c r="M1186" s="25" t="s">
        <v>1697</v>
      </c>
      <c r="N1186" s="26">
        <v>2259.85</v>
      </c>
      <c r="O1186" s="26">
        <v>0</v>
      </c>
      <c r="P1186" s="27">
        <v>-2259.85</v>
      </c>
      <c r="Q1186" s="28">
        <v>-1</v>
      </c>
      <c r="R1186" s="29">
        <v>0</v>
      </c>
      <c r="S1186" s="29">
        <v>0</v>
      </c>
      <c r="T1186" s="30">
        <v>0</v>
      </c>
      <c r="U1186" s="19"/>
      <c r="V1186" s="26">
        <v>0</v>
      </c>
      <c r="W1186" s="26">
        <v>0</v>
      </c>
      <c r="X1186" s="27">
        <v>0</v>
      </c>
      <c r="Y1186" s="18"/>
      <c r="Z1186" s="29">
        <v>0</v>
      </c>
      <c r="AA1186" s="29">
        <v>0</v>
      </c>
      <c r="AB1186" s="30">
        <v>0</v>
      </c>
      <c r="AC1186" s="19"/>
      <c r="AD1186" s="26">
        <v>0</v>
      </c>
      <c r="AE1186" s="26">
        <v>0</v>
      </c>
      <c r="AF1186" s="27">
        <v>0</v>
      </c>
      <c r="AG1186" s="18"/>
      <c r="AH1186" s="34">
        <v>12</v>
      </c>
      <c r="AI1186" s="34">
        <v>0</v>
      </c>
      <c r="AJ1186" s="34">
        <v>-12</v>
      </c>
      <c r="AK1186" s="32">
        <v>-1</v>
      </c>
      <c r="AL1186" s="35">
        <v>44561.041666666664</v>
      </c>
      <c r="AM1186" s="16"/>
    </row>
    <row r="1187" spans="1:39" ht="33" x14ac:dyDescent="0.25">
      <c r="A1187" s="25" t="s">
        <v>1688</v>
      </c>
      <c r="B1187" s="25" t="s">
        <v>51</v>
      </c>
      <c r="C1187" s="39">
        <v>1199111</v>
      </c>
      <c r="D1187" s="25" t="s">
        <v>1879</v>
      </c>
      <c r="E1187" s="25" t="s">
        <v>53</v>
      </c>
      <c r="F1187" s="25" t="s">
        <v>54</v>
      </c>
      <c r="G1187" s="25" t="s">
        <v>56</v>
      </c>
      <c r="H1187" s="17"/>
      <c r="I1187" s="17"/>
      <c r="J1187" s="17"/>
      <c r="K1187" s="25" t="s">
        <v>58</v>
      </c>
      <c r="L1187" s="25" t="s">
        <v>1690</v>
      </c>
      <c r="M1187" s="25" t="s">
        <v>1694</v>
      </c>
      <c r="N1187" s="26">
        <v>9553</v>
      </c>
      <c r="O1187" s="26">
        <v>17690</v>
      </c>
      <c r="P1187" s="27">
        <v>8137</v>
      </c>
      <c r="Q1187" s="28">
        <v>0.85177431173453366</v>
      </c>
      <c r="R1187" s="29">
        <v>0</v>
      </c>
      <c r="S1187" s="29">
        <v>0</v>
      </c>
      <c r="T1187" s="30">
        <v>0</v>
      </c>
      <c r="U1187" s="19"/>
      <c r="V1187" s="26">
        <v>0</v>
      </c>
      <c r="W1187" s="26">
        <v>0</v>
      </c>
      <c r="X1187" s="27">
        <v>0</v>
      </c>
      <c r="Y1187" s="18"/>
      <c r="Z1187" s="29">
        <v>0</v>
      </c>
      <c r="AA1187" s="29">
        <v>0</v>
      </c>
      <c r="AB1187" s="30">
        <v>0</v>
      </c>
      <c r="AC1187" s="19"/>
      <c r="AD1187" s="26">
        <v>0</v>
      </c>
      <c r="AE1187" s="26">
        <v>0</v>
      </c>
      <c r="AF1187" s="27">
        <v>0</v>
      </c>
      <c r="AG1187" s="18"/>
      <c r="AH1187" s="34">
        <v>155</v>
      </c>
      <c r="AI1187" s="34">
        <v>134</v>
      </c>
      <c r="AJ1187" s="34">
        <v>-21</v>
      </c>
      <c r="AK1187" s="32">
        <v>-0.13548387096774195</v>
      </c>
      <c r="AL1187" s="35">
        <v>44448.041666666664</v>
      </c>
      <c r="AM1187" s="16"/>
    </row>
    <row r="1188" spans="1:39" ht="24.75" x14ac:dyDescent="0.25">
      <c r="A1188" s="25" t="s">
        <v>1688</v>
      </c>
      <c r="B1188" s="25" t="s">
        <v>51</v>
      </c>
      <c r="C1188" s="39">
        <v>1199375</v>
      </c>
      <c r="D1188" s="25" t="s">
        <v>1878</v>
      </c>
      <c r="E1188" s="25" t="s">
        <v>53</v>
      </c>
      <c r="F1188" s="25" t="s">
        <v>54</v>
      </c>
      <c r="G1188" s="25" t="s">
        <v>56</v>
      </c>
      <c r="H1188" s="17"/>
      <c r="I1188" s="17"/>
      <c r="J1188" s="17"/>
      <c r="K1188" s="25" t="s">
        <v>65</v>
      </c>
      <c r="L1188" s="25" t="s">
        <v>1690</v>
      </c>
      <c r="M1188" s="25" t="s">
        <v>1691</v>
      </c>
      <c r="N1188" s="26">
        <v>4544</v>
      </c>
      <c r="O1188" s="26">
        <v>6370</v>
      </c>
      <c r="P1188" s="27">
        <v>1826</v>
      </c>
      <c r="Q1188" s="28">
        <v>0.40184859154929575</v>
      </c>
      <c r="R1188" s="29">
        <v>0</v>
      </c>
      <c r="S1188" s="29">
        <v>0</v>
      </c>
      <c r="T1188" s="30">
        <v>0</v>
      </c>
      <c r="U1188" s="19"/>
      <c r="V1188" s="26">
        <v>0</v>
      </c>
      <c r="W1188" s="26">
        <v>0</v>
      </c>
      <c r="X1188" s="27">
        <v>0</v>
      </c>
      <c r="Y1188" s="18"/>
      <c r="Z1188" s="29">
        <v>0</v>
      </c>
      <c r="AA1188" s="29">
        <v>0</v>
      </c>
      <c r="AB1188" s="30">
        <v>0</v>
      </c>
      <c r="AC1188" s="19"/>
      <c r="AD1188" s="26">
        <v>0</v>
      </c>
      <c r="AE1188" s="26">
        <v>0</v>
      </c>
      <c r="AF1188" s="27">
        <v>0</v>
      </c>
      <c r="AG1188" s="18"/>
      <c r="AH1188" s="34">
        <v>49</v>
      </c>
      <c r="AI1188" s="34">
        <v>31</v>
      </c>
      <c r="AJ1188" s="34">
        <v>-18</v>
      </c>
      <c r="AK1188" s="32">
        <v>-0.36734693877551022</v>
      </c>
      <c r="AL1188" s="35">
        <v>44348.041666666664</v>
      </c>
      <c r="AM1188" s="16"/>
    </row>
    <row r="1189" spans="1:39" ht="24.75" x14ac:dyDescent="0.25">
      <c r="A1189" s="25" t="s">
        <v>1688</v>
      </c>
      <c r="B1189" s="25" t="s">
        <v>51</v>
      </c>
      <c r="C1189" s="39">
        <v>1199395</v>
      </c>
      <c r="D1189" s="25" t="s">
        <v>1882</v>
      </c>
      <c r="E1189" s="25" t="s">
        <v>53</v>
      </c>
      <c r="F1189" s="25" t="s">
        <v>54</v>
      </c>
      <c r="G1189" s="25" t="s">
        <v>56</v>
      </c>
      <c r="H1189" s="17"/>
      <c r="I1189" s="17"/>
      <c r="J1189" s="17"/>
      <c r="K1189" s="25" t="s">
        <v>65</v>
      </c>
      <c r="L1189" s="25" t="s">
        <v>1690</v>
      </c>
      <c r="M1189" s="25" t="s">
        <v>1691</v>
      </c>
      <c r="N1189" s="26">
        <v>14999.62</v>
      </c>
      <c r="O1189" s="26">
        <v>10221</v>
      </c>
      <c r="P1189" s="27">
        <v>-4778.6200000000008</v>
      </c>
      <c r="Q1189" s="28">
        <v>-0.31858273742934823</v>
      </c>
      <c r="R1189" s="29">
        <v>0</v>
      </c>
      <c r="S1189" s="29">
        <v>0</v>
      </c>
      <c r="T1189" s="30">
        <v>0</v>
      </c>
      <c r="U1189" s="19"/>
      <c r="V1189" s="26">
        <v>0</v>
      </c>
      <c r="W1189" s="26">
        <v>0</v>
      </c>
      <c r="X1189" s="27">
        <v>0</v>
      </c>
      <c r="Y1189" s="18"/>
      <c r="Z1189" s="29">
        <v>0</v>
      </c>
      <c r="AA1189" s="29">
        <v>0</v>
      </c>
      <c r="AB1189" s="30">
        <v>0</v>
      </c>
      <c r="AC1189" s="19"/>
      <c r="AD1189" s="26">
        <v>0</v>
      </c>
      <c r="AE1189" s="26">
        <v>0</v>
      </c>
      <c r="AF1189" s="27">
        <v>0</v>
      </c>
      <c r="AG1189" s="18"/>
      <c r="AH1189" s="34">
        <v>66</v>
      </c>
      <c r="AI1189" s="34">
        <v>79</v>
      </c>
      <c r="AJ1189" s="34">
        <v>13</v>
      </c>
      <c r="AK1189" s="32">
        <v>0.19696969696969696</v>
      </c>
      <c r="AL1189" s="35">
        <v>44452.041666666664</v>
      </c>
      <c r="AM1189" s="16"/>
    </row>
    <row r="1190" spans="1:39" ht="49.5" x14ac:dyDescent="0.25">
      <c r="A1190" s="25" t="s">
        <v>1688</v>
      </c>
      <c r="B1190" s="25" t="s">
        <v>51</v>
      </c>
      <c r="C1190" s="39">
        <v>1200968</v>
      </c>
      <c r="D1190" s="25" t="s">
        <v>1884</v>
      </c>
      <c r="E1190" s="25" t="s">
        <v>53</v>
      </c>
      <c r="F1190" s="25" t="s">
        <v>54</v>
      </c>
      <c r="G1190" s="25" t="s">
        <v>56</v>
      </c>
      <c r="H1190" s="17"/>
      <c r="I1190" s="17"/>
      <c r="J1190" s="17"/>
      <c r="K1190" s="25" t="s">
        <v>65</v>
      </c>
      <c r="L1190" s="25" t="s">
        <v>1847</v>
      </c>
      <c r="M1190" s="25" t="s">
        <v>1697</v>
      </c>
      <c r="N1190" s="26">
        <v>1286</v>
      </c>
      <c r="O1190" s="26">
        <v>2059</v>
      </c>
      <c r="P1190" s="27">
        <v>773</v>
      </c>
      <c r="Q1190" s="28">
        <v>0.60108864696734055</v>
      </c>
      <c r="R1190" s="29">
        <v>0</v>
      </c>
      <c r="S1190" s="29">
        <v>0</v>
      </c>
      <c r="T1190" s="30">
        <v>0</v>
      </c>
      <c r="U1190" s="19"/>
      <c r="V1190" s="26">
        <v>0</v>
      </c>
      <c r="W1190" s="26">
        <v>0</v>
      </c>
      <c r="X1190" s="27">
        <v>0</v>
      </c>
      <c r="Y1190" s="18"/>
      <c r="Z1190" s="29">
        <v>0</v>
      </c>
      <c r="AA1190" s="29">
        <v>0</v>
      </c>
      <c r="AB1190" s="30">
        <v>0</v>
      </c>
      <c r="AC1190" s="19"/>
      <c r="AD1190" s="26">
        <v>0</v>
      </c>
      <c r="AE1190" s="26">
        <v>0</v>
      </c>
      <c r="AF1190" s="27">
        <v>0</v>
      </c>
      <c r="AG1190" s="18"/>
      <c r="AH1190" s="34">
        <v>8</v>
      </c>
      <c r="AI1190" s="34">
        <v>9</v>
      </c>
      <c r="AJ1190" s="34">
        <v>1</v>
      </c>
      <c r="AK1190" s="32">
        <v>0.125</v>
      </c>
      <c r="AL1190" s="35">
        <v>44356.041666666664</v>
      </c>
      <c r="AM1190" s="16"/>
    </row>
    <row r="1191" spans="1:39" ht="41.25" x14ac:dyDescent="0.25">
      <c r="A1191" s="25" t="s">
        <v>1688</v>
      </c>
      <c r="B1191" s="25" t="s">
        <v>51</v>
      </c>
      <c r="C1191" s="39">
        <v>1201533</v>
      </c>
      <c r="D1191" s="25" t="s">
        <v>1886</v>
      </c>
      <c r="E1191" s="25" t="s">
        <v>53</v>
      </c>
      <c r="F1191" s="25" t="s">
        <v>54</v>
      </c>
      <c r="G1191" s="25" t="s">
        <v>56</v>
      </c>
      <c r="H1191" s="17"/>
      <c r="I1191" s="17"/>
      <c r="J1191" s="17"/>
      <c r="K1191" s="25" t="s">
        <v>65</v>
      </c>
      <c r="L1191" s="25" t="s">
        <v>1847</v>
      </c>
      <c r="M1191" s="25" t="s">
        <v>1697</v>
      </c>
      <c r="N1191" s="26">
        <v>3183.37</v>
      </c>
      <c r="O1191" s="26">
        <v>1500</v>
      </c>
      <c r="P1191" s="27">
        <v>-1683.37</v>
      </c>
      <c r="Q1191" s="28">
        <v>-0.52880123893860909</v>
      </c>
      <c r="R1191" s="29">
        <v>0</v>
      </c>
      <c r="S1191" s="29">
        <v>0</v>
      </c>
      <c r="T1191" s="30">
        <v>0</v>
      </c>
      <c r="U1191" s="19"/>
      <c r="V1191" s="26">
        <v>0</v>
      </c>
      <c r="W1191" s="26">
        <v>0</v>
      </c>
      <c r="X1191" s="27">
        <v>0</v>
      </c>
      <c r="Y1191" s="18"/>
      <c r="Z1191" s="29">
        <v>0</v>
      </c>
      <c r="AA1191" s="29">
        <v>0</v>
      </c>
      <c r="AB1191" s="30">
        <v>0</v>
      </c>
      <c r="AC1191" s="19"/>
      <c r="AD1191" s="26">
        <v>0</v>
      </c>
      <c r="AE1191" s="26">
        <v>0</v>
      </c>
      <c r="AF1191" s="27">
        <v>0</v>
      </c>
      <c r="AG1191" s="18"/>
      <c r="AH1191" s="34">
        <v>10</v>
      </c>
      <c r="AI1191" s="34">
        <v>8</v>
      </c>
      <c r="AJ1191" s="34">
        <v>-2</v>
      </c>
      <c r="AK1191" s="32">
        <v>-0.2</v>
      </c>
      <c r="AL1191" s="35">
        <v>44473.041666666664</v>
      </c>
      <c r="AM1191" s="16"/>
    </row>
    <row r="1192" spans="1:39" ht="57.75" x14ac:dyDescent="0.25">
      <c r="A1192" s="25" t="s">
        <v>1688</v>
      </c>
      <c r="B1192" s="25" t="s">
        <v>1136</v>
      </c>
      <c r="C1192" s="39">
        <v>1201695</v>
      </c>
      <c r="D1192" s="25" t="s">
        <v>1885</v>
      </c>
      <c r="E1192" s="25" t="s">
        <v>53</v>
      </c>
      <c r="F1192" s="25" t="s">
        <v>63</v>
      </c>
      <c r="G1192" s="25" t="s">
        <v>56</v>
      </c>
      <c r="H1192" s="17"/>
      <c r="I1192" s="17"/>
      <c r="J1192" s="17"/>
      <c r="K1192" s="25" t="s">
        <v>65</v>
      </c>
      <c r="L1192" s="25" t="s">
        <v>1847</v>
      </c>
      <c r="M1192" s="25" t="s">
        <v>1691</v>
      </c>
      <c r="N1192" s="26">
        <v>1868</v>
      </c>
      <c r="O1192" s="26">
        <v>0</v>
      </c>
      <c r="P1192" s="27">
        <v>-1868</v>
      </c>
      <c r="Q1192" s="28">
        <v>-1</v>
      </c>
      <c r="R1192" s="29">
        <v>0</v>
      </c>
      <c r="S1192" s="29">
        <v>0</v>
      </c>
      <c r="T1192" s="30">
        <v>0</v>
      </c>
      <c r="U1192" s="19"/>
      <c r="V1192" s="26">
        <v>0</v>
      </c>
      <c r="W1192" s="26">
        <v>0</v>
      </c>
      <c r="X1192" s="27">
        <v>0</v>
      </c>
      <c r="Y1192" s="18"/>
      <c r="Z1192" s="29">
        <v>0</v>
      </c>
      <c r="AA1192" s="29">
        <v>0</v>
      </c>
      <c r="AB1192" s="30">
        <v>0</v>
      </c>
      <c r="AC1192" s="19"/>
      <c r="AD1192" s="26">
        <v>0</v>
      </c>
      <c r="AE1192" s="26">
        <v>0</v>
      </c>
      <c r="AF1192" s="27">
        <v>0</v>
      </c>
      <c r="AG1192" s="18"/>
      <c r="AH1192" s="34">
        <v>20</v>
      </c>
      <c r="AI1192" s="34">
        <v>0</v>
      </c>
      <c r="AJ1192" s="34">
        <v>-20</v>
      </c>
      <c r="AK1192" s="32">
        <v>-1</v>
      </c>
      <c r="AL1192" s="35">
        <v>44561.041666666664</v>
      </c>
      <c r="AM1192" s="16"/>
    </row>
    <row r="1193" spans="1:39" ht="57.75" x14ac:dyDescent="0.25">
      <c r="A1193" s="25" t="s">
        <v>1688</v>
      </c>
      <c r="B1193" s="25" t="s">
        <v>1136</v>
      </c>
      <c r="C1193" s="39">
        <v>1202625</v>
      </c>
      <c r="D1193" s="25" t="s">
        <v>1895</v>
      </c>
      <c r="E1193" s="25" t="s">
        <v>53</v>
      </c>
      <c r="F1193" s="25" t="s">
        <v>54</v>
      </c>
      <c r="G1193" s="25" t="s">
        <v>56</v>
      </c>
      <c r="H1193" s="17"/>
      <c r="I1193" s="17"/>
      <c r="J1193" s="17"/>
      <c r="K1193" s="25" t="s">
        <v>65</v>
      </c>
      <c r="L1193" s="25" t="s">
        <v>1847</v>
      </c>
      <c r="M1193" s="25" t="s">
        <v>1697</v>
      </c>
      <c r="N1193" s="26">
        <v>0</v>
      </c>
      <c r="O1193" s="26">
        <v>0</v>
      </c>
      <c r="P1193" s="27">
        <v>0</v>
      </c>
      <c r="Q1193" s="18"/>
      <c r="R1193" s="29">
        <v>0</v>
      </c>
      <c r="S1193" s="29">
        <v>0</v>
      </c>
      <c r="T1193" s="30">
        <v>0</v>
      </c>
      <c r="U1193" s="19"/>
      <c r="V1193" s="26">
        <v>0</v>
      </c>
      <c r="W1193" s="26">
        <v>0</v>
      </c>
      <c r="X1193" s="27">
        <v>0</v>
      </c>
      <c r="Y1193" s="18"/>
      <c r="Z1193" s="29">
        <v>0</v>
      </c>
      <c r="AA1193" s="29">
        <v>0</v>
      </c>
      <c r="AB1193" s="30">
        <v>0</v>
      </c>
      <c r="AC1193" s="19"/>
      <c r="AD1193" s="26">
        <v>0</v>
      </c>
      <c r="AE1193" s="26">
        <v>0</v>
      </c>
      <c r="AF1193" s="27">
        <v>0</v>
      </c>
      <c r="AG1193" s="18"/>
      <c r="AH1193" s="34">
        <v>0</v>
      </c>
      <c r="AI1193" s="34">
        <v>0</v>
      </c>
      <c r="AJ1193" s="34">
        <v>0</v>
      </c>
      <c r="AK1193" s="19"/>
      <c r="AL1193" s="35">
        <v>44561.041666666664</v>
      </c>
      <c r="AM1193" s="16"/>
    </row>
    <row r="1194" spans="1:39" ht="49.5" x14ac:dyDescent="0.25">
      <c r="A1194" s="25" t="s">
        <v>1688</v>
      </c>
      <c r="B1194" s="25" t="s">
        <v>51</v>
      </c>
      <c r="C1194" s="39">
        <v>1202771</v>
      </c>
      <c r="D1194" s="25" t="s">
        <v>1897</v>
      </c>
      <c r="E1194" s="25" t="s">
        <v>53</v>
      </c>
      <c r="F1194" s="25" t="s">
        <v>54</v>
      </c>
      <c r="G1194" s="25" t="s">
        <v>56</v>
      </c>
      <c r="H1194" s="17"/>
      <c r="I1194" s="17"/>
      <c r="J1194" s="17"/>
      <c r="K1194" s="25" t="s">
        <v>65</v>
      </c>
      <c r="L1194" s="25" t="s">
        <v>1717</v>
      </c>
      <c r="M1194" s="25" t="s">
        <v>1694</v>
      </c>
      <c r="N1194" s="26">
        <v>22401</v>
      </c>
      <c r="O1194" s="26">
        <v>16033</v>
      </c>
      <c r="P1194" s="27">
        <v>-6368</v>
      </c>
      <c r="Q1194" s="28">
        <v>-0.28427302352573547</v>
      </c>
      <c r="R1194" s="29">
        <v>0</v>
      </c>
      <c r="S1194" s="29">
        <v>0</v>
      </c>
      <c r="T1194" s="30">
        <v>0</v>
      </c>
      <c r="U1194" s="19"/>
      <c r="V1194" s="26">
        <v>0</v>
      </c>
      <c r="W1194" s="26">
        <v>0</v>
      </c>
      <c r="X1194" s="27">
        <v>0</v>
      </c>
      <c r="Y1194" s="18"/>
      <c r="Z1194" s="29">
        <v>0</v>
      </c>
      <c r="AA1194" s="29">
        <v>0</v>
      </c>
      <c r="AB1194" s="30">
        <v>0</v>
      </c>
      <c r="AC1194" s="19"/>
      <c r="AD1194" s="26">
        <v>0</v>
      </c>
      <c r="AE1194" s="26">
        <v>0</v>
      </c>
      <c r="AF1194" s="27">
        <v>0</v>
      </c>
      <c r="AG1194" s="18"/>
      <c r="AH1194" s="34">
        <v>71</v>
      </c>
      <c r="AI1194" s="34">
        <v>60</v>
      </c>
      <c r="AJ1194" s="34">
        <v>-11</v>
      </c>
      <c r="AK1194" s="32">
        <v>-0.15492957746478872</v>
      </c>
      <c r="AL1194" s="35">
        <v>44407.041666666664</v>
      </c>
      <c r="AM1194" s="16"/>
    </row>
    <row r="1195" spans="1:39" ht="24.75" x14ac:dyDescent="0.25">
      <c r="A1195" s="25" t="s">
        <v>1688</v>
      </c>
      <c r="B1195" s="25" t="s">
        <v>51</v>
      </c>
      <c r="C1195" s="39">
        <v>1203593</v>
      </c>
      <c r="D1195" s="25" t="s">
        <v>1898</v>
      </c>
      <c r="E1195" s="25" t="s">
        <v>53</v>
      </c>
      <c r="F1195" s="25" t="s">
        <v>54</v>
      </c>
      <c r="G1195" s="25" t="s">
        <v>56</v>
      </c>
      <c r="H1195" s="17"/>
      <c r="I1195" s="17"/>
      <c r="J1195" s="17"/>
      <c r="K1195" s="25" t="s">
        <v>58</v>
      </c>
      <c r="L1195" s="25" t="s">
        <v>1750</v>
      </c>
      <c r="M1195" s="25" t="s">
        <v>1691</v>
      </c>
      <c r="N1195" s="26">
        <v>6059.48</v>
      </c>
      <c r="O1195" s="26">
        <v>3280</v>
      </c>
      <c r="P1195" s="27">
        <v>-2779.4799999999996</v>
      </c>
      <c r="Q1195" s="28">
        <v>-0.45869942635341643</v>
      </c>
      <c r="R1195" s="29">
        <v>0</v>
      </c>
      <c r="S1195" s="29">
        <v>0</v>
      </c>
      <c r="T1195" s="30">
        <v>0</v>
      </c>
      <c r="U1195" s="19"/>
      <c r="V1195" s="26">
        <v>0</v>
      </c>
      <c r="W1195" s="26">
        <v>0</v>
      </c>
      <c r="X1195" s="27">
        <v>0</v>
      </c>
      <c r="Y1195" s="18"/>
      <c r="Z1195" s="29">
        <v>0</v>
      </c>
      <c r="AA1195" s="29">
        <v>0</v>
      </c>
      <c r="AB1195" s="30">
        <v>0</v>
      </c>
      <c r="AC1195" s="19"/>
      <c r="AD1195" s="26">
        <v>0</v>
      </c>
      <c r="AE1195" s="26">
        <v>0</v>
      </c>
      <c r="AF1195" s="27">
        <v>0</v>
      </c>
      <c r="AG1195" s="18"/>
      <c r="AH1195" s="34">
        <v>33</v>
      </c>
      <c r="AI1195" s="34">
        <v>25</v>
      </c>
      <c r="AJ1195" s="34">
        <v>-8</v>
      </c>
      <c r="AK1195" s="32">
        <v>-0.24242424242424243</v>
      </c>
      <c r="AL1195" s="35">
        <v>44413.041666666664</v>
      </c>
      <c r="AM1195" s="16"/>
    </row>
    <row r="1196" spans="1:39" ht="49.5" x14ac:dyDescent="0.25">
      <c r="A1196" s="25" t="s">
        <v>1688</v>
      </c>
      <c r="B1196" s="25" t="s">
        <v>51</v>
      </c>
      <c r="C1196" s="39">
        <v>1203921</v>
      </c>
      <c r="D1196" s="25" t="s">
        <v>1901</v>
      </c>
      <c r="E1196" s="25" t="s">
        <v>53</v>
      </c>
      <c r="F1196" s="25" t="s">
        <v>54</v>
      </c>
      <c r="G1196" s="25" t="s">
        <v>56</v>
      </c>
      <c r="H1196" s="17"/>
      <c r="I1196" s="17"/>
      <c r="J1196" s="17"/>
      <c r="K1196" s="25" t="s">
        <v>65</v>
      </c>
      <c r="L1196" s="25" t="s">
        <v>1766</v>
      </c>
      <c r="M1196" s="25" t="s">
        <v>1697</v>
      </c>
      <c r="N1196" s="26">
        <v>6843.54</v>
      </c>
      <c r="O1196" s="26">
        <v>5311</v>
      </c>
      <c r="P1196" s="27">
        <v>-1532.54</v>
      </c>
      <c r="Q1196" s="28">
        <v>-0.22393965696116336</v>
      </c>
      <c r="R1196" s="29">
        <v>0</v>
      </c>
      <c r="S1196" s="29">
        <v>0</v>
      </c>
      <c r="T1196" s="30">
        <v>0</v>
      </c>
      <c r="U1196" s="19"/>
      <c r="V1196" s="26">
        <v>0</v>
      </c>
      <c r="W1196" s="26">
        <v>0</v>
      </c>
      <c r="X1196" s="27">
        <v>0</v>
      </c>
      <c r="Y1196" s="18"/>
      <c r="Z1196" s="29">
        <v>0</v>
      </c>
      <c r="AA1196" s="29">
        <v>0</v>
      </c>
      <c r="AB1196" s="30">
        <v>0</v>
      </c>
      <c r="AC1196" s="19"/>
      <c r="AD1196" s="26">
        <v>0</v>
      </c>
      <c r="AE1196" s="26">
        <v>0</v>
      </c>
      <c r="AF1196" s="27">
        <v>0</v>
      </c>
      <c r="AG1196" s="18"/>
      <c r="AH1196" s="34">
        <v>16</v>
      </c>
      <c r="AI1196" s="34">
        <v>16</v>
      </c>
      <c r="AJ1196" s="34">
        <v>0</v>
      </c>
      <c r="AK1196" s="32">
        <v>0</v>
      </c>
      <c r="AL1196" s="35">
        <v>44519.041666666664</v>
      </c>
      <c r="AM1196" s="16"/>
    </row>
    <row r="1197" spans="1:39" ht="49.5" x14ac:dyDescent="0.25">
      <c r="A1197" s="25" t="s">
        <v>1688</v>
      </c>
      <c r="B1197" s="25" t="s">
        <v>1136</v>
      </c>
      <c r="C1197" s="39">
        <v>1203952</v>
      </c>
      <c r="D1197" s="25" t="s">
        <v>1903</v>
      </c>
      <c r="E1197" s="25" t="s">
        <v>53</v>
      </c>
      <c r="F1197" s="25" t="s">
        <v>54</v>
      </c>
      <c r="G1197" s="25" t="s">
        <v>56</v>
      </c>
      <c r="H1197" s="17"/>
      <c r="I1197" s="17"/>
      <c r="J1197" s="17"/>
      <c r="K1197" s="25" t="s">
        <v>65</v>
      </c>
      <c r="L1197" s="25" t="s">
        <v>1847</v>
      </c>
      <c r="M1197" s="25" t="s">
        <v>1697</v>
      </c>
      <c r="N1197" s="26">
        <v>2999.96</v>
      </c>
      <c r="O1197" s="26">
        <v>287.48</v>
      </c>
      <c r="P1197" s="27">
        <v>-2712.48</v>
      </c>
      <c r="Q1197" s="28">
        <v>-0.90417205562740832</v>
      </c>
      <c r="R1197" s="29">
        <v>0</v>
      </c>
      <c r="S1197" s="29">
        <v>0</v>
      </c>
      <c r="T1197" s="30">
        <v>0</v>
      </c>
      <c r="U1197" s="19"/>
      <c r="V1197" s="26">
        <v>0</v>
      </c>
      <c r="W1197" s="26">
        <v>0</v>
      </c>
      <c r="X1197" s="27">
        <v>0</v>
      </c>
      <c r="Y1197" s="18"/>
      <c r="Z1197" s="29">
        <v>0</v>
      </c>
      <c r="AA1197" s="29">
        <v>0</v>
      </c>
      <c r="AB1197" s="30">
        <v>0</v>
      </c>
      <c r="AC1197" s="19"/>
      <c r="AD1197" s="26">
        <v>0</v>
      </c>
      <c r="AE1197" s="26">
        <v>0</v>
      </c>
      <c r="AF1197" s="27">
        <v>0</v>
      </c>
      <c r="AG1197" s="18"/>
      <c r="AH1197" s="34">
        <v>9</v>
      </c>
      <c r="AI1197" s="34">
        <v>1</v>
      </c>
      <c r="AJ1197" s="34">
        <v>-8</v>
      </c>
      <c r="AK1197" s="32">
        <v>-0.88888888888888884</v>
      </c>
      <c r="AL1197" s="35">
        <v>44530.041666666664</v>
      </c>
      <c r="AM1197" s="16"/>
    </row>
    <row r="1198" spans="1:39" ht="57.75" x14ac:dyDescent="0.25">
      <c r="A1198" s="25" t="s">
        <v>1688</v>
      </c>
      <c r="B1198" s="25" t="s">
        <v>1136</v>
      </c>
      <c r="C1198" s="39">
        <v>1203959</v>
      </c>
      <c r="D1198" s="25" t="s">
        <v>1902</v>
      </c>
      <c r="E1198" s="25" t="s">
        <v>53</v>
      </c>
      <c r="F1198" s="25" t="s">
        <v>54</v>
      </c>
      <c r="G1198" s="25" t="s">
        <v>56</v>
      </c>
      <c r="H1198" s="17"/>
      <c r="I1198" s="17"/>
      <c r="J1198" s="17"/>
      <c r="K1198" s="25" t="s">
        <v>65</v>
      </c>
      <c r="L1198" s="25" t="s">
        <v>1847</v>
      </c>
      <c r="M1198" s="25" t="s">
        <v>1697</v>
      </c>
      <c r="N1198" s="26">
        <v>1773.72</v>
      </c>
      <c r="O1198" s="26">
        <v>0</v>
      </c>
      <c r="P1198" s="27">
        <v>-1773.72</v>
      </c>
      <c r="Q1198" s="28">
        <v>-1</v>
      </c>
      <c r="R1198" s="29">
        <v>0</v>
      </c>
      <c r="S1198" s="29">
        <v>0</v>
      </c>
      <c r="T1198" s="30">
        <v>0</v>
      </c>
      <c r="U1198" s="19"/>
      <c r="V1198" s="26">
        <v>0</v>
      </c>
      <c r="W1198" s="26">
        <v>0</v>
      </c>
      <c r="X1198" s="27">
        <v>0</v>
      </c>
      <c r="Y1198" s="18"/>
      <c r="Z1198" s="29">
        <v>0</v>
      </c>
      <c r="AA1198" s="29">
        <v>0</v>
      </c>
      <c r="AB1198" s="30">
        <v>0</v>
      </c>
      <c r="AC1198" s="19"/>
      <c r="AD1198" s="26">
        <v>0</v>
      </c>
      <c r="AE1198" s="26">
        <v>0</v>
      </c>
      <c r="AF1198" s="27">
        <v>0</v>
      </c>
      <c r="AG1198" s="18"/>
      <c r="AH1198" s="34">
        <v>8</v>
      </c>
      <c r="AI1198" s="34">
        <v>0</v>
      </c>
      <c r="AJ1198" s="34">
        <v>-8</v>
      </c>
      <c r="AK1198" s="32">
        <v>-1</v>
      </c>
      <c r="AL1198" s="35">
        <v>44530.041666666664</v>
      </c>
      <c r="AM1198" s="16"/>
    </row>
    <row r="1199" spans="1:39" ht="57.75" x14ac:dyDescent="0.25">
      <c r="A1199" s="25" t="s">
        <v>1688</v>
      </c>
      <c r="B1199" s="25" t="s">
        <v>51</v>
      </c>
      <c r="C1199" s="39">
        <v>1204022</v>
      </c>
      <c r="D1199" s="25" t="s">
        <v>1900</v>
      </c>
      <c r="E1199" s="25" t="s">
        <v>53</v>
      </c>
      <c r="F1199" s="25" t="s">
        <v>54</v>
      </c>
      <c r="G1199" s="25" t="s">
        <v>56</v>
      </c>
      <c r="H1199" s="17"/>
      <c r="I1199" s="17"/>
      <c r="J1199" s="17"/>
      <c r="K1199" s="25" t="s">
        <v>58</v>
      </c>
      <c r="L1199" s="25" t="s">
        <v>1766</v>
      </c>
      <c r="M1199" s="25" t="s">
        <v>1697</v>
      </c>
      <c r="N1199" s="26">
        <v>6843.54</v>
      </c>
      <c r="O1199" s="26">
        <v>6694.59</v>
      </c>
      <c r="P1199" s="27">
        <v>-148.94999999999982</v>
      </c>
      <c r="Q1199" s="28">
        <v>-2.1765051420755899E-2</v>
      </c>
      <c r="R1199" s="29">
        <v>0</v>
      </c>
      <c r="S1199" s="29">
        <v>0</v>
      </c>
      <c r="T1199" s="30">
        <v>0</v>
      </c>
      <c r="U1199" s="19"/>
      <c r="V1199" s="26">
        <v>0</v>
      </c>
      <c r="W1199" s="26">
        <v>0</v>
      </c>
      <c r="X1199" s="27">
        <v>0</v>
      </c>
      <c r="Y1199" s="18"/>
      <c r="Z1199" s="29">
        <v>0</v>
      </c>
      <c r="AA1199" s="29">
        <v>0</v>
      </c>
      <c r="AB1199" s="30">
        <v>0</v>
      </c>
      <c r="AC1199" s="19"/>
      <c r="AD1199" s="26">
        <v>0</v>
      </c>
      <c r="AE1199" s="26">
        <v>0</v>
      </c>
      <c r="AF1199" s="27">
        <v>0</v>
      </c>
      <c r="AG1199" s="18"/>
      <c r="AH1199" s="34">
        <v>16</v>
      </c>
      <c r="AI1199" s="34">
        <v>16</v>
      </c>
      <c r="AJ1199" s="34">
        <v>0</v>
      </c>
      <c r="AK1199" s="32">
        <v>0</v>
      </c>
      <c r="AL1199" s="35">
        <v>44519.041666666664</v>
      </c>
      <c r="AM1199" s="16"/>
    </row>
    <row r="1200" spans="1:39" ht="49.5" x14ac:dyDescent="0.25">
      <c r="A1200" s="25" t="s">
        <v>1688</v>
      </c>
      <c r="B1200" s="25" t="s">
        <v>1136</v>
      </c>
      <c r="C1200" s="39">
        <v>1204023</v>
      </c>
      <c r="D1200" s="25" t="s">
        <v>1899</v>
      </c>
      <c r="E1200" s="25" t="s">
        <v>53</v>
      </c>
      <c r="F1200" s="25" t="s">
        <v>63</v>
      </c>
      <c r="G1200" s="25" t="s">
        <v>56</v>
      </c>
      <c r="H1200" s="17"/>
      <c r="I1200" s="17"/>
      <c r="J1200" s="17"/>
      <c r="K1200" s="25" t="s">
        <v>65</v>
      </c>
      <c r="L1200" s="25" t="s">
        <v>1881</v>
      </c>
      <c r="M1200" s="25" t="s">
        <v>535</v>
      </c>
      <c r="N1200" s="26">
        <v>0</v>
      </c>
      <c r="O1200" s="26">
        <v>0</v>
      </c>
      <c r="P1200" s="27">
        <v>0</v>
      </c>
      <c r="Q1200" s="18"/>
      <c r="R1200" s="29">
        <v>0</v>
      </c>
      <c r="S1200" s="29">
        <v>0</v>
      </c>
      <c r="T1200" s="30">
        <v>0</v>
      </c>
      <c r="U1200" s="19"/>
      <c r="V1200" s="26">
        <v>0</v>
      </c>
      <c r="W1200" s="26">
        <v>0</v>
      </c>
      <c r="X1200" s="27">
        <v>0</v>
      </c>
      <c r="Y1200" s="18"/>
      <c r="Z1200" s="29">
        <v>0</v>
      </c>
      <c r="AA1200" s="29">
        <v>0</v>
      </c>
      <c r="AB1200" s="30">
        <v>0</v>
      </c>
      <c r="AC1200" s="19"/>
      <c r="AD1200" s="26">
        <v>0</v>
      </c>
      <c r="AE1200" s="26">
        <v>0</v>
      </c>
      <c r="AF1200" s="27">
        <v>0</v>
      </c>
      <c r="AG1200" s="18"/>
      <c r="AH1200" s="34">
        <v>0</v>
      </c>
      <c r="AI1200" s="34">
        <v>0</v>
      </c>
      <c r="AJ1200" s="34">
        <v>0</v>
      </c>
      <c r="AK1200" s="19"/>
      <c r="AL1200" s="35">
        <v>44540.041666666664</v>
      </c>
      <c r="AM1200" s="16"/>
    </row>
    <row r="1201" spans="1:39" ht="57.75" x14ac:dyDescent="0.25">
      <c r="A1201" s="25" t="s">
        <v>1688</v>
      </c>
      <c r="B1201" s="25" t="s">
        <v>51</v>
      </c>
      <c r="C1201" s="39">
        <v>1204762</v>
      </c>
      <c r="D1201" s="25" t="s">
        <v>1890</v>
      </c>
      <c r="E1201" s="25" t="s">
        <v>53</v>
      </c>
      <c r="F1201" s="25" t="s">
        <v>54</v>
      </c>
      <c r="G1201" s="25" t="s">
        <v>56</v>
      </c>
      <c r="H1201" s="17"/>
      <c r="I1201" s="17"/>
      <c r="J1201" s="17"/>
      <c r="K1201" s="25" t="s">
        <v>65</v>
      </c>
      <c r="L1201" s="25" t="s">
        <v>1766</v>
      </c>
      <c r="M1201" s="25" t="s">
        <v>1697</v>
      </c>
      <c r="N1201" s="26">
        <v>6179</v>
      </c>
      <c r="O1201" s="26">
        <v>5550.44</v>
      </c>
      <c r="P1201" s="27">
        <v>-628.5600000000004</v>
      </c>
      <c r="Q1201" s="28">
        <v>-0.10172519825214442</v>
      </c>
      <c r="R1201" s="29">
        <v>0</v>
      </c>
      <c r="S1201" s="29">
        <v>0</v>
      </c>
      <c r="T1201" s="30">
        <v>0</v>
      </c>
      <c r="U1201" s="19"/>
      <c r="V1201" s="26">
        <v>0</v>
      </c>
      <c r="W1201" s="26">
        <v>0</v>
      </c>
      <c r="X1201" s="27">
        <v>0</v>
      </c>
      <c r="Y1201" s="18"/>
      <c r="Z1201" s="29">
        <v>0</v>
      </c>
      <c r="AA1201" s="29">
        <v>0</v>
      </c>
      <c r="AB1201" s="30">
        <v>0</v>
      </c>
      <c r="AC1201" s="19"/>
      <c r="AD1201" s="26">
        <v>0</v>
      </c>
      <c r="AE1201" s="26">
        <v>0</v>
      </c>
      <c r="AF1201" s="27">
        <v>0</v>
      </c>
      <c r="AG1201" s="18"/>
      <c r="AH1201" s="34">
        <v>16</v>
      </c>
      <c r="AI1201" s="34">
        <v>12</v>
      </c>
      <c r="AJ1201" s="34">
        <v>-4</v>
      </c>
      <c r="AK1201" s="32">
        <v>-0.25</v>
      </c>
      <c r="AL1201" s="35">
        <v>44540.041666666664</v>
      </c>
      <c r="AM1201" s="16"/>
    </row>
    <row r="1202" spans="1:39" ht="33" x14ac:dyDescent="0.25">
      <c r="A1202" s="25" t="s">
        <v>1688</v>
      </c>
      <c r="B1202" s="25" t="s">
        <v>51</v>
      </c>
      <c r="C1202" s="39">
        <v>1205068</v>
      </c>
      <c r="D1202" s="25" t="s">
        <v>1891</v>
      </c>
      <c r="E1202" s="25" t="s">
        <v>53</v>
      </c>
      <c r="F1202" s="25" t="s">
        <v>54</v>
      </c>
      <c r="G1202" s="25" t="s">
        <v>56</v>
      </c>
      <c r="H1202" s="17"/>
      <c r="I1202" s="17"/>
      <c r="J1202" s="17"/>
      <c r="K1202" s="25" t="s">
        <v>58</v>
      </c>
      <c r="L1202" s="25" t="s">
        <v>1717</v>
      </c>
      <c r="M1202" s="25" t="s">
        <v>1697</v>
      </c>
      <c r="N1202" s="26">
        <v>0</v>
      </c>
      <c r="O1202" s="26">
        <v>29569.77</v>
      </c>
      <c r="P1202" s="27">
        <v>29569.77</v>
      </c>
      <c r="Q1202" s="18"/>
      <c r="R1202" s="29">
        <v>0</v>
      </c>
      <c r="S1202" s="29">
        <v>0</v>
      </c>
      <c r="T1202" s="30">
        <v>0</v>
      </c>
      <c r="U1202" s="19"/>
      <c r="V1202" s="26">
        <v>0</v>
      </c>
      <c r="W1202" s="26">
        <v>0</v>
      </c>
      <c r="X1202" s="27">
        <v>0</v>
      </c>
      <c r="Y1202" s="18"/>
      <c r="Z1202" s="29">
        <v>0</v>
      </c>
      <c r="AA1202" s="29">
        <v>0</v>
      </c>
      <c r="AB1202" s="30">
        <v>0</v>
      </c>
      <c r="AC1202" s="19"/>
      <c r="AD1202" s="26">
        <v>0</v>
      </c>
      <c r="AE1202" s="26">
        <v>0</v>
      </c>
      <c r="AF1202" s="27">
        <v>0</v>
      </c>
      <c r="AG1202" s="18"/>
      <c r="AH1202" s="34">
        <v>0</v>
      </c>
      <c r="AI1202" s="34">
        <v>47.5</v>
      </c>
      <c r="AJ1202" s="34">
        <v>47.5</v>
      </c>
      <c r="AK1202" s="19"/>
      <c r="AL1202" s="35">
        <v>44473.041666666664</v>
      </c>
      <c r="AM1202" s="16"/>
    </row>
    <row r="1203" spans="1:39" ht="24.75" x14ac:dyDescent="0.25">
      <c r="A1203" s="25" t="s">
        <v>1688</v>
      </c>
      <c r="B1203" s="25" t="s">
        <v>1136</v>
      </c>
      <c r="C1203" s="39">
        <v>1205160</v>
      </c>
      <c r="D1203" s="25" t="s">
        <v>1893</v>
      </c>
      <c r="E1203" s="25" t="s">
        <v>53</v>
      </c>
      <c r="F1203" s="25" t="s">
        <v>54</v>
      </c>
      <c r="G1203" s="25" t="s">
        <v>56</v>
      </c>
      <c r="H1203" s="17"/>
      <c r="I1203" s="17"/>
      <c r="J1203" s="17"/>
      <c r="K1203" s="25" t="s">
        <v>65</v>
      </c>
      <c r="L1203" s="25" t="s">
        <v>1750</v>
      </c>
      <c r="M1203" s="25" t="s">
        <v>1697</v>
      </c>
      <c r="N1203" s="26">
        <v>0</v>
      </c>
      <c r="O1203" s="26">
        <v>0</v>
      </c>
      <c r="P1203" s="27">
        <v>0</v>
      </c>
      <c r="Q1203" s="18"/>
      <c r="R1203" s="29">
        <v>0</v>
      </c>
      <c r="S1203" s="29">
        <v>0</v>
      </c>
      <c r="T1203" s="30">
        <v>0</v>
      </c>
      <c r="U1203" s="19"/>
      <c r="V1203" s="26">
        <v>0</v>
      </c>
      <c r="W1203" s="26">
        <v>0</v>
      </c>
      <c r="X1203" s="27">
        <v>0</v>
      </c>
      <c r="Y1203" s="18"/>
      <c r="Z1203" s="29">
        <v>0</v>
      </c>
      <c r="AA1203" s="29">
        <v>0</v>
      </c>
      <c r="AB1203" s="30">
        <v>0</v>
      </c>
      <c r="AC1203" s="19"/>
      <c r="AD1203" s="26">
        <v>0</v>
      </c>
      <c r="AE1203" s="26">
        <v>0</v>
      </c>
      <c r="AF1203" s="27">
        <v>0</v>
      </c>
      <c r="AG1203" s="18"/>
      <c r="AH1203" s="34">
        <v>0</v>
      </c>
      <c r="AI1203" s="34">
        <v>0</v>
      </c>
      <c r="AJ1203" s="34">
        <v>0</v>
      </c>
      <c r="AK1203" s="19"/>
      <c r="AL1203" s="35">
        <v>44561.041666666664</v>
      </c>
      <c r="AM1203" s="16"/>
    </row>
    <row r="1204" spans="1:39" ht="41.25" x14ac:dyDescent="0.25">
      <c r="A1204" s="25" t="s">
        <v>1688</v>
      </c>
      <c r="B1204" s="25" t="s">
        <v>1136</v>
      </c>
      <c r="C1204" s="39">
        <v>1205239</v>
      </c>
      <c r="D1204" s="25" t="s">
        <v>1888</v>
      </c>
      <c r="E1204" s="25" t="s">
        <v>53</v>
      </c>
      <c r="F1204" s="25" t="s">
        <v>54</v>
      </c>
      <c r="G1204" s="25" t="s">
        <v>56</v>
      </c>
      <c r="H1204" s="17"/>
      <c r="I1204" s="17"/>
      <c r="J1204" s="17"/>
      <c r="K1204" s="25" t="s">
        <v>65</v>
      </c>
      <c r="L1204" s="25" t="s">
        <v>1696</v>
      </c>
      <c r="M1204" s="25" t="s">
        <v>1691</v>
      </c>
      <c r="N1204" s="26">
        <v>4851.6499999999996</v>
      </c>
      <c r="O1204" s="26">
        <v>0</v>
      </c>
      <c r="P1204" s="27">
        <v>-4851.6499999999996</v>
      </c>
      <c r="Q1204" s="28">
        <v>-1</v>
      </c>
      <c r="R1204" s="29">
        <v>0</v>
      </c>
      <c r="S1204" s="29">
        <v>0</v>
      </c>
      <c r="T1204" s="30">
        <v>0</v>
      </c>
      <c r="U1204" s="19"/>
      <c r="V1204" s="26">
        <v>0</v>
      </c>
      <c r="W1204" s="26">
        <v>0</v>
      </c>
      <c r="X1204" s="27">
        <v>0</v>
      </c>
      <c r="Y1204" s="18"/>
      <c r="Z1204" s="29">
        <v>0</v>
      </c>
      <c r="AA1204" s="29">
        <v>0</v>
      </c>
      <c r="AB1204" s="30">
        <v>0</v>
      </c>
      <c r="AC1204" s="19"/>
      <c r="AD1204" s="26">
        <v>0</v>
      </c>
      <c r="AE1204" s="26">
        <v>0</v>
      </c>
      <c r="AF1204" s="27">
        <v>0</v>
      </c>
      <c r="AG1204" s="18"/>
      <c r="AH1204" s="34">
        <v>16.3</v>
      </c>
      <c r="AI1204" s="34">
        <v>0</v>
      </c>
      <c r="AJ1204" s="34">
        <v>-16.3</v>
      </c>
      <c r="AK1204" s="32">
        <v>-1</v>
      </c>
      <c r="AL1204" s="35">
        <v>44564.041666666664</v>
      </c>
      <c r="AM1204" s="16"/>
    </row>
    <row r="1205" spans="1:39" ht="57.75" x14ac:dyDescent="0.25">
      <c r="A1205" s="25" t="s">
        <v>1688</v>
      </c>
      <c r="B1205" s="25" t="s">
        <v>1136</v>
      </c>
      <c r="C1205" s="39">
        <v>1205242</v>
      </c>
      <c r="D1205" s="25" t="s">
        <v>1889</v>
      </c>
      <c r="E1205" s="25" t="s">
        <v>53</v>
      </c>
      <c r="F1205" s="25" t="s">
        <v>54</v>
      </c>
      <c r="G1205" s="25" t="s">
        <v>56</v>
      </c>
      <c r="H1205" s="17"/>
      <c r="I1205" s="17"/>
      <c r="J1205" s="17"/>
      <c r="K1205" s="25" t="s">
        <v>65</v>
      </c>
      <c r="L1205" s="25" t="s">
        <v>1696</v>
      </c>
      <c r="M1205" s="25" t="s">
        <v>1697</v>
      </c>
      <c r="N1205" s="26">
        <v>0</v>
      </c>
      <c r="O1205" s="26">
        <v>0</v>
      </c>
      <c r="P1205" s="27">
        <v>0</v>
      </c>
      <c r="Q1205" s="18"/>
      <c r="R1205" s="29">
        <v>0</v>
      </c>
      <c r="S1205" s="29">
        <v>0</v>
      </c>
      <c r="T1205" s="30">
        <v>0</v>
      </c>
      <c r="U1205" s="19"/>
      <c r="V1205" s="26">
        <v>0</v>
      </c>
      <c r="W1205" s="26">
        <v>0</v>
      </c>
      <c r="X1205" s="27">
        <v>0</v>
      </c>
      <c r="Y1205" s="18"/>
      <c r="Z1205" s="29">
        <v>0</v>
      </c>
      <c r="AA1205" s="29">
        <v>0</v>
      </c>
      <c r="AB1205" s="30">
        <v>0</v>
      </c>
      <c r="AC1205" s="19"/>
      <c r="AD1205" s="26">
        <v>0</v>
      </c>
      <c r="AE1205" s="26">
        <v>0</v>
      </c>
      <c r="AF1205" s="27">
        <v>0</v>
      </c>
      <c r="AG1205" s="18"/>
      <c r="AH1205" s="34">
        <v>0</v>
      </c>
      <c r="AI1205" s="34">
        <v>0</v>
      </c>
      <c r="AJ1205" s="34">
        <v>0</v>
      </c>
      <c r="AK1205" s="19"/>
      <c r="AL1205" s="35">
        <v>44561.041666666664</v>
      </c>
      <c r="AM1205" s="16"/>
    </row>
    <row r="1206" spans="1:39" ht="49.5" x14ac:dyDescent="0.25">
      <c r="A1206" s="25" t="s">
        <v>1688</v>
      </c>
      <c r="B1206" s="25" t="s">
        <v>1136</v>
      </c>
      <c r="C1206" s="39">
        <v>1205333</v>
      </c>
      <c r="D1206" s="25" t="s">
        <v>1892</v>
      </c>
      <c r="E1206" s="25" t="s">
        <v>53</v>
      </c>
      <c r="F1206" s="25" t="s">
        <v>54</v>
      </c>
      <c r="G1206" s="25" t="s">
        <v>56</v>
      </c>
      <c r="H1206" s="17"/>
      <c r="I1206" s="17"/>
      <c r="J1206" s="17"/>
      <c r="K1206" s="25" t="s">
        <v>65</v>
      </c>
      <c r="L1206" s="25" t="s">
        <v>1847</v>
      </c>
      <c r="M1206" s="25" t="s">
        <v>1697</v>
      </c>
      <c r="N1206" s="26">
        <v>1983.12</v>
      </c>
      <c r="O1206" s="26">
        <v>0</v>
      </c>
      <c r="P1206" s="27">
        <v>-1983.12</v>
      </c>
      <c r="Q1206" s="28">
        <v>-1</v>
      </c>
      <c r="R1206" s="29">
        <v>0</v>
      </c>
      <c r="S1206" s="29">
        <v>0</v>
      </c>
      <c r="T1206" s="30">
        <v>0</v>
      </c>
      <c r="U1206" s="19"/>
      <c r="V1206" s="26">
        <v>0</v>
      </c>
      <c r="W1206" s="26">
        <v>0</v>
      </c>
      <c r="X1206" s="27">
        <v>0</v>
      </c>
      <c r="Y1206" s="18"/>
      <c r="Z1206" s="29">
        <v>0</v>
      </c>
      <c r="AA1206" s="29">
        <v>0</v>
      </c>
      <c r="AB1206" s="30">
        <v>0</v>
      </c>
      <c r="AC1206" s="19"/>
      <c r="AD1206" s="26">
        <v>0</v>
      </c>
      <c r="AE1206" s="26">
        <v>0</v>
      </c>
      <c r="AF1206" s="27">
        <v>0</v>
      </c>
      <c r="AG1206" s="18"/>
      <c r="AH1206" s="34">
        <v>12.6</v>
      </c>
      <c r="AI1206" s="34">
        <v>0</v>
      </c>
      <c r="AJ1206" s="34">
        <v>-12.6</v>
      </c>
      <c r="AK1206" s="32">
        <v>-1</v>
      </c>
      <c r="AL1206" s="35">
        <v>44561.041666666664</v>
      </c>
      <c r="AM1206" s="16"/>
    </row>
    <row r="1207" spans="1:39" ht="24.75" x14ac:dyDescent="0.25">
      <c r="A1207" s="25" t="s">
        <v>1688</v>
      </c>
      <c r="B1207" s="25" t="s">
        <v>1136</v>
      </c>
      <c r="C1207" s="39">
        <v>1205793</v>
      </c>
      <c r="D1207" s="25" t="s">
        <v>1921</v>
      </c>
      <c r="E1207" s="25" t="s">
        <v>53</v>
      </c>
      <c r="F1207" s="25" t="s">
        <v>54</v>
      </c>
      <c r="G1207" s="25" t="s">
        <v>56</v>
      </c>
      <c r="H1207" s="17"/>
      <c r="I1207" s="17"/>
      <c r="J1207" s="17"/>
      <c r="K1207" s="25" t="s">
        <v>65</v>
      </c>
      <c r="L1207" s="25" t="s">
        <v>1881</v>
      </c>
      <c r="M1207" s="25" t="s">
        <v>1697</v>
      </c>
      <c r="N1207" s="26">
        <v>13357.78</v>
      </c>
      <c r="O1207" s="26">
        <v>-14632.18</v>
      </c>
      <c r="P1207" s="27">
        <v>-27989.96</v>
      </c>
      <c r="Q1207" s="28">
        <v>-2.0954050747953628</v>
      </c>
      <c r="R1207" s="29">
        <v>0</v>
      </c>
      <c r="S1207" s="29">
        <v>0</v>
      </c>
      <c r="T1207" s="30">
        <v>0</v>
      </c>
      <c r="U1207" s="19"/>
      <c r="V1207" s="26">
        <v>0</v>
      </c>
      <c r="W1207" s="26">
        <v>0</v>
      </c>
      <c r="X1207" s="27">
        <v>0</v>
      </c>
      <c r="Y1207" s="18"/>
      <c r="Z1207" s="29">
        <v>0</v>
      </c>
      <c r="AA1207" s="29">
        <v>0</v>
      </c>
      <c r="AB1207" s="30">
        <v>0</v>
      </c>
      <c r="AC1207" s="19"/>
      <c r="AD1207" s="26">
        <v>0</v>
      </c>
      <c r="AE1207" s="26">
        <v>0</v>
      </c>
      <c r="AF1207" s="27">
        <v>0</v>
      </c>
      <c r="AG1207" s="18"/>
      <c r="AH1207" s="34">
        <v>35</v>
      </c>
      <c r="AI1207" s="34">
        <v>18</v>
      </c>
      <c r="AJ1207" s="34">
        <v>-17</v>
      </c>
      <c r="AK1207" s="32">
        <v>-0.48571428571428571</v>
      </c>
      <c r="AL1207" s="35">
        <v>44603.041666666664</v>
      </c>
      <c r="AM1207" s="16"/>
    </row>
    <row r="1208" spans="1:39" ht="66" x14ac:dyDescent="0.25">
      <c r="A1208" s="25" t="s">
        <v>1688</v>
      </c>
      <c r="B1208" s="25" t="s">
        <v>1136</v>
      </c>
      <c r="C1208" s="39">
        <v>1205794</v>
      </c>
      <c r="D1208" s="25" t="s">
        <v>1922</v>
      </c>
      <c r="E1208" s="25" t="s">
        <v>53</v>
      </c>
      <c r="F1208" s="25" t="s">
        <v>54</v>
      </c>
      <c r="G1208" s="25" t="s">
        <v>56</v>
      </c>
      <c r="H1208" s="17"/>
      <c r="I1208" s="17"/>
      <c r="J1208" s="17"/>
      <c r="K1208" s="25" t="s">
        <v>65</v>
      </c>
      <c r="L1208" s="25" t="s">
        <v>1696</v>
      </c>
      <c r="M1208" s="25" t="s">
        <v>1694</v>
      </c>
      <c r="N1208" s="26">
        <v>6170.6</v>
      </c>
      <c r="O1208" s="26">
        <v>0</v>
      </c>
      <c r="P1208" s="27">
        <v>-6170.6</v>
      </c>
      <c r="Q1208" s="28">
        <v>-1</v>
      </c>
      <c r="R1208" s="29">
        <v>0</v>
      </c>
      <c r="S1208" s="29">
        <v>0</v>
      </c>
      <c r="T1208" s="30">
        <v>0</v>
      </c>
      <c r="U1208" s="19"/>
      <c r="V1208" s="26">
        <v>0</v>
      </c>
      <c r="W1208" s="26">
        <v>0</v>
      </c>
      <c r="X1208" s="27">
        <v>0</v>
      </c>
      <c r="Y1208" s="18"/>
      <c r="Z1208" s="29">
        <v>0</v>
      </c>
      <c r="AA1208" s="29">
        <v>0</v>
      </c>
      <c r="AB1208" s="30">
        <v>0</v>
      </c>
      <c r="AC1208" s="19"/>
      <c r="AD1208" s="26">
        <v>0</v>
      </c>
      <c r="AE1208" s="26">
        <v>0</v>
      </c>
      <c r="AF1208" s="27">
        <v>0</v>
      </c>
      <c r="AG1208" s="18"/>
      <c r="AH1208" s="34">
        <v>41</v>
      </c>
      <c r="AI1208" s="34">
        <v>32</v>
      </c>
      <c r="AJ1208" s="34">
        <v>-9</v>
      </c>
      <c r="AK1208" s="32">
        <v>-0.21951219512195122</v>
      </c>
      <c r="AL1208" s="35">
        <v>44543.041666666664</v>
      </c>
      <c r="AM1208" s="16"/>
    </row>
    <row r="1209" spans="1:39" ht="49.5" x14ac:dyDescent="0.25">
      <c r="A1209" s="25" t="s">
        <v>1688</v>
      </c>
      <c r="B1209" s="25" t="s">
        <v>1136</v>
      </c>
      <c r="C1209" s="39">
        <v>1205876</v>
      </c>
      <c r="D1209" s="25" t="s">
        <v>1911</v>
      </c>
      <c r="E1209" s="25" t="s">
        <v>53</v>
      </c>
      <c r="F1209" s="25" t="s">
        <v>54</v>
      </c>
      <c r="G1209" s="25" t="s">
        <v>56</v>
      </c>
      <c r="H1209" s="17"/>
      <c r="I1209" s="17"/>
      <c r="J1209" s="17"/>
      <c r="K1209" s="25" t="s">
        <v>58</v>
      </c>
      <c r="L1209" s="25" t="s">
        <v>1766</v>
      </c>
      <c r="M1209" s="25" t="s">
        <v>1697</v>
      </c>
      <c r="N1209" s="26">
        <v>85124.09</v>
      </c>
      <c r="O1209" s="26">
        <v>97979.53</v>
      </c>
      <c r="P1209" s="27">
        <v>12855.440000000002</v>
      </c>
      <c r="Q1209" s="28">
        <v>0.15101999915652553</v>
      </c>
      <c r="R1209" s="29">
        <v>0</v>
      </c>
      <c r="S1209" s="29">
        <v>0</v>
      </c>
      <c r="T1209" s="30">
        <v>0</v>
      </c>
      <c r="U1209" s="19"/>
      <c r="V1209" s="26">
        <v>0</v>
      </c>
      <c r="W1209" s="26">
        <v>0</v>
      </c>
      <c r="X1209" s="27">
        <v>0</v>
      </c>
      <c r="Y1209" s="18"/>
      <c r="Z1209" s="29">
        <v>0</v>
      </c>
      <c r="AA1209" s="29">
        <v>0</v>
      </c>
      <c r="AB1209" s="30">
        <v>0</v>
      </c>
      <c r="AC1209" s="19"/>
      <c r="AD1209" s="26">
        <v>0</v>
      </c>
      <c r="AE1209" s="26">
        <v>0</v>
      </c>
      <c r="AF1209" s="27">
        <v>0</v>
      </c>
      <c r="AG1209" s="18"/>
      <c r="AH1209" s="34">
        <v>85.5</v>
      </c>
      <c r="AI1209" s="34">
        <v>109</v>
      </c>
      <c r="AJ1209" s="34">
        <v>23.5</v>
      </c>
      <c r="AK1209" s="32">
        <v>0.27485380116959063</v>
      </c>
      <c r="AL1209" s="35">
        <v>44592.041666666664</v>
      </c>
      <c r="AM1209" s="16"/>
    </row>
    <row r="1210" spans="1:39" ht="49.5" x14ac:dyDescent="0.25">
      <c r="A1210" s="25" t="s">
        <v>1688</v>
      </c>
      <c r="B1210" s="25" t="s">
        <v>1136</v>
      </c>
      <c r="C1210" s="39">
        <v>1205880</v>
      </c>
      <c r="D1210" s="25" t="s">
        <v>1913</v>
      </c>
      <c r="E1210" s="25" t="s">
        <v>53</v>
      </c>
      <c r="F1210" s="25" t="s">
        <v>54</v>
      </c>
      <c r="G1210" s="25" t="s">
        <v>56</v>
      </c>
      <c r="H1210" s="17"/>
      <c r="I1210" s="17"/>
      <c r="J1210" s="17"/>
      <c r="K1210" s="25" t="s">
        <v>58</v>
      </c>
      <c r="L1210" s="25" t="s">
        <v>1766</v>
      </c>
      <c r="M1210" s="25" t="s">
        <v>1697</v>
      </c>
      <c r="N1210" s="26">
        <v>88807.7</v>
      </c>
      <c r="O1210" s="26">
        <v>104272.7</v>
      </c>
      <c r="P1210" s="27">
        <v>15465</v>
      </c>
      <c r="Q1210" s="28">
        <v>0.17414030540144604</v>
      </c>
      <c r="R1210" s="29">
        <v>0</v>
      </c>
      <c r="S1210" s="29">
        <v>0</v>
      </c>
      <c r="T1210" s="30">
        <v>0</v>
      </c>
      <c r="U1210" s="19"/>
      <c r="V1210" s="26">
        <v>0</v>
      </c>
      <c r="W1210" s="26">
        <v>0</v>
      </c>
      <c r="X1210" s="27">
        <v>0</v>
      </c>
      <c r="Y1210" s="18"/>
      <c r="Z1210" s="29">
        <v>0</v>
      </c>
      <c r="AA1210" s="29">
        <v>0</v>
      </c>
      <c r="AB1210" s="30">
        <v>0</v>
      </c>
      <c r="AC1210" s="19"/>
      <c r="AD1210" s="26">
        <v>0</v>
      </c>
      <c r="AE1210" s="26">
        <v>0</v>
      </c>
      <c r="AF1210" s="27">
        <v>0</v>
      </c>
      <c r="AG1210" s="18"/>
      <c r="AH1210" s="34">
        <v>114</v>
      </c>
      <c r="AI1210" s="34">
        <v>91</v>
      </c>
      <c r="AJ1210" s="34">
        <v>-23</v>
      </c>
      <c r="AK1210" s="32">
        <v>-0.20175438596491227</v>
      </c>
      <c r="AL1210" s="35">
        <v>44592.041666666664</v>
      </c>
      <c r="AM1210" s="16"/>
    </row>
    <row r="1211" spans="1:39" ht="33" x14ac:dyDescent="0.25">
      <c r="A1211" s="25" t="s">
        <v>1688</v>
      </c>
      <c r="B1211" s="25" t="s">
        <v>1136</v>
      </c>
      <c r="C1211" s="39">
        <v>1206187</v>
      </c>
      <c r="D1211" s="25" t="s">
        <v>1914</v>
      </c>
      <c r="E1211" s="25" t="s">
        <v>53</v>
      </c>
      <c r="F1211" s="25" t="s">
        <v>54</v>
      </c>
      <c r="G1211" s="25" t="s">
        <v>56</v>
      </c>
      <c r="H1211" s="17"/>
      <c r="I1211" s="17"/>
      <c r="J1211" s="17"/>
      <c r="K1211" s="25" t="s">
        <v>65</v>
      </c>
      <c r="L1211" s="25" t="s">
        <v>1766</v>
      </c>
      <c r="M1211" s="25" t="s">
        <v>535</v>
      </c>
      <c r="N1211" s="26">
        <v>0</v>
      </c>
      <c r="O1211" s="26">
        <v>10187.07</v>
      </c>
      <c r="P1211" s="27">
        <v>10187.07</v>
      </c>
      <c r="Q1211" s="18"/>
      <c r="R1211" s="29">
        <v>0</v>
      </c>
      <c r="S1211" s="29">
        <v>0</v>
      </c>
      <c r="T1211" s="30">
        <v>0</v>
      </c>
      <c r="U1211" s="19"/>
      <c r="V1211" s="26">
        <v>0</v>
      </c>
      <c r="W1211" s="26">
        <v>0</v>
      </c>
      <c r="X1211" s="27">
        <v>0</v>
      </c>
      <c r="Y1211" s="18"/>
      <c r="Z1211" s="29">
        <v>0</v>
      </c>
      <c r="AA1211" s="29">
        <v>0</v>
      </c>
      <c r="AB1211" s="30">
        <v>0</v>
      </c>
      <c r="AC1211" s="19"/>
      <c r="AD1211" s="26">
        <v>0</v>
      </c>
      <c r="AE1211" s="26">
        <v>0</v>
      </c>
      <c r="AF1211" s="27">
        <v>0</v>
      </c>
      <c r="AG1211" s="18"/>
      <c r="AH1211" s="34">
        <v>0</v>
      </c>
      <c r="AI1211" s="34">
        <v>53.2</v>
      </c>
      <c r="AJ1211" s="34">
        <v>53.2</v>
      </c>
      <c r="AK1211" s="19"/>
      <c r="AL1211" s="35">
        <v>44588.041666666664</v>
      </c>
      <c r="AM1211" s="16"/>
    </row>
    <row r="1212" spans="1:39" ht="33" x14ac:dyDescent="0.25">
      <c r="A1212" s="25" t="s">
        <v>1688</v>
      </c>
      <c r="B1212" s="25" t="s">
        <v>1136</v>
      </c>
      <c r="C1212" s="39">
        <v>1206278</v>
      </c>
      <c r="D1212" s="25" t="s">
        <v>1912</v>
      </c>
      <c r="E1212" s="25" t="s">
        <v>53</v>
      </c>
      <c r="F1212" s="25" t="s">
        <v>63</v>
      </c>
      <c r="G1212" s="25" t="s">
        <v>56</v>
      </c>
      <c r="H1212" s="17"/>
      <c r="I1212" s="17"/>
      <c r="J1212" s="17"/>
      <c r="K1212" s="25" t="s">
        <v>65</v>
      </c>
      <c r="L1212" s="25" t="s">
        <v>1881</v>
      </c>
      <c r="M1212" s="25" t="s">
        <v>535</v>
      </c>
      <c r="N1212" s="26">
        <v>0</v>
      </c>
      <c r="O1212" s="26">
        <v>0</v>
      </c>
      <c r="P1212" s="27">
        <v>0</v>
      </c>
      <c r="Q1212" s="18"/>
      <c r="R1212" s="29">
        <v>0</v>
      </c>
      <c r="S1212" s="29">
        <v>0</v>
      </c>
      <c r="T1212" s="30">
        <v>0</v>
      </c>
      <c r="U1212" s="19"/>
      <c r="V1212" s="26">
        <v>0</v>
      </c>
      <c r="W1212" s="26">
        <v>0</v>
      </c>
      <c r="X1212" s="27">
        <v>0</v>
      </c>
      <c r="Y1212" s="18"/>
      <c r="Z1212" s="29">
        <v>0</v>
      </c>
      <c r="AA1212" s="29">
        <v>0</v>
      </c>
      <c r="AB1212" s="30">
        <v>0</v>
      </c>
      <c r="AC1212" s="19"/>
      <c r="AD1212" s="26">
        <v>0</v>
      </c>
      <c r="AE1212" s="26">
        <v>0</v>
      </c>
      <c r="AF1212" s="27">
        <v>0</v>
      </c>
      <c r="AG1212" s="18"/>
      <c r="AH1212" s="34">
        <v>0</v>
      </c>
      <c r="AI1212" s="34">
        <v>0</v>
      </c>
      <c r="AJ1212" s="34">
        <v>0</v>
      </c>
      <c r="AK1212" s="19"/>
      <c r="AL1212" s="35">
        <v>44648</v>
      </c>
      <c r="AM1212" s="16"/>
    </row>
    <row r="1213" spans="1:39" ht="24.75" x14ac:dyDescent="0.25">
      <c r="A1213" s="25" t="s">
        <v>1688</v>
      </c>
      <c r="B1213" s="25" t="s">
        <v>1136</v>
      </c>
      <c r="C1213" s="39">
        <v>1206587</v>
      </c>
      <c r="D1213" s="25" t="s">
        <v>1915</v>
      </c>
      <c r="E1213" s="25" t="s">
        <v>53</v>
      </c>
      <c r="F1213" s="25" t="s">
        <v>54</v>
      </c>
      <c r="G1213" s="25" t="s">
        <v>56</v>
      </c>
      <c r="H1213" s="17"/>
      <c r="I1213" s="17"/>
      <c r="J1213" s="25" t="s">
        <v>5017</v>
      </c>
      <c r="K1213" s="25" t="s">
        <v>65</v>
      </c>
      <c r="L1213" s="25" t="s">
        <v>1690</v>
      </c>
      <c r="M1213" s="25" t="s">
        <v>1694</v>
      </c>
      <c r="N1213" s="26">
        <v>175324.78</v>
      </c>
      <c r="O1213" s="26">
        <v>206067.39</v>
      </c>
      <c r="P1213" s="27">
        <v>30742.610000000015</v>
      </c>
      <c r="Q1213" s="28">
        <v>0.17534663383008389</v>
      </c>
      <c r="R1213" s="29">
        <v>0</v>
      </c>
      <c r="S1213" s="29">
        <v>0</v>
      </c>
      <c r="T1213" s="30">
        <v>0</v>
      </c>
      <c r="U1213" s="19"/>
      <c r="V1213" s="26">
        <v>0</v>
      </c>
      <c r="W1213" s="26">
        <v>0</v>
      </c>
      <c r="X1213" s="27">
        <v>0</v>
      </c>
      <c r="Y1213" s="18"/>
      <c r="Z1213" s="29">
        <v>0</v>
      </c>
      <c r="AA1213" s="29">
        <v>0</v>
      </c>
      <c r="AB1213" s="30">
        <v>0</v>
      </c>
      <c r="AC1213" s="19"/>
      <c r="AD1213" s="26">
        <v>0</v>
      </c>
      <c r="AE1213" s="26">
        <v>0</v>
      </c>
      <c r="AF1213" s="27">
        <v>0</v>
      </c>
      <c r="AG1213" s="18"/>
      <c r="AH1213" s="34">
        <v>754</v>
      </c>
      <c r="AI1213" s="34">
        <v>957.75</v>
      </c>
      <c r="AJ1213" s="34">
        <v>203.75</v>
      </c>
      <c r="AK1213" s="32">
        <v>0.27022546419098142</v>
      </c>
      <c r="AL1213" s="35">
        <v>44648</v>
      </c>
      <c r="AM1213" s="16"/>
    </row>
    <row r="1214" spans="1:39" ht="57.75" x14ac:dyDescent="0.25">
      <c r="A1214" s="25" t="s">
        <v>1688</v>
      </c>
      <c r="B1214" s="25" t="s">
        <v>1136</v>
      </c>
      <c r="C1214" s="39">
        <v>1206826</v>
      </c>
      <c r="D1214" s="25" t="s">
        <v>1916</v>
      </c>
      <c r="E1214" s="25" t="s">
        <v>53</v>
      </c>
      <c r="F1214" s="25" t="s">
        <v>54</v>
      </c>
      <c r="G1214" s="25" t="s">
        <v>56</v>
      </c>
      <c r="H1214" s="17"/>
      <c r="I1214" s="17"/>
      <c r="J1214" s="17"/>
      <c r="K1214" s="25" t="s">
        <v>65</v>
      </c>
      <c r="L1214" s="25" t="s">
        <v>1847</v>
      </c>
      <c r="M1214" s="25" t="s">
        <v>1697</v>
      </c>
      <c r="N1214" s="26">
        <v>1815.71</v>
      </c>
      <c r="O1214" s="26">
        <v>0</v>
      </c>
      <c r="P1214" s="27">
        <v>-1815.71</v>
      </c>
      <c r="Q1214" s="28">
        <v>-1</v>
      </c>
      <c r="R1214" s="29">
        <v>0</v>
      </c>
      <c r="S1214" s="29">
        <v>0</v>
      </c>
      <c r="T1214" s="30">
        <v>0</v>
      </c>
      <c r="U1214" s="19"/>
      <c r="V1214" s="26">
        <v>0</v>
      </c>
      <c r="W1214" s="26">
        <v>0</v>
      </c>
      <c r="X1214" s="27">
        <v>0</v>
      </c>
      <c r="Y1214" s="18"/>
      <c r="Z1214" s="29">
        <v>0</v>
      </c>
      <c r="AA1214" s="29">
        <v>0</v>
      </c>
      <c r="AB1214" s="30">
        <v>0</v>
      </c>
      <c r="AC1214" s="19"/>
      <c r="AD1214" s="26">
        <v>0</v>
      </c>
      <c r="AE1214" s="26">
        <v>0</v>
      </c>
      <c r="AF1214" s="27">
        <v>0</v>
      </c>
      <c r="AG1214" s="18"/>
      <c r="AH1214" s="34">
        <v>11.4</v>
      </c>
      <c r="AI1214" s="34">
        <v>0</v>
      </c>
      <c r="AJ1214" s="34">
        <v>-11.4</v>
      </c>
      <c r="AK1214" s="32">
        <v>-1</v>
      </c>
      <c r="AL1214" s="35">
        <v>44561.041666666664</v>
      </c>
      <c r="AM1214" s="16"/>
    </row>
    <row r="1215" spans="1:39" ht="41.25" x14ac:dyDescent="0.25">
      <c r="A1215" s="25" t="s">
        <v>1688</v>
      </c>
      <c r="B1215" s="25" t="s">
        <v>51</v>
      </c>
      <c r="C1215" s="39">
        <v>1206827</v>
      </c>
      <c r="D1215" s="25" t="s">
        <v>1917</v>
      </c>
      <c r="E1215" s="25" t="s">
        <v>53</v>
      </c>
      <c r="F1215" s="25" t="s">
        <v>54</v>
      </c>
      <c r="G1215" s="25" t="s">
        <v>56</v>
      </c>
      <c r="H1215" s="17"/>
      <c r="I1215" s="17"/>
      <c r="J1215" s="17"/>
      <c r="K1215" s="25" t="s">
        <v>65</v>
      </c>
      <c r="L1215" s="25" t="s">
        <v>1847</v>
      </c>
      <c r="M1215" s="25" t="s">
        <v>1697</v>
      </c>
      <c r="N1215" s="26">
        <v>6068.34</v>
      </c>
      <c r="O1215" s="26">
        <v>4741.5600000000004</v>
      </c>
      <c r="P1215" s="27">
        <v>-1326.7799999999997</v>
      </c>
      <c r="Q1215" s="28">
        <v>-0.21863969388663121</v>
      </c>
      <c r="R1215" s="29">
        <v>0</v>
      </c>
      <c r="S1215" s="29">
        <v>0</v>
      </c>
      <c r="T1215" s="30">
        <v>0</v>
      </c>
      <c r="U1215" s="19"/>
      <c r="V1215" s="26">
        <v>0</v>
      </c>
      <c r="W1215" s="26">
        <v>0</v>
      </c>
      <c r="X1215" s="27">
        <v>0</v>
      </c>
      <c r="Y1215" s="18"/>
      <c r="Z1215" s="29">
        <v>0</v>
      </c>
      <c r="AA1215" s="29">
        <v>0</v>
      </c>
      <c r="AB1215" s="30">
        <v>0</v>
      </c>
      <c r="AC1215" s="19"/>
      <c r="AD1215" s="26">
        <v>0</v>
      </c>
      <c r="AE1215" s="26">
        <v>0</v>
      </c>
      <c r="AF1215" s="27">
        <v>0</v>
      </c>
      <c r="AG1215" s="18"/>
      <c r="AH1215" s="34">
        <v>11</v>
      </c>
      <c r="AI1215" s="34">
        <v>6</v>
      </c>
      <c r="AJ1215" s="34">
        <v>-5</v>
      </c>
      <c r="AK1215" s="32">
        <v>-0.45454545454545453</v>
      </c>
      <c r="AL1215" s="35">
        <v>44473.041666666664</v>
      </c>
      <c r="AM1215" s="16"/>
    </row>
    <row r="1216" spans="1:39" ht="24.75" x14ac:dyDescent="0.25">
      <c r="A1216" s="25" t="s">
        <v>1688</v>
      </c>
      <c r="B1216" s="25" t="s">
        <v>1136</v>
      </c>
      <c r="C1216" s="39">
        <v>1207266</v>
      </c>
      <c r="D1216" s="25" t="s">
        <v>1920</v>
      </c>
      <c r="E1216" s="25" t="s">
        <v>53</v>
      </c>
      <c r="F1216" s="25" t="s">
        <v>54</v>
      </c>
      <c r="G1216" s="25" t="s">
        <v>56</v>
      </c>
      <c r="H1216" s="17"/>
      <c r="I1216" s="17"/>
      <c r="J1216" s="17"/>
      <c r="K1216" s="25" t="s">
        <v>65</v>
      </c>
      <c r="L1216" s="25" t="s">
        <v>1750</v>
      </c>
      <c r="M1216" s="25" t="s">
        <v>535</v>
      </c>
      <c r="N1216" s="26">
        <v>0</v>
      </c>
      <c r="O1216" s="26">
        <v>0</v>
      </c>
      <c r="P1216" s="27">
        <v>0</v>
      </c>
      <c r="Q1216" s="18"/>
      <c r="R1216" s="29">
        <v>0</v>
      </c>
      <c r="S1216" s="29">
        <v>0</v>
      </c>
      <c r="T1216" s="30">
        <v>0</v>
      </c>
      <c r="U1216" s="19"/>
      <c r="V1216" s="26">
        <v>0</v>
      </c>
      <c r="W1216" s="26">
        <v>0</v>
      </c>
      <c r="X1216" s="27">
        <v>0</v>
      </c>
      <c r="Y1216" s="18"/>
      <c r="Z1216" s="29">
        <v>0</v>
      </c>
      <c r="AA1216" s="29">
        <v>0</v>
      </c>
      <c r="AB1216" s="30">
        <v>0</v>
      </c>
      <c r="AC1216" s="19"/>
      <c r="AD1216" s="26">
        <v>0</v>
      </c>
      <c r="AE1216" s="26">
        <v>0</v>
      </c>
      <c r="AF1216" s="27">
        <v>0</v>
      </c>
      <c r="AG1216" s="18"/>
      <c r="AH1216" s="34">
        <v>0</v>
      </c>
      <c r="AI1216" s="34">
        <v>0</v>
      </c>
      <c r="AJ1216" s="34">
        <v>0</v>
      </c>
      <c r="AK1216" s="19"/>
      <c r="AL1216" s="35">
        <v>44484.041666666664</v>
      </c>
      <c r="AM1216" s="16"/>
    </row>
    <row r="1217" spans="1:39" ht="24.75" x14ac:dyDescent="0.25">
      <c r="A1217" s="25" t="s">
        <v>1688</v>
      </c>
      <c r="B1217" s="25" t="s">
        <v>51</v>
      </c>
      <c r="C1217" s="39">
        <v>1207371</v>
      </c>
      <c r="D1217" s="25" t="s">
        <v>1918</v>
      </c>
      <c r="E1217" s="25" t="s">
        <v>53</v>
      </c>
      <c r="F1217" s="25" t="s">
        <v>54</v>
      </c>
      <c r="G1217" s="25" t="s">
        <v>56</v>
      </c>
      <c r="H1217" s="17"/>
      <c r="I1217" s="17"/>
      <c r="J1217" s="17"/>
      <c r="K1217" s="25" t="s">
        <v>65</v>
      </c>
      <c r="L1217" s="25" t="s">
        <v>1690</v>
      </c>
      <c r="M1217" s="25" t="s">
        <v>1691</v>
      </c>
      <c r="N1217" s="26">
        <v>0</v>
      </c>
      <c r="O1217" s="26">
        <v>17135.79</v>
      </c>
      <c r="P1217" s="27">
        <v>17135.79</v>
      </c>
      <c r="Q1217" s="18"/>
      <c r="R1217" s="29">
        <v>0</v>
      </c>
      <c r="S1217" s="29">
        <v>0</v>
      </c>
      <c r="T1217" s="30">
        <v>0</v>
      </c>
      <c r="U1217" s="19"/>
      <c r="V1217" s="26">
        <v>0</v>
      </c>
      <c r="W1217" s="26">
        <v>0</v>
      </c>
      <c r="X1217" s="27">
        <v>0</v>
      </c>
      <c r="Y1217" s="18"/>
      <c r="Z1217" s="29">
        <v>0</v>
      </c>
      <c r="AA1217" s="29">
        <v>0</v>
      </c>
      <c r="AB1217" s="30">
        <v>0</v>
      </c>
      <c r="AC1217" s="19"/>
      <c r="AD1217" s="26">
        <v>0</v>
      </c>
      <c r="AE1217" s="26">
        <v>0</v>
      </c>
      <c r="AF1217" s="27">
        <v>0</v>
      </c>
      <c r="AG1217" s="18"/>
      <c r="AH1217" s="34">
        <v>0</v>
      </c>
      <c r="AI1217" s="34">
        <v>87.5</v>
      </c>
      <c r="AJ1217" s="34">
        <v>87.5</v>
      </c>
      <c r="AK1217" s="19"/>
      <c r="AL1217" s="35">
        <v>44484.041666666664</v>
      </c>
      <c r="AM1217" s="16"/>
    </row>
    <row r="1218" spans="1:39" ht="16.5" x14ac:dyDescent="0.25">
      <c r="A1218" s="25" t="s">
        <v>1688</v>
      </c>
      <c r="B1218" s="25" t="s">
        <v>51</v>
      </c>
      <c r="C1218" s="39">
        <v>1208145</v>
      </c>
      <c r="D1218" s="25" t="s">
        <v>1919</v>
      </c>
      <c r="E1218" s="25" t="s">
        <v>53</v>
      </c>
      <c r="F1218" s="25" t="s">
        <v>54</v>
      </c>
      <c r="G1218" s="25" t="s">
        <v>56</v>
      </c>
      <c r="H1218" s="17"/>
      <c r="I1218" s="17"/>
      <c r="J1218" s="17"/>
      <c r="K1218" s="25" t="s">
        <v>65</v>
      </c>
      <c r="L1218" s="25" t="s">
        <v>1750</v>
      </c>
      <c r="M1218" s="25" t="s">
        <v>1691</v>
      </c>
      <c r="N1218" s="26">
        <v>275</v>
      </c>
      <c r="O1218" s="26">
        <v>2809.51</v>
      </c>
      <c r="P1218" s="27">
        <v>2534.5100000000002</v>
      </c>
      <c r="Q1218" s="28">
        <v>9.2164000000000001</v>
      </c>
      <c r="R1218" s="29">
        <v>0</v>
      </c>
      <c r="S1218" s="29">
        <v>0</v>
      </c>
      <c r="T1218" s="30">
        <v>0</v>
      </c>
      <c r="U1218" s="19"/>
      <c r="V1218" s="26">
        <v>0</v>
      </c>
      <c r="W1218" s="26">
        <v>0</v>
      </c>
      <c r="X1218" s="27">
        <v>0</v>
      </c>
      <c r="Y1218" s="18"/>
      <c r="Z1218" s="29">
        <v>0</v>
      </c>
      <c r="AA1218" s="29">
        <v>0</v>
      </c>
      <c r="AB1218" s="30">
        <v>0</v>
      </c>
      <c r="AC1218" s="19"/>
      <c r="AD1218" s="26">
        <v>0</v>
      </c>
      <c r="AE1218" s="26">
        <v>0</v>
      </c>
      <c r="AF1218" s="27">
        <v>0</v>
      </c>
      <c r="AG1218" s="18"/>
      <c r="AH1218" s="34">
        <v>20</v>
      </c>
      <c r="AI1218" s="34">
        <v>32</v>
      </c>
      <c r="AJ1218" s="34">
        <v>12</v>
      </c>
      <c r="AK1218" s="32">
        <v>0.6</v>
      </c>
      <c r="AL1218" s="35">
        <v>44405.041666666664</v>
      </c>
      <c r="AM1218" s="16"/>
    </row>
    <row r="1219" spans="1:39" ht="24.75" x14ac:dyDescent="0.25">
      <c r="A1219" s="25" t="s">
        <v>1688</v>
      </c>
      <c r="B1219" s="25" t="s">
        <v>51</v>
      </c>
      <c r="C1219" s="39">
        <v>1208535</v>
      </c>
      <c r="D1219" s="25" t="s">
        <v>1906</v>
      </c>
      <c r="E1219" s="25" t="s">
        <v>53</v>
      </c>
      <c r="F1219" s="25" t="s">
        <v>54</v>
      </c>
      <c r="G1219" s="25" t="s">
        <v>56</v>
      </c>
      <c r="H1219" s="17"/>
      <c r="I1219" s="17"/>
      <c r="J1219" s="17"/>
      <c r="K1219" s="25" t="s">
        <v>65</v>
      </c>
      <c r="L1219" s="25" t="s">
        <v>1696</v>
      </c>
      <c r="M1219" s="25" t="s">
        <v>1691</v>
      </c>
      <c r="N1219" s="26">
        <v>43838.39</v>
      </c>
      <c r="O1219" s="26">
        <v>0</v>
      </c>
      <c r="P1219" s="27">
        <v>-43838.39</v>
      </c>
      <c r="Q1219" s="28">
        <v>-1</v>
      </c>
      <c r="R1219" s="29">
        <v>0</v>
      </c>
      <c r="S1219" s="29">
        <v>0</v>
      </c>
      <c r="T1219" s="30">
        <v>0</v>
      </c>
      <c r="U1219" s="19"/>
      <c r="V1219" s="26">
        <v>0</v>
      </c>
      <c r="W1219" s="26">
        <v>0</v>
      </c>
      <c r="X1219" s="27">
        <v>0</v>
      </c>
      <c r="Y1219" s="18"/>
      <c r="Z1219" s="29">
        <v>0</v>
      </c>
      <c r="AA1219" s="29">
        <v>0</v>
      </c>
      <c r="AB1219" s="30">
        <v>0</v>
      </c>
      <c r="AC1219" s="19"/>
      <c r="AD1219" s="26">
        <v>0</v>
      </c>
      <c r="AE1219" s="26">
        <v>0</v>
      </c>
      <c r="AF1219" s="27">
        <v>0</v>
      </c>
      <c r="AG1219" s="18"/>
      <c r="AH1219" s="34">
        <v>87.84</v>
      </c>
      <c r="AI1219" s="34">
        <v>62</v>
      </c>
      <c r="AJ1219" s="34">
        <v>-25.840000000000003</v>
      </c>
      <c r="AK1219" s="32">
        <v>-0.29417122040072863</v>
      </c>
      <c r="AL1219" s="35">
        <v>44561.041666666664</v>
      </c>
      <c r="AM1219" s="16"/>
    </row>
    <row r="1220" spans="1:39" ht="24.75" x14ac:dyDescent="0.25">
      <c r="A1220" s="25" t="s">
        <v>1688</v>
      </c>
      <c r="B1220" s="25" t="s">
        <v>51</v>
      </c>
      <c r="C1220" s="39">
        <v>1208975</v>
      </c>
      <c r="D1220" s="25" t="s">
        <v>1907</v>
      </c>
      <c r="E1220" s="25" t="s">
        <v>53</v>
      </c>
      <c r="F1220" s="25" t="s">
        <v>54</v>
      </c>
      <c r="G1220" s="25" t="s">
        <v>56</v>
      </c>
      <c r="H1220" s="17"/>
      <c r="I1220" s="17"/>
      <c r="J1220" s="17"/>
      <c r="K1220" s="25" t="s">
        <v>58</v>
      </c>
      <c r="L1220" s="25" t="s">
        <v>1750</v>
      </c>
      <c r="M1220" s="25" t="s">
        <v>1691</v>
      </c>
      <c r="N1220" s="26">
        <v>6061.87</v>
      </c>
      <c r="O1220" s="26">
        <v>8100.58</v>
      </c>
      <c r="P1220" s="27">
        <v>2038.71</v>
      </c>
      <c r="Q1220" s="28">
        <v>0.33631701108733775</v>
      </c>
      <c r="R1220" s="29">
        <v>0</v>
      </c>
      <c r="S1220" s="29">
        <v>0</v>
      </c>
      <c r="T1220" s="30">
        <v>0</v>
      </c>
      <c r="U1220" s="19"/>
      <c r="V1220" s="26">
        <v>0</v>
      </c>
      <c r="W1220" s="26">
        <v>0</v>
      </c>
      <c r="X1220" s="27">
        <v>0</v>
      </c>
      <c r="Y1220" s="18"/>
      <c r="Z1220" s="29">
        <v>0</v>
      </c>
      <c r="AA1220" s="29">
        <v>0</v>
      </c>
      <c r="AB1220" s="30">
        <v>0</v>
      </c>
      <c r="AC1220" s="19"/>
      <c r="AD1220" s="26">
        <v>0</v>
      </c>
      <c r="AE1220" s="26">
        <v>0</v>
      </c>
      <c r="AF1220" s="27">
        <v>0</v>
      </c>
      <c r="AG1220" s="18"/>
      <c r="AH1220" s="34">
        <v>33</v>
      </c>
      <c r="AI1220" s="34">
        <v>44.5</v>
      </c>
      <c r="AJ1220" s="34">
        <v>11.5</v>
      </c>
      <c r="AK1220" s="32">
        <v>0.34848484848484851</v>
      </c>
      <c r="AL1220" s="35">
        <v>44414.041666666664</v>
      </c>
      <c r="AM1220" s="16"/>
    </row>
    <row r="1221" spans="1:39" ht="24.75" x14ac:dyDescent="0.25">
      <c r="A1221" s="25" t="s">
        <v>1688</v>
      </c>
      <c r="B1221" s="25" t="s">
        <v>51</v>
      </c>
      <c r="C1221" s="39">
        <v>1208982</v>
      </c>
      <c r="D1221" s="25" t="s">
        <v>1908</v>
      </c>
      <c r="E1221" s="25" t="s">
        <v>53</v>
      </c>
      <c r="F1221" s="25" t="s">
        <v>54</v>
      </c>
      <c r="G1221" s="25" t="s">
        <v>56</v>
      </c>
      <c r="H1221" s="17"/>
      <c r="I1221" s="17"/>
      <c r="J1221" s="17"/>
      <c r="K1221" s="25" t="s">
        <v>65</v>
      </c>
      <c r="L1221" s="25" t="s">
        <v>1750</v>
      </c>
      <c r="M1221" s="25" t="s">
        <v>1691</v>
      </c>
      <c r="N1221" s="26">
        <v>6331.87</v>
      </c>
      <c r="O1221" s="26">
        <v>6128.94</v>
      </c>
      <c r="P1221" s="27">
        <v>-202.93000000000029</v>
      </c>
      <c r="Q1221" s="28">
        <v>-3.2048983949449418E-2</v>
      </c>
      <c r="R1221" s="29">
        <v>0</v>
      </c>
      <c r="S1221" s="29">
        <v>0</v>
      </c>
      <c r="T1221" s="30">
        <v>0</v>
      </c>
      <c r="U1221" s="19"/>
      <c r="V1221" s="26">
        <v>0</v>
      </c>
      <c r="W1221" s="26">
        <v>0</v>
      </c>
      <c r="X1221" s="27">
        <v>0</v>
      </c>
      <c r="Y1221" s="18"/>
      <c r="Z1221" s="29">
        <v>0</v>
      </c>
      <c r="AA1221" s="29">
        <v>0</v>
      </c>
      <c r="AB1221" s="30">
        <v>0</v>
      </c>
      <c r="AC1221" s="19"/>
      <c r="AD1221" s="26">
        <v>0</v>
      </c>
      <c r="AE1221" s="26">
        <v>0</v>
      </c>
      <c r="AF1221" s="27">
        <v>0</v>
      </c>
      <c r="AG1221" s="18"/>
      <c r="AH1221" s="34">
        <v>34.5</v>
      </c>
      <c r="AI1221" s="34">
        <v>30</v>
      </c>
      <c r="AJ1221" s="34">
        <v>-4.5</v>
      </c>
      <c r="AK1221" s="32">
        <v>-0.13043478260869565</v>
      </c>
      <c r="AL1221" s="35">
        <v>44428.041666666664</v>
      </c>
      <c r="AM1221" s="16"/>
    </row>
    <row r="1222" spans="1:39" ht="41.25" x14ac:dyDescent="0.25">
      <c r="A1222" s="25" t="s">
        <v>1688</v>
      </c>
      <c r="B1222" s="25" t="s">
        <v>51</v>
      </c>
      <c r="C1222" s="39">
        <v>1209366</v>
      </c>
      <c r="D1222" s="25" t="s">
        <v>1925</v>
      </c>
      <c r="E1222" s="25" t="s">
        <v>53</v>
      </c>
      <c r="F1222" s="25" t="s">
        <v>54</v>
      </c>
      <c r="G1222" s="25" t="s">
        <v>56</v>
      </c>
      <c r="H1222" s="17"/>
      <c r="I1222" s="17"/>
      <c r="J1222" s="17"/>
      <c r="K1222" s="25" t="s">
        <v>58</v>
      </c>
      <c r="L1222" s="25" t="s">
        <v>1766</v>
      </c>
      <c r="M1222" s="25" t="s">
        <v>1697</v>
      </c>
      <c r="N1222" s="26">
        <v>83412.39</v>
      </c>
      <c r="O1222" s="26">
        <v>84397.53</v>
      </c>
      <c r="P1222" s="27">
        <v>985.13999999999942</v>
      </c>
      <c r="Q1222" s="28">
        <v>1.1810475637971761E-2</v>
      </c>
      <c r="R1222" s="29">
        <v>0</v>
      </c>
      <c r="S1222" s="29">
        <v>0</v>
      </c>
      <c r="T1222" s="30">
        <v>0</v>
      </c>
      <c r="U1222" s="19"/>
      <c r="V1222" s="26">
        <v>0</v>
      </c>
      <c r="W1222" s="26">
        <v>0</v>
      </c>
      <c r="X1222" s="27">
        <v>0</v>
      </c>
      <c r="Y1222" s="18"/>
      <c r="Z1222" s="29">
        <v>0</v>
      </c>
      <c r="AA1222" s="29">
        <v>0</v>
      </c>
      <c r="AB1222" s="30">
        <v>0</v>
      </c>
      <c r="AC1222" s="19"/>
      <c r="AD1222" s="26">
        <v>0</v>
      </c>
      <c r="AE1222" s="26">
        <v>0</v>
      </c>
      <c r="AF1222" s="27">
        <v>0</v>
      </c>
      <c r="AG1222" s="18"/>
      <c r="AH1222" s="34">
        <v>133.5</v>
      </c>
      <c r="AI1222" s="34">
        <v>193.5</v>
      </c>
      <c r="AJ1222" s="34">
        <v>60</v>
      </c>
      <c r="AK1222" s="32">
        <v>0.449438202247191</v>
      </c>
      <c r="AL1222" s="35">
        <v>44561.041666666664</v>
      </c>
      <c r="AM1222" s="16"/>
    </row>
    <row r="1223" spans="1:39" ht="24.75" x14ac:dyDescent="0.25">
      <c r="A1223" s="25" t="s">
        <v>1688</v>
      </c>
      <c r="B1223" s="25" t="s">
        <v>1136</v>
      </c>
      <c r="C1223" s="39">
        <v>1211397</v>
      </c>
      <c r="D1223" s="25" t="s">
        <v>1926</v>
      </c>
      <c r="E1223" s="25" t="s">
        <v>53</v>
      </c>
      <c r="F1223" s="25" t="s">
        <v>54</v>
      </c>
      <c r="G1223" s="25" t="s">
        <v>56</v>
      </c>
      <c r="H1223" s="17"/>
      <c r="I1223" s="17"/>
      <c r="J1223" s="17"/>
      <c r="K1223" s="25" t="s">
        <v>65</v>
      </c>
      <c r="L1223" s="25" t="s">
        <v>1707</v>
      </c>
      <c r="M1223" s="25" t="s">
        <v>1697</v>
      </c>
      <c r="N1223" s="26">
        <v>0</v>
      </c>
      <c r="O1223" s="26">
        <v>0</v>
      </c>
      <c r="P1223" s="27">
        <v>0</v>
      </c>
      <c r="Q1223" s="18"/>
      <c r="R1223" s="29">
        <v>0</v>
      </c>
      <c r="S1223" s="29">
        <v>0</v>
      </c>
      <c r="T1223" s="30">
        <v>0</v>
      </c>
      <c r="U1223" s="19"/>
      <c r="V1223" s="26">
        <v>0</v>
      </c>
      <c r="W1223" s="26">
        <v>0</v>
      </c>
      <c r="X1223" s="27">
        <v>0</v>
      </c>
      <c r="Y1223" s="18"/>
      <c r="Z1223" s="29">
        <v>0</v>
      </c>
      <c r="AA1223" s="29">
        <v>0</v>
      </c>
      <c r="AB1223" s="30">
        <v>0</v>
      </c>
      <c r="AC1223" s="19"/>
      <c r="AD1223" s="26">
        <v>0</v>
      </c>
      <c r="AE1223" s="26">
        <v>0</v>
      </c>
      <c r="AF1223" s="27">
        <v>0</v>
      </c>
      <c r="AG1223" s="18"/>
      <c r="AH1223" s="34">
        <v>35</v>
      </c>
      <c r="AI1223" s="34">
        <v>0</v>
      </c>
      <c r="AJ1223" s="34">
        <v>-35</v>
      </c>
      <c r="AK1223" s="32">
        <v>-1</v>
      </c>
      <c r="AL1223" s="35">
        <v>44588.041666666664</v>
      </c>
      <c r="AM1223" s="16"/>
    </row>
    <row r="1224" spans="1:39" ht="41.25" x14ac:dyDescent="0.25">
      <c r="A1224" s="25" t="s">
        <v>1688</v>
      </c>
      <c r="B1224" s="25" t="s">
        <v>1136</v>
      </c>
      <c r="C1224" s="39">
        <v>1211706</v>
      </c>
      <c r="D1224" s="25" t="s">
        <v>1928</v>
      </c>
      <c r="E1224" s="25" t="s">
        <v>53</v>
      </c>
      <c r="F1224" s="25" t="s">
        <v>54</v>
      </c>
      <c r="G1224" s="25" t="s">
        <v>56</v>
      </c>
      <c r="H1224" s="17"/>
      <c r="I1224" s="17"/>
      <c r="J1224" s="17"/>
      <c r="K1224" s="25" t="s">
        <v>65</v>
      </c>
      <c r="L1224" s="25" t="s">
        <v>1750</v>
      </c>
      <c r="M1224" s="25" t="s">
        <v>535</v>
      </c>
      <c r="N1224" s="26">
        <v>0</v>
      </c>
      <c r="O1224" s="26">
        <v>0</v>
      </c>
      <c r="P1224" s="27">
        <v>0</v>
      </c>
      <c r="Q1224" s="18"/>
      <c r="R1224" s="29">
        <v>0</v>
      </c>
      <c r="S1224" s="29">
        <v>0</v>
      </c>
      <c r="T1224" s="30">
        <v>0</v>
      </c>
      <c r="U1224" s="19"/>
      <c r="V1224" s="26">
        <v>0</v>
      </c>
      <c r="W1224" s="26">
        <v>0</v>
      </c>
      <c r="X1224" s="27">
        <v>0</v>
      </c>
      <c r="Y1224" s="18"/>
      <c r="Z1224" s="29">
        <v>0</v>
      </c>
      <c r="AA1224" s="29">
        <v>0</v>
      </c>
      <c r="AB1224" s="30">
        <v>0</v>
      </c>
      <c r="AC1224" s="19"/>
      <c r="AD1224" s="26">
        <v>0</v>
      </c>
      <c r="AE1224" s="26">
        <v>0</v>
      </c>
      <c r="AF1224" s="27">
        <v>0</v>
      </c>
      <c r="AG1224" s="18"/>
      <c r="AH1224" s="34">
        <v>8</v>
      </c>
      <c r="AI1224" s="34">
        <v>0</v>
      </c>
      <c r="AJ1224" s="34">
        <v>-8</v>
      </c>
      <c r="AK1224" s="32">
        <v>-1</v>
      </c>
      <c r="AL1224" s="35">
        <v>44588.041666666664</v>
      </c>
      <c r="AM1224" s="16"/>
    </row>
    <row r="1225" spans="1:39" ht="49.5" x14ac:dyDescent="0.25">
      <c r="A1225" s="25" t="s">
        <v>1688</v>
      </c>
      <c r="B1225" s="25" t="s">
        <v>1136</v>
      </c>
      <c r="C1225" s="39">
        <v>1211855</v>
      </c>
      <c r="D1225" s="25" t="s">
        <v>1927</v>
      </c>
      <c r="E1225" s="25" t="s">
        <v>53</v>
      </c>
      <c r="F1225" s="25" t="s">
        <v>54</v>
      </c>
      <c r="G1225" s="25" t="s">
        <v>56</v>
      </c>
      <c r="H1225" s="17"/>
      <c r="I1225" s="17"/>
      <c r="J1225" s="17"/>
      <c r="K1225" s="25" t="s">
        <v>65</v>
      </c>
      <c r="L1225" s="25" t="s">
        <v>1847</v>
      </c>
      <c r="M1225" s="25" t="s">
        <v>1697</v>
      </c>
      <c r="N1225" s="26">
        <v>1559.14</v>
      </c>
      <c r="O1225" s="26">
        <v>339.82</v>
      </c>
      <c r="P1225" s="27">
        <v>-1219.3200000000002</v>
      </c>
      <c r="Q1225" s="28">
        <v>-0.78204651282117066</v>
      </c>
      <c r="R1225" s="29">
        <v>0</v>
      </c>
      <c r="S1225" s="29">
        <v>0</v>
      </c>
      <c r="T1225" s="30">
        <v>0</v>
      </c>
      <c r="U1225" s="19"/>
      <c r="V1225" s="26">
        <v>0</v>
      </c>
      <c r="W1225" s="26">
        <v>0</v>
      </c>
      <c r="X1225" s="27">
        <v>0</v>
      </c>
      <c r="Y1225" s="18"/>
      <c r="Z1225" s="29">
        <v>0</v>
      </c>
      <c r="AA1225" s="29">
        <v>0</v>
      </c>
      <c r="AB1225" s="30">
        <v>0</v>
      </c>
      <c r="AC1225" s="19"/>
      <c r="AD1225" s="26">
        <v>0</v>
      </c>
      <c r="AE1225" s="26">
        <v>0</v>
      </c>
      <c r="AF1225" s="27">
        <v>0</v>
      </c>
      <c r="AG1225" s="18"/>
      <c r="AH1225" s="34">
        <v>8</v>
      </c>
      <c r="AI1225" s="34">
        <v>3.5</v>
      </c>
      <c r="AJ1225" s="34">
        <v>-4.5</v>
      </c>
      <c r="AK1225" s="32">
        <v>-0.5625</v>
      </c>
      <c r="AL1225" s="35">
        <v>44588.041666666664</v>
      </c>
      <c r="AM1225" s="16"/>
    </row>
    <row r="1226" spans="1:39" ht="49.5" x14ac:dyDescent="0.25">
      <c r="A1226" s="25" t="s">
        <v>1688</v>
      </c>
      <c r="B1226" s="25" t="s">
        <v>51</v>
      </c>
      <c r="C1226" s="39">
        <v>1213533</v>
      </c>
      <c r="D1226" s="25" t="s">
        <v>1936</v>
      </c>
      <c r="E1226" s="25" t="s">
        <v>53</v>
      </c>
      <c r="F1226" s="25" t="s">
        <v>54</v>
      </c>
      <c r="G1226" s="25" t="s">
        <v>56</v>
      </c>
      <c r="H1226" s="17"/>
      <c r="I1226" s="17"/>
      <c r="J1226" s="17"/>
      <c r="K1226" s="25" t="s">
        <v>65</v>
      </c>
      <c r="L1226" s="25" t="s">
        <v>1847</v>
      </c>
      <c r="M1226" s="25" t="s">
        <v>1697</v>
      </c>
      <c r="N1226" s="26">
        <v>3623.91</v>
      </c>
      <c r="O1226" s="26">
        <v>7385.98</v>
      </c>
      <c r="P1226" s="27">
        <v>3762.0699999999997</v>
      </c>
      <c r="Q1226" s="28">
        <v>1.038124567111214</v>
      </c>
      <c r="R1226" s="29">
        <v>0</v>
      </c>
      <c r="S1226" s="29">
        <v>0</v>
      </c>
      <c r="T1226" s="30">
        <v>0</v>
      </c>
      <c r="U1226" s="19"/>
      <c r="V1226" s="26">
        <v>0</v>
      </c>
      <c r="W1226" s="26">
        <v>0</v>
      </c>
      <c r="X1226" s="27">
        <v>0</v>
      </c>
      <c r="Y1226" s="18"/>
      <c r="Z1226" s="29">
        <v>0</v>
      </c>
      <c r="AA1226" s="29">
        <v>0</v>
      </c>
      <c r="AB1226" s="30">
        <v>0</v>
      </c>
      <c r="AC1226" s="19"/>
      <c r="AD1226" s="26">
        <v>0</v>
      </c>
      <c r="AE1226" s="26">
        <v>0</v>
      </c>
      <c r="AF1226" s="27">
        <v>0</v>
      </c>
      <c r="AG1226" s="18"/>
      <c r="AH1226" s="34">
        <v>14</v>
      </c>
      <c r="AI1226" s="34">
        <v>23.5</v>
      </c>
      <c r="AJ1226" s="34">
        <v>9.5</v>
      </c>
      <c r="AK1226" s="32">
        <v>0.6785714285714286</v>
      </c>
      <c r="AL1226" s="35">
        <v>44453.041666666664</v>
      </c>
      <c r="AM1226" s="16"/>
    </row>
    <row r="1227" spans="1:39" ht="24.75" x14ac:dyDescent="0.25">
      <c r="A1227" s="25" t="s">
        <v>1688</v>
      </c>
      <c r="B1227" s="25" t="s">
        <v>51</v>
      </c>
      <c r="C1227" s="39">
        <v>1213536</v>
      </c>
      <c r="D1227" s="25" t="s">
        <v>1933</v>
      </c>
      <c r="E1227" s="25" t="s">
        <v>53</v>
      </c>
      <c r="F1227" s="25" t="s">
        <v>54</v>
      </c>
      <c r="G1227" s="25" t="s">
        <v>56</v>
      </c>
      <c r="H1227" s="17"/>
      <c r="I1227" s="17"/>
      <c r="J1227" s="17"/>
      <c r="K1227" s="25" t="s">
        <v>58</v>
      </c>
      <c r="L1227" s="25" t="s">
        <v>1690</v>
      </c>
      <c r="M1227" s="25" t="s">
        <v>1691</v>
      </c>
      <c r="N1227" s="26">
        <v>8887.67</v>
      </c>
      <c r="O1227" s="26">
        <v>13915.15</v>
      </c>
      <c r="P1227" s="27">
        <v>5027.4799999999996</v>
      </c>
      <c r="Q1227" s="28">
        <v>0.5656690673708632</v>
      </c>
      <c r="R1227" s="29">
        <v>0</v>
      </c>
      <c r="S1227" s="29">
        <v>0</v>
      </c>
      <c r="T1227" s="30">
        <v>0</v>
      </c>
      <c r="U1227" s="19"/>
      <c r="V1227" s="26">
        <v>0</v>
      </c>
      <c r="W1227" s="26">
        <v>0</v>
      </c>
      <c r="X1227" s="27">
        <v>0</v>
      </c>
      <c r="Y1227" s="18"/>
      <c r="Z1227" s="29">
        <v>0</v>
      </c>
      <c r="AA1227" s="29">
        <v>0</v>
      </c>
      <c r="AB1227" s="30">
        <v>0</v>
      </c>
      <c r="AC1227" s="19"/>
      <c r="AD1227" s="26">
        <v>0</v>
      </c>
      <c r="AE1227" s="26">
        <v>0</v>
      </c>
      <c r="AF1227" s="27">
        <v>0</v>
      </c>
      <c r="AG1227" s="18"/>
      <c r="AH1227" s="34">
        <v>51</v>
      </c>
      <c r="AI1227" s="34">
        <v>81</v>
      </c>
      <c r="AJ1227" s="34">
        <v>30</v>
      </c>
      <c r="AK1227" s="32">
        <v>0.58823529411764708</v>
      </c>
      <c r="AL1227" s="35">
        <v>44484.041666666664</v>
      </c>
      <c r="AM1227" s="16"/>
    </row>
    <row r="1228" spans="1:39" ht="49.5" x14ac:dyDescent="0.25">
      <c r="A1228" s="25" t="s">
        <v>1688</v>
      </c>
      <c r="B1228" s="25" t="s">
        <v>51</v>
      </c>
      <c r="C1228" s="39">
        <v>1214056</v>
      </c>
      <c r="D1228" s="25" t="s">
        <v>1937</v>
      </c>
      <c r="E1228" s="25" t="s">
        <v>53</v>
      </c>
      <c r="F1228" s="25" t="s">
        <v>54</v>
      </c>
      <c r="G1228" s="25" t="s">
        <v>56</v>
      </c>
      <c r="H1228" s="17"/>
      <c r="I1228" s="17"/>
      <c r="J1228" s="17"/>
      <c r="K1228" s="25" t="s">
        <v>58</v>
      </c>
      <c r="L1228" s="25" t="s">
        <v>1699</v>
      </c>
      <c r="M1228" s="25" t="s">
        <v>1697</v>
      </c>
      <c r="N1228" s="26">
        <v>31158</v>
      </c>
      <c r="O1228" s="26">
        <v>46973.3</v>
      </c>
      <c r="P1228" s="27">
        <v>15815.300000000003</v>
      </c>
      <c r="Q1228" s="28">
        <v>0.50758392708132749</v>
      </c>
      <c r="R1228" s="29">
        <v>0</v>
      </c>
      <c r="S1228" s="29">
        <v>0</v>
      </c>
      <c r="T1228" s="30">
        <v>0</v>
      </c>
      <c r="U1228" s="19"/>
      <c r="V1228" s="26">
        <v>0</v>
      </c>
      <c r="W1228" s="26">
        <v>0</v>
      </c>
      <c r="X1228" s="27">
        <v>0</v>
      </c>
      <c r="Y1228" s="18"/>
      <c r="Z1228" s="29">
        <v>0</v>
      </c>
      <c r="AA1228" s="29">
        <v>0</v>
      </c>
      <c r="AB1228" s="30">
        <v>0</v>
      </c>
      <c r="AC1228" s="19"/>
      <c r="AD1228" s="26">
        <v>0</v>
      </c>
      <c r="AE1228" s="26">
        <v>0</v>
      </c>
      <c r="AF1228" s="27">
        <v>0</v>
      </c>
      <c r="AG1228" s="18"/>
      <c r="AH1228" s="34">
        <v>67</v>
      </c>
      <c r="AI1228" s="34">
        <v>93.5</v>
      </c>
      <c r="AJ1228" s="34">
        <v>26.5</v>
      </c>
      <c r="AK1228" s="32">
        <v>0.39552238805970147</v>
      </c>
      <c r="AL1228" s="35">
        <v>44519.041666666664</v>
      </c>
      <c r="AM1228" s="16"/>
    </row>
    <row r="1229" spans="1:39" ht="82.5" x14ac:dyDescent="0.25">
      <c r="A1229" s="25" t="s">
        <v>1688</v>
      </c>
      <c r="B1229" s="25" t="s">
        <v>51</v>
      </c>
      <c r="C1229" s="39">
        <v>1214058</v>
      </c>
      <c r="D1229" s="25" t="s">
        <v>1938</v>
      </c>
      <c r="E1229" s="25" t="s">
        <v>53</v>
      </c>
      <c r="F1229" s="25" t="s">
        <v>54</v>
      </c>
      <c r="G1229" s="25" t="s">
        <v>56</v>
      </c>
      <c r="H1229" s="17"/>
      <c r="I1229" s="17"/>
      <c r="J1229" s="17"/>
      <c r="K1229" s="25" t="s">
        <v>282</v>
      </c>
      <c r="L1229" s="25" t="s">
        <v>1699</v>
      </c>
      <c r="M1229" s="25" t="s">
        <v>1697</v>
      </c>
      <c r="N1229" s="26">
        <v>5771.99</v>
      </c>
      <c r="O1229" s="26">
        <v>3053.2</v>
      </c>
      <c r="P1229" s="27">
        <v>-2718.79</v>
      </c>
      <c r="Q1229" s="28">
        <v>-0.47103165459399621</v>
      </c>
      <c r="R1229" s="29">
        <v>0</v>
      </c>
      <c r="S1229" s="29">
        <v>0</v>
      </c>
      <c r="T1229" s="30">
        <v>0</v>
      </c>
      <c r="U1229" s="19"/>
      <c r="V1229" s="26">
        <v>0</v>
      </c>
      <c r="W1229" s="26">
        <v>0</v>
      </c>
      <c r="X1229" s="27">
        <v>0</v>
      </c>
      <c r="Y1229" s="18"/>
      <c r="Z1229" s="29">
        <v>0</v>
      </c>
      <c r="AA1229" s="29">
        <v>0</v>
      </c>
      <c r="AB1229" s="30">
        <v>0</v>
      </c>
      <c r="AC1229" s="19"/>
      <c r="AD1229" s="26">
        <v>0</v>
      </c>
      <c r="AE1229" s="26">
        <v>0</v>
      </c>
      <c r="AF1229" s="27">
        <v>0</v>
      </c>
      <c r="AG1229" s="18"/>
      <c r="AH1229" s="34">
        <v>2</v>
      </c>
      <c r="AI1229" s="34">
        <v>2.5</v>
      </c>
      <c r="AJ1229" s="34">
        <v>0.5</v>
      </c>
      <c r="AK1229" s="32">
        <v>0.25</v>
      </c>
      <c r="AL1229" s="35">
        <v>44561.041666666664</v>
      </c>
      <c r="AM1229" s="16"/>
    </row>
    <row r="1230" spans="1:39" ht="57.75" x14ac:dyDescent="0.25">
      <c r="A1230" s="25" t="s">
        <v>1688</v>
      </c>
      <c r="B1230" s="25" t="s">
        <v>1136</v>
      </c>
      <c r="C1230" s="39">
        <v>1214059</v>
      </c>
      <c r="D1230" s="25" t="s">
        <v>1941</v>
      </c>
      <c r="E1230" s="25" t="s">
        <v>53</v>
      </c>
      <c r="F1230" s="25" t="s">
        <v>54</v>
      </c>
      <c r="G1230" s="25" t="s">
        <v>56</v>
      </c>
      <c r="H1230" s="17"/>
      <c r="I1230" s="17"/>
      <c r="J1230" s="17"/>
      <c r="K1230" s="25" t="s">
        <v>58</v>
      </c>
      <c r="L1230" s="25" t="s">
        <v>1699</v>
      </c>
      <c r="M1230" s="25" t="s">
        <v>1697</v>
      </c>
      <c r="N1230" s="26">
        <v>37242.61</v>
      </c>
      <c r="O1230" s="26">
        <v>74625.210000000006</v>
      </c>
      <c r="P1230" s="27">
        <v>37382.600000000006</v>
      </c>
      <c r="Q1230" s="28">
        <v>1.0037588665241239</v>
      </c>
      <c r="R1230" s="29">
        <v>0</v>
      </c>
      <c r="S1230" s="29">
        <v>0</v>
      </c>
      <c r="T1230" s="30">
        <v>0</v>
      </c>
      <c r="U1230" s="19"/>
      <c r="V1230" s="26">
        <v>0</v>
      </c>
      <c r="W1230" s="26">
        <v>0</v>
      </c>
      <c r="X1230" s="27">
        <v>0</v>
      </c>
      <c r="Y1230" s="18"/>
      <c r="Z1230" s="29">
        <v>0</v>
      </c>
      <c r="AA1230" s="29">
        <v>0</v>
      </c>
      <c r="AB1230" s="30">
        <v>0</v>
      </c>
      <c r="AC1230" s="19"/>
      <c r="AD1230" s="26">
        <v>0</v>
      </c>
      <c r="AE1230" s="26">
        <v>0</v>
      </c>
      <c r="AF1230" s="27">
        <v>0</v>
      </c>
      <c r="AG1230" s="18"/>
      <c r="AH1230" s="34">
        <v>163.4</v>
      </c>
      <c r="AI1230" s="34">
        <v>242.5</v>
      </c>
      <c r="AJ1230" s="34">
        <v>79.099999999999994</v>
      </c>
      <c r="AK1230" s="32">
        <v>0.48408812729498157</v>
      </c>
      <c r="AL1230" s="35">
        <v>44575.041666666664</v>
      </c>
      <c r="AM1230" s="16"/>
    </row>
    <row r="1231" spans="1:39" ht="41.25" x14ac:dyDescent="0.25">
      <c r="A1231" s="25" t="s">
        <v>1688</v>
      </c>
      <c r="B1231" s="25" t="s">
        <v>1136</v>
      </c>
      <c r="C1231" s="39">
        <v>1214061</v>
      </c>
      <c r="D1231" s="25" t="s">
        <v>1935</v>
      </c>
      <c r="E1231" s="25" t="s">
        <v>53</v>
      </c>
      <c r="F1231" s="25" t="s">
        <v>54</v>
      </c>
      <c r="G1231" s="25" t="s">
        <v>56</v>
      </c>
      <c r="H1231" s="17"/>
      <c r="I1231" s="17"/>
      <c r="J1231" s="17"/>
      <c r="K1231" s="25" t="s">
        <v>65</v>
      </c>
      <c r="L1231" s="25" t="s">
        <v>1750</v>
      </c>
      <c r="M1231" s="25" t="s">
        <v>535</v>
      </c>
      <c r="N1231" s="26">
        <v>0</v>
      </c>
      <c r="O1231" s="26">
        <v>0</v>
      </c>
      <c r="P1231" s="27">
        <v>0</v>
      </c>
      <c r="Q1231" s="18"/>
      <c r="R1231" s="29">
        <v>0</v>
      </c>
      <c r="S1231" s="29">
        <v>0</v>
      </c>
      <c r="T1231" s="30">
        <v>0</v>
      </c>
      <c r="U1231" s="19"/>
      <c r="V1231" s="26">
        <v>0</v>
      </c>
      <c r="W1231" s="26">
        <v>0</v>
      </c>
      <c r="X1231" s="27">
        <v>0</v>
      </c>
      <c r="Y1231" s="18"/>
      <c r="Z1231" s="29">
        <v>0</v>
      </c>
      <c r="AA1231" s="29">
        <v>0</v>
      </c>
      <c r="AB1231" s="30">
        <v>0</v>
      </c>
      <c r="AC1231" s="19"/>
      <c r="AD1231" s="26">
        <v>0</v>
      </c>
      <c r="AE1231" s="26">
        <v>0</v>
      </c>
      <c r="AF1231" s="27">
        <v>0</v>
      </c>
      <c r="AG1231" s="18"/>
      <c r="AH1231" s="34">
        <v>0</v>
      </c>
      <c r="AI1231" s="34">
        <v>0</v>
      </c>
      <c r="AJ1231" s="34">
        <v>0</v>
      </c>
      <c r="AK1231" s="19"/>
      <c r="AL1231" s="35">
        <v>44512.041666666664</v>
      </c>
      <c r="AM1231" s="16"/>
    </row>
    <row r="1232" spans="1:39" ht="49.5" x14ac:dyDescent="0.25">
      <c r="A1232" s="25" t="s">
        <v>1688</v>
      </c>
      <c r="B1232" s="25" t="s">
        <v>1136</v>
      </c>
      <c r="C1232" s="39">
        <v>1214242</v>
      </c>
      <c r="D1232" s="25" t="s">
        <v>4856</v>
      </c>
      <c r="E1232" s="25" t="s">
        <v>53</v>
      </c>
      <c r="F1232" s="25" t="s">
        <v>54</v>
      </c>
      <c r="G1232" s="25" t="s">
        <v>56</v>
      </c>
      <c r="H1232" s="17"/>
      <c r="I1232" s="17"/>
      <c r="J1232" s="17"/>
      <c r="K1232" s="25" t="s">
        <v>65</v>
      </c>
      <c r="L1232" s="25" t="s">
        <v>1750</v>
      </c>
      <c r="M1232" s="25" t="s">
        <v>535</v>
      </c>
      <c r="N1232" s="26">
        <v>0</v>
      </c>
      <c r="O1232" s="26">
        <v>0</v>
      </c>
      <c r="P1232" s="27">
        <v>0</v>
      </c>
      <c r="Q1232" s="18"/>
      <c r="R1232" s="29">
        <v>0</v>
      </c>
      <c r="S1232" s="29">
        <v>0</v>
      </c>
      <c r="T1232" s="30">
        <v>0</v>
      </c>
      <c r="U1232" s="19"/>
      <c r="V1232" s="26">
        <v>0</v>
      </c>
      <c r="W1232" s="26">
        <v>0</v>
      </c>
      <c r="X1232" s="27">
        <v>0</v>
      </c>
      <c r="Y1232" s="18"/>
      <c r="Z1232" s="29">
        <v>0</v>
      </c>
      <c r="AA1232" s="29">
        <v>0</v>
      </c>
      <c r="AB1232" s="30">
        <v>0</v>
      </c>
      <c r="AC1232" s="19"/>
      <c r="AD1232" s="26">
        <v>0</v>
      </c>
      <c r="AE1232" s="26">
        <v>0</v>
      </c>
      <c r="AF1232" s="27">
        <v>0</v>
      </c>
      <c r="AG1232" s="18"/>
      <c r="AH1232" s="34">
        <v>0</v>
      </c>
      <c r="AI1232" s="34">
        <v>4</v>
      </c>
      <c r="AJ1232" s="34">
        <v>4</v>
      </c>
      <c r="AK1232" s="19"/>
      <c r="AL1232" s="35">
        <v>44512.041666666664</v>
      </c>
      <c r="AM1232" s="16"/>
    </row>
    <row r="1233" spans="1:39" ht="24.75" x14ac:dyDescent="0.25">
      <c r="A1233" s="25" t="s">
        <v>1688</v>
      </c>
      <c r="B1233" s="25" t="s">
        <v>51</v>
      </c>
      <c r="C1233" s="39">
        <v>1214243</v>
      </c>
      <c r="D1233" s="25" t="s">
        <v>1942</v>
      </c>
      <c r="E1233" s="25" t="s">
        <v>53</v>
      </c>
      <c r="F1233" s="25" t="s">
        <v>54</v>
      </c>
      <c r="G1233" s="25" t="s">
        <v>56</v>
      </c>
      <c r="H1233" s="17"/>
      <c r="I1233" s="17"/>
      <c r="J1233" s="17"/>
      <c r="K1233" s="25" t="s">
        <v>282</v>
      </c>
      <c r="L1233" s="25" t="s">
        <v>1707</v>
      </c>
      <c r="M1233" s="25" t="s">
        <v>1691</v>
      </c>
      <c r="N1233" s="26">
        <v>0</v>
      </c>
      <c r="O1233" s="26">
        <v>3950</v>
      </c>
      <c r="P1233" s="27">
        <v>3950</v>
      </c>
      <c r="Q1233" s="18"/>
      <c r="R1233" s="29">
        <v>0</v>
      </c>
      <c r="S1233" s="29">
        <v>0</v>
      </c>
      <c r="T1233" s="30">
        <v>0</v>
      </c>
      <c r="U1233" s="19"/>
      <c r="V1233" s="26">
        <v>0</v>
      </c>
      <c r="W1233" s="26">
        <v>0</v>
      </c>
      <c r="X1233" s="27">
        <v>0</v>
      </c>
      <c r="Y1233" s="18"/>
      <c r="Z1233" s="29">
        <v>0</v>
      </c>
      <c r="AA1233" s="29">
        <v>0</v>
      </c>
      <c r="AB1233" s="30">
        <v>0</v>
      </c>
      <c r="AC1233" s="19"/>
      <c r="AD1233" s="26">
        <v>0</v>
      </c>
      <c r="AE1233" s="26">
        <v>0</v>
      </c>
      <c r="AF1233" s="27">
        <v>0</v>
      </c>
      <c r="AG1233" s="18"/>
      <c r="AH1233" s="34">
        <v>38</v>
      </c>
      <c r="AI1233" s="34">
        <v>29</v>
      </c>
      <c r="AJ1233" s="34">
        <v>-9</v>
      </c>
      <c r="AK1233" s="32">
        <v>-0.23684210526315788</v>
      </c>
      <c r="AL1233" s="35">
        <v>44512.041666666664</v>
      </c>
      <c r="AM1233" s="16"/>
    </row>
    <row r="1234" spans="1:39" ht="41.25" x14ac:dyDescent="0.25">
      <c r="A1234" s="25" t="s">
        <v>1688</v>
      </c>
      <c r="B1234" s="25" t="s">
        <v>51</v>
      </c>
      <c r="C1234" s="39">
        <v>1215073</v>
      </c>
      <c r="D1234" s="25" t="s">
        <v>1943</v>
      </c>
      <c r="E1234" s="25" t="s">
        <v>53</v>
      </c>
      <c r="F1234" s="25" t="s">
        <v>54</v>
      </c>
      <c r="G1234" s="25" t="s">
        <v>56</v>
      </c>
      <c r="H1234" s="17"/>
      <c r="I1234" s="17"/>
      <c r="J1234" s="17"/>
      <c r="K1234" s="25" t="s">
        <v>65</v>
      </c>
      <c r="L1234" s="25" t="s">
        <v>1847</v>
      </c>
      <c r="M1234" s="25" t="s">
        <v>1697</v>
      </c>
      <c r="N1234" s="26">
        <v>3046.49</v>
      </c>
      <c r="O1234" s="26">
        <v>5806.91</v>
      </c>
      <c r="P1234" s="27">
        <v>2760.42</v>
      </c>
      <c r="Q1234" s="28">
        <v>0.90609849367632922</v>
      </c>
      <c r="R1234" s="29">
        <v>0</v>
      </c>
      <c r="S1234" s="29">
        <v>0</v>
      </c>
      <c r="T1234" s="30">
        <v>0</v>
      </c>
      <c r="U1234" s="19"/>
      <c r="V1234" s="26">
        <v>0</v>
      </c>
      <c r="W1234" s="26">
        <v>0</v>
      </c>
      <c r="X1234" s="27">
        <v>0</v>
      </c>
      <c r="Y1234" s="18"/>
      <c r="Z1234" s="29">
        <v>0</v>
      </c>
      <c r="AA1234" s="29">
        <v>0</v>
      </c>
      <c r="AB1234" s="30">
        <v>0</v>
      </c>
      <c r="AC1234" s="19"/>
      <c r="AD1234" s="26">
        <v>0</v>
      </c>
      <c r="AE1234" s="26">
        <v>0</v>
      </c>
      <c r="AF1234" s="27">
        <v>0</v>
      </c>
      <c r="AG1234" s="18"/>
      <c r="AH1234" s="34">
        <v>8</v>
      </c>
      <c r="AI1234" s="34">
        <v>11.5</v>
      </c>
      <c r="AJ1234" s="34">
        <v>3.5</v>
      </c>
      <c r="AK1234" s="32">
        <v>0.4375</v>
      </c>
      <c r="AL1234" s="35">
        <v>44456.041666666664</v>
      </c>
      <c r="AM1234" s="16"/>
    </row>
    <row r="1235" spans="1:39" ht="57.75" x14ac:dyDescent="0.25">
      <c r="A1235" s="25" t="s">
        <v>1688</v>
      </c>
      <c r="B1235" s="25" t="s">
        <v>1136</v>
      </c>
      <c r="C1235" s="39">
        <v>1216254</v>
      </c>
      <c r="D1235" s="25" t="s">
        <v>1930</v>
      </c>
      <c r="E1235" s="25" t="s">
        <v>53</v>
      </c>
      <c r="F1235" s="25" t="s">
        <v>54</v>
      </c>
      <c r="G1235" s="25" t="s">
        <v>56</v>
      </c>
      <c r="H1235" s="17"/>
      <c r="I1235" s="17"/>
      <c r="J1235" s="17"/>
      <c r="K1235" s="25" t="s">
        <v>65</v>
      </c>
      <c r="L1235" s="25" t="s">
        <v>1847</v>
      </c>
      <c r="M1235" s="25" t="s">
        <v>1697</v>
      </c>
      <c r="N1235" s="26">
        <v>1605.9</v>
      </c>
      <c r="O1235" s="26">
        <v>4414.5</v>
      </c>
      <c r="P1235" s="27">
        <v>2808.6</v>
      </c>
      <c r="Q1235" s="28">
        <v>1.7489258359798243</v>
      </c>
      <c r="R1235" s="29">
        <v>0</v>
      </c>
      <c r="S1235" s="29">
        <v>0</v>
      </c>
      <c r="T1235" s="30">
        <v>0</v>
      </c>
      <c r="U1235" s="19"/>
      <c r="V1235" s="26">
        <v>0</v>
      </c>
      <c r="W1235" s="26">
        <v>0</v>
      </c>
      <c r="X1235" s="27">
        <v>0</v>
      </c>
      <c r="Y1235" s="18"/>
      <c r="Z1235" s="29">
        <v>0</v>
      </c>
      <c r="AA1235" s="29">
        <v>0</v>
      </c>
      <c r="AB1235" s="30">
        <v>0</v>
      </c>
      <c r="AC1235" s="19"/>
      <c r="AD1235" s="26">
        <v>0</v>
      </c>
      <c r="AE1235" s="26">
        <v>0</v>
      </c>
      <c r="AF1235" s="27">
        <v>0</v>
      </c>
      <c r="AG1235" s="18"/>
      <c r="AH1235" s="34">
        <v>4</v>
      </c>
      <c r="AI1235" s="34">
        <v>32</v>
      </c>
      <c r="AJ1235" s="34">
        <v>28</v>
      </c>
      <c r="AK1235" s="32">
        <v>7</v>
      </c>
      <c r="AL1235" s="35">
        <v>44588.041666666664</v>
      </c>
      <c r="AM1235" s="16"/>
    </row>
    <row r="1236" spans="1:39" ht="49.5" x14ac:dyDescent="0.25">
      <c r="A1236" s="25" t="s">
        <v>1688</v>
      </c>
      <c r="B1236" s="25" t="s">
        <v>1136</v>
      </c>
      <c r="C1236" s="39">
        <v>1216257</v>
      </c>
      <c r="D1236" s="25" t="s">
        <v>1931</v>
      </c>
      <c r="E1236" s="25" t="s">
        <v>53</v>
      </c>
      <c r="F1236" s="25" t="s">
        <v>54</v>
      </c>
      <c r="G1236" s="25" t="s">
        <v>56</v>
      </c>
      <c r="H1236" s="17"/>
      <c r="I1236" s="17"/>
      <c r="J1236" s="17"/>
      <c r="K1236" s="25" t="s">
        <v>65</v>
      </c>
      <c r="L1236" s="25" t="s">
        <v>1847</v>
      </c>
      <c r="M1236" s="25" t="s">
        <v>1697</v>
      </c>
      <c r="N1236" s="26">
        <v>2006.82</v>
      </c>
      <c r="O1236" s="26">
        <v>2315.8200000000002</v>
      </c>
      <c r="P1236" s="27">
        <v>309.00000000000023</v>
      </c>
      <c r="Q1236" s="28">
        <v>0.15397494543606313</v>
      </c>
      <c r="R1236" s="29">
        <v>0</v>
      </c>
      <c r="S1236" s="29">
        <v>0</v>
      </c>
      <c r="T1236" s="30">
        <v>0</v>
      </c>
      <c r="U1236" s="19"/>
      <c r="V1236" s="26">
        <v>0</v>
      </c>
      <c r="W1236" s="26">
        <v>0</v>
      </c>
      <c r="X1236" s="27">
        <v>0</v>
      </c>
      <c r="Y1236" s="18"/>
      <c r="Z1236" s="29">
        <v>0</v>
      </c>
      <c r="AA1236" s="29">
        <v>0</v>
      </c>
      <c r="AB1236" s="30">
        <v>0</v>
      </c>
      <c r="AC1236" s="19"/>
      <c r="AD1236" s="26">
        <v>0</v>
      </c>
      <c r="AE1236" s="26">
        <v>0</v>
      </c>
      <c r="AF1236" s="27">
        <v>0</v>
      </c>
      <c r="AG1236" s="18"/>
      <c r="AH1236" s="34">
        <v>4</v>
      </c>
      <c r="AI1236" s="34">
        <v>12</v>
      </c>
      <c r="AJ1236" s="34">
        <v>8</v>
      </c>
      <c r="AK1236" s="32">
        <v>2</v>
      </c>
      <c r="AL1236" s="35">
        <v>44603.041666666664</v>
      </c>
      <c r="AM1236" s="16"/>
    </row>
    <row r="1237" spans="1:39" ht="49.5" x14ac:dyDescent="0.25">
      <c r="A1237" s="25" t="s">
        <v>1688</v>
      </c>
      <c r="B1237" s="25" t="s">
        <v>1136</v>
      </c>
      <c r="C1237" s="39">
        <v>1218544</v>
      </c>
      <c r="D1237" s="25" t="s">
        <v>1945</v>
      </c>
      <c r="E1237" s="25" t="s">
        <v>53</v>
      </c>
      <c r="F1237" s="25" t="s">
        <v>54</v>
      </c>
      <c r="G1237" s="25" t="s">
        <v>56</v>
      </c>
      <c r="H1237" s="17"/>
      <c r="I1237" s="17"/>
      <c r="J1237" s="17"/>
      <c r="K1237" s="25" t="s">
        <v>65</v>
      </c>
      <c r="L1237" s="25" t="s">
        <v>1847</v>
      </c>
      <c r="M1237" s="25" t="s">
        <v>1697</v>
      </c>
      <c r="N1237" s="26">
        <v>2935.21</v>
      </c>
      <c r="O1237" s="26">
        <v>6603.01</v>
      </c>
      <c r="P1237" s="27">
        <v>3667.8</v>
      </c>
      <c r="Q1237" s="28">
        <v>1.249586912009703</v>
      </c>
      <c r="R1237" s="29">
        <v>0</v>
      </c>
      <c r="S1237" s="29">
        <v>0</v>
      </c>
      <c r="T1237" s="30">
        <v>0</v>
      </c>
      <c r="U1237" s="19"/>
      <c r="V1237" s="26">
        <v>0</v>
      </c>
      <c r="W1237" s="26">
        <v>0</v>
      </c>
      <c r="X1237" s="27">
        <v>0</v>
      </c>
      <c r="Y1237" s="18"/>
      <c r="Z1237" s="29">
        <v>0</v>
      </c>
      <c r="AA1237" s="29">
        <v>0</v>
      </c>
      <c r="AB1237" s="30">
        <v>0</v>
      </c>
      <c r="AC1237" s="19"/>
      <c r="AD1237" s="26">
        <v>0</v>
      </c>
      <c r="AE1237" s="26">
        <v>0</v>
      </c>
      <c r="AF1237" s="27">
        <v>0</v>
      </c>
      <c r="AG1237" s="18"/>
      <c r="AH1237" s="34">
        <v>34</v>
      </c>
      <c r="AI1237" s="34">
        <v>12</v>
      </c>
      <c r="AJ1237" s="34">
        <v>-22</v>
      </c>
      <c r="AK1237" s="32">
        <v>-0.6470588235294118</v>
      </c>
      <c r="AL1237" s="35">
        <v>44588.041666666664</v>
      </c>
      <c r="AM1237" s="16"/>
    </row>
    <row r="1238" spans="1:39" ht="24.75" x14ac:dyDescent="0.25">
      <c r="A1238" s="25" t="s">
        <v>1688</v>
      </c>
      <c r="B1238" s="25" t="s">
        <v>1136</v>
      </c>
      <c r="C1238" s="39">
        <v>1218546</v>
      </c>
      <c r="D1238" s="25" t="s">
        <v>1946</v>
      </c>
      <c r="E1238" s="25" t="s">
        <v>53</v>
      </c>
      <c r="F1238" s="25" t="s">
        <v>63</v>
      </c>
      <c r="G1238" s="25" t="s">
        <v>56</v>
      </c>
      <c r="H1238" s="17"/>
      <c r="I1238" s="17"/>
      <c r="J1238" s="17"/>
      <c r="K1238" s="25" t="s">
        <v>65</v>
      </c>
      <c r="L1238" s="25" t="s">
        <v>1750</v>
      </c>
      <c r="M1238" s="25" t="s">
        <v>1697</v>
      </c>
      <c r="N1238" s="26">
        <v>73924.31</v>
      </c>
      <c r="O1238" s="26">
        <v>586.64</v>
      </c>
      <c r="P1238" s="27">
        <v>-73337.67</v>
      </c>
      <c r="Q1238" s="28">
        <v>-0.99206431551407104</v>
      </c>
      <c r="R1238" s="29">
        <v>0</v>
      </c>
      <c r="S1238" s="29">
        <v>0</v>
      </c>
      <c r="T1238" s="30">
        <v>0</v>
      </c>
      <c r="U1238" s="19"/>
      <c r="V1238" s="26">
        <v>0</v>
      </c>
      <c r="W1238" s="26">
        <v>0</v>
      </c>
      <c r="X1238" s="27">
        <v>0</v>
      </c>
      <c r="Y1238" s="18"/>
      <c r="Z1238" s="29">
        <v>0</v>
      </c>
      <c r="AA1238" s="29">
        <v>0</v>
      </c>
      <c r="AB1238" s="30">
        <v>0</v>
      </c>
      <c r="AC1238" s="19"/>
      <c r="AD1238" s="26">
        <v>0</v>
      </c>
      <c r="AE1238" s="26">
        <v>0</v>
      </c>
      <c r="AF1238" s="27">
        <v>0</v>
      </c>
      <c r="AG1238" s="18"/>
      <c r="AH1238" s="34">
        <v>3201.99</v>
      </c>
      <c r="AI1238" s="34">
        <v>6</v>
      </c>
      <c r="AJ1238" s="34">
        <v>-3195.99</v>
      </c>
      <c r="AK1238" s="32">
        <v>-0.99812616529095965</v>
      </c>
      <c r="AL1238" s="35">
        <v>44617.041666666664</v>
      </c>
      <c r="AM1238" s="16"/>
    </row>
    <row r="1239" spans="1:39" ht="41.25" x14ac:dyDescent="0.25">
      <c r="A1239" s="25" t="s">
        <v>1688</v>
      </c>
      <c r="B1239" s="25" t="s">
        <v>1136</v>
      </c>
      <c r="C1239" s="39">
        <v>1226277</v>
      </c>
      <c r="D1239" s="25" t="s">
        <v>1952</v>
      </c>
      <c r="E1239" s="25" t="s">
        <v>53</v>
      </c>
      <c r="F1239" s="25" t="s">
        <v>54</v>
      </c>
      <c r="G1239" s="25" t="s">
        <v>56</v>
      </c>
      <c r="H1239" s="17"/>
      <c r="I1239" s="17"/>
      <c r="J1239" s="17"/>
      <c r="K1239" s="25" t="s">
        <v>65</v>
      </c>
      <c r="L1239" s="25" t="s">
        <v>1847</v>
      </c>
      <c r="M1239" s="25" t="s">
        <v>1697</v>
      </c>
      <c r="N1239" s="26">
        <v>3102.1</v>
      </c>
      <c r="O1239" s="26">
        <v>792.05</v>
      </c>
      <c r="P1239" s="27">
        <v>-2310.0500000000002</v>
      </c>
      <c r="Q1239" s="28">
        <v>-0.74467296347635481</v>
      </c>
      <c r="R1239" s="29">
        <v>0</v>
      </c>
      <c r="S1239" s="29">
        <v>0</v>
      </c>
      <c r="T1239" s="30">
        <v>0</v>
      </c>
      <c r="U1239" s="19"/>
      <c r="V1239" s="26">
        <v>0</v>
      </c>
      <c r="W1239" s="26">
        <v>0</v>
      </c>
      <c r="X1239" s="27">
        <v>0</v>
      </c>
      <c r="Y1239" s="18"/>
      <c r="Z1239" s="29">
        <v>0</v>
      </c>
      <c r="AA1239" s="29">
        <v>0</v>
      </c>
      <c r="AB1239" s="30">
        <v>0</v>
      </c>
      <c r="AC1239" s="19"/>
      <c r="AD1239" s="26">
        <v>0</v>
      </c>
      <c r="AE1239" s="26">
        <v>0</v>
      </c>
      <c r="AF1239" s="27">
        <v>0</v>
      </c>
      <c r="AG1239" s="18"/>
      <c r="AH1239" s="34">
        <v>8</v>
      </c>
      <c r="AI1239" s="34">
        <v>6</v>
      </c>
      <c r="AJ1239" s="34">
        <v>-2</v>
      </c>
      <c r="AK1239" s="32">
        <v>-0.25</v>
      </c>
      <c r="AL1239" s="35">
        <v>44564.041666666664</v>
      </c>
      <c r="AM1239" s="16"/>
    </row>
    <row r="1240" spans="1:39" ht="33" x14ac:dyDescent="0.25">
      <c r="A1240" s="25" t="s">
        <v>1688</v>
      </c>
      <c r="B1240" s="25" t="s">
        <v>51</v>
      </c>
      <c r="C1240" s="39">
        <v>1227763</v>
      </c>
      <c r="D1240" s="25" t="s">
        <v>1949</v>
      </c>
      <c r="E1240" s="25" t="s">
        <v>53</v>
      </c>
      <c r="F1240" s="25" t="s">
        <v>54</v>
      </c>
      <c r="G1240" s="25" t="s">
        <v>56</v>
      </c>
      <c r="H1240" s="17"/>
      <c r="I1240" s="17"/>
      <c r="J1240" s="17"/>
      <c r="K1240" s="25" t="s">
        <v>58</v>
      </c>
      <c r="L1240" s="25" t="s">
        <v>1766</v>
      </c>
      <c r="M1240" s="25" t="s">
        <v>1697</v>
      </c>
      <c r="N1240" s="26">
        <v>6344.77</v>
      </c>
      <c r="O1240" s="26">
        <v>31530.83</v>
      </c>
      <c r="P1240" s="27">
        <v>25186.06</v>
      </c>
      <c r="Q1240" s="28">
        <v>3.969578093453348</v>
      </c>
      <c r="R1240" s="29">
        <v>0</v>
      </c>
      <c r="S1240" s="29">
        <v>0</v>
      </c>
      <c r="T1240" s="30">
        <v>0</v>
      </c>
      <c r="U1240" s="19"/>
      <c r="V1240" s="26">
        <v>0</v>
      </c>
      <c r="W1240" s="26">
        <v>0</v>
      </c>
      <c r="X1240" s="27">
        <v>0</v>
      </c>
      <c r="Y1240" s="18"/>
      <c r="Z1240" s="29">
        <v>0</v>
      </c>
      <c r="AA1240" s="29">
        <v>0</v>
      </c>
      <c r="AB1240" s="30">
        <v>0</v>
      </c>
      <c r="AC1240" s="19"/>
      <c r="AD1240" s="26">
        <v>0</v>
      </c>
      <c r="AE1240" s="26">
        <v>0</v>
      </c>
      <c r="AF1240" s="27">
        <v>0</v>
      </c>
      <c r="AG1240" s="18"/>
      <c r="AH1240" s="34">
        <v>8</v>
      </c>
      <c r="AI1240" s="34">
        <v>15.5</v>
      </c>
      <c r="AJ1240" s="34">
        <v>7.5</v>
      </c>
      <c r="AK1240" s="32">
        <v>0.9375</v>
      </c>
      <c r="AL1240" s="35">
        <v>44530.041666666664</v>
      </c>
      <c r="AM1240" s="16"/>
    </row>
    <row r="1241" spans="1:39" ht="57.75" x14ac:dyDescent="0.25">
      <c r="A1241" s="25" t="s">
        <v>1688</v>
      </c>
      <c r="B1241" s="25" t="s">
        <v>1136</v>
      </c>
      <c r="C1241" s="39">
        <v>1228452</v>
      </c>
      <c r="D1241" s="25" t="s">
        <v>1956</v>
      </c>
      <c r="E1241" s="25" t="s">
        <v>53</v>
      </c>
      <c r="F1241" s="25" t="s">
        <v>63</v>
      </c>
      <c r="G1241" s="25" t="s">
        <v>56</v>
      </c>
      <c r="H1241" s="17"/>
      <c r="I1241" s="17"/>
      <c r="J1241" s="17"/>
      <c r="K1241" s="25" t="s">
        <v>65</v>
      </c>
      <c r="L1241" s="25" t="s">
        <v>1847</v>
      </c>
      <c r="M1241" s="25" t="s">
        <v>535</v>
      </c>
      <c r="N1241" s="26">
        <v>0</v>
      </c>
      <c r="O1241" s="26">
        <v>0</v>
      </c>
      <c r="P1241" s="27">
        <v>0</v>
      </c>
      <c r="Q1241" s="18"/>
      <c r="R1241" s="29">
        <v>0</v>
      </c>
      <c r="S1241" s="29">
        <v>0</v>
      </c>
      <c r="T1241" s="30">
        <v>0</v>
      </c>
      <c r="U1241" s="19"/>
      <c r="V1241" s="26">
        <v>0</v>
      </c>
      <c r="W1241" s="26">
        <v>0</v>
      </c>
      <c r="X1241" s="27">
        <v>0</v>
      </c>
      <c r="Y1241" s="18"/>
      <c r="Z1241" s="29">
        <v>0</v>
      </c>
      <c r="AA1241" s="29">
        <v>0</v>
      </c>
      <c r="AB1241" s="30">
        <v>0</v>
      </c>
      <c r="AC1241" s="19"/>
      <c r="AD1241" s="26">
        <v>0</v>
      </c>
      <c r="AE1241" s="26">
        <v>0</v>
      </c>
      <c r="AF1241" s="27">
        <v>0</v>
      </c>
      <c r="AG1241" s="18"/>
      <c r="AH1241" s="34">
        <v>0</v>
      </c>
      <c r="AI1241" s="34">
        <v>0</v>
      </c>
      <c r="AJ1241" s="34">
        <v>0</v>
      </c>
      <c r="AK1241" s="19"/>
      <c r="AL1241" s="35">
        <v>44620.041666666664</v>
      </c>
      <c r="AM1241" s="16"/>
    </row>
    <row r="1242" spans="1:39" ht="41.25" x14ac:dyDescent="0.25">
      <c r="A1242" s="25" t="s">
        <v>1688</v>
      </c>
      <c r="B1242" s="25" t="s">
        <v>1136</v>
      </c>
      <c r="C1242" s="39">
        <v>1230395</v>
      </c>
      <c r="D1242" s="25" t="s">
        <v>1954</v>
      </c>
      <c r="E1242" s="25" t="s">
        <v>53</v>
      </c>
      <c r="F1242" s="25" t="s">
        <v>54</v>
      </c>
      <c r="G1242" s="25" t="s">
        <v>56</v>
      </c>
      <c r="H1242" s="17"/>
      <c r="I1242" s="17"/>
      <c r="J1242" s="17"/>
      <c r="K1242" s="25" t="s">
        <v>65</v>
      </c>
      <c r="L1242" s="25" t="s">
        <v>1847</v>
      </c>
      <c r="M1242" s="25" t="s">
        <v>535</v>
      </c>
      <c r="N1242" s="26">
        <v>0</v>
      </c>
      <c r="O1242" s="26">
        <v>-72.94</v>
      </c>
      <c r="P1242" s="27">
        <v>-72.94</v>
      </c>
      <c r="Q1242" s="18"/>
      <c r="R1242" s="29">
        <v>0</v>
      </c>
      <c r="S1242" s="29">
        <v>0</v>
      </c>
      <c r="T1242" s="30">
        <v>0</v>
      </c>
      <c r="U1242" s="19"/>
      <c r="V1242" s="26">
        <v>0</v>
      </c>
      <c r="W1242" s="26">
        <v>0</v>
      </c>
      <c r="X1242" s="27">
        <v>0</v>
      </c>
      <c r="Y1242" s="18"/>
      <c r="Z1242" s="29">
        <v>0</v>
      </c>
      <c r="AA1242" s="29">
        <v>0</v>
      </c>
      <c r="AB1242" s="30">
        <v>0</v>
      </c>
      <c r="AC1242" s="19"/>
      <c r="AD1242" s="26">
        <v>0</v>
      </c>
      <c r="AE1242" s="26">
        <v>0</v>
      </c>
      <c r="AF1242" s="27">
        <v>0</v>
      </c>
      <c r="AG1242" s="18"/>
      <c r="AH1242" s="34">
        <v>0</v>
      </c>
      <c r="AI1242" s="34">
        <v>-1</v>
      </c>
      <c r="AJ1242" s="34">
        <v>-1</v>
      </c>
      <c r="AK1242" s="19"/>
      <c r="AL1242" s="35">
        <v>44620.041666666664</v>
      </c>
      <c r="AM1242" s="16"/>
    </row>
    <row r="1243" spans="1:39" ht="57.75" x14ac:dyDescent="0.25">
      <c r="A1243" s="25" t="s">
        <v>1688</v>
      </c>
      <c r="B1243" s="25" t="s">
        <v>1136</v>
      </c>
      <c r="C1243" s="39">
        <v>1230398</v>
      </c>
      <c r="D1243" s="25" t="s">
        <v>1955</v>
      </c>
      <c r="E1243" s="25" t="s">
        <v>53</v>
      </c>
      <c r="F1243" s="25" t="s">
        <v>54</v>
      </c>
      <c r="G1243" s="25" t="s">
        <v>56</v>
      </c>
      <c r="H1243" s="17"/>
      <c r="I1243" s="17"/>
      <c r="J1243" s="17"/>
      <c r="K1243" s="25" t="s">
        <v>65</v>
      </c>
      <c r="L1243" s="25" t="s">
        <v>1847</v>
      </c>
      <c r="M1243" s="25" t="s">
        <v>1691</v>
      </c>
      <c r="N1243" s="26">
        <v>0</v>
      </c>
      <c r="O1243" s="26">
        <v>2440.89</v>
      </c>
      <c r="P1243" s="27">
        <v>2440.89</v>
      </c>
      <c r="Q1243" s="18"/>
      <c r="R1243" s="29">
        <v>0</v>
      </c>
      <c r="S1243" s="29">
        <v>0</v>
      </c>
      <c r="T1243" s="30">
        <v>0</v>
      </c>
      <c r="U1243" s="19"/>
      <c r="V1243" s="26">
        <v>0</v>
      </c>
      <c r="W1243" s="26">
        <v>0</v>
      </c>
      <c r="X1243" s="27">
        <v>0</v>
      </c>
      <c r="Y1243" s="18"/>
      <c r="Z1243" s="29">
        <v>0</v>
      </c>
      <c r="AA1243" s="29">
        <v>0</v>
      </c>
      <c r="AB1243" s="30">
        <v>0</v>
      </c>
      <c r="AC1243" s="19"/>
      <c r="AD1243" s="26">
        <v>0</v>
      </c>
      <c r="AE1243" s="26">
        <v>0</v>
      </c>
      <c r="AF1243" s="27">
        <v>0</v>
      </c>
      <c r="AG1243" s="18"/>
      <c r="AH1243" s="34">
        <v>0</v>
      </c>
      <c r="AI1243" s="34">
        <v>10.5</v>
      </c>
      <c r="AJ1243" s="34">
        <v>10.5</v>
      </c>
      <c r="AK1243" s="19"/>
      <c r="AL1243" s="35">
        <v>44620.041666666664</v>
      </c>
      <c r="AM1243" s="16"/>
    </row>
    <row r="1244" spans="1:39" ht="41.25" x14ac:dyDescent="0.25">
      <c r="A1244" s="25" t="s">
        <v>1688</v>
      </c>
      <c r="B1244" s="25" t="s">
        <v>1136</v>
      </c>
      <c r="C1244" s="39">
        <v>1231368</v>
      </c>
      <c r="D1244" s="25" t="s">
        <v>1963</v>
      </c>
      <c r="E1244" s="25" t="s">
        <v>53</v>
      </c>
      <c r="F1244" s="25" t="s">
        <v>54</v>
      </c>
      <c r="G1244" s="25" t="s">
        <v>56</v>
      </c>
      <c r="H1244" s="17"/>
      <c r="I1244" s="17"/>
      <c r="J1244" s="17"/>
      <c r="K1244" s="25" t="s">
        <v>65</v>
      </c>
      <c r="L1244" s="25" t="s">
        <v>1750</v>
      </c>
      <c r="M1244" s="25" t="s">
        <v>1697</v>
      </c>
      <c r="N1244" s="26">
        <v>90916.33</v>
      </c>
      <c r="O1244" s="26">
        <v>45662.35</v>
      </c>
      <c r="P1244" s="27">
        <v>-45253.98</v>
      </c>
      <c r="Q1244" s="28">
        <v>-0.49775414383752625</v>
      </c>
      <c r="R1244" s="29">
        <v>0</v>
      </c>
      <c r="S1244" s="29">
        <v>0</v>
      </c>
      <c r="T1244" s="30">
        <v>0</v>
      </c>
      <c r="U1244" s="19"/>
      <c r="V1244" s="26">
        <v>0</v>
      </c>
      <c r="W1244" s="26">
        <v>0</v>
      </c>
      <c r="X1244" s="27">
        <v>0</v>
      </c>
      <c r="Y1244" s="18"/>
      <c r="Z1244" s="29">
        <v>0</v>
      </c>
      <c r="AA1244" s="29">
        <v>0</v>
      </c>
      <c r="AB1244" s="30">
        <v>0</v>
      </c>
      <c r="AC1244" s="19"/>
      <c r="AD1244" s="26">
        <v>0</v>
      </c>
      <c r="AE1244" s="26">
        <v>0</v>
      </c>
      <c r="AF1244" s="27">
        <v>0</v>
      </c>
      <c r="AG1244" s="18"/>
      <c r="AH1244" s="34">
        <v>49</v>
      </c>
      <c r="AI1244" s="34">
        <v>168.5</v>
      </c>
      <c r="AJ1244" s="34">
        <v>119.5</v>
      </c>
      <c r="AK1244" s="32">
        <v>2.4387755102040818</v>
      </c>
      <c r="AL1244" s="35">
        <v>44631.041666666664</v>
      </c>
      <c r="AM1244" s="16"/>
    </row>
    <row r="1245" spans="1:39" ht="33" x14ac:dyDescent="0.25">
      <c r="A1245" s="25" t="s">
        <v>1688</v>
      </c>
      <c r="B1245" s="25" t="s">
        <v>1136</v>
      </c>
      <c r="C1245" s="39">
        <v>1231743</v>
      </c>
      <c r="D1245" s="25" t="s">
        <v>1966</v>
      </c>
      <c r="E1245" s="25" t="s">
        <v>53</v>
      </c>
      <c r="F1245" s="25" t="s">
        <v>54</v>
      </c>
      <c r="G1245" s="25" t="s">
        <v>56</v>
      </c>
      <c r="H1245" s="17"/>
      <c r="I1245" s="17"/>
      <c r="J1245" s="17"/>
      <c r="K1245" s="25" t="s">
        <v>58</v>
      </c>
      <c r="L1245" s="25" t="s">
        <v>1750</v>
      </c>
      <c r="M1245" s="25" t="s">
        <v>1694</v>
      </c>
      <c r="N1245" s="26">
        <v>57559.65</v>
      </c>
      <c r="O1245" s="26">
        <v>56336.22</v>
      </c>
      <c r="P1245" s="27">
        <v>-1223.4300000000003</v>
      </c>
      <c r="Q1245" s="28">
        <v>-2.1254993732588719E-2</v>
      </c>
      <c r="R1245" s="29">
        <v>0</v>
      </c>
      <c r="S1245" s="29">
        <v>0</v>
      </c>
      <c r="T1245" s="30">
        <v>0</v>
      </c>
      <c r="U1245" s="19"/>
      <c r="V1245" s="26">
        <v>0</v>
      </c>
      <c r="W1245" s="26">
        <v>0</v>
      </c>
      <c r="X1245" s="27">
        <v>0</v>
      </c>
      <c r="Y1245" s="18"/>
      <c r="Z1245" s="29">
        <v>0</v>
      </c>
      <c r="AA1245" s="29">
        <v>0</v>
      </c>
      <c r="AB1245" s="30">
        <v>0</v>
      </c>
      <c r="AC1245" s="19"/>
      <c r="AD1245" s="26">
        <v>0</v>
      </c>
      <c r="AE1245" s="26">
        <v>0</v>
      </c>
      <c r="AF1245" s="27">
        <v>0</v>
      </c>
      <c r="AG1245" s="18"/>
      <c r="AH1245" s="34">
        <v>88</v>
      </c>
      <c r="AI1245" s="34">
        <v>73.5</v>
      </c>
      <c r="AJ1245" s="34">
        <v>-14.5</v>
      </c>
      <c r="AK1245" s="32">
        <v>-0.16477272727272727</v>
      </c>
      <c r="AL1245" s="35">
        <v>44592.041666666664</v>
      </c>
      <c r="AM1245" s="16"/>
    </row>
    <row r="1246" spans="1:39" ht="33" x14ac:dyDescent="0.25">
      <c r="A1246" s="25" t="s">
        <v>1688</v>
      </c>
      <c r="B1246" s="25" t="s">
        <v>1136</v>
      </c>
      <c r="C1246" s="39">
        <v>1231744</v>
      </c>
      <c r="D1246" s="25" t="s">
        <v>1965</v>
      </c>
      <c r="E1246" s="25" t="s">
        <v>53</v>
      </c>
      <c r="F1246" s="25" t="s">
        <v>54</v>
      </c>
      <c r="G1246" s="25" t="s">
        <v>56</v>
      </c>
      <c r="H1246" s="17"/>
      <c r="I1246" s="17"/>
      <c r="J1246" s="17"/>
      <c r="K1246" s="25" t="s">
        <v>58</v>
      </c>
      <c r="L1246" s="25" t="s">
        <v>1750</v>
      </c>
      <c r="M1246" s="25" t="s">
        <v>1691</v>
      </c>
      <c r="N1246" s="26">
        <v>57559.65</v>
      </c>
      <c r="O1246" s="26">
        <v>53293.23</v>
      </c>
      <c r="P1246" s="27">
        <v>-4266.4199999999983</v>
      </c>
      <c r="Q1246" s="28">
        <v>-7.4121715472557567E-2</v>
      </c>
      <c r="R1246" s="29">
        <v>0</v>
      </c>
      <c r="S1246" s="29">
        <v>0</v>
      </c>
      <c r="T1246" s="30">
        <v>0</v>
      </c>
      <c r="U1246" s="19"/>
      <c r="V1246" s="26">
        <v>0</v>
      </c>
      <c r="W1246" s="26">
        <v>0</v>
      </c>
      <c r="X1246" s="27">
        <v>0</v>
      </c>
      <c r="Y1246" s="18"/>
      <c r="Z1246" s="29">
        <v>0</v>
      </c>
      <c r="AA1246" s="29">
        <v>0</v>
      </c>
      <c r="AB1246" s="30">
        <v>0</v>
      </c>
      <c r="AC1246" s="19"/>
      <c r="AD1246" s="26">
        <v>0</v>
      </c>
      <c r="AE1246" s="26">
        <v>0</v>
      </c>
      <c r="AF1246" s="27">
        <v>0</v>
      </c>
      <c r="AG1246" s="18"/>
      <c r="AH1246" s="34">
        <v>88</v>
      </c>
      <c r="AI1246" s="34">
        <v>50</v>
      </c>
      <c r="AJ1246" s="34">
        <v>-38</v>
      </c>
      <c r="AK1246" s="32">
        <v>-0.43181818181818182</v>
      </c>
      <c r="AL1246" s="35">
        <v>44659</v>
      </c>
      <c r="AM1246" s="16"/>
    </row>
    <row r="1247" spans="1:39" ht="49.5" x14ac:dyDescent="0.25">
      <c r="A1247" s="25" t="s">
        <v>1688</v>
      </c>
      <c r="B1247" s="25" t="s">
        <v>1136</v>
      </c>
      <c r="C1247" s="39">
        <v>1231875</v>
      </c>
      <c r="D1247" s="25" t="s">
        <v>1957</v>
      </c>
      <c r="E1247" s="25" t="s">
        <v>53</v>
      </c>
      <c r="F1247" s="25" t="s">
        <v>63</v>
      </c>
      <c r="G1247" s="25" t="s">
        <v>56</v>
      </c>
      <c r="H1247" s="17"/>
      <c r="I1247" s="17"/>
      <c r="J1247" s="17"/>
      <c r="K1247" s="25" t="s">
        <v>65</v>
      </c>
      <c r="L1247" s="25" t="s">
        <v>1847</v>
      </c>
      <c r="M1247" s="25" t="s">
        <v>535</v>
      </c>
      <c r="N1247" s="26">
        <v>0</v>
      </c>
      <c r="O1247" s="26">
        <v>0</v>
      </c>
      <c r="P1247" s="27">
        <v>0</v>
      </c>
      <c r="Q1247" s="18"/>
      <c r="R1247" s="29">
        <v>0</v>
      </c>
      <c r="S1247" s="29">
        <v>0</v>
      </c>
      <c r="T1247" s="30">
        <v>0</v>
      </c>
      <c r="U1247" s="19"/>
      <c r="V1247" s="26">
        <v>0</v>
      </c>
      <c r="W1247" s="26">
        <v>0</v>
      </c>
      <c r="X1247" s="27">
        <v>0</v>
      </c>
      <c r="Y1247" s="18"/>
      <c r="Z1247" s="29">
        <v>0</v>
      </c>
      <c r="AA1247" s="29">
        <v>0</v>
      </c>
      <c r="AB1247" s="30">
        <v>0</v>
      </c>
      <c r="AC1247" s="19"/>
      <c r="AD1247" s="26">
        <v>0</v>
      </c>
      <c r="AE1247" s="26">
        <v>0</v>
      </c>
      <c r="AF1247" s="27">
        <v>0</v>
      </c>
      <c r="AG1247" s="18"/>
      <c r="AH1247" s="34">
        <v>0</v>
      </c>
      <c r="AI1247" s="34">
        <v>0</v>
      </c>
      <c r="AJ1247" s="34">
        <v>0</v>
      </c>
      <c r="AK1247" s="19"/>
      <c r="AL1247" s="35">
        <v>44561.041666666664</v>
      </c>
      <c r="AM1247" s="16"/>
    </row>
    <row r="1248" spans="1:39" ht="49.5" x14ac:dyDescent="0.25">
      <c r="A1248" s="25" t="s">
        <v>1688</v>
      </c>
      <c r="B1248" s="25" t="s">
        <v>1136</v>
      </c>
      <c r="C1248" s="39">
        <v>1232849</v>
      </c>
      <c r="D1248" s="25" t="s">
        <v>1960</v>
      </c>
      <c r="E1248" s="25" t="s">
        <v>53</v>
      </c>
      <c r="F1248" s="25" t="s">
        <v>54</v>
      </c>
      <c r="G1248" s="25" t="s">
        <v>56</v>
      </c>
      <c r="H1248" s="17"/>
      <c r="I1248" s="17"/>
      <c r="J1248" s="17"/>
      <c r="K1248" s="25" t="s">
        <v>65</v>
      </c>
      <c r="L1248" s="25" t="s">
        <v>1847</v>
      </c>
      <c r="M1248" s="25" t="s">
        <v>1697</v>
      </c>
      <c r="N1248" s="26">
        <v>0</v>
      </c>
      <c r="O1248" s="26">
        <v>1188.03</v>
      </c>
      <c r="P1248" s="27">
        <v>1188.03</v>
      </c>
      <c r="Q1248" s="18"/>
      <c r="R1248" s="29">
        <v>0</v>
      </c>
      <c r="S1248" s="29">
        <v>0</v>
      </c>
      <c r="T1248" s="30">
        <v>0</v>
      </c>
      <c r="U1248" s="19"/>
      <c r="V1248" s="26">
        <v>0</v>
      </c>
      <c r="W1248" s="26">
        <v>0</v>
      </c>
      <c r="X1248" s="27">
        <v>0</v>
      </c>
      <c r="Y1248" s="18"/>
      <c r="Z1248" s="29">
        <v>0</v>
      </c>
      <c r="AA1248" s="29">
        <v>0</v>
      </c>
      <c r="AB1248" s="30">
        <v>0</v>
      </c>
      <c r="AC1248" s="19"/>
      <c r="AD1248" s="26">
        <v>0</v>
      </c>
      <c r="AE1248" s="26">
        <v>0</v>
      </c>
      <c r="AF1248" s="27">
        <v>0</v>
      </c>
      <c r="AG1248" s="18"/>
      <c r="AH1248" s="34">
        <v>0</v>
      </c>
      <c r="AI1248" s="34">
        <v>4</v>
      </c>
      <c r="AJ1248" s="34">
        <v>4</v>
      </c>
      <c r="AK1248" s="19"/>
      <c r="AL1248" s="35">
        <v>44561.041666666664</v>
      </c>
      <c r="AM1248" s="16"/>
    </row>
    <row r="1249" spans="1:39" ht="41.25" x14ac:dyDescent="0.25">
      <c r="A1249" s="25" t="s">
        <v>1688</v>
      </c>
      <c r="B1249" s="25" t="s">
        <v>1136</v>
      </c>
      <c r="C1249" s="39">
        <v>1233085</v>
      </c>
      <c r="D1249" s="25" t="s">
        <v>1961</v>
      </c>
      <c r="E1249" s="25" t="s">
        <v>53</v>
      </c>
      <c r="F1249" s="25" t="s">
        <v>63</v>
      </c>
      <c r="G1249" s="25" t="s">
        <v>56</v>
      </c>
      <c r="H1249" s="17"/>
      <c r="I1249" s="17"/>
      <c r="J1249" s="17"/>
      <c r="K1249" s="25" t="s">
        <v>65</v>
      </c>
      <c r="L1249" s="25" t="s">
        <v>1847</v>
      </c>
      <c r="M1249" s="25" t="s">
        <v>535</v>
      </c>
      <c r="N1249" s="26">
        <v>0</v>
      </c>
      <c r="O1249" s="26">
        <v>0</v>
      </c>
      <c r="P1249" s="27">
        <v>0</v>
      </c>
      <c r="Q1249" s="18"/>
      <c r="R1249" s="29">
        <v>0</v>
      </c>
      <c r="S1249" s="29">
        <v>0</v>
      </c>
      <c r="T1249" s="30">
        <v>0</v>
      </c>
      <c r="U1249" s="19"/>
      <c r="V1249" s="26">
        <v>0</v>
      </c>
      <c r="W1249" s="26">
        <v>0</v>
      </c>
      <c r="X1249" s="27">
        <v>0</v>
      </c>
      <c r="Y1249" s="18"/>
      <c r="Z1249" s="29">
        <v>0</v>
      </c>
      <c r="AA1249" s="29">
        <v>0</v>
      </c>
      <c r="AB1249" s="30">
        <v>0</v>
      </c>
      <c r="AC1249" s="19"/>
      <c r="AD1249" s="26">
        <v>0</v>
      </c>
      <c r="AE1249" s="26">
        <v>0</v>
      </c>
      <c r="AF1249" s="27">
        <v>0</v>
      </c>
      <c r="AG1249" s="18"/>
      <c r="AH1249" s="34">
        <v>0</v>
      </c>
      <c r="AI1249" s="34">
        <v>0</v>
      </c>
      <c r="AJ1249" s="34">
        <v>0</v>
      </c>
      <c r="AK1249" s="19"/>
      <c r="AL1249" s="35">
        <v>44561.041666666664</v>
      </c>
      <c r="AM1249" s="16"/>
    </row>
    <row r="1250" spans="1:39" ht="41.25" x14ac:dyDescent="0.25">
      <c r="A1250" s="25" t="s">
        <v>1688</v>
      </c>
      <c r="B1250" s="25" t="s">
        <v>1136</v>
      </c>
      <c r="C1250" s="39">
        <v>1234019</v>
      </c>
      <c r="D1250" s="25" t="s">
        <v>1968</v>
      </c>
      <c r="E1250" s="25" t="s">
        <v>53</v>
      </c>
      <c r="F1250" s="25" t="s">
        <v>54</v>
      </c>
      <c r="G1250" s="25" t="s">
        <v>56</v>
      </c>
      <c r="H1250" s="17"/>
      <c r="I1250" s="17"/>
      <c r="J1250" s="17"/>
      <c r="K1250" s="25" t="s">
        <v>65</v>
      </c>
      <c r="L1250" s="25" t="s">
        <v>1847</v>
      </c>
      <c r="M1250" s="25" t="s">
        <v>1697</v>
      </c>
      <c r="N1250" s="26">
        <v>4045.44</v>
      </c>
      <c r="O1250" s="26">
        <v>4662.3999999999996</v>
      </c>
      <c r="P1250" s="27">
        <v>616.95999999999958</v>
      </c>
      <c r="Q1250" s="28">
        <v>0.15250751463376039</v>
      </c>
      <c r="R1250" s="29">
        <v>0</v>
      </c>
      <c r="S1250" s="29">
        <v>0</v>
      </c>
      <c r="T1250" s="30">
        <v>0</v>
      </c>
      <c r="U1250" s="19"/>
      <c r="V1250" s="26">
        <v>0</v>
      </c>
      <c r="W1250" s="26">
        <v>0</v>
      </c>
      <c r="X1250" s="27">
        <v>0</v>
      </c>
      <c r="Y1250" s="18"/>
      <c r="Z1250" s="29">
        <v>0</v>
      </c>
      <c r="AA1250" s="29">
        <v>0</v>
      </c>
      <c r="AB1250" s="30">
        <v>0</v>
      </c>
      <c r="AC1250" s="19"/>
      <c r="AD1250" s="26">
        <v>0</v>
      </c>
      <c r="AE1250" s="26">
        <v>0</v>
      </c>
      <c r="AF1250" s="27">
        <v>0</v>
      </c>
      <c r="AG1250" s="18"/>
      <c r="AH1250" s="34">
        <v>9</v>
      </c>
      <c r="AI1250" s="34">
        <v>12</v>
      </c>
      <c r="AJ1250" s="34">
        <v>3</v>
      </c>
      <c r="AK1250" s="32">
        <v>0.33333333333333331</v>
      </c>
      <c r="AL1250" s="35">
        <v>44561.041666666664</v>
      </c>
      <c r="AM1250" s="16"/>
    </row>
    <row r="1251" spans="1:39" ht="16.5" x14ac:dyDescent="0.25">
      <c r="A1251" s="25" t="s">
        <v>1688</v>
      </c>
      <c r="B1251" s="25" t="s">
        <v>1136</v>
      </c>
      <c r="C1251" s="39">
        <v>1234692</v>
      </c>
      <c r="D1251" s="25" t="s">
        <v>1971</v>
      </c>
      <c r="E1251" s="25" t="s">
        <v>53</v>
      </c>
      <c r="F1251" s="25" t="s">
        <v>54</v>
      </c>
      <c r="G1251" s="25" t="s">
        <v>56</v>
      </c>
      <c r="H1251" s="17"/>
      <c r="I1251" s="17"/>
      <c r="J1251" s="17"/>
      <c r="K1251" s="25" t="s">
        <v>282</v>
      </c>
      <c r="L1251" s="25" t="s">
        <v>1690</v>
      </c>
      <c r="M1251" s="25" t="s">
        <v>1691</v>
      </c>
      <c r="N1251" s="26">
        <v>2201.85</v>
      </c>
      <c r="O1251" s="26">
        <v>2056.31</v>
      </c>
      <c r="P1251" s="27">
        <v>-145.53999999999996</v>
      </c>
      <c r="Q1251" s="28">
        <v>-6.6098962236301281E-2</v>
      </c>
      <c r="R1251" s="29">
        <v>0</v>
      </c>
      <c r="S1251" s="29">
        <v>0</v>
      </c>
      <c r="T1251" s="30">
        <v>0</v>
      </c>
      <c r="U1251" s="19"/>
      <c r="V1251" s="26">
        <v>0</v>
      </c>
      <c r="W1251" s="26">
        <v>0</v>
      </c>
      <c r="X1251" s="27">
        <v>0</v>
      </c>
      <c r="Y1251" s="18"/>
      <c r="Z1251" s="29">
        <v>0</v>
      </c>
      <c r="AA1251" s="29">
        <v>0</v>
      </c>
      <c r="AB1251" s="30">
        <v>0</v>
      </c>
      <c r="AC1251" s="19"/>
      <c r="AD1251" s="26">
        <v>0</v>
      </c>
      <c r="AE1251" s="26">
        <v>0</v>
      </c>
      <c r="AF1251" s="27">
        <v>0</v>
      </c>
      <c r="AG1251" s="18"/>
      <c r="AH1251" s="34">
        <v>13.5</v>
      </c>
      <c r="AI1251" s="34">
        <v>8.5</v>
      </c>
      <c r="AJ1251" s="34">
        <v>-5</v>
      </c>
      <c r="AK1251" s="32">
        <v>-0.37037037037037035</v>
      </c>
      <c r="AL1251" s="35">
        <v>44561.041666666664</v>
      </c>
      <c r="AM1251" s="16"/>
    </row>
    <row r="1252" spans="1:39" ht="57.75" x14ac:dyDescent="0.25">
      <c r="A1252" s="25" t="s">
        <v>1688</v>
      </c>
      <c r="B1252" s="25" t="s">
        <v>1136</v>
      </c>
      <c r="C1252" s="39">
        <v>1234837</v>
      </c>
      <c r="D1252" s="25" t="s">
        <v>1969</v>
      </c>
      <c r="E1252" s="25" t="s">
        <v>53</v>
      </c>
      <c r="F1252" s="25" t="s">
        <v>54</v>
      </c>
      <c r="G1252" s="25" t="s">
        <v>56</v>
      </c>
      <c r="H1252" s="17"/>
      <c r="I1252" s="17"/>
      <c r="J1252" s="17"/>
      <c r="K1252" s="25" t="s">
        <v>65</v>
      </c>
      <c r="L1252" s="25" t="s">
        <v>1750</v>
      </c>
      <c r="M1252" s="25" t="s">
        <v>1697</v>
      </c>
      <c r="N1252" s="26">
        <v>0</v>
      </c>
      <c r="O1252" s="26">
        <v>6566.19</v>
      </c>
      <c r="P1252" s="27">
        <v>6566.19</v>
      </c>
      <c r="Q1252" s="18"/>
      <c r="R1252" s="29">
        <v>0</v>
      </c>
      <c r="S1252" s="29">
        <v>0</v>
      </c>
      <c r="T1252" s="30">
        <v>0</v>
      </c>
      <c r="U1252" s="19"/>
      <c r="V1252" s="26">
        <v>0</v>
      </c>
      <c r="W1252" s="26">
        <v>0</v>
      </c>
      <c r="X1252" s="27">
        <v>0</v>
      </c>
      <c r="Y1252" s="18"/>
      <c r="Z1252" s="29">
        <v>0</v>
      </c>
      <c r="AA1252" s="29">
        <v>0</v>
      </c>
      <c r="AB1252" s="30">
        <v>0</v>
      </c>
      <c r="AC1252" s="19"/>
      <c r="AD1252" s="26">
        <v>0</v>
      </c>
      <c r="AE1252" s="26">
        <v>0</v>
      </c>
      <c r="AF1252" s="27">
        <v>0</v>
      </c>
      <c r="AG1252" s="18"/>
      <c r="AH1252" s="34">
        <v>0</v>
      </c>
      <c r="AI1252" s="34">
        <v>26</v>
      </c>
      <c r="AJ1252" s="34">
        <v>26</v>
      </c>
      <c r="AK1252" s="19"/>
      <c r="AL1252" s="35">
        <v>44561.041666666664</v>
      </c>
      <c r="AM1252" s="16"/>
    </row>
    <row r="1253" spans="1:39" ht="41.25" x14ac:dyDescent="0.25">
      <c r="A1253" s="25" t="s">
        <v>1688</v>
      </c>
      <c r="B1253" s="25" t="s">
        <v>1136</v>
      </c>
      <c r="C1253" s="39">
        <v>1236307</v>
      </c>
      <c r="D1253" s="25" t="s">
        <v>1974</v>
      </c>
      <c r="E1253" s="25" t="s">
        <v>53</v>
      </c>
      <c r="F1253" s="25" t="s">
        <v>63</v>
      </c>
      <c r="G1253" s="25" t="s">
        <v>56</v>
      </c>
      <c r="H1253" s="17"/>
      <c r="I1253" s="17"/>
      <c r="J1253" s="17"/>
      <c r="K1253" s="25" t="s">
        <v>65</v>
      </c>
      <c r="L1253" s="25" t="s">
        <v>1847</v>
      </c>
      <c r="M1253" s="25" t="s">
        <v>535</v>
      </c>
      <c r="N1253" s="26">
        <v>8604.68</v>
      </c>
      <c r="O1253" s="26">
        <v>0</v>
      </c>
      <c r="P1253" s="27">
        <v>-8604.68</v>
      </c>
      <c r="Q1253" s="28">
        <v>-1</v>
      </c>
      <c r="R1253" s="29">
        <v>0</v>
      </c>
      <c r="S1253" s="29">
        <v>0</v>
      </c>
      <c r="T1253" s="30">
        <v>0</v>
      </c>
      <c r="U1253" s="19"/>
      <c r="V1253" s="26">
        <v>0</v>
      </c>
      <c r="W1253" s="26">
        <v>0</v>
      </c>
      <c r="X1253" s="27">
        <v>0</v>
      </c>
      <c r="Y1253" s="18"/>
      <c r="Z1253" s="29">
        <v>0</v>
      </c>
      <c r="AA1253" s="29">
        <v>0</v>
      </c>
      <c r="AB1253" s="30">
        <v>0</v>
      </c>
      <c r="AC1253" s="19"/>
      <c r="AD1253" s="26">
        <v>0</v>
      </c>
      <c r="AE1253" s="26">
        <v>0</v>
      </c>
      <c r="AF1253" s="27">
        <v>0</v>
      </c>
      <c r="AG1253" s="18"/>
      <c r="AH1253" s="34">
        <v>25</v>
      </c>
      <c r="AI1253" s="34">
        <v>0</v>
      </c>
      <c r="AJ1253" s="34">
        <v>-25</v>
      </c>
      <c r="AK1253" s="32">
        <v>-1</v>
      </c>
      <c r="AL1253" s="35">
        <v>44561.041666666664</v>
      </c>
      <c r="AM1253" s="16"/>
    </row>
    <row r="1254" spans="1:39" ht="49.5" x14ac:dyDescent="0.25">
      <c r="A1254" s="25" t="s">
        <v>1688</v>
      </c>
      <c r="B1254" s="25" t="s">
        <v>1136</v>
      </c>
      <c r="C1254" s="39">
        <v>1236937</v>
      </c>
      <c r="D1254" s="25" t="s">
        <v>1976</v>
      </c>
      <c r="E1254" s="25" t="s">
        <v>53</v>
      </c>
      <c r="F1254" s="25" t="s">
        <v>54</v>
      </c>
      <c r="G1254" s="25" t="s">
        <v>56</v>
      </c>
      <c r="H1254" s="17"/>
      <c r="I1254" s="17"/>
      <c r="J1254" s="17"/>
      <c r="K1254" s="25" t="s">
        <v>65</v>
      </c>
      <c r="L1254" s="25" t="s">
        <v>1847</v>
      </c>
      <c r="M1254" s="25" t="s">
        <v>535</v>
      </c>
      <c r="N1254" s="26">
        <v>0</v>
      </c>
      <c r="O1254" s="26">
        <v>501.37</v>
      </c>
      <c r="P1254" s="27">
        <v>501.37</v>
      </c>
      <c r="Q1254" s="18"/>
      <c r="R1254" s="29">
        <v>0</v>
      </c>
      <c r="S1254" s="29">
        <v>0</v>
      </c>
      <c r="T1254" s="30">
        <v>0</v>
      </c>
      <c r="U1254" s="19"/>
      <c r="V1254" s="26">
        <v>0</v>
      </c>
      <c r="W1254" s="26">
        <v>0</v>
      </c>
      <c r="X1254" s="27">
        <v>0</v>
      </c>
      <c r="Y1254" s="18"/>
      <c r="Z1254" s="29">
        <v>0</v>
      </c>
      <c r="AA1254" s="29">
        <v>0</v>
      </c>
      <c r="AB1254" s="30">
        <v>0</v>
      </c>
      <c r="AC1254" s="19"/>
      <c r="AD1254" s="26">
        <v>0</v>
      </c>
      <c r="AE1254" s="26">
        <v>0</v>
      </c>
      <c r="AF1254" s="27">
        <v>0</v>
      </c>
      <c r="AG1254" s="18"/>
      <c r="AH1254" s="34">
        <v>0</v>
      </c>
      <c r="AI1254" s="34">
        <v>0</v>
      </c>
      <c r="AJ1254" s="34">
        <v>0</v>
      </c>
      <c r="AK1254" s="19"/>
      <c r="AL1254" s="35">
        <v>44561.041666666664</v>
      </c>
      <c r="AM1254" s="16"/>
    </row>
    <row r="1255" spans="1:39" ht="49.5" x14ac:dyDescent="0.25">
      <c r="A1255" s="25" t="s">
        <v>1688</v>
      </c>
      <c r="B1255" s="25" t="s">
        <v>1136</v>
      </c>
      <c r="C1255" s="39">
        <v>1236938</v>
      </c>
      <c r="D1255" s="25" t="s">
        <v>1975</v>
      </c>
      <c r="E1255" s="25" t="s">
        <v>53</v>
      </c>
      <c r="F1255" s="25" t="s">
        <v>54</v>
      </c>
      <c r="G1255" s="25" t="s">
        <v>56</v>
      </c>
      <c r="H1255" s="17"/>
      <c r="I1255" s="17"/>
      <c r="J1255" s="17"/>
      <c r="K1255" s="25" t="s">
        <v>65</v>
      </c>
      <c r="L1255" s="25" t="s">
        <v>1847</v>
      </c>
      <c r="M1255" s="25" t="s">
        <v>1697</v>
      </c>
      <c r="N1255" s="26">
        <v>0</v>
      </c>
      <c r="O1255" s="26">
        <v>525.88</v>
      </c>
      <c r="P1255" s="27">
        <v>525.88</v>
      </c>
      <c r="Q1255" s="18"/>
      <c r="R1255" s="29">
        <v>0</v>
      </c>
      <c r="S1255" s="29">
        <v>0</v>
      </c>
      <c r="T1255" s="30">
        <v>0</v>
      </c>
      <c r="U1255" s="19"/>
      <c r="V1255" s="26">
        <v>0</v>
      </c>
      <c r="W1255" s="26">
        <v>0</v>
      </c>
      <c r="X1255" s="27">
        <v>0</v>
      </c>
      <c r="Y1255" s="18"/>
      <c r="Z1255" s="29">
        <v>0</v>
      </c>
      <c r="AA1255" s="29">
        <v>0</v>
      </c>
      <c r="AB1255" s="30">
        <v>0</v>
      </c>
      <c r="AC1255" s="19"/>
      <c r="AD1255" s="26">
        <v>0</v>
      </c>
      <c r="AE1255" s="26">
        <v>0</v>
      </c>
      <c r="AF1255" s="27">
        <v>0</v>
      </c>
      <c r="AG1255" s="18"/>
      <c r="AH1255" s="34">
        <v>0</v>
      </c>
      <c r="AI1255" s="34">
        <v>4</v>
      </c>
      <c r="AJ1255" s="34">
        <v>4</v>
      </c>
      <c r="AK1255" s="19"/>
      <c r="AL1255" s="35">
        <v>44561.041666666664</v>
      </c>
      <c r="AM1255" s="16"/>
    </row>
    <row r="1256" spans="1:39" ht="41.25" x14ac:dyDescent="0.25">
      <c r="A1256" s="25" t="s">
        <v>1688</v>
      </c>
      <c r="B1256" s="25" t="s">
        <v>1136</v>
      </c>
      <c r="C1256" s="39">
        <v>1237738</v>
      </c>
      <c r="D1256" s="25" t="s">
        <v>1978</v>
      </c>
      <c r="E1256" s="25" t="s">
        <v>53</v>
      </c>
      <c r="F1256" s="25" t="s">
        <v>54</v>
      </c>
      <c r="G1256" s="25" t="s">
        <v>56</v>
      </c>
      <c r="H1256" s="17"/>
      <c r="I1256" s="17"/>
      <c r="J1256" s="17"/>
      <c r="K1256" s="25" t="s">
        <v>65</v>
      </c>
      <c r="L1256" s="25" t="s">
        <v>1717</v>
      </c>
      <c r="M1256" s="25" t="s">
        <v>535</v>
      </c>
      <c r="N1256" s="26">
        <v>0</v>
      </c>
      <c r="O1256" s="26">
        <v>1647.81</v>
      </c>
      <c r="P1256" s="27">
        <v>1647.81</v>
      </c>
      <c r="Q1256" s="18"/>
      <c r="R1256" s="29">
        <v>0</v>
      </c>
      <c r="S1256" s="29">
        <v>0</v>
      </c>
      <c r="T1256" s="30">
        <v>0</v>
      </c>
      <c r="U1256" s="19"/>
      <c r="V1256" s="26">
        <v>0</v>
      </c>
      <c r="W1256" s="26">
        <v>0</v>
      </c>
      <c r="X1256" s="27">
        <v>0</v>
      </c>
      <c r="Y1256" s="18"/>
      <c r="Z1256" s="29">
        <v>0</v>
      </c>
      <c r="AA1256" s="29">
        <v>0</v>
      </c>
      <c r="AB1256" s="30">
        <v>0</v>
      </c>
      <c r="AC1256" s="19"/>
      <c r="AD1256" s="26">
        <v>0</v>
      </c>
      <c r="AE1256" s="26">
        <v>0</v>
      </c>
      <c r="AF1256" s="27">
        <v>0</v>
      </c>
      <c r="AG1256" s="18"/>
      <c r="AH1256" s="34">
        <v>0</v>
      </c>
      <c r="AI1256" s="34">
        <v>0</v>
      </c>
      <c r="AJ1256" s="34">
        <v>0</v>
      </c>
      <c r="AK1256" s="19"/>
      <c r="AL1256" s="35">
        <v>44561.041666666664</v>
      </c>
      <c r="AM1256" s="16"/>
    </row>
    <row r="1257" spans="1:39" ht="66" x14ac:dyDescent="0.25">
      <c r="A1257" s="25" t="s">
        <v>1688</v>
      </c>
      <c r="B1257" s="25" t="s">
        <v>1136</v>
      </c>
      <c r="C1257" s="39">
        <v>1237757</v>
      </c>
      <c r="D1257" s="25" t="s">
        <v>1979</v>
      </c>
      <c r="E1257" s="25" t="s">
        <v>53</v>
      </c>
      <c r="F1257" s="25" t="s">
        <v>54</v>
      </c>
      <c r="G1257" s="25" t="s">
        <v>56</v>
      </c>
      <c r="H1257" s="17"/>
      <c r="I1257" s="17"/>
      <c r="J1257" s="17"/>
      <c r="K1257" s="25" t="s">
        <v>65</v>
      </c>
      <c r="L1257" s="25" t="s">
        <v>1847</v>
      </c>
      <c r="M1257" s="25" t="s">
        <v>535</v>
      </c>
      <c r="N1257" s="26">
        <v>0</v>
      </c>
      <c r="O1257" s="26">
        <v>556.28</v>
      </c>
      <c r="P1257" s="27">
        <v>556.28</v>
      </c>
      <c r="Q1257" s="18"/>
      <c r="R1257" s="29">
        <v>0</v>
      </c>
      <c r="S1257" s="29">
        <v>0</v>
      </c>
      <c r="T1257" s="30">
        <v>0</v>
      </c>
      <c r="U1257" s="19"/>
      <c r="V1257" s="26">
        <v>0</v>
      </c>
      <c r="W1257" s="26">
        <v>0</v>
      </c>
      <c r="X1257" s="27">
        <v>0</v>
      </c>
      <c r="Y1257" s="18"/>
      <c r="Z1257" s="29">
        <v>0</v>
      </c>
      <c r="AA1257" s="29">
        <v>0</v>
      </c>
      <c r="AB1257" s="30">
        <v>0</v>
      </c>
      <c r="AC1257" s="19"/>
      <c r="AD1257" s="26">
        <v>0</v>
      </c>
      <c r="AE1257" s="26">
        <v>0</v>
      </c>
      <c r="AF1257" s="27">
        <v>0</v>
      </c>
      <c r="AG1257" s="18"/>
      <c r="AH1257" s="34">
        <v>0</v>
      </c>
      <c r="AI1257" s="34">
        <v>0</v>
      </c>
      <c r="AJ1257" s="34">
        <v>0</v>
      </c>
      <c r="AK1257" s="19"/>
      <c r="AL1257" s="35">
        <v>44561.041666666664</v>
      </c>
      <c r="AM1257" s="16"/>
    </row>
    <row r="1258" spans="1:39" ht="49.5" x14ac:dyDescent="0.25">
      <c r="A1258" s="25" t="s">
        <v>1688</v>
      </c>
      <c r="B1258" s="25" t="s">
        <v>1136</v>
      </c>
      <c r="C1258" s="39">
        <v>1238253</v>
      </c>
      <c r="D1258" s="25" t="s">
        <v>1980</v>
      </c>
      <c r="E1258" s="25" t="s">
        <v>53</v>
      </c>
      <c r="F1258" s="25" t="s">
        <v>54</v>
      </c>
      <c r="G1258" s="25" t="s">
        <v>56</v>
      </c>
      <c r="H1258" s="17"/>
      <c r="I1258" s="17"/>
      <c r="J1258" s="17"/>
      <c r="K1258" s="25" t="s">
        <v>65</v>
      </c>
      <c r="L1258" s="25" t="s">
        <v>1766</v>
      </c>
      <c r="M1258" s="25" t="s">
        <v>535</v>
      </c>
      <c r="N1258" s="26">
        <v>0</v>
      </c>
      <c r="O1258" s="26">
        <v>35603.39</v>
      </c>
      <c r="P1258" s="27">
        <v>35603.39</v>
      </c>
      <c r="Q1258" s="18"/>
      <c r="R1258" s="29">
        <v>0</v>
      </c>
      <c r="S1258" s="29">
        <v>0</v>
      </c>
      <c r="T1258" s="30">
        <v>0</v>
      </c>
      <c r="U1258" s="19"/>
      <c r="V1258" s="26">
        <v>0</v>
      </c>
      <c r="W1258" s="26">
        <v>0</v>
      </c>
      <c r="X1258" s="27">
        <v>0</v>
      </c>
      <c r="Y1258" s="18"/>
      <c r="Z1258" s="29">
        <v>0</v>
      </c>
      <c r="AA1258" s="29">
        <v>0</v>
      </c>
      <c r="AB1258" s="30">
        <v>0</v>
      </c>
      <c r="AC1258" s="19"/>
      <c r="AD1258" s="26">
        <v>0</v>
      </c>
      <c r="AE1258" s="26">
        <v>0</v>
      </c>
      <c r="AF1258" s="27">
        <v>0</v>
      </c>
      <c r="AG1258" s="18"/>
      <c r="AH1258" s="34">
        <v>0</v>
      </c>
      <c r="AI1258" s="34">
        <v>80.5</v>
      </c>
      <c r="AJ1258" s="34">
        <v>80.5</v>
      </c>
      <c r="AK1258" s="19"/>
      <c r="AL1258" s="35">
        <v>44561.041666666664</v>
      </c>
      <c r="AM1258" s="16"/>
    </row>
    <row r="1259" spans="1:39" ht="41.25" x14ac:dyDescent="0.25">
      <c r="A1259" s="25" t="s">
        <v>1688</v>
      </c>
      <c r="B1259" s="25" t="s">
        <v>1136</v>
      </c>
      <c r="C1259" s="39">
        <v>1239939</v>
      </c>
      <c r="D1259" s="25" t="s">
        <v>1983</v>
      </c>
      <c r="E1259" s="25" t="s">
        <v>53</v>
      </c>
      <c r="F1259" s="25" t="s">
        <v>54</v>
      </c>
      <c r="G1259" s="25" t="s">
        <v>56</v>
      </c>
      <c r="H1259" s="17"/>
      <c r="I1259" s="17"/>
      <c r="J1259" s="17"/>
      <c r="K1259" s="25" t="s">
        <v>65</v>
      </c>
      <c r="L1259" s="25" t="s">
        <v>1847</v>
      </c>
      <c r="M1259" s="25" t="s">
        <v>1691</v>
      </c>
      <c r="N1259" s="26">
        <v>0</v>
      </c>
      <c r="O1259" s="26">
        <v>250.85</v>
      </c>
      <c r="P1259" s="27">
        <v>250.85</v>
      </c>
      <c r="Q1259" s="18"/>
      <c r="R1259" s="29">
        <v>0</v>
      </c>
      <c r="S1259" s="29">
        <v>0</v>
      </c>
      <c r="T1259" s="30">
        <v>0</v>
      </c>
      <c r="U1259" s="19"/>
      <c r="V1259" s="26">
        <v>0</v>
      </c>
      <c r="W1259" s="26">
        <v>0</v>
      </c>
      <c r="X1259" s="27">
        <v>0</v>
      </c>
      <c r="Y1259" s="18"/>
      <c r="Z1259" s="29">
        <v>0</v>
      </c>
      <c r="AA1259" s="29">
        <v>0</v>
      </c>
      <c r="AB1259" s="30">
        <v>0</v>
      </c>
      <c r="AC1259" s="19"/>
      <c r="AD1259" s="26">
        <v>0</v>
      </c>
      <c r="AE1259" s="26">
        <v>0</v>
      </c>
      <c r="AF1259" s="27">
        <v>0</v>
      </c>
      <c r="AG1259" s="18"/>
      <c r="AH1259" s="34">
        <v>0</v>
      </c>
      <c r="AI1259" s="34">
        <v>2</v>
      </c>
      <c r="AJ1259" s="34">
        <v>2</v>
      </c>
      <c r="AK1259" s="19"/>
      <c r="AL1259" s="35">
        <v>44561.041666666664</v>
      </c>
      <c r="AM1259" s="16"/>
    </row>
    <row r="1260" spans="1:39" ht="41.25" x14ac:dyDescent="0.25">
      <c r="A1260" s="25" t="s">
        <v>1688</v>
      </c>
      <c r="B1260" s="25" t="s">
        <v>1136</v>
      </c>
      <c r="C1260" s="39">
        <v>1240661</v>
      </c>
      <c r="D1260" s="25" t="s">
        <v>1982</v>
      </c>
      <c r="E1260" s="25" t="s">
        <v>53</v>
      </c>
      <c r="F1260" s="25" t="s">
        <v>54</v>
      </c>
      <c r="G1260" s="25" t="s">
        <v>56</v>
      </c>
      <c r="H1260" s="17"/>
      <c r="I1260" s="17"/>
      <c r="J1260" s="17"/>
      <c r="K1260" s="25" t="s">
        <v>65</v>
      </c>
      <c r="L1260" s="25" t="s">
        <v>1750</v>
      </c>
      <c r="M1260" s="25" t="s">
        <v>535</v>
      </c>
      <c r="N1260" s="26">
        <v>0</v>
      </c>
      <c r="O1260" s="26">
        <v>0</v>
      </c>
      <c r="P1260" s="27">
        <v>0</v>
      </c>
      <c r="Q1260" s="18"/>
      <c r="R1260" s="29">
        <v>0</v>
      </c>
      <c r="S1260" s="29">
        <v>0</v>
      </c>
      <c r="T1260" s="30">
        <v>0</v>
      </c>
      <c r="U1260" s="19"/>
      <c r="V1260" s="26">
        <v>0</v>
      </c>
      <c r="W1260" s="26">
        <v>0</v>
      </c>
      <c r="X1260" s="27">
        <v>0</v>
      </c>
      <c r="Y1260" s="18"/>
      <c r="Z1260" s="29">
        <v>0</v>
      </c>
      <c r="AA1260" s="29">
        <v>0</v>
      </c>
      <c r="AB1260" s="30">
        <v>0</v>
      </c>
      <c r="AC1260" s="19"/>
      <c r="AD1260" s="26">
        <v>0</v>
      </c>
      <c r="AE1260" s="26">
        <v>0</v>
      </c>
      <c r="AF1260" s="27">
        <v>0</v>
      </c>
      <c r="AG1260" s="18"/>
      <c r="AH1260" s="34">
        <v>0</v>
      </c>
      <c r="AI1260" s="34">
        <v>0</v>
      </c>
      <c r="AJ1260" s="34">
        <v>0</v>
      </c>
      <c r="AK1260" s="19"/>
      <c r="AL1260" s="35">
        <v>44561.041666666664</v>
      </c>
      <c r="AM1260" s="16"/>
    </row>
    <row r="1261" spans="1:39" ht="41.25" x14ac:dyDescent="0.25">
      <c r="A1261" s="25" t="s">
        <v>1688</v>
      </c>
      <c r="B1261" s="25" t="s">
        <v>1136</v>
      </c>
      <c r="C1261" s="39">
        <v>1241767</v>
      </c>
      <c r="D1261" s="25" t="s">
        <v>4857</v>
      </c>
      <c r="E1261" s="25" t="s">
        <v>53</v>
      </c>
      <c r="F1261" s="25" t="s">
        <v>54</v>
      </c>
      <c r="G1261" s="25" t="s">
        <v>56</v>
      </c>
      <c r="H1261" s="17"/>
      <c r="I1261" s="17"/>
      <c r="J1261" s="17"/>
      <c r="K1261" s="25" t="s">
        <v>65</v>
      </c>
      <c r="L1261" s="25" t="s">
        <v>1707</v>
      </c>
      <c r="M1261" s="25" t="s">
        <v>1697</v>
      </c>
      <c r="N1261" s="26">
        <v>0</v>
      </c>
      <c r="O1261" s="26">
        <v>3213.87</v>
      </c>
      <c r="P1261" s="27">
        <v>3213.87</v>
      </c>
      <c r="Q1261" s="18"/>
      <c r="R1261" s="29">
        <v>0</v>
      </c>
      <c r="S1261" s="29">
        <v>0</v>
      </c>
      <c r="T1261" s="30">
        <v>0</v>
      </c>
      <c r="U1261" s="19"/>
      <c r="V1261" s="26">
        <v>0</v>
      </c>
      <c r="W1261" s="26">
        <v>0</v>
      </c>
      <c r="X1261" s="27">
        <v>0</v>
      </c>
      <c r="Y1261" s="18"/>
      <c r="Z1261" s="29">
        <v>0</v>
      </c>
      <c r="AA1261" s="29">
        <v>0</v>
      </c>
      <c r="AB1261" s="30">
        <v>0</v>
      </c>
      <c r="AC1261" s="19"/>
      <c r="AD1261" s="26">
        <v>0</v>
      </c>
      <c r="AE1261" s="26">
        <v>0</v>
      </c>
      <c r="AF1261" s="27">
        <v>0</v>
      </c>
      <c r="AG1261" s="18"/>
      <c r="AH1261" s="34">
        <v>0</v>
      </c>
      <c r="AI1261" s="34">
        <v>0</v>
      </c>
      <c r="AJ1261" s="34">
        <v>0</v>
      </c>
      <c r="AK1261" s="19"/>
      <c r="AL1261" s="35">
        <v>44561.041666666664</v>
      </c>
      <c r="AM1261" s="16"/>
    </row>
    <row r="1262" spans="1:39" ht="57.75" x14ac:dyDescent="0.25">
      <c r="A1262" s="25" t="s">
        <v>1688</v>
      </c>
      <c r="B1262" s="25" t="s">
        <v>1136</v>
      </c>
      <c r="C1262" s="39">
        <v>1242267</v>
      </c>
      <c r="D1262" s="25" t="s">
        <v>1981</v>
      </c>
      <c r="E1262" s="25" t="s">
        <v>53</v>
      </c>
      <c r="F1262" s="25" t="s">
        <v>54</v>
      </c>
      <c r="G1262" s="25" t="s">
        <v>56</v>
      </c>
      <c r="H1262" s="17"/>
      <c r="I1262" s="17"/>
      <c r="J1262" s="17"/>
      <c r="K1262" s="25" t="s">
        <v>65</v>
      </c>
      <c r="L1262" s="25" t="s">
        <v>1847</v>
      </c>
      <c r="M1262" s="25" t="s">
        <v>1697</v>
      </c>
      <c r="N1262" s="26">
        <v>0</v>
      </c>
      <c r="O1262" s="26">
        <v>0</v>
      </c>
      <c r="P1262" s="27">
        <v>0</v>
      </c>
      <c r="Q1262" s="18"/>
      <c r="R1262" s="29">
        <v>0</v>
      </c>
      <c r="S1262" s="29">
        <v>0</v>
      </c>
      <c r="T1262" s="30">
        <v>0</v>
      </c>
      <c r="U1262" s="19"/>
      <c r="V1262" s="26">
        <v>0</v>
      </c>
      <c r="W1262" s="26">
        <v>0</v>
      </c>
      <c r="X1262" s="27">
        <v>0</v>
      </c>
      <c r="Y1262" s="18"/>
      <c r="Z1262" s="29">
        <v>0</v>
      </c>
      <c r="AA1262" s="29">
        <v>0</v>
      </c>
      <c r="AB1262" s="30">
        <v>0</v>
      </c>
      <c r="AC1262" s="19"/>
      <c r="AD1262" s="26">
        <v>0</v>
      </c>
      <c r="AE1262" s="26">
        <v>0</v>
      </c>
      <c r="AF1262" s="27">
        <v>0</v>
      </c>
      <c r="AG1262" s="18"/>
      <c r="AH1262" s="34">
        <v>0</v>
      </c>
      <c r="AI1262" s="34">
        <v>0</v>
      </c>
      <c r="AJ1262" s="34">
        <v>0</v>
      </c>
      <c r="AK1262" s="19"/>
      <c r="AL1262" s="35">
        <v>44561.041666666664</v>
      </c>
      <c r="AM1262" s="16"/>
    </row>
    <row r="1263" spans="1:39" ht="49.5" x14ac:dyDescent="0.25">
      <c r="A1263" s="25" t="s">
        <v>1688</v>
      </c>
      <c r="B1263" s="25" t="s">
        <v>1136</v>
      </c>
      <c r="C1263" s="39">
        <v>1244430</v>
      </c>
      <c r="D1263" s="25" t="s">
        <v>4858</v>
      </c>
      <c r="E1263" s="25" t="s">
        <v>53</v>
      </c>
      <c r="F1263" s="25" t="s">
        <v>54</v>
      </c>
      <c r="G1263" s="25" t="s">
        <v>56</v>
      </c>
      <c r="H1263" s="17"/>
      <c r="I1263" s="17"/>
      <c r="J1263" s="17"/>
      <c r="K1263" s="25" t="s">
        <v>65</v>
      </c>
      <c r="L1263" s="25" t="s">
        <v>1750</v>
      </c>
      <c r="M1263" s="25" t="s">
        <v>535</v>
      </c>
      <c r="N1263" s="26">
        <v>0</v>
      </c>
      <c r="O1263" s="26">
        <v>0</v>
      </c>
      <c r="P1263" s="27">
        <v>0</v>
      </c>
      <c r="Q1263" s="18"/>
      <c r="R1263" s="29">
        <v>0</v>
      </c>
      <c r="S1263" s="29">
        <v>0</v>
      </c>
      <c r="T1263" s="30">
        <v>0</v>
      </c>
      <c r="U1263" s="19"/>
      <c r="V1263" s="26">
        <v>0</v>
      </c>
      <c r="W1263" s="26">
        <v>0</v>
      </c>
      <c r="X1263" s="27">
        <v>0</v>
      </c>
      <c r="Y1263" s="18"/>
      <c r="Z1263" s="29">
        <v>0</v>
      </c>
      <c r="AA1263" s="29">
        <v>0</v>
      </c>
      <c r="AB1263" s="30">
        <v>0</v>
      </c>
      <c r="AC1263" s="19"/>
      <c r="AD1263" s="26">
        <v>0</v>
      </c>
      <c r="AE1263" s="26">
        <v>0</v>
      </c>
      <c r="AF1263" s="27">
        <v>0</v>
      </c>
      <c r="AG1263" s="18"/>
      <c r="AH1263" s="34">
        <v>0</v>
      </c>
      <c r="AI1263" s="34">
        <v>0</v>
      </c>
      <c r="AJ1263" s="34">
        <v>0</v>
      </c>
      <c r="AK1263" s="19"/>
      <c r="AL1263" s="35">
        <v>44683</v>
      </c>
      <c r="AM1263" s="16"/>
    </row>
    <row r="1264" spans="1:39" ht="49.5" x14ac:dyDescent="0.25">
      <c r="A1264" s="25" t="s">
        <v>1688</v>
      </c>
      <c r="B1264" s="25" t="s">
        <v>1136</v>
      </c>
      <c r="C1264" s="39">
        <v>1244493</v>
      </c>
      <c r="D1264" s="25" t="s">
        <v>4862</v>
      </c>
      <c r="E1264" s="25" t="s">
        <v>53</v>
      </c>
      <c r="F1264" s="25" t="s">
        <v>54</v>
      </c>
      <c r="G1264" s="25" t="s">
        <v>56</v>
      </c>
      <c r="H1264" s="17"/>
      <c r="I1264" s="17"/>
      <c r="J1264" s="17"/>
      <c r="K1264" s="25" t="s">
        <v>65</v>
      </c>
      <c r="L1264" s="25" t="s">
        <v>1847</v>
      </c>
      <c r="M1264" s="25" t="s">
        <v>1697</v>
      </c>
      <c r="N1264" s="26">
        <v>0</v>
      </c>
      <c r="O1264" s="26">
        <v>0</v>
      </c>
      <c r="P1264" s="27">
        <v>0</v>
      </c>
      <c r="Q1264" s="18"/>
      <c r="R1264" s="29">
        <v>0</v>
      </c>
      <c r="S1264" s="29">
        <v>0</v>
      </c>
      <c r="T1264" s="30">
        <v>0</v>
      </c>
      <c r="U1264" s="19"/>
      <c r="V1264" s="26">
        <v>0</v>
      </c>
      <c r="W1264" s="26">
        <v>0</v>
      </c>
      <c r="X1264" s="27">
        <v>0</v>
      </c>
      <c r="Y1264" s="18"/>
      <c r="Z1264" s="29">
        <v>0</v>
      </c>
      <c r="AA1264" s="29">
        <v>0</v>
      </c>
      <c r="AB1264" s="30">
        <v>0</v>
      </c>
      <c r="AC1264" s="19"/>
      <c r="AD1264" s="26">
        <v>0</v>
      </c>
      <c r="AE1264" s="26">
        <v>0</v>
      </c>
      <c r="AF1264" s="27">
        <v>0</v>
      </c>
      <c r="AG1264" s="18"/>
      <c r="AH1264" s="34">
        <v>0</v>
      </c>
      <c r="AI1264" s="34">
        <v>0</v>
      </c>
      <c r="AJ1264" s="34">
        <v>0</v>
      </c>
      <c r="AK1264" s="19"/>
      <c r="AL1264" s="35">
        <v>44683</v>
      </c>
      <c r="AM1264" s="16"/>
    </row>
    <row r="1265" spans="1:39" ht="24.75" x14ac:dyDescent="0.25">
      <c r="A1265" s="25" t="s">
        <v>1688</v>
      </c>
      <c r="B1265" s="25" t="s">
        <v>1136</v>
      </c>
      <c r="C1265" s="39">
        <v>1246619</v>
      </c>
      <c r="D1265" s="25" t="s">
        <v>1984</v>
      </c>
      <c r="E1265" s="25" t="s">
        <v>53</v>
      </c>
      <c r="F1265" s="25" t="s">
        <v>54</v>
      </c>
      <c r="G1265" s="25" t="s">
        <v>56</v>
      </c>
      <c r="H1265" s="17"/>
      <c r="I1265" s="17"/>
      <c r="J1265" s="17"/>
      <c r="K1265" s="25" t="s">
        <v>65</v>
      </c>
      <c r="L1265" s="25" t="s">
        <v>1707</v>
      </c>
      <c r="M1265" s="25" t="s">
        <v>1697</v>
      </c>
      <c r="N1265" s="26">
        <v>0</v>
      </c>
      <c r="O1265" s="26">
        <v>0</v>
      </c>
      <c r="P1265" s="27">
        <v>0</v>
      </c>
      <c r="Q1265" s="18"/>
      <c r="R1265" s="29">
        <v>0</v>
      </c>
      <c r="S1265" s="29">
        <v>0</v>
      </c>
      <c r="T1265" s="30">
        <v>0</v>
      </c>
      <c r="U1265" s="19"/>
      <c r="V1265" s="26">
        <v>0</v>
      </c>
      <c r="W1265" s="26">
        <v>0</v>
      </c>
      <c r="X1265" s="27">
        <v>0</v>
      </c>
      <c r="Y1265" s="18"/>
      <c r="Z1265" s="29">
        <v>0</v>
      </c>
      <c r="AA1265" s="29">
        <v>0</v>
      </c>
      <c r="AB1265" s="30">
        <v>0</v>
      </c>
      <c r="AC1265" s="19"/>
      <c r="AD1265" s="26">
        <v>0</v>
      </c>
      <c r="AE1265" s="26">
        <v>0</v>
      </c>
      <c r="AF1265" s="27">
        <v>0</v>
      </c>
      <c r="AG1265" s="18"/>
      <c r="AH1265" s="34">
        <v>0</v>
      </c>
      <c r="AI1265" s="34">
        <v>0</v>
      </c>
      <c r="AJ1265" s="34">
        <v>0</v>
      </c>
      <c r="AK1265" s="19"/>
      <c r="AL1265" s="35">
        <v>44683</v>
      </c>
      <c r="AM1265" s="16"/>
    </row>
    <row r="1266" spans="1:39" ht="24.75" x14ac:dyDescent="0.25">
      <c r="A1266" s="25" t="s">
        <v>1688</v>
      </c>
      <c r="B1266" s="25" t="s">
        <v>1136</v>
      </c>
      <c r="C1266" s="39">
        <v>1246632</v>
      </c>
      <c r="D1266" s="25" t="s">
        <v>4861</v>
      </c>
      <c r="E1266" s="25" t="s">
        <v>53</v>
      </c>
      <c r="F1266" s="25" t="s">
        <v>63</v>
      </c>
      <c r="G1266" s="25" t="s">
        <v>56</v>
      </c>
      <c r="H1266" s="17"/>
      <c r="I1266" s="17"/>
      <c r="J1266" s="17"/>
      <c r="K1266" s="25" t="s">
        <v>65</v>
      </c>
      <c r="L1266" s="25" t="s">
        <v>1707</v>
      </c>
      <c r="M1266" s="25" t="s">
        <v>1697</v>
      </c>
      <c r="N1266" s="26">
        <v>0</v>
      </c>
      <c r="O1266" s="26">
        <v>0</v>
      </c>
      <c r="P1266" s="27">
        <v>0</v>
      </c>
      <c r="Q1266" s="18"/>
      <c r="R1266" s="29">
        <v>0</v>
      </c>
      <c r="S1266" s="29">
        <v>0</v>
      </c>
      <c r="T1266" s="30">
        <v>0</v>
      </c>
      <c r="U1266" s="19"/>
      <c r="V1266" s="26">
        <v>0</v>
      </c>
      <c r="W1266" s="26">
        <v>0</v>
      </c>
      <c r="X1266" s="27">
        <v>0</v>
      </c>
      <c r="Y1266" s="18"/>
      <c r="Z1266" s="29">
        <v>0</v>
      </c>
      <c r="AA1266" s="29">
        <v>0</v>
      </c>
      <c r="AB1266" s="30">
        <v>0</v>
      </c>
      <c r="AC1266" s="19"/>
      <c r="AD1266" s="26">
        <v>0</v>
      </c>
      <c r="AE1266" s="26">
        <v>0</v>
      </c>
      <c r="AF1266" s="27">
        <v>0</v>
      </c>
      <c r="AG1266" s="18"/>
      <c r="AH1266" s="34">
        <v>0</v>
      </c>
      <c r="AI1266" s="34">
        <v>0</v>
      </c>
      <c r="AJ1266" s="34">
        <v>0</v>
      </c>
      <c r="AK1266" s="19"/>
      <c r="AL1266" s="35">
        <v>44765.041666666664</v>
      </c>
      <c r="AM1266" s="16"/>
    </row>
    <row r="1267" spans="1:39" ht="57.75" x14ac:dyDescent="0.25">
      <c r="A1267" s="25" t="s">
        <v>1688</v>
      </c>
      <c r="B1267" s="25" t="s">
        <v>1136</v>
      </c>
      <c r="C1267" s="39">
        <v>1247456</v>
      </c>
      <c r="D1267" s="25" t="s">
        <v>4863</v>
      </c>
      <c r="E1267" s="25" t="s">
        <v>53</v>
      </c>
      <c r="F1267" s="25" t="s">
        <v>63</v>
      </c>
      <c r="G1267" s="25" t="s">
        <v>56</v>
      </c>
      <c r="H1267" s="17"/>
      <c r="I1267" s="17"/>
      <c r="J1267" s="17"/>
      <c r="K1267" s="25" t="s">
        <v>65</v>
      </c>
      <c r="L1267" s="25" t="s">
        <v>1847</v>
      </c>
      <c r="M1267" s="25" t="s">
        <v>535</v>
      </c>
      <c r="N1267" s="26">
        <v>0</v>
      </c>
      <c r="O1267" s="26">
        <v>0</v>
      </c>
      <c r="P1267" s="27">
        <v>0</v>
      </c>
      <c r="Q1267" s="18"/>
      <c r="R1267" s="29">
        <v>0</v>
      </c>
      <c r="S1267" s="29">
        <v>0</v>
      </c>
      <c r="T1267" s="30">
        <v>0</v>
      </c>
      <c r="U1267" s="19"/>
      <c r="V1267" s="26">
        <v>0</v>
      </c>
      <c r="W1267" s="26">
        <v>0</v>
      </c>
      <c r="X1267" s="27">
        <v>0</v>
      </c>
      <c r="Y1267" s="18"/>
      <c r="Z1267" s="29">
        <v>0</v>
      </c>
      <c r="AA1267" s="29">
        <v>0</v>
      </c>
      <c r="AB1267" s="30">
        <v>0</v>
      </c>
      <c r="AC1267" s="19"/>
      <c r="AD1267" s="26">
        <v>0</v>
      </c>
      <c r="AE1267" s="26">
        <v>0</v>
      </c>
      <c r="AF1267" s="27">
        <v>0</v>
      </c>
      <c r="AG1267" s="18"/>
      <c r="AH1267" s="34">
        <v>0</v>
      </c>
      <c r="AI1267" s="34">
        <v>0</v>
      </c>
      <c r="AJ1267" s="34">
        <v>0</v>
      </c>
      <c r="AK1267" s="19"/>
      <c r="AL1267" s="35">
        <v>44765.041666666664</v>
      </c>
      <c r="AM1267" s="16"/>
    </row>
    <row r="1268" spans="1:39" ht="41.25" x14ac:dyDescent="0.25">
      <c r="A1268" s="25" t="s">
        <v>1688</v>
      </c>
      <c r="B1268" s="25" t="s">
        <v>1136</v>
      </c>
      <c r="C1268" s="39">
        <v>1247865</v>
      </c>
      <c r="D1268" s="25" t="s">
        <v>4860</v>
      </c>
      <c r="E1268" s="25" t="s">
        <v>53</v>
      </c>
      <c r="F1268" s="25" t="s">
        <v>63</v>
      </c>
      <c r="G1268" s="25" t="s">
        <v>56</v>
      </c>
      <c r="H1268" s="17"/>
      <c r="I1268" s="17"/>
      <c r="J1268" s="17"/>
      <c r="K1268" s="25" t="s">
        <v>65</v>
      </c>
      <c r="L1268" s="25" t="s">
        <v>1847</v>
      </c>
      <c r="M1268" s="25" t="s">
        <v>1697</v>
      </c>
      <c r="N1268" s="26">
        <v>0</v>
      </c>
      <c r="O1268" s="26">
        <v>0</v>
      </c>
      <c r="P1268" s="27">
        <v>0</v>
      </c>
      <c r="Q1268" s="18"/>
      <c r="R1268" s="29">
        <v>0</v>
      </c>
      <c r="S1268" s="29">
        <v>0</v>
      </c>
      <c r="T1268" s="30">
        <v>0</v>
      </c>
      <c r="U1268" s="19"/>
      <c r="V1268" s="26">
        <v>0</v>
      </c>
      <c r="W1268" s="26">
        <v>0</v>
      </c>
      <c r="X1268" s="27">
        <v>0</v>
      </c>
      <c r="Y1268" s="18"/>
      <c r="Z1268" s="29">
        <v>0</v>
      </c>
      <c r="AA1268" s="29">
        <v>0</v>
      </c>
      <c r="AB1268" s="30">
        <v>0</v>
      </c>
      <c r="AC1268" s="19"/>
      <c r="AD1268" s="26">
        <v>0</v>
      </c>
      <c r="AE1268" s="26">
        <v>0</v>
      </c>
      <c r="AF1268" s="27">
        <v>0</v>
      </c>
      <c r="AG1268" s="18"/>
      <c r="AH1268" s="34">
        <v>0</v>
      </c>
      <c r="AI1268" s="34">
        <v>0</v>
      </c>
      <c r="AJ1268" s="34">
        <v>0</v>
      </c>
      <c r="AK1268" s="19"/>
      <c r="AL1268" s="35">
        <v>44765.041666666664</v>
      </c>
      <c r="AM1268" s="16"/>
    </row>
    <row r="1269" spans="1:39" ht="57.75" x14ac:dyDescent="0.25">
      <c r="A1269" s="25" t="s">
        <v>1688</v>
      </c>
      <c r="B1269" s="25" t="s">
        <v>1136</v>
      </c>
      <c r="C1269" s="39">
        <v>1247897</v>
      </c>
      <c r="D1269" s="25" t="s">
        <v>4864</v>
      </c>
      <c r="E1269" s="25" t="s">
        <v>53</v>
      </c>
      <c r="F1269" s="25" t="s">
        <v>63</v>
      </c>
      <c r="G1269" s="25" t="s">
        <v>56</v>
      </c>
      <c r="H1269" s="17"/>
      <c r="I1269" s="17"/>
      <c r="J1269" s="17"/>
      <c r="K1269" s="25" t="s">
        <v>65</v>
      </c>
      <c r="L1269" s="25" t="s">
        <v>1847</v>
      </c>
      <c r="M1269" s="25" t="s">
        <v>535</v>
      </c>
      <c r="N1269" s="26">
        <v>0</v>
      </c>
      <c r="O1269" s="26">
        <v>0</v>
      </c>
      <c r="P1269" s="27">
        <v>0</v>
      </c>
      <c r="Q1269" s="18"/>
      <c r="R1269" s="29">
        <v>0</v>
      </c>
      <c r="S1269" s="29">
        <v>0</v>
      </c>
      <c r="T1269" s="30">
        <v>0</v>
      </c>
      <c r="U1269" s="19"/>
      <c r="V1269" s="26">
        <v>0</v>
      </c>
      <c r="W1269" s="26">
        <v>0</v>
      </c>
      <c r="X1269" s="27">
        <v>0</v>
      </c>
      <c r="Y1269" s="18"/>
      <c r="Z1269" s="29">
        <v>0</v>
      </c>
      <c r="AA1269" s="29">
        <v>0</v>
      </c>
      <c r="AB1269" s="30">
        <v>0</v>
      </c>
      <c r="AC1269" s="19"/>
      <c r="AD1269" s="26">
        <v>0</v>
      </c>
      <c r="AE1269" s="26">
        <v>0</v>
      </c>
      <c r="AF1269" s="27">
        <v>0</v>
      </c>
      <c r="AG1269" s="18"/>
      <c r="AH1269" s="34">
        <v>0</v>
      </c>
      <c r="AI1269" s="34">
        <v>0</v>
      </c>
      <c r="AJ1269" s="34">
        <v>0</v>
      </c>
      <c r="AK1269" s="19"/>
      <c r="AL1269" s="35">
        <v>44765.041666666664</v>
      </c>
      <c r="AM1269" s="16"/>
    </row>
    <row r="1270" spans="1:39" ht="57.75" x14ac:dyDescent="0.25">
      <c r="A1270" s="25" t="s">
        <v>1688</v>
      </c>
      <c r="B1270" s="25" t="s">
        <v>1136</v>
      </c>
      <c r="C1270" s="39">
        <v>1247913</v>
      </c>
      <c r="D1270" s="25" t="s">
        <v>4859</v>
      </c>
      <c r="E1270" s="25" t="s">
        <v>53</v>
      </c>
      <c r="F1270" s="25" t="s">
        <v>63</v>
      </c>
      <c r="G1270" s="25" t="s">
        <v>56</v>
      </c>
      <c r="H1270" s="17"/>
      <c r="I1270" s="17"/>
      <c r="J1270" s="17"/>
      <c r="K1270" s="25" t="s">
        <v>65</v>
      </c>
      <c r="L1270" s="25" t="s">
        <v>1847</v>
      </c>
      <c r="M1270" s="25" t="s">
        <v>535</v>
      </c>
      <c r="N1270" s="26">
        <v>0</v>
      </c>
      <c r="O1270" s="26">
        <v>0</v>
      </c>
      <c r="P1270" s="27">
        <v>0</v>
      </c>
      <c r="Q1270" s="18"/>
      <c r="R1270" s="29">
        <v>0</v>
      </c>
      <c r="S1270" s="29">
        <v>0</v>
      </c>
      <c r="T1270" s="30">
        <v>0</v>
      </c>
      <c r="U1270" s="19"/>
      <c r="V1270" s="26">
        <v>0</v>
      </c>
      <c r="W1270" s="26">
        <v>0</v>
      </c>
      <c r="X1270" s="27">
        <v>0</v>
      </c>
      <c r="Y1270" s="18"/>
      <c r="Z1270" s="29">
        <v>0</v>
      </c>
      <c r="AA1270" s="29">
        <v>0</v>
      </c>
      <c r="AB1270" s="30">
        <v>0</v>
      </c>
      <c r="AC1270" s="19"/>
      <c r="AD1270" s="26">
        <v>0</v>
      </c>
      <c r="AE1270" s="26">
        <v>0</v>
      </c>
      <c r="AF1270" s="27">
        <v>0</v>
      </c>
      <c r="AG1270" s="18"/>
      <c r="AH1270" s="34">
        <v>0</v>
      </c>
      <c r="AI1270" s="34">
        <v>0</v>
      </c>
      <c r="AJ1270" s="34">
        <v>0</v>
      </c>
      <c r="AK1270" s="19"/>
      <c r="AL1270" s="35">
        <v>44765.041666666664</v>
      </c>
      <c r="AM1270" s="16"/>
    </row>
    <row r="1271" spans="1:39" ht="41.25" x14ac:dyDescent="0.25">
      <c r="A1271" s="25" t="s">
        <v>1688</v>
      </c>
      <c r="B1271" s="25" t="s">
        <v>1136</v>
      </c>
      <c r="C1271" s="39">
        <v>646230</v>
      </c>
      <c r="D1271" s="25" t="s">
        <v>1865</v>
      </c>
      <c r="E1271" s="25" t="s">
        <v>171</v>
      </c>
      <c r="F1271" s="25" t="s">
        <v>54</v>
      </c>
      <c r="G1271" s="25" t="s">
        <v>56</v>
      </c>
      <c r="H1271" s="17"/>
      <c r="I1271" s="17"/>
      <c r="J1271" s="25" t="s">
        <v>1696</v>
      </c>
      <c r="K1271" s="25" t="s">
        <v>65</v>
      </c>
      <c r="L1271" s="25" t="s">
        <v>1707</v>
      </c>
      <c r="M1271" s="25" t="s">
        <v>1697</v>
      </c>
      <c r="N1271" s="26">
        <v>99076.28</v>
      </c>
      <c r="O1271" s="26">
        <v>77555.759999999995</v>
      </c>
      <c r="P1271" s="27">
        <v>-21520.520000000004</v>
      </c>
      <c r="Q1271" s="28">
        <v>-0.21721162724317067</v>
      </c>
      <c r="R1271" s="29">
        <v>0</v>
      </c>
      <c r="S1271" s="29">
        <v>17650.66</v>
      </c>
      <c r="T1271" s="30">
        <v>17650.66</v>
      </c>
      <c r="U1271" s="19"/>
      <c r="V1271" s="26">
        <v>0</v>
      </c>
      <c r="W1271" s="26">
        <v>52769.43</v>
      </c>
      <c r="X1271" s="27">
        <v>52769.43</v>
      </c>
      <c r="Y1271" s="18"/>
      <c r="Z1271" s="29">
        <v>0</v>
      </c>
      <c r="AA1271" s="29">
        <v>3811.59</v>
      </c>
      <c r="AB1271" s="30">
        <v>3811.59</v>
      </c>
      <c r="AC1271" s="19"/>
      <c r="AD1271" s="26">
        <v>0</v>
      </c>
      <c r="AE1271" s="26">
        <v>3324.08</v>
      </c>
      <c r="AF1271" s="27">
        <v>3324.08</v>
      </c>
      <c r="AG1271" s="18"/>
      <c r="AH1271" s="34">
        <v>259.60000000000002</v>
      </c>
      <c r="AI1271" s="34">
        <v>202</v>
      </c>
      <c r="AJ1271" s="34">
        <v>-57.600000000000023</v>
      </c>
      <c r="AK1271" s="32">
        <v>-0.22187981510015414</v>
      </c>
      <c r="AL1271" s="35">
        <v>44561.041666666664</v>
      </c>
      <c r="AM1271" s="16"/>
    </row>
    <row r="1272" spans="1:39" ht="33" x14ac:dyDescent="0.25">
      <c r="A1272" s="25" t="s">
        <v>1688</v>
      </c>
      <c r="B1272" s="25" t="s">
        <v>1136</v>
      </c>
      <c r="C1272" s="39">
        <v>646232</v>
      </c>
      <c r="D1272" s="25" t="s">
        <v>1896</v>
      </c>
      <c r="E1272" s="25" t="s">
        <v>171</v>
      </c>
      <c r="F1272" s="25" t="s">
        <v>54</v>
      </c>
      <c r="G1272" s="25" t="s">
        <v>56</v>
      </c>
      <c r="H1272" s="17"/>
      <c r="I1272" s="17"/>
      <c r="J1272" s="25" t="s">
        <v>5219</v>
      </c>
      <c r="K1272" s="25" t="s">
        <v>58</v>
      </c>
      <c r="L1272" s="25" t="s">
        <v>4968</v>
      </c>
      <c r="M1272" s="25" t="s">
        <v>1694</v>
      </c>
      <c r="N1272" s="26">
        <v>45706.17</v>
      </c>
      <c r="O1272" s="26">
        <v>194283.11</v>
      </c>
      <c r="P1272" s="27">
        <v>148576.94</v>
      </c>
      <c r="Q1272" s="28">
        <v>3.2506976629194702</v>
      </c>
      <c r="R1272" s="29">
        <v>0</v>
      </c>
      <c r="S1272" s="29">
        <v>84506.57</v>
      </c>
      <c r="T1272" s="30">
        <v>84506.57</v>
      </c>
      <c r="U1272" s="19"/>
      <c r="V1272" s="26">
        <v>0</v>
      </c>
      <c r="W1272" s="26">
        <v>46645.19</v>
      </c>
      <c r="X1272" s="27">
        <v>46645.19</v>
      </c>
      <c r="Y1272" s="18"/>
      <c r="Z1272" s="29">
        <v>0</v>
      </c>
      <c r="AA1272" s="29">
        <v>23231.47</v>
      </c>
      <c r="AB1272" s="30">
        <v>23231.47</v>
      </c>
      <c r="AC1272" s="19"/>
      <c r="AD1272" s="26">
        <v>0</v>
      </c>
      <c r="AE1272" s="26">
        <v>39899.879999999997</v>
      </c>
      <c r="AF1272" s="27">
        <v>39899.879999999997</v>
      </c>
      <c r="AG1272" s="18"/>
      <c r="AH1272" s="34">
        <v>477.5</v>
      </c>
      <c r="AI1272" s="34">
        <v>900.5</v>
      </c>
      <c r="AJ1272" s="34">
        <v>423</v>
      </c>
      <c r="AK1272" s="32">
        <v>0.8858638743455497</v>
      </c>
      <c r="AL1272" s="35">
        <v>44648</v>
      </c>
      <c r="AM1272" s="16"/>
    </row>
    <row r="1273" spans="1:39" ht="33" x14ac:dyDescent="0.25">
      <c r="A1273" s="25" t="s">
        <v>1688</v>
      </c>
      <c r="B1273" s="25" t="s">
        <v>1136</v>
      </c>
      <c r="C1273" s="39">
        <v>646234</v>
      </c>
      <c r="D1273" s="25" t="s">
        <v>1923</v>
      </c>
      <c r="E1273" s="25" t="s">
        <v>171</v>
      </c>
      <c r="F1273" s="25" t="s">
        <v>54</v>
      </c>
      <c r="G1273" s="25" t="s">
        <v>56</v>
      </c>
      <c r="H1273" s="17"/>
      <c r="I1273" s="17"/>
      <c r="J1273" s="25" t="s">
        <v>1424</v>
      </c>
      <c r="K1273" s="25" t="s">
        <v>65</v>
      </c>
      <c r="L1273" s="25" t="s">
        <v>1707</v>
      </c>
      <c r="M1273" s="25" t="s">
        <v>1697</v>
      </c>
      <c r="N1273" s="26">
        <v>63584.93</v>
      </c>
      <c r="O1273" s="26">
        <v>52489.21</v>
      </c>
      <c r="P1273" s="27">
        <v>-11095.720000000001</v>
      </c>
      <c r="Q1273" s="28">
        <v>-0.17450235456734797</v>
      </c>
      <c r="R1273" s="29">
        <v>0</v>
      </c>
      <c r="S1273" s="29">
        <v>6456.23</v>
      </c>
      <c r="T1273" s="30">
        <v>6456.23</v>
      </c>
      <c r="U1273" s="19"/>
      <c r="V1273" s="26">
        <v>0</v>
      </c>
      <c r="W1273" s="26">
        <v>32792.42</v>
      </c>
      <c r="X1273" s="27">
        <v>32792.42</v>
      </c>
      <c r="Y1273" s="18"/>
      <c r="Z1273" s="29">
        <v>0</v>
      </c>
      <c r="AA1273" s="29">
        <v>1913.42</v>
      </c>
      <c r="AB1273" s="30">
        <v>1913.42</v>
      </c>
      <c r="AC1273" s="19"/>
      <c r="AD1273" s="26">
        <v>0</v>
      </c>
      <c r="AE1273" s="26">
        <v>11327.14</v>
      </c>
      <c r="AF1273" s="27">
        <v>11327.14</v>
      </c>
      <c r="AG1273" s="18"/>
      <c r="AH1273" s="34">
        <v>160.28</v>
      </c>
      <c r="AI1273" s="34">
        <v>72.5</v>
      </c>
      <c r="AJ1273" s="34">
        <v>-87.78</v>
      </c>
      <c r="AK1273" s="32">
        <v>-0.54766658347891195</v>
      </c>
      <c r="AL1273" s="35">
        <v>44694.041666666664</v>
      </c>
      <c r="AM1273" s="16"/>
    </row>
    <row r="1274" spans="1:39" ht="33" x14ac:dyDescent="0.25">
      <c r="A1274" s="25" t="s">
        <v>1688</v>
      </c>
      <c r="B1274" s="25" t="s">
        <v>1136</v>
      </c>
      <c r="C1274" s="39">
        <v>646235</v>
      </c>
      <c r="D1274" s="25" t="s">
        <v>5072</v>
      </c>
      <c r="E1274" s="25" t="s">
        <v>53</v>
      </c>
      <c r="F1274" s="25" t="s">
        <v>54</v>
      </c>
      <c r="G1274" s="25" t="s">
        <v>56</v>
      </c>
      <c r="H1274" s="17"/>
      <c r="I1274" s="17"/>
      <c r="J1274" s="25" t="s">
        <v>5219</v>
      </c>
      <c r="K1274" s="25" t="s">
        <v>58</v>
      </c>
      <c r="L1274" s="25" t="s">
        <v>1717</v>
      </c>
      <c r="M1274" s="25" t="s">
        <v>1694</v>
      </c>
      <c r="N1274" s="26">
        <v>68274.89</v>
      </c>
      <c r="O1274" s="26">
        <v>75587.570000000007</v>
      </c>
      <c r="P1274" s="27">
        <v>7312.6800000000076</v>
      </c>
      <c r="Q1274" s="28">
        <v>0.10710643400523981</v>
      </c>
      <c r="R1274" s="29">
        <v>0</v>
      </c>
      <c r="S1274" s="29">
        <v>10388.48</v>
      </c>
      <c r="T1274" s="30">
        <v>10388.48</v>
      </c>
      <c r="U1274" s="19"/>
      <c r="V1274" s="26">
        <v>0</v>
      </c>
      <c r="W1274" s="26">
        <v>58692.3</v>
      </c>
      <c r="X1274" s="27">
        <v>58692.3</v>
      </c>
      <c r="Y1274" s="18"/>
      <c r="Z1274" s="29">
        <v>0</v>
      </c>
      <c r="AA1274" s="29">
        <v>5200.54</v>
      </c>
      <c r="AB1274" s="30">
        <v>5200.54</v>
      </c>
      <c r="AC1274" s="19"/>
      <c r="AD1274" s="26">
        <v>0</v>
      </c>
      <c r="AE1274" s="26">
        <v>1306.25</v>
      </c>
      <c r="AF1274" s="27">
        <v>1306.25</v>
      </c>
      <c r="AG1274" s="18"/>
      <c r="AH1274" s="34">
        <v>144.25</v>
      </c>
      <c r="AI1274" s="34">
        <v>105.25</v>
      </c>
      <c r="AJ1274" s="34">
        <v>-39</v>
      </c>
      <c r="AK1274" s="32">
        <v>-0.27036395147313691</v>
      </c>
      <c r="AL1274" s="35">
        <v>44768.041666666664</v>
      </c>
      <c r="AM1274" s="16"/>
    </row>
    <row r="1275" spans="1:39" ht="24.75" x14ac:dyDescent="0.25">
      <c r="A1275" s="25" t="s">
        <v>1688</v>
      </c>
      <c r="B1275" s="25" t="s">
        <v>1136</v>
      </c>
      <c r="C1275" s="39">
        <v>646236</v>
      </c>
      <c r="D1275" s="25" t="s">
        <v>4936</v>
      </c>
      <c r="E1275" s="25" t="s">
        <v>171</v>
      </c>
      <c r="F1275" s="25" t="s">
        <v>54</v>
      </c>
      <c r="G1275" s="25" t="s">
        <v>56</v>
      </c>
      <c r="H1275" s="17"/>
      <c r="I1275" s="17"/>
      <c r="J1275" s="25" t="s">
        <v>381</v>
      </c>
      <c r="K1275" s="25" t="s">
        <v>58</v>
      </c>
      <c r="L1275" s="25" t="s">
        <v>1750</v>
      </c>
      <c r="M1275" s="25" t="s">
        <v>1691</v>
      </c>
      <c r="N1275" s="26">
        <v>17078</v>
      </c>
      <c r="O1275" s="26">
        <v>20823.580000000002</v>
      </c>
      <c r="P1275" s="27">
        <v>3745.5800000000017</v>
      </c>
      <c r="Q1275" s="28">
        <v>0.21932193465276975</v>
      </c>
      <c r="R1275" s="29">
        <v>0</v>
      </c>
      <c r="S1275" s="29">
        <v>7833.38</v>
      </c>
      <c r="T1275" s="30">
        <v>7833.38</v>
      </c>
      <c r="U1275" s="19"/>
      <c r="V1275" s="26">
        <v>0</v>
      </c>
      <c r="W1275" s="26">
        <v>5350.28</v>
      </c>
      <c r="X1275" s="27">
        <v>5350.28</v>
      </c>
      <c r="Y1275" s="18"/>
      <c r="Z1275" s="29">
        <v>0</v>
      </c>
      <c r="AA1275" s="29">
        <v>3734.02</v>
      </c>
      <c r="AB1275" s="30">
        <v>3734.02</v>
      </c>
      <c r="AC1275" s="19"/>
      <c r="AD1275" s="26">
        <v>0</v>
      </c>
      <c r="AE1275" s="26">
        <v>3905.9</v>
      </c>
      <c r="AF1275" s="27">
        <v>3905.9</v>
      </c>
      <c r="AG1275" s="18"/>
      <c r="AH1275" s="34">
        <v>84.9</v>
      </c>
      <c r="AI1275" s="34">
        <v>76</v>
      </c>
      <c r="AJ1275" s="34">
        <v>-8.9000000000000057</v>
      </c>
      <c r="AK1275" s="32">
        <v>-0.10482921083627804</v>
      </c>
      <c r="AL1275" s="35">
        <v>44739.041666666664</v>
      </c>
      <c r="AM1275" s="16"/>
    </row>
    <row r="1276" spans="1:39" ht="33" x14ac:dyDescent="0.25">
      <c r="A1276" s="25" t="s">
        <v>1688</v>
      </c>
      <c r="B1276" s="25" t="s">
        <v>1136</v>
      </c>
      <c r="C1276" s="39">
        <v>646239</v>
      </c>
      <c r="D1276" s="25" t="s">
        <v>5440</v>
      </c>
      <c r="E1276" s="25" t="s">
        <v>53</v>
      </c>
      <c r="F1276" s="25" t="s">
        <v>54</v>
      </c>
      <c r="G1276" s="25" t="s">
        <v>56</v>
      </c>
      <c r="H1276" s="17"/>
      <c r="I1276" s="17"/>
      <c r="J1276" s="25" t="s">
        <v>5219</v>
      </c>
      <c r="K1276" s="25" t="s">
        <v>58</v>
      </c>
      <c r="L1276" s="25" t="s">
        <v>4968</v>
      </c>
      <c r="M1276" s="25" t="s">
        <v>1694</v>
      </c>
      <c r="N1276" s="26">
        <v>88276.01</v>
      </c>
      <c r="O1276" s="26">
        <v>121172.48</v>
      </c>
      <c r="P1276" s="27">
        <v>32896.47</v>
      </c>
      <c r="Q1276" s="28">
        <v>0.37265469973099152</v>
      </c>
      <c r="R1276" s="29">
        <v>0</v>
      </c>
      <c r="S1276" s="29">
        <v>47756.65</v>
      </c>
      <c r="T1276" s="30">
        <v>47756.65</v>
      </c>
      <c r="U1276" s="19"/>
      <c r="V1276" s="26">
        <v>0</v>
      </c>
      <c r="W1276" s="26">
        <v>31325.4</v>
      </c>
      <c r="X1276" s="27">
        <v>31325.4</v>
      </c>
      <c r="Y1276" s="18"/>
      <c r="Z1276" s="29">
        <v>0</v>
      </c>
      <c r="AA1276" s="29">
        <v>21983.48</v>
      </c>
      <c r="AB1276" s="30">
        <v>21983.48</v>
      </c>
      <c r="AC1276" s="19"/>
      <c r="AD1276" s="26">
        <v>0</v>
      </c>
      <c r="AE1276" s="26">
        <v>20106.95</v>
      </c>
      <c r="AF1276" s="27">
        <v>20106.95</v>
      </c>
      <c r="AG1276" s="18"/>
      <c r="AH1276" s="34">
        <v>488</v>
      </c>
      <c r="AI1276" s="34">
        <v>495</v>
      </c>
      <c r="AJ1276" s="34">
        <v>7</v>
      </c>
      <c r="AK1276" s="32">
        <v>1.4344262295081968E-2</v>
      </c>
      <c r="AL1276" s="35">
        <v>44865.041666666664</v>
      </c>
      <c r="AM1276" s="16"/>
    </row>
    <row r="1277" spans="1:39" ht="24.75" x14ac:dyDescent="0.25">
      <c r="A1277" s="25" t="s">
        <v>1688</v>
      </c>
      <c r="B1277" s="25" t="s">
        <v>1136</v>
      </c>
      <c r="C1277" s="39">
        <v>646242</v>
      </c>
      <c r="D1277" s="25" t="s">
        <v>1934</v>
      </c>
      <c r="E1277" s="25" t="s">
        <v>171</v>
      </c>
      <c r="F1277" s="25" t="s">
        <v>54</v>
      </c>
      <c r="G1277" s="25" t="s">
        <v>56</v>
      </c>
      <c r="H1277" s="17"/>
      <c r="I1277" s="17"/>
      <c r="J1277" s="25" t="s">
        <v>1424</v>
      </c>
      <c r="K1277" s="25" t="s">
        <v>65</v>
      </c>
      <c r="L1277" s="25" t="s">
        <v>1750</v>
      </c>
      <c r="M1277" s="25" t="s">
        <v>1697</v>
      </c>
      <c r="N1277" s="26">
        <v>39904.1</v>
      </c>
      <c r="O1277" s="26">
        <v>42556.68</v>
      </c>
      <c r="P1277" s="27">
        <v>2652.5800000000017</v>
      </c>
      <c r="Q1277" s="28">
        <v>6.647387110597662E-2</v>
      </c>
      <c r="R1277" s="29">
        <v>0</v>
      </c>
      <c r="S1277" s="29">
        <v>7387.51</v>
      </c>
      <c r="T1277" s="30">
        <v>7387.51</v>
      </c>
      <c r="U1277" s="19"/>
      <c r="V1277" s="26">
        <v>0</v>
      </c>
      <c r="W1277" s="26">
        <v>10752.47</v>
      </c>
      <c r="X1277" s="27">
        <v>10752.47</v>
      </c>
      <c r="Y1277" s="18"/>
      <c r="Z1277" s="29">
        <v>0</v>
      </c>
      <c r="AA1277" s="29">
        <v>1773.58</v>
      </c>
      <c r="AB1277" s="30">
        <v>1773.58</v>
      </c>
      <c r="AC1277" s="19"/>
      <c r="AD1277" s="26">
        <v>0</v>
      </c>
      <c r="AE1277" s="26">
        <v>22643.119999999999</v>
      </c>
      <c r="AF1277" s="27">
        <v>22643.119999999999</v>
      </c>
      <c r="AG1277" s="18"/>
      <c r="AH1277" s="34">
        <v>87.08</v>
      </c>
      <c r="AI1277" s="34">
        <v>58</v>
      </c>
      <c r="AJ1277" s="34">
        <v>-29.08</v>
      </c>
      <c r="AK1277" s="32">
        <v>-0.33394579696830501</v>
      </c>
      <c r="AL1277" s="35">
        <v>44700.041666666664</v>
      </c>
      <c r="AM1277" s="16"/>
    </row>
    <row r="1278" spans="1:39" ht="57.75" x14ac:dyDescent="0.25">
      <c r="A1278" s="25" t="s">
        <v>1688</v>
      </c>
      <c r="B1278" s="25" t="s">
        <v>1136</v>
      </c>
      <c r="C1278" s="39">
        <v>646243</v>
      </c>
      <c r="D1278" s="25" t="s">
        <v>5018</v>
      </c>
      <c r="E1278" s="25" t="s">
        <v>171</v>
      </c>
      <c r="F1278" s="25" t="s">
        <v>54</v>
      </c>
      <c r="G1278" s="25" t="s">
        <v>56</v>
      </c>
      <c r="H1278" s="17"/>
      <c r="I1278" s="17"/>
      <c r="J1278" s="25" t="s">
        <v>5219</v>
      </c>
      <c r="K1278" s="25" t="s">
        <v>58</v>
      </c>
      <c r="L1278" s="25" t="s">
        <v>1699</v>
      </c>
      <c r="M1278" s="25" t="s">
        <v>1697</v>
      </c>
      <c r="N1278" s="26">
        <v>5945</v>
      </c>
      <c r="O1278" s="26">
        <v>11012.84</v>
      </c>
      <c r="P1278" s="27">
        <v>5067.84</v>
      </c>
      <c r="Q1278" s="28">
        <v>0.85245416316232125</v>
      </c>
      <c r="R1278" s="29">
        <v>0</v>
      </c>
      <c r="S1278" s="29">
        <v>2067.0100000000002</v>
      </c>
      <c r="T1278" s="30">
        <v>2067.0100000000002</v>
      </c>
      <c r="U1278" s="19"/>
      <c r="V1278" s="26">
        <v>0</v>
      </c>
      <c r="W1278" s="26">
        <v>1805.66</v>
      </c>
      <c r="X1278" s="27">
        <v>1805.66</v>
      </c>
      <c r="Y1278" s="18"/>
      <c r="Z1278" s="29">
        <v>0</v>
      </c>
      <c r="AA1278" s="29">
        <v>264.39</v>
      </c>
      <c r="AB1278" s="30">
        <v>264.39</v>
      </c>
      <c r="AC1278" s="19"/>
      <c r="AD1278" s="26">
        <v>0</v>
      </c>
      <c r="AE1278" s="26">
        <v>6875.78</v>
      </c>
      <c r="AF1278" s="27">
        <v>6875.78</v>
      </c>
      <c r="AG1278" s="18"/>
      <c r="AH1278" s="34">
        <v>2</v>
      </c>
      <c r="AI1278" s="34">
        <v>11</v>
      </c>
      <c r="AJ1278" s="34">
        <v>9</v>
      </c>
      <c r="AK1278" s="32">
        <v>4.5</v>
      </c>
      <c r="AL1278" s="35">
        <v>44760.041666666664</v>
      </c>
      <c r="AM1278" s="16"/>
    </row>
    <row r="1279" spans="1:39" ht="57.75" x14ac:dyDescent="0.25">
      <c r="A1279" s="25" t="s">
        <v>1688</v>
      </c>
      <c r="B1279" s="25" t="s">
        <v>1136</v>
      </c>
      <c r="C1279" s="39">
        <v>646244</v>
      </c>
      <c r="D1279" s="25" t="s">
        <v>1939</v>
      </c>
      <c r="E1279" s="25" t="s">
        <v>171</v>
      </c>
      <c r="F1279" s="25" t="s">
        <v>54</v>
      </c>
      <c r="G1279" s="25" t="s">
        <v>56</v>
      </c>
      <c r="H1279" s="17"/>
      <c r="I1279" s="17"/>
      <c r="J1279" s="25" t="s">
        <v>5219</v>
      </c>
      <c r="K1279" s="25" t="s">
        <v>58</v>
      </c>
      <c r="L1279" s="25" t="s">
        <v>1699</v>
      </c>
      <c r="M1279" s="25" t="s">
        <v>1697</v>
      </c>
      <c r="N1279" s="26">
        <v>8993</v>
      </c>
      <c r="O1279" s="26">
        <v>10642.33</v>
      </c>
      <c r="P1279" s="27">
        <v>1649.33</v>
      </c>
      <c r="Q1279" s="28">
        <v>0.1834015345268542</v>
      </c>
      <c r="R1279" s="29">
        <v>0</v>
      </c>
      <c r="S1279" s="29">
        <v>1492.47</v>
      </c>
      <c r="T1279" s="30">
        <v>1492.47</v>
      </c>
      <c r="U1279" s="19"/>
      <c r="V1279" s="26">
        <v>0</v>
      </c>
      <c r="W1279" s="26">
        <v>1755.65</v>
      </c>
      <c r="X1279" s="27">
        <v>1755.65</v>
      </c>
      <c r="Y1279" s="18"/>
      <c r="Z1279" s="29">
        <v>0</v>
      </c>
      <c r="AA1279" s="29">
        <v>143.09</v>
      </c>
      <c r="AB1279" s="30">
        <v>143.09</v>
      </c>
      <c r="AC1279" s="19"/>
      <c r="AD1279" s="26">
        <v>0</v>
      </c>
      <c r="AE1279" s="26">
        <v>7251.12</v>
      </c>
      <c r="AF1279" s="27">
        <v>7251.12</v>
      </c>
      <c r="AG1279" s="18"/>
      <c r="AH1279" s="34">
        <v>8</v>
      </c>
      <c r="AI1279" s="34">
        <v>4</v>
      </c>
      <c r="AJ1279" s="34">
        <v>-4</v>
      </c>
      <c r="AK1279" s="32">
        <v>-0.5</v>
      </c>
      <c r="AL1279" s="35">
        <v>44706.041666666664</v>
      </c>
      <c r="AM1279" s="16"/>
    </row>
    <row r="1280" spans="1:39" ht="57.75" x14ac:dyDescent="0.25">
      <c r="A1280" s="25" t="s">
        <v>1688</v>
      </c>
      <c r="B1280" s="25" t="s">
        <v>1136</v>
      </c>
      <c r="C1280" s="39">
        <v>646245</v>
      </c>
      <c r="D1280" s="25" t="s">
        <v>1940</v>
      </c>
      <c r="E1280" s="25" t="s">
        <v>171</v>
      </c>
      <c r="F1280" s="25" t="s">
        <v>54</v>
      </c>
      <c r="G1280" s="25" t="s">
        <v>56</v>
      </c>
      <c r="H1280" s="17"/>
      <c r="I1280" s="17"/>
      <c r="J1280" s="25" t="s">
        <v>5219</v>
      </c>
      <c r="K1280" s="25" t="s">
        <v>58</v>
      </c>
      <c r="L1280" s="25" t="s">
        <v>1699</v>
      </c>
      <c r="M1280" s="25" t="s">
        <v>1697</v>
      </c>
      <c r="N1280" s="26">
        <v>9362.91</v>
      </c>
      <c r="O1280" s="26">
        <v>9656.06</v>
      </c>
      <c r="P1280" s="27">
        <v>293.14999999999964</v>
      </c>
      <c r="Q1280" s="28">
        <v>3.1309710335782323E-2</v>
      </c>
      <c r="R1280" s="29">
        <v>0</v>
      </c>
      <c r="S1280" s="29">
        <v>1040.51</v>
      </c>
      <c r="T1280" s="30">
        <v>1040.51</v>
      </c>
      <c r="U1280" s="19"/>
      <c r="V1280" s="26">
        <v>0</v>
      </c>
      <c r="W1280" s="26">
        <v>1680.96</v>
      </c>
      <c r="X1280" s="27">
        <v>1680.96</v>
      </c>
      <c r="Y1280" s="18"/>
      <c r="Z1280" s="29">
        <v>0</v>
      </c>
      <c r="AA1280" s="29">
        <v>0</v>
      </c>
      <c r="AB1280" s="30">
        <v>0</v>
      </c>
      <c r="AC1280" s="19"/>
      <c r="AD1280" s="26">
        <v>0</v>
      </c>
      <c r="AE1280" s="26">
        <v>6934.59</v>
      </c>
      <c r="AF1280" s="27">
        <v>6934.59</v>
      </c>
      <c r="AG1280" s="18"/>
      <c r="AH1280" s="34">
        <v>8</v>
      </c>
      <c r="AI1280" s="34">
        <v>0</v>
      </c>
      <c r="AJ1280" s="34">
        <v>-8</v>
      </c>
      <c r="AK1280" s="32">
        <v>-1</v>
      </c>
      <c r="AL1280" s="35">
        <v>44662</v>
      </c>
      <c r="AM1280" s="16"/>
    </row>
    <row r="1281" spans="1:39" ht="49.5" x14ac:dyDescent="0.25">
      <c r="A1281" s="25" t="s">
        <v>1688</v>
      </c>
      <c r="B1281" s="25" t="s">
        <v>1136</v>
      </c>
      <c r="C1281" s="39">
        <v>646247</v>
      </c>
      <c r="D1281" s="25" t="s">
        <v>5016</v>
      </c>
      <c r="E1281" s="25" t="s">
        <v>53</v>
      </c>
      <c r="F1281" s="25" t="s">
        <v>54</v>
      </c>
      <c r="G1281" s="25" t="s">
        <v>56</v>
      </c>
      <c r="H1281" s="17"/>
      <c r="I1281" s="17"/>
      <c r="J1281" s="25" t="s">
        <v>5219</v>
      </c>
      <c r="K1281" s="25" t="s">
        <v>58</v>
      </c>
      <c r="L1281" s="25" t="s">
        <v>1766</v>
      </c>
      <c r="M1281" s="25" t="s">
        <v>1697</v>
      </c>
      <c r="N1281" s="26">
        <v>3770.87</v>
      </c>
      <c r="O1281" s="26">
        <v>5080</v>
      </c>
      <c r="P1281" s="27">
        <v>1309.1300000000001</v>
      </c>
      <c r="Q1281" s="28">
        <v>0.34716922089597363</v>
      </c>
      <c r="R1281" s="29">
        <v>0</v>
      </c>
      <c r="S1281" s="29">
        <v>1639.05</v>
      </c>
      <c r="T1281" s="30">
        <v>1639.05</v>
      </c>
      <c r="U1281" s="19"/>
      <c r="V1281" s="26">
        <v>0</v>
      </c>
      <c r="W1281" s="26">
        <v>2558.91</v>
      </c>
      <c r="X1281" s="27">
        <v>2558.91</v>
      </c>
      <c r="Y1281" s="18"/>
      <c r="Z1281" s="29">
        <v>0</v>
      </c>
      <c r="AA1281" s="29">
        <v>299.64</v>
      </c>
      <c r="AB1281" s="30">
        <v>299.64</v>
      </c>
      <c r="AC1281" s="19"/>
      <c r="AD1281" s="26">
        <v>0</v>
      </c>
      <c r="AE1281" s="26">
        <v>582.4</v>
      </c>
      <c r="AF1281" s="27">
        <v>582.4</v>
      </c>
      <c r="AG1281" s="18"/>
      <c r="AH1281" s="34">
        <v>16</v>
      </c>
      <c r="AI1281" s="34">
        <v>13</v>
      </c>
      <c r="AJ1281" s="34">
        <v>-3</v>
      </c>
      <c r="AK1281" s="32">
        <v>-0.1875</v>
      </c>
      <c r="AL1281" s="35">
        <v>44761.041666666664</v>
      </c>
      <c r="AM1281" s="16"/>
    </row>
    <row r="1282" spans="1:39" ht="33" x14ac:dyDescent="0.25">
      <c r="A1282" s="25" t="s">
        <v>1688</v>
      </c>
      <c r="B1282" s="25" t="s">
        <v>1136</v>
      </c>
      <c r="C1282" s="39">
        <v>646248</v>
      </c>
      <c r="D1282" s="25" t="s">
        <v>5584</v>
      </c>
      <c r="E1282" s="25" t="s">
        <v>53</v>
      </c>
      <c r="F1282" s="25" t="s">
        <v>248</v>
      </c>
      <c r="G1282" s="17"/>
      <c r="H1282" s="17"/>
      <c r="I1282" s="17"/>
      <c r="J1282" s="25" t="s">
        <v>5219</v>
      </c>
      <c r="K1282" s="25" t="s">
        <v>58</v>
      </c>
      <c r="L1282" s="25" t="s">
        <v>1717</v>
      </c>
      <c r="M1282" s="25" t="s">
        <v>1697</v>
      </c>
      <c r="N1282" s="26">
        <v>671843.48</v>
      </c>
      <c r="O1282" s="26">
        <v>713898.28</v>
      </c>
      <c r="P1282" s="27">
        <v>42054.800000000047</v>
      </c>
      <c r="Q1282" s="28">
        <v>6.2596127300364734E-2</v>
      </c>
      <c r="R1282" s="29">
        <v>0</v>
      </c>
      <c r="S1282" s="29">
        <v>119565.73</v>
      </c>
      <c r="T1282" s="30">
        <v>119565.73</v>
      </c>
      <c r="U1282" s="19"/>
      <c r="V1282" s="26">
        <v>0</v>
      </c>
      <c r="W1282" s="26">
        <v>113884.39</v>
      </c>
      <c r="X1282" s="27">
        <v>113884.39</v>
      </c>
      <c r="Y1282" s="18"/>
      <c r="Z1282" s="29">
        <v>0</v>
      </c>
      <c r="AA1282" s="29">
        <v>42278.17</v>
      </c>
      <c r="AB1282" s="30">
        <v>42278.17</v>
      </c>
      <c r="AC1282" s="19"/>
      <c r="AD1282" s="26">
        <v>0</v>
      </c>
      <c r="AE1282" s="26">
        <v>438169.99</v>
      </c>
      <c r="AF1282" s="27">
        <v>438169.99</v>
      </c>
      <c r="AG1282" s="18"/>
      <c r="AH1282" s="34">
        <v>888.75</v>
      </c>
      <c r="AI1282" s="34">
        <v>1167.75</v>
      </c>
      <c r="AJ1282" s="34">
        <v>279</v>
      </c>
      <c r="AK1282" s="32">
        <v>0.3139240506329114</v>
      </c>
      <c r="AL1282" s="35">
        <v>44907.041666666664</v>
      </c>
      <c r="AM1282" s="16"/>
    </row>
    <row r="1283" spans="1:39" ht="41.25" x14ac:dyDescent="0.25">
      <c r="A1283" s="25" t="s">
        <v>1688</v>
      </c>
      <c r="B1283" s="25" t="s">
        <v>1136</v>
      </c>
      <c r="C1283" s="39">
        <v>646250</v>
      </c>
      <c r="D1283" s="25" t="s">
        <v>4855</v>
      </c>
      <c r="E1283" s="25" t="s">
        <v>53</v>
      </c>
      <c r="F1283" s="25" t="s">
        <v>54</v>
      </c>
      <c r="G1283" s="25" t="s">
        <v>56</v>
      </c>
      <c r="H1283" s="17"/>
      <c r="I1283" s="17"/>
      <c r="J1283" s="25" t="s">
        <v>5219</v>
      </c>
      <c r="K1283" s="25" t="s">
        <v>58</v>
      </c>
      <c r="L1283" s="25" t="s">
        <v>4968</v>
      </c>
      <c r="M1283" s="25" t="s">
        <v>1691</v>
      </c>
      <c r="N1283" s="26">
        <v>194590.04</v>
      </c>
      <c r="O1283" s="26">
        <v>330325.43</v>
      </c>
      <c r="P1283" s="27">
        <v>135735.38999999998</v>
      </c>
      <c r="Q1283" s="28">
        <v>0.69754541393793834</v>
      </c>
      <c r="R1283" s="29">
        <v>0</v>
      </c>
      <c r="S1283" s="29">
        <v>137538.95000000001</v>
      </c>
      <c r="T1283" s="30">
        <v>137538.95000000001</v>
      </c>
      <c r="U1283" s="19"/>
      <c r="V1283" s="26">
        <v>0</v>
      </c>
      <c r="W1283" s="26">
        <v>96638.45</v>
      </c>
      <c r="X1283" s="27">
        <v>96638.45</v>
      </c>
      <c r="Y1283" s="18"/>
      <c r="Z1283" s="29">
        <v>0</v>
      </c>
      <c r="AA1283" s="29">
        <v>49682.3</v>
      </c>
      <c r="AB1283" s="30">
        <v>49682.3</v>
      </c>
      <c r="AC1283" s="19"/>
      <c r="AD1283" s="26">
        <v>0</v>
      </c>
      <c r="AE1283" s="26">
        <v>46465.73</v>
      </c>
      <c r="AF1283" s="27">
        <v>46465.73</v>
      </c>
      <c r="AG1283" s="18"/>
      <c r="AH1283" s="34">
        <v>955.5</v>
      </c>
      <c r="AI1283" s="34">
        <v>1416.5</v>
      </c>
      <c r="AJ1283" s="34">
        <v>461</v>
      </c>
      <c r="AK1283" s="32">
        <v>0.48246991104133963</v>
      </c>
      <c r="AL1283" s="35">
        <v>44721.041666666664</v>
      </c>
      <c r="AM1283" s="16"/>
    </row>
    <row r="1284" spans="1:39" ht="41.25" x14ac:dyDescent="0.25">
      <c r="A1284" s="25" t="s">
        <v>1688</v>
      </c>
      <c r="B1284" s="25" t="s">
        <v>1136</v>
      </c>
      <c r="C1284" s="39">
        <v>646251</v>
      </c>
      <c r="D1284" s="25" t="s">
        <v>1932</v>
      </c>
      <c r="E1284" s="25" t="s">
        <v>53</v>
      </c>
      <c r="F1284" s="25" t="s">
        <v>54</v>
      </c>
      <c r="G1284" s="25" t="s">
        <v>56</v>
      </c>
      <c r="H1284" s="17"/>
      <c r="I1284" s="17"/>
      <c r="J1284" s="25" t="s">
        <v>5219</v>
      </c>
      <c r="K1284" s="25" t="s">
        <v>58</v>
      </c>
      <c r="L1284" s="25" t="s">
        <v>4968</v>
      </c>
      <c r="M1284" s="25" t="s">
        <v>1694</v>
      </c>
      <c r="N1284" s="26">
        <v>93961.89</v>
      </c>
      <c r="O1284" s="26">
        <v>103215.7</v>
      </c>
      <c r="P1284" s="27">
        <v>9253.8099999999977</v>
      </c>
      <c r="Q1284" s="28">
        <v>9.8484715452190216E-2</v>
      </c>
      <c r="R1284" s="29">
        <v>0</v>
      </c>
      <c r="S1284" s="29">
        <v>41688.910000000003</v>
      </c>
      <c r="T1284" s="30">
        <v>41688.910000000003</v>
      </c>
      <c r="U1284" s="19"/>
      <c r="V1284" s="26">
        <v>0</v>
      </c>
      <c r="W1284" s="26">
        <v>28092.11</v>
      </c>
      <c r="X1284" s="27">
        <v>28092.11</v>
      </c>
      <c r="Y1284" s="18"/>
      <c r="Z1284" s="29">
        <v>0</v>
      </c>
      <c r="AA1284" s="29">
        <v>10995.49</v>
      </c>
      <c r="AB1284" s="30">
        <v>10995.49</v>
      </c>
      <c r="AC1284" s="19"/>
      <c r="AD1284" s="26">
        <v>0</v>
      </c>
      <c r="AE1284" s="26">
        <v>22439.19</v>
      </c>
      <c r="AF1284" s="27">
        <v>22439.19</v>
      </c>
      <c r="AG1284" s="18"/>
      <c r="AH1284" s="34">
        <v>1419</v>
      </c>
      <c r="AI1284" s="34">
        <v>452.25</v>
      </c>
      <c r="AJ1284" s="34">
        <v>-966.75</v>
      </c>
      <c r="AK1284" s="32">
        <v>-0.68128964059196617</v>
      </c>
      <c r="AL1284" s="35">
        <v>44652</v>
      </c>
      <c r="AM1284" s="16"/>
    </row>
    <row r="1285" spans="1:39" ht="33" x14ac:dyDescent="0.25">
      <c r="A1285" s="25" t="s">
        <v>1688</v>
      </c>
      <c r="B1285" s="25" t="s">
        <v>1136</v>
      </c>
      <c r="C1285" s="39">
        <v>646253</v>
      </c>
      <c r="D1285" s="25" t="s">
        <v>5337</v>
      </c>
      <c r="E1285" s="25" t="s">
        <v>171</v>
      </c>
      <c r="F1285" s="25" t="s">
        <v>54</v>
      </c>
      <c r="G1285" s="25" t="s">
        <v>56</v>
      </c>
      <c r="H1285" s="17"/>
      <c r="I1285" s="17"/>
      <c r="J1285" s="25" t="s">
        <v>381</v>
      </c>
      <c r="K1285" s="25" t="s">
        <v>58</v>
      </c>
      <c r="L1285" s="25" t="s">
        <v>1750</v>
      </c>
      <c r="M1285" s="25" t="s">
        <v>1694</v>
      </c>
      <c r="N1285" s="26">
        <v>208595.22</v>
      </c>
      <c r="O1285" s="26">
        <v>327941.68</v>
      </c>
      <c r="P1285" s="27">
        <v>119346.45999999999</v>
      </c>
      <c r="Q1285" s="28">
        <v>0.57214379121439118</v>
      </c>
      <c r="R1285" s="29">
        <v>0</v>
      </c>
      <c r="S1285" s="29">
        <v>129067.02</v>
      </c>
      <c r="T1285" s="30">
        <v>129067.02</v>
      </c>
      <c r="U1285" s="19"/>
      <c r="V1285" s="26">
        <v>0</v>
      </c>
      <c r="W1285" s="26">
        <v>92341.53</v>
      </c>
      <c r="X1285" s="27">
        <v>92341.53</v>
      </c>
      <c r="Y1285" s="18"/>
      <c r="Z1285" s="29">
        <v>0</v>
      </c>
      <c r="AA1285" s="29">
        <v>71227.38</v>
      </c>
      <c r="AB1285" s="30">
        <v>71227.38</v>
      </c>
      <c r="AC1285" s="19"/>
      <c r="AD1285" s="26">
        <v>0</v>
      </c>
      <c r="AE1285" s="26">
        <v>35305.75</v>
      </c>
      <c r="AF1285" s="27">
        <v>35305.75</v>
      </c>
      <c r="AG1285" s="18"/>
      <c r="AH1285" s="34">
        <v>1019.8</v>
      </c>
      <c r="AI1285" s="34">
        <v>1347.25</v>
      </c>
      <c r="AJ1285" s="34">
        <v>327.45000000000005</v>
      </c>
      <c r="AK1285" s="32">
        <v>0.32109237105314775</v>
      </c>
      <c r="AL1285" s="35">
        <v>44853.041666666664</v>
      </c>
      <c r="AM1285" s="16"/>
    </row>
    <row r="1286" spans="1:39" ht="49.5" x14ac:dyDescent="0.25">
      <c r="A1286" s="25" t="s">
        <v>1688</v>
      </c>
      <c r="B1286" s="25" t="s">
        <v>1136</v>
      </c>
      <c r="C1286" s="39">
        <v>646255</v>
      </c>
      <c r="D1286" s="25" t="s">
        <v>5376</v>
      </c>
      <c r="E1286" s="25" t="s">
        <v>53</v>
      </c>
      <c r="F1286" s="25" t="s">
        <v>54</v>
      </c>
      <c r="G1286" s="25" t="s">
        <v>56</v>
      </c>
      <c r="H1286" s="17"/>
      <c r="I1286" s="17"/>
      <c r="J1286" s="25" t="s">
        <v>5219</v>
      </c>
      <c r="K1286" s="25" t="s">
        <v>58</v>
      </c>
      <c r="L1286" s="25" t="s">
        <v>1766</v>
      </c>
      <c r="M1286" s="25" t="s">
        <v>1697</v>
      </c>
      <c r="N1286" s="26">
        <v>22173.71</v>
      </c>
      <c r="O1286" s="26">
        <v>20841.5</v>
      </c>
      <c r="P1286" s="27">
        <v>-1332.2099999999991</v>
      </c>
      <c r="Q1286" s="28">
        <v>-6.0080608973419387E-2</v>
      </c>
      <c r="R1286" s="29">
        <v>0</v>
      </c>
      <c r="S1286" s="29">
        <v>1564.57</v>
      </c>
      <c r="T1286" s="30">
        <v>1564.57</v>
      </c>
      <c r="U1286" s="19"/>
      <c r="V1286" s="26">
        <v>0</v>
      </c>
      <c r="W1286" s="26">
        <v>18749.150000000001</v>
      </c>
      <c r="X1286" s="27">
        <v>18749.150000000001</v>
      </c>
      <c r="Y1286" s="18"/>
      <c r="Z1286" s="29">
        <v>0</v>
      </c>
      <c r="AA1286" s="29">
        <v>527.78</v>
      </c>
      <c r="AB1286" s="30">
        <v>527.78</v>
      </c>
      <c r="AC1286" s="19"/>
      <c r="AD1286" s="26">
        <v>0</v>
      </c>
      <c r="AE1286" s="26">
        <v>0</v>
      </c>
      <c r="AF1286" s="27">
        <v>0</v>
      </c>
      <c r="AG1286" s="18"/>
      <c r="AH1286" s="34">
        <v>40</v>
      </c>
      <c r="AI1286" s="34">
        <v>15</v>
      </c>
      <c r="AJ1286" s="34">
        <v>-25</v>
      </c>
      <c r="AK1286" s="32">
        <v>-0.625</v>
      </c>
      <c r="AL1286" s="35">
        <v>44865.041666666664</v>
      </c>
      <c r="AM1286" s="16"/>
    </row>
    <row r="1287" spans="1:39" ht="41.25" x14ac:dyDescent="0.25">
      <c r="A1287" s="25" t="s">
        <v>1688</v>
      </c>
      <c r="B1287" s="25" t="s">
        <v>1136</v>
      </c>
      <c r="C1287" s="39">
        <v>646256</v>
      </c>
      <c r="D1287" s="25" t="s">
        <v>5549</v>
      </c>
      <c r="E1287" s="25" t="s">
        <v>53</v>
      </c>
      <c r="F1287" s="25" t="s">
        <v>54</v>
      </c>
      <c r="G1287" s="25" t="s">
        <v>79</v>
      </c>
      <c r="H1287" s="17"/>
      <c r="I1287" s="17"/>
      <c r="J1287" s="25" t="s">
        <v>5219</v>
      </c>
      <c r="K1287" s="25" t="s">
        <v>58</v>
      </c>
      <c r="L1287" s="25" t="s">
        <v>1766</v>
      </c>
      <c r="M1287" s="25" t="s">
        <v>1697</v>
      </c>
      <c r="N1287" s="26">
        <v>22173.71</v>
      </c>
      <c r="O1287" s="26">
        <v>21892.16</v>
      </c>
      <c r="P1287" s="27">
        <v>-281.54999999999927</v>
      </c>
      <c r="Q1287" s="28">
        <v>-1.2697469210159205E-2</v>
      </c>
      <c r="R1287" s="29">
        <v>0</v>
      </c>
      <c r="S1287" s="29">
        <v>1508.62</v>
      </c>
      <c r="T1287" s="30">
        <v>1508.62</v>
      </c>
      <c r="U1287" s="19"/>
      <c r="V1287" s="26">
        <v>0</v>
      </c>
      <c r="W1287" s="26">
        <v>19490.37</v>
      </c>
      <c r="X1287" s="27">
        <v>19490.37</v>
      </c>
      <c r="Y1287" s="18"/>
      <c r="Z1287" s="29">
        <v>0</v>
      </c>
      <c r="AA1287" s="29">
        <v>893.17</v>
      </c>
      <c r="AB1287" s="30">
        <v>893.17</v>
      </c>
      <c r="AC1287" s="19"/>
      <c r="AD1287" s="26">
        <v>0</v>
      </c>
      <c r="AE1287" s="26">
        <v>0</v>
      </c>
      <c r="AF1287" s="27">
        <v>0</v>
      </c>
      <c r="AG1287" s="18"/>
      <c r="AH1287" s="34">
        <v>40</v>
      </c>
      <c r="AI1287" s="34">
        <v>18</v>
      </c>
      <c r="AJ1287" s="34">
        <v>-22</v>
      </c>
      <c r="AK1287" s="32">
        <v>-0.55000000000000004</v>
      </c>
      <c r="AL1287" s="35">
        <v>44886.041666666664</v>
      </c>
      <c r="AM1287" s="16"/>
    </row>
    <row r="1288" spans="1:39" ht="49.5" x14ac:dyDescent="0.25">
      <c r="A1288" s="25" t="s">
        <v>1688</v>
      </c>
      <c r="B1288" s="25" t="s">
        <v>1136</v>
      </c>
      <c r="C1288" s="39">
        <v>646257</v>
      </c>
      <c r="D1288" s="25" t="s">
        <v>5338</v>
      </c>
      <c r="E1288" s="25" t="s">
        <v>53</v>
      </c>
      <c r="F1288" s="25" t="s">
        <v>54</v>
      </c>
      <c r="G1288" s="25" t="s">
        <v>56</v>
      </c>
      <c r="H1288" s="17"/>
      <c r="I1288" s="17"/>
      <c r="J1288" s="25" t="s">
        <v>5219</v>
      </c>
      <c r="K1288" s="25" t="s">
        <v>58</v>
      </c>
      <c r="L1288" s="25" t="s">
        <v>1766</v>
      </c>
      <c r="M1288" s="25" t="s">
        <v>1697</v>
      </c>
      <c r="N1288" s="26">
        <v>18850.91</v>
      </c>
      <c r="O1288" s="26">
        <v>16587.47</v>
      </c>
      <c r="P1288" s="27">
        <v>-2263.4399999999987</v>
      </c>
      <c r="Q1288" s="28">
        <v>-0.12007059606141023</v>
      </c>
      <c r="R1288" s="29">
        <v>0</v>
      </c>
      <c r="S1288" s="29">
        <v>1465.49</v>
      </c>
      <c r="T1288" s="30">
        <v>1465.49</v>
      </c>
      <c r="U1288" s="19"/>
      <c r="V1288" s="26">
        <v>0</v>
      </c>
      <c r="W1288" s="26">
        <v>14497.98</v>
      </c>
      <c r="X1288" s="27">
        <v>14497.98</v>
      </c>
      <c r="Y1288" s="18"/>
      <c r="Z1288" s="29">
        <v>0</v>
      </c>
      <c r="AA1288" s="29">
        <v>624</v>
      </c>
      <c r="AB1288" s="30">
        <v>624</v>
      </c>
      <c r="AC1288" s="19"/>
      <c r="AD1288" s="26">
        <v>0</v>
      </c>
      <c r="AE1288" s="26">
        <v>0</v>
      </c>
      <c r="AF1288" s="27">
        <v>0</v>
      </c>
      <c r="AG1288" s="18"/>
      <c r="AH1288" s="34">
        <v>40</v>
      </c>
      <c r="AI1288" s="34">
        <v>17.5</v>
      </c>
      <c r="AJ1288" s="34">
        <v>-22.5</v>
      </c>
      <c r="AK1288" s="32">
        <v>-0.5625</v>
      </c>
      <c r="AL1288" s="35">
        <v>44852.041666666664</v>
      </c>
      <c r="AM1288" s="16"/>
    </row>
    <row r="1289" spans="1:39" ht="66" x14ac:dyDescent="0.25">
      <c r="A1289" s="25" t="s">
        <v>1688</v>
      </c>
      <c r="B1289" s="25" t="s">
        <v>1136</v>
      </c>
      <c r="C1289" s="39">
        <v>646260</v>
      </c>
      <c r="D1289" s="25" t="s">
        <v>5585</v>
      </c>
      <c r="E1289" s="25" t="s">
        <v>171</v>
      </c>
      <c r="F1289" s="25" t="s">
        <v>54</v>
      </c>
      <c r="G1289" s="25" t="s">
        <v>56</v>
      </c>
      <c r="H1289" s="17"/>
      <c r="I1289" s="17"/>
      <c r="J1289" s="25" t="s">
        <v>5219</v>
      </c>
      <c r="K1289" s="25" t="s">
        <v>58</v>
      </c>
      <c r="L1289" s="25" t="s">
        <v>1699</v>
      </c>
      <c r="M1289" s="25" t="s">
        <v>1697</v>
      </c>
      <c r="N1289" s="26">
        <v>9036.23</v>
      </c>
      <c r="O1289" s="26">
        <v>12352.19</v>
      </c>
      <c r="P1289" s="27">
        <v>3315.9600000000009</v>
      </c>
      <c r="Q1289" s="28">
        <v>0.36696277097860514</v>
      </c>
      <c r="R1289" s="29">
        <v>0</v>
      </c>
      <c r="S1289" s="29">
        <v>2505.0700000000002</v>
      </c>
      <c r="T1289" s="30">
        <v>2505.0700000000002</v>
      </c>
      <c r="U1289" s="19"/>
      <c r="V1289" s="26">
        <v>0</v>
      </c>
      <c r="W1289" s="26">
        <v>0</v>
      </c>
      <c r="X1289" s="27">
        <v>0</v>
      </c>
      <c r="Y1289" s="18"/>
      <c r="Z1289" s="29">
        <v>0</v>
      </c>
      <c r="AA1289" s="29">
        <v>246.41</v>
      </c>
      <c r="AB1289" s="30">
        <v>246.41</v>
      </c>
      <c r="AC1289" s="19"/>
      <c r="AD1289" s="26">
        <v>0</v>
      </c>
      <c r="AE1289" s="26">
        <v>9600.7099999999991</v>
      </c>
      <c r="AF1289" s="27">
        <v>9600.7099999999991</v>
      </c>
      <c r="AG1289" s="18"/>
      <c r="AH1289" s="34">
        <v>4</v>
      </c>
      <c r="AI1289" s="34">
        <v>11.5</v>
      </c>
      <c r="AJ1289" s="34">
        <v>7.5</v>
      </c>
      <c r="AK1289" s="32">
        <v>1.875</v>
      </c>
      <c r="AL1289" s="35">
        <v>44907.041666666664</v>
      </c>
      <c r="AM1289" s="16"/>
    </row>
    <row r="1290" spans="1:39" ht="41.25" x14ac:dyDescent="0.25">
      <c r="A1290" s="25" t="s">
        <v>1688</v>
      </c>
      <c r="B1290" s="25" t="s">
        <v>1136</v>
      </c>
      <c r="C1290" s="39">
        <v>646261</v>
      </c>
      <c r="D1290" s="25" t="s">
        <v>1947</v>
      </c>
      <c r="E1290" s="25" t="s">
        <v>171</v>
      </c>
      <c r="F1290" s="25" t="s">
        <v>54</v>
      </c>
      <c r="G1290" s="25" t="s">
        <v>56</v>
      </c>
      <c r="H1290" s="17"/>
      <c r="I1290" s="17"/>
      <c r="J1290" s="25" t="s">
        <v>5219</v>
      </c>
      <c r="K1290" s="25" t="s">
        <v>58</v>
      </c>
      <c r="L1290" s="25" t="s">
        <v>1699</v>
      </c>
      <c r="M1290" s="25" t="s">
        <v>1697</v>
      </c>
      <c r="N1290" s="26">
        <v>8548.39</v>
      </c>
      <c r="O1290" s="26">
        <v>11641.6</v>
      </c>
      <c r="P1290" s="27">
        <v>3093.2100000000009</v>
      </c>
      <c r="Q1290" s="28">
        <v>0.36184708465570725</v>
      </c>
      <c r="R1290" s="29">
        <v>0</v>
      </c>
      <c r="S1290" s="29">
        <v>1622.85</v>
      </c>
      <c r="T1290" s="30">
        <v>1622.85</v>
      </c>
      <c r="U1290" s="19"/>
      <c r="V1290" s="26">
        <v>0</v>
      </c>
      <c r="W1290" s="26">
        <v>1755.65</v>
      </c>
      <c r="X1290" s="27">
        <v>1755.65</v>
      </c>
      <c r="Y1290" s="18"/>
      <c r="Z1290" s="29">
        <v>0</v>
      </c>
      <c r="AA1290" s="29">
        <v>143.09</v>
      </c>
      <c r="AB1290" s="30">
        <v>143.09</v>
      </c>
      <c r="AC1290" s="19"/>
      <c r="AD1290" s="26">
        <v>0</v>
      </c>
      <c r="AE1290" s="26">
        <v>8120.01</v>
      </c>
      <c r="AF1290" s="27">
        <v>8120.01</v>
      </c>
      <c r="AG1290" s="18"/>
      <c r="AH1290" s="34">
        <v>6</v>
      </c>
      <c r="AI1290" s="34">
        <v>4</v>
      </c>
      <c r="AJ1290" s="34">
        <v>-2</v>
      </c>
      <c r="AK1290" s="32">
        <v>-0.33333333333333331</v>
      </c>
      <c r="AL1290" s="35">
        <v>44706.041666666664</v>
      </c>
      <c r="AM1290" s="16"/>
    </row>
    <row r="1291" spans="1:39" ht="49.5" x14ac:dyDescent="0.25">
      <c r="A1291" s="25" t="s">
        <v>1688</v>
      </c>
      <c r="B1291" s="25" t="s">
        <v>1136</v>
      </c>
      <c r="C1291" s="39">
        <v>646262</v>
      </c>
      <c r="D1291" s="25" t="s">
        <v>1948</v>
      </c>
      <c r="E1291" s="25" t="s">
        <v>171</v>
      </c>
      <c r="F1291" s="25" t="s">
        <v>54</v>
      </c>
      <c r="G1291" s="25" t="s">
        <v>56</v>
      </c>
      <c r="H1291" s="17"/>
      <c r="I1291" s="17"/>
      <c r="J1291" s="25" t="s">
        <v>5219</v>
      </c>
      <c r="K1291" s="25" t="s">
        <v>58</v>
      </c>
      <c r="L1291" s="25" t="s">
        <v>1699</v>
      </c>
      <c r="M1291" s="25" t="s">
        <v>1697</v>
      </c>
      <c r="N1291" s="26">
        <v>8548.39</v>
      </c>
      <c r="O1291" s="26">
        <v>6512.52</v>
      </c>
      <c r="P1291" s="27">
        <v>-2035.869999999999</v>
      </c>
      <c r="Q1291" s="28">
        <v>-0.2381582964745407</v>
      </c>
      <c r="R1291" s="29">
        <v>0</v>
      </c>
      <c r="S1291" s="29">
        <v>946.15</v>
      </c>
      <c r="T1291" s="30">
        <v>946.15</v>
      </c>
      <c r="U1291" s="19"/>
      <c r="V1291" s="26">
        <v>0</v>
      </c>
      <c r="W1291" s="26">
        <v>1680.96</v>
      </c>
      <c r="X1291" s="27">
        <v>1680.96</v>
      </c>
      <c r="Y1291" s="18"/>
      <c r="Z1291" s="29">
        <v>0</v>
      </c>
      <c r="AA1291" s="29">
        <v>143.09</v>
      </c>
      <c r="AB1291" s="30">
        <v>143.09</v>
      </c>
      <c r="AC1291" s="19"/>
      <c r="AD1291" s="26">
        <v>0</v>
      </c>
      <c r="AE1291" s="26">
        <v>3742.32</v>
      </c>
      <c r="AF1291" s="27">
        <v>3742.32</v>
      </c>
      <c r="AG1291" s="18"/>
      <c r="AH1291" s="34">
        <v>6</v>
      </c>
      <c r="AI1291" s="34">
        <v>4</v>
      </c>
      <c r="AJ1291" s="34">
        <v>-2</v>
      </c>
      <c r="AK1291" s="32">
        <v>-0.33333333333333331</v>
      </c>
      <c r="AL1291" s="35">
        <v>44662</v>
      </c>
      <c r="AM1291" s="16"/>
    </row>
    <row r="1292" spans="1:39" ht="49.5" x14ac:dyDescent="0.25">
      <c r="A1292" s="25" t="s">
        <v>1688</v>
      </c>
      <c r="B1292" s="25" t="s">
        <v>1136</v>
      </c>
      <c r="C1292" s="39">
        <v>646263</v>
      </c>
      <c r="D1292" s="25" t="s">
        <v>4937</v>
      </c>
      <c r="E1292" s="25" t="s">
        <v>53</v>
      </c>
      <c r="F1292" s="25" t="s">
        <v>54</v>
      </c>
      <c r="G1292" s="25" t="s">
        <v>56</v>
      </c>
      <c r="H1292" s="17"/>
      <c r="I1292" s="17"/>
      <c r="J1292" s="25" t="s">
        <v>5219</v>
      </c>
      <c r="K1292" s="25" t="s">
        <v>58</v>
      </c>
      <c r="L1292" s="25" t="s">
        <v>1717</v>
      </c>
      <c r="M1292" s="25" t="s">
        <v>1691</v>
      </c>
      <c r="N1292" s="26">
        <v>319000</v>
      </c>
      <c r="O1292" s="26">
        <v>321534.78999999998</v>
      </c>
      <c r="P1292" s="27">
        <v>2534.789999999979</v>
      </c>
      <c r="Q1292" s="28">
        <v>7.9460501567397458E-3</v>
      </c>
      <c r="R1292" s="29">
        <v>0</v>
      </c>
      <c r="S1292" s="29">
        <v>139909.07</v>
      </c>
      <c r="T1292" s="30">
        <v>139909.07</v>
      </c>
      <c r="U1292" s="19"/>
      <c r="V1292" s="26">
        <v>0</v>
      </c>
      <c r="W1292" s="26">
        <v>107275.4</v>
      </c>
      <c r="X1292" s="27">
        <v>107275.4</v>
      </c>
      <c r="Y1292" s="18"/>
      <c r="Z1292" s="29">
        <v>0</v>
      </c>
      <c r="AA1292" s="29">
        <v>48894.26</v>
      </c>
      <c r="AB1292" s="30">
        <v>48894.26</v>
      </c>
      <c r="AC1292" s="19"/>
      <c r="AD1292" s="26">
        <v>319000</v>
      </c>
      <c r="AE1292" s="26">
        <v>25456.06</v>
      </c>
      <c r="AF1292" s="27">
        <v>-293543.94</v>
      </c>
      <c r="AG1292" s="33">
        <v>-0.9202004388714734</v>
      </c>
      <c r="AH1292" s="34">
        <v>1000</v>
      </c>
      <c r="AI1292" s="34">
        <v>1515.5</v>
      </c>
      <c r="AJ1292" s="34">
        <v>515.5</v>
      </c>
      <c r="AK1292" s="32">
        <v>0.51549999999999996</v>
      </c>
      <c r="AL1292" s="35">
        <v>44750.041666666664</v>
      </c>
      <c r="AM1292" s="16"/>
    </row>
    <row r="1293" spans="1:39" ht="33" x14ac:dyDescent="0.25">
      <c r="A1293" s="25" t="s">
        <v>1688</v>
      </c>
      <c r="B1293" s="25" t="s">
        <v>1136</v>
      </c>
      <c r="C1293" s="39">
        <v>646264</v>
      </c>
      <c r="D1293" s="25" t="s">
        <v>1953</v>
      </c>
      <c r="E1293" s="25" t="s">
        <v>171</v>
      </c>
      <c r="F1293" s="25" t="s">
        <v>54</v>
      </c>
      <c r="G1293" s="25" t="s">
        <v>56</v>
      </c>
      <c r="H1293" s="17"/>
      <c r="I1293" s="17"/>
      <c r="J1293" s="25" t="s">
        <v>1424</v>
      </c>
      <c r="K1293" s="25" t="s">
        <v>65</v>
      </c>
      <c r="L1293" s="25" t="s">
        <v>1750</v>
      </c>
      <c r="M1293" s="25" t="s">
        <v>1697</v>
      </c>
      <c r="N1293" s="26">
        <v>101522.21</v>
      </c>
      <c r="O1293" s="26">
        <v>96225.9</v>
      </c>
      <c r="P1293" s="27">
        <v>-5296.3100000000122</v>
      </c>
      <c r="Q1293" s="28">
        <v>-5.2168978590990206E-2</v>
      </c>
      <c r="R1293" s="29">
        <v>0</v>
      </c>
      <c r="S1293" s="29">
        <v>7444.67</v>
      </c>
      <c r="T1293" s="30">
        <v>7444.67</v>
      </c>
      <c r="U1293" s="19"/>
      <c r="V1293" s="26">
        <v>0</v>
      </c>
      <c r="W1293" s="26">
        <v>75296.27</v>
      </c>
      <c r="X1293" s="27">
        <v>75296.27</v>
      </c>
      <c r="Y1293" s="18"/>
      <c r="Z1293" s="29">
        <v>0</v>
      </c>
      <c r="AA1293" s="29">
        <v>3822.03</v>
      </c>
      <c r="AB1293" s="30">
        <v>3822.03</v>
      </c>
      <c r="AC1293" s="19"/>
      <c r="AD1293" s="26">
        <v>0</v>
      </c>
      <c r="AE1293" s="26">
        <v>9662.93</v>
      </c>
      <c r="AF1293" s="27">
        <v>9662.93</v>
      </c>
      <c r="AG1293" s="18"/>
      <c r="AH1293" s="34">
        <v>135.4</v>
      </c>
      <c r="AI1293" s="34">
        <v>67</v>
      </c>
      <c r="AJ1293" s="34">
        <v>-68.400000000000006</v>
      </c>
      <c r="AK1293" s="32">
        <v>-0.50516986706056133</v>
      </c>
      <c r="AL1293" s="35">
        <v>44900.041666666664</v>
      </c>
      <c r="AM1293" s="16"/>
    </row>
    <row r="1294" spans="1:39" ht="49.5" x14ac:dyDescent="0.25">
      <c r="A1294" s="25" t="s">
        <v>1688</v>
      </c>
      <c r="B1294" s="25" t="s">
        <v>1136</v>
      </c>
      <c r="C1294" s="39">
        <v>646267</v>
      </c>
      <c r="D1294" s="25" t="s">
        <v>1964</v>
      </c>
      <c r="E1294" s="25" t="s">
        <v>53</v>
      </c>
      <c r="F1294" s="25" t="s">
        <v>54</v>
      </c>
      <c r="G1294" s="25" t="s">
        <v>56</v>
      </c>
      <c r="H1294" s="17"/>
      <c r="I1294" s="17"/>
      <c r="J1294" s="25" t="s">
        <v>5219</v>
      </c>
      <c r="K1294" s="25" t="s">
        <v>65</v>
      </c>
      <c r="L1294" s="25" t="s">
        <v>1750</v>
      </c>
      <c r="M1294" s="25" t="s">
        <v>1691</v>
      </c>
      <c r="N1294" s="26">
        <v>22740</v>
      </c>
      <c r="O1294" s="26">
        <v>59429.64</v>
      </c>
      <c r="P1294" s="27">
        <v>36689.64</v>
      </c>
      <c r="Q1294" s="28">
        <v>1.6134406332453826</v>
      </c>
      <c r="R1294" s="29">
        <v>0</v>
      </c>
      <c r="S1294" s="29">
        <v>12781.16</v>
      </c>
      <c r="T1294" s="30">
        <v>12781.16</v>
      </c>
      <c r="U1294" s="19"/>
      <c r="V1294" s="26">
        <v>0</v>
      </c>
      <c r="W1294" s="26">
        <v>15410.55</v>
      </c>
      <c r="X1294" s="27">
        <v>15410.55</v>
      </c>
      <c r="Y1294" s="18"/>
      <c r="Z1294" s="29">
        <v>0</v>
      </c>
      <c r="AA1294" s="29">
        <v>4406.22</v>
      </c>
      <c r="AB1294" s="30">
        <v>4406.22</v>
      </c>
      <c r="AC1294" s="19"/>
      <c r="AD1294" s="26">
        <v>0</v>
      </c>
      <c r="AE1294" s="26">
        <v>26831.71</v>
      </c>
      <c r="AF1294" s="27">
        <v>26831.71</v>
      </c>
      <c r="AG1294" s="18"/>
      <c r="AH1294" s="34">
        <v>66</v>
      </c>
      <c r="AI1294" s="34">
        <v>137.5</v>
      </c>
      <c r="AJ1294" s="34">
        <v>71.5</v>
      </c>
      <c r="AK1294" s="32">
        <v>1.0833333333333333</v>
      </c>
      <c r="AL1294" s="35">
        <v>44665</v>
      </c>
      <c r="AM1294" s="16"/>
    </row>
    <row r="1295" spans="1:39" ht="41.25" x14ac:dyDescent="0.25">
      <c r="A1295" s="25" t="s">
        <v>1688</v>
      </c>
      <c r="B1295" s="25" t="s">
        <v>1136</v>
      </c>
      <c r="C1295" s="39">
        <v>646268</v>
      </c>
      <c r="D1295" s="25" t="s">
        <v>1967</v>
      </c>
      <c r="E1295" s="25" t="s">
        <v>53</v>
      </c>
      <c r="F1295" s="25" t="s">
        <v>54</v>
      </c>
      <c r="G1295" s="25" t="s">
        <v>56</v>
      </c>
      <c r="H1295" s="17"/>
      <c r="I1295" s="17"/>
      <c r="J1295" s="25" t="s">
        <v>5219</v>
      </c>
      <c r="K1295" s="25" t="s">
        <v>58</v>
      </c>
      <c r="L1295" s="25" t="s">
        <v>1750</v>
      </c>
      <c r="M1295" s="25" t="s">
        <v>1691</v>
      </c>
      <c r="N1295" s="26">
        <v>57559.65</v>
      </c>
      <c r="O1295" s="26">
        <v>56190.22</v>
      </c>
      <c r="P1295" s="27">
        <v>-1369.4300000000003</v>
      </c>
      <c r="Q1295" s="28">
        <v>-2.3791492825269094E-2</v>
      </c>
      <c r="R1295" s="29">
        <v>0</v>
      </c>
      <c r="S1295" s="29">
        <v>5873.56</v>
      </c>
      <c r="T1295" s="30">
        <v>5873.56</v>
      </c>
      <c r="U1295" s="19"/>
      <c r="V1295" s="26">
        <v>0</v>
      </c>
      <c r="W1295" s="26">
        <v>48762.82</v>
      </c>
      <c r="X1295" s="27">
        <v>48762.82</v>
      </c>
      <c r="Y1295" s="18"/>
      <c r="Z1295" s="29">
        <v>0</v>
      </c>
      <c r="AA1295" s="29">
        <v>1553.84</v>
      </c>
      <c r="AB1295" s="30">
        <v>1553.84</v>
      </c>
      <c r="AC1295" s="19"/>
      <c r="AD1295" s="26">
        <v>0</v>
      </c>
      <c r="AE1295" s="26">
        <v>0</v>
      </c>
      <c r="AF1295" s="27">
        <v>0</v>
      </c>
      <c r="AG1295" s="18"/>
      <c r="AH1295" s="34">
        <v>88</v>
      </c>
      <c r="AI1295" s="34">
        <v>64</v>
      </c>
      <c r="AJ1295" s="34">
        <v>-24</v>
      </c>
      <c r="AK1295" s="32">
        <v>-0.27272727272727271</v>
      </c>
      <c r="AL1295" s="35">
        <v>44648</v>
      </c>
      <c r="AM1295" s="16"/>
    </row>
    <row r="1296" spans="1:39" ht="41.25" x14ac:dyDescent="0.25">
      <c r="A1296" s="25" t="s">
        <v>1688</v>
      </c>
      <c r="B1296" s="25" t="s">
        <v>1136</v>
      </c>
      <c r="C1296" s="39">
        <v>646269</v>
      </c>
      <c r="D1296" s="25" t="s">
        <v>5080</v>
      </c>
      <c r="E1296" s="25" t="s">
        <v>53</v>
      </c>
      <c r="F1296" s="25" t="s">
        <v>54</v>
      </c>
      <c r="G1296" s="25" t="s">
        <v>56</v>
      </c>
      <c r="H1296" s="17"/>
      <c r="I1296" s="17"/>
      <c r="J1296" s="25" t="s">
        <v>5219</v>
      </c>
      <c r="K1296" s="25" t="s">
        <v>58</v>
      </c>
      <c r="L1296" s="25" t="s">
        <v>1717</v>
      </c>
      <c r="M1296" s="25" t="s">
        <v>1694</v>
      </c>
      <c r="N1296" s="26">
        <v>1504.8</v>
      </c>
      <c r="O1296" s="26">
        <v>32028.5</v>
      </c>
      <c r="P1296" s="27">
        <v>30523.7</v>
      </c>
      <c r="Q1296" s="28">
        <v>20.284223817118555</v>
      </c>
      <c r="R1296" s="29">
        <v>0</v>
      </c>
      <c r="S1296" s="29">
        <v>10041.85</v>
      </c>
      <c r="T1296" s="30">
        <v>10041.85</v>
      </c>
      <c r="U1296" s="19"/>
      <c r="V1296" s="26">
        <v>0</v>
      </c>
      <c r="W1296" s="26">
        <v>16219.91</v>
      </c>
      <c r="X1296" s="27">
        <v>16219.91</v>
      </c>
      <c r="Y1296" s="18"/>
      <c r="Z1296" s="29">
        <v>0</v>
      </c>
      <c r="AA1296" s="29">
        <v>4319.22</v>
      </c>
      <c r="AB1296" s="30">
        <v>4319.22</v>
      </c>
      <c r="AC1296" s="19"/>
      <c r="AD1296" s="26">
        <v>0</v>
      </c>
      <c r="AE1296" s="26">
        <v>1447.52</v>
      </c>
      <c r="AF1296" s="27">
        <v>1447.52</v>
      </c>
      <c r="AG1296" s="18"/>
      <c r="AH1296" s="34">
        <v>0</v>
      </c>
      <c r="AI1296" s="34">
        <v>102.5</v>
      </c>
      <c r="AJ1296" s="34">
        <v>102.5</v>
      </c>
      <c r="AK1296" s="19"/>
      <c r="AL1296" s="35">
        <v>44771.041666666664</v>
      </c>
      <c r="AM1296" s="16"/>
    </row>
    <row r="1297" spans="1:39" ht="49.5" x14ac:dyDescent="0.25">
      <c r="A1297" s="25" t="s">
        <v>1688</v>
      </c>
      <c r="B1297" s="25" t="s">
        <v>1136</v>
      </c>
      <c r="C1297" s="39">
        <v>646271</v>
      </c>
      <c r="D1297" s="25" t="s">
        <v>1958</v>
      </c>
      <c r="E1297" s="25" t="s">
        <v>53</v>
      </c>
      <c r="F1297" s="25" t="s">
        <v>54</v>
      </c>
      <c r="G1297" s="25" t="s">
        <v>56</v>
      </c>
      <c r="H1297" s="17"/>
      <c r="I1297" s="17"/>
      <c r="J1297" s="25" t="s">
        <v>5219</v>
      </c>
      <c r="K1297" s="25" t="s">
        <v>58</v>
      </c>
      <c r="L1297" s="25" t="s">
        <v>1717</v>
      </c>
      <c r="M1297" s="25" t="s">
        <v>1694</v>
      </c>
      <c r="N1297" s="26">
        <v>57575.85</v>
      </c>
      <c r="O1297" s="26">
        <v>52064.72</v>
      </c>
      <c r="P1297" s="27">
        <v>-5511.1299999999974</v>
      </c>
      <c r="Q1297" s="28">
        <v>-9.5719472660846475E-2</v>
      </c>
      <c r="R1297" s="29">
        <v>0</v>
      </c>
      <c r="S1297" s="29">
        <v>3396.22</v>
      </c>
      <c r="T1297" s="30">
        <v>3396.22</v>
      </c>
      <c r="U1297" s="19"/>
      <c r="V1297" s="26">
        <v>0</v>
      </c>
      <c r="W1297" s="26">
        <v>47770.03</v>
      </c>
      <c r="X1297" s="27">
        <v>47770.03</v>
      </c>
      <c r="Y1297" s="18"/>
      <c r="Z1297" s="29">
        <v>0</v>
      </c>
      <c r="AA1297" s="29">
        <v>898.47</v>
      </c>
      <c r="AB1297" s="30">
        <v>898.47</v>
      </c>
      <c r="AC1297" s="19"/>
      <c r="AD1297" s="26">
        <v>0</v>
      </c>
      <c r="AE1297" s="26">
        <v>0</v>
      </c>
      <c r="AF1297" s="27">
        <v>0</v>
      </c>
      <c r="AG1297" s="18"/>
      <c r="AH1297" s="34">
        <v>88</v>
      </c>
      <c r="AI1297" s="34">
        <v>35</v>
      </c>
      <c r="AJ1297" s="34">
        <v>-53</v>
      </c>
      <c r="AK1297" s="32">
        <v>-0.60227272727272729</v>
      </c>
      <c r="AL1297" s="35">
        <v>44648</v>
      </c>
      <c r="AM1297" s="16"/>
    </row>
    <row r="1298" spans="1:39" ht="41.25" x14ac:dyDescent="0.25">
      <c r="A1298" s="25" t="s">
        <v>1688</v>
      </c>
      <c r="B1298" s="25" t="s">
        <v>1136</v>
      </c>
      <c r="C1298" s="39">
        <v>646273</v>
      </c>
      <c r="D1298" s="25" t="s">
        <v>1959</v>
      </c>
      <c r="E1298" s="25" t="s">
        <v>53</v>
      </c>
      <c r="F1298" s="25" t="s">
        <v>54</v>
      </c>
      <c r="G1298" s="25" t="s">
        <v>56</v>
      </c>
      <c r="H1298" s="17"/>
      <c r="I1298" s="17"/>
      <c r="J1298" s="25" t="s">
        <v>5219</v>
      </c>
      <c r="K1298" s="25" t="s">
        <v>58</v>
      </c>
      <c r="L1298" s="25" t="s">
        <v>1717</v>
      </c>
      <c r="M1298" s="25" t="s">
        <v>1694</v>
      </c>
      <c r="N1298" s="26">
        <v>58103.17</v>
      </c>
      <c r="O1298" s="26">
        <v>54876.42</v>
      </c>
      <c r="P1298" s="27">
        <v>-3226.75</v>
      </c>
      <c r="Q1298" s="28">
        <v>-5.5534835706898607E-2</v>
      </c>
      <c r="R1298" s="29">
        <v>0</v>
      </c>
      <c r="S1298" s="29">
        <v>5295.12</v>
      </c>
      <c r="T1298" s="30">
        <v>5295.12</v>
      </c>
      <c r="U1298" s="19"/>
      <c r="V1298" s="26">
        <v>0</v>
      </c>
      <c r="W1298" s="26">
        <v>48180.49</v>
      </c>
      <c r="X1298" s="27">
        <v>48180.49</v>
      </c>
      <c r="Y1298" s="18"/>
      <c r="Z1298" s="29">
        <v>0</v>
      </c>
      <c r="AA1298" s="29">
        <v>1400.81</v>
      </c>
      <c r="AB1298" s="30">
        <v>1400.81</v>
      </c>
      <c r="AC1298" s="19"/>
      <c r="AD1298" s="26">
        <v>0</v>
      </c>
      <c r="AE1298" s="26">
        <v>0</v>
      </c>
      <c r="AF1298" s="27">
        <v>0</v>
      </c>
      <c r="AG1298" s="18"/>
      <c r="AH1298" s="34">
        <v>91</v>
      </c>
      <c r="AI1298" s="34">
        <v>58.5</v>
      </c>
      <c r="AJ1298" s="34">
        <v>-32.5</v>
      </c>
      <c r="AK1298" s="32">
        <v>-0.35714285714285715</v>
      </c>
      <c r="AL1298" s="35">
        <v>44655</v>
      </c>
      <c r="AM1298" s="16"/>
    </row>
    <row r="1299" spans="1:39" ht="49.5" x14ac:dyDescent="0.25">
      <c r="A1299" s="25" t="s">
        <v>1688</v>
      </c>
      <c r="B1299" s="25" t="s">
        <v>1136</v>
      </c>
      <c r="C1299" s="39">
        <v>646274</v>
      </c>
      <c r="D1299" s="25" t="s">
        <v>1972</v>
      </c>
      <c r="E1299" s="25" t="s">
        <v>53</v>
      </c>
      <c r="F1299" s="25" t="s">
        <v>54</v>
      </c>
      <c r="G1299" s="25" t="s">
        <v>56</v>
      </c>
      <c r="H1299" s="17"/>
      <c r="I1299" s="17"/>
      <c r="J1299" s="25" t="s">
        <v>5219</v>
      </c>
      <c r="K1299" s="25" t="s">
        <v>58</v>
      </c>
      <c r="L1299" s="25" t="s">
        <v>1717</v>
      </c>
      <c r="M1299" s="25" t="s">
        <v>1691</v>
      </c>
      <c r="N1299" s="26">
        <v>26873.4</v>
      </c>
      <c r="O1299" s="26">
        <v>29170.33</v>
      </c>
      <c r="P1299" s="27">
        <v>2296.9300000000003</v>
      </c>
      <c r="Q1299" s="28">
        <v>8.5472251371244437E-2</v>
      </c>
      <c r="R1299" s="29">
        <v>0</v>
      </c>
      <c r="S1299" s="29">
        <v>13506.63</v>
      </c>
      <c r="T1299" s="30">
        <v>13506.63</v>
      </c>
      <c r="U1299" s="19"/>
      <c r="V1299" s="26">
        <v>0</v>
      </c>
      <c r="W1299" s="26">
        <v>11320.55</v>
      </c>
      <c r="X1299" s="27">
        <v>11320.55</v>
      </c>
      <c r="Y1299" s="18"/>
      <c r="Z1299" s="29">
        <v>0</v>
      </c>
      <c r="AA1299" s="29">
        <v>3573.15</v>
      </c>
      <c r="AB1299" s="30">
        <v>3573.15</v>
      </c>
      <c r="AC1299" s="19"/>
      <c r="AD1299" s="26">
        <v>0</v>
      </c>
      <c r="AE1299" s="26">
        <v>770</v>
      </c>
      <c r="AF1299" s="27">
        <v>770</v>
      </c>
      <c r="AG1299" s="18"/>
      <c r="AH1299" s="34">
        <v>119</v>
      </c>
      <c r="AI1299" s="34">
        <v>144.25</v>
      </c>
      <c r="AJ1299" s="34">
        <v>25.25</v>
      </c>
      <c r="AK1299" s="32">
        <v>0.21218487394957983</v>
      </c>
      <c r="AL1299" s="35">
        <v>44659</v>
      </c>
      <c r="AM1299" s="16"/>
    </row>
    <row r="1300" spans="1:39" ht="24.75" x14ac:dyDescent="0.25">
      <c r="A1300" s="25" t="s">
        <v>1688</v>
      </c>
      <c r="B1300" s="25" t="s">
        <v>1136</v>
      </c>
      <c r="C1300" s="39">
        <v>646284</v>
      </c>
      <c r="D1300" s="25" t="s">
        <v>1970</v>
      </c>
      <c r="E1300" s="25" t="s">
        <v>171</v>
      </c>
      <c r="F1300" s="25" t="s">
        <v>54</v>
      </c>
      <c r="G1300" s="25" t="s">
        <v>56</v>
      </c>
      <c r="H1300" s="17"/>
      <c r="I1300" s="17"/>
      <c r="J1300" s="25" t="s">
        <v>1424</v>
      </c>
      <c r="K1300" s="25" t="s">
        <v>65</v>
      </c>
      <c r="L1300" s="25" t="s">
        <v>1696</v>
      </c>
      <c r="M1300" s="25" t="s">
        <v>1697</v>
      </c>
      <c r="N1300" s="26">
        <v>58623.49</v>
      </c>
      <c r="O1300" s="26">
        <v>53718.92</v>
      </c>
      <c r="P1300" s="27">
        <v>-4904.57</v>
      </c>
      <c r="Q1300" s="28">
        <v>-8.366219752525822E-2</v>
      </c>
      <c r="R1300" s="29">
        <v>0</v>
      </c>
      <c r="S1300" s="29">
        <v>6709.92</v>
      </c>
      <c r="T1300" s="30">
        <v>6709.92</v>
      </c>
      <c r="U1300" s="19"/>
      <c r="V1300" s="26">
        <v>0</v>
      </c>
      <c r="W1300" s="26">
        <v>33323.120000000003</v>
      </c>
      <c r="X1300" s="27">
        <v>33323.120000000003</v>
      </c>
      <c r="Y1300" s="18"/>
      <c r="Z1300" s="29">
        <v>0</v>
      </c>
      <c r="AA1300" s="29">
        <v>1993.29</v>
      </c>
      <c r="AB1300" s="30">
        <v>1993.29</v>
      </c>
      <c r="AC1300" s="19"/>
      <c r="AD1300" s="26">
        <v>0</v>
      </c>
      <c r="AE1300" s="26">
        <v>11692.59</v>
      </c>
      <c r="AF1300" s="27">
        <v>11692.59</v>
      </c>
      <c r="AG1300" s="18"/>
      <c r="AH1300" s="34">
        <v>118.04</v>
      </c>
      <c r="AI1300" s="34">
        <v>71</v>
      </c>
      <c r="AJ1300" s="34">
        <v>-47.040000000000006</v>
      </c>
      <c r="AK1300" s="32">
        <v>-0.39850898000677737</v>
      </c>
      <c r="AL1300" s="35">
        <v>44686</v>
      </c>
      <c r="AM1300" s="16"/>
    </row>
    <row r="1301" spans="1:39" ht="41.25" x14ac:dyDescent="0.25">
      <c r="A1301" s="25" t="s">
        <v>1688</v>
      </c>
      <c r="B1301" s="25" t="s">
        <v>1136</v>
      </c>
      <c r="C1301" s="39">
        <v>646285</v>
      </c>
      <c r="D1301" s="25" t="s">
        <v>5712</v>
      </c>
      <c r="E1301" s="25" t="s">
        <v>171</v>
      </c>
      <c r="F1301" s="25" t="s">
        <v>54</v>
      </c>
      <c r="G1301" s="25" t="s">
        <v>56</v>
      </c>
      <c r="H1301" s="17"/>
      <c r="I1301" s="17"/>
      <c r="J1301" s="25" t="s">
        <v>1696</v>
      </c>
      <c r="K1301" s="25" t="s">
        <v>65</v>
      </c>
      <c r="L1301" s="25" t="s">
        <v>1847</v>
      </c>
      <c r="M1301" s="25" t="s">
        <v>1697</v>
      </c>
      <c r="N1301" s="26">
        <v>0</v>
      </c>
      <c r="O1301" s="26">
        <v>4705.9399999999996</v>
      </c>
      <c r="P1301" s="27">
        <v>4705.9399999999996</v>
      </c>
      <c r="Q1301" s="18"/>
      <c r="R1301" s="29">
        <v>0</v>
      </c>
      <c r="S1301" s="29">
        <v>1542.79</v>
      </c>
      <c r="T1301" s="30">
        <v>1542.79</v>
      </c>
      <c r="U1301" s="19"/>
      <c r="V1301" s="26">
        <v>0</v>
      </c>
      <c r="W1301" s="26">
        <v>1732.15</v>
      </c>
      <c r="X1301" s="27">
        <v>1732.15</v>
      </c>
      <c r="Y1301" s="18"/>
      <c r="Z1301" s="29">
        <v>0</v>
      </c>
      <c r="AA1301" s="29">
        <v>606</v>
      </c>
      <c r="AB1301" s="30">
        <v>606</v>
      </c>
      <c r="AC1301" s="19"/>
      <c r="AD1301" s="26">
        <v>0</v>
      </c>
      <c r="AE1301" s="26">
        <v>825</v>
      </c>
      <c r="AF1301" s="27">
        <v>825</v>
      </c>
      <c r="AG1301" s="18"/>
      <c r="AH1301" s="34">
        <v>0</v>
      </c>
      <c r="AI1301" s="34">
        <v>21</v>
      </c>
      <c r="AJ1301" s="34">
        <v>21</v>
      </c>
      <c r="AK1301" s="19"/>
      <c r="AL1301" s="35">
        <v>44921.041666666664</v>
      </c>
      <c r="AM1301" s="16"/>
    </row>
    <row r="1302" spans="1:39" ht="57.75" x14ac:dyDescent="0.25">
      <c r="A1302" s="25" t="s">
        <v>1688</v>
      </c>
      <c r="B1302" s="25" t="s">
        <v>1136</v>
      </c>
      <c r="C1302" s="39">
        <v>646288</v>
      </c>
      <c r="D1302" s="25" t="s">
        <v>5019</v>
      </c>
      <c r="E1302" s="25" t="s">
        <v>171</v>
      </c>
      <c r="F1302" s="25" t="s">
        <v>54</v>
      </c>
      <c r="G1302" s="25" t="s">
        <v>56</v>
      </c>
      <c r="H1302" s="17"/>
      <c r="I1302" s="17"/>
      <c r="J1302" s="25" t="s">
        <v>1696</v>
      </c>
      <c r="K1302" s="25" t="s">
        <v>65</v>
      </c>
      <c r="L1302" s="25" t="s">
        <v>1847</v>
      </c>
      <c r="M1302" s="25" t="s">
        <v>1697</v>
      </c>
      <c r="N1302" s="26">
        <v>3896.8</v>
      </c>
      <c r="O1302" s="26">
        <v>841.04</v>
      </c>
      <c r="P1302" s="27">
        <v>-3055.76</v>
      </c>
      <c r="Q1302" s="28">
        <v>-0.78417162800246354</v>
      </c>
      <c r="R1302" s="29">
        <v>0</v>
      </c>
      <c r="S1302" s="29">
        <v>697.04</v>
      </c>
      <c r="T1302" s="30">
        <v>697.04</v>
      </c>
      <c r="U1302" s="19"/>
      <c r="V1302" s="26">
        <v>0</v>
      </c>
      <c r="W1302" s="26">
        <v>0</v>
      </c>
      <c r="X1302" s="27">
        <v>0</v>
      </c>
      <c r="Y1302" s="18"/>
      <c r="Z1302" s="29">
        <v>0</v>
      </c>
      <c r="AA1302" s="29">
        <v>144</v>
      </c>
      <c r="AB1302" s="30">
        <v>144</v>
      </c>
      <c r="AC1302" s="19"/>
      <c r="AD1302" s="26">
        <v>0</v>
      </c>
      <c r="AE1302" s="26">
        <v>0</v>
      </c>
      <c r="AF1302" s="27">
        <v>0</v>
      </c>
      <c r="AG1302" s="18"/>
      <c r="AH1302" s="34">
        <v>22</v>
      </c>
      <c r="AI1302" s="34">
        <v>13</v>
      </c>
      <c r="AJ1302" s="34">
        <v>-9</v>
      </c>
      <c r="AK1302" s="32">
        <v>-0.40909090909090912</v>
      </c>
      <c r="AL1302" s="35">
        <v>44761.041666666664</v>
      </c>
      <c r="AM1302" s="16"/>
    </row>
    <row r="1303" spans="1:39" ht="82.5" x14ac:dyDescent="0.25">
      <c r="A1303" s="25" t="s">
        <v>1688</v>
      </c>
      <c r="B1303" s="25" t="s">
        <v>1136</v>
      </c>
      <c r="C1303" s="39">
        <v>645910</v>
      </c>
      <c r="D1303" s="25" t="s">
        <v>5441</v>
      </c>
      <c r="E1303" s="25" t="s">
        <v>171</v>
      </c>
      <c r="F1303" s="25" t="s">
        <v>54</v>
      </c>
      <c r="G1303" s="25" t="s">
        <v>56</v>
      </c>
      <c r="H1303" s="17"/>
      <c r="I1303" s="17"/>
      <c r="J1303" s="25" t="s">
        <v>5219</v>
      </c>
      <c r="K1303" s="25" t="s">
        <v>65</v>
      </c>
      <c r="L1303" s="25" t="s">
        <v>1717</v>
      </c>
      <c r="M1303" s="25" t="s">
        <v>1691</v>
      </c>
      <c r="N1303" s="26">
        <v>154003.38</v>
      </c>
      <c r="O1303" s="26">
        <v>114707.34</v>
      </c>
      <c r="P1303" s="27">
        <v>-39296.040000000008</v>
      </c>
      <c r="Q1303" s="28">
        <v>-0.25516349056754473</v>
      </c>
      <c r="R1303" s="29">
        <v>74734.7</v>
      </c>
      <c r="S1303" s="29">
        <v>46715.81</v>
      </c>
      <c r="T1303" s="30">
        <v>-28018.89</v>
      </c>
      <c r="U1303" s="31">
        <v>-0.37491138654467071</v>
      </c>
      <c r="V1303" s="26">
        <v>41013.89</v>
      </c>
      <c r="W1303" s="26">
        <v>37378.629999999997</v>
      </c>
      <c r="X1303" s="27">
        <v>-3635.260000000002</v>
      </c>
      <c r="Y1303" s="28">
        <v>-8.863485029096245E-2</v>
      </c>
      <c r="Z1303" s="29">
        <v>24494.79</v>
      </c>
      <c r="AA1303" s="29">
        <v>11297.5</v>
      </c>
      <c r="AB1303" s="30">
        <v>-13197.29</v>
      </c>
      <c r="AC1303" s="32">
        <v>-0.53877947106303015</v>
      </c>
      <c r="AD1303" s="26">
        <v>13760</v>
      </c>
      <c r="AE1303" s="26">
        <v>19315.400000000001</v>
      </c>
      <c r="AF1303" s="27">
        <v>5555.4000000000015</v>
      </c>
      <c r="AG1303" s="33">
        <v>0.40373546511627917</v>
      </c>
      <c r="AH1303" s="34">
        <v>618.12</v>
      </c>
      <c r="AI1303" s="34">
        <v>494.5</v>
      </c>
      <c r="AJ1303" s="34">
        <v>-123.62</v>
      </c>
      <c r="AK1303" s="32">
        <v>-0.19999352876464119</v>
      </c>
      <c r="AL1303" s="35">
        <v>44881.041666666664</v>
      </c>
      <c r="AM1303" s="16"/>
    </row>
    <row r="1304" spans="1:39" ht="33" x14ac:dyDescent="0.25">
      <c r="A1304" s="25" t="s">
        <v>1688</v>
      </c>
      <c r="B1304" s="25" t="s">
        <v>1136</v>
      </c>
      <c r="C1304" s="39">
        <v>645962</v>
      </c>
      <c r="D1304" s="25" t="s">
        <v>5714</v>
      </c>
      <c r="E1304" s="25" t="s">
        <v>171</v>
      </c>
      <c r="F1304" s="25" t="s">
        <v>54</v>
      </c>
      <c r="G1304" s="25" t="s">
        <v>56</v>
      </c>
      <c r="H1304" s="17"/>
      <c r="I1304" s="17"/>
      <c r="J1304" s="25" t="s">
        <v>5219</v>
      </c>
      <c r="K1304" s="25" t="s">
        <v>58</v>
      </c>
      <c r="L1304" s="25" t="s">
        <v>1766</v>
      </c>
      <c r="M1304" s="25" t="s">
        <v>1691</v>
      </c>
      <c r="N1304" s="26">
        <v>21525.23</v>
      </c>
      <c r="O1304" s="26">
        <v>17717.43</v>
      </c>
      <c r="P1304" s="27">
        <v>-3807.7999999999993</v>
      </c>
      <c r="Q1304" s="28">
        <v>-0.17689938737007685</v>
      </c>
      <c r="R1304" s="29">
        <v>11080.08</v>
      </c>
      <c r="S1304" s="29">
        <v>9291.1200000000008</v>
      </c>
      <c r="T1304" s="30">
        <v>-1788.9599999999991</v>
      </c>
      <c r="U1304" s="31">
        <v>-0.16145731799770391</v>
      </c>
      <c r="V1304" s="26">
        <v>5809.79</v>
      </c>
      <c r="W1304" s="26">
        <v>5382.18</v>
      </c>
      <c r="X1304" s="27">
        <v>-427.60999999999967</v>
      </c>
      <c r="Y1304" s="28">
        <v>-7.3601627597555105E-2</v>
      </c>
      <c r="Z1304" s="29">
        <v>2435.36</v>
      </c>
      <c r="AA1304" s="29">
        <v>2229.5300000000002</v>
      </c>
      <c r="AB1304" s="30">
        <v>-205.82999999999993</v>
      </c>
      <c r="AC1304" s="32">
        <v>-8.4517278759608405E-2</v>
      </c>
      <c r="AD1304" s="26">
        <v>2200</v>
      </c>
      <c r="AE1304" s="26">
        <v>814.6</v>
      </c>
      <c r="AF1304" s="27">
        <v>-1385.4</v>
      </c>
      <c r="AG1304" s="33">
        <v>-0.6297272727272728</v>
      </c>
      <c r="AH1304" s="34">
        <v>63.709999999999994</v>
      </c>
      <c r="AI1304" s="34">
        <v>72.5</v>
      </c>
      <c r="AJ1304" s="34">
        <v>8.7900000000000063</v>
      </c>
      <c r="AK1304" s="32">
        <v>0.13796892167634606</v>
      </c>
      <c r="AL1304" s="35">
        <v>44924.041666666664</v>
      </c>
      <c r="AM1304" s="16"/>
    </row>
    <row r="1305" spans="1:39" ht="41.25" x14ac:dyDescent="0.25">
      <c r="A1305" s="25" t="s">
        <v>1688</v>
      </c>
      <c r="B1305" s="25" t="s">
        <v>1136</v>
      </c>
      <c r="C1305" s="39">
        <v>646013</v>
      </c>
      <c r="D1305" s="25" t="s">
        <v>5515</v>
      </c>
      <c r="E1305" s="25" t="s">
        <v>53</v>
      </c>
      <c r="F1305" s="25" t="s">
        <v>63</v>
      </c>
      <c r="G1305" s="25" t="s">
        <v>56</v>
      </c>
      <c r="H1305" s="17"/>
      <c r="I1305" s="17"/>
      <c r="J1305" s="25" t="s">
        <v>1424</v>
      </c>
      <c r="K1305" s="25" t="s">
        <v>65</v>
      </c>
      <c r="L1305" s="25" t="s">
        <v>1750</v>
      </c>
      <c r="M1305" s="25" t="s">
        <v>535</v>
      </c>
      <c r="N1305" s="26">
        <v>0</v>
      </c>
      <c r="O1305" s="26">
        <v>0</v>
      </c>
      <c r="P1305" s="27">
        <v>0</v>
      </c>
      <c r="Q1305" s="18"/>
      <c r="R1305" s="29">
        <v>0</v>
      </c>
      <c r="S1305" s="29">
        <v>0</v>
      </c>
      <c r="T1305" s="30">
        <v>0</v>
      </c>
      <c r="U1305" s="19"/>
      <c r="V1305" s="26">
        <v>0</v>
      </c>
      <c r="W1305" s="26">
        <v>0</v>
      </c>
      <c r="X1305" s="27">
        <v>0</v>
      </c>
      <c r="Y1305" s="18"/>
      <c r="Z1305" s="29">
        <v>0</v>
      </c>
      <c r="AA1305" s="29">
        <v>0</v>
      </c>
      <c r="AB1305" s="30">
        <v>0</v>
      </c>
      <c r="AC1305" s="19"/>
      <c r="AD1305" s="26">
        <v>0</v>
      </c>
      <c r="AE1305" s="26">
        <v>0</v>
      </c>
      <c r="AF1305" s="27">
        <v>0</v>
      </c>
      <c r="AG1305" s="18"/>
      <c r="AH1305" s="34">
        <v>0</v>
      </c>
      <c r="AI1305" s="34">
        <v>0</v>
      </c>
      <c r="AJ1305" s="34">
        <v>0</v>
      </c>
      <c r="AK1305" s="19"/>
      <c r="AL1305" s="35">
        <v>44858.041666666664</v>
      </c>
      <c r="AM1305" s="16"/>
    </row>
    <row r="1306" spans="1:39" ht="66" x14ac:dyDescent="0.25">
      <c r="A1306" s="25" t="s">
        <v>1688</v>
      </c>
      <c r="B1306" s="25" t="s">
        <v>1136</v>
      </c>
      <c r="C1306" s="39">
        <v>646030</v>
      </c>
      <c r="D1306" s="25" t="s">
        <v>5442</v>
      </c>
      <c r="E1306" s="25" t="s">
        <v>53</v>
      </c>
      <c r="F1306" s="25" t="s">
        <v>54</v>
      </c>
      <c r="G1306" s="25" t="s">
        <v>75</v>
      </c>
      <c r="H1306" s="17"/>
      <c r="I1306" s="17"/>
      <c r="J1306" s="25" t="s">
        <v>5219</v>
      </c>
      <c r="K1306" s="25" t="s">
        <v>65</v>
      </c>
      <c r="L1306" s="25" t="s">
        <v>1766</v>
      </c>
      <c r="M1306" s="25" t="s">
        <v>1691</v>
      </c>
      <c r="N1306" s="26">
        <v>7733.09</v>
      </c>
      <c r="O1306" s="26">
        <v>4256.91</v>
      </c>
      <c r="P1306" s="27">
        <v>-3476.1800000000003</v>
      </c>
      <c r="Q1306" s="28">
        <v>-0.44952017886769718</v>
      </c>
      <c r="R1306" s="29">
        <v>6223.83</v>
      </c>
      <c r="S1306" s="29">
        <v>3203.52</v>
      </c>
      <c r="T1306" s="30">
        <v>-3020.31</v>
      </c>
      <c r="U1306" s="31">
        <v>-0.48528157099406632</v>
      </c>
      <c r="V1306" s="26">
        <v>612.98</v>
      </c>
      <c r="W1306" s="26">
        <v>596.09</v>
      </c>
      <c r="X1306" s="27">
        <v>-16.889999999999986</v>
      </c>
      <c r="Y1306" s="28">
        <v>-2.7553916930405535E-2</v>
      </c>
      <c r="Z1306" s="29">
        <v>896.28</v>
      </c>
      <c r="AA1306" s="29">
        <v>104.5</v>
      </c>
      <c r="AB1306" s="30">
        <v>-791.78</v>
      </c>
      <c r="AC1306" s="32">
        <v>-0.88340697103583699</v>
      </c>
      <c r="AD1306" s="26">
        <v>0</v>
      </c>
      <c r="AE1306" s="26">
        <v>352.8</v>
      </c>
      <c r="AF1306" s="27">
        <v>352.8</v>
      </c>
      <c r="AG1306" s="18"/>
      <c r="AH1306" s="34">
        <v>32.840000000000003</v>
      </c>
      <c r="AI1306" s="34">
        <v>11</v>
      </c>
      <c r="AJ1306" s="34">
        <v>-21.840000000000003</v>
      </c>
      <c r="AK1306" s="32">
        <v>-0.66504263093788063</v>
      </c>
      <c r="AL1306" s="35">
        <v>44858.041666666664</v>
      </c>
      <c r="AM1306" s="16"/>
    </row>
    <row r="1307" spans="1:39" ht="41.25" x14ac:dyDescent="0.25">
      <c r="A1307" s="25" t="s">
        <v>1688</v>
      </c>
      <c r="B1307" s="25" t="s">
        <v>1136</v>
      </c>
      <c r="C1307" s="39">
        <v>646053</v>
      </c>
      <c r="D1307" s="25" t="s">
        <v>5220</v>
      </c>
      <c r="E1307" s="25" t="s">
        <v>53</v>
      </c>
      <c r="F1307" s="25" t="s">
        <v>63</v>
      </c>
      <c r="G1307" s="25" t="s">
        <v>56</v>
      </c>
      <c r="H1307" s="17"/>
      <c r="I1307" s="17"/>
      <c r="J1307" s="25" t="s">
        <v>5219</v>
      </c>
      <c r="K1307" s="25" t="s">
        <v>65</v>
      </c>
      <c r="L1307" s="25" t="s">
        <v>1766</v>
      </c>
      <c r="M1307" s="25" t="s">
        <v>535</v>
      </c>
      <c r="N1307" s="26">
        <v>0</v>
      </c>
      <c r="O1307" s="26">
        <v>0</v>
      </c>
      <c r="P1307" s="27">
        <v>0</v>
      </c>
      <c r="Q1307" s="18"/>
      <c r="R1307" s="29">
        <v>0</v>
      </c>
      <c r="S1307" s="29">
        <v>0</v>
      </c>
      <c r="T1307" s="30">
        <v>0</v>
      </c>
      <c r="U1307" s="19"/>
      <c r="V1307" s="26">
        <v>0</v>
      </c>
      <c r="W1307" s="26">
        <v>0</v>
      </c>
      <c r="X1307" s="27">
        <v>0</v>
      </c>
      <c r="Y1307" s="18"/>
      <c r="Z1307" s="29">
        <v>0</v>
      </c>
      <c r="AA1307" s="29">
        <v>0</v>
      </c>
      <c r="AB1307" s="30">
        <v>0</v>
      </c>
      <c r="AC1307" s="19"/>
      <c r="AD1307" s="26">
        <v>0</v>
      </c>
      <c r="AE1307" s="26">
        <v>0</v>
      </c>
      <c r="AF1307" s="27">
        <v>0</v>
      </c>
      <c r="AG1307" s="18"/>
      <c r="AH1307" s="34">
        <v>0</v>
      </c>
      <c r="AI1307" s="34">
        <v>0</v>
      </c>
      <c r="AJ1307" s="34">
        <v>0</v>
      </c>
      <c r="AK1307" s="19"/>
      <c r="AL1307" s="35">
        <v>44848.041666666664</v>
      </c>
      <c r="AM1307" s="16"/>
    </row>
    <row r="1308" spans="1:39" ht="41.25" x14ac:dyDescent="0.25">
      <c r="A1308" s="25" t="s">
        <v>1688</v>
      </c>
      <c r="B1308" s="25" t="s">
        <v>1136</v>
      </c>
      <c r="C1308" s="39">
        <v>646080</v>
      </c>
      <c r="D1308" s="25" t="s">
        <v>5339</v>
      </c>
      <c r="E1308" s="25" t="s">
        <v>53</v>
      </c>
      <c r="F1308" s="25" t="s">
        <v>54</v>
      </c>
      <c r="G1308" s="25" t="s">
        <v>75</v>
      </c>
      <c r="H1308" s="25" t="s">
        <v>194</v>
      </c>
      <c r="I1308" s="25" t="s">
        <v>56</v>
      </c>
      <c r="J1308" s="25" t="s">
        <v>401</v>
      </c>
      <c r="K1308" s="25" t="s">
        <v>65</v>
      </c>
      <c r="L1308" s="25" t="s">
        <v>5866</v>
      </c>
      <c r="M1308" s="25" t="s">
        <v>1691</v>
      </c>
      <c r="N1308" s="26">
        <v>17793.759999999998</v>
      </c>
      <c r="O1308" s="26">
        <v>38112.870000000003</v>
      </c>
      <c r="P1308" s="27">
        <v>20319.110000000004</v>
      </c>
      <c r="Q1308" s="28">
        <v>1.1419233484097799</v>
      </c>
      <c r="R1308" s="29">
        <v>7242.18</v>
      </c>
      <c r="S1308" s="29">
        <v>13354.21</v>
      </c>
      <c r="T1308" s="30">
        <v>6112.0299999999988</v>
      </c>
      <c r="U1308" s="31">
        <v>0.84394892145735101</v>
      </c>
      <c r="V1308" s="26">
        <v>7482.71</v>
      </c>
      <c r="W1308" s="26">
        <v>8072.16</v>
      </c>
      <c r="X1308" s="27">
        <v>589.44999999999982</v>
      </c>
      <c r="Y1308" s="28">
        <v>7.877493581870737E-2</v>
      </c>
      <c r="Z1308" s="29">
        <v>2452.87</v>
      </c>
      <c r="AA1308" s="29">
        <v>6307</v>
      </c>
      <c r="AB1308" s="30">
        <v>3854.13</v>
      </c>
      <c r="AC1308" s="32">
        <v>1.5712736508661285</v>
      </c>
      <c r="AD1308" s="26">
        <v>616</v>
      </c>
      <c r="AE1308" s="26">
        <v>10379.5</v>
      </c>
      <c r="AF1308" s="27">
        <v>9763.5</v>
      </c>
      <c r="AG1308" s="33">
        <v>15.849837662337663</v>
      </c>
      <c r="AH1308" s="34">
        <v>64</v>
      </c>
      <c r="AI1308" s="34">
        <v>148</v>
      </c>
      <c r="AJ1308" s="34">
        <v>84</v>
      </c>
      <c r="AK1308" s="32">
        <v>1.3125</v>
      </c>
      <c r="AL1308" s="35">
        <v>44848.041666666664</v>
      </c>
      <c r="AM1308" s="16"/>
    </row>
    <row r="1309" spans="1:39" ht="24.75" x14ac:dyDescent="0.25">
      <c r="A1309" s="25" t="s">
        <v>1688</v>
      </c>
      <c r="B1309" s="25" t="s">
        <v>1136</v>
      </c>
      <c r="C1309" s="39">
        <v>646143</v>
      </c>
      <c r="D1309" s="25" t="s">
        <v>5713</v>
      </c>
      <c r="E1309" s="25" t="s">
        <v>171</v>
      </c>
      <c r="F1309" s="25" t="s">
        <v>54</v>
      </c>
      <c r="G1309" s="25" t="s">
        <v>56</v>
      </c>
      <c r="H1309" s="17"/>
      <c r="I1309" s="17"/>
      <c r="J1309" s="25" t="s">
        <v>401</v>
      </c>
      <c r="K1309" s="25" t="s">
        <v>65</v>
      </c>
      <c r="L1309" s="25" t="s">
        <v>5866</v>
      </c>
      <c r="M1309" s="25" t="s">
        <v>1694</v>
      </c>
      <c r="N1309" s="26">
        <v>100594.39</v>
      </c>
      <c r="O1309" s="26">
        <v>69302.97</v>
      </c>
      <c r="P1309" s="27">
        <v>-31291.42</v>
      </c>
      <c r="Q1309" s="28">
        <v>-0.31106525920580658</v>
      </c>
      <c r="R1309" s="29">
        <v>40038.480000000003</v>
      </c>
      <c r="S1309" s="29">
        <v>24587.43</v>
      </c>
      <c r="T1309" s="30">
        <v>-15451.050000000003</v>
      </c>
      <c r="U1309" s="31">
        <v>-0.38590500938097555</v>
      </c>
      <c r="V1309" s="26">
        <v>44737.88</v>
      </c>
      <c r="W1309" s="26">
        <v>13393.61</v>
      </c>
      <c r="X1309" s="27">
        <v>-31344.269999999997</v>
      </c>
      <c r="Y1309" s="28">
        <v>-0.70062036913684778</v>
      </c>
      <c r="Z1309" s="29">
        <v>13068.03</v>
      </c>
      <c r="AA1309" s="29">
        <v>11421</v>
      </c>
      <c r="AB1309" s="30">
        <v>-1647.0300000000007</v>
      </c>
      <c r="AC1309" s="32">
        <v>-0.1260350641986589</v>
      </c>
      <c r="AD1309" s="26">
        <v>2750</v>
      </c>
      <c r="AE1309" s="26">
        <v>19900.93</v>
      </c>
      <c r="AF1309" s="27">
        <v>17150.93</v>
      </c>
      <c r="AG1309" s="33">
        <v>6.2367018181818183</v>
      </c>
      <c r="AH1309" s="34">
        <v>336.66</v>
      </c>
      <c r="AI1309" s="34">
        <v>250</v>
      </c>
      <c r="AJ1309" s="34">
        <v>-86.660000000000025</v>
      </c>
      <c r="AK1309" s="32">
        <v>-0.25741103784233355</v>
      </c>
      <c r="AL1309" s="35">
        <v>44918.041666666664</v>
      </c>
      <c r="AM1309" s="16"/>
    </row>
    <row r="1310" spans="1:39" ht="57.75" x14ac:dyDescent="0.25">
      <c r="A1310" s="25" t="s">
        <v>1688</v>
      </c>
      <c r="B1310" s="25" t="s">
        <v>1136</v>
      </c>
      <c r="C1310" s="39">
        <v>646177</v>
      </c>
      <c r="D1310" s="25" t="s">
        <v>5020</v>
      </c>
      <c r="E1310" s="25" t="s">
        <v>53</v>
      </c>
      <c r="F1310" s="25" t="s">
        <v>63</v>
      </c>
      <c r="G1310" s="25" t="s">
        <v>56</v>
      </c>
      <c r="H1310" s="17"/>
      <c r="I1310" s="17"/>
      <c r="J1310" s="25" t="s">
        <v>1696</v>
      </c>
      <c r="K1310" s="25" t="s">
        <v>65</v>
      </c>
      <c r="L1310" s="25" t="s">
        <v>1847</v>
      </c>
      <c r="M1310" s="25" t="s">
        <v>243</v>
      </c>
      <c r="N1310" s="26">
        <v>0</v>
      </c>
      <c r="O1310" s="26">
        <v>0</v>
      </c>
      <c r="P1310" s="27">
        <v>0</v>
      </c>
      <c r="Q1310" s="18"/>
      <c r="R1310" s="29">
        <v>0</v>
      </c>
      <c r="S1310" s="29">
        <v>0</v>
      </c>
      <c r="T1310" s="30">
        <v>0</v>
      </c>
      <c r="U1310" s="19"/>
      <c r="V1310" s="26">
        <v>0</v>
      </c>
      <c r="W1310" s="26">
        <v>0</v>
      </c>
      <c r="X1310" s="27">
        <v>0</v>
      </c>
      <c r="Y1310" s="18"/>
      <c r="Z1310" s="29">
        <v>0</v>
      </c>
      <c r="AA1310" s="29">
        <v>0</v>
      </c>
      <c r="AB1310" s="30">
        <v>0</v>
      </c>
      <c r="AC1310" s="19"/>
      <c r="AD1310" s="26">
        <v>0</v>
      </c>
      <c r="AE1310" s="26">
        <v>0</v>
      </c>
      <c r="AF1310" s="27">
        <v>0</v>
      </c>
      <c r="AG1310" s="18"/>
      <c r="AH1310" s="34">
        <v>0</v>
      </c>
      <c r="AI1310" s="34">
        <v>0</v>
      </c>
      <c r="AJ1310" s="34">
        <v>0</v>
      </c>
      <c r="AK1310" s="19"/>
      <c r="AL1310" s="35">
        <v>44813.041666666664</v>
      </c>
      <c r="AM1310" s="16"/>
    </row>
    <row r="1311" spans="1:39" ht="33" x14ac:dyDescent="0.25">
      <c r="A1311" s="25" t="s">
        <v>1688</v>
      </c>
      <c r="B1311" s="25" t="s">
        <v>1136</v>
      </c>
      <c r="C1311" s="39">
        <v>646199</v>
      </c>
      <c r="D1311" s="25" t="s">
        <v>5443</v>
      </c>
      <c r="E1311" s="25" t="s">
        <v>53</v>
      </c>
      <c r="F1311" s="25" t="s">
        <v>63</v>
      </c>
      <c r="G1311" s="25" t="s">
        <v>56</v>
      </c>
      <c r="H1311" s="17"/>
      <c r="I1311" s="17"/>
      <c r="J1311" s="25" t="s">
        <v>5219</v>
      </c>
      <c r="K1311" s="25" t="s">
        <v>65</v>
      </c>
      <c r="L1311" s="25" t="s">
        <v>1766</v>
      </c>
      <c r="M1311" s="25" t="s">
        <v>535</v>
      </c>
      <c r="N1311" s="26">
        <v>0</v>
      </c>
      <c r="O1311" s="26">
        <v>0</v>
      </c>
      <c r="P1311" s="27">
        <v>0</v>
      </c>
      <c r="Q1311" s="18"/>
      <c r="R1311" s="29">
        <v>0</v>
      </c>
      <c r="S1311" s="29">
        <v>0</v>
      </c>
      <c r="T1311" s="30">
        <v>0</v>
      </c>
      <c r="U1311" s="19"/>
      <c r="V1311" s="26">
        <v>0</v>
      </c>
      <c r="W1311" s="26">
        <v>0</v>
      </c>
      <c r="X1311" s="27">
        <v>0</v>
      </c>
      <c r="Y1311" s="18"/>
      <c r="Z1311" s="29">
        <v>0</v>
      </c>
      <c r="AA1311" s="29">
        <v>0</v>
      </c>
      <c r="AB1311" s="30">
        <v>0</v>
      </c>
      <c r="AC1311" s="19"/>
      <c r="AD1311" s="26">
        <v>0</v>
      </c>
      <c r="AE1311" s="26">
        <v>0</v>
      </c>
      <c r="AF1311" s="27">
        <v>0</v>
      </c>
      <c r="AG1311" s="18"/>
      <c r="AH1311" s="34">
        <v>0</v>
      </c>
      <c r="AI1311" s="34">
        <v>0</v>
      </c>
      <c r="AJ1311" s="34">
        <v>0</v>
      </c>
      <c r="AK1311" s="19"/>
      <c r="AL1311" s="35">
        <v>44813.041666666664</v>
      </c>
      <c r="AM1311" s="16"/>
    </row>
    <row r="1312" spans="1:39" ht="33" x14ac:dyDescent="0.25">
      <c r="A1312" s="25" t="s">
        <v>1688</v>
      </c>
      <c r="B1312" s="25" t="s">
        <v>1136</v>
      </c>
      <c r="C1312" s="39">
        <v>646220</v>
      </c>
      <c r="D1312" s="25" t="s">
        <v>5195</v>
      </c>
      <c r="E1312" s="25" t="s">
        <v>171</v>
      </c>
      <c r="F1312" s="25" t="s">
        <v>54</v>
      </c>
      <c r="G1312" s="25" t="s">
        <v>56</v>
      </c>
      <c r="H1312" s="17"/>
      <c r="I1312" s="17"/>
      <c r="J1312" s="25" t="s">
        <v>5380</v>
      </c>
      <c r="K1312" s="25" t="s">
        <v>65</v>
      </c>
      <c r="L1312" s="25" t="s">
        <v>1725</v>
      </c>
      <c r="M1312" s="25" t="s">
        <v>1697</v>
      </c>
      <c r="N1312" s="26">
        <v>197590.07</v>
      </c>
      <c r="O1312" s="26">
        <v>184857.82</v>
      </c>
      <c r="P1312" s="27">
        <v>-12732.25</v>
      </c>
      <c r="Q1312" s="28">
        <v>-6.4437701752927151E-2</v>
      </c>
      <c r="R1312" s="29">
        <v>0</v>
      </c>
      <c r="S1312" s="29">
        <v>19048.7</v>
      </c>
      <c r="T1312" s="30">
        <v>19048.7</v>
      </c>
      <c r="U1312" s="19"/>
      <c r="V1312" s="26">
        <v>0</v>
      </c>
      <c r="W1312" s="26">
        <v>157943.29999999999</v>
      </c>
      <c r="X1312" s="27">
        <v>157943.29999999999</v>
      </c>
      <c r="Y1312" s="18"/>
      <c r="Z1312" s="29">
        <v>0</v>
      </c>
      <c r="AA1312" s="29">
        <v>4292.3999999999996</v>
      </c>
      <c r="AB1312" s="30">
        <v>4292.3999999999996</v>
      </c>
      <c r="AC1312" s="19"/>
      <c r="AD1312" s="26">
        <v>0</v>
      </c>
      <c r="AE1312" s="26">
        <v>3573.42</v>
      </c>
      <c r="AF1312" s="27">
        <v>3573.42</v>
      </c>
      <c r="AG1312" s="18"/>
      <c r="AH1312" s="34">
        <v>253.75</v>
      </c>
      <c r="AI1312" s="34">
        <v>216.5</v>
      </c>
      <c r="AJ1312" s="34">
        <v>-37.25</v>
      </c>
      <c r="AK1312" s="32">
        <v>-0.14679802955665025</v>
      </c>
      <c r="AL1312" s="35">
        <v>44813.041666666664</v>
      </c>
      <c r="AM1312" s="16"/>
    </row>
    <row r="1313" spans="1:39" ht="49.5" x14ac:dyDescent="0.25">
      <c r="A1313" s="25" t="s">
        <v>1688</v>
      </c>
      <c r="B1313" s="25" t="s">
        <v>1136</v>
      </c>
      <c r="C1313" s="39">
        <v>646221</v>
      </c>
      <c r="D1313" s="25" t="s">
        <v>1736</v>
      </c>
      <c r="E1313" s="25" t="s">
        <v>53</v>
      </c>
      <c r="F1313" s="25" t="s">
        <v>248</v>
      </c>
      <c r="G1313" s="17"/>
      <c r="H1313" s="17"/>
      <c r="I1313" s="17"/>
      <c r="J1313" s="25" t="s">
        <v>5219</v>
      </c>
      <c r="K1313" s="25" t="s">
        <v>58</v>
      </c>
      <c r="L1313" s="25" t="s">
        <v>1717</v>
      </c>
      <c r="M1313" s="25" t="s">
        <v>1691</v>
      </c>
      <c r="N1313" s="26">
        <v>648023.9</v>
      </c>
      <c r="O1313" s="26">
        <v>592902.74</v>
      </c>
      <c r="P1313" s="27">
        <v>-55121.160000000033</v>
      </c>
      <c r="Q1313" s="28">
        <v>-8.5060381260629481E-2</v>
      </c>
      <c r="R1313" s="29">
        <v>0</v>
      </c>
      <c r="S1313" s="29">
        <v>230244.52</v>
      </c>
      <c r="T1313" s="30">
        <v>230244.52</v>
      </c>
      <c r="U1313" s="19"/>
      <c r="V1313" s="26">
        <v>0</v>
      </c>
      <c r="W1313" s="26">
        <v>244497.53</v>
      </c>
      <c r="X1313" s="27">
        <v>244497.53</v>
      </c>
      <c r="Y1313" s="18"/>
      <c r="Z1313" s="29">
        <v>0</v>
      </c>
      <c r="AA1313" s="29">
        <v>57082.21</v>
      </c>
      <c r="AB1313" s="30">
        <v>57082.21</v>
      </c>
      <c r="AC1313" s="19"/>
      <c r="AD1313" s="26">
        <v>0</v>
      </c>
      <c r="AE1313" s="26">
        <v>61078.48</v>
      </c>
      <c r="AF1313" s="27">
        <v>61078.48</v>
      </c>
      <c r="AG1313" s="18"/>
      <c r="AH1313" s="34">
        <v>3109.5</v>
      </c>
      <c r="AI1313" s="34">
        <v>2641.95</v>
      </c>
      <c r="AJ1313" s="34">
        <v>-467.55000000000018</v>
      </c>
      <c r="AK1313" s="32">
        <v>-0.15036179450072365</v>
      </c>
      <c r="AL1313" s="35">
        <v>44680</v>
      </c>
      <c r="AM1313" s="16"/>
    </row>
    <row r="1314" spans="1:39" ht="33" x14ac:dyDescent="0.25">
      <c r="A1314" s="25" t="s">
        <v>1688</v>
      </c>
      <c r="B1314" s="25" t="s">
        <v>1136</v>
      </c>
      <c r="C1314" s="39">
        <v>646222</v>
      </c>
      <c r="D1314" s="25" t="s">
        <v>1929</v>
      </c>
      <c r="E1314" s="25" t="s">
        <v>171</v>
      </c>
      <c r="F1314" s="25" t="s">
        <v>54</v>
      </c>
      <c r="G1314" s="25" t="s">
        <v>56</v>
      </c>
      <c r="H1314" s="17"/>
      <c r="I1314" s="17"/>
      <c r="J1314" s="25" t="s">
        <v>1696</v>
      </c>
      <c r="K1314" s="25" t="s">
        <v>65</v>
      </c>
      <c r="L1314" s="25" t="s">
        <v>1696</v>
      </c>
      <c r="M1314" s="25" t="s">
        <v>1697</v>
      </c>
      <c r="N1314" s="26">
        <v>56684.77</v>
      </c>
      <c r="O1314" s="26">
        <v>54974.97</v>
      </c>
      <c r="P1314" s="27">
        <v>-1709.7999999999956</v>
      </c>
      <c r="Q1314" s="28">
        <v>-3.0163304887714914E-2</v>
      </c>
      <c r="R1314" s="29">
        <v>0</v>
      </c>
      <c r="S1314" s="29">
        <v>7713.26</v>
      </c>
      <c r="T1314" s="30">
        <v>7713.26</v>
      </c>
      <c r="U1314" s="19"/>
      <c r="V1314" s="26">
        <v>0</v>
      </c>
      <c r="W1314" s="26">
        <v>39518.81</v>
      </c>
      <c r="X1314" s="27">
        <v>39518.81</v>
      </c>
      <c r="Y1314" s="18"/>
      <c r="Z1314" s="29">
        <v>0</v>
      </c>
      <c r="AA1314" s="29">
        <v>2212.69</v>
      </c>
      <c r="AB1314" s="30">
        <v>2212.69</v>
      </c>
      <c r="AC1314" s="19"/>
      <c r="AD1314" s="26">
        <v>0</v>
      </c>
      <c r="AE1314" s="26">
        <v>5530.21</v>
      </c>
      <c r="AF1314" s="27">
        <v>5530.21</v>
      </c>
      <c r="AG1314" s="18"/>
      <c r="AH1314" s="34">
        <v>28</v>
      </c>
      <c r="AI1314" s="34">
        <v>81</v>
      </c>
      <c r="AJ1314" s="34">
        <v>53</v>
      </c>
      <c r="AK1314" s="32">
        <v>1.8928571428571428</v>
      </c>
      <c r="AL1314" s="35">
        <v>44665</v>
      </c>
      <c r="AM1314" s="16"/>
    </row>
    <row r="1315" spans="1:39" ht="66" x14ac:dyDescent="0.25">
      <c r="A1315" s="25" t="s">
        <v>1688</v>
      </c>
      <c r="B1315" s="25" t="s">
        <v>1136</v>
      </c>
      <c r="C1315" s="39">
        <v>646223</v>
      </c>
      <c r="D1315" s="25" t="s">
        <v>5550</v>
      </c>
      <c r="E1315" s="25" t="s">
        <v>53</v>
      </c>
      <c r="F1315" s="25" t="s">
        <v>54</v>
      </c>
      <c r="G1315" s="25" t="s">
        <v>75</v>
      </c>
      <c r="H1315" s="17"/>
      <c r="I1315" s="17"/>
      <c r="J1315" s="25" t="s">
        <v>5219</v>
      </c>
      <c r="K1315" s="25" t="s">
        <v>65</v>
      </c>
      <c r="L1315" s="25" t="s">
        <v>1766</v>
      </c>
      <c r="M1315" s="25" t="s">
        <v>1694</v>
      </c>
      <c r="N1315" s="26">
        <v>35517.43</v>
      </c>
      <c r="O1315" s="26">
        <v>25705.68</v>
      </c>
      <c r="P1315" s="27">
        <v>-9811.75</v>
      </c>
      <c r="Q1315" s="28">
        <v>-0.27625168825559732</v>
      </c>
      <c r="R1315" s="29">
        <v>0</v>
      </c>
      <c r="S1315" s="29">
        <v>10076.85</v>
      </c>
      <c r="T1315" s="30">
        <v>10076.85</v>
      </c>
      <c r="U1315" s="19"/>
      <c r="V1315" s="26">
        <v>0</v>
      </c>
      <c r="W1315" s="26">
        <v>11157.68</v>
      </c>
      <c r="X1315" s="27">
        <v>11157.68</v>
      </c>
      <c r="Y1315" s="18"/>
      <c r="Z1315" s="29">
        <v>0</v>
      </c>
      <c r="AA1315" s="29">
        <v>3877.15</v>
      </c>
      <c r="AB1315" s="30">
        <v>3877.15</v>
      </c>
      <c r="AC1315" s="19"/>
      <c r="AD1315" s="26">
        <v>0</v>
      </c>
      <c r="AE1315" s="26">
        <v>594</v>
      </c>
      <c r="AF1315" s="27">
        <v>594</v>
      </c>
      <c r="AG1315" s="18"/>
      <c r="AH1315" s="34">
        <v>179.2</v>
      </c>
      <c r="AI1315" s="34">
        <v>104.5</v>
      </c>
      <c r="AJ1315" s="34">
        <v>-74.699999999999989</v>
      </c>
      <c r="AK1315" s="32">
        <v>-0.41685267857142855</v>
      </c>
      <c r="AL1315" s="35">
        <v>44897.041666666664</v>
      </c>
      <c r="AM1315" s="16"/>
    </row>
    <row r="1316" spans="1:39" ht="41.25" x14ac:dyDescent="0.25">
      <c r="A1316" s="25" t="s">
        <v>1688</v>
      </c>
      <c r="B1316" s="25" t="s">
        <v>1136</v>
      </c>
      <c r="C1316" s="39">
        <v>646224</v>
      </c>
      <c r="D1316" s="25" t="s">
        <v>5081</v>
      </c>
      <c r="E1316" s="25" t="s">
        <v>53</v>
      </c>
      <c r="F1316" s="25" t="s">
        <v>54</v>
      </c>
      <c r="G1316" s="25" t="s">
        <v>56</v>
      </c>
      <c r="H1316" s="17"/>
      <c r="I1316" s="17"/>
      <c r="J1316" s="25" t="s">
        <v>5219</v>
      </c>
      <c r="K1316" s="25" t="s">
        <v>58</v>
      </c>
      <c r="L1316" s="25" t="s">
        <v>1766</v>
      </c>
      <c r="M1316" s="25" t="s">
        <v>1697</v>
      </c>
      <c r="N1316" s="26">
        <v>34059.81</v>
      </c>
      <c r="O1316" s="26">
        <v>41646.31</v>
      </c>
      <c r="P1316" s="27">
        <v>7586.5</v>
      </c>
      <c r="Q1316" s="28">
        <v>0.22274052615090925</v>
      </c>
      <c r="R1316" s="29">
        <v>0</v>
      </c>
      <c r="S1316" s="29">
        <v>19203</v>
      </c>
      <c r="T1316" s="30">
        <v>19203</v>
      </c>
      <c r="U1316" s="19"/>
      <c r="V1316" s="26">
        <v>0</v>
      </c>
      <c r="W1316" s="26">
        <v>16279.68</v>
      </c>
      <c r="X1316" s="27">
        <v>16279.68</v>
      </c>
      <c r="Y1316" s="18"/>
      <c r="Z1316" s="29">
        <v>0</v>
      </c>
      <c r="AA1316" s="29">
        <v>6163.63</v>
      </c>
      <c r="AB1316" s="30">
        <v>6163.63</v>
      </c>
      <c r="AC1316" s="19"/>
      <c r="AD1316" s="26">
        <v>0</v>
      </c>
      <c r="AE1316" s="26">
        <v>0</v>
      </c>
      <c r="AF1316" s="27">
        <v>0</v>
      </c>
      <c r="AG1316" s="18"/>
      <c r="AH1316" s="34">
        <v>120</v>
      </c>
      <c r="AI1316" s="34">
        <v>208.5</v>
      </c>
      <c r="AJ1316" s="34">
        <v>88.5</v>
      </c>
      <c r="AK1316" s="32">
        <v>0.73750000000000004</v>
      </c>
      <c r="AL1316" s="35">
        <v>44742.041666666664</v>
      </c>
      <c r="AM1316" s="16"/>
    </row>
    <row r="1317" spans="1:39" ht="49.5" x14ac:dyDescent="0.25">
      <c r="A1317" s="25" t="s">
        <v>1688</v>
      </c>
      <c r="B1317" s="25" t="s">
        <v>1136</v>
      </c>
      <c r="C1317" s="39">
        <v>646225</v>
      </c>
      <c r="D1317" s="25" t="s">
        <v>1894</v>
      </c>
      <c r="E1317" s="25" t="s">
        <v>171</v>
      </c>
      <c r="F1317" s="25" t="s">
        <v>54</v>
      </c>
      <c r="G1317" s="25" t="s">
        <v>56</v>
      </c>
      <c r="H1317" s="17"/>
      <c r="I1317" s="17"/>
      <c r="J1317" s="25" t="s">
        <v>1696</v>
      </c>
      <c r="K1317" s="25" t="s">
        <v>65</v>
      </c>
      <c r="L1317" s="25" t="s">
        <v>1707</v>
      </c>
      <c r="M1317" s="25" t="s">
        <v>1697</v>
      </c>
      <c r="N1317" s="26">
        <v>81928</v>
      </c>
      <c r="O1317" s="26">
        <v>89358.21</v>
      </c>
      <c r="P1317" s="27">
        <v>7430.2100000000064</v>
      </c>
      <c r="Q1317" s="28">
        <v>9.0691949028415278E-2</v>
      </c>
      <c r="R1317" s="29">
        <v>0</v>
      </c>
      <c r="S1317" s="29">
        <v>11731.54</v>
      </c>
      <c r="T1317" s="30">
        <v>11731.54</v>
      </c>
      <c r="U1317" s="19"/>
      <c r="V1317" s="26">
        <v>0</v>
      </c>
      <c r="W1317" s="26">
        <v>59107.95</v>
      </c>
      <c r="X1317" s="27">
        <v>59107.95</v>
      </c>
      <c r="Y1317" s="18"/>
      <c r="Z1317" s="29">
        <v>0</v>
      </c>
      <c r="AA1317" s="29">
        <v>2368.34</v>
      </c>
      <c r="AB1317" s="30">
        <v>2368.34</v>
      </c>
      <c r="AC1317" s="19"/>
      <c r="AD1317" s="26">
        <v>0</v>
      </c>
      <c r="AE1317" s="26">
        <v>16150.38</v>
      </c>
      <c r="AF1317" s="27">
        <v>16150.38</v>
      </c>
      <c r="AG1317" s="18"/>
      <c r="AH1317" s="34">
        <v>162</v>
      </c>
      <c r="AI1317" s="34">
        <v>137</v>
      </c>
      <c r="AJ1317" s="34">
        <v>-25</v>
      </c>
      <c r="AK1317" s="32">
        <v>-0.15432098765432098</v>
      </c>
      <c r="AL1317" s="35">
        <v>44571.041666666664</v>
      </c>
      <c r="AM1317" s="16"/>
    </row>
    <row r="1318" spans="1:39" ht="33" x14ac:dyDescent="0.25">
      <c r="A1318" s="25" t="s">
        <v>1688</v>
      </c>
      <c r="B1318" s="25" t="s">
        <v>1136</v>
      </c>
      <c r="C1318" s="39">
        <v>646226</v>
      </c>
      <c r="D1318" s="25" t="s">
        <v>1909</v>
      </c>
      <c r="E1318" s="25" t="s">
        <v>62</v>
      </c>
      <c r="F1318" s="25" t="s">
        <v>54</v>
      </c>
      <c r="G1318" s="25" t="s">
        <v>56</v>
      </c>
      <c r="H1318" s="17"/>
      <c r="I1318" s="17"/>
      <c r="J1318" s="25" t="s">
        <v>1696</v>
      </c>
      <c r="K1318" s="25" t="s">
        <v>65</v>
      </c>
      <c r="L1318" s="25" t="s">
        <v>1696</v>
      </c>
      <c r="M1318" s="25" t="s">
        <v>1697</v>
      </c>
      <c r="N1318" s="26">
        <v>83153.62</v>
      </c>
      <c r="O1318" s="26">
        <v>85203.39</v>
      </c>
      <c r="P1318" s="27">
        <v>2049.7700000000041</v>
      </c>
      <c r="Q1318" s="28">
        <v>2.4650400066768038E-2</v>
      </c>
      <c r="R1318" s="29">
        <v>0</v>
      </c>
      <c r="S1318" s="29">
        <v>8948.58</v>
      </c>
      <c r="T1318" s="30">
        <v>8948.58</v>
      </c>
      <c r="U1318" s="19"/>
      <c r="V1318" s="26">
        <v>0</v>
      </c>
      <c r="W1318" s="26">
        <v>68597.52</v>
      </c>
      <c r="X1318" s="27">
        <v>68597.52</v>
      </c>
      <c r="Y1318" s="18"/>
      <c r="Z1318" s="29">
        <v>0</v>
      </c>
      <c r="AA1318" s="29">
        <v>2381.5300000000002</v>
      </c>
      <c r="AB1318" s="30">
        <v>2381.5300000000002</v>
      </c>
      <c r="AC1318" s="19"/>
      <c r="AD1318" s="26">
        <v>0</v>
      </c>
      <c r="AE1318" s="26">
        <v>5275.76</v>
      </c>
      <c r="AF1318" s="27">
        <v>5275.76</v>
      </c>
      <c r="AG1318" s="18"/>
      <c r="AH1318" s="34">
        <v>141</v>
      </c>
      <c r="AI1318" s="34">
        <v>96.5</v>
      </c>
      <c r="AJ1318" s="34">
        <v>-44.5</v>
      </c>
      <c r="AK1318" s="32">
        <v>-0.31560283687943264</v>
      </c>
      <c r="AL1318" s="35">
        <v>44679</v>
      </c>
      <c r="AM1318" s="16"/>
    </row>
    <row r="1319" spans="1:39" ht="41.25" x14ac:dyDescent="0.25">
      <c r="A1319" s="25" t="s">
        <v>1688</v>
      </c>
      <c r="B1319" s="25" t="s">
        <v>1136</v>
      </c>
      <c r="C1319" s="39">
        <v>646227</v>
      </c>
      <c r="D1319" s="25" t="s">
        <v>1835</v>
      </c>
      <c r="E1319" s="25" t="s">
        <v>171</v>
      </c>
      <c r="F1319" s="25" t="s">
        <v>54</v>
      </c>
      <c r="G1319" s="25" t="s">
        <v>56</v>
      </c>
      <c r="H1319" s="17"/>
      <c r="I1319" s="17"/>
      <c r="J1319" s="25" t="s">
        <v>381</v>
      </c>
      <c r="K1319" s="25" t="s">
        <v>58</v>
      </c>
      <c r="L1319" s="25" t="s">
        <v>1750</v>
      </c>
      <c r="M1319" s="25" t="s">
        <v>1694</v>
      </c>
      <c r="N1319" s="26">
        <v>120793.59</v>
      </c>
      <c r="O1319" s="26">
        <v>157549.88</v>
      </c>
      <c r="P1319" s="27">
        <v>36756.290000000008</v>
      </c>
      <c r="Q1319" s="28">
        <v>0.30429007035886596</v>
      </c>
      <c r="R1319" s="29">
        <v>0</v>
      </c>
      <c r="S1319" s="29">
        <v>61790.64</v>
      </c>
      <c r="T1319" s="30">
        <v>61790.64</v>
      </c>
      <c r="U1319" s="19"/>
      <c r="V1319" s="26">
        <v>0</v>
      </c>
      <c r="W1319" s="26">
        <v>49195.55</v>
      </c>
      <c r="X1319" s="27">
        <v>49195.55</v>
      </c>
      <c r="Y1319" s="18"/>
      <c r="Z1319" s="29">
        <v>0</v>
      </c>
      <c r="AA1319" s="29">
        <v>16667.55</v>
      </c>
      <c r="AB1319" s="30">
        <v>16667.55</v>
      </c>
      <c r="AC1319" s="19"/>
      <c r="AD1319" s="26">
        <v>0</v>
      </c>
      <c r="AE1319" s="26">
        <v>29896.14</v>
      </c>
      <c r="AF1319" s="27">
        <v>29896.14</v>
      </c>
      <c r="AG1319" s="18"/>
      <c r="AH1319" s="34">
        <v>16</v>
      </c>
      <c r="AI1319" s="34">
        <v>699.5</v>
      </c>
      <c r="AJ1319" s="34">
        <v>683.5</v>
      </c>
      <c r="AK1319" s="32">
        <v>42.71875</v>
      </c>
      <c r="AL1319" s="35">
        <v>44637.041666666664</v>
      </c>
      <c r="AM1319" s="16"/>
    </row>
    <row r="1320" spans="1:39" ht="41.25" x14ac:dyDescent="0.25">
      <c r="A1320" s="25" t="s">
        <v>1688</v>
      </c>
      <c r="B1320" s="25" t="s">
        <v>1136</v>
      </c>
      <c r="C1320" s="39">
        <v>646228</v>
      </c>
      <c r="D1320" s="25" t="s">
        <v>5586</v>
      </c>
      <c r="E1320" s="25" t="s">
        <v>171</v>
      </c>
      <c r="F1320" s="25" t="s">
        <v>54</v>
      </c>
      <c r="G1320" s="25" t="s">
        <v>90</v>
      </c>
      <c r="H1320" s="17"/>
      <c r="I1320" s="17"/>
      <c r="J1320" s="25" t="s">
        <v>5219</v>
      </c>
      <c r="K1320" s="25" t="s">
        <v>58</v>
      </c>
      <c r="L1320" s="25" t="s">
        <v>4968</v>
      </c>
      <c r="M1320" s="25" t="s">
        <v>1691</v>
      </c>
      <c r="N1320" s="26">
        <v>94445.41</v>
      </c>
      <c r="O1320" s="26">
        <v>178842.75</v>
      </c>
      <c r="P1320" s="27">
        <v>84397.34</v>
      </c>
      <c r="Q1320" s="28">
        <v>0.89360975827200062</v>
      </c>
      <c r="R1320" s="29">
        <v>0</v>
      </c>
      <c r="S1320" s="29">
        <v>60440.44</v>
      </c>
      <c r="T1320" s="30">
        <v>60440.44</v>
      </c>
      <c r="U1320" s="19"/>
      <c r="V1320" s="26">
        <v>0</v>
      </c>
      <c r="W1320" s="26">
        <v>37689.89</v>
      </c>
      <c r="X1320" s="27">
        <v>37689.89</v>
      </c>
      <c r="Y1320" s="18"/>
      <c r="Z1320" s="29">
        <v>0</v>
      </c>
      <c r="AA1320" s="29">
        <v>26242.57</v>
      </c>
      <c r="AB1320" s="30">
        <v>26242.57</v>
      </c>
      <c r="AC1320" s="19"/>
      <c r="AD1320" s="26">
        <v>0</v>
      </c>
      <c r="AE1320" s="26">
        <v>54469.85</v>
      </c>
      <c r="AF1320" s="27">
        <v>54469.85</v>
      </c>
      <c r="AG1320" s="18"/>
      <c r="AH1320" s="34">
        <v>420</v>
      </c>
      <c r="AI1320" s="34">
        <v>613.75</v>
      </c>
      <c r="AJ1320" s="34">
        <v>193.75</v>
      </c>
      <c r="AK1320" s="32">
        <v>0.46130952380952384</v>
      </c>
      <c r="AL1320" s="35">
        <v>44907.041666666664</v>
      </c>
      <c r="AM1320" s="16"/>
    </row>
    <row r="1321" spans="1:39" ht="41.25" x14ac:dyDescent="0.25">
      <c r="A1321" s="25" t="s">
        <v>1688</v>
      </c>
      <c r="B1321" s="25" t="s">
        <v>1136</v>
      </c>
      <c r="C1321" s="39">
        <v>647149</v>
      </c>
      <c r="D1321" s="25" t="s">
        <v>5551</v>
      </c>
      <c r="E1321" s="25" t="s">
        <v>171</v>
      </c>
      <c r="F1321" s="25" t="s">
        <v>54</v>
      </c>
      <c r="G1321" s="25" t="s">
        <v>56</v>
      </c>
      <c r="H1321" s="17"/>
      <c r="I1321" s="17"/>
      <c r="J1321" s="25" t="s">
        <v>1696</v>
      </c>
      <c r="K1321" s="25" t="s">
        <v>65</v>
      </c>
      <c r="L1321" s="25" t="s">
        <v>5552</v>
      </c>
      <c r="M1321" s="25" t="s">
        <v>1691</v>
      </c>
      <c r="N1321" s="26">
        <v>20469.240000000002</v>
      </c>
      <c r="O1321" s="26">
        <v>10560.65</v>
      </c>
      <c r="P1321" s="27">
        <v>-9908.590000000002</v>
      </c>
      <c r="Q1321" s="28">
        <v>-0.48407219808844887</v>
      </c>
      <c r="R1321" s="29">
        <v>5889.4</v>
      </c>
      <c r="S1321" s="29">
        <v>2835.45</v>
      </c>
      <c r="T1321" s="30">
        <v>-3053.95</v>
      </c>
      <c r="U1321" s="31">
        <v>-0.51855027676843146</v>
      </c>
      <c r="V1321" s="26">
        <v>4479.9399999999996</v>
      </c>
      <c r="W1321" s="26">
        <v>750.19</v>
      </c>
      <c r="X1321" s="27">
        <v>-3729.7499999999995</v>
      </c>
      <c r="Y1321" s="28">
        <v>-0.83254463229418252</v>
      </c>
      <c r="Z1321" s="29">
        <v>1191.9000000000001</v>
      </c>
      <c r="AA1321" s="29">
        <v>350.5</v>
      </c>
      <c r="AB1321" s="30">
        <v>-841.40000000000009</v>
      </c>
      <c r="AC1321" s="32">
        <v>-0.70593170568000674</v>
      </c>
      <c r="AD1321" s="26">
        <v>8908</v>
      </c>
      <c r="AE1321" s="26">
        <v>6624.51</v>
      </c>
      <c r="AF1321" s="27">
        <v>-2283.4899999999998</v>
      </c>
      <c r="AG1321" s="33">
        <v>-0.25634149079479118</v>
      </c>
      <c r="AH1321" s="34">
        <v>58.363332999999997</v>
      </c>
      <c r="AI1321" s="34">
        <v>17.5</v>
      </c>
      <c r="AJ1321" s="34">
        <v>-40.863332999999997</v>
      </c>
      <c r="AK1321" s="32">
        <v>-0.70015420469560907</v>
      </c>
      <c r="AL1321" s="35">
        <v>44893.041666666664</v>
      </c>
      <c r="AM1321" s="16"/>
    </row>
    <row r="1322" spans="1:39" ht="66" x14ac:dyDescent="0.25">
      <c r="A1322" s="25" t="s">
        <v>1688</v>
      </c>
      <c r="B1322" s="25" t="s">
        <v>1136</v>
      </c>
      <c r="C1322" s="39">
        <v>647209</v>
      </c>
      <c r="D1322" s="25" t="s">
        <v>5715</v>
      </c>
      <c r="E1322" s="25" t="s">
        <v>171</v>
      </c>
      <c r="F1322" s="25" t="s">
        <v>54</v>
      </c>
      <c r="G1322" s="25" t="s">
        <v>56</v>
      </c>
      <c r="H1322" s="17"/>
      <c r="I1322" s="17"/>
      <c r="J1322" s="25" t="s">
        <v>1696</v>
      </c>
      <c r="K1322" s="25" t="s">
        <v>65</v>
      </c>
      <c r="L1322" s="25" t="s">
        <v>1707</v>
      </c>
      <c r="M1322" s="25" t="s">
        <v>1691</v>
      </c>
      <c r="N1322" s="26">
        <v>8867.73</v>
      </c>
      <c r="O1322" s="26">
        <v>7536.37</v>
      </c>
      <c r="P1322" s="27">
        <v>-1331.3599999999997</v>
      </c>
      <c r="Q1322" s="28">
        <v>-0.15013537850160072</v>
      </c>
      <c r="R1322" s="29">
        <v>4591.46</v>
      </c>
      <c r="S1322" s="29">
        <v>4082.47</v>
      </c>
      <c r="T1322" s="30">
        <v>-508.99000000000024</v>
      </c>
      <c r="U1322" s="31">
        <v>-0.11085580621414544</v>
      </c>
      <c r="V1322" s="26">
        <v>3091.74</v>
      </c>
      <c r="W1322" s="26">
        <v>3082.9</v>
      </c>
      <c r="X1322" s="27">
        <v>-8.8399999999996908</v>
      </c>
      <c r="Y1322" s="28">
        <v>-2.8592313713312542E-3</v>
      </c>
      <c r="Z1322" s="29">
        <v>1184.53</v>
      </c>
      <c r="AA1322" s="29">
        <v>371</v>
      </c>
      <c r="AB1322" s="30">
        <v>-813.53</v>
      </c>
      <c r="AC1322" s="32">
        <v>-0.68679560669632678</v>
      </c>
      <c r="AD1322" s="26">
        <v>0</v>
      </c>
      <c r="AE1322" s="26">
        <v>0</v>
      </c>
      <c r="AF1322" s="27">
        <v>0</v>
      </c>
      <c r="AG1322" s="18"/>
      <c r="AH1322" s="34">
        <v>15.01</v>
      </c>
      <c r="AI1322" s="34">
        <v>42</v>
      </c>
      <c r="AJ1322" s="34">
        <v>26.990000000000002</v>
      </c>
      <c r="AK1322" s="32">
        <v>1.7981345769487009</v>
      </c>
      <c r="AL1322" s="35">
        <v>44916.041666666664</v>
      </c>
      <c r="AM1322" s="16"/>
    </row>
    <row r="1323" spans="1:39" ht="49.5" x14ac:dyDescent="0.25">
      <c r="A1323" s="25" t="s">
        <v>1688</v>
      </c>
      <c r="B1323" s="25" t="s">
        <v>1136</v>
      </c>
      <c r="C1323" s="39">
        <v>647232</v>
      </c>
      <c r="D1323" s="25" t="s">
        <v>5444</v>
      </c>
      <c r="E1323" s="25" t="s">
        <v>53</v>
      </c>
      <c r="F1323" s="25" t="s">
        <v>63</v>
      </c>
      <c r="G1323" s="25" t="s">
        <v>56</v>
      </c>
      <c r="H1323" s="17"/>
      <c r="I1323" s="17"/>
      <c r="J1323" s="25" t="s">
        <v>5219</v>
      </c>
      <c r="K1323" s="25" t="s">
        <v>65</v>
      </c>
      <c r="L1323" s="25" t="s">
        <v>1766</v>
      </c>
      <c r="M1323" s="25" t="s">
        <v>243</v>
      </c>
      <c r="N1323" s="26">
        <v>0</v>
      </c>
      <c r="O1323" s="26">
        <v>0</v>
      </c>
      <c r="P1323" s="27">
        <v>0</v>
      </c>
      <c r="Q1323" s="18"/>
      <c r="R1323" s="29">
        <v>0</v>
      </c>
      <c r="S1323" s="29">
        <v>0</v>
      </c>
      <c r="T1323" s="30">
        <v>0</v>
      </c>
      <c r="U1323" s="19"/>
      <c r="V1323" s="26">
        <v>0</v>
      </c>
      <c r="W1323" s="26">
        <v>0</v>
      </c>
      <c r="X1323" s="27">
        <v>0</v>
      </c>
      <c r="Y1323" s="18"/>
      <c r="Z1323" s="29">
        <v>0</v>
      </c>
      <c r="AA1323" s="29">
        <v>0</v>
      </c>
      <c r="AB1323" s="30">
        <v>0</v>
      </c>
      <c r="AC1323" s="19"/>
      <c r="AD1323" s="26">
        <v>0</v>
      </c>
      <c r="AE1323" s="26">
        <v>0</v>
      </c>
      <c r="AF1323" s="27">
        <v>0</v>
      </c>
      <c r="AG1323" s="18"/>
      <c r="AH1323" s="34">
        <v>0</v>
      </c>
      <c r="AI1323" s="34">
        <v>0</v>
      </c>
      <c r="AJ1323" s="34">
        <v>0</v>
      </c>
      <c r="AK1323" s="19"/>
      <c r="AL1323" s="35">
        <v>44883.041666666664</v>
      </c>
      <c r="AM1323" s="16"/>
    </row>
    <row r="1324" spans="1:39" ht="49.5" x14ac:dyDescent="0.25">
      <c r="A1324" s="25" t="s">
        <v>1688</v>
      </c>
      <c r="B1324" s="25" t="s">
        <v>1136</v>
      </c>
      <c r="C1324" s="39">
        <v>647237</v>
      </c>
      <c r="D1324" s="25" t="s">
        <v>5221</v>
      </c>
      <c r="E1324" s="25" t="s">
        <v>53</v>
      </c>
      <c r="F1324" s="25" t="s">
        <v>63</v>
      </c>
      <c r="G1324" s="25" t="s">
        <v>56</v>
      </c>
      <c r="H1324" s="17"/>
      <c r="I1324" s="17"/>
      <c r="J1324" s="25" t="s">
        <v>5219</v>
      </c>
      <c r="K1324" s="25" t="s">
        <v>65</v>
      </c>
      <c r="L1324" s="25" t="s">
        <v>1766</v>
      </c>
      <c r="M1324" s="25" t="s">
        <v>243</v>
      </c>
      <c r="N1324" s="26">
        <v>0</v>
      </c>
      <c r="O1324" s="26">
        <v>0</v>
      </c>
      <c r="P1324" s="27">
        <v>0</v>
      </c>
      <c r="Q1324" s="18"/>
      <c r="R1324" s="29">
        <v>0</v>
      </c>
      <c r="S1324" s="29">
        <v>0</v>
      </c>
      <c r="T1324" s="30">
        <v>0</v>
      </c>
      <c r="U1324" s="19"/>
      <c r="V1324" s="26">
        <v>0</v>
      </c>
      <c r="W1324" s="26">
        <v>0</v>
      </c>
      <c r="X1324" s="27">
        <v>0</v>
      </c>
      <c r="Y1324" s="18"/>
      <c r="Z1324" s="29">
        <v>0</v>
      </c>
      <c r="AA1324" s="29">
        <v>0</v>
      </c>
      <c r="AB1324" s="30">
        <v>0</v>
      </c>
      <c r="AC1324" s="19"/>
      <c r="AD1324" s="26">
        <v>0</v>
      </c>
      <c r="AE1324" s="26">
        <v>0</v>
      </c>
      <c r="AF1324" s="27">
        <v>0</v>
      </c>
      <c r="AG1324" s="18"/>
      <c r="AH1324" s="34">
        <v>0</v>
      </c>
      <c r="AI1324" s="34">
        <v>0</v>
      </c>
      <c r="AJ1324" s="34">
        <v>0</v>
      </c>
      <c r="AK1324" s="19"/>
      <c r="AL1324" s="35">
        <v>44883.041666666664</v>
      </c>
      <c r="AM1324" s="16"/>
    </row>
    <row r="1325" spans="1:39" ht="49.5" x14ac:dyDescent="0.25">
      <c r="A1325" s="25" t="s">
        <v>1688</v>
      </c>
      <c r="B1325" s="25" t="s">
        <v>1136</v>
      </c>
      <c r="C1325" s="39">
        <v>647238</v>
      </c>
      <c r="D1325" s="25" t="s">
        <v>5222</v>
      </c>
      <c r="E1325" s="25" t="s">
        <v>53</v>
      </c>
      <c r="F1325" s="25" t="s">
        <v>63</v>
      </c>
      <c r="G1325" s="25" t="s">
        <v>56</v>
      </c>
      <c r="H1325" s="17"/>
      <c r="I1325" s="17"/>
      <c r="J1325" s="25" t="s">
        <v>5219</v>
      </c>
      <c r="K1325" s="25" t="s">
        <v>65</v>
      </c>
      <c r="L1325" s="25" t="s">
        <v>1766</v>
      </c>
      <c r="M1325" s="25" t="s">
        <v>243</v>
      </c>
      <c r="N1325" s="26">
        <v>0</v>
      </c>
      <c r="O1325" s="26">
        <v>0</v>
      </c>
      <c r="P1325" s="27">
        <v>0</v>
      </c>
      <c r="Q1325" s="18"/>
      <c r="R1325" s="29">
        <v>0</v>
      </c>
      <c r="S1325" s="29">
        <v>0</v>
      </c>
      <c r="T1325" s="30">
        <v>0</v>
      </c>
      <c r="U1325" s="19"/>
      <c r="V1325" s="26">
        <v>0</v>
      </c>
      <c r="W1325" s="26">
        <v>0</v>
      </c>
      <c r="X1325" s="27">
        <v>0</v>
      </c>
      <c r="Y1325" s="18"/>
      <c r="Z1325" s="29">
        <v>0</v>
      </c>
      <c r="AA1325" s="29">
        <v>0</v>
      </c>
      <c r="AB1325" s="30">
        <v>0</v>
      </c>
      <c r="AC1325" s="19"/>
      <c r="AD1325" s="26">
        <v>0</v>
      </c>
      <c r="AE1325" s="26">
        <v>0</v>
      </c>
      <c r="AF1325" s="27">
        <v>0</v>
      </c>
      <c r="AG1325" s="18"/>
      <c r="AH1325" s="34">
        <v>0</v>
      </c>
      <c r="AI1325" s="34">
        <v>0</v>
      </c>
      <c r="AJ1325" s="34">
        <v>0</v>
      </c>
      <c r="AK1325" s="19"/>
      <c r="AL1325" s="35">
        <v>44883.041666666664</v>
      </c>
      <c r="AM1325" s="16"/>
    </row>
    <row r="1326" spans="1:39" ht="82.5" x14ac:dyDescent="0.25">
      <c r="A1326" s="25" t="s">
        <v>1688</v>
      </c>
      <c r="B1326" s="25" t="s">
        <v>1136</v>
      </c>
      <c r="C1326" s="39">
        <v>647323</v>
      </c>
      <c r="D1326" s="25" t="s">
        <v>5093</v>
      </c>
      <c r="E1326" s="25" t="s">
        <v>53</v>
      </c>
      <c r="F1326" s="25" t="s">
        <v>54</v>
      </c>
      <c r="G1326" s="25" t="s">
        <v>990</v>
      </c>
      <c r="H1326" s="17"/>
      <c r="I1326" s="17"/>
      <c r="J1326" s="25" t="s">
        <v>5219</v>
      </c>
      <c r="K1326" s="25" t="s">
        <v>65</v>
      </c>
      <c r="L1326" s="25" t="s">
        <v>4968</v>
      </c>
      <c r="M1326" s="25" t="s">
        <v>1697</v>
      </c>
      <c r="N1326" s="26">
        <v>35312.04</v>
      </c>
      <c r="O1326" s="26">
        <v>20534.12</v>
      </c>
      <c r="P1326" s="27">
        <v>-14777.920000000002</v>
      </c>
      <c r="Q1326" s="28">
        <v>-0.41849522145987605</v>
      </c>
      <c r="R1326" s="29">
        <v>12295.05</v>
      </c>
      <c r="S1326" s="29">
        <v>8734.0499999999993</v>
      </c>
      <c r="T1326" s="30">
        <v>-3561</v>
      </c>
      <c r="U1326" s="31">
        <v>-0.28962875303475788</v>
      </c>
      <c r="V1326" s="26">
        <v>14243.79</v>
      </c>
      <c r="W1326" s="26">
        <v>6874.68</v>
      </c>
      <c r="X1326" s="27">
        <v>-7369.1100000000006</v>
      </c>
      <c r="Y1326" s="28">
        <v>-0.51735598460802923</v>
      </c>
      <c r="Z1326" s="29">
        <v>2629.2</v>
      </c>
      <c r="AA1326" s="29">
        <v>3512</v>
      </c>
      <c r="AB1326" s="30">
        <v>882.80000000000018</v>
      </c>
      <c r="AC1326" s="32">
        <v>0.33576753385060104</v>
      </c>
      <c r="AD1326" s="26">
        <v>6144</v>
      </c>
      <c r="AE1326" s="26">
        <v>1413.39</v>
      </c>
      <c r="AF1326" s="27">
        <v>-4730.6099999999997</v>
      </c>
      <c r="AG1326" s="33">
        <v>-0.76995605468749995</v>
      </c>
      <c r="AH1326" s="34">
        <v>100</v>
      </c>
      <c r="AI1326" s="34">
        <v>94</v>
      </c>
      <c r="AJ1326" s="34">
        <v>-6</v>
      </c>
      <c r="AK1326" s="32">
        <v>-0.06</v>
      </c>
      <c r="AL1326" s="35">
        <v>44788.041666666664</v>
      </c>
      <c r="AM1326" s="16"/>
    </row>
    <row r="1327" spans="1:39" ht="57.75" x14ac:dyDescent="0.25">
      <c r="A1327" s="25" t="s">
        <v>1688</v>
      </c>
      <c r="B1327" s="25" t="s">
        <v>1136</v>
      </c>
      <c r="C1327" s="39">
        <v>647503</v>
      </c>
      <c r="D1327" s="25" t="s">
        <v>5445</v>
      </c>
      <c r="E1327" s="25" t="s">
        <v>171</v>
      </c>
      <c r="F1327" s="25" t="s">
        <v>54</v>
      </c>
      <c r="G1327" s="25" t="s">
        <v>79</v>
      </c>
      <c r="H1327" s="17"/>
      <c r="I1327" s="17"/>
      <c r="J1327" s="25" t="s">
        <v>5219</v>
      </c>
      <c r="K1327" s="25" t="s">
        <v>65</v>
      </c>
      <c r="L1327" s="25" t="s">
        <v>4968</v>
      </c>
      <c r="M1327" s="25" t="s">
        <v>1691</v>
      </c>
      <c r="N1327" s="26">
        <v>47532.57</v>
      </c>
      <c r="O1327" s="26">
        <v>52334.97</v>
      </c>
      <c r="P1327" s="27">
        <v>4802.4000000000015</v>
      </c>
      <c r="Q1327" s="28">
        <v>0.10103388055810998</v>
      </c>
      <c r="R1327" s="29">
        <v>19814.29</v>
      </c>
      <c r="S1327" s="29">
        <v>21655.31</v>
      </c>
      <c r="T1327" s="30">
        <v>1841.0200000000004</v>
      </c>
      <c r="U1327" s="31">
        <v>9.2913750631488712E-2</v>
      </c>
      <c r="V1327" s="26">
        <v>15254.68</v>
      </c>
      <c r="W1327" s="26">
        <v>15489.91</v>
      </c>
      <c r="X1327" s="27">
        <v>235.22999999999956</v>
      </c>
      <c r="Y1327" s="28">
        <v>1.5420185805274156E-2</v>
      </c>
      <c r="Z1327" s="29">
        <v>5813.6</v>
      </c>
      <c r="AA1327" s="29">
        <v>10769.86</v>
      </c>
      <c r="AB1327" s="30">
        <v>4956.26</v>
      </c>
      <c r="AC1327" s="32">
        <v>0.85252855373606717</v>
      </c>
      <c r="AD1327" s="26">
        <v>6650</v>
      </c>
      <c r="AE1327" s="26">
        <v>4419.8900000000003</v>
      </c>
      <c r="AF1327" s="27">
        <v>-2230.1099999999997</v>
      </c>
      <c r="AG1327" s="33">
        <v>-0.33535488721804507</v>
      </c>
      <c r="AH1327" s="34">
        <v>162.08333300000001</v>
      </c>
      <c r="AI1327" s="34">
        <v>222</v>
      </c>
      <c r="AJ1327" s="34">
        <v>59.91666699999999</v>
      </c>
      <c r="AK1327" s="32">
        <v>0.36966581258543091</v>
      </c>
      <c r="AL1327" s="35">
        <v>44881.041666666664</v>
      </c>
      <c r="AM1327" s="16"/>
    </row>
    <row r="1328" spans="1:39" ht="49.5" x14ac:dyDescent="0.25">
      <c r="A1328" s="25" t="s">
        <v>1688</v>
      </c>
      <c r="B1328" s="25" t="s">
        <v>1136</v>
      </c>
      <c r="C1328" s="39">
        <v>859455</v>
      </c>
      <c r="D1328" s="25" t="s">
        <v>1977</v>
      </c>
      <c r="E1328" s="25" t="s">
        <v>53</v>
      </c>
      <c r="F1328" s="25" t="s">
        <v>54</v>
      </c>
      <c r="G1328" s="25" t="s">
        <v>56</v>
      </c>
      <c r="H1328" s="17"/>
      <c r="I1328" s="17"/>
      <c r="J1328" s="17"/>
      <c r="K1328" s="25" t="s">
        <v>65</v>
      </c>
      <c r="L1328" s="25" t="s">
        <v>1750</v>
      </c>
      <c r="M1328" s="25" t="s">
        <v>1697</v>
      </c>
      <c r="N1328" s="26">
        <v>8288</v>
      </c>
      <c r="O1328" s="26">
        <v>0</v>
      </c>
      <c r="P1328" s="27">
        <v>-8288</v>
      </c>
      <c r="Q1328" s="28">
        <v>-1</v>
      </c>
      <c r="R1328" s="29">
        <v>0</v>
      </c>
      <c r="S1328" s="29">
        <v>0</v>
      </c>
      <c r="T1328" s="30">
        <v>0</v>
      </c>
      <c r="U1328" s="19"/>
      <c r="V1328" s="26">
        <v>0</v>
      </c>
      <c r="W1328" s="26">
        <v>0</v>
      </c>
      <c r="X1328" s="27">
        <v>0</v>
      </c>
      <c r="Y1328" s="18"/>
      <c r="Z1328" s="29">
        <v>0</v>
      </c>
      <c r="AA1328" s="29">
        <v>0</v>
      </c>
      <c r="AB1328" s="30">
        <v>0</v>
      </c>
      <c r="AC1328" s="19"/>
      <c r="AD1328" s="26">
        <v>0</v>
      </c>
      <c r="AE1328" s="26">
        <v>0</v>
      </c>
      <c r="AF1328" s="27">
        <v>0</v>
      </c>
      <c r="AG1328" s="18"/>
      <c r="AH1328" s="34">
        <v>59</v>
      </c>
      <c r="AI1328" s="34">
        <v>0</v>
      </c>
      <c r="AJ1328" s="34">
        <v>-59</v>
      </c>
      <c r="AK1328" s="32">
        <v>-1</v>
      </c>
      <c r="AL1328" s="35">
        <v>44683</v>
      </c>
      <c r="AM1328" s="16"/>
    </row>
    <row r="1329" spans="1:39" ht="24.75" x14ac:dyDescent="0.25">
      <c r="A1329" s="25" t="s">
        <v>1688</v>
      </c>
      <c r="B1329" s="25" t="s">
        <v>1136</v>
      </c>
      <c r="C1329" s="39">
        <v>935908</v>
      </c>
      <c r="D1329" s="25" t="s">
        <v>1695</v>
      </c>
      <c r="E1329" s="25" t="s">
        <v>53</v>
      </c>
      <c r="F1329" s="25" t="s">
        <v>54</v>
      </c>
      <c r="G1329" s="25" t="s">
        <v>56</v>
      </c>
      <c r="H1329" s="17"/>
      <c r="I1329" s="17"/>
      <c r="J1329" s="17"/>
      <c r="K1329" s="25" t="s">
        <v>65</v>
      </c>
      <c r="L1329" s="25" t="s">
        <v>1696</v>
      </c>
      <c r="M1329" s="25" t="s">
        <v>1697</v>
      </c>
      <c r="N1329" s="26">
        <v>0</v>
      </c>
      <c r="O1329" s="26">
        <v>2866.7</v>
      </c>
      <c r="P1329" s="27">
        <v>2866.7</v>
      </c>
      <c r="Q1329" s="18"/>
      <c r="R1329" s="29">
        <v>0</v>
      </c>
      <c r="S1329" s="29">
        <v>0</v>
      </c>
      <c r="T1329" s="30">
        <v>0</v>
      </c>
      <c r="U1329" s="19"/>
      <c r="V1329" s="26">
        <v>0</v>
      </c>
      <c r="W1329" s="26">
        <v>0</v>
      </c>
      <c r="X1329" s="27">
        <v>0</v>
      </c>
      <c r="Y1329" s="18"/>
      <c r="Z1329" s="29">
        <v>0</v>
      </c>
      <c r="AA1329" s="29">
        <v>0</v>
      </c>
      <c r="AB1329" s="30">
        <v>0</v>
      </c>
      <c r="AC1329" s="19"/>
      <c r="AD1329" s="26">
        <v>0</v>
      </c>
      <c r="AE1329" s="26">
        <v>0</v>
      </c>
      <c r="AF1329" s="27">
        <v>0</v>
      </c>
      <c r="AG1329" s="18"/>
      <c r="AH1329" s="34">
        <v>0</v>
      </c>
      <c r="AI1329" s="34">
        <v>0</v>
      </c>
      <c r="AJ1329" s="34">
        <v>0</v>
      </c>
      <c r="AK1329" s="19"/>
      <c r="AL1329" s="35">
        <v>44683</v>
      </c>
      <c r="AM1329" s="16"/>
    </row>
    <row r="1330" spans="1:39" ht="33" x14ac:dyDescent="0.25">
      <c r="A1330" s="25" t="s">
        <v>1688</v>
      </c>
      <c r="B1330" s="25" t="s">
        <v>1043</v>
      </c>
      <c r="C1330" s="39">
        <v>1000280</v>
      </c>
      <c r="D1330" s="25" t="s">
        <v>1701</v>
      </c>
      <c r="E1330" s="25" t="s">
        <v>53</v>
      </c>
      <c r="F1330" s="25" t="s">
        <v>54</v>
      </c>
      <c r="G1330" s="25" t="s">
        <v>56</v>
      </c>
      <c r="H1330" s="17"/>
      <c r="I1330" s="17"/>
      <c r="J1330" s="17"/>
      <c r="K1330" s="25" t="s">
        <v>65</v>
      </c>
      <c r="L1330" s="25" t="s">
        <v>1045</v>
      </c>
      <c r="M1330" s="25" t="s">
        <v>1691</v>
      </c>
      <c r="N1330" s="26">
        <v>0</v>
      </c>
      <c r="O1330" s="26">
        <v>29579.27</v>
      </c>
      <c r="P1330" s="27">
        <v>29579.27</v>
      </c>
      <c r="Q1330" s="18"/>
      <c r="R1330" s="29">
        <v>0</v>
      </c>
      <c r="S1330" s="29">
        <v>0</v>
      </c>
      <c r="T1330" s="30">
        <v>0</v>
      </c>
      <c r="U1330" s="19"/>
      <c r="V1330" s="26">
        <v>0</v>
      </c>
      <c r="W1330" s="26">
        <v>0</v>
      </c>
      <c r="X1330" s="27">
        <v>0</v>
      </c>
      <c r="Y1330" s="18"/>
      <c r="Z1330" s="29">
        <v>0</v>
      </c>
      <c r="AA1330" s="29">
        <v>0</v>
      </c>
      <c r="AB1330" s="30">
        <v>0</v>
      </c>
      <c r="AC1330" s="19"/>
      <c r="AD1330" s="26">
        <v>0</v>
      </c>
      <c r="AE1330" s="26">
        <v>0</v>
      </c>
      <c r="AF1330" s="27">
        <v>0</v>
      </c>
      <c r="AG1330" s="18"/>
      <c r="AH1330" s="34">
        <v>0</v>
      </c>
      <c r="AI1330" s="34">
        <v>0</v>
      </c>
      <c r="AJ1330" s="34">
        <v>0</v>
      </c>
      <c r="AK1330" s="19"/>
      <c r="AL1330" s="35">
        <v>43901.041666666664</v>
      </c>
      <c r="AM1330" s="16"/>
    </row>
    <row r="1331" spans="1:39" ht="33" x14ac:dyDescent="0.25">
      <c r="A1331" s="25" t="s">
        <v>1688</v>
      </c>
      <c r="B1331" s="25" t="s">
        <v>1136</v>
      </c>
      <c r="C1331" s="39">
        <v>1018695</v>
      </c>
      <c r="D1331" s="25" t="s">
        <v>1724</v>
      </c>
      <c r="E1331" s="25" t="s">
        <v>53</v>
      </c>
      <c r="F1331" s="25" t="s">
        <v>54</v>
      </c>
      <c r="G1331" s="25" t="s">
        <v>56</v>
      </c>
      <c r="H1331" s="17"/>
      <c r="I1331" s="17"/>
      <c r="J1331" s="17"/>
      <c r="K1331" s="25" t="s">
        <v>65</v>
      </c>
      <c r="L1331" s="25" t="s">
        <v>1725</v>
      </c>
      <c r="M1331" s="25" t="s">
        <v>1697</v>
      </c>
      <c r="N1331" s="26">
        <v>394748</v>
      </c>
      <c r="O1331" s="26">
        <v>0</v>
      </c>
      <c r="P1331" s="27">
        <v>-394748</v>
      </c>
      <c r="Q1331" s="28">
        <v>-1</v>
      </c>
      <c r="R1331" s="29">
        <v>0</v>
      </c>
      <c r="S1331" s="29">
        <v>0</v>
      </c>
      <c r="T1331" s="30">
        <v>0</v>
      </c>
      <c r="U1331" s="19"/>
      <c r="V1331" s="26">
        <v>0</v>
      </c>
      <c r="W1331" s="26">
        <v>0</v>
      </c>
      <c r="X1331" s="27">
        <v>0</v>
      </c>
      <c r="Y1331" s="18"/>
      <c r="Z1331" s="29">
        <v>0</v>
      </c>
      <c r="AA1331" s="29">
        <v>0</v>
      </c>
      <c r="AB1331" s="30">
        <v>0</v>
      </c>
      <c r="AC1331" s="19"/>
      <c r="AD1331" s="26">
        <v>0</v>
      </c>
      <c r="AE1331" s="26">
        <v>0</v>
      </c>
      <c r="AF1331" s="27">
        <v>0</v>
      </c>
      <c r="AG1331" s="18"/>
      <c r="AH1331" s="34">
        <v>399</v>
      </c>
      <c r="AI1331" s="34">
        <v>172.5</v>
      </c>
      <c r="AJ1331" s="34">
        <v>-226.5</v>
      </c>
      <c r="AK1331" s="32">
        <v>-0.56766917293233088</v>
      </c>
      <c r="AL1331" s="35">
        <v>44621.041666666664</v>
      </c>
      <c r="AM1331" s="16"/>
    </row>
    <row r="1332" spans="1:39" ht="16.5" x14ac:dyDescent="0.25">
      <c r="A1332" s="25" t="s">
        <v>1688</v>
      </c>
      <c r="B1332" s="25" t="s">
        <v>1043</v>
      </c>
      <c r="C1332" s="39">
        <v>1027328</v>
      </c>
      <c r="D1332" s="25" t="s">
        <v>1751</v>
      </c>
      <c r="E1332" s="25" t="s">
        <v>53</v>
      </c>
      <c r="F1332" s="25" t="s">
        <v>54</v>
      </c>
      <c r="G1332" s="25" t="s">
        <v>56</v>
      </c>
      <c r="H1332" s="17"/>
      <c r="I1332" s="17"/>
      <c r="J1332" s="17"/>
      <c r="K1332" s="25" t="s">
        <v>65</v>
      </c>
      <c r="L1332" s="25" t="s">
        <v>1045</v>
      </c>
      <c r="M1332" s="25" t="s">
        <v>1697</v>
      </c>
      <c r="N1332" s="26">
        <v>0</v>
      </c>
      <c r="O1332" s="26">
        <v>9201.4500000000007</v>
      </c>
      <c r="P1332" s="27">
        <v>9201.4500000000007</v>
      </c>
      <c r="Q1332" s="18"/>
      <c r="R1332" s="29">
        <v>0</v>
      </c>
      <c r="S1332" s="29">
        <v>0</v>
      </c>
      <c r="T1332" s="30">
        <v>0</v>
      </c>
      <c r="U1332" s="19"/>
      <c r="V1332" s="26">
        <v>0</v>
      </c>
      <c r="W1332" s="26">
        <v>0</v>
      </c>
      <c r="X1332" s="27">
        <v>0</v>
      </c>
      <c r="Y1332" s="18"/>
      <c r="Z1332" s="29">
        <v>0</v>
      </c>
      <c r="AA1332" s="29">
        <v>0</v>
      </c>
      <c r="AB1332" s="30">
        <v>0</v>
      </c>
      <c r="AC1332" s="19"/>
      <c r="AD1332" s="26">
        <v>0</v>
      </c>
      <c r="AE1332" s="26">
        <v>0</v>
      </c>
      <c r="AF1332" s="27">
        <v>0</v>
      </c>
      <c r="AG1332" s="18"/>
      <c r="AH1332" s="34">
        <v>0</v>
      </c>
      <c r="AI1332" s="34">
        <v>28</v>
      </c>
      <c r="AJ1332" s="34">
        <v>28</v>
      </c>
      <c r="AK1332" s="19"/>
      <c r="AL1332" s="35">
        <v>44061.041666666664</v>
      </c>
      <c r="AM1332" s="16"/>
    </row>
    <row r="1333" spans="1:39" ht="16.5" x14ac:dyDescent="0.25">
      <c r="A1333" s="25" t="s">
        <v>1688</v>
      </c>
      <c r="B1333" s="25" t="s">
        <v>1043</v>
      </c>
      <c r="C1333" s="39">
        <v>1031531</v>
      </c>
      <c r="D1333" s="25" t="s">
        <v>1760</v>
      </c>
      <c r="E1333" s="25" t="s">
        <v>53</v>
      </c>
      <c r="F1333" s="25" t="s">
        <v>54</v>
      </c>
      <c r="G1333" s="25" t="s">
        <v>56</v>
      </c>
      <c r="H1333" s="17"/>
      <c r="I1333" s="17"/>
      <c r="J1333" s="17"/>
      <c r="K1333" s="25" t="s">
        <v>65</v>
      </c>
      <c r="L1333" s="25" t="s">
        <v>1045</v>
      </c>
      <c r="M1333" s="25" t="s">
        <v>1697</v>
      </c>
      <c r="N1333" s="26">
        <v>0</v>
      </c>
      <c r="O1333" s="26">
        <v>48955.88</v>
      </c>
      <c r="P1333" s="27">
        <v>48955.88</v>
      </c>
      <c r="Q1333" s="18"/>
      <c r="R1333" s="29">
        <v>0</v>
      </c>
      <c r="S1333" s="29">
        <v>0</v>
      </c>
      <c r="T1333" s="30">
        <v>0</v>
      </c>
      <c r="U1333" s="19"/>
      <c r="V1333" s="26">
        <v>0</v>
      </c>
      <c r="W1333" s="26">
        <v>0</v>
      </c>
      <c r="X1333" s="27">
        <v>0</v>
      </c>
      <c r="Y1333" s="18"/>
      <c r="Z1333" s="29">
        <v>0</v>
      </c>
      <c r="AA1333" s="29">
        <v>0</v>
      </c>
      <c r="AB1333" s="30">
        <v>0</v>
      </c>
      <c r="AC1333" s="19"/>
      <c r="AD1333" s="26">
        <v>0</v>
      </c>
      <c r="AE1333" s="26">
        <v>0</v>
      </c>
      <c r="AF1333" s="27">
        <v>0</v>
      </c>
      <c r="AG1333" s="18"/>
      <c r="AH1333" s="34">
        <v>0</v>
      </c>
      <c r="AI1333" s="34">
        <v>100.9</v>
      </c>
      <c r="AJ1333" s="34">
        <v>100.9</v>
      </c>
      <c r="AK1333" s="19"/>
      <c r="AL1333" s="35">
        <v>43986.041666666664</v>
      </c>
      <c r="AM1333" s="16"/>
    </row>
    <row r="1334" spans="1:39" ht="16.5" x14ac:dyDescent="0.25">
      <c r="A1334" s="25" t="s">
        <v>1688</v>
      </c>
      <c r="B1334" s="25" t="s">
        <v>1043</v>
      </c>
      <c r="C1334" s="39">
        <v>1045975</v>
      </c>
      <c r="D1334" s="25" t="s">
        <v>1719</v>
      </c>
      <c r="E1334" s="25" t="s">
        <v>53</v>
      </c>
      <c r="F1334" s="25" t="s">
        <v>54</v>
      </c>
      <c r="G1334" s="25" t="s">
        <v>56</v>
      </c>
      <c r="H1334" s="17"/>
      <c r="I1334" s="17"/>
      <c r="J1334" s="17"/>
      <c r="K1334" s="25" t="s">
        <v>65</v>
      </c>
      <c r="L1334" s="25" t="s">
        <v>1045</v>
      </c>
      <c r="M1334" s="25" t="s">
        <v>1697</v>
      </c>
      <c r="N1334" s="26">
        <v>0</v>
      </c>
      <c r="O1334" s="26">
        <v>29237.54</v>
      </c>
      <c r="P1334" s="27">
        <v>29237.54</v>
      </c>
      <c r="Q1334" s="18"/>
      <c r="R1334" s="29">
        <v>0</v>
      </c>
      <c r="S1334" s="29">
        <v>0</v>
      </c>
      <c r="T1334" s="30">
        <v>0</v>
      </c>
      <c r="U1334" s="19"/>
      <c r="V1334" s="26">
        <v>0</v>
      </c>
      <c r="W1334" s="26">
        <v>0</v>
      </c>
      <c r="X1334" s="27">
        <v>0</v>
      </c>
      <c r="Y1334" s="18"/>
      <c r="Z1334" s="29">
        <v>0</v>
      </c>
      <c r="AA1334" s="29">
        <v>0</v>
      </c>
      <c r="AB1334" s="30">
        <v>0</v>
      </c>
      <c r="AC1334" s="19"/>
      <c r="AD1334" s="26">
        <v>0</v>
      </c>
      <c r="AE1334" s="26">
        <v>0</v>
      </c>
      <c r="AF1334" s="27">
        <v>0</v>
      </c>
      <c r="AG1334" s="18"/>
      <c r="AH1334" s="34">
        <v>0</v>
      </c>
      <c r="AI1334" s="34">
        <v>42</v>
      </c>
      <c r="AJ1334" s="34">
        <v>42</v>
      </c>
      <c r="AK1334" s="19"/>
      <c r="AL1334" s="35">
        <v>44061.041666666664</v>
      </c>
      <c r="AM1334" s="16"/>
    </row>
    <row r="1335" spans="1:39" ht="24.75" x14ac:dyDescent="0.25">
      <c r="A1335" s="25" t="s">
        <v>1688</v>
      </c>
      <c r="B1335" s="25" t="s">
        <v>1043</v>
      </c>
      <c r="C1335" s="39">
        <v>1050258</v>
      </c>
      <c r="D1335" s="25" t="s">
        <v>1758</v>
      </c>
      <c r="E1335" s="25" t="s">
        <v>53</v>
      </c>
      <c r="F1335" s="25" t="s">
        <v>54</v>
      </c>
      <c r="G1335" s="25" t="s">
        <v>56</v>
      </c>
      <c r="H1335" s="17"/>
      <c r="I1335" s="17"/>
      <c r="J1335" s="17"/>
      <c r="K1335" s="25" t="s">
        <v>65</v>
      </c>
      <c r="L1335" s="25" t="s">
        <v>1045</v>
      </c>
      <c r="M1335" s="25" t="s">
        <v>1697</v>
      </c>
      <c r="N1335" s="26">
        <v>0</v>
      </c>
      <c r="O1335" s="26">
        <v>98152.72</v>
      </c>
      <c r="P1335" s="27">
        <v>98152.72</v>
      </c>
      <c r="Q1335" s="18"/>
      <c r="R1335" s="29">
        <v>0</v>
      </c>
      <c r="S1335" s="29">
        <v>0</v>
      </c>
      <c r="T1335" s="30">
        <v>0</v>
      </c>
      <c r="U1335" s="19"/>
      <c r="V1335" s="26">
        <v>0</v>
      </c>
      <c r="W1335" s="26">
        <v>0</v>
      </c>
      <c r="X1335" s="27">
        <v>0</v>
      </c>
      <c r="Y1335" s="18"/>
      <c r="Z1335" s="29">
        <v>0</v>
      </c>
      <c r="AA1335" s="29">
        <v>0</v>
      </c>
      <c r="AB1335" s="30">
        <v>0</v>
      </c>
      <c r="AC1335" s="19"/>
      <c r="AD1335" s="26">
        <v>0</v>
      </c>
      <c r="AE1335" s="26">
        <v>0</v>
      </c>
      <c r="AF1335" s="27">
        <v>0</v>
      </c>
      <c r="AG1335" s="18"/>
      <c r="AH1335" s="34">
        <v>0</v>
      </c>
      <c r="AI1335" s="34">
        <v>30</v>
      </c>
      <c r="AJ1335" s="34">
        <v>30</v>
      </c>
      <c r="AK1335" s="19"/>
      <c r="AL1335" s="35">
        <v>43942.999988425923</v>
      </c>
      <c r="AM1335" s="16"/>
    </row>
    <row r="1336" spans="1:39" ht="16.5" x14ac:dyDescent="0.25">
      <c r="A1336" s="25" t="s">
        <v>1688</v>
      </c>
      <c r="B1336" s="25" t="s">
        <v>1043</v>
      </c>
      <c r="C1336" s="39">
        <v>1061982</v>
      </c>
      <c r="D1336" s="25" t="s">
        <v>1761</v>
      </c>
      <c r="E1336" s="25" t="s">
        <v>53</v>
      </c>
      <c r="F1336" s="25" t="s">
        <v>54</v>
      </c>
      <c r="G1336" s="25" t="s">
        <v>56</v>
      </c>
      <c r="H1336" s="17"/>
      <c r="I1336" s="17"/>
      <c r="J1336" s="17"/>
      <c r="K1336" s="25" t="s">
        <v>65</v>
      </c>
      <c r="L1336" s="25" t="s">
        <v>1045</v>
      </c>
      <c r="M1336" s="25" t="s">
        <v>1697</v>
      </c>
      <c r="N1336" s="26">
        <v>0</v>
      </c>
      <c r="O1336" s="26">
        <v>17348.75</v>
      </c>
      <c r="P1336" s="27">
        <v>17348.75</v>
      </c>
      <c r="Q1336" s="18"/>
      <c r="R1336" s="29">
        <v>0</v>
      </c>
      <c r="S1336" s="29">
        <v>0</v>
      </c>
      <c r="T1336" s="30">
        <v>0</v>
      </c>
      <c r="U1336" s="19"/>
      <c r="V1336" s="26">
        <v>0</v>
      </c>
      <c r="W1336" s="26">
        <v>0</v>
      </c>
      <c r="X1336" s="27">
        <v>0</v>
      </c>
      <c r="Y1336" s="18"/>
      <c r="Z1336" s="29">
        <v>0</v>
      </c>
      <c r="AA1336" s="29">
        <v>0</v>
      </c>
      <c r="AB1336" s="30">
        <v>0</v>
      </c>
      <c r="AC1336" s="19"/>
      <c r="AD1336" s="26">
        <v>0</v>
      </c>
      <c r="AE1336" s="26">
        <v>0</v>
      </c>
      <c r="AF1336" s="27">
        <v>0</v>
      </c>
      <c r="AG1336" s="18"/>
      <c r="AH1336" s="34">
        <v>0</v>
      </c>
      <c r="AI1336" s="34">
        <v>38.5</v>
      </c>
      <c r="AJ1336" s="34">
        <v>38.5</v>
      </c>
      <c r="AK1336" s="19"/>
      <c r="AL1336" s="35">
        <v>44061.041666666664</v>
      </c>
      <c r="AM1336" s="16"/>
    </row>
    <row r="1337" spans="1:39" ht="16.5" x14ac:dyDescent="0.25">
      <c r="A1337" s="25" t="s">
        <v>1688</v>
      </c>
      <c r="B1337" s="25" t="s">
        <v>1043</v>
      </c>
      <c r="C1337" s="39">
        <v>1075708</v>
      </c>
      <c r="D1337" s="25" t="s">
        <v>1722</v>
      </c>
      <c r="E1337" s="25" t="s">
        <v>53</v>
      </c>
      <c r="F1337" s="25" t="s">
        <v>54</v>
      </c>
      <c r="G1337" s="25" t="s">
        <v>56</v>
      </c>
      <c r="H1337" s="17"/>
      <c r="I1337" s="17"/>
      <c r="J1337" s="17"/>
      <c r="K1337" s="25" t="s">
        <v>65</v>
      </c>
      <c r="L1337" s="25" t="s">
        <v>1045</v>
      </c>
      <c r="M1337" s="25" t="s">
        <v>1691</v>
      </c>
      <c r="N1337" s="26">
        <v>0</v>
      </c>
      <c r="O1337" s="26">
        <v>43021.07</v>
      </c>
      <c r="P1337" s="27">
        <v>43021.07</v>
      </c>
      <c r="Q1337" s="18"/>
      <c r="R1337" s="29">
        <v>0</v>
      </c>
      <c r="S1337" s="29">
        <v>0</v>
      </c>
      <c r="T1337" s="30">
        <v>0</v>
      </c>
      <c r="U1337" s="19"/>
      <c r="V1337" s="26">
        <v>0</v>
      </c>
      <c r="W1337" s="26">
        <v>0</v>
      </c>
      <c r="X1337" s="27">
        <v>0</v>
      </c>
      <c r="Y1337" s="18"/>
      <c r="Z1337" s="29">
        <v>0</v>
      </c>
      <c r="AA1337" s="29">
        <v>0</v>
      </c>
      <c r="AB1337" s="30">
        <v>0</v>
      </c>
      <c r="AC1337" s="19"/>
      <c r="AD1337" s="26">
        <v>0</v>
      </c>
      <c r="AE1337" s="26">
        <v>0</v>
      </c>
      <c r="AF1337" s="27">
        <v>0</v>
      </c>
      <c r="AG1337" s="18"/>
      <c r="AH1337" s="34">
        <v>0</v>
      </c>
      <c r="AI1337" s="34">
        <v>196.5</v>
      </c>
      <c r="AJ1337" s="34">
        <v>196.5</v>
      </c>
      <c r="AK1337" s="19"/>
      <c r="AL1337" s="35">
        <v>44041.041666666664</v>
      </c>
      <c r="AM1337" s="16"/>
    </row>
    <row r="1338" spans="1:39" ht="24.75" x14ac:dyDescent="0.25">
      <c r="A1338" s="25" t="s">
        <v>1688</v>
      </c>
      <c r="B1338" s="25" t="s">
        <v>1043</v>
      </c>
      <c r="C1338" s="39">
        <v>1075723</v>
      </c>
      <c r="D1338" s="25" t="s">
        <v>1726</v>
      </c>
      <c r="E1338" s="25" t="s">
        <v>53</v>
      </c>
      <c r="F1338" s="25" t="s">
        <v>54</v>
      </c>
      <c r="G1338" s="25" t="s">
        <v>56</v>
      </c>
      <c r="H1338" s="17"/>
      <c r="I1338" s="17"/>
      <c r="J1338" s="17"/>
      <c r="K1338" s="25" t="s">
        <v>65</v>
      </c>
      <c r="L1338" s="25" t="s">
        <v>1045</v>
      </c>
      <c r="M1338" s="25" t="s">
        <v>1694</v>
      </c>
      <c r="N1338" s="26">
        <v>75791.64</v>
      </c>
      <c r="O1338" s="26">
        <v>23078.09</v>
      </c>
      <c r="P1338" s="27">
        <v>-52713.55</v>
      </c>
      <c r="Q1338" s="28">
        <v>-0.69550612706097936</v>
      </c>
      <c r="R1338" s="29">
        <v>0</v>
      </c>
      <c r="S1338" s="29">
        <v>0</v>
      </c>
      <c r="T1338" s="30">
        <v>0</v>
      </c>
      <c r="U1338" s="19"/>
      <c r="V1338" s="26">
        <v>0</v>
      </c>
      <c r="W1338" s="26">
        <v>0</v>
      </c>
      <c r="X1338" s="27">
        <v>0</v>
      </c>
      <c r="Y1338" s="18"/>
      <c r="Z1338" s="29">
        <v>0</v>
      </c>
      <c r="AA1338" s="29">
        <v>0</v>
      </c>
      <c r="AB1338" s="30">
        <v>0</v>
      </c>
      <c r="AC1338" s="19"/>
      <c r="AD1338" s="26">
        <v>0</v>
      </c>
      <c r="AE1338" s="26">
        <v>0</v>
      </c>
      <c r="AF1338" s="27">
        <v>0</v>
      </c>
      <c r="AG1338" s="18"/>
      <c r="AH1338" s="34">
        <v>179</v>
      </c>
      <c r="AI1338" s="34">
        <v>105.6</v>
      </c>
      <c r="AJ1338" s="34">
        <v>-73.400000000000006</v>
      </c>
      <c r="AK1338" s="32">
        <v>-0.41005586592178772</v>
      </c>
      <c r="AL1338" s="35">
        <v>44144.041666666664</v>
      </c>
      <c r="AM1338" s="16"/>
    </row>
    <row r="1339" spans="1:39" ht="16.5" x14ac:dyDescent="0.25">
      <c r="A1339" s="25" t="s">
        <v>1688</v>
      </c>
      <c r="B1339" s="25" t="s">
        <v>1043</v>
      </c>
      <c r="C1339" s="39">
        <v>1077259</v>
      </c>
      <c r="D1339" s="25" t="s">
        <v>1718</v>
      </c>
      <c r="E1339" s="25" t="s">
        <v>53</v>
      </c>
      <c r="F1339" s="25" t="s">
        <v>54</v>
      </c>
      <c r="G1339" s="25" t="s">
        <v>56</v>
      </c>
      <c r="H1339" s="17"/>
      <c r="I1339" s="17"/>
      <c r="J1339" s="17"/>
      <c r="K1339" s="25" t="s">
        <v>65</v>
      </c>
      <c r="L1339" s="25" t="s">
        <v>1045</v>
      </c>
      <c r="M1339" s="25" t="s">
        <v>1697</v>
      </c>
      <c r="N1339" s="26">
        <v>0</v>
      </c>
      <c r="O1339" s="26">
        <v>64605.46</v>
      </c>
      <c r="P1339" s="27">
        <v>64605.46</v>
      </c>
      <c r="Q1339" s="18"/>
      <c r="R1339" s="29">
        <v>0</v>
      </c>
      <c r="S1339" s="29">
        <v>0</v>
      </c>
      <c r="T1339" s="30">
        <v>0</v>
      </c>
      <c r="U1339" s="19"/>
      <c r="V1339" s="26">
        <v>0</v>
      </c>
      <c r="W1339" s="26">
        <v>0</v>
      </c>
      <c r="X1339" s="27">
        <v>0</v>
      </c>
      <c r="Y1339" s="18"/>
      <c r="Z1339" s="29">
        <v>0</v>
      </c>
      <c r="AA1339" s="29">
        <v>0</v>
      </c>
      <c r="AB1339" s="30">
        <v>0</v>
      </c>
      <c r="AC1339" s="19"/>
      <c r="AD1339" s="26">
        <v>0</v>
      </c>
      <c r="AE1339" s="26">
        <v>0</v>
      </c>
      <c r="AF1339" s="27">
        <v>0</v>
      </c>
      <c r="AG1339" s="18"/>
      <c r="AH1339" s="34">
        <v>0</v>
      </c>
      <c r="AI1339" s="34">
        <v>94.5</v>
      </c>
      <c r="AJ1339" s="34">
        <v>94.5</v>
      </c>
      <c r="AK1339" s="19"/>
      <c r="AL1339" s="35">
        <v>43994.041666666664</v>
      </c>
      <c r="AM1339" s="16"/>
    </row>
    <row r="1340" spans="1:39" ht="41.25" x14ac:dyDescent="0.25">
      <c r="A1340" s="25" t="s">
        <v>1688</v>
      </c>
      <c r="B1340" s="25" t="s">
        <v>1043</v>
      </c>
      <c r="C1340" s="39">
        <v>1079167</v>
      </c>
      <c r="D1340" s="25" t="s">
        <v>1728</v>
      </c>
      <c r="E1340" s="25" t="s">
        <v>53</v>
      </c>
      <c r="F1340" s="25" t="s">
        <v>54</v>
      </c>
      <c r="G1340" s="25" t="s">
        <v>56</v>
      </c>
      <c r="H1340" s="17"/>
      <c r="I1340" s="17"/>
      <c r="J1340" s="17"/>
      <c r="K1340" s="25" t="s">
        <v>58</v>
      </c>
      <c r="L1340" s="25" t="s">
        <v>1045</v>
      </c>
      <c r="M1340" s="25" t="s">
        <v>1694</v>
      </c>
      <c r="N1340" s="26">
        <v>282394.86</v>
      </c>
      <c r="O1340" s="26">
        <v>218563.62</v>
      </c>
      <c r="P1340" s="27">
        <v>-63831.239999999991</v>
      </c>
      <c r="Q1340" s="28">
        <v>-0.22603541721687143</v>
      </c>
      <c r="R1340" s="29">
        <v>0</v>
      </c>
      <c r="S1340" s="29">
        <v>0</v>
      </c>
      <c r="T1340" s="30">
        <v>0</v>
      </c>
      <c r="U1340" s="19"/>
      <c r="V1340" s="26">
        <v>0</v>
      </c>
      <c r="W1340" s="26">
        <v>0</v>
      </c>
      <c r="X1340" s="27">
        <v>0</v>
      </c>
      <c r="Y1340" s="18"/>
      <c r="Z1340" s="29">
        <v>0</v>
      </c>
      <c r="AA1340" s="29">
        <v>0</v>
      </c>
      <c r="AB1340" s="30">
        <v>0</v>
      </c>
      <c r="AC1340" s="19"/>
      <c r="AD1340" s="26">
        <v>0</v>
      </c>
      <c r="AE1340" s="26">
        <v>0</v>
      </c>
      <c r="AF1340" s="27">
        <v>0</v>
      </c>
      <c r="AG1340" s="18"/>
      <c r="AH1340" s="34">
        <v>951</v>
      </c>
      <c r="AI1340" s="34">
        <v>981</v>
      </c>
      <c r="AJ1340" s="34">
        <v>30</v>
      </c>
      <c r="AK1340" s="32">
        <v>3.1545741324921134E-2</v>
      </c>
      <c r="AL1340" s="35">
        <v>44144.041666666664</v>
      </c>
      <c r="AM1340" s="16"/>
    </row>
    <row r="1341" spans="1:39" ht="33" x14ac:dyDescent="0.25">
      <c r="A1341" s="25" t="s">
        <v>1688</v>
      </c>
      <c r="B1341" s="25" t="s">
        <v>1043</v>
      </c>
      <c r="C1341" s="39">
        <v>1079171</v>
      </c>
      <c r="D1341" s="25" t="s">
        <v>1727</v>
      </c>
      <c r="E1341" s="25" t="s">
        <v>53</v>
      </c>
      <c r="F1341" s="25" t="s">
        <v>54</v>
      </c>
      <c r="G1341" s="25" t="s">
        <v>56</v>
      </c>
      <c r="H1341" s="17"/>
      <c r="I1341" s="17"/>
      <c r="J1341" s="17"/>
      <c r="K1341" s="25" t="s">
        <v>58</v>
      </c>
      <c r="L1341" s="25" t="s">
        <v>1045</v>
      </c>
      <c r="M1341" s="25" t="s">
        <v>1694</v>
      </c>
      <c r="N1341" s="26">
        <v>270005.98</v>
      </c>
      <c r="O1341" s="26">
        <v>259896.33</v>
      </c>
      <c r="P1341" s="27">
        <v>-10109.649999999994</v>
      </c>
      <c r="Q1341" s="28">
        <v>-3.7442318870122782E-2</v>
      </c>
      <c r="R1341" s="29">
        <v>0</v>
      </c>
      <c r="S1341" s="29">
        <v>0</v>
      </c>
      <c r="T1341" s="30">
        <v>0</v>
      </c>
      <c r="U1341" s="19"/>
      <c r="V1341" s="26">
        <v>0</v>
      </c>
      <c r="W1341" s="26">
        <v>0</v>
      </c>
      <c r="X1341" s="27">
        <v>0</v>
      </c>
      <c r="Y1341" s="18"/>
      <c r="Z1341" s="29">
        <v>0</v>
      </c>
      <c r="AA1341" s="29">
        <v>0</v>
      </c>
      <c r="AB1341" s="30">
        <v>0</v>
      </c>
      <c r="AC1341" s="19"/>
      <c r="AD1341" s="26">
        <v>0</v>
      </c>
      <c r="AE1341" s="26">
        <v>0</v>
      </c>
      <c r="AF1341" s="27">
        <v>0</v>
      </c>
      <c r="AG1341" s="18"/>
      <c r="AH1341" s="34">
        <v>1185.3</v>
      </c>
      <c r="AI1341" s="34">
        <v>892.5</v>
      </c>
      <c r="AJ1341" s="34">
        <v>-292.79999999999995</v>
      </c>
      <c r="AK1341" s="32">
        <v>-0.24702606934953172</v>
      </c>
      <c r="AL1341" s="35">
        <v>44043.041666666664</v>
      </c>
      <c r="AM1341" s="16"/>
    </row>
    <row r="1342" spans="1:39" ht="16.5" x14ac:dyDescent="0.25">
      <c r="A1342" s="25" t="s">
        <v>1688</v>
      </c>
      <c r="B1342" s="25" t="s">
        <v>51</v>
      </c>
      <c r="C1342" s="39">
        <v>1081608</v>
      </c>
      <c r="D1342" s="25" t="s">
        <v>1775</v>
      </c>
      <c r="E1342" s="25" t="s">
        <v>53</v>
      </c>
      <c r="F1342" s="25" t="s">
        <v>54</v>
      </c>
      <c r="G1342" s="25" t="s">
        <v>56</v>
      </c>
      <c r="H1342" s="17"/>
      <c r="I1342" s="17"/>
      <c r="J1342" s="17"/>
      <c r="K1342" s="25" t="s">
        <v>65</v>
      </c>
      <c r="L1342" s="25" t="s">
        <v>1717</v>
      </c>
      <c r="M1342" s="25" t="s">
        <v>1691</v>
      </c>
      <c r="N1342" s="26">
        <v>0</v>
      </c>
      <c r="O1342" s="26">
        <v>0</v>
      </c>
      <c r="P1342" s="27">
        <v>0</v>
      </c>
      <c r="Q1342" s="18"/>
      <c r="R1342" s="29">
        <v>0</v>
      </c>
      <c r="S1342" s="29">
        <v>0</v>
      </c>
      <c r="T1342" s="30">
        <v>0</v>
      </c>
      <c r="U1342" s="19"/>
      <c r="V1342" s="26">
        <v>0</v>
      </c>
      <c r="W1342" s="26">
        <v>0</v>
      </c>
      <c r="X1342" s="27">
        <v>0</v>
      </c>
      <c r="Y1342" s="18"/>
      <c r="Z1342" s="29">
        <v>0</v>
      </c>
      <c r="AA1342" s="29">
        <v>0</v>
      </c>
      <c r="AB1342" s="30">
        <v>0</v>
      </c>
      <c r="AC1342" s="19"/>
      <c r="AD1342" s="26">
        <v>0</v>
      </c>
      <c r="AE1342" s="26">
        <v>0</v>
      </c>
      <c r="AF1342" s="27">
        <v>0</v>
      </c>
      <c r="AG1342" s="18"/>
      <c r="AH1342" s="34">
        <v>0</v>
      </c>
      <c r="AI1342" s="34">
        <v>1321.5</v>
      </c>
      <c r="AJ1342" s="34">
        <v>1321.5</v>
      </c>
      <c r="AK1342" s="19"/>
      <c r="AL1342" s="35">
        <v>44225.041666666664</v>
      </c>
      <c r="AM1342" s="16"/>
    </row>
    <row r="1343" spans="1:39" ht="16.5" x14ac:dyDescent="0.25">
      <c r="A1343" s="25" t="s">
        <v>1688</v>
      </c>
      <c r="B1343" s="25" t="s">
        <v>1043</v>
      </c>
      <c r="C1343" s="39">
        <v>1082007</v>
      </c>
      <c r="D1343" s="25" t="s">
        <v>1748</v>
      </c>
      <c r="E1343" s="25" t="s">
        <v>53</v>
      </c>
      <c r="F1343" s="25" t="s">
        <v>54</v>
      </c>
      <c r="G1343" s="25" t="s">
        <v>56</v>
      </c>
      <c r="H1343" s="17"/>
      <c r="I1343" s="17"/>
      <c r="J1343" s="17"/>
      <c r="K1343" s="25" t="s">
        <v>65</v>
      </c>
      <c r="L1343" s="25" t="s">
        <v>1045</v>
      </c>
      <c r="M1343" s="25" t="s">
        <v>1697</v>
      </c>
      <c r="N1343" s="26">
        <v>0</v>
      </c>
      <c r="O1343" s="26">
        <v>81302.789999999994</v>
      </c>
      <c r="P1343" s="27">
        <v>81302.789999999994</v>
      </c>
      <c r="Q1343" s="18"/>
      <c r="R1343" s="29">
        <v>0</v>
      </c>
      <c r="S1343" s="29">
        <v>0</v>
      </c>
      <c r="T1343" s="30">
        <v>0</v>
      </c>
      <c r="U1343" s="19"/>
      <c r="V1343" s="26">
        <v>0</v>
      </c>
      <c r="W1343" s="26">
        <v>0</v>
      </c>
      <c r="X1343" s="27">
        <v>0</v>
      </c>
      <c r="Y1343" s="18"/>
      <c r="Z1343" s="29">
        <v>0</v>
      </c>
      <c r="AA1343" s="29">
        <v>0</v>
      </c>
      <c r="AB1343" s="30">
        <v>0</v>
      </c>
      <c r="AC1343" s="19"/>
      <c r="AD1343" s="26">
        <v>0</v>
      </c>
      <c r="AE1343" s="26">
        <v>0</v>
      </c>
      <c r="AF1343" s="27">
        <v>0</v>
      </c>
      <c r="AG1343" s="18"/>
      <c r="AH1343" s="34">
        <v>0</v>
      </c>
      <c r="AI1343" s="34">
        <v>161.30000000000001</v>
      </c>
      <c r="AJ1343" s="34">
        <v>161.30000000000001</v>
      </c>
      <c r="AK1343" s="19"/>
      <c r="AL1343" s="35">
        <v>44057.041666666664</v>
      </c>
      <c r="AM1343" s="16"/>
    </row>
    <row r="1344" spans="1:39" ht="16.5" x14ac:dyDescent="0.25">
      <c r="A1344" s="25" t="s">
        <v>1688</v>
      </c>
      <c r="B1344" s="25" t="s">
        <v>51</v>
      </c>
      <c r="C1344" s="39">
        <v>1082576</v>
      </c>
      <c r="D1344" s="25" t="s">
        <v>1749</v>
      </c>
      <c r="E1344" s="25" t="s">
        <v>53</v>
      </c>
      <c r="F1344" s="25" t="s">
        <v>54</v>
      </c>
      <c r="G1344" s="25" t="s">
        <v>56</v>
      </c>
      <c r="H1344" s="17"/>
      <c r="I1344" s="17"/>
      <c r="J1344" s="17"/>
      <c r="K1344" s="25" t="s">
        <v>65</v>
      </c>
      <c r="L1344" s="25" t="s">
        <v>1750</v>
      </c>
      <c r="M1344" s="25" t="s">
        <v>1697</v>
      </c>
      <c r="N1344" s="26">
        <v>0</v>
      </c>
      <c r="O1344" s="26">
        <v>528.03</v>
      </c>
      <c r="P1344" s="27">
        <v>528.03</v>
      </c>
      <c r="Q1344" s="18"/>
      <c r="R1344" s="29">
        <v>0</v>
      </c>
      <c r="S1344" s="29">
        <v>0</v>
      </c>
      <c r="T1344" s="30">
        <v>0</v>
      </c>
      <c r="U1344" s="19"/>
      <c r="V1344" s="26">
        <v>0</v>
      </c>
      <c r="W1344" s="26">
        <v>0</v>
      </c>
      <c r="X1344" s="27">
        <v>0</v>
      </c>
      <c r="Y1344" s="18"/>
      <c r="Z1344" s="29">
        <v>0</v>
      </c>
      <c r="AA1344" s="29">
        <v>0</v>
      </c>
      <c r="AB1344" s="30">
        <v>0</v>
      </c>
      <c r="AC1344" s="19"/>
      <c r="AD1344" s="26">
        <v>0</v>
      </c>
      <c r="AE1344" s="26">
        <v>0</v>
      </c>
      <c r="AF1344" s="27">
        <v>0</v>
      </c>
      <c r="AG1344" s="18"/>
      <c r="AH1344" s="34">
        <v>0</v>
      </c>
      <c r="AI1344" s="34">
        <v>4</v>
      </c>
      <c r="AJ1344" s="34">
        <v>4</v>
      </c>
      <c r="AK1344" s="19"/>
      <c r="AL1344" s="35">
        <v>44330</v>
      </c>
      <c r="AM1344" s="16"/>
    </row>
    <row r="1345" spans="1:39" ht="24.75" x14ac:dyDescent="0.25">
      <c r="A1345" s="25" t="s">
        <v>1688</v>
      </c>
      <c r="B1345" s="25" t="s">
        <v>1136</v>
      </c>
      <c r="C1345" s="39">
        <v>1084146</v>
      </c>
      <c r="D1345" s="25" t="s">
        <v>1962</v>
      </c>
      <c r="E1345" s="25" t="s">
        <v>53</v>
      </c>
      <c r="F1345" s="25" t="s">
        <v>54</v>
      </c>
      <c r="G1345" s="25" t="s">
        <v>56</v>
      </c>
      <c r="H1345" s="17"/>
      <c r="I1345" s="17"/>
      <c r="J1345" s="17"/>
      <c r="K1345" s="25" t="s">
        <v>65</v>
      </c>
      <c r="L1345" s="25" t="s">
        <v>1707</v>
      </c>
      <c r="M1345" s="25" t="s">
        <v>1691</v>
      </c>
      <c r="N1345" s="26">
        <v>85045.18</v>
      </c>
      <c r="O1345" s="26">
        <v>36381.67</v>
      </c>
      <c r="P1345" s="27">
        <v>-48663.509999999995</v>
      </c>
      <c r="Q1345" s="28">
        <v>-0.57220773711102735</v>
      </c>
      <c r="R1345" s="29">
        <v>0</v>
      </c>
      <c r="S1345" s="29">
        <v>0</v>
      </c>
      <c r="T1345" s="30">
        <v>0</v>
      </c>
      <c r="U1345" s="19"/>
      <c r="V1345" s="26">
        <v>0</v>
      </c>
      <c r="W1345" s="26">
        <v>0</v>
      </c>
      <c r="X1345" s="27">
        <v>0</v>
      </c>
      <c r="Y1345" s="18"/>
      <c r="Z1345" s="29">
        <v>0</v>
      </c>
      <c r="AA1345" s="29">
        <v>0</v>
      </c>
      <c r="AB1345" s="30">
        <v>0</v>
      </c>
      <c r="AC1345" s="19"/>
      <c r="AD1345" s="26">
        <v>0</v>
      </c>
      <c r="AE1345" s="26">
        <v>0</v>
      </c>
      <c r="AF1345" s="27">
        <v>0</v>
      </c>
      <c r="AG1345" s="18"/>
      <c r="AH1345" s="34">
        <v>117</v>
      </c>
      <c r="AI1345" s="34">
        <v>91</v>
      </c>
      <c r="AJ1345" s="34">
        <v>-26</v>
      </c>
      <c r="AK1345" s="32">
        <v>-0.22222222222222221</v>
      </c>
      <c r="AL1345" s="35">
        <v>44067.041666666664</v>
      </c>
      <c r="AM1345" s="16"/>
    </row>
    <row r="1346" spans="1:39" ht="24.75" x14ac:dyDescent="0.25">
      <c r="A1346" s="25" t="s">
        <v>1688</v>
      </c>
      <c r="B1346" s="25" t="s">
        <v>1043</v>
      </c>
      <c r="C1346" s="39">
        <v>1084158</v>
      </c>
      <c r="D1346" s="25" t="s">
        <v>1756</v>
      </c>
      <c r="E1346" s="25" t="s">
        <v>53</v>
      </c>
      <c r="F1346" s="25" t="s">
        <v>54</v>
      </c>
      <c r="G1346" s="25" t="s">
        <v>56</v>
      </c>
      <c r="H1346" s="17"/>
      <c r="I1346" s="17"/>
      <c r="J1346" s="17"/>
      <c r="K1346" s="25" t="s">
        <v>65</v>
      </c>
      <c r="L1346" s="25" t="s">
        <v>1045</v>
      </c>
      <c r="M1346" s="25" t="s">
        <v>1697</v>
      </c>
      <c r="N1346" s="26">
        <v>0</v>
      </c>
      <c r="O1346" s="26">
        <v>32964.699999999997</v>
      </c>
      <c r="P1346" s="27">
        <v>32964.699999999997</v>
      </c>
      <c r="Q1346" s="18"/>
      <c r="R1346" s="29">
        <v>0</v>
      </c>
      <c r="S1346" s="29">
        <v>0</v>
      </c>
      <c r="T1346" s="30">
        <v>0</v>
      </c>
      <c r="U1346" s="19"/>
      <c r="V1346" s="26">
        <v>0</v>
      </c>
      <c r="W1346" s="26">
        <v>0</v>
      </c>
      <c r="X1346" s="27">
        <v>0</v>
      </c>
      <c r="Y1346" s="18"/>
      <c r="Z1346" s="29">
        <v>0</v>
      </c>
      <c r="AA1346" s="29">
        <v>0</v>
      </c>
      <c r="AB1346" s="30">
        <v>0</v>
      </c>
      <c r="AC1346" s="19"/>
      <c r="AD1346" s="26">
        <v>0</v>
      </c>
      <c r="AE1346" s="26">
        <v>0</v>
      </c>
      <c r="AF1346" s="27">
        <v>0</v>
      </c>
      <c r="AG1346" s="18"/>
      <c r="AH1346" s="34">
        <v>0</v>
      </c>
      <c r="AI1346" s="34">
        <v>58</v>
      </c>
      <c r="AJ1346" s="34">
        <v>58</v>
      </c>
      <c r="AK1346" s="19"/>
      <c r="AL1346" s="35">
        <v>44067.041666666664</v>
      </c>
      <c r="AM1346" s="16"/>
    </row>
    <row r="1347" spans="1:39" ht="33" x14ac:dyDescent="0.25">
      <c r="A1347" s="25" t="s">
        <v>1688</v>
      </c>
      <c r="B1347" s="25" t="s">
        <v>51</v>
      </c>
      <c r="C1347" s="39">
        <v>1085690</v>
      </c>
      <c r="D1347" s="25" t="s">
        <v>1730</v>
      </c>
      <c r="E1347" s="25" t="s">
        <v>53</v>
      </c>
      <c r="F1347" s="25" t="s">
        <v>54</v>
      </c>
      <c r="G1347" s="25" t="s">
        <v>56</v>
      </c>
      <c r="H1347" s="17"/>
      <c r="I1347" s="17"/>
      <c r="J1347" s="17"/>
      <c r="K1347" s="25" t="s">
        <v>65</v>
      </c>
      <c r="L1347" s="25" t="s">
        <v>1725</v>
      </c>
      <c r="M1347" s="25" t="s">
        <v>1697</v>
      </c>
      <c r="N1347" s="26">
        <v>37162.620000000003</v>
      </c>
      <c r="O1347" s="26">
        <v>19112.88</v>
      </c>
      <c r="P1347" s="27">
        <v>-18049.740000000002</v>
      </c>
      <c r="Q1347" s="28">
        <v>-0.48569611076936986</v>
      </c>
      <c r="R1347" s="29">
        <v>0</v>
      </c>
      <c r="S1347" s="29">
        <v>0</v>
      </c>
      <c r="T1347" s="30">
        <v>0</v>
      </c>
      <c r="U1347" s="19"/>
      <c r="V1347" s="26">
        <v>0</v>
      </c>
      <c r="W1347" s="26">
        <v>0</v>
      </c>
      <c r="X1347" s="27">
        <v>0</v>
      </c>
      <c r="Y1347" s="18"/>
      <c r="Z1347" s="29">
        <v>0</v>
      </c>
      <c r="AA1347" s="29">
        <v>0</v>
      </c>
      <c r="AB1347" s="30">
        <v>0</v>
      </c>
      <c r="AC1347" s="19"/>
      <c r="AD1347" s="26">
        <v>0</v>
      </c>
      <c r="AE1347" s="26">
        <v>0</v>
      </c>
      <c r="AF1347" s="27">
        <v>0</v>
      </c>
      <c r="AG1347" s="18"/>
      <c r="AH1347" s="34">
        <v>59.75</v>
      </c>
      <c r="AI1347" s="34">
        <v>26</v>
      </c>
      <c r="AJ1347" s="34">
        <v>-33.75</v>
      </c>
      <c r="AK1347" s="32">
        <v>-0.56485355648535562</v>
      </c>
      <c r="AL1347" s="35">
        <v>44501.041666666664</v>
      </c>
      <c r="AM1347" s="16"/>
    </row>
    <row r="1348" spans="1:39" ht="24.75" x14ac:dyDescent="0.25">
      <c r="A1348" s="25" t="s">
        <v>1688</v>
      </c>
      <c r="B1348" s="25" t="s">
        <v>1043</v>
      </c>
      <c r="C1348" s="39">
        <v>1098347</v>
      </c>
      <c r="D1348" s="25" t="s">
        <v>1729</v>
      </c>
      <c r="E1348" s="25" t="s">
        <v>53</v>
      </c>
      <c r="F1348" s="25" t="s">
        <v>54</v>
      </c>
      <c r="G1348" s="25" t="s">
        <v>56</v>
      </c>
      <c r="H1348" s="17"/>
      <c r="I1348" s="17"/>
      <c r="J1348" s="17"/>
      <c r="K1348" s="25" t="s">
        <v>58</v>
      </c>
      <c r="L1348" s="25" t="s">
        <v>1045</v>
      </c>
      <c r="M1348" s="25" t="s">
        <v>1691</v>
      </c>
      <c r="N1348" s="26">
        <v>804378.53</v>
      </c>
      <c r="O1348" s="26">
        <v>274071</v>
      </c>
      <c r="P1348" s="27">
        <v>-530307.53</v>
      </c>
      <c r="Q1348" s="28">
        <v>-0.65927608734161514</v>
      </c>
      <c r="R1348" s="29">
        <v>0</v>
      </c>
      <c r="S1348" s="29">
        <v>0</v>
      </c>
      <c r="T1348" s="30">
        <v>0</v>
      </c>
      <c r="U1348" s="19"/>
      <c r="V1348" s="26">
        <v>422921.73</v>
      </c>
      <c r="W1348" s="26">
        <v>0</v>
      </c>
      <c r="X1348" s="27">
        <v>-422921.73</v>
      </c>
      <c r="Y1348" s="28">
        <v>-1</v>
      </c>
      <c r="Z1348" s="29">
        <v>0</v>
      </c>
      <c r="AA1348" s="29">
        <v>0</v>
      </c>
      <c r="AB1348" s="30">
        <v>0</v>
      </c>
      <c r="AC1348" s="19"/>
      <c r="AD1348" s="26">
        <v>0</v>
      </c>
      <c r="AE1348" s="26">
        <v>0</v>
      </c>
      <c r="AF1348" s="27">
        <v>0</v>
      </c>
      <c r="AG1348" s="18"/>
      <c r="AH1348" s="34">
        <v>1564.5</v>
      </c>
      <c r="AI1348" s="34">
        <v>1487.5</v>
      </c>
      <c r="AJ1348" s="34">
        <v>-77</v>
      </c>
      <c r="AK1348" s="32">
        <v>-4.9217002237136466E-2</v>
      </c>
      <c r="AL1348" s="35">
        <v>44134.041666666664</v>
      </c>
      <c r="AM1348" s="16"/>
    </row>
    <row r="1349" spans="1:39" ht="24.75" x14ac:dyDescent="0.25">
      <c r="A1349" s="25" t="s">
        <v>1688</v>
      </c>
      <c r="B1349" s="25" t="s">
        <v>1043</v>
      </c>
      <c r="C1349" s="39">
        <v>1098489</v>
      </c>
      <c r="D1349" s="25" t="s">
        <v>1747</v>
      </c>
      <c r="E1349" s="25" t="s">
        <v>53</v>
      </c>
      <c r="F1349" s="25" t="s">
        <v>54</v>
      </c>
      <c r="G1349" s="25" t="s">
        <v>56</v>
      </c>
      <c r="H1349" s="17"/>
      <c r="I1349" s="17"/>
      <c r="J1349" s="17"/>
      <c r="K1349" s="25" t="s">
        <v>65</v>
      </c>
      <c r="L1349" s="25" t="s">
        <v>1045</v>
      </c>
      <c r="M1349" s="25" t="s">
        <v>1697</v>
      </c>
      <c r="N1349" s="26">
        <v>0</v>
      </c>
      <c r="O1349" s="26">
        <v>56327.21</v>
      </c>
      <c r="P1349" s="27">
        <v>56327.21</v>
      </c>
      <c r="Q1349" s="18"/>
      <c r="R1349" s="29">
        <v>0</v>
      </c>
      <c r="S1349" s="29">
        <v>0</v>
      </c>
      <c r="T1349" s="30">
        <v>0</v>
      </c>
      <c r="U1349" s="19"/>
      <c r="V1349" s="26">
        <v>0</v>
      </c>
      <c r="W1349" s="26">
        <v>0</v>
      </c>
      <c r="X1349" s="27">
        <v>0</v>
      </c>
      <c r="Y1349" s="18"/>
      <c r="Z1349" s="29">
        <v>0</v>
      </c>
      <c r="AA1349" s="29">
        <v>0</v>
      </c>
      <c r="AB1349" s="30">
        <v>0</v>
      </c>
      <c r="AC1349" s="19"/>
      <c r="AD1349" s="26">
        <v>0</v>
      </c>
      <c r="AE1349" s="26">
        <v>0</v>
      </c>
      <c r="AF1349" s="27">
        <v>0</v>
      </c>
      <c r="AG1349" s="18"/>
      <c r="AH1349" s="34">
        <v>0</v>
      </c>
      <c r="AI1349" s="34">
        <v>117</v>
      </c>
      <c r="AJ1349" s="34">
        <v>117</v>
      </c>
      <c r="AK1349" s="19"/>
      <c r="AL1349" s="35">
        <v>44063.041666666664</v>
      </c>
      <c r="AM1349" s="16"/>
    </row>
    <row r="1350" spans="1:39" ht="49.5" x14ac:dyDescent="0.25">
      <c r="A1350" s="25" t="s">
        <v>1688</v>
      </c>
      <c r="B1350" s="25" t="s">
        <v>1043</v>
      </c>
      <c r="C1350" s="39">
        <v>1106965</v>
      </c>
      <c r="D1350" s="25" t="s">
        <v>1782</v>
      </c>
      <c r="E1350" s="25" t="s">
        <v>53</v>
      </c>
      <c r="F1350" s="25" t="s">
        <v>54</v>
      </c>
      <c r="G1350" s="25" t="s">
        <v>56</v>
      </c>
      <c r="H1350" s="17"/>
      <c r="I1350" s="17"/>
      <c r="J1350" s="17"/>
      <c r="K1350" s="25" t="s">
        <v>58</v>
      </c>
      <c r="L1350" s="25" t="s">
        <v>1045</v>
      </c>
      <c r="M1350" s="25" t="s">
        <v>1697</v>
      </c>
      <c r="N1350" s="26">
        <v>23534.86</v>
      </c>
      <c r="O1350" s="26">
        <v>26942.65</v>
      </c>
      <c r="P1350" s="27">
        <v>3407.7900000000009</v>
      </c>
      <c r="Q1350" s="28">
        <v>0.14479754712796256</v>
      </c>
      <c r="R1350" s="29">
        <v>0</v>
      </c>
      <c r="S1350" s="29">
        <v>0</v>
      </c>
      <c r="T1350" s="30">
        <v>0</v>
      </c>
      <c r="U1350" s="19"/>
      <c r="V1350" s="26">
        <v>0</v>
      </c>
      <c r="W1350" s="26">
        <v>0</v>
      </c>
      <c r="X1350" s="27">
        <v>0</v>
      </c>
      <c r="Y1350" s="18"/>
      <c r="Z1350" s="29">
        <v>0</v>
      </c>
      <c r="AA1350" s="29">
        <v>0</v>
      </c>
      <c r="AB1350" s="30">
        <v>0</v>
      </c>
      <c r="AC1350" s="19"/>
      <c r="AD1350" s="26">
        <v>0</v>
      </c>
      <c r="AE1350" s="26">
        <v>0</v>
      </c>
      <c r="AF1350" s="27">
        <v>0</v>
      </c>
      <c r="AG1350" s="18"/>
      <c r="AH1350" s="34">
        <v>24</v>
      </c>
      <c r="AI1350" s="34">
        <v>40</v>
      </c>
      <c r="AJ1350" s="34">
        <v>16</v>
      </c>
      <c r="AK1350" s="32">
        <v>0.66666666666666663</v>
      </c>
      <c r="AL1350" s="35">
        <v>44140.041666666664</v>
      </c>
      <c r="AM1350" s="16"/>
    </row>
    <row r="1351" spans="1:39" ht="41.25" x14ac:dyDescent="0.25">
      <c r="A1351" s="25" t="s">
        <v>1688</v>
      </c>
      <c r="B1351" s="25" t="s">
        <v>1043</v>
      </c>
      <c r="C1351" s="39">
        <v>1106972</v>
      </c>
      <c r="D1351" s="25" t="s">
        <v>1773</v>
      </c>
      <c r="E1351" s="25" t="s">
        <v>53</v>
      </c>
      <c r="F1351" s="25" t="s">
        <v>54</v>
      </c>
      <c r="G1351" s="25" t="s">
        <v>56</v>
      </c>
      <c r="H1351" s="17"/>
      <c r="I1351" s="17"/>
      <c r="J1351" s="17"/>
      <c r="K1351" s="25" t="s">
        <v>58</v>
      </c>
      <c r="L1351" s="25" t="s">
        <v>1045</v>
      </c>
      <c r="M1351" s="25" t="s">
        <v>1697</v>
      </c>
      <c r="N1351" s="26">
        <v>81782.55</v>
      </c>
      <c r="O1351" s="26">
        <v>971.3</v>
      </c>
      <c r="P1351" s="27">
        <v>-80811.25</v>
      </c>
      <c r="Q1351" s="28">
        <v>-0.98812338328897786</v>
      </c>
      <c r="R1351" s="29">
        <v>0</v>
      </c>
      <c r="S1351" s="29">
        <v>0</v>
      </c>
      <c r="T1351" s="30">
        <v>0</v>
      </c>
      <c r="U1351" s="19"/>
      <c r="V1351" s="26">
        <v>0</v>
      </c>
      <c r="W1351" s="26">
        <v>0</v>
      </c>
      <c r="X1351" s="27">
        <v>0</v>
      </c>
      <c r="Y1351" s="18"/>
      <c r="Z1351" s="29">
        <v>0</v>
      </c>
      <c r="AA1351" s="29">
        <v>0</v>
      </c>
      <c r="AB1351" s="30">
        <v>0</v>
      </c>
      <c r="AC1351" s="19"/>
      <c r="AD1351" s="26">
        <v>0</v>
      </c>
      <c r="AE1351" s="26">
        <v>0</v>
      </c>
      <c r="AF1351" s="27">
        <v>0</v>
      </c>
      <c r="AG1351" s="18"/>
      <c r="AH1351" s="34">
        <v>514</v>
      </c>
      <c r="AI1351" s="34">
        <v>0</v>
      </c>
      <c r="AJ1351" s="34">
        <v>-514</v>
      </c>
      <c r="AK1351" s="32">
        <v>-1</v>
      </c>
      <c r="AL1351" s="35">
        <v>44179.041666666664</v>
      </c>
      <c r="AM1351" s="16"/>
    </row>
    <row r="1352" spans="1:39" ht="33" x14ac:dyDescent="0.25">
      <c r="A1352" s="25" t="s">
        <v>1688</v>
      </c>
      <c r="B1352" s="25" t="s">
        <v>1136</v>
      </c>
      <c r="C1352" s="39">
        <v>1107154</v>
      </c>
      <c r="D1352" s="25" t="s">
        <v>1732</v>
      </c>
      <c r="E1352" s="25" t="s">
        <v>53</v>
      </c>
      <c r="F1352" s="25" t="s">
        <v>54</v>
      </c>
      <c r="G1352" s="25" t="s">
        <v>56</v>
      </c>
      <c r="H1352" s="17"/>
      <c r="I1352" s="17"/>
      <c r="J1352" s="17"/>
      <c r="K1352" s="25" t="s">
        <v>65</v>
      </c>
      <c r="L1352" s="25" t="s">
        <v>1725</v>
      </c>
      <c r="M1352" s="25" t="s">
        <v>1697</v>
      </c>
      <c r="N1352" s="26">
        <v>408091.46</v>
      </c>
      <c r="O1352" s="26">
        <v>25522.52</v>
      </c>
      <c r="P1352" s="27">
        <v>-382568.94</v>
      </c>
      <c r="Q1352" s="28">
        <v>-0.93745882356861865</v>
      </c>
      <c r="R1352" s="29">
        <v>0</v>
      </c>
      <c r="S1352" s="29">
        <v>0</v>
      </c>
      <c r="T1352" s="30">
        <v>0</v>
      </c>
      <c r="U1352" s="19"/>
      <c r="V1352" s="26">
        <v>0</v>
      </c>
      <c r="W1352" s="26">
        <v>0</v>
      </c>
      <c r="X1352" s="27">
        <v>0</v>
      </c>
      <c r="Y1352" s="18"/>
      <c r="Z1352" s="29">
        <v>0</v>
      </c>
      <c r="AA1352" s="29">
        <v>0</v>
      </c>
      <c r="AB1352" s="30">
        <v>0</v>
      </c>
      <c r="AC1352" s="19"/>
      <c r="AD1352" s="26">
        <v>0</v>
      </c>
      <c r="AE1352" s="26">
        <v>0</v>
      </c>
      <c r="AF1352" s="27">
        <v>0</v>
      </c>
      <c r="AG1352" s="18"/>
      <c r="AH1352" s="34">
        <v>440.4</v>
      </c>
      <c r="AI1352" s="34">
        <v>156</v>
      </c>
      <c r="AJ1352" s="34">
        <v>-284.39999999999998</v>
      </c>
      <c r="AK1352" s="32">
        <v>-0.64577656675749318</v>
      </c>
      <c r="AL1352" s="35">
        <v>44588.041666666664</v>
      </c>
      <c r="AM1352" s="16"/>
    </row>
    <row r="1353" spans="1:39" ht="24.75" x14ac:dyDescent="0.25">
      <c r="A1353" s="25" t="s">
        <v>1688</v>
      </c>
      <c r="B1353" s="25" t="s">
        <v>1043</v>
      </c>
      <c r="C1353" s="39">
        <v>1109290</v>
      </c>
      <c r="D1353" s="25" t="s">
        <v>1715</v>
      </c>
      <c r="E1353" s="25" t="s">
        <v>53</v>
      </c>
      <c r="F1353" s="25" t="s">
        <v>54</v>
      </c>
      <c r="G1353" s="25" t="s">
        <v>56</v>
      </c>
      <c r="H1353" s="17"/>
      <c r="I1353" s="17"/>
      <c r="J1353" s="17"/>
      <c r="K1353" s="25" t="s">
        <v>65</v>
      </c>
      <c r="L1353" s="25" t="s">
        <v>1045</v>
      </c>
      <c r="M1353" s="25" t="s">
        <v>1697</v>
      </c>
      <c r="N1353" s="26">
        <v>0</v>
      </c>
      <c r="O1353" s="26">
        <v>39042.97</v>
      </c>
      <c r="P1353" s="27">
        <v>39042.97</v>
      </c>
      <c r="Q1353" s="18"/>
      <c r="R1353" s="29">
        <v>0</v>
      </c>
      <c r="S1353" s="29">
        <v>0</v>
      </c>
      <c r="T1353" s="30">
        <v>0</v>
      </c>
      <c r="U1353" s="19"/>
      <c r="V1353" s="26">
        <v>0</v>
      </c>
      <c r="W1353" s="26">
        <v>0</v>
      </c>
      <c r="X1353" s="27">
        <v>0</v>
      </c>
      <c r="Y1353" s="18"/>
      <c r="Z1353" s="29">
        <v>0</v>
      </c>
      <c r="AA1353" s="29">
        <v>0</v>
      </c>
      <c r="AB1353" s="30">
        <v>0</v>
      </c>
      <c r="AC1353" s="19"/>
      <c r="AD1353" s="26">
        <v>0</v>
      </c>
      <c r="AE1353" s="26">
        <v>0</v>
      </c>
      <c r="AF1353" s="27">
        <v>0</v>
      </c>
      <c r="AG1353" s="18"/>
      <c r="AH1353" s="34">
        <v>0</v>
      </c>
      <c r="AI1353" s="34">
        <v>69.5</v>
      </c>
      <c r="AJ1353" s="34">
        <v>69.5</v>
      </c>
      <c r="AK1353" s="19"/>
      <c r="AL1353" s="35">
        <v>43991.041666666664</v>
      </c>
      <c r="AM1353" s="16"/>
    </row>
    <row r="1354" spans="1:39" ht="33" x14ac:dyDescent="0.25">
      <c r="A1354" s="25" t="s">
        <v>1688</v>
      </c>
      <c r="B1354" s="25" t="s">
        <v>1043</v>
      </c>
      <c r="C1354" s="39">
        <v>1110199</v>
      </c>
      <c r="D1354" s="25" t="s">
        <v>1731</v>
      </c>
      <c r="E1354" s="25" t="s">
        <v>53</v>
      </c>
      <c r="F1354" s="25" t="s">
        <v>54</v>
      </c>
      <c r="G1354" s="25" t="s">
        <v>56</v>
      </c>
      <c r="H1354" s="17"/>
      <c r="I1354" s="17"/>
      <c r="J1354" s="17"/>
      <c r="K1354" s="25" t="s">
        <v>58</v>
      </c>
      <c r="L1354" s="25" t="s">
        <v>1045</v>
      </c>
      <c r="M1354" s="25" t="s">
        <v>1691</v>
      </c>
      <c r="N1354" s="26">
        <v>384681.52</v>
      </c>
      <c r="O1354" s="26">
        <v>235188.44</v>
      </c>
      <c r="P1354" s="27">
        <v>-149493.08000000002</v>
      </c>
      <c r="Q1354" s="28">
        <v>-0.38861518484173613</v>
      </c>
      <c r="R1354" s="29">
        <v>0</v>
      </c>
      <c r="S1354" s="29">
        <v>0</v>
      </c>
      <c r="T1354" s="30">
        <v>0</v>
      </c>
      <c r="U1354" s="19"/>
      <c r="V1354" s="26">
        <v>0</v>
      </c>
      <c r="W1354" s="26">
        <v>0</v>
      </c>
      <c r="X1354" s="27">
        <v>0</v>
      </c>
      <c r="Y1354" s="18"/>
      <c r="Z1354" s="29">
        <v>0</v>
      </c>
      <c r="AA1354" s="29">
        <v>0</v>
      </c>
      <c r="AB1354" s="30">
        <v>0</v>
      </c>
      <c r="AC1354" s="19"/>
      <c r="AD1354" s="26">
        <v>0</v>
      </c>
      <c r="AE1354" s="26">
        <v>0</v>
      </c>
      <c r="AF1354" s="27">
        <v>0</v>
      </c>
      <c r="AG1354" s="18"/>
      <c r="AH1354" s="34">
        <v>1388</v>
      </c>
      <c r="AI1354" s="34">
        <v>872</v>
      </c>
      <c r="AJ1354" s="34">
        <v>-516</v>
      </c>
      <c r="AK1354" s="32">
        <v>-0.37175792507204614</v>
      </c>
      <c r="AL1354" s="35">
        <v>44120.041666666664</v>
      </c>
      <c r="AM1354" s="16"/>
    </row>
    <row r="1355" spans="1:39" ht="41.25" x14ac:dyDescent="0.25">
      <c r="A1355" s="25" t="s">
        <v>1688</v>
      </c>
      <c r="B1355" s="25" t="s">
        <v>1043</v>
      </c>
      <c r="C1355" s="39">
        <v>1110200</v>
      </c>
      <c r="D1355" s="25" t="s">
        <v>1781</v>
      </c>
      <c r="E1355" s="25" t="s">
        <v>53</v>
      </c>
      <c r="F1355" s="25" t="s">
        <v>54</v>
      </c>
      <c r="G1355" s="25" t="s">
        <v>56</v>
      </c>
      <c r="H1355" s="17"/>
      <c r="I1355" s="17"/>
      <c r="J1355" s="17"/>
      <c r="K1355" s="25" t="s">
        <v>58</v>
      </c>
      <c r="L1355" s="25" t="s">
        <v>1045</v>
      </c>
      <c r="M1355" s="25" t="s">
        <v>1691</v>
      </c>
      <c r="N1355" s="26">
        <v>0</v>
      </c>
      <c r="O1355" s="26">
        <v>0</v>
      </c>
      <c r="P1355" s="27">
        <v>0</v>
      </c>
      <c r="Q1355" s="18"/>
      <c r="R1355" s="29">
        <v>0</v>
      </c>
      <c r="S1355" s="29">
        <v>0</v>
      </c>
      <c r="T1355" s="30">
        <v>0</v>
      </c>
      <c r="U1355" s="19"/>
      <c r="V1355" s="26">
        <v>0</v>
      </c>
      <c r="W1355" s="26">
        <v>0</v>
      </c>
      <c r="X1355" s="27">
        <v>0</v>
      </c>
      <c r="Y1355" s="18"/>
      <c r="Z1355" s="29">
        <v>0</v>
      </c>
      <c r="AA1355" s="29">
        <v>0</v>
      </c>
      <c r="AB1355" s="30">
        <v>0</v>
      </c>
      <c r="AC1355" s="19"/>
      <c r="AD1355" s="26">
        <v>0</v>
      </c>
      <c r="AE1355" s="26">
        <v>0</v>
      </c>
      <c r="AF1355" s="27">
        <v>0</v>
      </c>
      <c r="AG1355" s="18"/>
      <c r="AH1355" s="34">
        <v>0</v>
      </c>
      <c r="AI1355" s="34">
        <v>0</v>
      </c>
      <c r="AJ1355" s="34">
        <v>0</v>
      </c>
      <c r="AK1355" s="19"/>
      <c r="AL1355" s="35">
        <v>44162.041666666664</v>
      </c>
      <c r="AM1355" s="16"/>
    </row>
    <row r="1356" spans="1:39" ht="49.5" x14ac:dyDescent="0.25">
      <c r="A1356" s="25" t="s">
        <v>1688</v>
      </c>
      <c r="B1356" s="25" t="s">
        <v>1043</v>
      </c>
      <c r="C1356" s="39">
        <v>1111303</v>
      </c>
      <c r="D1356" s="25" t="s">
        <v>1734</v>
      </c>
      <c r="E1356" s="25" t="s">
        <v>53</v>
      </c>
      <c r="F1356" s="25" t="s">
        <v>54</v>
      </c>
      <c r="G1356" s="25" t="s">
        <v>56</v>
      </c>
      <c r="H1356" s="17"/>
      <c r="I1356" s="17"/>
      <c r="J1356" s="17"/>
      <c r="K1356" s="25" t="s">
        <v>58</v>
      </c>
      <c r="L1356" s="25" t="s">
        <v>1045</v>
      </c>
      <c r="M1356" s="25" t="s">
        <v>1694</v>
      </c>
      <c r="N1356" s="26">
        <v>210595.54</v>
      </c>
      <c r="O1356" s="26">
        <v>213538.53</v>
      </c>
      <c r="P1356" s="27">
        <v>2942.9899999999907</v>
      </c>
      <c r="Q1356" s="28">
        <v>1.397460743945475E-2</v>
      </c>
      <c r="R1356" s="29">
        <v>0</v>
      </c>
      <c r="S1356" s="29">
        <v>0</v>
      </c>
      <c r="T1356" s="30">
        <v>0</v>
      </c>
      <c r="U1356" s="19"/>
      <c r="V1356" s="26">
        <v>0</v>
      </c>
      <c r="W1356" s="26">
        <v>0</v>
      </c>
      <c r="X1356" s="27">
        <v>0</v>
      </c>
      <c r="Y1356" s="18"/>
      <c r="Z1356" s="29">
        <v>0</v>
      </c>
      <c r="AA1356" s="29">
        <v>0</v>
      </c>
      <c r="AB1356" s="30">
        <v>0</v>
      </c>
      <c r="AC1356" s="19"/>
      <c r="AD1356" s="26">
        <v>0</v>
      </c>
      <c r="AE1356" s="26">
        <v>0</v>
      </c>
      <c r="AF1356" s="27">
        <v>0</v>
      </c>
      <c r="AG1356" s="18"/>
      <c r="AH1356" s="34">
        <v>1155.8</v>
      </c>
      <c r="AI1356" s="34">
        <v>1152.7</v>
      </c>
      <c r="AJ1356" s="34">
        <v>-3.0999999999999091</v>
      </c>
      <c r="AK1356" s="32">
        <v>-2.6821249351098022E-3</v>
      </c>
      <c r="AL1356" s="35">
        <v>44064.041666666664</v>
      </c>
      <c r="AM1356" s="16"/>
    </row>
    <row r="1357" spans="1:39" ht="74.25" x14ac:dyDescent="0.25">
      <c r="A1357" s="25" t="s">
        <v>1688</v>
      </c>
      <c r="B1357" s="25">
        <v>2023</v>
      </c>
      <c r="C1357" s="39">
        <v>646085</v>
      </c>
      <c r="D1357" s="25" t="s">
        <v>5651</v>
      </c>
      <c r="E1357" s="25">
        <v>94</v>
      </c>
      <c r="F1357" s="25" t="s">
        <v>54</v>
      </c>
      <c r="G1357" s="25" t="s">
        <v>56</v>
      </c>
      <c r="H1357" s="17"/>
      <c r="I1357" s="17"/>
      <c r="J1357" s="17"/>
      <c r="K1357" s="25" t="s">
        <v>58</v>
      </c>
      <c r="L1357" s="25" t="s">
        <v>1045</v>
      </c>
      <c r="M1357" s="25" t="s">
        <v>1694</v>
      </c>
      <c r="N1357" s="26">
        <v>550228.89</v>
      </c>
      <c r="O1357" s="26">
        <v>715478.17</v>
      </c>
      <c r="P1357" s="27">
        <f>N1357-O1357</f>
        <v>-165249.28000000003</v>
      </c>
      <c r="Q1357" s="28">
        <v>0.15049231660531406</v>
      </c>
      <c r="R1357" s="29">
        <v>316727.06</v>
      </c>
      <c r="S1357" s="29">
        <v>263050.53000000003</v>
      </c>
      <c r="T1357" s="30">
        <f>R1357-S1357</f>
        <v>53676.52999999997</v>
      </c>
      <c r="U1357" s="19"/>
      <c r="V1357" s="26">
        <v>239246.77</v>
      </c>
      <c r="W1357" s="26">
        <v>237308.35</v>
      </c>
      <c r="X1357" s="27">
        <f>W1357-V1357</f>
        <v>-1938.4199999999837</v>
      </c>
      <c r="Y1357" s="18"/>
      <c r="Z1357" s="29">
        <v>58303.69</v>
      </c>
      <c r="AA1357" s="29">
        <v>118973.1</v>
      </c>
      <c r="AB1357" s="30">
        <f>AA1357-Z1357</f>
        <v>60669.41</v>
      </c>
      <c r="AC1357" s="19"/>
      <c r="AD1357" s="26">
        <v>28000</v>
      </c>
      <c r="AE1357" s="26">
        <v>96146.19</v>
      </c>
      <c r="AF1357" s="27">
        <f>AE1357-AD1357</f>
        <v>68146.19</v>
      </c>
      <c r="AG1357" s="18"/>
      <c r="AH1357" s="34">
        <v>1772.9</v>
      </c>
      <c r="AI1357" s="34">
        <v>2996.8</v>
      </c>
      <c r="AJ1357" s="34">
        <f>AI1357-AH1357</f>
        <v>1223.9000000000001</v>
      </c>
      <c r="AK1357" s="32">
        <v>-0.11941176470588231</v>
      </c>
      <c r="AL1357" s="35">
        <v>45054</v>
      </c>
      <c r="AM1357" s="16"/>
    </row>
    <row r="1358" spans="1:39" ht="41.25" hidden="1" x14ac:dyDescent="0.25">
      <c r="A1358" s="25" t="s">
        <v>367</v>
      </c>
      <c r="B1358" s="25" t="s">
        <v>1040</v>
      </c>
      <c r="C1358" s="39">
        <v>12696</v>
      </c>
      <c r="D1358" s="25" t="s">
        <v>2128</v>
      </c>
      <c r="E1358" s="25" t="s">
        <v>53</v>
      </c>
      <c r="F1358" s="25" t="s">
        <v>54</v>
      </c>
      <c r="G1358" s="25" t="s">
        <v>56</v>
      </c>
      <c r="H1358" s="25" t="s">
        <v>56</v>
      </c>
      <c r="I1358" s="25" t="s">
        <v>56</v>
      </c>
      <c r="J1358" s="17"/>
      <c r="K1358" s="25" t="s">
        <v>65</v>
      </c>
      <c r="L1358" s="25" t="s">
        <v>378</v>
      </c>
      <c r="M1358" s="25" t="s">
        <v>1298</v>
      </c>
      <c r="N1358" s="26">
        <v>0</v>
      </c>
      <c r="O1358" s="26">
        <v>61389.58</v>
      </c>
      <c r="P1358" s="27">
        <v>61389.58</v>
      </c>
      <c r="Q1358" s="18"/>
      <c r="R1358" s="29">
        <v>0</v>
      </c>
      <c r="S1358" s="29">
        <v>35843.39</v>
      </c>
      <c r="T1358" s="30">
        <v>35843.39</v>
      </c>
      <c r="U1358" s="19"/>
      <c r="V1358" s="26">
        <v>0</v>
      </c>
      <c r="W1358" s="26">
        <v>17192.09</v>
      </c>
      <c r="X1358" s="27">
        <v>17192.09</v>
      </c>
      <c r="Y1358" s="18"/>
      <c r="Z1358" s="29">
        <v>0</v>
      </c>
      <c r="AA1358" s="29">
        <v>1747.77</v>
      </c>
      <c r="AB1358" s="30">
        <v>1747.77</v>
      </c>
      <c r="AC1358" s="19"/>
      <c r="AD1358" s="26">
        <v>0</v>
      </c>
      <c r="AE1358" s="26">
        <v>5473.42</v>
      </c>
      <c r="AF1358" s="27">
        <v>5473.42</v>
      </c>
      <c r="AG1358" s="18"/>
      <c r="AH1358" s="34">
        <v>0</v>
      </c>
      <c r="AI1358" s="34">
        <v>161.75</v>
      </c>
      <c r="AJ1358" s="34">
        <v>161.75</v>
      </c>
      <c r="AK1358" s="19"/>
      <c r="AL1358" s="35">
        <v>43613.999988425923</v>
      </c>
      <c r="AM1358" s="16"/>
    </row>
    <row r="1359" spans="1:39" ht="24.75" hidden="1" x14ac:dyDescent="0.25">
      <c r="A1359" s="25" t="s">
        <v>367</v>
      </c>
      <c r="B1359" s="25" t="s">
        <v>1040</v>
      </c>
      <c r="C1359" s="39" t="s">
        <v>2560</v>
      </c>
      <c r="D1359" s="25" t="s">
        <v>2561</v>
      </c>
      <c r="E1359" s="25" t="s">
        <v>53</v>
      </c>
      <c r="F1359" s="25" t="s">
        <v>54</v>
      </c>
      <c r="G1359" s="25" t="s">
        <v>56</v>
      </c>
      <c r="H1359" s="25" t="s">
        <v>56</v>
      </c>
      <c r="I1359" s="25" t="s">
        <v>56</v>
      </c>
      <c r="J1359" s="17"/>
      <c r="K1359" s="25" t="s">
        <v>65</v>
      </c>
      <c r="L1359" s="25" t="s">
        <v>1045</v>
      </c>
      <c r="M1359" s="25" t="s">
        <v>419</v>
      </c>
      <c r="N1359" s="26">
        <v>0</v>
      </c>
      <c r="O1359" s="26">
        <v>10141.700000000001</v>
      </c>
      <c r="P1359" s="27">
        <v>10141.700000000001</v>
      </c>
      <c r="Q1359" s="18"/>
      <c r="R1359" s="29">
        <v>0</v>
      </c>
      <c r="S1359" s="29">
        <v>0</v>
      </c>
      <c r="T1359" s="30">
        <v>0</v>
      </c>
      <c r="U1359" s="19"/>
      <c r="V1359" s="26">
        <v>0</v>
      </c>
      <c r="W1359" s="26">
        <v>5537.19</v>
      </c>
      <c r="X1359" s="27">
        <v>5537.19</v>
      </c>
      <c r="Y1359" s="18"/>
      <c r="Z1359" s="29">
        <v>0</v>
      </c>
      <c r="AA1359" s="29">
        <v>0</v>
      </c>
      <c r="AB1359" s="30">
        <v>0</v>
      </c>
      <c r="AC1359" s="19"/>
      <c r="AD1359" s="26">
        <v>0</v>
      </c>
      <c r="AE1359" s="26">
        <v>805</v>
      </c>
      <c r="AF1359" s="27">
        <v>805</v>
      </c>
      <c r="AG1359" s="18"/>
      <c r="AH1359" s="34">
        <v>0</v>
      </c>
      <c r="AI1359" s="34">
        <v>0</v>
      </c>
      <c r="AJ1359" s="34">
        <v>0</v>
      </c>
      <c r="AK1359" s="19"/>
      <c r="AL1359" s="35">
        <v>43601.999988425923</v>
      </c>
      <c r="AM1359" s="16"/>
    </row>
    <row r="1360" spans="1:39" ht="33" hidden="1" x14ac:dyDescent="0.25">
      <c r="A1360" s="25" t="s">
        <v>367</v>
      </c>
      <c r="B1360" s="25" t="s">
        <v>1040</v>
      </c>
      <c r="C1360" s="39">
        <v>13225</v>
      </c>
      <c r="D1360" s="25" t="s">
        <v>2143</v>
      </c>
      <c r="E1360" s="25" t="s">
        <v>53</v>
      </c>
      <c r="F1360" s="25" t="s">
        <v>54</v>
      </c>
      <c r="G1360" s="25" t="s">
        <v>56</v>
      </c>
      <c r="H1360" s="25" t="s">
        <v>56</v>
      </c>
      <c r="I1360" s="25" t="s">
        <v>56</v>
      </c>
      <c r="J1360" s="17"/>
      <c r="K1360" s="25" t="s">
        <v>65</v>
      </c>
      <c r="L1360" s="25" t="s">
        <v>382</v>
      </c>
      <c r="M1360" s="25" t="s">
        <v>2137</v>
      </c>
      <c r="N1360" s="26">
        <v>134647.48000000001</v>
      </c>
      <c r="O1360" s="26">
        <v>144945.22</v>
      </c>
      <c r="P1360" s="27">
        <v>10297.739999999991</v>
      </c>
      <c r="Q1360" s="28">
        <v>7.6479262738522763E-2</v>
      </c>
      <c r="R1360" s="29">
        <v>18513.72</v>
      </c>
      <c r="S1360" s="29">
        <v>14427.52</v>
      </c>
      <c r="T1360" s="30">
        <v>-4086.2000000000007</v>
      </c>
      <c r="U1360" s="31">
        <v>-0.22071199089107973</v>
      </c>
      <c r="V1360" s="26">
        <v>10730.4</v>
      </c>
      <c r="W1360" s="26">
        <v>21770.87</v>
      </c>
      <c r="X1360" s="27">
        <v>11040.47</v>
      </c>
      <c r="Y1360" s="28">
        <v>1.0288964064713337</v>
      </c>
      <c r="Z1360" s="29">
        <v>1076.8</v>
      </c>
      <c r="AA1360" s="29">
        <v>0</v>
      </c>
      <c r="AB1360" s="30">
        <v>-1076.8</v>
      </c>
      <c r="AC1360" s="32">
        <v>-1</v>
      </c>
      <c r="AD1360" s="26">
        <v>104326.56</v>
      </c>
      <c r="AE1360" s="26">
        <v>104335.56</v>
      </c>
      <c r="AF1360" s="27">
        <v>9</v>
      </c>
      <c r="AG1360" s="33">
        <v>8.6267581333075678E-5</v>
      </c>
      <c r="AH1360" s="34">
        <v>248</v>
      </c>
      <c r="AI1360" s="34">
        <v>242.25</v>
      </c>
      <c r="AJ1360" s="34">
        <v>-5.75</v>
      </c>
      <c r="AK1360" s="32">
        <v>-2.3185483870967742E-2</v>
      </c>
      <c r="AL1360" s="35">
        <v>43469.041655092595</v>
      </c>
      <c r="AM1360" s="16"/>
    </row>
    <row r="1361" spans="1:39" ht="24.75" hidden="1" x14ac:dyDescent="0.25">
      <c r="A1361" s="25" t="s">
        <v>367</v>
      </c>
      <c r="B1361" s="25" t="s">
        <v>1040</v>
      </c>
      <c r="C1361" s="39">
        <v>13256</v>
      </c>
      <c r="D1361" s="25" t="s">
        <v>2176</v>
      </c>
      <c r="E1361" s="25" t="s">
        <v>53</v>
      </c>
      <c r="F1361" s="25" t="s">
        <v>54</v>
      </c>
      <c r="G1361" s="25" t="s">
        <v>83</v>
      </c>
      <c r="H1361" s="25" t="s">
        <v>56</v>
      </c>
      <c r="I1361" s="25" t="s">
        <v>56</v>
      </c>
      <c r="J1361" s="17"/>
      <c r="K1361" s="25" t="s">
        <v>65</v>
      </c>
      <c r="L1361" s="25" t="s">
        <v>484</v>
      </c>
      <c r="M1361" s="25" t="s">
        <v>2033</v>
      </c>
      <c r="N1361" s="26">
        <v>26811.88</v>
      </c>
      <c r="O1361" s="26">
        <v>26264.080000000002</v>
      </c>
      <c r="P1361" s="27">
        <v>-547.79999999999927</v>
      </c>
      <c r="Q1361" s="28">
        <v>-2.0431241673467108E-2</v>
      </c>
      <c r="R1361" s="29">
        <v>14808.12</v>
      </c>
      <c r="S1361" s="29">
        <v>15789.79</v>
      </c>
      <c r="T1361" s="30">
        <v>981.67000000000007</v>
      </c>
      <c r="U1361" s="31">
        <v>6.6292682663295549E-2</v>
      </c>
      <c r="V1361" s="26">
        <v>5671.26</v>
      </c>
      <c r="W1361" s="26">
        <v>2543.1999999999998</v>
      </c>
      <c r="X1361" s="27">
        <v>-3128.0600000000004</v>
      </c>
      <c r="Y1361" s="28">
        <v>-0.55156349735332189</v>
      </c>
      <c r="Z1361" s="29">
        <v>3332.5</v>
      </c>
      <c r="AA1361" s="29">
        <v>544.32000000000005</v>
      </c>
      <c r="AB1361" s="30">
        <v>-2788.18</v>
      </c>
      <c r="AC1361" s="32">
        <v>-0.83666316579144784</v>
      </c>
      <c r="AD1361" s="26">
        <v>3000</v>
      </c>
      <c r="AE1361" s="26">
        <v>4969.82</v>
      </c>
      <c r="AF1361" s="27">
        <v>1969.8199999999997</v>
      </c>
      <c r="AG1361" s="33">
        <v>0.65660666666666656</v>
      </c>
      <c r="AH1361" s="34">
        <v>212</v>
      </c>
      <c r="AI1361" s="34">
        <v>257.64999999999998</v>
      </c>
      <c r="AJ1361" s="34">
        <v>45.649999999999977</v>
      </c>
      <c r="AK1361" s="32">
        <v>0.21533018867924517</v>
      </c>
      <c r="AL1361" s="35">
        <v>43538.041655092595</v>
      </c>
      <c r="AM1361" s="16"/>
    </row>
    <row r="1362" spans="1:39" ht="24.75" hidden="1" x14ac:dyDescent="0.25">
      <c r="A1362" s="25" t="s">
        <v>367</v>
      </c>
      <c r="B1362" s="25" t="s">
        <v>1040</v>
      </c>
      <c r="C1362" s="39">
        <v>14800</v>
      </c>
      <c r="D1362" s="25" t="s">
        <v>2105</v>
      </c>
      <c r="E1362" s="25" t="s">
        <v>53</v>
      </c>
      <c r="F1362" s="25" t="s">
        <v>54</v>
      </c>
      <c r="G1362" s="25" t="s">
        <v>56</v>
      </c>
      <c r="H1362" s="25" t="s">
        <v>56</v>
      </c>
      <c r="I1362" s="25" t="s">
        <v>56</v>
      </c>
      <c r="J1362" s="17"/>
      <c r="K1362" s="25" t="s">
        <v>65</v>
      </c>
      <c r="L1362" s="25" t="s">
        <v>396</v>
      </c>
      <c r="M1362" s="25" t="s">
        <v>401</v>
      </c>
      <c r="N1362" s="26">
        <v>0</v>
      </c>
      <c r="O1362" s="26">
        <v>61068.27</v>
      </c>
      <c r="P1362" s="27">
        <v>61068.27</v>
      </c>
      <c r="Q1362" s="18"/>
      <c r="R1362" s="29">
        <v>0</v>
      </c>
      <c r="S1362" s="29">
        <v>0</v>
      </c>
      <c r="T1362" s="30">
        <v>0</v>
      </c>
      <c r="U1362" s="19"/>
      <c r="V1362" s="26">
        <v>0</v>
      </c>
      <c r="W1362" s="26">
        <v>0</v>
      </c>
      <c r="X1362" s="27">
        <v>0</v>
      </c>
      <c r="Y1362" s="18"/>
      <c r="Z1362" s="29">
        <v>0</v>
      </c>
      <c r="AA1362" s="29">
        <v>0</v>
      </c>
      <c r="AB1362" s="30">
        <v>0</v>
      </c>
      <c r="AC1362" s="19"/>
      <c r="AD1362" s="26">
        <v>0</v>
      </c>
      <c r="AE1362" s="26">
        <v>61068.27</v>
      </c>
      <c r="AF1362" s="27">
        <v>61068.27</v>
      </c>
      <c r="AG1362" s="18"/>
      <c r="AH1362" s="34">
        <v>0</v>
      </c>
      <c r="AI1362" s="34">
        <v>0</v>
      </c>
      <c r="AJ1362" s="34">
        <v>0</v>
      </c>
      <c r="AK1362" s="19"/>
      <c r="AL1362" s="35">
        <v>43592.999988425923</v>
      </c>
      <c r="AM1362" s="16"/>
    </row>
    <row r="1363" spans="1:39" ht="24.75" hidden="1" x14ac:dyDescent="0.25">
      <c r="A1363" s="25" t="s">
        <v>367</v>
      </c>
      <c r="B1363" s="25" t="s">
        <v>1040</v>
      </c>
      <c r="C1363" s="39">
        <v>15353</v>
      </c>
      <c r="D1363" s="25" t="s">
        <v>2038</v>
      </c>
      <c r="E1363" s="25" t="s">
        <v>53</v>
      </c>
      <c r="F1363" s="25" t="s">
        <v>54</v>
      </c>
      <c r="G1363" s="25" t="s">
        <v>56</v>
      </c>
      <c r="H1363" s="25" t="s">
        <v>56</v>
      </c>
      <c r="I1363" s="25" t="s">
        <v>56</v>
      </c>
      <c r="J1363" s="17"/>
      <c r="K1363" s="25" t="s">
        <v>65</v>
      </c>
      <c r="L1363" s="25" t="s">
        <v>382</v>
      </c>
      <c r="M1363" s="25" t="s">
        <v>415</v>
      </c>
      <c r="N1363" s="26">
        <v>20910.64</v>
      </c>
      <c r="O1363" s="26">
        <v>2977.24</v>
      </c>
      <c r="P1363" s="27">
        <v>-17933.400000000001</v>
      </c>
      <c r="Q1363" s="28">
        <v>-0.85762080931047557</v>
      </c>
      <c r="R1363" s="29">
        <v>9909.61</v>
      </c>
      <c r="S1363" s="29">
        <v>2423.54</v>
      </c>
      <c r="T1363" s="30">
        <v>-7486.0700000000006</v>
      </c>
      <c r="U1363" s="31">
        <v>-0.75543538040346692</v>
      </c>
      <c r="V1363" s="26">
        <v>7429.03</v>
      </c>
      <c r="W1363" s="26">
        <v>0</v>
      </c>
      <c r="X1363" s="27">
        <v>-7429.03</v>
      </c>
      <c r="Y1363" s="28">
        <v>-1</v>
      </c>
      <c r="Z1363" s="29">
        <v>618.29999999999995</v>
      </c>
      <c r="AA1363" s="29">
        <v>0</v>
      </c>
      <c r="AB1363" s="30">
        <v>-618.29999999999995</v>
      </c>
      <c r="AC1363" s="32">
        <v>-1</v>
      </c>
      <c r="AD1363" s="26">
        <v>2953.7</v>
      </c>
      <c r="AE1363" s="26">
        <v>553.70000000000005</v>
      </c>
      <c r="AF1363" s="27">
        <v>-2400</v>
      </c>
      <c r="AG1363" s="33">
        <v>-0.81254020381216785</v>
      </c>
      <c r="AH1363" s="34">
        <v>149</v>
      </c>
      <c r="AI1363" s="34">
        <v>41.5</v>
      </c>
      <c r="AJ1363" s="34">
        <v>-107.5</v>
      </c>
      <c r="AK1363" s="32">
        <v>-0.72147651006711411</v>
      </c>
      <c r="AL1363" s="35">
        <v>43558.041655092595</v>
      </c>
      <c r="AM1363" s="16"/>
    </row>
    <row r="1364" spans="1:39" ht="24.75" hidden="1" x14ac:dyDescent="0.25">
      <c r="A1364" s="25" t="s">
        <v>367</v>
      </c>
      <c r="B1364" s="25" t="s">
        <v>1040</v>
      </c>
      <c r="C1364" s="39">
        <v>15448</v>
      </c>
      <c r="D1364" s="25" t="s">
        <v>2272</v>
      </c>
      <c r="E1364" s="25" t="s">
        <v>53</v>
      </c>
      <c r="F1364" s="25" t="s">
        <v>63</v>
      </c>
      <c r="G1364" s="25" t="s">
        <v>56</v>
      </c>
      <c r="H1364" s="25" t="s">
        <v>56</v>
      </c>
      <c r="I1364" s="25" t="s">
        <v>56</v>
      </c>
      <c r="J1364" s="17"/>
      <c r="K1364" s="25" t="s">
        <v>65</v>
      </c>
      <c r="L1364" s="25" t="s">
        <v>2076</v>
      </c>
      <c r="M1364" s="25" t="s">
        <v>419</v>
      </c>
      <c r="N1364" s="26">
        <v>0</v>
      </c>
      <c r="O1364" s="26">
        <v>684.92</v>
      </c>
      <c r="P1364" s="27">
        <v>684.92</v>
      </c>
      <c r="Q1364" s="18"/>
      <c r="R1364" s="29">
        <v>0</v>
      </c>
      <c r="S1364" s="29">
        <v>684.92</v>
      </c>
      <c r="T1364" s="30">
        <v>684.92</v>
      </c>
      <c r="U1364" s="19"/>
      <c r="V1364" s="26">
        <v>0</v>
      </c>
      <c r="W1364" s="26">
        <v>0</v>
      </c>
      <c r="X1364" s="27">
        <v>0</v>
      </c>
      <c r="Y1364" s="18"/>
      <c r="Z1364" s="29">
        <v>0</v>
      </c>
      <c r="AA1364" s="29">
        <v>0</v>
      </c>
      <c r="AB1364" s="30">
        <v>0</v>
      </c>
      <c r="AC1364" s="19"/>
      <c r="AD1364" s="26">
        <v>0</v>
      </c>
      <c r="AE1364" s="26">
        <v>0</v>
      </c>
      <c r="AF1364" s="27">
        <v>0</v>
      </c>
      <c r="AG1364" s="18"/>
      <c r="AH1364" s="34">
        <v>0</v>
      </c>
      <c r="AI1364" s="34">
        <v>10.5</v>
      </c>
      <c r="AJ1364" s="34">
        <v>10.5</v>
      </c>
      <c r="AK1364" s="19"/>
      <c r="AL1364" s="35">
        <v>43591.999988425923</v>
      </c>
      <c r="AM1364" s="16"/>
    </row>
    <row r="1365" spans="1:39" ht="24.75" hidden="1" x14ac:dyDescent="0.25">
      <c r="A1365" s="25" t="s">
        <v>367</v>
      </c>
      <c r="B1365" s="25" t="s">
        <v>1040</v>
      </c>
      <c r="C1365" s="39">
        <v>15469</v>
      </c>
      <c r="D1365" s="25" t="s">
        <v>2217</v>
      </c>
      <c r="E1365" s="25" t="s">
        <v>53</v>
      </c>
      <c r="F1365" s="25" t="s">
        <v>63</v>
      </c>
      <c r="G1365" s="25" t="s">
        <v>56</v>
      </c>
      <c r="H1365" s="25" t="s">
        <v>56</v>
      </c>
      <c r="I1365" s="25" t="s">
        <v>56</v>
      </c>
      <c r="J1365" s="17"/>
      <c r="K1365" s="25" t="s">
        <v>65</v>
      </c>
      <c r="L1365" s="25" t="s">
        <v>2076</v>
      </c>
      <c r="M1365" s="25" t="s">
        <v>419</v>
      </c>
      <c r="N1365" s="26">
        <v>0</v>
      </c>
      <c r="O1365" s="26">
        <v>746.49</v>
      </c>
      <c r="P1365" s="27">
        <v>746.49</v>
      </c>
      <c r="Q1365" s="18"/>
      <c r="R1365" s="29">
        <v>0</v>
      </c>
      <c r="S1365" s="29">
        <v>746.49</v>
      </c>
      <c r="T1365" s="30">
        <v>746.49</v>
      </c>
      <c r="U1365" s="19"/>
      <c r="V1365" s="26">
        <v>0</v>
      </c>
      <c r="W1365" s="26">
        <v>0</v>
      </c>
      <c r="X1365" s="27">
        <v>0</v>
      </c>
      <c r="Y1365" s="18"/>
      <c r="Z1365" s="29">
        <v>0</v>
      </c>
      <c r="AA1365" s="29">
        <v>0</v>
      </c>
      <c r="AB1365" s="30">
        <v>0</v>
      </c>
      <c r="AC1365" s="19"/>
      <c r="AD1365" s="26">
        <v>0</v>
      </c>
      <c r="AE1365" s="26">
        <v>0</v>
      </c>
      <c r="AF1365" s="27">
        <v>0</v>
      </c>
      <c r="AG1365" s="18"/>
      <c r="AH1365" s="34">
        <v>0</v>
      </c>
      <c r="AI1365" s="34">
        <v>14</v>
      </c>
      <c r="AJ1365" s="34">
        <v>14</v>
      </c>
      <c r="AK1365" s="19"/>
      <c r="AL1365" s="35">
        <v>43591.999988425923</v>
      </c>
      <c r="AM1365" s="16"/>
    </row>
    <row r="1366" spans="1:39" ht="24.75" hidden="1" x14ac:dyDescent="0.25">
      <c r="A1366" s="25" t="s">
        <v>367</v>
      </c>
      <c r="B1366" s="25" t="s">
        <v>1040</v>
      </c>
      <c r="C1366" s="39">
        <v>15474</v>
      </c>
      <c r="D1366" s="25" t="s">
        <v>2215</v>
      </c>
      <c r="E1366" s="25" t="s">
        <v>53</v>
      </c>
      <c r="F1366" s="25" t="s">
        <v>63</v>
      </c>
      <c r="G1366" s="25" t="s">
        <v>56</v>
      </c>
      <c r="H1366" s="25" t="s">
        <v>56</v>
      </c>
      <c r="I1366" s="25" t="s">
        <v>56</v>
      </c>
      <c r="J1366" s="17"/>
      <c r="K1366" s="25" t="s">
        <v>65</v>
      </c>
      <c r="L1366" s="25" t="s">
        <v>2076</v>
      </c>
      <c r="M1366" s="25" t="s">
        <v>419</v>
      </c>
      <c r="N1366" s="26">
        <v>0</v>
      </c>
      <c r="O1366" s="26">
        <v>904.17</v>
      </c>
      <c r="P1366" s="27">
        <v>904.17</v>
      </c>
      <c r="Q1366" s="18"/>
      <c r="R1366" s="29">
        <v>0</v>
      </c>
      <c r="S1366" s="29">
        <v>904.17</v>
      </c>
      <c r="T1366" s="30">
        <v>904.17</v>
      </c>
      <c r="U1366" s="19"/>
      <c r="V1366" s="26">
        <v>0</v>
      </c>
      <c r="W1366" s="26">
        <v>0</v>
      </c>
      <c r="X1366" s="27">
        <v>0</v>
      </c>
      <c r="Y1366" s="18"/>
      <c r="Z1366" s="29">
        <v>0</v>
      </c>
      <c r="AA1366" s="29">
        <v>0</v>
      </c>
      <c r="AB1366" s="30">
        <v>0</v>
      </c>
      <c r="AC1366" s="19"/>
      <c r="AD1366" s="26">
        <v>0</v>
      </c>
      <c r="AE1366" s="26">
        <v>0</v>
      </c>
      <c r="AF1366" s="27">
        <v>0</v>
      </c>
      <c r="AG1366" s="18"/>
      <c r="AH1366" s="34">
        <v>0</v>
      </c>
      <c r="AI1366" s="34">
        <v>14.5</v>
      </c>
      <c r="AJ1366" s="34">
        <v>14.5</v>
      </c>
      <c r="AK1366" s="19"/>
      <c r="AL1366" s="35">
        <v>43591.999988425923</v>
      </c>
      <c r="AM1366" s="16"/>
    </row>
    <row r="1367" spans="1:39" ht="24.75" hidden="1" x14ac:dyDescent="0.25">
      <c r="A1367" s="25" t="s">
        <v>367</v>
      </c>
      <c r="B1367" s="25" t="s">
        <v>1040</v>
      </c>
      <c r="C1367" s="39">
        <v>15477</v>
      </c>
      <c r="D1367" s="25" t="s">
        <v>2185</v>
      </c>
      <c r="E1367" s="25" t="s">
        <v>53</v>
      </c>
      <c r="F1367" s="25" t="s">
        <v>54</v>
      </c>
      <c r="G1367" s="25" t="s">
        <v>90</v>
      </c>
      <c r="H1367" s="25" t="s">
        <v>211</v>
      </c>
      <c r="I1367" s="25" t="s">
        <v>56</v>
      </c>
      <c r="J1367" s="17"/>
      <c r="K1367" s="25" t="s">
        <v>65</v>
      </c>
      <c r="L1367" s="25" t="s">
        <v>2076</v>
      </c>
      <c r="M1367" s="25" t="s">
        <v>387</v>
      </c>
      <c r="N1367" s="26">
        <v>29578.22</v>
      </c>
      <c r="O1367" s="26">
        <v>38415.96</v>
      </c>
      <c r="P1367" s="27">
        <v>8837.739999999998</v>
      </c>
      <c r="Q1367" s="28">
        <v>0.29879215179277174</v>
      </c>
      <c r="R1367" s="29">
        <v>11173.97</v>
      </c>
      <c r="S1367" s="29">
        <v>15672.08</v>
      </c>
      <c r="T1367" s="30">
        <v>4498.1100000000006</v>
      </c>
      <c r="U1367" s="31">
        <v>0.40255253951818387</v>
      </c>
      <c r="V1367" s="26">
        <v>15506.85</v>
      </c>
      <c r="W1367" s="26">
        <v>14487.72</v>
      </c>
      <c r="X1367" s="27">
        <v>-1019.130000000001</v>
      </c>
      <c r="Y1367" s="28">
        <v>-6.5721278015844681E-2</v>
      </c>
      <c r="Z1367" s="29">
        <v>2897.4</v>
      </c>
      <c r="AA1367" s="29">
        <v>832.96</v>
      </c>
      <c r="AB1367" s="30">
        <v>-2064.44</v>
      </c>
      <c r="AC1367" s="32">
        <v>-0.71251466832332433</v>
      </c>
      <c r="AD1367" s="26">
        <v>0</v>
      </c>
      <c r="AE1367" s="26">
        <v>937.5</v>
      </c>
      <c r="AF1367" s="27">
        <v>937.5</v>
      </c>
      <c r="AG1367" s="18"/>
      <c r="AH1367" s="34">
        <v>157.5</v>
      </c>
      <c r="AI1367" s="34">
        <v>236.5</v>
      </c>
      <c r="AJ1367" s="34">
        <v>79</v>
      </c>
      <c r="AK1367" s="32">
        <v>0.50158730158730158</v>
      </c>
      <c r="AL1367" s="35">
        <v>43516.041655092595</v>
      </c>
      <c r="AM1367" s="16"/>
    </row>
    <row r="1368" spans="1:39" ht="33" hidden="1" x14ac:dyDescent="0.25">
      <c r="A1368" s="25" t="s">
        <v>367</v>
      </c>
      <c r="B1368" s="25" t="s">
        <v>1040</v>
      </c>
      <c r="C1368" s="39">
        <v>15502</v>
      </c>
      <c r="D1368" s="25" t="s">
        <v>2041</v>
      </c>
      <c r="E1368" s="25" t="s">
        <v>53</v>
      </c>
      <c r="F1368" s="25" t="s">
        <v>54</v>
      </c>
      <c r="G1368" s="25" t="s">
        <v>131</v>
      </c>
      <c r="H1368" s="25" t="s">
        <v>83</v>
      </c>
      <c r="I1368" s="25" t="s">
        <v>90</v>
      </c>
      <c r="J1368" s="17"/>
      <c r="K1368" s="25" t="s">
        <v>58</v>
      </c>
      <c r="L1368" s="25" t="s">
        <v>384</v>
      </c>
      <c r="M1368" s="25" t="s">
        <v>374</v>
      </c>
      <c r="N1368" s="26">
        <v>1144881.53</v>
      </c>
      <c r="O1368" s="26">
        <v>1299172.71</v>
      </c>
      <c r="P1368" s="27">
        <v>154291.17999999993</v>
      </c>
      <c r="Q1368" s="28">
        <v>0.13476606614485251</v>
      </c>
      <c r="R1368" s="29">
        <v>136663.71</v>
      </c>
      <c r="S1368" s="29">
        <v>182416.96</v>
      </c>
      <c r="T1368" s="30">
        <v>45753.25</v>
      </c>
      <c r="U1368" s="31">
        <v>0.33478712088234691</v>
      </c>
      <c r="V1368" s="26">
        <v>334696.02</v>
      </c>
      <c r="W1368" s="26">
        <v>340776.19</v>
      </c>
      <c r="X1368" s="27">
        <v>6080.1699999999837</v>
      </c>
      <c r="Y1368" s="28">
        <v>1.8166245299241931E-2</v>
      </c>
      <c r="Z1368" s="29">
        <v>20831.8</v>
      </c>
      <c r="AA1368" s="29">
        <v>5350.86</v>
      </c>
      <c r="AB1368" s="30">
        <v>-15480.939999999999</v>
      </c>
      <c r="AC1368" s="32">
        <v>-0.74313981509039062</v>
      </c>
      <c r="AD1368" s="26">
        <v>652690</v>
      </c>
      <c r="AE1368" s="26">
        <v>670880</v>
      </c>
      <c r="AF1368" s="27">
        <v>18190</v>
      </c>
      <c r="AG1368" s="33">
        <v>2.7869279443533682E-2</v>
      </c>
      <c r="AH1368" s="34">
        <v>2098.4999990000001</v>
      </c>
      <c r="AI1368" s="34">
        <v>2663</v>
      </c>
      <c r="AJ1368" s="34">
        <v>564.50000099999988</v>
      </c>
      <c r="AK1368" s="32">
        <v>0.26900166846271217</v>
      </c>
      <c r="AL1368" s="35">
        <v>43522.041655092595</v>
      </c>
      <c r="AM1368" s="16"/>
    </row>
    <row r="1369" spans="1:39" ht="16.5" hidden="1" x14ac:dyDescent="0.25">
      <c r="A1369" s="25" t="s">
        <v>367</v>
      </c>
      <c r="B1369" s="25" t="s">
        <v>1040</v>
      </c>
      <c r="C1369" s="39" t="s">
        <v>2012</v>
      </c>
      <c r="D1369" s="25" t="s">
        <v>2013</v>
      </c>
      <c r="E1369" s="25" t="s">
        <v>53</v>
      </c>
      <c r="F1369" s="25" t="s">
        <v>54</v>
      </c>
      <c r="G1369" s="25" t="s">
        <v>56</v>
      </c>
      <c r="H1369" s="25" t="s">
        <v>56</v>
      </c>
      <c r="I1369" s="25" t="s">
        <v>56</v>
      </c>
      <c r="J1369" s="17"/>
      <c r="K1369" s="25" t="s">
        <v>65</v>
      </c>
      <c r="L1369" s="25" t="s">
        <v>467</v>
      </c>
      <c r="M1369" s="25" t="s">
        <v>419</v>
      </c>
      <c r="N1369" s="26">
        <v>0</v>
      </c>
      <c r="O1369" s="26">
        <v>10371.07</v>
      </c>
      <c r="P1369" s="27">
        <v>10371.07</v>
      </c>
      <c r="Q1369" s="18"/>
      <c r="R1369" s="29">
        <v>0</v>
      </c>
      <c r="S1369" s="29">
        <v>0</v>
      </c>
      <c r="T1369" s="30">
        <v>0</v>
      </c>
      <c r="U1369" s="19"/>
      <c r="V1369" s="26">
        <v>0</v>
      </c>
      <c r="W1369" s="26">
        <v>0</v>
      </c>
      <c r="X1369" s="27">
        <v>0</v>
      </c>
      <c r="Y1369" s="18"/>
      <c r="Z1369" s="29">
        <v>0</v>
      </c>
      <c r="AA1369" s="29">
        <v>0</v>
      </c>
      <c r="AB1369" s="30">
        <v>0</v>
      </c>
      <c r="AC1369" s="19"/>
      <c r="AD1369" s="26">
        <v>0</v>
      </c>
      <c r="AE1369" s="26">
        <v>0</v>
      </c>
      <c r="AF1369" s="27">
        <v>0</v>
      </c>
      <c r="AG1369" s="18"/>
      <c r="AH1369" s="34">
        <v>0</v>
      </c>
      <c r="AI1369" s="34">
        <v>0</v>
      </c>
      <c r="AJ1369" s="34">
        <v>0</v>
      </c>
      <c r="AK1369" s="19"/>
      <c r="AL1369" s="35">
        <v>43546.041655092595</v>
      </c>
      <c r="AM1369" s="16"/>
    </row>
    <row r="1370" spans="1:39" ht="16.5" hidden="1" x14ac:dyDescent="0.25">
      <c r="A1370" s="25" t="s">
        <v>367</v>
      </c>
      <c r="B1370" s="25" t="s">
        <v>1040</v>
      </c>
      <c r="C1370" s="39" t="s">
        <v>2007</v>
      </c>
      <c r="D1370" s="25" t="s">
        <v>2008</v>
      </c>
      <c r="E1370" s="25" t="s">
        <v>53</v>
      </c>
      <c r="F1370" s="25" t="s">
        <v>54</v>
      </c>
      <c r="G1370" s="25" t="s">
        <v>56</v>
      </c>
      <c r="H1370" s="25" t="s">
        <v>56</v>
      </c>
      <c r="I1370" s="25" t="s">
        <v>56</v>
      </c>
      <c r="J1370" s="17"/>
      <c r="K1370" s="25" t="s">
        <v>65</v>
      </c>
      <c r="L1370" s="25" t="s">
        <v>467</v>
      </c>
      <c r="M1370" s="25" t="s">
        <v>419</v>
      </c>
      <c r="N1370" s="26">
        <v>0</v>
      </c>
      <c r="O1370" s="26">
        <v>7292.34</v>
      </c>
      <c r="P1370" s="27">
        <v>7292.34</v>
      </c>
      <c r="Q1370" s="18"/>
      <c r="R1370" s="29">
        <v>0</v>
      </c>
      <c r="S1370" s="29">
        <v>0</v>
      </c>
      <c r="T1370" s="30">
        <v>0</v>
      </c>
      <c r="U1370" s="19"/>
      <c r="V1370" s="26">
        <v>0</v>
      </c>
      <c r="W1370" s="26">
        <v>0</v>
      </c>
      <c r="X1370" s="27">
        <v>0</v>
      </c>
      <c r="Y1370" s="18"/>
      <c r="Z1370" s="29">
        <v>0</v>
      </c>
      <c r="AA1370" s="29">
        <v>0</v>
      </c>
      <c r="AB1370" s="30">
        <v>0</v>
      </c>
      <c r="AC1370" s="19"/>
      <c r="AD1370" s="26">
        <v>0</v>
      </c>
      <c r="AE1370" s="26">
        <v>0</v>
      </c>
      <c r="AF1370" s="27">
        <v>0</v>
      </c>
      <c r="AG1370" s="18"/>
      <c r="AH1370" s="34">
        <v>0</v>
      </c>
      <c r="AI1370" s="34">
        <v>0</v>
      </c>
      <c r="AJ1370" s="34">
        <v>0</v>
      </c>
      <c r="AK1370" s="19"/>
      <c r="AL1370" s="35">
        <v>43546.041655092595</v>
      </c>
      <c r="AM1370" s="16"/>
    </row>
    <row r="1371" spans="1:39" ht="16.5" hidden="1" x14ac:dyDescent="0.25">
      <c r="A1371" s="25" t="s">
        <v>367</v>
      </c>
      <c r="B1371" s="25" t="s">
        <v>1040</v>
      </c>
      <c r="C1371" s="39" t="s">
        <v>2018</v>
      </c>
      <c r="D1371" s="25" t="s">
        <v>2019</v>
      </c>
      <c r="E1371" s="25" t="s">
        <v>53</v>
      </c>
      <c r="F1371" s="25" t="s">
        <v>54</v>
      </c>
      <c r="G1371" s="25" t="s">
        <v>56</v>
      </c>
      <c r="H1371" s="25" t="s">
        <v>56</v>
      </c>
      <c r="I1371" s="25" t="s">
        <v>56</v>
      </c>
      <c r="J1371" s="17"/>
      <c r="K1371" s="25" t="s">
        <v>65</v>
      </c>
      <c r="L1371" s="25" t="s">
        <v>467</v>
      </c>
      <c r="M1371" s="25" t="s">
        <v>419</v>
      </c>
      <c r="N1371" s="26">
        <v>0</v>
      </c>
      <c r="O1371" s="26">
        <v>6695.02</v>
      </c>
      <c r="P1371" s="27">
        <v>6695.02</v>
      </c>
      <c r="Q1371" s="18"/>
      <c r="R1371" s="29">
        <v>0</v>
      </c>
      <c r="S1371" s="29">
        <v>0</v>
      </c>
      <c r="T1371" s="30">
        <v>0</v>
      </c>
      <c r="U1371" s="19"/>
      <c r="V1371" s="26">
        <v>0</v>
      </c>
      <c r="W1371" s="26">
        <v>0</v>
      </c>
      <c r="X1371" s="27">
        <v>0</v>
      </c>
      <c r="Y1371" s="18"/>
      <c r="Z1371" s="29">
        <v>0</v>
      </c>
      <c r="AA1371" s="29">
        <v>0</v>
      </c>
      <c r="AB1371" s="30">
        <v>0</v>
      </c>
      <c r="AC1371" s="19"/>
      <c r="AD1371" s="26">
        <v>0</v>
      </c>
      <c r="AE1371" s="26">
        <v>0</v>
      </c>
      <c r="AF1371" s="27">
        <v>0</v>
      </c>
      <c r="AG1371" s="18"/>
      <c r="AH1371" s="34">
        <v>0</v>
      </c>
      <c r="AI1371" s="34">
        <v>0</v>
      </c>
      <c r="AJ1371" s="34">
        <v>0</v>
      </c>
      <c r="AK1371" s="19"/>
      <c r="AL1371" s="35">
        <v>43546.041655092595</v>
      </c>
      <c r="AM1371" s="16"/>
    </row>
    <row r="1372" spans="1:39" ht="16.5" hidden="1" x14ac:dyDescent="0.25">
      <c r="A1372" s="25" t="s">
        <v>367</v>
      </c>
      <c r="B1372" s="25" t="s">
        <v>1040</v>
      </c>
      <c r="C1372" s="39" t="s">
        <v>2005</v>
      </c>
      <c r="D1372" s="25" t="s">
        <v>2006</v>
      </c>
      <c r="E1372" s="25" t="s">
        <v>53</v>
      </c>
      <c r="F1372" s="25" t="s">
        <v>54</v>
      </c>
      <c r="G1372" s="25" t="s">
        <v>56</v>
      </c>
      <c r="H1372" s="25" t="s">
        <v>56</v>
      </c>
      <c r="I1372" s="25" t="s">
        <v>56</v>
      </c>
      <c r="J1372" s="17"/>
      <c r="K1372" s="25" t="s">
        <v>65</v>
      </c>
      <c r="L1372" s="25" t="s">
        <v>467</v>
      </c>
      <c r="M1372" s="25" t="s">
        <v>419</v>
      </c>
      <c r="N1372" s="26">
        <v>0</v>
      </c>
      <c r="O1372" s="26">
        <v>8280.92</v>
      </c>
      <c r="P1372" s="27">
        <v>8280.92</v>
      </c>
      <c r="Q1372" s="18"/>
      <c r="R1372" s="29">
        <v>0</v>
      </c>
      <c r="S1372" s="29">
        <v>0</v>
      </c>
      <c r="T1372" s="30">
        <v>0</v>
      </c>
      <c r="U1372" s="19"/>
      <c r="V1372" s="26">
        <v>0</v>
      </c>
      <c r="W1372" s="26">
        <v>0</v>
      </c>
      <c r="X1372" s="27">
        <v>0</v>
      </c>
      <c r="Y1372" s="18"/>
      <c r="Z1372" s="29">
        <v>0</v>
      </c>
      <c r="AA1372" s="29">
        <v>0</v>
      </c>
      <c r="AB1372" s="30">
        <v>0</v>
      </c>
      <c r="AC1372" s="19"/>
      <c r="AD1372" s="26">
        <v>0</v>
      </c>
      <c r="AE1372" s="26">
        <v>0</v>
      </c>
      <c r="AF1372" s="27">
        <v>0</v>
      </c>
      <c r="AG1372" s="18"/>
      <c r="AH1372" s="34">
        <v>0</v>
      </c>
      <c r="AI1372" s="34">
        <v>0</v>
      </c>
      <c r="AJ1372" s="34">
        <v>0</v>
      </c>
      <c r="AK1372" s="19"/>
      <c r="AL1372" s="35">
        <v>43546.041655092595</v>
      </c>
      <c r="AM1372" s="16"/>
    </row>
    <row r="1373" spans="1:39" ht="16.5" hidden="1" x14ac:dyDescent="0.25">
      <c r="A1373" s="25" t="s">
        <v>367</v>
      </c>
      <c r="B1373" s="25" t="s">
        <v>1040</v>
      </c>
      <c r="C1373" s="39" t="s">
        <v>2014</v>
      </c>
      <c r="D1373" s="25" t="s">
        <v>2015</v>
      </c>
      <c r="E1373" s="25" t="s">
        <v>53</v>
      </c>
      <c r="F1373" s="25" t="s">
        <v>54</v>
      </c>
      <c r="G1373" s="25" t="s">
        <v>56</v>
      </c>
      <c r="H1373" s="25" t="s">
        <v>56</v>
      </c>
      <c r="I1373" s="25" t="s">
        <v>56</v>
      </c>
      <c r="J1373" s="17"/>
      <c r="K1373" s="25" t="s">
        <v>65</v>
      </c>
      <c r="L1373" s="25" t="s">
        <v>467</v>
      </c>
      <c r="M1373" s="25" t="s">
        <v>419</v>
      </c>
      <c r="N1373" s="26">
        <v>0</v>
      </c>
      <c r="O1373" s="26">
        <v>8163.75</v>
      </c>
      <c r="P1373" s="27">
        <v>8163.75</v>
      </c>
      <c r="Q1373" s="18"/>
      <c r="R1373" s="29">
        <v>0</v>
      </c>
      <c r="S1373" s="29">
        <v>0</v>
      </c>
      <c r="T1373" s="30">
        <v>0</v>
      </c>
      <c r="U1373" s="19"/>
      <c r="V1373" s="26">
        <v>0</v>
      </c>
      <c r="W1373" s="26">
        <v>0</v>
      </c>
      <c r="X1373" s="27">
        <v>0</v>
      </c>
      <c r="Y1373" s="18"/>
      <c r="Z1373" s="29">
        <v>0</v>
      </c>
      <c r="AA1373" s="29">
        <v>0</v>
      </c>
      <c r="AB1373" s="30">
        <v>0</v>
      </c>
      <c r="AC1373" s="19"/>
      <c r="AD1373" s="26">
        <v>0</v>
      </c>
      <c r="AE1373" s="26">
        <v>0</v>
      </c>
      <c r="AF1373" s="27">
        <v>0</v>
      </c>
      <c r="AG1373" s="18"/>
      <c r="AH1373" s="34">
        <v>0</v>
      </c>
      <c r="AI1373" s="34">
        <v>0</v>
      </c>
      <c r="AJ1373" s="34">
        <v>0</v>
      </c>
      <c r="AK1373" s="19"/>
      <c r="AL1373" s="35">
        <v>43546.041655092595</v>
      </c>
      <c r="AM1373" s="16"/>
    </row>
    <row r="1374" spans="1:39" ht="16.5" hidden="1" x14ac:dyDescent="0.25">
      <c r="A1374" s="25" t="s">
        <v>367</v>
      </c>
      <c r="B1374" s="25" t="s">
        <v>1040</v>
      </c>
      <c r="C1374" s="39" t="s">
        <v>2016</v>
      </c>
      <c r="D1374" s="25" t="s">
        <v>2017</v>
      </c>
      <c r="E1374" s="25" t="s">
        <v>53</v>
      </c>
      <c r="F1374" s="25" t="s">
        <v>54</v>
      </c>
      <c r="G1374" s="25" t="s">
        <v>56</v>
      </c>
      <c r="H1374" s="25" t="s">
        <v>56</v>
      </c>
      <c r="I1374" s="25" t="s">
        <v>56</v>
      </c>
      <c r="J1374" s="17"/>
      <c r="K1374" s="25" t="s">
        <v>65</v>
      </c>
      <c r="L1374" s="25" t="s">
        <v>467</v>
      </c>
      <c r="M1374" s="25" t="s">
        <v>419</v>
      </c>
      <c r="N1374" s="26">
        <v>0</v>
      </c>
      <c r="O1374" s="26">
        <v>5908.95</v>
      </c>
      <c r="P1374" s="27">
        <v>5908.95</v>
      </c>
      <c r="Q1374" s="18"/>
      <c r="R1374" s="29">
        <v>0</v>
      </c>
      <c r="S1374" s="29">
        <v>0</v>
      </c>
      <c r="T1374" s="30">
        <v>0</v>
      </c>
      <c r="U1374" s="19"/>
      <c r="V1374" s="26">
        <v>0</v>
      </c>
      <c r="W1374" s="26">
        <v>0</v>
      </c>
      <c r="X1374" s="27">
        <v>0</v>
      </c>
      <c r="Y1374" s="18"/>
      <c r="Z1374" s="29">
        <v>0</v>
      </c>
      <c r="AA1374" s="29">
        <v>0</v>
      </c>
      <c r="AB1374" s="30">
        <v>0</v>
      </c>
      <c r="AC1374" s="19"/>
      <c r="AD1374" s="26">
        <v>0</v>
      </c>
      <c r="AE1374" s="26">
        <v>0</v>
      </c>
      <c r="AF1374" s="27">
        <v>0</v>
      </c>
      <c r="AG1374" s="18"/>
      <c r="AH1374" s="34">
        <v>0</v>
      </c>
      <c r="AI1374" s="34">
        <v>0</v>
      </c>
      <c r="AJ1374" s="34">
        <v>0</v>
      </c>
      <c r="AK1374" s="19"/>
      <c r="AL1374" s="35">
        <v>43546.041655092595</v>
      </c>
      <c r="AM1374" s="16"/>
    </row>
    <row r="1375" spans="1:39" ht="16.5" hidden="1" x14ac:dyDescent="0.25">
      <c r="A1375" s="25" t="s">
        <v>367</v>
      </c>
      <c r="B1375" s="25" t="s">
        <v>1040</v>
      </c>
      <c r="C1375" s="39" t="s">
        <v>2009</v>
      </c>
      <c r="D1375" s="25" t="s">
        <v>2010</v>
      </c>
      <c r="E1375" s="25" t="s">
        <v>53</v>
      </c>
      <c r="F1375" s="25" t="s">
        <v>54</v>
      </c>
      <c r="G1375" s="25" t="s">
        <v>56</v>
      </c>
      <c r="H1375" s="25" t="s">
        <v>56</v>
      </c>
      <c r="I1375" s="25" t="s">
        <v>56</v>
      </c>
      <c r="J1375" s="17"/>
      <c r="K1375" s="25" t="s">
        <v>65</v>
      </c>
      <c r="L1375" s="25" t="s">
        <v>467</v>
      </c>
      <c r="M1375" s="25" t="s">
        <v>419</v>
      </c>
      <c r="N1375" s="26">
        <v>0</v>
      </c>
      <c r="O1375" s="26">
        <v>6801.12</v>
      </c>
      <c r="P1375" s="27">
        <v>6801.12</v>
      </c>
      <c r="Q1375" s="18"/>
      <c r="R1375" s="29">
        <v>0</v>
      </c>
      <c r="S1375" s="29">
        <v>0</v>
      </c>
      <c r="T1375" s="30">
        <v>0</v>
      </c>
      <c r="U1375" s="19"/>
      <c r="V1375" s="26">
        <v>0</v>
      </c>
      <c r="W1375" s="26">
        <v>0</v>
      </c>
      <c r="X1375" s="27">
        <v>0</v>
      </c>
      <c r="Y1375" s="18"/>
      <c r="Z1375" s="29">
        <v>0</v>
      </c>
      <c r="AA1375" s="29">
        <v>0</v>
      </c>
      <c r="AB1375" s="30">
        <v>0</v>
      </c>
      <c r="AC1375" s="19"/>
      <c r="AD1375" s="26">
        <v>0</v>
      </c>
      <c r="AE1375" s="26">
        <v>0</v>
      </c>
      <c r="AF1375" s="27">
        <v>0</v>
      </c>
      <c r="AG1375" s="18"/>
      <c r="AH1375" s="34">
        <v>0</v>
      </c>
      <c r="AI1375" s="34">
        <v>0</v>
      </c>
      <c r="AJ1375" s="34">
        <v>0</v>
      </c>
      <c r="AK1375" s="19"/>
      <c r="AL1375" s="35">
        <v>43546.041655092595</v>
      </c>
      <c r="AM1375" s="16"/>
    </row>
    <row r="1376" spans="1:39" ht="16.5" hidden="1" x14ac:dyDescent="0.25">
      <c r="A1376" s="25" t="s">
        <v>367</v>
      </c>
      <c r="B1376" s="25" t="s">
        <v>1040</v>
      </c>
      <c r="C1376" s="39" t="s">
        <v>2020</v>
      </c>
      <c r="D1376" s="25" t="s">
        <v>2021</v>
      </c>
      <c r="E1376" s="25" t="s">
        <v>53</v>
      </c>
      <c r="F1376" s="25" t="s">
        <v>54</v>
      </c>
      <c r="G1376" s="25" t="s">
        <v>56</v>
      </c>
      <c r="H1376" s="17"/>
      <c r="I1376" s="17"/>
      <c r="J1376" s="17"/>
      <c r="K1376" s="25" t="s">
        <v>65</v>
      </c>
      <c r="L1376" s="25" t="s">
        <v>467</v>
      </c>
      <c r="M1376" s="25" t="s">
        <v>419</v>
      </c>
      <c r="N1376" s="26">
        <v>0</v>
      </c>
      <c r="O1376" s="26">
        <v>1164</v>
      </c>
      <c r="P1376" s="27">
        <v>1164</v>
      </c>
      <c r="Q1376" s="18"/>
      <c r="R1376" s="29">
        <v>0</v>
      </c>
      <c r="S1376" s="29">
        <v>0</v>
      </c>
      <c r="T1376" s="30">
        <v>0</v>
      </c>
      <c r="U1376" s="19"/>
      <c r="V1376" s="26">
        <v>0</v>
      </c>
      <c r="W1376" s="26">
        <v>0</v>
      </c>
      <c r="X1376" s="27">
        <v>0</v>
      </c>
      <c r="Y1376" s="18"/>
      <c r="Z1376" s="29">
        <v>0</v>
      </c>
      <c r="AA1376" s="29">
        <v>0</v>
      </c>
      <c r="AB1376" s="30">
        <v>0</v>
      </c>
      <c r="AC1376" s="19"/>
      <c r="AD1376" s="26">
        <v>0</v>
      </c>
      <c r="AE1376" s="26">
        <v>0</v>
      </c>
      <c r="AF1376" s="27">
        <v>0</v>
      </c>
      <c r="AG1376" s="18"/>
      <c r="AH1376" s="34">
        <v>0</v>
      </c>
      <c r="AI1376" s="34">
        <v>0</v>
      </c>
      <c r="AJ1376" s="34">
        <v>0</v>
      </c>
      <c r="AK1376" s="19"/>
      <c r="AL1376" s="35">
        <v>43546.041655092595</v>
      </c>
      <c r="AM1376" s="16"/>
    </row>
    <row r="1377" spans="1:39" ht="33" hidden="1" x14ac:dyDescent="0.25">
      <c r="A1377" s="25" t="s">
        <v>367</v>
      </c>
      <c r="B1377" s="25" t="s">
        <v>1040</v>
      </c>
      <c r="C1377" s="39">
        <v>15717</v>
      </c>
      <c r="D1377" s="25" t="s">
        <v>2117</v>
      </c>
      <c r="E1377" s="25" t="s">
        <v>53</v>
      </c>
      <c r="F1377" s="25" t="s">
        <v>54</v>
      </c>
      <c r="G1377" s="25" t="s">
        <v>827</v>
      </c>
      <c r="H1377" s="25" t="s">
        <v>56</v>
      </c>
      <c r="I1377" s="25" t="s">
        <v>56</v>
      </c>
      <c r="J1377" s="17"/>
      <c r="K1377" s="25" t="s">
        <v>65</v>
      </c>
      <c r="L1377" s="25" t="s">
        <v>435</v>
      </c>
      <c r="M1377" s="25" t="s">
        <v>1989</v>
      </c>
      <c r="N1377" s="26">
        <v>2454.5300000000002</v>
      </c>
      <c r="O1377" s="26">
        <v>1304.26</v>
      </c>
      <c r="P1377" s="27">
        <v>-1150.2700000000002</v>
      </c>
      <c r="Q1377" s="28">
        <v>-0.46863146916110215</v>
      </c>
      <c r="R1377" s="29">
        <v>1396.11</v>
      </c>
      <c r="S1377" s="29">
        <v>1304.26</v>
      </c>
      <c r="T1377" s="30">
        <v>-91.849999999999909</v>
      </c>
      <c r="U1377" s="31">
        <v>-6.5789944918380291E-2</v>
      </c>
      <c r="V1377" s="26">
        <v>0</v>
      </c>
      <c r="W1377" s="26">
        <v>0</v>
      </c>
      <c r="X1377" s="27">
        <v>0</v>
      </c>
      <c r="Y1377" s="18"/>
      <c r="Z1377" s="29">
        <v>134</v>
      </c>
      <c r="AA1377" s="29">
        <v>0</v>
      </c>
      <c r="AB1377" s="30">
        <v>-134</v>
      </c>
      <c r="AC1377" s="32">
        <v>-1</v>
      </c>
      <c r="AD1377" s="26">
        <v>924.42</v>
      </c>
      <c r="AE1377" s="26">
        <v>0</v>
      </c>
      <c r="AF1377" s="27">
        <v>-924.42</v>
      </c>
      <c r="AG1377" s="33">
        <v>-1</v>
      </c>
      <c r="AH1377" s="34">
        <v>24</v>
      </c>
      <c r="AI1377" s="34">
        <v>20.5</v>
      </c>
      <c r="AJ1377" s="34">
        <v>-3.5</v>
      </c>
      <c r="AK1377" s="32">
        <v>-0.14583333333333334</v>
      </c>
      <c r="AL1377" s="35">
        <v>43546.041655092595</v>
      </c>
      <c r="AM1377" s="16"/>
    </row>
    <row r="1378" spans="1:39" ht="33" hidden="1" x14ac:dyDescent="0.25">
      <c r="A1378" s="25" t="s">
        <v>367</v>
      </c>
      <c r="B1378" s="25" t="s">
        <v>1040</v>
      </c>
      <c r="C1378" s="39">
        <v>15767</v>
      </c>
      <c r="D1378" s="25" t="s">
        <v>2190</v>
      </c>
      <c r="E1378" s="25" t="s">
        <v>53</v>
      </c>
      <c r="F1378" s="25" t="s">
        <v>63</v>
      </c>
      <c r="G1378" s="25" t="s">
        <v>56</v>
      </c>
      <c r="H1378" s="25" t="s">
        <v>56</v>
      </c>
      <c r="I1378" s="25" t="s">
        <v>56</v>
      </c>
      <c r="J1378" s="17"/>
      <c r="K1378" s="25" t="s">
        <v>65</v>
      </c>
      <c r="L1378" s="25" t="s">
        <v>971</v>
      </c>
      <c r="M1378" s="25" t="s">
        <v>419</v>
      </c>
      <c r="N1378" s="26">
        <v>0</v>
      </c>
      <c r="O1378" s="26">
        <v>0</v>
      </c>
      <c r="P1378" s="27">
        <v>0</v>
      </c>
      <c r="Q1378" s="18"/>
      <c r="R1378" s="29">
        <v>0</v>
      </c>
      <c r="S1378" s="29">
        <v>0</v>
      </c>
      <c r="T1378" s="30">
        <v>0</v>
      </c>
      <c r="U1378" s="19"/>
      <c r="V1378" s="26">
        <v>0</v>
      </c>
      <c r="W1378" s="26">
        <v>0</v>
      </c>
      <c r="X1378" s="27">
        <v>0</v>
      </c>
      <c r="Y1378" s="18"/>
      <c r="Z1378" s="29">
        <v>0</v>
      </c>
      <c r="AA1378" s="29">
        <v>0</v>
      </c>
      <c r="AB1378" s="30">
        <v>0</v>
      </c>
      <c r="AC1378" s="19"/>
      <c r="AD1378" s="26">
        <v>0</v>
      </c>
      <c r="AE1378" s="26">
        <v>0</v>
      </c>
      <c r="AF1378" s="27">
        <v>0</v>
      </c>
      <c r="AG1378" s="18"/>
      <c r="AH1378" s="34">
        <v>559</v>
      </c>
      <c r="AI1378" s="34">
        <v>50</v>
      </c>
      <c r="AJ1378" s="34">
        <v>-509</v>
      </c>
      <c r="AK1378" s="32">
        <v>-0.91055456171735238</v>
      </c>
      <c r="AL1378" s="35">
        <v>43622.999988425923</v>
      </c>
      <c r="AM1378" s="16"/>
    </row>
    <row r="1379" spans="1:39" ht="24.75" hidden="1" x14ac:dyDescent="0.25">
      <c r="A1379" s="25" t="s">
        <v>367</v>
      </c>
      <c r="B1379" s="25" t="s">
        <v>1040</v>
      </c>
      <c r="C1379" s="39">
        <v>15771</v>
      </c>
      <c r="D1379" s="25" t="s">
        <v>2246</v>
      </c>
      <c r="E1379" s="25" t="s">
        <v>53</v>
      </c>
      <c r="F1379" s="25" t="s">
        <v>63</v>
      </c>
      <c r="G1379" s="25" t="s">
        <v>56</v>
      </c>
      <c r="H1379" s="25" t="s">
        <v>56</v>
      </c>
      <c r="I1379" s="25" t="s">
        <v>56</v>
      </c>
      <c r="J1379" s="17"/>
      <c r="K1379" s="25" t="s">
        <v>65</v>
      </c>
      <c r="L1379" s="25" t="s">
        <v>971</v>
      </c>
      <c r="M1379" s="25" t="s">
        <v>419</v>
      </c>
      <c r="N1379" s="26">
        <v>0</v>
      </c>
      <c r="O1379" s="26">
        <v>0</v>
      </c>
      <c r="P1379" s="27">
        <v>0</v>
      </c>
      <c r="Q1379" s="18"/>
      <c r="R1379" s="29">
        <v>0</v>
      </c>
      <c r="S1379" s="29">
        <v>0</v>
      </c>
      <c r="T1379" s="30">
        <v>0</v>
      </c>
      <c r="U1379" s="19"/>
      <c r="V1379" s="26">
        <v>0</v>
      </c>
      <c r="W1379" s="26">
        <v>0</v>
      </c>
      <c r="X1379" s="27">
        <v>0</v>
      </c>
      <c r="Y1379" s="18"/>
      <c r="Z1379" s="29">
        <v>0</v>
      </c>
      <c r="AA1379" s="29">
        <v>0</v>
      </c>
      <c r="AB1379" s="30">
        <v>0</v>
      </c>
      <c r="AC1379" s="19"/>
      <c r="AD1379" s="26">
        <v>0</v>
      </c>
      <c r="AE1379" s="26">
        <v>0</v>
      </c>
      <c r="AF1379" s="27">
        <v>0</v>
      </c>
      <c r="AG1379" s="18"/>
      <c r="AH1379" s="34">
        <v>0</v>
      </c>
      <c r="AI1379" s="34">
        <v>0</v>
      </c>
      <c r="AJ1379" s="34">
        <v>0</v>
      </c>
      <c r="AK1379" s="19"/>
      <c r="AL1379" s="35">
        <v>43622.999988425923</v>
      </c>
      <c r="AM1379" s="16"/>
    </row>
    <row r="1380" spans="1:39" ht="24.75" hidden="1" x14ac:dyDescent="0.25">
      <c r="A1380" s="25" t="s">
        <v>367</v>
      </c>
      <c r="B1380" s="25" t="s">
        <v>1040</v>
      </c>
      <c r="C1380" s="39">
        <v>15772</v>
      </c>
      <c r="D1380" s="25" t="s">
        <v>2192</v>
      </c>
      <c r="E1380" s="25" t="s">
        <v>53</v>
      </c>
      <c r="F1380" s="25" t="s">
        <v>63</v>
      </c>
      <c r="G1380" s="25" t="s">
        <v>56</v>
      </c>
      <c r="H1380" s="25" t="s">
        <v>56</v>
      </c>
      <c r="I1380" s="25" t="s">
        <v>56</v>
      </c>
      <c r="J1380" s="17"/>
      <c r="K1380" s="25" t="s">
        <v>65</v>
      </c>
      <c r="L1380" s="25" t="s">
        <v>971</v>
      </c>
      <c r="M1380" s="25" t="s">
        <v>419</v>
      </c>
      <c r="N1380" s="26">
        <v>0</v>
      </c>
      <c r="O1380" s="26">
        <v>0</v>
      </c>
      <c r="P1380" s="27">
        <v>0</v>
      </c>
      <c r="Q1380" s="18"/>
      <c r="R1380" s="29">
        <v>0</v>
      </c>
      <c r="S1380" s="29">
        <v>0</v>
      </c>
      <c r="T1380" s="30">
        <v>0</v>
      </c>
      <c r="U1380" s="19"/>
      <c r="V1380" s="26">
        <v>0</v>
      </c>
      <c r="W1380" s="26">
        <v>0</v>
      </c>
      <c r="X1380" s="27">
        <v>0</v>
      </c>
      <c r="Y1380" s="18"/>
      <c r="Z1380" s="29">
        <v>0</v>
      </c>
      <c r="AA1380" s="29">
        <v>0</v>
      </c>
      <c r="AB1380" s="30">
        <v>0</v>
      </c>
      <c r="AC1380" s="19"/>
      <c r="AD1380" s="26">
        <v>0</v>
      </c>
      <c r="AE1380" s="26">
        <v>0</v>
      </c>
      <c r="AF1380" s="27">
        <v>0</v>
      </c>
      <c r="AG1380" s="18"/>
      <c r="AH1380" s="34">
        <v>0</v>
      </c>
      <c r="AI1380" s="34">
        <v>0</v>
      </c>
      <c r="AJ1380" s="34">
        <v>0</v>
      </c>
      <c r="AK1380" s="19"/>
      <c r="AL1380" s="35">
        <v>43622.999988425923</v>
      </c>
      <c r="AM1380" s="16"/>
    </row>
    <row r="1381" spans="1:39" ht="16.5" hidden="1" x14ac:dyDescent="0.25">
      <c r="A1381" s="25" t="s">
        <v>367</v>
      </c>
      <c r="B1381" s="25" t="s">
        <v>1040</v>
      </c>
      <c r="C1381" s="39">
        <v>15776</v>
      </c>
      <c r="D1381" s="25" t="s">
        <v>2327</v>
      </c>
      <c r="E1381" s="25" t="s">
        <v>53</v>
      </c>
      <c r="F1381" s="25" t="s">
        <v>63</v>
      </c>
      <c r="G1381" s="25" t="s">
        <v>56</v>
      </c>
      <c r="H1381" s="25" t="s">
        <v>56</v>
      </c>
      <c r="I1381" s="25" t="s">
        <v>56</v>
      </c>
      <c r="J1381" s="17"/>
      <c r="K1381" s="25" t="s">
        <v>65</v>
      </c>
      <c r="L1381" s="25" t="s">
        <v>971</v>
      </c>
      <c r="M1381" s="25" t="s">
        <v>419</v>
      </c>
      <c r="N1381" s="26">
        <v>0</v>
      </c>
      <c r="O1381" s="26">
        <v>0</v>
      </c>
      <c r="P1381" s="27">
        <v>0</v>
      </c>
      <c r="Q1381" s="18"/>
      <c r="R1381" s="29">
        <v>0</v>
      </c>
      <c r="S1381" s="29">
        <v>0</v>
      </c>
      <c r="T1381" s="30">
        <v>0</v>
      </c>
      <c r="U1381" s="19"/>
      <c r="V1381" s="26">
        <v>0</v>
      </c>
      <c r="W1381" s="26">
        <v>0</v>
      </c>
      <c r="X1381" s="27">
        <v>0</v>
      </c>
      <c r="Y1381" s="18"/>
      <c r="Z1381" s="29">
        <v>0</v>
      </c>
      <c r="AA1381" s="29">
        <v>0</v>
      </c>
      <c r="AB1381" s="30">
        <v>0</v>
      </c>
      <c r="AC1381" s="19"/>
      <c r="AD1381" s="26">
        <v>0</v>
      </c>
      <c r="AE1381" s="26">
        <v>0</v>
      </c>
      <c r="AF1381" s="27">
        <v>0</v>
      </c>
      <c r="AG1381" s="18"/>
      <c r="AH1381" s="34">
        <v>0</v>
      </c>
      <c r="AI1381" s="34">
        <v>0</v>
      </c>
      <c r="AJ1381" s="34">
        <v>0</v>
      </c>
      <c r="AK1381" s="19"/>
      <c r="AL1381" s="35">
        <v>43622.999988425923</v>
      </c>
      <c r="AM1381" s="16"/>
    </row>
    <row r="1382" spans="1:39" ht="33" hidden="1" x14ac:dyDescent="0.25">
      <c r="A1382" s="25" t="s">
        <v>367</v>
      </c>
      <c r="B1382" s="25" t="s">
        <v>1040</v>
      </c>
      <c r="C1382" s="39">
        <v>15857</v>
      </c>
      <c r="D1382" s="25" t="s">
        <v>2245</v>
      </c>
      <c r="E1382" s="25" t="s">
        <v>53</v>
      </c>
      <c r="F1382" s="25" t="s">
        <v>54</v>
      </c>
      <c r="G1382" s="25" t="s">
        <v>83</v>
      </c>
      <c r="H1382" s="25" t="s">
        <v>56</v>
      </c>
      <c r="I1382" s="25" t="s">
        <v>56</v>
      </c>
      <c r="J1382" s="17"/>
      <c r="K1382" s="25" t="s">
        <v>65</v>
      </c>
      <c r="L1382" s="25" t="s">
        <v>460</v>
      </c>
      <c r="M1382" s="25" t="s">
        <v>415</v>
      </c>
      <c r="N1382" s="26">
        <v>25882.02</v>
      </c>
      <c r="O1382" s="26">
        <v>30116.36</v>
      </c>
      <c r="P1382" s="27">
        <v>4234.34</v>
      </c>
      <c r="Q1382" s="28">
        <v>0.16360160451154895</v>
      </c>
      <c r="R1382" s="29">
        <v>19700.689999999999</v>
      </c>
      <c r="S1382" s="29">
        <v>22042.880000000001</v>
      </c>
      <c r="T1382" s="30">
        <v>2342.1900000000023</v>
      </c>
      <c r="U1382" s="31">
        <v>0.11888872927801018</v>
      </c>
      <c r="V1382" s="26">
        <v>3574.13</v>
      </c>
      <c r="W1382" s="26">
        <v>5172.16</v>
      </c>
      <c r="X1382" s="27">
        <v>1598.0299999999997</v>
      </c>
      <c r="Y1382" s="28">
        <v>0.44711020584030231</v>
      </c>
      <c r="Z1382" s="29">
        <v>2607.1999999999998</v>
      </c>
      <c r="AA1382" s="29">
        <v>549.82000000000005</v>
      </c>
      <c r="AB1382" s="30">
        <v>-2057.3799999999997</v>
      </c>
      <c r="AC1382" s="32">
        <v>-0.78911475912856699</v>
      </c>
      <c r="AD1382" s="26">
        <v>0</v>
      </c>
      <c r="AE1382" s="26">
        <v>0</v>
      </c>
      <c r="AF1382" s="27">
        <v>0</v>
      </c>
      <c r="AG1382" s="18"/>
      <c r="AH1382" s="34">
        <v>299.5</v>
      </c>
      <c r="AI1382" s="34">
        <v>315.25</v>
      </c>
      <c r="AJ1382" s="34">
        <v>15.75</v>
      </c>
      <c r="AK1382" s="32">
        <v>5.2587646076794656E-2</v>
      </c>
      <c r="AL1382" s="35">
        <v>43482.041655092595</v>
      </c>
      <c r="AM1382" s="16"/>
    </row>
    <row r="1383" spans="1:39" ht="41.25" hidden="1" x14ac:dyDescent="0.25">
      <c r="A1383" s="25" t="s">
        <v>367</v>
      </c>
      <c r="B1383" s="25" t="s">
        <v>1040</v>
      </c>
      <c r="C1383" s="39">
        <v>16033</v>
      </c>
      <c r="D1383" s="25" t="s">
        <v>2232</v>
      </c>
      <c r="E1383" s="25" t="s">
        <v>53</v>
      </c>
      <c r="F1383" s="25" t="s">
        <v>54</v>
      </c>
      <c r="G1383" s="25" t="s">
        <v>90</v>
      </c>
      <c r="H1383" s="25" t="s">
        <v>83</v>
      </c>
      <c r="I1383" s="25" t="s">
        <v>56</v>
      </c>
      <c r="J1383" s="17"/>
      <c r="K1383" s="25" t="s">
        <v>65</v>
      </c>
      <c r="L1383" s="25" t="s">
        <v>435</v>
      </c>
      <c r="M1383" s="25" t="s">
        <v>387</v>
      </c>
      <c r="N1383" s="26">
        <v>18031.36</v>
      </c>
      <c r="O1383" s="26">
        <v>19941.29</v>
      </c>
      <c r="P1383" s="27">
        <v>1909.9300000000003</v>
      </c>
      <c r="Q1383" s="28">
        <v>0.10592268137289701</v>
      </c>
      <c r="R1383" s="29">
        <v>3878.03</v>
      </c>
      <c r="S1383" s="29">
        <v>4497.3500000000004</v>
      </c>
      <c r="T1383" s="30">
        <v>619.32000000000016</v>
      </c>
      <c r="U1383" s="31">
        <v>0.1596996413127284</v>
      </c>
      <c r="V1383" s="26">
        <v>4908.8</v>
      </c>
      <c r="W1383" s="26">
        <v>5524.7</v>
      </c>
      <c r="X1383" s="27">
        <v>615.89999999999964</v>
      </c>
      <c r="Y1383" s="28">
        <v>0.12546854628422416</v>
      </c>
      <c r="Z1383" s="29">
        <v>1010</v>
      </c>
      <c r="AA1383" s="29">
        <v>143.44</v>
      </c>
      <c r="AB1383" s="30">
        <v>-866.56</v>
      </c>
      <c r="AC1383" s="32">
        <v>-0.85798019801980197</v>
      </c>
      <c r="AD1383" s="26">
        <v>8234.5300000000007</v>
      </c>
      <c r="AE1383" s="26">
        <v>8234.5300000000007</v>
      </c>
      <c r="AF1383" s="27">
        <v>0</v>
      </c>
      <c r="AG1383" s="33">
        <v>0</v>
      </c>
      <c r="AH1383" s="34">
        <v>53</v>
      </c>
      <c r="AI1383" s="34">
        <v>71</v>
      </c>
      <c r="AJ1383" s="34">
        <v>18</v>
      </c>
      <c r="AK1383" s="32">
        <v>0.33962264150943394</v>
      </c>
      <c r="AL1383" s="35">
        <v>43491.041655092595</v>
      </c>
      <c r="AM1383" s="16"/>
    </row>
    <row r="1384" spans="1:39" ht="16.5" hidden="1" x14ac:dyDescent="0.25">
      <c r="A1384" s="25" t="s">
        <v>367</v>
      </c>
      <c r="B1384" s="25" t="s">
        <v>1040</v>
      </c>
      <c r="C1384" s="39">
        <v>16160</v>
      </c>
      <c r="D1384" s="25" t="s">
        <v>2328</v>
      </c>
      <c r="E1384" s="25" t="s">
        <v>53</v>
      </c>
      <c r="F1384" s="25" t="s">
        <v>63</v>
      </c>
      <c r="G1384" s="25" t="s">
        <v>56</v>
      </c>
      <c r="H1384" s="25" t="s">
        <v>56</v>
      </c>
      <c r="I1384" s="25" t="s">
        <v>56</v>
      </c>
      <c r="J1384" s="17"/>
      <c r="K1384" s="25" t="s">
        <v>65</v>
      </c>
      <c r="L1384" s="25" t="s">
        <v>971</v>
      </c>
      <c r="M1384" s="25" t="s">
        <v>419</v>
      </c>
      <c r="N1384" s="26">
        <v>0</v>
      </c>
      <c r="O1384" s="26">
        <v>0</v>
      </c>
      <c r="P1384" s="27">
        <v>0</v>
      </c>
      <c r="Q1384" s="18"/>
      <c r="R1384" s="29">
        <v>0</v>
      </c>
      <c r="S1384" s="29">
        <v>0</v>
      </c>
      <c r="T1384" s="30">
        <v>0</v>
      </c>
      <c r="U1384" s="19"/>
      <c r="V1384" s="26">
        <v>0</v>
      </c>
      <c r="W1384" s="26">
        <v>0</v>
      </c>
      <c r="X1384" s="27">
        <v>0</v>
      </c>
      <c r="Y1384" s="18"/>
      <c r="Z1384" s="29">
        <v>0</v>
      </c>
      <c r="AA1384" s="29">
        <v>0</v>
      </c>
      <c r="AB1384" s="30">
        <v>0</v>
      </c>
      <c r="AC1384" s="19"/>
      <c r="AD1384" s="26">
        <v>0</v>
      </c>
      <c r="AE1384" s="26">
        <v>0</v>
      </c>
      <c r="AF1384" s="27">
        <v>0</v>
      </c>
      <c r="AG1384" s="18"/>
      <c r="AH1384" s="34">
        <v>0</v>
      </c>
      <c r="AI1384" s="34">
        <v>0</v>
      </c>
      <c r="AJ1384" s="34">
        <v>0</v>
      </c>
      <c r="AK1384" s="19"/>
      <c r="AL1384" s="35">
        <v>43622.999988425923</v>
      </c>
      <c r="AM1384" s="16"/>
    </row>
    <row r="1385" spans="1:39" ht="16.5" hidden="1" x14ac:dyDescent="0.25">
      <c r="A1385" s="25" t="s">
        <v>367</v>
      </c>
      <c r="B1385" s="25" t="s">
        <v>1040</v>
      </c>
      <c r="C1385" s="39">
        <v>16161</v>
      </c>
      <c r="D1385" s="25" t="s">
        <v>2302</v>
      </c>
      <c r="E1385" s="25" t="s">
        <v>53</v>
      </c>
      <c r="F1385" s="25" t="s">
        <v>63</v>
      </c>
      <c r="G1385" s="25" t="s">
        <v>56</v>
      </c>
      <c r="H1385" s="25" t="s">
        <v>56</v>
      </c>
      <c r="I1385" s="25" t="s">
        <v>56</v>
      </c>
      <c r="J1385" s="17"/>
      <c r="K1385" s="25" t="s">
        <v>65</v>
      </c>
      <c r="L1385" s="25" t="s">
        <v>971</v>
      </c>
      <c r="M1385" s="25" t="s">
        <v>419</v>
      </c>
      <c r="N1385" s="26">
        <v>0</v>
      </c>
      <c r="O1385" s="26">
        <v>0</v>
      </c>
      <c r="P1385" s="27">
        <v>0</v>
      </c>
      <c r="Q1385" s="18"/>
      <c r="R1385" s="29">
        <v>0</v>
      </c>
      <c r="S1385" s="29">
        <v>0</v>
      </c>
      <c r="T1385" s="30">
        <v>0</v>
      </c>
      <c r="U1385" s="19"/>
      <c r="V1385" s="26">
        <v>0</v>
      </c>
      <c r="W1385" s="26">
        <v>0</v>
      </c>
      <c r="X1385" s="27">
        <v>0</v>
      </c>
      <c r="Y1385" s="18"/>
      <c r="Z1385" s="29">
        <v>0</v>
      </c>
      <c r="AA1385" s="29">
        <v>0</v>
      </c>
      <c r="AB1385" s="30">
        <v>0</v>
      </c>
      <c r="AC1385" s="19"/>
      <c r="AD1385" s="26">
        <v>0</v>
      </c>
      <c r="AE1385" s="26">
        <v>0</v>
      </c>
      <c r="AF1385" s="27">
        <v>0</v>
      </c>
      <c r="AG1385" s="18"/>
      <c r="AH1385" s="34">
        <v>0</v>
      </c>
      <c r="AI1385" s="34">
        <v>0</v>
      </c>
      <c r="AJ1385" s="34">
        <v>0</v>
      </c>
      <c r="AK1385" s="19"/>
      <c r="AL1385" s="35">
        <v>43622.999988425923</v>
      </c>
      <c r="AM1385" s="16"/>
    </row>
    <row r="1386" spans="1:39" ht="16.5" hidden="1" x14ac:dyDescent="0.25">
      <c r="A1386" s="25" t="s">
        <v>367</v>
      </c>
      <c r="B1386" s="25" t="s">
        <v>1040</v>
      </c>
      <c r="C1386" s="39">
        <v>16164</v>
      </c>
      <c r="D1386" s="25" t="s">
        <v>2293</v>
      </c>
      <c r="E1386" s="25" t="s">
        <v>53</v>
      </c>
      <c r="F1386" s="25" t="s">
        <v>63</v>
      </c>
      <c r="G1386" s="25" t="s">
        <v>56</v>
      </c>
      <c r="H1386" s="25" t="s">
        <v>56</v>
      </c>
      <c r="I1386" s="25" t="s">
        <v>56</v>
      </c>
      <c r="J1386" s="17"/>
      <c r="K1386" s="25" t="s">
        <v>65</v>
      </c>
      <c r="L1386" s="25" t="s">
        <v>971</v>
      </c>
      <c r="M1386" s="25" t="s">
        <v>419</v>
      </c>
      <c r="N1386" s="26">
        <v>0</v>
      </c>
      <c r="O1386" s="26">
        <v>0</v>
      </c>
      <c r="P1386" s="27">
        <v>0</v>
      </c>
      <c r="Q1386" s="18"/>
      <c r="R1386" s="29">
        <v>0</v>
      </c>
      <c r="S1386" s="29">
        <v>0</v>
      </c>
      <c r="T1386" s="30">
        <v>0</v>
      </c>
      <c r="U1386" s="19"/>
      <c r="V1386" s="26">
        <v>0</v>
      </c>
      <c r="W1386" s="26">
        <v>0</v>
      </c>
      <c r="X1386" s="27">
        <v>0</v>
      </c>
      <c r="Y1386" s="18"/>
      <c r="Z1386" s="29">
        <v>0</v>
      </c>
      <c r="AA1386" s="29">
        <v>0</v>
      </c>
      <c r="AB1386" s="30">
        <v>0</v>
      </c>
      <c r="AC1386" s="19"/>
      <c r="AD1386" s="26">
        <v>0</v>
      </c>
      <c r="AE1386" s="26">
        <v>0</v>
      </c>
      <c r="AF1386" s="27">
        <v>0</v>
      </c>
      <c r="AG1386" s="18"/>
      <c r="AH1386" s="34">
        <v>0</v>
      </c>
      <c r="AI1386" s="34">
        <v>0</v>
      </c>
      <c r="AJ1386" s="34">
        <v>0</v>
      </c>
      <c r="AK1386" s="19"/>
      <c r="AL1386" s="35">
        <v>43622.999988425923</v>
      </c>
      <c r="AM1386" s="16"/>
    </row>
    <row r="1387" spans="1:39" ht="16.5" hidden="1" x14ac:dyDescent="0.25">
      <c r="A1387" s="25" t="s">
        <v>367</v>
      </c>
      <c r="B1387" s="25" t="s">
        <v>1040</v>
      </c>
      <c r="C1387" s="39">
        <v>16165</v>
      </c>
      <c r="D1387" s="25" t="s">
        <v>2289</v>
      </c>
      <c r="E1387" s="25" t="s">
        <v>53</v>
      </c>
      <c r="F1387" s="25" t="s">
        <v>63</v>
      </c>
      <c r="G1387" s="25" t="s">
        <v>56</v>
      </c>
      <c r="H1387" s="25" t="s">
        <v>56</v>
      </c>
      <c r="I1387" s="25" t="s">
        <v>56</v>
      </c>
      <c r="J1387" s="17"/>
      <c r="K1387" s="25" t="s">
        <v>65</v>
      </c>
      <c r="L1387" s="25" t="s">
        <v>971</v>
      </c>
      <c r="M1387" s="25" t="s">
        <v>419</v>
      </c>
      <c r="N1387" s="26">
        <v>0</v>
      </c>
      <c r="O1387" s="26">
        <v>0</v>
      </c>
      <c r="P1387" s="27">
        <v>0</v>
      </c>
      <c r="Q1387" s="18"/>
      <c r="R1387" s="29">
        <v>0</v>
      </c>
      <c r="S1387" s="29">
        <v>0</v>
      </c>
      <c r="T1387" s="30">
        <v>0</v>
      </c>
      <c r="U1387" s="19"/>
      <c r="V1387" s="26">
        <v>0</v>
      </c>
      <c r="W1387" s="26">
        <v>0</v>
      </c>
      <c r="X1387" s="27">
        <v>0</v>
      </c>
      <c r="Y1387" s="18"/>
      <c r="Z1387" s="29">
        <v>0</v>
      </c>
      <c r="AA1387" s="29">
        <v>0</v>
      </c>
      <c r="AB1387" s="30">
        <v>0</v>
      </c>
      <c r="AC1387" s="19"/>
      <c r="AD1387" s="26">
        <v>0</v>
      </c>
      <c r="AE1387" s="26">
        <v>0</v>
      </c>
      <c r="AF1387" s="27">
        <v>0</v>
      </c>
      <c r="AG1387" s="18"/>
      <c r="AH1387" s="34">
        <v>0</v>
      </c>
      <c r="AI1387" s="34">
        <v>0</v>
      </c>
      <c r="AJ1387" s="34">
        <v>0</v>
      </c>
      <c r="AK1387" s="19"/>
      <c r="AL1387" s="35">
        <v>43622.999988425923</v>
      </c>
      <c r="AM1387" s="16"/>
    </row>
    <row r="1388" spans="1:39" ht="16.5" hidden="1" x14ac:dyDescent="0.25">
      <c r="A1388" s="25" t="s">
        <v>367</v>
      </c>
      <c r="B1388" s="25" t="s">
        <v>1040</v>
      </c>
      <c r="C1388" s="39">
        <v>16171</v>
      </c>
      <c r="D1388" s="25" t="s">
        <v>2231</v>
      </c>
      <c r="E1388" s="25" t="s">
        <v>53</v>
      </c>
      <c r="F1388" s="25" t="s">
        <v>63</v>
      </c>
      <c r="G1388" s="25" t="s">
        <v>56</v>
      </c>
      <c r="H1388" s="25" t="s">
        <v>56</v>
      </c>
      <c r="I1388" s="25" t="s">
        <v>56</v>
      </c>
      <c r="J1388" s="17"/>
      <c r="K1388" s="25" t="s">
        <v>65</v>
      </c>
      <c r="L1388" s="25" t="s">
        <v>971</v>
      </c>
      <c r="M1388" s="25" t="s">
        <v>419</v>
      </c>
      <c r="N1388" s="26">
        <v>0</v>
      </c>
      <c r="O1388" s="26">
        <v>0</v>
      </c>
      <c r="P1388" s="27">
        <v>0</v>
      </c>
      <c r="Q1388" s="18"/>
      <c r="R1388" s="29">
        <v>0</v>
      </c>
      <c r="S1388" s="29">
        <v>0</v>
      </c>
      <c r="T1388" s="30">
        <v>0</v>
      </c>
      <c r="U1388" s="19"/>
      <c r="V1388" s="26">
        <v>0</v>
      </c>
      <c r="W1388" s="26">
        <v>0</v>
      </c>
      <c r="X1388" s="27">
        <v>0</v>
      </c>
      <c r="Y1388" s="18"/>
      <c r="Z1388" s="29">
        <v>0</v>
      </c>
      <c r="AA1388" s="29">
        <v>0</v>
      </c>
      <c r="AB1388" s="30">
        <v>0</v>
      </c>
      <c r="AC1388" s="19"/>
      <c r="AD1388" s="26">
        <v>0</v>
      </c>
      <c r="AE1388" s="26">
        <v>0</v>
      </c>
      <c r="AF1388" s="27">
        <v>0</v>
      </c>
      <c r="AG1388" s="18"/>
      <c r="AH1388" s="34">
        <v>0</v>
      </c>
      <c r="AI1388" s="34">
        <v>0</v>
      </c>
      <c r="AJ1388" s="34">
        <v>0</v>
      </c>
      <c r="AK1388" s="19"/>
      <c r="AL1388" s="35">
        <v>43622.999988425923</v>
      </c>
      <c r="AM1388" s="16"/>
    </row>
    <row r="1389" spans="1:39" ht="24.75" hidden="1" x14ac:dyDescent="0.25">
      <c r="A1389" s="25" t="s">
        <v>367</v>
      </c>
      <c r="B1389" s="25" t="s">
        <v>1040</v>
      </c>
      <c r="C1389" s="39">
        <v>16175</v>
      </c>
      <c r="D1389" s="25" t="s">
        <v>2356</v>
      </c>
      <c r="E1389" s="25" t="s">
        <v>53</v>
      </c>
      <c r="F1389" s="25" t="s">
        <v>54</v>
      </c>
      <c r="G1389" s="25" t="s">
        <v>90</v>
      </c>
      <c r="H1389" s="25" t="s">
        <v>56</v>
      </c>
      <c r="I1389" s="25" t="s">
        <v>56</v>
      </c>
      <c r="J1389" s="17"/>
      <c r="K1389" s="25" t="s">
        <v>65</v>
      </c>
      <c r="L1389" s="25" t="s">
        <v>971</v>
      </c>
      <c r="M1389" s="25" t="s">
        <v>374</v>
      </c>
      <c r="N1389" s="26">
        <v>14248.15</v>
      </c>
      <c r="O1389" s="26">
        <v>17116.21</v>
      </c>
      <c r="P1389" s="27">
        <v>2868.0599999999995</v>
      </c>
      <c r="Q1389" s="28">
        <v>0.20129350126156725</v>
      </c>
      <c r="R1389" s="29">
        <v>11353.36</v>
      </c>
      <c r="S1389" s="29">
        <v>14061.85</v>
      </c>
      <c r="T1389" s="30">
        <v>2708.49</v>
      </c>
      <c r="U1389" s="31">
        <v>0.23856285716298961</v>
      </c>
      <c r="V1389" s="26">
        <v>893.79</v>
      </c>
      <c r="W1389" s="26">
        <v>977.92</v>
      </c>
      <c r="X1389" s="27">
        <v>84.13</v>
      </c>
      <c r="Y1389" s="28">
        <v>9.4127255843095128E-2</v>
      </c>
      <c r="Z1389" s="29">
        <v>2001</v>
      </c>
      <c r="AA1389" s="29">
        <v>610.92999999999995</v>
      </c>
      <c r="AB1389" s="30">
        <v>-1390.0700000000002</v>
      </c>
      <c r="AC1389" s="32">
        <v>-0.69468765617191408</v>
      </c>
      <c r="AD1389" s="26">
        <v>0</v>
      </c>
      <c r="AE1389" s="26">
        <v>0</v>
      </c>
      <c r="AF1389" s="27">
        <v>0</v>
      </c>
      <c r="AG1389" s="18"/>
      <c r="AH1389" s="34">
        <v>173</v>
      </c>
      <c r="AI1389" s="34">
        <v>207.25</v>
      </c>
      <c r="AJ1389" s="34">
        <v>34.25</v>
      </c>
      <c r="AK1389" s="32">
        <v>0.19797687861271676</v>
      </c>
      <c r="AL1389" s="35">
        <v>43496.041655092595</v>
      </c>
      <c r="AM1389" s="16"/>
    </row>
    <row r="1390" spans="1:39" ht="24.75" hidden="1" x14ac:dyDescent="0.25">
      <c r="A1390" s="25" t="s">
        <v>367</v>
      </c>
      <c r="B1390" s="25" t="s">
        <v>1040</v>
      </c>
      <c r="C1390" s="39">
        <v>16274</v>
      </c>
      <c r="D1390" s="25" t="s">
        <v>2267</v>
      </c>
      <c r="E1390" s="25" t="s">
        <v>53</v>
      </c>
      <c r="F1390" s="25" t="s">
        <v>63</v>
      </c>
      <c r="G1390" s="25" t="s">
        <v>56</v>
      </c>
      <c r="H1390" s="25" t="s">
        <v>56</v>
      </c>
      <c r="I1390" s="25" t="s">
        <v>56</v>
      </c>
      <c r="J1390" s="17"/>
      <c r="K1390" s="25" t="s">
        <v>65</v>
      </c>
      <c r="L1390" s="25" t="s">
        <v>2076</v>
      </c>
      <c r="M1390" s="25" t="s">
        <v>419</v>
      </c>
      <c r="N1390" s="26">
        <v>0</v>
      </c>
      <c r="O1390" s="26">
        <v>1416.53</v>
      </c>
      <c r="P1390" s="27">
        <v>1416.53</v>
      </c>
      <c r="Q1390" s="18"/>
      <c r="R1390" s="29">
        <v>0</v>
      </c>
      <c r="S1390" s="29">
        <v>1416.53</v>
      </c>
      <c r="T1390" s="30">
        <v>1416.53</v>
      </c>
      <c r="U1390" s="19"/>
      <c r="V1390" s="26">
        <v>0</v>
      </c>
      <c r="W1390" s="26">
        <v>0</v>
      </c>
      <c r="X1390" s="27">
        <v>0</v>
      </c>
      <c r="Y1390" s="18"/>
      <c r="Z1390" s="29">
        <v>0</v>
      </c>
      <c r="AA1390" s="29">
        <v>0</v>
      </c>
      <c r="AB1390" s="30">
        <v>0</v>
      </c>
      <c r="AC1390" s="19"/>
      <c r="AD1390" s="26">
        <v>0</v>
      </c>
      <c r="AE1390" s="26">
        <v>0</v>
      </c>
      <c r="AF1390" s="27">
        <v>0</v>
      </c>
      <c r="AG1390" s="18"/>
      <c r="AH1390" s="34">
        <v>0</v>
      </c>
      <c r="AI1390" s="34">
        <v>21</v>
      </c>
      <c r="AJ1390" s="34">
        <v>21</v>
      </c>
      <c r="AK1390" s="19"/>
      <c r="AL1390" s="35">
        <v>43591.999988425923</v>
      </c>
      <c r="AM1390" s="16"/>
    </row>
    <row r="1391" spans="1:39" ht="24.75" hidden="1" x14ac:dyDescent="0.25">
      <c r="A1391" s="25" t="s">
        <v>367</v>
      </c>
      <c r="B1391" s="25" t="s">
        <v>1040</v>
      </c>
      <c r="C1391" s="39">
        <v>16278</v>
      </c>
      <c r="D1391" s="25" t="s">
        <v>2334</v>
      </c>
      <c r="E1391" s="25" t="s">
        <v>53</v>
      </c>
      <c r="F1391" s="25" t="s">
        <v>63</v>
      </c>
      <c r="G1391" s="25" t="s">
        <v>56</v>
      </c>
      <c r="H1391" s="25" t="s">
        <v>56</v>
      </c>
      <c r="I1391" s="25" t="s">
        <v>56</v>
      </c>
      <c r="J1391" s="17"/>
      <c r="K1391" s="25" t="s">
        <v>65</v>
      </c>
      <c r="L1391" s="25" t="s">
        <v>2076</v>
      </c>
      <c r="M1391" s="25" t="s">
        <v>419</v>
      </c>
      <c r="N1391" s="26">
        <v>0</v>
      </c>
      <c r="O1391" s="26">
        <v>2442.12</v>
      </c>
      <c r="P1391" s="27">
        <v>2442.12</v>
      </c>
      <c r="Q1391" s="18"/>
      <c r="R1391" s="29">
        <v>0</v>
      </c>
      <c r="S1391" s="29">
        <v>2442.12</v>
      </c>
      <c r="T1391" s="30">
        <v>2442.12</v>
      </c>
      <c r="U1391" s="19"/>
      <c r="V1391" s="26">
        <v>0</v>
      </c>
      <c r="W1391" s="26">
        <v>0</v>
      </c>
      <c r="X1391" s="27">
        <v>0</v>
      </c>
      <c r="Y1391" s="18"/>
      <c r="Z1391" s="29">
        <v>0</v>
      </c>
      <c r="AA1391" s="29">
        <v>0</v>
      </c>
      <c r="AB1391" s="30">
        <v>0</v>
      </c>
      <c r="AC1391" s="19"/>
      <c r="AD1391" s="26">
        <v>0</v>
      </c>
      <c r="AE1391" s="26">
        <v>0</v>
      </c>
      <c r="AF1391" s="27">
        <v>0</v>
      </c>
      <c r="AG1391" s="18"/>
      <c r="AH1391" s="34">
        <v>0</v>
      </c>
      <c r="AI1391" s="34">
        <v>37</v>
      </c>
      <c r="AJ1391" s="34">
        <v>37</v>
      </c>
      <c r="AK1391" s="19"/>
      <c r="AL1391" s="35">
        <v>43591.999988425923</v>
      </c>
      <c r="AM1391" s="16"/>
    </row>
    <row r="1392" spans="1:39" ht="24.75" hidden="1" x14ac:dyDescent="0.25">
      <c r="A1392" s="25" t="s">
        <v>367</v>
      </c>
      <c r="B1392" s="25" t="s">
        <v>1040</v>
      </c>
      <c r="C1392" s="39">
        <v>16283</v>
      </c>
      <c r="D1392" s="25" t="s">
        <v>2373</v>
      </c>
      <c r="E1392" s="25" t="s">
        <v>53</v>
      </c>
      <c r="F1392" s="25" t="s">
        <v>63</v>
      </c>
      <c r="G1392" s="25" t="s">
        <v>56</v>
      </c>
      <c r="H1392" s="25" t="s">
        <v>56</v>
      </c>
      <c r="I1392" s="25" t="s">
        <v>56</v>
      </c>
      <c r="J1392" s="17"/>
      <c r="K1392" s="25" t="s">
        <v>65</v>
      </c>
      <c r="L1392" s="25" t="s">
        <v>2076</v>
      </c>
      <c r="M1392" s="25" t="s">
        <v>419</v>
      </c>
      <c r="N1392" s="26">
        <v>0</v>
      </c>
      <c r="O1392" s="26">
        <v>0</v>
      </c>
      <c r="P1392" s="27">
        <v>0</v>
      </c>
      <c r="Q1392" s="18"/>
      <c r="R1392" s="29">
        <v>0</v>
      </c>
      <c r="S1392" s="29">
        <v>0</v>
      </c>
      <c r="T1392" s="30">
        <v>0</v>
      </c>
      <c r="U1392" s="19"/>
      <c r="V1392" s="26">
        <v>0</v>
      </c>
      <c r="W1392" s="26">
        <v>0</v>
      </c>
      <c r="X1392" s="27">
        <v>0</v>
      </c>
      <c r="Y1392" s="18"/>
      <c r="Z1392" s="29">
        <v>0</v>
      </c>
      <c r="AA1392" s="29">
        <v>0</v>
      </c>
      <c r="AB1392" s="30">
        <v>0</v>
      </c>
      <c r="AC1392" s="19"/>
      <c r="AD1392" s="26">
        <v>0</v>
      </c>
      <c r="AE1392" s="26">
        <v>0</v>
      </c>
      <c r="AF1392" s="27">
        <v>0</v>
      </c>
      <c r="AG1392" s="18"/>
      <c r="AH1392" s="34">
        <v>0</v>
      </c>
      <c r="AI1392" s="34">
        <v>0</v>
      </c>
      <c r="AJ1392" s="34">
        <v>0</v>
      </c>
      <c r="AK1392" s="19"/>
      <c r="AL1392" s="35">
        <v>43591.999988425923</v>
      </c>
      <c r="AM1392" s="16"/>
    </row>
    <row r="1393" spans="1:39" ht="24.75" hidden="1" x14ac:dyDescent="0.25">
      <c r="A1393" s="25" t="s">
        <v>367</v>
      </c>
      <c r="B1393" s="25" t="s">
        <v>1040</v>
      </c>
      <c r="C1393" s="39">
        <v>16284</v>
      </c>
      <c r="D1393" s="25" t="s">
        <v>2443</v>
      </c>
      <c r="E1393" s="25" t="s">
        <v>53</v>
      </c>
      <c r="F1393" s="25" t="s">
        <v>63</v>
      </c>
      <c r="G1393" s="25" t="s">
        <v>56</v>
      </c>
      <c r="H1393" s="25" t="s">
        <v>56</v>
      </c>
      <c r="I1393" s="25" t="s">
        <v>56</v>
      </c>
      <c r="J1393" s="17"/>
      <c r="K1393" s="25" t="s">
        <v>65</v>
      </c>
      <c r="L1393" s="25" t="s">
        <v>2076</v>
      </c>
      <c r="M1393" s="25" t="s">
        <v>419</v>
      </c>
      <c r="N1393" s="26">
        <v>0</v>
      </c>
      <c r="O1393" s="26">
        <v>1875.65</v>
      </c>
      <c r="P1393" s="27">
        <v>1875.65</v>
      </c>
      <c r="Q1393" s="18"/>
      <c r="R1393" s="29">
        <v>0</v>
      </c>
      <c r="S1393" s="29">
        <v>1875.65</v>
      </c>
      <c r="T1393" s="30">
        <v>1875.65</v>
      </c>
      <c r="U1393" s="19"/>
      <c r="V1393" s="26">
        <v>0</v>
      </c>
      <c r="W1393" s="26">
        <v>0</v>
      </c>
      <c r="X1393" s="27">
        <v>0</v>
      </c>
      <c r="Y1393" s="18"/>
      <c r="Z1393" s="29">
        <v>0</v>
      </c>
      <c r="AA1393" s="29">
        <v>0</v>
      </c>
      <c r="AB1393" s="30">
        <v>0</v>
      </c>
      <c r="AC1393" s="19"/>
      <c r="AD1393" s="26">
        <v>0</v>
      </c>
      <c r="AE1393" s="26">
        <v>0</v>
      </c>
      <c r="AF1393" s="27">
        <v>0</v>
      </c>
      <c r="AG1393" s="18"/>
      <c r="AH1393" s="34">
        <v>0</v>
      </c>
      <c r="AI1393" s="34">
        <v>28</v>
      </c>
      <c r="AJ1393" s="34">
        <v>28</v>
      </c>
      <c r="AK1393" s="19"/>
      <c r="AL1393" s="35">
        <v>43591.999988425923</v>
      </c>
      <c r="AM1393" s="16"/>
    </row>
    <row r="1394" spans="1:39" ht="24.75" hidden="1" x14ac:dyDescent="0.25">
      <c r="A1394" s="25" t="s">
        <v>367</v>
      </c>
      <c r="B1394" s="25" t="s">
        <v>1040</v>
      </c>
      <c r="C1394" s="39">
        <v>16288</v>
      </c>
      <c r="D1394" s="25" t="s">
        <v>2120</v>
      </c>
      <c r="E1394" s="25" t="s">
        <v>53</v>
      </c>
      <c r="F1394" s="25" t="s">
        <v>63</v>
      </c>
      <c r="G1394" s="25" t="s">
        <v>56</v>
      </c>
      <c r="H1394" s="25" t="s">
        <v>56</v>
      </c>
      <c r="I1394" s="25" t="s">
        <v>56</v>
      </c>
      <c r="J1394" s="17"/>
      <c r="K1394" s="25" t="s">
        <v>65</v>
      </c>
      <c r="L1394" s="25" t="s">
        <v>2076</v>
      </c>
      <c r="M1394" s="25" t="s">
        <v>419</v>
      </c>
      <c r="N1394" s="26">
        <v>0</v>
      </c>
      <c r="O1394" s="26">
        <v>1234.3</v>
      </c>
      <c r="P1394" s="27">
        <v>1234.3</v>
      </c>
      <c r="Q1394" s="18"/>
      <c r="R1394" s="29">
        <v>0</v>
      </c>
      <c r="S1394" s="29">
        <v>1234.3</v>
      </c>
      <c r="T1394" s="30">
        <v>1234.3</v>
      </c>
      <c r="U1394" s="19"/>
      <c r="V1394" s="26">
        <v>0</v>
      </c>
      <c r="W1394" s="26">
        <v>0</v>
      </c>
      <c r="X1394" s="27">
        <v>0</v>
      </c>
      <c r="Y1394" s="18"/>
      <c r="Z1394" s="29">
        <v>0</v>
      </c>
      <c r="AA1394" s="29">
        <v>0</v>
      </c>
      <c r="AB1394" s="30">
        <v>0</v>
      </c>
      <c r="AC1394" s="19"/>
      <c r="AD1394" s="26">
        <v>0</v>
      </c>
      <c r="AE1394" s="26">
        <v>0</v>
      </c>
      <c r="AF1394" s="27">
        <v>0</v>
      </c>
      <c r="AG1394" s="18"/>
      <c r="AH1394" s="34">
        <v>0</v>
      </c>
      <c r="AI1394" s="34">
        <v>17.5</v>
      </c>
      <c r="AJ1394" s="34">
        <v>17.5</v>
      </c>
      <c r="AK1394" s="19"/>
      <c r="AL1394" s="35">
        <v>43591.999988425923</v>
      </c>
      <c r="AM1394" s="16"/>
    </row>
    <row r="1395" spans="1:39" ht="41.25" hidden="1" x14ac:dyDescent="0.25">
      <c r="A1395" s="25" t="s">
        <v>367</v>
      </c>
      <c r="B1395" s="25" t="s">
        <v>1040</v>
      </c>
      <c r="C1395" s="39">
        <v>16317</v>
      </c>
      <c r="D1395" s="25" t="s">
        <v>2322</v>
      </c>
      <c r="E1395" s="25" t="s">
        <v>53</v>
      </c>
      <c r="F1395" s="25" t="s">
        <v>54</v>
      </c>
      <c r="G1395" s="25" t="s">
        <v>75</v>
      </c>
      <c r="H1395" s="25" t="s">
        <v>423</v>
      </c>
      <c r="I1395" s="25" t="s">
        <v>56</v>
      </c>
      <c r="J1395" s="17"/>
      <c r="K1395" s="25" t="s">
        <v>65</v>
      </c>
      <c r="L1395" s="25" t="s">
        <v>484</v>
      </c>
      <c r="M1395" s="25" t="s">
        <v>2033</v>
      </c>
      <c r="N1395" s="26">
        <v>4416.88</v>
      </c>
      <c r="O1395" s="26">
        <v>2332.0700000000002</v>
      </c>
      <c r="P1395" s="27">
        <v>-2084.81</v>
      </c>
      <c r="Q1395" s="28">
        <v>-0.47200965387332233</v>
      </c>
      <c r="R1395" s="29">
        <v>2602.58</v>
      </c>
      <c r="S1395" s="29">
        <v>0</v>
      </c>
      <c r="T1395" s="30">
        <v>-2602.58</v>
      </c>
      <c r="U1395" s="31">
        <v>-1</v>
      </c>
      <c r="V1395" s="26">
        <v>734.8</v>
      </c>
      <c r="W1395" s="26">
        <v>0</v>
      </c>
      <c r="X1395" s="27">
        <v>-734.8</v>
      </c>
      <c r="Y1395" s="28">
        <v>-1</v>
      </c>
      <c r="Z1395" s="29">
        <v>280</v>
      </c>
      <c r="AA1395" s="29">
        <v>0</v>
      </c>
      <c r="AB1395" s="30">
        <v>-280</v>
      </c>
      <c r="AC1395" s="32">
        <v>-1</v>
      </c>
      <c r="AD1395" s="26">
        <v>799.5</v>
      </c>
      <c r="AE1395" s="26">
        <v>0</v>
      </c>
      <c r="AF1395" s="27">
        <v>-799.5</v>
      </c>
      <c r="AG1395" s="33">
        <v>-1</v>
      </c>
      <c r="AH1395" s="34">
        <v>36</v>
      </c>
      <c r="AI1395" s="34">
        <v>24.25</v>
      </c>
      <c r="AJ1395" s="34">
        <v>-11.75</v>
      </c>
      <c r="AK1395" s="32">
        <v>-0.3263888888888889</v>
      </c>
      <c r="AL1395" s="35">
        <v>43476.041655092595</v>
      </c>
      <c r="AM1395" s="16"/>
    </row>
    <row r="1396" spans="1:39" ht="33" hidden="1" x14ac:dyDescent="0.25">
      <c r="A1396" s="25" t="s">
        <v>367</v>
      </c>
      <c r="B1396" s="25" t="s">
        <v>1040</v>
      </c>
      <c r="C1396" s="39">
        <v>16323</v>
      </c>
      <c r="D1396" s="25" t="s">
        <v>2318</v>
      </c>
      <c r="E1396" s="25" t="s">
        <v>53</v>
      </c>
      <c r="F1396" s="25" t="s">
        <v>54</v>
      </c>
      <c r="G1396" s="25" t="s">
        <v>75</v>
      </c>
      <c r="H1396" s="25" t="s">
        <v>56</v>
      </c>
      <c r="I1396" s="25" t="s">
        <v>56</v>
      </c>
      <c r="J1396" s="17"/>
      <c r="K1396" s="25" t="s">
        <v>65</v>
      </c>
      <c r="L1396" s="25" t="s">
        <v>382</v>
      </c>
      <c r="M1396" s="25" t="s">
        <v>2033</v>
      </c>
      <c r="N1396" s="26">
        <v>27345.599999999999</v>
      </c>
      <c r="O1396" s="26">
        <v>24203.24</v>
      </c>
      <c r="P1396" s="27">
        <v>-3142.3599999999969</v>
      </c>
      <c r="Q1396" s="28">
        <v>-0.11491281961266153</v>
      </c>
      <c r="R1396" s="29">
        <v>10842.51</v>
      </c>
      <c r="S1396" s="29">
        <v>10153.5</v>
      </c>
      <c r="T1396" s="30">
        <v>-689.01000000000022</v>
      </c>
      <c r="U1396" s="31">
        <v>-6.3547093800236307E-2</v>
      </c>
      <c r="V1396" s="26">
        <v>8968.69</v>
      </c>
      <c r="W1396" s="26">
        <v>6445.22</v>
      </c>
      <c r="X1396" s="27">
        <v>-2523.4700000000003</v>
      </c>
      <c r="Y1396" s="28">
        <v>-0.28136439100916633</v>
      </c>
      <c r="Z1396" s="29">
        <v>3334.4</v>
      </c>
      <c r="AA1396" s="29">
        <v>627.62</v>
      </c>
      <c r="AB1396" s="30">
        <v>-2706.78</v>
      </c>
      <c r="AC1396" s="32">
        <v>-0.81177423224568146</v>
      </c>
      <c r="AD1396" s="26">
        <v>4200</v>
      </c>
      <c r="AE1396" s="26">
        <v>2636.49</v>
      </c>
      <c r="AF1396" s="27">
        <v>-1563.5100000000002</v>
      </c>
      <c r="AG1396" s="33">
        <v>-0.37226428571428577</v>
      </c>
      <c r="AH1396" s="34">
        <v>194</v>
      </c>
      <c r="AI1396" s="34">
        <v>161</v>
      </c>
      <c r="AJ1396" s="34">
        <v>-33</v>
      </c>
      <c r="AK1396" s="32">
        <v>-0.17010309278350516</v>
      </c>
      <c r="AL1396" s="35">
        <v>43491.041655092595</v>
      </c>
      <c r="AM1396" s="16"/>
    </row>
    <row r="1397" spans="1:39" ht="33" hidden="1" x14ac:dyDescent="0.25">
      <c r="A1397" s="25" t="s">
        <v>367</v>
      </c>
      <c r="B1397" s="25" t="s">
        <v>1040</v>
      </c>
      <c r="C1397" s="39">
        <v>16340</v>
      </c>
      <c r="D1397" s="25" t="s">
        <v>2262</v>
      </c>
      <c r="E1397" s="25" t="s">
        <v>53</v>
      </c>
      <c r="F1397" s="25" t="s">
        <v>54</v>
      </c>
      <c r="G1397" s="25" t="s">
        <v>211</v>
      </c>
      <c r="H1397" s="25" t="s">
        <v>56</v>
      </c>
      <c r="I1397" s="25" t="s">
        <v>56</v>
      </c>
      <c r="J1397" s="17"/>
      <c r="K1397" s="25" t="s">
        <v>65</v>
      </c>
      <c r="L1397" s="25" t="s">
        <v>488</v>
      </c>
      <c r="M1397" s="25" t="s">
        <v>387</v>
      </c>
      <c r="N1397" s="26">
        <v>9962.68</v>
      </c>
      <c r="O1397" s="26">
        <v>8113.45</v>
      </c>
      <c r="P1397" s="27">
        <v>-1849.2300000000005</v>
      </c>
      <c r="Q1397" s="28">
        <v>-0.18561571785905001</v>
      </c>
      <c r="R1397" s="29">
        <v>4652.9399999999996</v>
      </c>
      <c r="S1397" s="29">
        <v>4398.88</v>
      </c>
      <c r="T1397" s="30">
        <v>-254.05999999999949</v>
      </c>
      <c r="U1397" s="31">
        <v>-5.4602036561829617E-2</v>
      </c>
      <c r="V1397" s="26">
        <v>1043.77</v>
      </c>
      <c r="W1397" s="26">
        <v>632</v>
      </c>
      <c r="X1397" s="27">
        <v>-411.77</v>
      </c>
      <c r="Y1397" s="28">
        <v>-0.39450262030907191</v>
      </c>
      <c r="Z1397" s="29">
        <v>1701.2</v>
      </c>
      <c r="AA1397" s="29">
        <v>185.08</v>
      </c>
      <c r="AB1397" s="30">
        <v>-1516.1200000000001</v>
      </c>
      <c r="AC1397" s="32">
        <v>-0.89120620738302381</v>
      </c>
      <c r="AD1397" s="26">
        <v>2564.77</v>
      </c>
      <c r="AE1397" s="26">
        <v>1839.77</v>
      </c>
      <c r="AF1397" s="27">
        <v>-725</v>
      </c>
      <c r="AG1397" s="33">
        <v>-0.28267641932804893</v>
      </c>
      <c r="AH1397" s="34">
        <v>65.5</v>
      </c>
      <c r="AI1397" s="34">
        <v>65</v>
      </c>
      <c r="AJ1397" s="34">
        <v>-0.5</v>
      </c>
      <c r="AK1397" s="32">
        <v>-7.6335877862595417E-3</v>
      </c>
      <c r="AL1397" s="35">
        <v>43491.041655092595</v>
      </c>
      <c r="AM1397" s="16"/>
    </row>
    <row r="1398" spans="1:39" ht="24.75" hidden="1" x14ac:dyDescent="0.25">
      <c r="A1398" s="25" t="s">
        <v>367</v>
      </c>
      <c r="B1398" s="25" t="s">
        <v>1040</v>
      </c>
      <c r="C1398" s="39">
        <v>16346</v>
      </c>
      <c r="D1398" s="25" t="s">
        <v>2339</v>
      </c>
      <c r="E1398" s="25" t="s">
        <v>53</v>
      </c>
      <c r="F1398" s="25" t="s">
        <v>63</v>
      </c>
      <c r="G1398" s="25" t="s">
        <v>56</v>
      </c>
      <c r="H1398" s="25" t="s">
        <v>56</v>
      </c>
      <c r="I1398" s="25" t="s">
        <v>56</v>
      </c>
      <c r="J1398" s="17"/>
      <c r="K1398" s="25" t="s">
        <v>65</v>
      </c>
      <c r="L1398" s="25" t="s">
        <v>488</v>
      </c>
      <c r="M1398" s="25" t="s">
        <v>419</v>
      </c>
      <c r="N1398" s="26">
        <v>0</v>
      </c>
      <c r="O1398" s="26">
        <v>0</v>
      </c>
      <c r="P1398" s="27">
        <v>0</v>
      </c>
      <c r="Q1398" s="18"/>
      <c r="R1398" s="29">
        <v>0</v>
      </c>
      <c r="S1398" s="29">
        <v>0</v>
      </c>
      <c r="T1398" s="30">
        <v>0</v>
      </c>
      <c r="U1398" s="19"/>
      <c r="V1398" s="26">
        <v>0</v>
      </c>
      <c r="W1398" s="26">
        <v>0</v>
      </c>
      <c r="X1398" s="27">
        <v>0</v>
      </c>
      <c r="Y1398" s="18"/>
      <c r="Z1398" s="29">
        <v>0</v>
      </c>
      <c r="AA1398" s="29">
        <v>0</v>
      </c>
      <c r="AB1398" s="30">
        <v>0</v>
      </c>
      <c r="AC1398" s="19"/>
      <c r="AD1398" s="26">
        <v>0</v>
      </c>
      <c r="AE1398" s="26">
        <v>0</v>
      </c>
      <c r="AF1398" s="27">
        <v>0</v>
      </c>
      <c r="AG1398" s="18"/>
      <c r="AH1398" s="34">
        <v>0</v>
      </c>
      <c r="AI1398" s="34">
        <v>0</v>
      </c>
      <c r="AJ1398" s="34">
        <v>0</v>
      </c>
      <c r="AK1398" s="19"/>
      <c r="AL1398" s="35">
        <v>43621.999988425923</v>
      </c>
      <c r="AM1398" s="16"/>
    </row>
    <row r="1399" spans="1:39" ht="24.75" hidden="1" x14ac:dyDescent="0.25">
      <c r="A1399" s="25" t="s">
        <v>367</v>
      </c>
      <c r="B1399" s="25" t="s">
        <v>1040</v>
      </c>
      <c r="C1399" s="39">
        <v>16354</v>
      </c>
      <c r="D1399" s="25" t="s">
        <v>2278</v>
      </c>
      <c r="E1399" s="25" t="s">
        <v>53</v>
      </c>
      <c r="F1399" s="25" t="s">
        <v>63</v>
      </c>
      <c r="G1399" s="25" t="s">
        <v>56</v>
      </c>
      <c r="H1399" s="25" t="s">
        <v>56</v>
      </c>
      <c r="I1399" s="25" t="s">
        <v>56</v>
      </c>
      <c r="J1399" s="17"/>
      <c r="K1399" s="25" t="s">
        <v>65</v>
      </c>
      <c r="L1399" s="25" t="s">
        <v>488</v>
      </c>
      <c r="M1399" s="25" t="s">
        <v>419</v>
      </c>
      <c r="N1399" s="26">
        <v>0</v>
      </c>
      <c r="O1399" s="26">
        <v>0</v>
      </c>
      <c r="P1399" s="27">
        <v>0</v>
      </c>
      <c r="Q1399" s="18"/>
      <c r="R1399" s="29">
        <v>0</v>
      </c>
      <c r="S1399" s="29">
        <v>0</v>
      </c>
      <c r="T1399" s="30">
        <v>0</v>
      </c>
      <c r="U1399" s="19"/>
      <c r="V1399" s="26">
        <v>0</v>
      </c>
      <c r="W1399" s="26">
        <v>0</v>
      </c>
      <c r="X1399" s="27">
        <v>0</v>
      </c>
      <c r="Y1399" s="18"/>
      <c r="Z1399" s="29">
        <v>0</v>
      </c>
      <c r="AA1399" s="29">
        <v>0</v>
      </c>
      <c r="AB1399" s="30">
        <v>0</v>
      </c>
      <c r="AC1399" s="19"/>
      <c r="AD1399" s="26">
        <v>0</v>
      </c>
      <c r="AE1399" s="26">
        <v>0</v>
      </c>
      <c r="AF1399" s="27">
        <v>0</v>
      </c>
      <c r="AG1399" s="18"/>
      <c r="AH1399" s="34">
        <v>0</v>
      </c>
      <c r="AI1399" s="34">
        <v>0</v>
      </c>
      <c r="AJ1399" s="34">
        <v>0</v>
      </c>
      <c r="AK1399" s="19"/>
      <c r="AL1399" s="35">
        <v>43621.999988425923</v>
      </c>
      <c r="AM1399" s="16"/>
    </row>
    <row r="1400" spans="1:39" ht="41.25" hidden="1" x14ac:dyDescent="0.25">
      <c r="A1400" s="25" t="s">
        <v>367</v>
      </c>
      <c r="B1400" s="25" t="s">
        <v>1040</v>
      </c>
      <c r="C1400" s="39">
        <v>16358</v>
      </c>
      <c r="D1400" s="25" t="s">
        <v>2254</v>
      </c>
      <c r="E1400" s="25" t="s">
        <v>53</v>
      </c>
      <c r="F1400" s="25" t="s">
        <v>63</v>
      </c>
      <c r="G1400" s="25" t="s">
        <v>56</v>
      </c>
      <c r="H1400" s="25" t="s">
        <v>56</v>
      </c>
      <c r="I1400" s="25" t="s">
        <v>56</v>
      </c>
      <c r="J1400" s="17"/>
      <c r="K1400" s="25" t="s">
        <v>65</v>
      </c>
      <c r="L1400" s="25" t="s">
        <v>488</v>
      </c>
      <c r="M1400" s="25" t="s">
        <v>419</v>
      </c>
      <c r="N1400" s="26">
        <v>0</v>
      </c>
      <c r="O1400" s="26">
        <v>0</v>
      </c>
      <c r="P1400" s="27">
        <v>0</v>
      </c>
      <c r="Q1400" s="18"/>
      <c r="R1400" s="29">
        <v>0</v>
      </c>
      <c r="S1400" s="29">
        <v>0</v>
      </c>
      <c r="T1400" s="30">
        <v>0</v>
      </c>
      <c r="U1400" s="19"/>
      <c r="V1400" s="26">
        <v>0</v>
      </c>
      <c r="W1400" s="26">
        <v>0</v>
      </c>
      <c r="X1400" s="27">
        <v>0</v>
      </c>
      <c r="Y1400" s="18"/>
      <c r="Z1400" s="29">
        <v>0</v>
      </c>
      <c r="AA1400" s="29">
        <v>0</v>
      </c>
      <c r="AB1400" s="30">
        <v>0</v>
      </c>
      <c r="AC1400" s="19"/>
      <c r="AD1400" s="26">
        <v>0</v>
      </c>
      <c r="AE1400" s="26">
        <v>0</v>
      </c>
      <c r="AF1400" s="27">
        <v>0</v>
      </c>
      <c r="AG1400" s="18"/>
      <c r="AH1400" s="34">
        <v>0</v>
      </c>
      <c r="AI1400" s="34">
        <v>0</v>
      </c>
      <c r="AJ1400" s="34">
        <v>0</v>
      </c>
      <c r="AK1400" s="19"/>
      <c r="AL1400" s="35">
        <v>43621.999988425923</v>
      </c>
      <c r="AM1400" s="16"/>
    </row>
    <row r="1401" spans="1:39" ht="41.25" hidden="1" x14ac:dyDescent="0.25">
      <c r="A1401" s="25" t="s">
        <v>367</v>
      </c>
      <c r="B1401" s="25" t="s">
        <v>1040</v>
      </c>
      <c r="C1401" s="39">
        <v>16403</v>
      </c>
      <c r="D1401" s="25" t="s">
        <v>2347</v>
      </c>
      <c r="E1401" s="25" t="s">
        <v>53</v>
      </c>
      <c r="F1401" s="25" t="s">
        <v>54</v>
      </c>
      <c r="G1401" s="25" t="s">
        <v>56</v>
      </c>
      <c r="H1401" s="25" t="s">
        <v>56</v>
      </c>
      <c r="I1401" s="25" t="s">
        <v>56</v>
      </c>
      <c r="J1401" s="17"/>
      <c r="K1401" s="25" t="s">
        <v>65</v>
      </c>
      <c r="L1401" s="25" t="s">
        <v>484</v>
      </c>
      <c r="M1401" s="25" t="s">
        <v>468</v>
      </c>
      <c r="N1401" s="26">
        <v>2451.12</v>
      </c>
      <c r="O1401" s="26">
        <v>2825.65</v>
      </c>
      <c r="P1401" s="27">
        <v>374.5300000000002</v>
      </c>
      <c r="Q1401" s="28">
        <v>0.15279953653839887</v>
      </c>
      <c r="R1401" s="29">
        <v>1276.27</v>
      </c>
      <c r="S1401" s="29">
        <v>0</v>
      </c>
      <c r="T1401" s="30">
        <v>-1276.27</v>
      </c>
      <c r="U1401" s="31">
        <v>-1</v>
      </c>
      <c r="V1401" s="26">
        <v>0</v>
      </c>
      <c r="W1401" s="26">
        <v>0</v>
      </c>
      <c r="X1401" s="27">
        <v>0</v>
      </c>
      <c r="Y1401" s="18"/>
      <c r="Z1401" s="29">
        <v>135.5</v>
      </c>
      <c r="AA1401" s="29">
        <v>0</v>
      </c>
      <c r="AB1401" s="30">
        <v>-135.5</v>
      </c>
      <c r="AC1401" s="32">
        <v>-1</v>
      </c>
      <c r="AD1401" s="26">
        <v>1039.3499999999999</v>
      </c>
      <c r="AE1401" s="26">
        <v>0</v>
      </c>
      <c r="AF1401" s="27">
        <v>-1039.3499999999999</v>
      </c>
      <c r="AG1401" s="33">
        <v>-1</v>
      </c>
      <c r="AH1401" s="34">
        <v>17</v>
      </c>
      <c r="AI1401" s="34">
        <v>20</v>
      </c>
      <c r="AJ1401" s="34">
        <v>3</v>
      </c>
      <c r="AK1401" s="32">
        <v>0.17647058823529413</v>
      </c>
      <c r="AL1401" s="35">
        <v>43469.041655092595</v>
      </c>
      <c r="AM1401" s="16"/>
    </row>
    <row r="1402" spans="1:39" ht="33" hidden="1" x14ac:dyDescent="0.25">
      <c r="A1402" s="25" t="s">
        <v>367</v>
      </c>
      <c r="B1402" s="25" t="s">
        <v>1040</v>
      </c>
      <c r="C1402" s="39">
        <v>16443</v>
      </c>
      <c r="D1402" s="25" t="s">
        <v>2369</v>
      </c>
      <c r="E1402" s="25" t="s">
        <v>53</v>
      </c>
      <c r="F1402" s="25" t="s">
        <v>54</v>
      </c>
      <c r="G1402" s="25" t="s">
        <v>56</v>
      </c>
      <c r="H1402" s="25" t="s">
        <v>56</v>
      </c>
      <c r="I1402" s="25" t="s">
        <v>56</v>
      </c>
      <c r="J1402" s="17"/>
      <c r="K1402" s="25" t="s">
        <v>65</v>
      </c>
      <c r="L1402" s="25" t="s">
        <v>484</v>
      </c>
      <c r="M1402" s="25" t="s">
        <v>1989</v>
      </c>
      <c r="N1402" s="26">
        <v>2207.9699999999998</v>
      </c>
      <c r="O1402" s="26">
        <v>1930.35</v>
      </c>
      <c r="P1402" s="27">
        <v>-277.61999999999989</v>
      </c>
      <c r="Q1402" s="28">
        <v>-0.12573540401364144</v>
      </c>
      <c r="R1402" s="29">
        <v>522.52</v>
      </c>
      <c r="S1402" s="29">
        <v>0</v>
      </c>
      <c r="T1402" s="30">
        <v>-522.52</v>
      </c>
      <c r="U1402" s="31">
        <v>-1</v>
      </c>
      <c r="V1402" s="26">
        <v>0</v>
      </c>
      <c r="W1402" s="26">
        <v>0</v>
      </c>
      <c r="X1402" s="27">
        <v>0</v>
      </c>
      <c r="Y1402" s="18"/>
      <c r="Z1402" s="29">
        <v>42.45</v>
      </c>
      <c r="AA1402" s="29">
        <v>0</v>
      </c>
      <c r="AB1402" s="30">
        <v>-42.45</v>
      </c>
      <c r="AC1402" s="32">
        <v>-1</v>
      </c>
      <c r="AD1402" s="26">
        <v>1643</v>
      </c>
      <c r="AE1402" s="26">
        <v>0</v>
      </c>
      <c r="AF1402" s="27">
        <v>-1643</v>
      </c>
      <c r="AG1402" s="33">
        <v>-1</v>
      </c>
      <c r="AH1402" s="34">
        <v>7</v>
      </c>
      <c r="AI1402" s="34">
        <v>4.5</v>
      </c>
      <c r="AJ1402" s="34">
        <v>-2.5</v>
      </c>
      <c r="AK1402" s="32">
        <v>-0.35714285714285715</v>
      </c>
      <c r="AL1402" s="35">
        <v>43495.041655092595</v>
      </c>
      <c r="AM1402" s="16"/>
    </row>
    <row r="1403" spans="1:39" ht="33" hidden="1" x14ac:dyDescent="0.25">
      <c r="A1403" s="25" t="s">
        <v>367</v>
      </c>
      <c r="B1403" s="25" t="s">
        <v>1040</v>
      </c>
      <c r="C1403" s="39">
        <v>16538</v>
      </c>
      <c r="D1403" s="25" t="s">
        <v>2423</v>
      </c>
      <c r="E1403" s="25" t="s">
        <v>53</v>
      </c>
      <c r="F1403" s="25" t="s">
        <v>63</v>
      </c>
      <c r="G1403" s="25" t="s">
        <v>56</v>
      </c>
      <c r="H1403" s="25" t="s">
        <v>56</v>
      </c>
      <c r="I1403" s="25" t="s">
        <v>56</v>
      </c>
      <c r="J1403" s="17"/>
      <c r="K1403" s="25" t="s">
        <v>65</v>
      </c>
      <c r="L1403" s="25" t="s">
        <v>484</v>
      </c>
      <c r="M1403" s="25" t="s">
        <v>419</v>
      </c>
      <c r="N1403" s="26">
        <v>0</v>
      </c>
      <c r="O1403" s="26">
        <v>0</v>
      </c>
      <c r="P1403" s="27">
        <v>0</v>
      </c>
      <c r="Q1403" s="18"/>
      <c r="R1403" s="29">
        <v>0</v>
      </c>
      <c r="S1403" s="29">
        <v>0</v>
      </c>
      <c r="T1403" s="30">
        <v>0</v>
      </c>
      <c r="U1403" s="19"/>
      <c r="V1403" s="26">
        <v>0</v>
      </c>
      <c r="W1403" s="26">
        <v>0</v>
      </c>
      <c r="X1403" s="27">
        <v>0</v>
      </c>
      <c r="Y1403" s="18"/>
      <c r="Z1403" s="29">
        <v>0</v>
      </c>
      <c r="AA1403" s="29">
        <v>0</v>
      </c>
      <c r="AB1403" s="30">
        <v>0</v>
      </c>
      <c r="AC1403" s="19"/>
      <c r="AD1403" s="26">
        <v>0</v>
      </c>
      <c r="AE1403" s="26">
        <v>0</v>
      </c>
      <c r="AF1403" s="27">
        <v>0</v>
      </c>
      <c r="AG1403" s="18"/>
      <c r="AH1403" s="34">
        <v>0</v>
      </c>
      <c r="AI1403" s="34">
        <v>0</v>
      </c>
      <c r="AJ1403" s="34">
        <v>0</v>
      </c>
      <c r="AK1403" s="19"/>
      <c r="AL1403" s="35">
        <v>43509.041655092595</v>
      </c>
      <c r="AM1403" s="16"/>
    </row>
    <row r="1404" spans="1:39" ht="33" hidden="1" x14ac:dyDescent="0.25">
      <c r="A1404" s="25" t="s">
        <v>367</v>
      </c>
      <c r="B1404" s="25" t="s">
        <v>1043</v>
      </c>
      <c r="C1404" s="39">
        <v>451016</v>
      </c>
      <c r="D1404" s="25" t="s">
        <v>2140</v>
      </c>
      <c r="E1404" s="25" t="s">
        <v>53</v>
      </c>
      <c r="F1404" s="25" t="s">
        <v>63</v>
      </c>
      <c r="G1404" s="25" t="s">
        <v>56</v>
      </c>
      <c r="H1404" s="25" t="s">
        <v>56</v>
      </c>
      <c r="I1404" s="25" t="s">
        <v>56</v>
      </c>
      <c r="J1404" s="25" t="s">
        <v>401</v>
      </c>
      <c r="K1404" s="25" t="s">
        <v>65</v>
      </c>
      <c r="L1404" s="25" t="s">
        <v>1045</v>
      </c>
      <c r="M1404" s="25" t="s">
        <v>2141</v>
      </c>
      <c r="N1404" s="26">
        <v>0</v>
      </c>
      <c r="O1404" s="26">
        <v>0</v>
      </c>
      <c r="P1404" s="27">
        <v>0</v>
      </c>
      <c r="Q1404" s="18"/>
      <c r="R1404" s="29">
        <v>0</v>
      </c>
      <c r="S1404" s="29">
        <v>0</v>
      </c>
      <c r="T1404" s="30">
        <v>0</v>
      </c>
      <c r="U1404" s="19"/>
      <c r="V1404" s="26">
        <v>0</v>
      </c>
      <c r="W1404" s="26">
        <v>0</v>
      </c>
      <c r="X1404" s="27">
        <v>0</v>
      </c>
      <c r="Y1404" s="18"/>
      <c r="Z1404" s="29">
        <v>0</v>
      </c>
      <c r="AA1404" s="29">
        <v>0</v>
      </c>
      <c r="AB1404" s="30">
        <v>0</v>
      </c>
      <c r="AC1404" s="19"/>
      <c r="AD1404" s="26">
        <v>0</v>
      </c>
      <c r="AE1404" s="26">
        <v>0</v>
      </c>
      <c r="AF1404" s="27">
        <v>0</v>
      </c>
      <c r="AG1404" s="18"/>
      <c r="AH1404" s="34">
        <v>0</v>
      </c>
      <c r="AI1404" s="34">
        <v>0</v>
      </c>
      <c r="AJ1404" s="34">
        <v>0</v>
      </c>
      <c r="AK1404" s="19"/>
      <c r="AL1404" s="35">
        <v>43844.041655092595</v>
      </c>
      <c r="AM1404" s="16"/>
    </row>
    <row r="1405" spans="1:39" ht="33" hidden="1" x14ac:dyDescent="0.25">
      <c r="A1405" s="25" t="s">
        <v>367</v>
      </c>
      <c r="B1405" s="25" t="s">
        <v>1043</v>
      </c>
      <c r="C1405" s="39">
        <v>451043</v>
      </c>
      <c r="D1405" s="25" t="s">
        <v>2044</v>
      </c>
      <c r="E1405" s="25" t="s">
        <v>53</v>
      </c>
      <c r="F1405" s="25" t="s">
        <v>54</v>
      </c>
      <c r="G1405" s="25" t="s">
        <v>289</v>
      </c>
      <c r="H1405" s="25" t="s">
        <v>56</v>
      </c>
      <c r="I1405" s="25" t="s">
        <v>56</v>
      </c>
      <c r="J1405" s="25" t="s">
        <v>1993</v>
      </c>
      <c r="K1405" s="25" t="s">
        <v>65</v>
      </c>
      <c r="L1405" s="25" t="s">
        <v>1045</v>
      </c>
      <c r="M1405" s="25" t="s">
        <v>387</v>
      </c>
      <c r="N1405" s="26">
        <v>159886.85999999999</v>
      </c>
      <c r="O1405" s="26">
        <v>105989.08</v>
      </c>
      <c r="P1405" s="27">
        <v>-53897.779999999984</v>
      </c>
      <c r="Q1405" s="28">
        <v>-0.33709949648144938</v>
      </c>
      <c r="R1405" s="29">
        <v>23999.73</v>
      </c>
      <c r="S1405" s="29">
        <v>12414.87</v>
      </c>
      <c r="T1405" s="30">
        <v>-11584.859999999999</v>
      </c>
      <c r="U1405" s="31">
        <v>-0.48270793046421767</v>
      </c>
      <c r="V1405" s="26">
        <v>35011.800000000003</v>
      </c>
      <c r="W1405" s="26">
        <v>25053.86</v>
      </c>
      <c r="X1405" s="27">
        <v>-9957.9400000000023</v>
      </c>
      <c r="Y1405" s="28">
        <v>-0.28441668237565626</v>
      </c>
      <c r="Z1405" s="29">
        <v>5415.6</v>
      </c>
      <c r="AA1405" s="29">
        <v>3314.29</v>
      </c>
      <c r="AB1405" s="30">
        <v>-2101.3100000000004</v>
      </c>
      <c r="AC1405" s="32">
        <v>-0.3880105620799173</v>
      </c>
      <c r="AD1405" s="26">
        <v>95403.77</v>
      </c>
      <c r="AE1405" s="26">
        <v>28033.439999999999</v>
      </c>
      <c r="AF1405" s="27">
        <v>-67370.33</v>
      </c>
      <c r="AG1405" s="33">
        <v>-0.70616003958753415</v>
      </c>
      <c r="AH1405" s="34">
        <v>356</v>
      </c>
      <c r="AI1405" s="34">
        <v>436</v>
      </c>
      <c r="AJ1405" s="34">
        <v>80</v>
      </c>
      <c r="AK1405" s="32">
        <v>0.2247191011235955</v>
      </c>
      <c r="AL1405" s="35">
        <v>43844.041655092595</v>
      </c>
      <c r="AM1405" s="16"/>
    </row>
    <row r="1406" spans="1:39" ht="33" hidden="1" x14ac:dyDescent="0.25">
      <c r="A1406" s="25" t="s">
        <v>367</v>
      </c>
      <c r="B1406" s="25" t="s">
        <v>1043</v>
      </c>
      <c r="C1406" s="39">
        <v>451058</v>
      </c>
      <c r="D1406" s="25" t="s">
        <v>2049</v>
      </c>
      <c r="E1406" s="25" t="s">
        <v>62</v>
      </c>
      <c r="F1406" s="25" t="s">
        <v>54</v>
      </c>
      <c r="G1406" s="25" t="s">
        <v>289</v>
      </c>
      <c r="H1406" s="17"/>
      <c r="I1406" s="17"/>
      <c r="J1406" s="25" t="s">
        <v>376</v>
      </c>
      <c r="K1406" s="25" t="s">
        <v>65</v>
      </c>
      <c r="L1406" s="25" t="s">
        <v>1045</v>
      </c>
      <c r="M1406" s="25" t="s">
        <v>374</v>
      </c>
      <c r="N1406" s="26">
        <v>53207.94</v>
      </c>
      <c r="O1406" s="26">
        <v>59913.08</v>
      </c>
      <c r="P1406" s="27">
        <v>6705.1399999999994</v>
      </c>
      <c r="Q1406" s="28">
        <v>0.12601765826679251</v>
      </c>
      <c r="R1406" s="29">
        <v>27640.77</v>
      </c>
      <c r="S1406" s="29">
        <v>981.15</v>
      </c>
      <c r="T1406" s="30">
        <v>-26659.62</v>
      </c>
      <c r="U1406" s="31">
        <v>-0.96450352142867213</v>
      </c>
      <c r="V1406" s="26">
        <v>18825.22</v>
      </c>
      <c r="W1406" s="26">
        <v>24806.12</v>
      </c>
      <c r="X1406" s="27">
        <v>5980.8999999999978</v>
      </c>
      <c r="Y1406" s="28">
        <v>0.31770677845995943</v>
      </c>
      <c r="Z1406" s="29">
        <v>5341.95</v>
      </c>
      <c r="AA1406" s="29">
        <v>54</v>
      </c>
      <c r="AB1406" s="30">
        <v>-5287.95</v>
      </c>
      <c r="AC1406" s="32">
        <v>-0.98989133181703315</v>
      </c>
      <c r="AD1406" s="26">
        <v>1400</v>
      </c>
      <c r="AE1406" s="26">
        <v>2260.06</v>
      </c>
      <c r="AF1406" s="27">
        <v>860.06</v>
      </c>
      <c r="AG1406" s="33">
        <v>0.61432857142857134</v>
      </c>
      <c r="AH1406" s="34">
        <v>408.5</v>
      </c>
      <c r="AI1406" s="34">
        <v>385</v>
      </c>
      <c r="AJ1406" s="34">
        <v>-23.5</v>
      </c>
      <c r="AK1406" s="32">
        <v>-5.7527539779681759E-2</v>
      </c>
      <c r="AL1406" s="35">
        <v>44057.041666666664</v>
      </c>
      <c r="AM1406" s="16"/>
    </row>
    <row r="1407" spans="1:39" ht="24.75" hidden="1" x14ac:dyDescent="0.25">
      <c r="A1407" s="25" t="s">
        <v>367</v>
      </c>
      <c r="B1407" s="25" t="s">
        <v>1040</v>
      </c>
      <c r="C1407" s="39">
        <v>451062</v>
      </c>
      <c r="D1407" s="25" t="s">
        <v>2065</v>
      </c>
      <c r="E1407" s="25" t="s">
        <v>62</v>
      </c>
      <c r="F1407" s="25" t="s">
        <v>54</v>
      </c>
      <c r="G1407" s="25" t="s">
        <v>289</v>
      </c>
      <c r="H1407" s="17"/>
      <c r="I1407" s="17"/>
      <c r="J1407" s="25" t="s">
        <v>376</v>
      </c>
      <c r="K1407" s="25" t="s">
        <v>65</v>
      </c>
      <c r="L1407" s="25" t="s">
        <v>971</v>
      </c>
      <c r="M1407" s="25" t="s">
        <v>547</v>
      </c>
      <c r="N1407" s="26">
        <v>43459.43</v>
      </c>
      <c r="O1407" s="26">
        <v>53746.48</v>
      </c>
      <c r="P1407" s="27">
        <v>10287.050000000003</v>
      </c>
      <c r="Q1407" s="28">
        <v>0.23670466915925964</v>
      </c>
      <c r="R1407" s="29">
        <v>16582.54</v>
      </c>
      <c r="S1407" s="29">
        <v>3705.38</v>
      </c>
      <c r="T1407" s="30">
        <v>-12877.16</v>
      </c>
      <c r="U1407" s="31">
        <v>-0.77654931029866348</v>
      </c>
      <c r="V1407" s="26">
        <v>18452.21</v>
      </c>
      <c r="W1407" s="26">
        <v>22064.15</v>
      </c>
      <c r="X1407" s="27">
        <v>3611.9400000000023</v>
      </c>
      <c r="Y1407" s="28">
        <v>0.19574565865010221</v>
      </c>
      <c r="Z1407" s="29">
        <v>740.28</v>
      </c>
      <c r="AA1407" s="29">
        <v>982</v>
      </c>
      <c r="AB1407" s="30">
        <v>241.72000000000003</v>
      </c>
      <c r="AC1407" s="32">
        <v>0.32652509861133627</v>
      </c>
      <c r="AD1407" s="26">
        <v>7684.4</v>
      </c>
      <c r="AE1407" s="26">
        <v>0</v>
      </c>
      <c r="AF1407" s="27">
        <v>-7684.4</v>
      </c>
      <c r="AG1407" s="33">
        <v>-1</v>
      </c>
      <c r="AH1407" s="34">
        <v>182</v>
      </c>
      <c r="AI1407" s="34">
        <v>266.75</v>
      </c>
      <c r="AJ1407" s="34">
        <v>84.75</v>
      </c>
      <c r="AK1407" s="32">
        <v>0.46565934065934067</v>
      </c>
      <c r="AL1407" s="35">
        <v>43708.041655092595</v>
      </c>
      <c r="AM1407" s="16"/>
    </row>
    <row r="1408" spans="1:39" ht="24.75" hidden="1" x14ac:dyDescent="0.25">
      <c r="A1408" s="25" t="s">
        <v>367</v>
      </c>
      <c r="B1408" s="25" t="s">
        <v>1136</v>
      </c>
      <c r="C1408" s="39">
        <v>451070</v>
      </c>
      <c r="D1408" s="25" t="s">
        <v>5718</v>
      </c>
      <c r="E1408" s="25" t="s">
        <v>53</v>
      </c>
      <c r="F1408" s="25" t="s">
        <v>63</v>
      </c>
      <c r="G1408" s="25" t="s">
        <v>56</v>
      </c>
      <c r="H1408" s="17"/>
      <c r="I1408" s="17"/>
      <c r="J1408" s="25" t="s">
        <v>1424</v>
      </c>
      <c r="K1408" s="25" t="s">
        <v>65</v>
      </c>
      <c r="L1408" s="25" t="s">
        <v>369</v>
      </c>
      <c r="M1408" s="25" t="s">
        <v>387</v>
      </c>
      <c r="N1408" s="26">
        <v>0</v>
      </c>
      <c r="O1408" s="26">
        <v>0</v>
      </c>
      <c r="P1408" s="27">
        <v>0</v>
      </c>
      <c r="Q1408" s="18"/>
      <c r="R1408" s="29">
        <v>0</v>
      </c>
      <c r="S1408" s="29">
        <v>0</v>
      </c>
      <c r="T1408" s="30">
        <v>0</v>
      </c>
      <c r="U1408" s="19"/>
      <c r="V1408" s="26">
        <v>0</v>
      </c>
      <c r="W1408" s="26">
        <v>0</v>
      </c>
      <c r="X1408" s="27">
        <v>0</v>
      </c>
      <c r="Y1408" s="18"/>
      <c r="Z1408" s="29">
        <v>0</v>
      </c>
      <c r="AA1408" s="29">
        <v>0</v>
      </c>
      <c r="AB1408" s="30">
        <v>0</v>
      </c>
      <c r="AC1408" s="19"/>
      <c r="AD1408" s="26">
        <v>0</v>
      </c>
      <c r="AE1408" s="26">
        <v>0</v>
      </c>
      <c r="AF1408" s="27">
        <v>0</v>
      </c>
      <c r="AG1408" s="18"/>
      <c r="AH1408" s="34">
        <v>0</v>
      </c>
      <c r="AI1408" s="34">
        <v>0</v>
      </c>
      <c r="AJ1408" s="34">
        <v>0</v>
      </c>
      <c r="AK1408" s="19"/>
      <c r="AL1408" s="35">
        <v>43588.041655092595</v>
      </c>
      <c r="AM1408" s="16"/>
    </row>
    <row r="1409" spans="1:39" ht="33" hidden="1" x14ac:dyDescent="0.25">
      <c r="A1409" s="25" t="s">
        <v>367</v>
      </c>
      <c r="B1409" s="25" t="s">
        <v>1040</v>
      </c>
      <c r="C1409" s="39">
        <v>451075</v>
      </c>
      <c r="D1409" s="25" t="s">
        <v>2142</v>
      </c>
      <c r="E1409" s="25" t="s">
        <v>53</v>
      </c>
      <c r="F1409" s="25" t="s">
        <v>54</v>
      </c>
      <c r="G1409" s="25" t="s">
        <v>112</v>
      </c>
      <c r="H1409" s="25" t="s">
        <v>56</v>
      </c>
      <c r="I1409" s="25" t="s">
        <v>56</v>
      </c>
      <c r="J1409" s="17"/>
      <c r="K1409" s="25" t="s">
        <v>65</v>
      </c>
      <c r="L1409" s="25" t="s">
        <v>484</v>
      </c>
      <c r="M1409" s="25" t="s">
        <v>1989</v>
      </c>
      <c r="N1409" s="26">
        <v>134009.54</v>
      </c>
      <c r="O1409" s="26">
        <v>131565.78</v>
      </c>
      <c r="P1409" s="27">
        <v>-2443.7600000000093</v>
      </c>
      <c r="Q1409" s="28">
        <v>-1.8235716651217586E-2</v>
      </c>
      <c r="R1409" s="29">
        <v>15600.14</v>
      </c>
      <c r="S1409" s="29">
        <v>8250.2000000000007</v>
      </c>
      <c r="T1409" s="30">
        <v>-7349.9399999999987</v>
      </c>
      <c r="U1409" s="31">
        <v>-0.47114577176871481</v>
      </c>
      <c r="V1409" s="26">
        <v>40031.72</v>
      </c>
      <c r="W1409" s="26">
        <v>40878.43</v>
      </c>
      <c r="X1409" s="27">
        <v>846.70999999999913</v>
      </c>
      <c r="Y1409" s="28">
        <v>2.1150977275020886E-2</v>
      </c>
      <c r="Z1409" s="29">
        <v>2143.1</v>
      </c>
      <c r="AA1409" s="29">
        <v>17.5</v>
      </c>
      <c r="AB1409" s="30">
        <v>-2125.6</v>
      </c>
      <c r="AC1409" s="32">
        <v>-0.99183425878400444</v>
      </c>
      <c r="AD1409" s="26">
        <v>76234.58</v>
      </c>
      <c r="AE1409" s="26">
        <v>81999.58</v>
      </c>
      <c r="AF1409" s="27">
        <v>5765</v>
      </c>
      <c r="AG1409" s="33">
        <v>7.562185034665371E-2</v>
      </c>
      <c r="AH1409" s="34">
        <v>203</v>
      </c>
      <c r="AI1409" s="34">
        <v>149.25</v>
      </c>
      <c r="AJ1409" s="34">
        <v>-53.75</v>
      </c>
      <c r="AK1409" s="32">
        <v>-0.26477832512315269</v>
      </c>
      <c r="AL1409" s="35">
        <v>43588.041655092595</v>
      </c>
      <c r="AM1409" s="16"/>
    </row>
    <row r="1410" spans="1:39" ht="33" hidden="1" x14ac:dyDescent="0.25">
      <c r="A1410" s="25" t="s">
        <v>367</v>
      </c>
      <c r="B1410" s="25" t="s">
        <v>1040</v>
      </c>
      <c r="C1410" s="39">
        <v>451076</v>
      </c>
      <c r="D1410" s="25" t="s">
        <v>2182</v>
      </c>
      <c r="E1410" s="25" t="s">
        <v>53</v>
      </c>
      <c r="F1410" s="25" t="s">
        <v>63</v>
      </c>
      <c r="G1410" s="25" t="s">
        <v>56</v>
      </c>
      <c r="H1410" s="25" t="s">
        <v>56</v>
      </c>
      <c r="I1410" s="25" t="s">
        <v>56</v>
      </c>
      <c r="J1410" s="17"/>
      <c r="K1410" s="25" t="s">
        <v>65</v>
      </c>
      <c r="L1410" s="25" t="s">
        <v>378</v>
      </c>
      <c r="M1410" s="25" t="s">
        <v>401</v>
      </c>
      <c r="N1410" s="26">
        <v>0</v>
      </c>
      <c r="O1410" s="26">
        <v>9066.59</v>
      </c>
      <c r="P1410" s="27">
        <v>9066.59</v>
      </c>
      <c r="Q1410" s="18"/>
      <c r="R1410" s="29">
        <v>0</v>
      </c>
      <c r="S1410" s="29">
        <v>0</v>
      </c>
      <c r="T1410" s="30">
        <v>0</v>
      </c>
      <c r="U1410" s="19"/>
      <c r="V1410" s="26">
        <v>0</v>
      </c>
      <c r="W1410" s="26">
        <v>0</v>
      </c>
      <c r="X1410" s="27">
        <v>0</v>
      </c>
      <c r="Y1410" s="18"/>
      <c r="Z1410" s="29">
        <v>0</v>
      </c>
      <c r="AA1410" s="29">
        <v>0</v>
      </c>
      <c r="AB1410" s="30">
        <v>0</v>
      </c>
      <c r="AC1410" s="19"/>
      <c r="AD1410" s="26">
        <v>0</v>
      </c>
      <c r="AE1410" s="26">
        <v>0</v>
      </c>
      <c r="AF1410" s="27">
        <v>0</v>
      </c>
      <c r="AG1410" s="18"/>
      <c r="AH1410" s="34">
        <v>0</v>
      </c>
      <c r="AI1410" s="34">
        <v>0</v>
      </c>
      <c r="AJ1410" s="34">
        <v>0</v>
      </c>
      <c r="AK1410" s="19"/>
      <c r="AL1410" s="35">
        <v>43613.999988425923</v>
      </c>
      <c r="AM1410" s="16"/>
    </row>
    <row r="1411" spans="1:39" ht="33" hidden="1" x14ac:dyDescent="0.25">
      <c r="A1411" s="25" t="s">
        <v>367</v>
      </c>
      <c r="B1411" s="25" t="s">
        <v>1043</v>
      </c>
      <c r="C1411" s="39">
        <v>451080</v>
      </c>
      <c r="D1411" s="25" t="s">
        <v>2130</v>
      </c>
      <c r="E1411" s="25" t="s">
        <v>53</v>
      </c>
      <c r="F1411" s="25" t="s">
        <v>63</v>
      </c>
      <c r="G1411" s="25" t="s">
        <v>56</v>
      </c>
      <c r="H1411" s="25" t="s">
        <v>56</v>
      </c>
      <c r="I1411" s="25" t="s">
        <v>56</v>
      </c>
      <c r="J1411" s="25" t="s">
        <v>369</v>
      </c>
      <c r="K1411" s="25" t="s">
        <v>65</v>
      </c>
      <c r="L1411" s="25" t="s">
        <v>1045</v>
      </c>
      <c r="M1411" s="25" t="s">
        <v>374</v>
      </c>
      <c r="N1411" s="26">
        <v>0</v>
      </c>
      <c r="O1411" s="26">
        <v>0</v>
      </c>
      <c r="P1411" s="27">
        <v>0</v>
      </c>
      <c r="Q1411" s="18"/>
      <c r="R1411" s="29">
        <v>0</v>
      </c>
      <c r="S1411" s="29">
        <v>0</v>
      </c>
      <c r="T1411" s="30">
        <v>0</v>
      </c>
      <c r="U1411" s="19"/>
      <c r="V1411" s="26">
        <v>0</v>
      </c>
      <c r="W1411" s="26">
        <v>0</v>
      </c>
      <c r="X1411" s="27">
        <v>0</v>
      </c>
      <c r="Y1411" s="18"/>
      <c r="Z1411" s="29">
        <v>0</v>
      </c>
      <c r="AA1411" s="29">
        <v>0</v>
      </c>
      <c r="AB1411" s="30">
        <v>0</v>
      </c>
      <c r="AC1411" s="19"/>
      <c r="AD1411" s="26">
        <v>0</v>
      </c>
      <c r="AE1411" s="26">
        <v>0</v>
      </c>
      <c r="AF1411" s="27">
        <v>0</v>
      </c>
      <c r="AG1411" s="18"/>
      <c r="AH1411" s="34">
        <v>0</v>
      </c>
      <c r="AI1411" s="34">
        <v>0</v>
      </c>
      <c r="AJ1411" s="34">
        <v>0</v>
      </c>
      <c r="AK1411" s="19"/>
      <c r="AL1411" s="35">
        <v>43510.041655092595</v>
      </c>
      <c r="AM1411" s="16"/>
    </row>
    <row r="1412" spans="1:39" ht="33" hidden="1" x14ac:dyDescent="0.25">
      <c r="A1412" s="25" t="s">
        <v>367</v>
      </c>
      <c r="B1412" s="25" t="s">
        <v>1040</v>
      </c>
      <c r="C1412" s="39">
        <v>13420</v>
      </c>
      <c r="D1412" s="25" t="s">
        <v>2136</v>
      </c>
      <c r="E1412" s="25" t="s">
        <v>53</v>
      </c>
      <c r="F1412" s="25" t="s">
        <v>54</v>
      </c>
      <c r="G1412" s="25" t="s">
        <v>56</v>
      </c>
      <c r="H1412" s="17"/>
      <c r="I1412" s="17"/>
      <c r="J1412" s="17"/>
      <c r="K1412" s="25" t="s">
        <v>65</v>
      </c>
      <c r="L1412" s="25" t="s">
        <v>384</v>
      </c>
      <c r="M1412" s="25" t="s">
        <v>2137</v>
      </c>
      <c r="N1412" s="26">
        <v>0</v>
      </c>
      <c r="O1412" s="26">
        <v>383.76</v>
      </c>
      <c r="P1412" s="27">
        <v>383.76</v>
      </c>
      <c r="Q1412" s="18"/>
      <c r="R1412" s="29">
        <v>0</v>
      </c>
      <c r="S1412" s="29">
        <v>0</v>
      </c>
      <c r="T1412" s="30">
        <v>0</v>
      </c>
      <c r="U1412" s="19"/>
      <c r="V1412" s="26">
        <v>0</v>
      </c>
      <c r="W1412" s="26">
        <v>0</v>
      </c>
      <c r="X1412" s="27">
        <v>0</v>
      </c>
      <c r="Y1412" s="18"/>
      <c r="Z1412" s="29">
        <v>0</v>
      </c>
      <c r="AA1412" s="29">
        <v>0</v>
      </c>
      <c r="AB1412" s="30">
        <v>0</v>
      </c>
      <c r="AC1412" s="19"/>
      <c r="AD1412" s="26">
        <v>0</v>
      </c>
      <c r="AE1412" s="26">
        <v>0</v>
      </c>
      <c r="AF1412" s="27">
        <v>0</v>
      </c>
      <c r="AG1412" s="18"/>
      <c r="AH1412" s="34">
        <v>0</v>
      </c>
      <c r="AI1412" s="34">
        <v>0</v>
      </c>
      <c r="AJ1412" s="34">
        <v>0</v>
      </c>
      <c r="AK1412" s="19"/>
      <c r="AL1412" s="35">
        <v>43551.041655092595</v>
      </c>
      <c r="AM1412" s="16"/>
    </row>
    <row r="1413" spans="1:39" ht="16.5" hidden="1" x14ac:dyDescent="0.25">
      <c r="A1413" s="25" t="s">
        <v>367</v>
      </c>
      <c r="B1413" s="25" t="s">
        <v>1136</v>
      </c>
      <c r="C1413" s="39">
        <v>451084</v>
      </c>
      <c r="D1413" s="25" t="s">
        <v>4970</v>
      </c>
      <c r="E1413" s="25" t="s">
        <v>53</v>
      </c>
      <c r="F1413" s="25" t="s">
        <v>63</v>
      </c>
      <c r="G1413" s="25" t="s">
        <v>56</v>
      </c>
      <c r="H1413" s="17"/>
      <c r="I1413" s="17"/>
      <c r="J1413" s="25" t="s">
        <v>381</v>
      </c>
      <c r="K1413" s="25" t="s">
        <v>65</v>
      </c>
      <c r="L1413" s="25" t="s">
        <v>971</v>
      </c>
      <c r="M1413" s="25" t="s">
        <v>2137</v>
      </c>
      <c r="N1413" s="26">
        <v>0</v>
      </c>
      <c r="O1413" s="26">
        <v>0</v>
      </c>
      <c r="P1413" s="27">
        <v>0</v>
      </c>
      <c r="Q1413" s="18"/>
      <c r="R1413" s="29">
        <v>0</v>
      </c>
      <c r="S1413" s="29">
        <v>0</v>
      </c>
      <c r="T1413" s="30">
        <v>0</v>
      </c>
      <c r="U1413" s="19"/>
      <c r="V1413" s="26">
        <v>0</v>
      </c>
      <c r="W1413" s="26">
        <v>0</v>
      </c>
      <c r="X1413" s="27">
        <v>0</v>
      </c>
      <c r="Y1413" s="18"/>
      <c r="Z1413" s="29">
        <v>0</v>
      </c>
      <c r="AA1413" s="29">
        <v>0</v>
      </c>
      <c r="AB1413" s="30">
        <v>0</v>
      </c>
      <c r="AC1413" s="19"/>
      <c r="AD1413" s="26">
        <v>0</v>
      </c>
      <c r="AE1413" s="26">
        <v>0</v>
      </c>
      <c r="AF1413" s="27">
        <v>0</v>
      </c>
      <c r="AG1413" s="18"/>
      <c r="AH1413" s="34">
        <v>0</v>
      </c>
      <c r="AI1413" s="34">
        <v>0</v>
      </c>
      <c r="AJ1413" s="34">
        <v>0</v>
      </c>
      <c r="AK1413" s="19"/>
      <c r="AL1413" s="35">
        <v>43613.999988425923</v>
      </c>
      <c r="AM1413" s="16"/>
    </row>
    <row r="1414" spans="1:39" ht="24.75" hidden="1" x14ac:dyDescent="0.25">
      <c r="A1414" s="25" t="s">
        <v>367</v>
      </c>
      <c r="B1414" s="25" t="s">
        <v>1136</v>
      </c>
      <c r="C1414" s="39">
        <v>451086</v>
      </c>
      <c r="D1414" s="25" t="s">
        <v>5717</v>
      </c>
      <c r="E1414" s="25" t="s">
        <v>53</v>
      </c>
      <c r="F1414" s="25" t="s">
        <v>63</v>
      </c>
      <c r="G1414" s="25" t="s">
        <v>56</v>
      </c>
      <c r="H1414" s="17"/>
      <c r="I1414" s="17"/>
      <c r="J1414" s="25" t="s">
        <v>1424</v>
      </c>
      <c r="K1414" s="25" t="s">
        <v>58</v>
      </c>
      <c r="L1414" s="25" t="s">
        <v>369</v>
      </c>
      <c r="M1414" s="25" t="s">
        <v>387</v>
      </c>
      <c r="N1414" s="26">
        <v>18450.13</v>
      </c>
      <c r="O1414" s="26">
        <v>0</v>
      </c>
      <c r="P1414" s="27">
        <v>-18450.13</v>
      </c>
      <c r="Q1414" s="28">
        <v>-1</v>
      </c>
      <c r="R1414" s="29">
        <v>14442.46</v>
      </c>
      <c r="S1414" s="29">
        <v>0</v>
      </c>
      <c r="T1414" s="30">
        <v>-14442.46</v>
      </c>
      <c r="U1414" s="31">
        <v>-1</v>
      </c>
      <c r="V1414" s="26">
        <v>2728.46</v>
      </c>
      <c r="W1414" s="26">
        <v>0</v>
      </c>
      <c r="X1414" s="27">
        <v>-2728.46</v>
      </c>
      <c r="Y1414" s="28">
        <v>-1</v>
      </c>
      <c r="Z1414" s="29">
        <v>757.48</v>
      </c>
      <c r="AA1414" s="29">
        <v>0</v>
      </c>
      <c r="AB1414" s="30">
        <v>-757.48</v>
      </c>
      <c r="AC1414" s="32">
        <v>-1</v>
      </c>
      <c r="AD1414" s="26">
        <v>521.73</v>
      </c>
      <c r="AE1414" s="26">
        <v>0</v>
      </c>
      <c r="AF1414" s="27">
        <v>-521.73</v>
      </c>
      <c r="AG1414" s="33">
        <v>-1</v>
      </c>
      <c r="AH1414" s="34">
        <v>0</v>
      </c>
      <c r="AI1414" s="34">
        <v>0</v>
      </c>
      <c r="AJ1414" s="34">
        <v>0</v>
      </c>
      <c r="AK1414" s="19"/>
      <c r="AL1414" s="35">
        <v>43613.999988425923</v>
      </c>
      <c r="AM1414" s="16"/>
    </row>
    <row r="1415" spans="1:39" ht="24.75" hidden="1" x14ac:dyDescent="0.25">
      <c r="A1415" s="25" t="s">
        <v>367</v>
      </c>
      <c r="B1415" s="25" t="s">
        <v>1040</v>
      </c>
      <c r="C1415" s="39">
        <v>14098</v>
      </c>
      <c r="D1415" s="25" t="s">
        <v>2164</v>
      </c>
      <c r="E1415" s="25" t="s">
        <v>53</v>
      </c>
      <c r="F1415" s="25" t="s">
        <v>63</v>
      </c>
      <c r="G1415" s="25" t="s">
        <v>56</v>
      </c>
      <c r="H1415" s="25" t="s">
        <v>56</v>
      </c>
      <c r="I1415" s="25" t="s">
        <v>56</v>
      </c>
      <c r="J1415" s="17"/>
      <c r="K1415" s="25" t="s">
        <v>65</v>
      </c>
      <c r="L1415" s="25" t="s">
        <v>402</v>
      </c>
      <c r="M1415" s="25" t="s">
        <v>421</v>
      </c>
      <c r="N1415" s="26">
        <v>0</v>
      </c>
      <c r="O1415" s="26">
        <v>0</v>
      </c>
      <c r="P1415" s="27">
        <v>0</v>
      </c>
      <c r="Q1415" s="18"/>
      <c r="R1415" s="29">
        <v>0</v>
      </c>
      <c r="S1415" s="29">
        <v>0</v>
      </c>
      <c r="T1415" s="30">
        <v>0</v>
      </c>
      <c r="U1415" s="19"/>
      <c r="V1415" s="26">
        <v>0</v>
      </c>
      <c r="W1415" s="26">
        <v>0</v>
      </c>
      <c r="X1415" s="27">
        <v>0</v>
      </c>
      <c r="Y1415" s="18"/>
      <c r="Z1415" s="29">
        <v>0</v>
      </c>
      <c r="AA1415" s="29">
        <v>0</v>
      </c>
      <c r="AB1415" s="30">
        <v>0</v>
      </c>
      <c r="AC1415" s="19"/>
      <c r="AD1415" s="26">
        <v>0</v>
      </c>
      <c r="AE1415" s="26">
        <v>0</v>
      </c>
      <c r="AF1415" s="27">
        <v>0</v>
      </c>
      <c r="AG1415" s="18"/>
      <c r="AH1415" s="34">
        <v>0</v>
      </c>
      <c r="AI1415" s="34">
        <v>0</v>
      </c>
      <c r="AJ1415" s="34">
        <v>0</v>
      </c>
      <c r="AK1415" s="19"/>
      <c r="AL1415" s="35">
        <v>43613.999988425923</v>
      </c>
      <c r="AM1415" s="16"/>
    </row>
    <row r="1416" spans="1:39" ht="24.75" hidden="1" x14ac:dyDescent="0.25">
      <c r="A1416" s="25" t="s">
        <v>367</v>
      </c>
      <c r="B1416" s="25" t="s">
        <v>1040</v>
      </c>
      <c r="C1416" s="39">
        <v>14420</v>
      </c>
      <c r="D1416" s="25" t="s">
        <v>2179</v>
      </c>
      <c r="E1416" s="25" t="s">
        <v>53</v>
      </c>
      <c r="F1416" s="25" t="s">
        <v>63</v>
      </c>
      <c r="G1416" s="25" t="s">
        <v>56</v>
      </c>
      <c r="H1416" s="25" t="s">
        <v>56</v>
      </c>
      <c r="I1416" s="25" t="s">
        <v>56</v>
      </c>
      <c r="J1416" s="17"/>
      <c r="K1416" s="25" t="s">
        <v>65</v>
      </c>
      <c r="L1416" s="25" t="s">
        <v>378</v>
      </c>
      <c r="M1416" s="25" t="s">
        <v>401</v>
      </c>
      <c r="N1416" s="26">
        <v>0</v>
      </c>
      <c r="O1416" s="26">
        <v>0</v>
      </c>
      <c r="P1416" s="27">
        <v>0</v>
      </c>
      <c r="Q1416" s="18"/>
      <c r="R1416" s="29">
        <v>0</v>
      </c>
      <c r="S1416" s="29">
        <v>0</v>
      </c>
      <c r="T1416" s="30">
        <v>0</v>
      </c>
      <c r="U1416" s="19"/>
      <c r="V1416" s="26">
        <v>0</v>
      </c>
      <c r="W1416" s="26">
        <v>0</v>
      </c>
      <c r="X1416" s="27">
        <v>0</v>
      </c>
      <c r="Y1416" s="18"/>
      <c r="Z1416" s="29">
        <v>0</v>
      </c>
      <c r="AA1416" s="29">
        <v>0</v>
      </c>
      <c r="AB1416" s="30">
        <v>0</v>
      </c>
      <c r="AC1416" s="19"/>
      <c r="AD1416" s="26">
        <v>0</v>
      </c>
      <c r="AE1416" s="26">
        <v>0</v>
      </c>
      <c r="AF1416" s="27">
        <v>0</v>
      </c>
      <c r="AG1416" s="18"/>
      <c r="AH1416" s="34">
        <v>0</v>
      </c>
      <c r="AI1416" s="34">
        <v>0</v>
      </c>
      <c r="AJ1416" s="34">
        <v>0</v>
      </c>
      <c r="AK1416" s="19"/>
      <c r="AL1416" s="35">
        <v>43613.999988425923</v>
      </c>
      <c r="AM1416" s="16"/>
    </row>
    <row r="1417" spans="1:39" ht="24.75" hidden="1" x14ac:dyDescent="0.25">
      <c r="A1417" s="25" t="s">
        <v>367</v>
      </c>
      <c r="B1417" s="25" t="s">
        <v>1040</v>
      </c>
      <c r="C1417" s="39">
        <v>14655</v>
      </c>
      <c r="D1417" s="25" t="s">
        <v>2180</v>
      </c>
      <c r="E1417" s="25" t="s">
        <v>53</v>
      </c>
      <c r="F1417" s="25" t="s">
        <v>54</v>
      </c>
      <c r="G1417" s="25" t="s">
        <v>56</v>
      </c>
      <c r="H1417" s="25" t="s">
        <v>56</v>
      </c>
      <c r="I1417" s="25" t="s">
        <v>56</v>
      </c>
      <c r="J1417" s="17"/>
      <c r="K1417" s="25" t="s">
        <v>65</v>
      </c>
      <c r="L1417" s="25" t="s">
        <v>402</v>
      </c>
      <c r="M1417" s="25" t="s">
        <v>401</v>
      </c>
      <c r="N1417" s="26">
        <v>0</v>
      </c>
      <c r="O1417" s="26">
        <v>2324701.67</v>
      </c>
      <c r="P1417" s="27">
        <v>2324701.67</v>
      </c>
      <c r="Q1417" s="18"/>
      <c r="R1417" s="29">
        <v>0</v>
      </c>
      <c r="S1417" s="29">
        <v>10351.969999999999</v>
      </c>
      <c r="T1417" s="30">
        <v>10351.969999999999</v>
      </c>
      <c r="U1417" s="19"/>
      <c r="V1417" s="26">
        <v>0</v>
      </c>
      <c r="W1417" s="26">
        <v>843.42</v>
      </c>
      <c r="X1417" s="27">
        <v>843.42</v>
      </c>
      <c r="Y1417" s="18"/>
      <c r="Z1417" s="29">
        <v>0</v>
      </c>
      <c r="AA1417" s="29">
        <v>34.39</v>
      </c>
      <c r="AB1417" s="30">
        <v>34.39</v>
      </c>
      <c r="AC1417" s="19"/>
      <c r="AD1417" s="26">
        <v>0</v>
      </c>
      <c r="AE1417" s="26">
        <v>2275195.09</v>
      </c>
      <c r="AF1417" s="27">
        <v>2275195.09</v>
      </c>
      <c r="AG1417" s="18"/>
      <c r="AH1417" s="34">
        <v>0</v>
      </c>
      <c r="AI1417" s="34">
        <v>156.35</v>
      </c>
      <c r="AJ1417" s="34">
        <v>156.35</v>
      </c>
      <c r="AK1417" s="19"/>
      <c r="AL1417" s="35">
        <v>43579.041655092595</v>
      </c>
      <c r="AM1417" s="16"/>
    </row>
    <row r="1418" spans="1:39" ht="24.75" hidden="1" x14ac:dyDescent="0.25">
      <c r="A1418" s="25" t="s">
        <v>367</v>
      </c>
      <c r="B1418" s="25" t="s">
        <v>1040</v>
      </c>
      <c r="C1418" s="39">
        <v>14683</v>
      </c>
      <c r="D1418" s="25" t="s">
        <v>2166</v>
      </c>
      <c r="E1418" s="25" t="s">
        <v>53</v>
      </c>
      <c r="F1418" s="25" t="s">
        <v>63</v>
      </c>
      <c r="G1418" s="25" t="s">
        <v>56</v>
      </c>
      <c r="H1418" s="25" t="s">
        <v>56</v>
      </c>
      <c r="I1418" s="25" t="s">
        <v>56</v>
      </c>
      <c r="J1418" s="17"/>
      <c r="K1418" s="25" t="s">
        <v>65</v>
      </c>
      <c r="L1418" s="25" t="s">
        <v>2076</v>
      </c>
      <c r="M1418" s="25" t="s">
        <v>419</v>
      </c>
      <c r="N1418" s="26">
        <v>0</v>
      </c>
      <c r="O1418" s="26">
        <v>3702.04</v>
      </c>
      <c r="P1418" s="27">
        <v>3702.04</v>
      </c>
      <c r="Q1418" s="18"/>
      <c r="R1418" s="29">
        <v>0</v>
      </c>
      <c r="S1418" s="29">
        <v>3702.04</v>
      </c>
      <c r="T1418" s="30">
        <v>3702.04</v>
      </c>
      <c r="U1418" s="19"/>
      <c r="V1418" s="26">
        <v>0</v>
      </c>
      <c r="W1418" s="26">
        <v>0</v>
      </c>
      <c r="X1418" s="27">
        <v>0</v>
      </c>
      <c r="Y1418" s="18"/>
      <c r="Z1418" s="29">
        <v>0</v>
      </c>
      <c r="AA1418" s="29">
        <v>0</v>
      </c>
      <c r="AB1418" s="30">
        <v>0</v>
      </c>
      <c r="AC1418" s="19"/>
      <c r="AD1418" s="26">
        <v>0</v>
      </c>
      <c r="AE1418" s="26">
        <v>0</v>
      </c>
      <c r="AF1418" s="27">
        <v>0</v>
      </c>
      <c r="AG1418" s="18"/>
      <c r="AH1418" s="34">
        <v>0</v>
      </c>
      <c r="AI1418" s="34">
        <v>65.5</v>
      </c>
      <c r="AJ1418" s="34">
        <v>65.5</v>
      </c>
      <c r="AK1418" s="19"/>
      <c r="AL1418" s="35">
        <v>43591.999988425923</v>
      </c>
      <c r="AM1418" s="16"/>
    </row>
    <row r="1419" spans="1:39" ht="24.75" hidden="1" x14ac:dyDescent="0.25">
      <c r="A1419" s="25" t="s">
        <v>367</v>
      </c>
      <c r="B1419" s="25" t="s">
        <v>1040</v>
      </c>
      <c r="C1419" s="39">
        <v>451093</v>
      </c>
      <c r="D1419" s="25" t="s">
        <v>2133</v>
      </c>
      <c r="E1419" s="25" t="s">
        <v>53</v>
      </c>
      <c r="F1419" s="25" t="s">
        <v>54</v>
      </c>
      <c r="G1419" s="25" t="s">
        <v>55</v>
      </c>
      <c r="H1419" s="25" t="s">
        <v>74</v>
      </c>
      <c r="I1419" s="25" t="s">
        <v>56</v>
      </c>
      <c r="J1419" s="17"/>
      <c r="K1419" s="25" t="s">
        <v>65</v>
      </c>
      <c r="L1419" s="25" t="s">
        <v>435</v>
      </c>
      <c r="M1419" s="25" t="s">
        <v>387</v>
      </c>
      <c r="N1419" s="26">
        <v>52766.58</v>
      </c>
      <c r="O1419" s="26">
        <v>62354.9</v>
      </c>
      <c r="P1419" s="27">
        <v>9588.32</v>
      </c>
      <c r="Q1419" s="28">
        <v>0.18171198512391742</v>
      </c>
      <c r="R1419" s="29">
        <v>20556.39</v>
      </c>
      <c r="S1419" s="29">
        <v>18887.259999999998</v>
      </c>
      <c r="T1419" s="30">
        <v>-1669.130000000001</v>
      </c>
      <c r="U1419" s="31">
        <v>-8.1197622734342029E-2</v>
      </c>
      <c r="V1419" s="26">
        <v>10879.69</v>
      </c>
      <c r="W1419" s="26">
        <v>16421.240000000002</v>
      </c>
      <c r="X1419" s="27">
        <v>5541.5500000000011</v>
      </c>
      <c r="Y1419" s="28">
        <v>0.50934815238301834</v>
      </c>
      <c r="Z1419" s="29">
        <v>4946</v>
      </c>
      <c r="AA1419" s="29">
        <v>1125.44</v>
      </c>
      <c r="AB1419" s="30">
        <v>-3820.56</v>
      </c>
      <c r="AC1419" s="32">
        <v>-0.77245450869389409</v>
      </c>
      <c r="AD1419" s="26">
        <v>16384.5</v>
      </c>
      <c r="AE1419" s="26">
        <v>13143.6</v>
      </c>
      <c r="AF1419" s="27">
        <v>-3240.8999999999996</v>
      </c>
      <c r="AG1419" s="33">
        <v>-0.19780280142817905</v>
      </c>
      <c r="AH1419" s="34">
        <v>322.5</v>
      </c>
      <c r="AI1419" s="34">
        <v>317.5</v>
      </c>
      <c r="AJ1419" s="34">
        <v>-5</v>
      </c>
      <c r="AK1419" s="32">
        <v>-1.5503875968992248E-2</v>
      </c>
      <c r="AL1419" s="35">
        <v>43533.041655092595</v>
      </c>
      <c r="AM1419" s="16"/>
    </row>
    <row r="1420" spans="1:39" ht="33" hidden="1" x14ac:dyDescent="0.25">
      <c r="A1420" s="25" t="s">
        <v>367</v>
      </c>
      <c r="B1420" s="25" t="s">
        <v>1043</v>
      </c>
      <c r="C1420" s="39">
        <v>451095</v>
      </c>
      <c r="D1420" s="25" t="s">
        <v>2135</v>
      </c>
      <c r="E1420" s="25" t="s">
        <v>53</v>
      </c>
      <c r="F1420" s="25" t="s">
        <v>63</v>
      </c>
      <c r="G1420" s="25" t="s">
        <v>56</v>
      </c>
      <c r="H1420" s="25" t="s">
        <v>56</v>
      </c>
      <c r="I1420" s="25" t="s">
        <v>56</v>
      </c>
      <c r="J1420" s="25" t="s">
        <v>369</v>
      </c>
      <c r="K1420" s="25" t="s">
        <v>65</v>
      </c>
      <c r="L1420" s="25" t="s">
        <v>1045</v>
      </c>
      <c r="M1420" s="25" t="s">
        <v>406</v>
      </c>
      <c r="N1420" s="26">
        <v>3792.42</v>
      </c>
      <c r="O1420" s="26">
        <v>0</v>
      </c>
      <c r="P1420" s="27">
        <v>-3792.42</v>
      </c>
      <c r="Q1420" s="28">
        <v>-1</v>
      </c>
      <c r="R1420" s="29">
        <v>3232.35</v>
      </c>
      <c r="S1420" s="29">
        <v>0</v>
      </c>
      <c r="T1420" s="30">
        <v>-3232.35</v>
      </c>
      <c r="U1420" s="31">
        <v>-1</v>
      </c>
      <c r="V1420" s="26">
        <v>397.47</v>
      </c>
      <c r="W1420" s="26">
        <v>0</v>
      </c>
      <c r="X1420" s="27">
        <v>-397.47</v>
      </c>
      <c r="Y1420" s="28">
        <v>-1</v>
      </c>
      <c r="Z1420" s="29">
        <v>162.6</v>
      </c>
      <c r="AA1420" s="29">
        <v>0</v>
      </c>
      <c r="AB1420" s="30">
        <v>-162.6</v>
      </c>
      <c r="AC1420" s="32">
        <v>-1</v>
      </c>
      <c r="AD1420" s="26">
        <v>0</v>
      </c>
      <c r="AE1420" s="26">
        <v>0</v>
      </c>
      <c r="AF1420" s="27">
        <v>0</v>
      </c>
      <c r="AG1420" s="18"/>
      <c r="AH1420" s="34">
        <v>61</v>
      </c>
      <c r="AI1420" s="34">
        <v>25</v>
      </c>
      <c r="AJ1420" s="34">
        <v>-36</v>
      </c>
      <c r="AK1420" s="32">
        <v>-0.5901639344262295</v>
      </c>
      <c r="AL1420" s="35">
        <v>43613.999988425923</v>
      </c>
      <c r="AM1420" s="16"/>
    </row>
    <row r="1421" spans="1:39" ht="33" hidden="1" x14ac:dyDescent="0.25">
      <c r="A1421" s="25" t="s">
        <v>367</v>
      </c>
      <c r="B1421" s="25" t="s">
        <v>1040</v>
      </c>
      <c r="C1421" s="39">
        <v>451100</v>
      </c>
      <c r="D1421" s="25" t="s">
        <v>2123</v>
      </c>
      <c r="E1421" s="25" t="s">
        <v>53</v>
      </c>
      <c r="F1421" s="25" t="s">
        <v>54</v>
      </c>
      <c r="G1421" s="25" t="s">
        <v>289</v>
      </c>
      <c r="H1421" s="25" t="s">
        <v>56</v>
      </c>
      <c r="I1421" s="25" t="s">
        <v>56</v>
      </c>
      <c r="J1421" s="25" t="s">
        <v>64</v>
      </c>
      <c r="K1421" s="25" t="s">
        <v>65</v>
      </c>
      <c r="L1421" s="25" t="s">
        <v>378</v>
      </c>
      <c r="M1421" s="25" t="s">
        <v>401</v>
      </c>
      <c r="N1421" s="26">
        <v>5408.36</v>
      </c>
      <c r="O1421" s="26">
        <v>6298.12</v>
      </c>
      <c r="P1421" s="27">
        <v>889.76000000000022</v>
      </c>
      <c r="Q1421" s="28">
        <v>0.16451567573164513</v>
      </c>
      <c r="R1421" s="29">
        <v>5280.75</v>
      </c>
      <c r="S1421" s="29">
        <v>0</v>
      </c>
      <c r="T1421" s="30">
        <v>-5280.75</v>
      </c>
      <c r="U1421" s="31">
        <v>-1</v>
      </c>
      <c r="V1421" s="26">
        <v>0</v>
      </c>
      <c r="W1421" s="26">
        <v>0</v>
      </c>
      <c r="X1421" s="27">
        <v>0</v>
      </c>
      <c r="Y1421" s="18"/>
      <c r="Z1421" s="29">
        <v>127.61</v>
      </c>
      <c r="AA1421" s="29">
        <v>0</v>
      </c>
      <c r="AB1421" s="30">
        <v>-127.61</v>
      </c>
      <c r="AC1421" s="32">
        <v>-1</v>
      </c>
      <c r="AD1421" s="26">
        <v>0</v>
      </c>
      <c r="AE1421" s="26">
        <v>0</v>
      </c>
      <c r="AF1421" s="27">
        <v>0</v>
      </c>
      <c r="AG1421" s="18"/>
      <c r="AH1421" s="34">
        <v>0</v>
      </c>
      <c r="AI1421" s="34">
        <v>0.5</v>
      </c>
      <c r="AJ1421" s="34">
        <v>0.5</v>
      </c>
      <c r="AK1421" s="19"/>
      <c r="AL1421" s="35">
        <v>43613.999988425923</v>
      </c>
      <c r="AM1421" s="16"/>
    </row>
    <row r="1422" spans="1:39" ht="33" hidden="1" x14ac:dyDescent="0.25">
      <c r="A1422" s="25" t="s">
        <v>367</v>
      </c>
      <c r="B1422" s="25" t="s">
        <v>1040</v>
      </c>
      <c r="C1422" s="39">
        <v>451101</v>
      </c>
      <c r="D1422" s="25" t="s">
        <v>2051</v>
      </c>
      <c r="E1422" s="25" t="s">
        <v>53</v>
      </c>
      <c r="F1422" s="25" t="s">
        <v>54</v>
      </c>
      <c r="G1422" s="25" t="s">
        <v>289</v>
      </c>
      <c r="H1422" s="25" t="s">
        <v>56</v>
      </c>
      <c r="I1422" s="25" t="s">
        <v>56</v>
      </c>
      <c r="J1422" s="25" t="s">
        <v>1424</v>
      </c>
      <c r="K1422" s="25" t="s">
        <v>65</v>
      </c>
      <c r="L1422" s="25" t="s">
        <v>382</v>
      </c>
      <c r="M1422" s="25" t="s">
        <v>2052</v>
      </c>
      <c r="N1422" s="26">
        <v>61354.16</v>
      </c>
      <c r="O1422" s="26">
        <v>45502.46</v>
      </c>
      <c r="P1422" s="27">
        <v>-15851.700000000004</v>
      </c>
      <c r="Q1422" s="28">
        <v>-0.25836389904123869</v>
      </c>
      <c r="R1422" s="29">
        <v>28553.65</v>
      </c>
      <c r="S1422" s="29">
        <v>0</v>
      </c>
      <c r="T1422" s="30">
        <v>-28553.65</v>
      </c>
      <c r="U1422" s="31">
        <v>-1</v>
      </c>
      <c r="V1422" s="26">
        <v>14908.74</v>
      </c>
      <c r="W1422" s="26">
        <v>17140.41</v>
      </c>
      <c r="X1422" s="27">
        <v>2231.67</v>
      </c>
      <c r="Y1422" s="28">
        <v>0.14968870608783841</v>
      </c>
      <c r="Z1422" s="29">
        <v>9594.7999999999993</v>
      </c>
      <c r="AA1422" s="29">
        <v>0</v>
      </c>
      <c r="AB1422" s="30">
        <v>-9594.7999999999993</v>
      </c>
      <c r="AC1422" s="32">
        <v>-1</v>
      </c>
      <c r="AD1422" s="26">
        <v>8296.9699999999993</v>
      </c>
      <c r="AE1422" s="26">
        <v>0</v>
      </c>
      <c r="AF1422" s="27">
        <v>-8296.9699999999993</v>
      </c>
      <c r="AG1422" s="33">
        <v>-1</v>
      </c>
      <c r="AH1422" s="34">
        <v>421</v>
      </c>
      <c r="AI1422" s="34">
        <v>315</v>
      </c>
      <c r="AJ1422" s="34">
        <v>-106</v>
      </c>
      <c r="AK1422" s="32">
        <v>-0.25178147268408552</v>
      </c>
      <c r="AL1422" s="35">
        <v>43634.041655092595</v>
      </c>
      <c r="AM1422" s="16"/>
    </row>
    <row r="1423" spans="1:39" ht="24.75" hidden="1" x14ac:dyDescent="0.25">
      <c r="A1423" s="25" t="s">
        <v>367</v>
      </c>
      <c r="B1423" s="25" t="s">
        <v>1040</v>
      </c>
      <c r="C1423" s="39">
        <v>451102</v>
      </c>
      <c r="D1423" s="25" t="s">
        <v>2144</v>
      </c>
      <c r="E1423" s="25" t="s">
        <v>53</v>
      </c>
      <c r="F1423" s="25" t="s">
        <v>54</v>
      </c>
      <c r="G1423" s="25" t="s">
        <v>289</v>
      </c>
      <c r="H1423" s="25" t="s">
        <v>56</v>
      </c>
      <c r="I1423" s="25" t="s">
        <v>56</v>
      </c>
      <c r="J1423" s="25" t="s">
        <v>64</v>
      </c>
      <c r="K1423" s="25" t="s">
        <v>65</v>
      </c>
      <c r="L1423" s="25" t="s">
        <v>378</v>
      </c>
      <c r="M1423" s="25" t="s">
        <v>401</v>
      </c>
      <c r="N1423" s="26">
        <v>0</v>
      </c>
      <c r="O1423" s="26">
        <v>3920.26</v>
      </c>
      <c r="P1423" s="27">
        <v>3920.26</v>
      </c>
      <c r="Q1423" s="18"/>
      <c r="R1423" s="29">
        <v>0</v>
      </c>
      <c r="S1423" s="29">
        <v>0</v>
      </c>
      <c r="T1423" s="30">
        <v>0</v>
      </c>
      <c r="U1423" s="19"/>
      <c r="V1423" s="26">
        <v>0</v>
      </c>
      <c r="W1423" s="26">
        <v>0</v>
      </c>
      <c r="X1423" s="27">
        <v>0</v>
      </c>
      <c r="Y1423" s="18"/>
      <c r="Z1423" s="29">
        <v>0</v>
      </c>
      <c r="AA1423" s="29">
        <v>0</v>
      </c>
      <c r="AB1423" s="30">
        <v>0</v>
      </c>
      <c r="AC1423" s="19"/>
      <c r="AD1423" s="26">
        <v>0</v>
      </c>
      <c r="AE1423" s="26">
        <v>0</v>
      </c>
      <c r="AF1423" s="27">
        <v>0</v>
      </c>
      <c r="AG1423" s="18"/>
      <c r="AH1423" s="34">
        <v>0</v>
      </c>
      <c r="AI1423" s="34">
        <v>1</v>
      </c>
      <c r="AJ1423" s="34">
        <v>1</v>
      </c>
      <c r="AK1423" s="19"/>
      <c r="AL1423" s="35">
        <v>43613.999988425923</v>
      </c>
      <c r="AM1423" s="16"/>
    </row>
    <row r="1424" spans="1:39" ht="24.75" hidden="1" x14ac:dyDescent="0.25">
      <c r="A1424" s="25" t="s">
        <v>367</v>
      </c>
      <c r="B1424" s="25" t="s">
        <v>1040</v>
      </c>
      <c r="C1424" s="39">
        <v>451103</v>
      </c>
      <c r="D1424" s="25" t="s">
        <v>2145</v>
      </c>
      <c r="E1424" s="25" t="s">
        <v>53</v>
      </c>
      <c r="F1424" s="25" t="s">
        <v>54</v>
      </c>
      <c r="G1424" s="25" t="s">
        <v>289</v>
      </c>
      <c r="H1424" s="25" t="s">
        <v>56</v>
      </c>
      <c r="I1424" s="25" t="s">
        <v>56</v>
      </c>
      <c r="J1424" s="25" t="s">
        <v>64</v>
      </c>
      <c r="K1424" s="25" t="s">
        <v>65</v>
      </c>
      <c r="L1424" s="25" t="s">
        <v>378</v>
      </c>
      <c r="M1424" s="25" t="s">
        <v>401</v>
      </c>
      <c r="N1424" s="26">
        <v>0</v>
      </c>
      <c r="O1424" s="26">
        <v>1198.5</v>
      </c>
      <c r="P1424" s="27">
        <v>1198.5</v>
      </c>
      <c r="Q1424" s="18"/>
      <c r="R1424" s="29">
        <v>0</v>
      </c>
      <c r="S1424" s="29">
        <v>0</v>
      </c>
      <c r="T1424" s="30">
        <v>0</v>
      </c>
      <c r="U1424" s="19"/>
      <c r="V1424" s="26">
        <v>0</v>
      </c>
      <c r="W1424" s="26">
        <v>0</v>
      </c>
      <c r="X1424" s="27">
        <v>0</v>
      </c>
      <c r="Y1424" s="18"/>
      <c r="Z1424" s="29">
        <v>0</v>
      </c>
      <c r="AA1424" s="29">
        <v>0</v>
      </c>
      <c r="AB1424" s="30">
        <v>0</v>
      </c>
      <c r="AC1424" s="19"/>
      <c r="AD1424" s="26">
        <v>0</v>
      </c>
      <c r="AE1424" s="26">
        <v>0</v>
      </c>
      <c r="AF1424" s="27">
        <v>0</v>
      </c>
      <c r="AG1424" s="18"/>
      <c r="AH1424" s="34">
        <v>0</v>
      </c>
      <c r="AI1424" s="34">
        <v>2.5</v>
      </c>
      <c r="AJ1424" s="34">
        <v>2.5</v>
      </c>
      <c r="AK1424" s="19"/>
      <c r="AL1424" s="35">
        <v>43613.999988425923</v>
      </c>
      <c r="AM1424" s="16"/>
    </row>
    <row r="1425" spans="1:39" ht="24.75" hidden="1" x14ac:dyDescent="0.25">
      <c r="A1425" s="25" t="s">
        <v>367</v>
      </c>
      <c r="B1425" s="25" t="s">
        <v>1136</v>
      </c>
      <c r="C1425" s="39">
        <v>451104</v>
      </c>
      <c r="D1425" s="25" t="s">
        <v>5446</v>
      </c>
      <c r="E1425" s="25" t="s">
        <v>53</v>
      </c>
      <c r="F1425" s="25" t="s">
        <v>63</v>
      </c>
      <c r="G1425" s="25" t="s">
        <v>56</v>
      </c>
      <c r="H1425" s="17"/>
      <c r="I1425" s="17"/>
      <c r="J1425" s="25" t="s">
        <v>376</v>
      </c>
      <c r="K1425" s="25" t="s">
        <v>65</v>
      </c>
      <c r="L1425" s="25" t="s">
        <v>971</v>
      </c>
      <c r="M1425" s="25" t="s">
        <v>419</v>
      </c>
      <c r="N1425" s="26">
        <v>0</v>
      </c>
      <c r="O1425" s="26">
        <v>0</v>
      </c>
      <c r="P1425" s="27">
        <v>0</v>
      </c>
      <c r="Q1425" s="18"/>
      <c r="R1425" s="29">
        <v>0</v>
      </c>
      <c r="S1425" s="29">
        <v>0</v>
      </c>
      <c r="T1425" s="30">
        <v>0</v>
      </c>
      <c r="U1425" s="19"/>
      <c r="V1425" s="26">
        <v>0</v>
      </c>
      <c r="W1425" s="26">
        <v>0</v>
      </c>
      <c r="X1425" s="27">
        <v>0</v>
      </c>
      <c r="Y1425" s="18"/>
      <c r="Z1425" s="29">
        <v>0</v>
      </c>
      <c r="AA1425" s="29">
        <v>0</v>
      </c>
      <c r="AB1425" s="30">
        <v>0</v>
      </c>
      <c r="AC1425" s="19"/>
      <c r="AD1425" s="26">
        <v>0</v>
      </c>
      <c r="AE1425" s="26">
        <v>0</v>
      </c>
      <c r="AF1425" s="27">
        <v>0</v>
      </c>
      <c r="AG1425" s="18"/>
      <c r="AH1425" s="34">
        <v>0</v>
      </c>
      <c r="AI1425" s="34">
        <v>0</v>
      </c>
      <c r="AJ1425" s="34">
        <v>0</v>
      </c>
      <c r="AK1425" s="19"/>
      <c r="AL1425" s="35">
        <v>43778.041655092595</v>
      </c>
      <c r="AM1425" s="16"/>
    </row>
    <row r="1426" spans="1:39" ht="24.75" hidden="1" x14ac:dyDescent="0.25">
      <c r="A1426" s="25" t="s">
        <v>367</v>
      </c>
      <c r="B1426" s="25" t="s">
        <v>1040</v>
      </c>
      <c r="C1426" s="39">
        <v>451106</v>
      </c>
      <c r="D1426" s="25" t="s">
        <v>2134</v>
      </c>
      <c r="E1426" s="25" t="s">
        <v>53</v>
      </c>
      <c r="F1426" s="25" t="s">
        <v>54</v>
      </c>
      <c r="G1426" s="25" t="s">
        <v>289</v>
      </c>
      <c r="H1426" s="25" t="s">
        <v>56</v>
      </c>
      <c r="I1426" s="25" t="s">
        <v>56</v>
      </c>
      <c r="J1426" s="25" t="s">
        <v>401</v>
      </c>
      <c r="K1426" s="25" t="s">
        <v>65</v>
      </c>
      <c r="L1426" s="25" t="s">
        <v>472</v>
      </c>
      <c r="M1426" s="25" t="s">
        <v>415</v>
      </c>
      <c r="N1426" s="26">
        <v>14347.49</v>
      </c>
      <c r="O1426" s="26">
        <v>16976.54</v>
      </c>
      <c r="P1426" s="27">
        <v>2629.0500000000011</v>
      </c>
      <c r="Q1426" s="28">
        <v>0.18324111046601191</v>
      </c>
      <c r="R1426" s="29">
        <v>6558.69</v>
      </c>
      <c r="S1426" s="29">
        <v>2995.09</v>
      </c>
      <c r="T1426" s="30">
        <v>-3563.5999999999995</v>
      </c>
      <c r="U1426" s="31">
        <v>-0.54334020970651142</v>
      </c>
      <c r="V1426" s="26">
        <v>619.54999999999995</v>
      </c>
      <c r="W1426" s="26">
        <v>602.98</v>
      </c>
      <c r="X1426" s="27">
        <v>-16.569999999999936</v>
      </c>
      <c r="Y1426" s="28">
        <v>-2.6745218303607356E-2</v>
      </c>
      <c r="Z1426" s="29">
        <v>606.4</v>
      </c>
      <c r="AA1426" s="29">
        <v>858</v>
      </c>
      <c r="AB1426" s="30">
        <v>251.60000000000002</v>
      </c>
      <c r="AC1426" s="32">
        <v>0.41490765171503963</v>
      </c>
      <c r="AD1426" s="26">
        <v>6562.85</v>
      </c>
      <c r="AE1426" s="26">
        <v>0</v>
      </c>
      <c r="AF1426" s="27">
        <v>-6562.85</v>
      </c>
      <c r="AG1426" s="33">
        <v>-1</v>
      </c>
      <c r="AH1426" s="34">
        <v>107</v>
      </c>
      <c r="AI1426" s="34">
        <v>113.5</v>
      </c>
      <c r="AJ1426" s="34">
        <v>6.5</v>
      </c>
      <c r="AK1426" s="32">
        <v>6.0747663551401869E-2</v>
      </c>
      <c r="AL1426" s="35">
        <v>43722.041655092595</v>
      </c>
      <c r="AM1426" s="16"/>
    </row>
    <row r="1427" spans="1:39" ht="24.75" hidden="1" x14ac:dyDescent="0.25">
      <c r="A1427" s="25" t="s">
        <v>367</v>
      </c>
      <c r="B1427" s="25" t="s">
        <v>1043</v>
      </c>
      <c r="C1427" s="39">
        <v>451112</v>
      </c>
      <c r="D1427" s="25" t="s">
        <v>2148</v>
      </c>
      <c r="E1427" s="25" t="s">
        <v>53</v>
      </c>
      <c r="F1427" s="25" t="s">
        <v>54</v>
      </c>
      <c r="G1427" s="25" t="s">
        <v>289</v>
      </c>
      <c r="H1427" s="25" t="s">
        <v>56</v>
      </c>
      <c r="I1427" s="25" t="s">
        <v>56</v>
      </c>
      <c r="J1427" s="25" t="s">
        <v>401</v>
      </c>
      <c r="K1427" s="25" t="s">
        <v>65</v>
      </c>
      <c r="L1427" s="25" t="s">
        <v>1045</v>
      </c>
      <c r="M1427" s="25" t="s">
        <v>1989</v>
      </c>
      <c r="N1427" s="26">
        <v>1339825.79</v>
      </c>
      <c r="O1427" s="26">
        <v>1249426.02</v>
      </c>
      <c r="P1427" s="27">
        <v>-90399.770000000019</v>
      </c>
      <c r="Q1427" s="28">
        <v>-6.7471286696160718E-2</v>
      </c>
      <c r="R1427" s="29">
        <v>35719.120000000003</v>
      </c>
      <c r="S1427" s="29">
        <v>98606.03</v>
      </c>
      <c r="T1427" s="30">
        <v>62886.909999999996</v>
      </c>
      <c r="U1427" s="31">
        <v>1.7605951658383518</v>
      </c>
      <c r="V1427" s="26">
        <v>308068.46999999997</v>
      </c>
      <c r="W1427" s="26">
        <v>253889.55</v>
      </c>
      <c r="X1427" s="27">
        <v>-54178.919999999984</v>
      </c>
      <c r="Y1427" s="28">
        <v>-0.175866488381625</v>
      </c>
      <c r="Z1427" s="29">
        <v>0</v>
      </c>
      <c r="AA1427" s="29">
        <v>2280</v>
      </c>
      <c r="AB1427" s="30">
        <v>2280</v>
      </c>
      <c r="AC1427" s="19"/>
      <c r="AD1427" s="26">
        <v>996038.2</v>
      </c>
      <c r="AE1427" s="26">
        <v>862808.65</v>
      </c>
      <c r="AF1427" s="27">
        <v>-133229.54999999993</v>
      </c>
      <c r="AG1427" s="33">
        <v>-0.13375947830113336</v>
      </c>
      <c r="AH1427" s="34">
        <v>192</v>
      </c>
      <c r="AI1427" s="34">
        <v>269</v>
      </c>
      <c r="AJ1427" s="34">
        <v>77</v>
      </c>
      <c r="AK1427" s="32">
        <v>0.40104166666666669</v>
      </c>
      <c r="AL1427" s="35">
        <v>43978</v>
      </c>
      <c r="AM1427" s="16"/>
    </row>
    <row r="1428" spans="1:39" ht="33" hidden="1" x14ac:dyDescent="0.25">
      <c r="A1428" s="25" t="s">
        <v>367</v>
      </c>
      <c r="B1428" s="25" t="s">
        <v>1136</v>
      </c>
      <c r="C1428" s="39">
        <v>451113</v>
      </c>
      <c r="D1428" s="25" t="s">
        <v>5447</v>
      </c>
      <c r="E1428" s="25" t="s">
        <v>53</v>
      </c>
      <c r="F1428" s="25" t="s">
        <v>63</v>
      </c>
      <c r="G1428" s="25" t="s">
        <v>56</v>
      </c>
      <c r="H1428" s="17"/>
      <c r="I1428" s="17"/>
      <c r="J1428" s="25" t="s">
        <v>1993</v>
      </c>
      <c r="K1428" s="25" t="s">
        <v>65</v>
      </c>
      <c r="L1428" s="25" t="s">
        <v>1994</v>
      </c>
      <c r="M1428" s="25" t="s">
        <v>2137</v>
      </c>
      <c r="N1428" s="26">
        <v>0</v>
      </c>
      <c r="O1428" s="26">
        <v>0</v>
      </c>
      <c r="P1428" s="27">
        <v>0</v>
      </c>
      <c r="Q1428" s="18"/>
      <c r="R1428" s="29">
        <v>0</v>
      </c>
      <c r="S1428" s="29">
        <v>0</v>
      </c>
      <c r="T1428" s="30">
        <v>0</v>
      </c>
      <c r="U1428" s="19"/>
      <c r="V1428" s="26">
        <v>0</v>
      </c>
      <c r="W1428" s="26">
        <v>0</v>
      </c>
      <c r="X1428" s="27">
        <v>0</v>
      </c>
      <c r="Y1428" s="18"/>
      <c r="Z1428" s="29">
        <v>0</v>
      </c>
      <c r="AA1428" s="29">
        <v>0</v>
      </c>
      <c r="AB1428" s="30">
        <v>0</v>
      </c>
      <c r="AC1428" s="19"/>
      <c r="AD1428" s="26">
        <v>0</v>
      </c>
      <c r="AE1428" s="26">
        <v>0</v>
      </c>
      <c r="AF1428" s="27">
        <v>0</v>
      </c>
      <c r="AG1428" s="18"/>
      <c r="AH1428" s="34">
        <v>0</v>
      </c>
      <c r="AI1428" s="34">
        <v>0</v>
      </c>
      <c r="AJ1428" s="34">
        <v>0</v>
      </c>
      <c r="AK1428" s="19"/>
      <c r="AL1428" s="35">
        <v>44362.041666666664</v>
      </c>
      <c r="AM1428" s="16"/>
    </row>
    <row r="1429" spans="1:39" ht="33" hidden="1" x14ac:dyDescent="0.25">
      <c r="A1429" s="25" t="s">
        <v>367</v>
      </c>
      <c r="B1429" s="25" t="s">
        <v>51</v>
      </c>
      <c r="C1429" s="39">
        <v>451115</v>
      </c>
      <c r="D1429" s="25" t="s">
        <v>2047</v>
      </c>
      <c r="E1429" s="25" t="s">
        <v>53</v>
      </c>
      <c r="F1429" s="25" t="s">
        <v>54</v>
      </c>
      <c r="G1429" s="25" t="s">
        <v>74</v>
      </c>
      <c r="H1429" s="17"/>
      <c r="I1429" s="17"/>
      <c r="J1429" s="25" t="s">
        <v>381</v>
      </c>
      <c r="K1429" s="25" t="s">
        <v>65</v>
      </c>
      <c r="L1429" s="25" t="s">
        <v>382</v>
      </c>
      <c r="M1429" s="25" t="s">
        <v>379</v>
      </c>
      <c r="N1429" s="26">
        <v>43055.45</v>
      </c>
      <c r="O1429" s="26">
        <v>44792.59</v>
      </c>
      <c r="P1429" s="27">
        <v>1737.1399999999994</v>
      </c>
      <c r="Q1429" s="28">
        <v>4.0346576333541967E-2</v>
      </c>
      <c r="R1429" s="29">
        <v>3453.69</v>
      </c>
      <c r="S1429" s="29">
        <v>8281.69</v>
      </c>
      <c r="T1429" s="30">
        <v>4828</v>
      </c>
      <c r="U1429" s="31">
        <v>1.3979251177725853</v>
      </c>
      <c r="V1429" s="26">
        <v>1087.26</v>
      </c>
      <c r="W1429" s="26">
        <v>0</v>
      </c>
      <c r="X1429" s="27">
        <v>-1087.26</v>
      </c>
      <c r="Y1429" s="28">
        <v>-1</v>
      </c>
      <c r="Z1429" s="29">
        <v>0</v>
      </c>
      <c r="AA1429" s="29">
        <v>139.4</v>
      </c>
      <c r="AB1429" s="30">
        <v>139.4</v>
      </c>
      <c r="AC1429" s="19"/>
      <c r="AD1429" s="26">
        <v>38514.5</v>
      </c>
      <c r="AE1429" s="26">
        <v>34040.25</v>
      </c>
      <c r="AF1429" s="27">
        <v>-4474.25</v>
      </c>
      <c r="AG1429" s="33">
        <v>-0.1161705331758169</v>
      </c>
      <c r="AH1429" s="34">
        <v>16</v>
      </c>
      <c r="AI1429" s="34">
        <v>12</v>
      </c>
      <c r="AJ1429" s="34">
        <v>-4</v>
      </c>
      <c r="AK1429" s="32">
        <v>-0.25</v>
      </c>
      <c r="AL1429" s="35">
        <v>44362.041666666664</v>
      </c>
      <c r="AM1429" s="16"/>
    </row>
    <row r="1430" spans="1:39" ht="24.75" hidden="1" x14ac:dyDescent="0.25">
      <c r="A1430" s="25" t="s">
        <v>367</v>
      </c>
      <c r="B1430" s="25" t="s">
        <v>1043</v>
      </c>
      <c r="C1430" s="39">
        <v>451123</v>
      </c>
      <c r="D1430" s="25" t="s">
        <v>2146</v>
      </c>
      <c r="E1430" s="25" t="s">
        <v>53</v>
      </c>
      <c r="F1430" s="25" t="s">
        <v>54</v>
      </c>
      <c r="G1430" s="25" t="s">
        <v>289</v>
      </c>
      <c r="H1430" s="25" t="s">
        <v>56</v>
      </c>
      <c r="I1430" s="25" t="s">
        <v>56</v>
      </c>
      <c r="J1430" s="25" t="s">
        <v>401</v>
      </c>
      <c r="K1430" s="25" t="s">
        <v>65</v>
      </c>
      <c r="L1430" s="25" t="s">
        <v>1045</v>
      </c>
      <c r="M1430" s="25" t="s">
        <v>2033</v>
      </c>
      <c r="N1430" s="26">
        <v>85563.24</v>
      </c>
      <c r="O1430" s="26">
        <v>77608.58</v>
      </c>
      <c r="P1430" s="27">
        <v>-7954.6600000000035</v>
      </c>
      <c r="Q1430" s="28">
        <v>-9.2968195220283892E-2</v>
      </c>
      <c r="R1430" s="29">
        <v>26732.1</v>
      </c>
      <c r="S1430" s="29">
        <v>5813.06</v>
      </c>
      <c r="T1430" s="30">
        <v>-20919.039999999997</v>
      </c>
      <c r="U1430" s="31">
        <v>-0.7825438330696054</v>
      </c>
      <c r="V1430" s="26">
        <v>32800.51</v>
      </c>
      <c r="W1430" s="26">
        <v>33562.26</v>
      </c>
      <c r="X1430" s="27">
        <v>761.75</v>
      </c>
      <c r="Y1430" s="28">
        <v>2.3223724265262948E-2</v>
      </c>
      <c r="Z1430" s="29">
        <v>4482.05</v>
      </c>
      <c r="AA1430" s="29">
        <v>334</v>
      </c>
      <c r="AB1430" s="30">
        <v>-4148.05</v>
      </c>
      <c r="AC1430" s="32">
        <v>-0.92548052788344615</v>
      </c>
      <c r="AD1430" s="26">
        <v>21548.58</v>
      </c>
      <c r="AE1430" s="26">
        <v>0</v>
      </c>
      <c r="AF1430" s="27">
        <v>-21548.58</v>
      </c>
      <c r="AG1430" s="33">
        <v>-1</v>
      </c>
      <c r="AH1430" s="34">
        <v>376</v>
      </c>
      <c r="AI1430" s="34">
        <v>291.55</v>
      </c>
      <c r="AJ1430" s="34">
        <v>-84.449999999999989</v>
      </c>
      <c r="AK1430" s="32">
        <v>-0.2246010638297872</v>
      </c>
      <c r="AL1430" s="35">
        <v>43945</v>
      </c>
      <c r="AM1430" s="16"/>
    </row>
    <row r="1431" spans="1:39" ht="24.75" hidden="1" x14ac:dyDescent="0.25">
      <c r="A1431" s="25" t="s">
        <v>367</v>
      </c>
      <c r="B1431" s="25" t="s">
        <v>1136</v>
      </c>
      <c r="C1431" s="39">
        <v>451129</v>
      </c>
      <c r="D1431" s="25" t="s">
        <v>5023</v>
      </c>
      <c r="E1431" s="25" t="s">
        <v>53</v>
      </c>
      <c r="F1431" s="25" t="s">
        <v>63</v>
      </c>
      <c r="G1431" s="25" t="s">
        <v>56</v>
      </c>
      <c r="H1431" s="17"/>
      <c r="I1431" s="17"/>
      <c r="J1431" s="25" t="s">
        <v>381</v>
      </c>
      <c r="K1431" s="25" t="s">
        <v>65</v>
      </c>
      <c r="L1431" s="25" t="s">
        <v>431</v>
      </c>
      <c r="M1431" s="25" t="s">
        <v>401</v>
      </c>
      <c r="N1431" s="26">
        <v>0</v>
      </c>
      <c r="O1431" s="26">
        <v>0</v>
      </c>
      <c r="P1431" s="27">
        <v>0</v>
      </c>
      <c r="Q1431" s="18"/>
      <c r="R1431" s="29">
        <v>0</v>
      </c>
      <c r="S1431" s="29">
        <v>0</v>
      </c>
      <c r="T1431" s="30">
        <v>0</v>
      </c>
      <c r="U1431" s="19"/>
      <c r="V1431" s="26">
        <v>0</v>
      </c>
      <c r="W1431" s="26">
        <v>0</v>
      </c>
      <c r="X1431" s="27">
        <v>0</v>
      </c>
      <c r="Y1431" s="18"/>
      <c r="Z1431" s="29">
        <v>0</v>
      </c>
      <c r="AA1431" s="29">
        <v>0</v>
      </c>
      <c r="AB1431" s="30">
        <v>0</v>
      </c>
      <c r="AC1431" s="19"/>
      <c r="AD1431" s="26">
        <v>0</v>
      </c>
      <c r="AE1431" s="26">
        <v>0</v>
      </c>
      <c r="AF1431" s="27">
        <v>0</v>
      </c>
      <c r="AG1431" s="18"/>
      <c r="AH1431" s="34">
        <v>0</v>
      </c>
      <c r="AI1431" s="34">
        <v>0</v>
      </c>
      <c r="AJ1431" s="34">
        <v>0</v>
      </c>
      <c r="AK1431" s="19"/>
      <c r="AL1431" s="35">
        <v>43613.999988425923</v>
      </c>
      <c r="AM1431" s="16"/>
    </row>
    <row r="1432" spans="1:39" ht="24.75" hidden="1" x14ac:dyDescent="0.25">
      <c r="A1432" s="25" t="s">
        <v>367</v>
      </c>
      <c r="B1432" s="25" t="s">
        <v>1040</v>
      </c>
      <c r="C1432" s="39">
        <v>451130</v>
      </c>
      <c r="D1432" s="25" t="s">
        <v>2138</v>
      </c>
      <c r="E1432" s="25" t="s">
        <v>53</v>
      </c>
      <c r="F1432" s="25" t="s">
        <v>63</v>
      </c>
      <c r="G1432" s="25" t="s">
        <v>56</v>
      </c>
      <c r="H1432" s="17"/>
      <c r="I1432" s="17"/>
      <c r="J1432" s="17"/>
      <c r="K1432" s="25" t="s">
        <v>65</v>
      </c>
      <c r="L1432" s="25" t="s">
        <v>378</v>
      </c>
      <c r="M1432" s="25" t="s">
        <v>547</v>
      </c>
      <c r="N1432" s="26">
        <v>0</v>
      </c>
      <c r="O1432" s="26">
        <v>250.68</v>
      </c>
      <c r="P1432" s="27">
        <v>250.68</v>
      </c>
      <c r="Q1432" s="18"/>
      <c r="R1432" s="29">
        <v>0</v>
      </c>
      <c r="S1432" s="29">
        <v>0</v>
      </c>
      <c r="T1432" s="30">
        <v>0</v>
      </c>
      <c r="U1432" s="19"/>
      <c r="V1432" s="26">
        <v>0</v>
      </c>
      <c r="W1432" s="26">
        <v>0</v>
      </c>
      <c r="X1432" s="27">
        <v>0</v>
      </c>
      <c r="Y1432" s="18"/>
      <c r="Z1432" s="29">
        <v>0</v>
      </c>
      <c r="AA1432" s="29">
        <v>0</v>
      </c>
      <c r="AB1432" s="30">
        <v>0</v>
      </c>
      <c r="AC1432" s="19"/>
      <c r="AD1432" s="26">
        <v>0</v>
      </c>
      <c r="AE1432" s="26">
        <v>0</v>
      </c>
      <c r="AF1432" s="27">
        <v>0</v>
      </c>
      <c r="AG1432" s="18"/>
      <c r="AH1432" s="34">
        <v>0</v>
      </c>
      <c r="AI1432" s="34">
        <v>0</v>
      </c>
      <c r="AJ1432" s="34">
        <v>0</v>
      </c>
      <c r="AK1432" s="19"/>
      <c r="AL1432" s="35">
        <v>43613.999988425923</v>
      </c>
      <c r="AM1432" s="16"/>
    </row>
    <row r="1433" spans="1:39" ht="33" hidden="1" x14ac:dyDescent="0.25">
      <c r="A1433" s="25" t="s">
        <v>367</v>
      </c>
      <c r="B1433" s="25" t="s">
        <v>51</v>
      </c>
      <c r="C1433" s="39">
        <v>451132</v>
      </c>
      <c r="D1433" s="25" t="s">
        <v>2184</v>
      </c>
      <c r="E1433" s="25" t="s">
        <v>53</v>
      </c>
      <c r="F1433" s="25" t="s">
        <v>54</v>
      </c>
      <c r="G1433" s="25" t="s">
        <v>289</v>
      </c>
      <c r="H1433" s="25" t="s">
        <v>56</v>
      </c>
      <c r="I1433" s="25" t="s">
        <v>56</v>
      </c>
      <c r="J1433" s="25" t="s">
        <v>64</v>
      </c>
      <c r="K1433" s="25" t="s">
        <v>65</v>
      </c>
      <c r="L1433" s="25" t="s">
        <v>431</v>
      </c>
      <c r="M1433" s="25" t="s">
        <v>387</v>
      </c>
      <c r="N1433" s="26">
        <v>60999.92</v>
      </c>
      <c r="O1433" s="26">
        <v>99090.27</v>
      </c>
      <c r="P1433" s="27">
        <v>38090.350000000006</v>
      </c>
      <c r="Q1433" s="28">
        <v>0.624432786141359</v>
      </c>
      <c r="R1433" s="29">
        <v>31475.54</v>
      </c>
      <c r="S1433" s="29">
        <v>43685.48</v>
      </c>
      <c r="T1433" s="30">
        <v>12209.940000000002</v>
      </c>
      <c r="U1433" s="31">
        <v>0.38791836454593004</v>
      </c>
      <c r="V1433" s="26">
        <v>18854.91</v>
      </c>
      <c r="W1433" s="26">
        <v>23288.720000000001</v>
      </c>
      <c r="X1433" s="27">
        <v>4433.8100000000013</v>
      </c>
      <c r="Y1433" s="28">
        <v>0.23515413226581305</v>
      </c>
      <c r="Z1433" s="29">
        <v>2018.92</v>
      </c>
      <c r="AA1433" s="29">
        <v>15895.35</v>
      </c>
      <c r="AB1433" s="30">
        <v>13876.43</v>
      </c>
      <c r="AC1433" s="32">
        <v>6.8731945792800113</v>
      </c>
      <c r="AD1433" s="26">
        <v>8607.43</v>
      </c>
      <c r="AE1433" s="26">
        <v>8743.69</v>
      </c>
      <c r="AF1433" s="27">
        <v>136.26000000000022</v>
      </c>
      <c r="AG1433" s="33">
        <v>1.583050922284587E-2</v>
      </c>
      <c r="AH1433" s="34">
        <v>0</v>
      </c>
      <c r="AI1433" s="34">
        <v>597</v>
      </c>
      <c r="AJ1433" s="34">
        <v>597</v>
      </c>
      <c r="AK1433" s="19"/>
      <c r="AL1433" s="35">
        <v>44211.041666666664</v>
      </c>
      <c r="AM1433" s="16"/>
    </row>
    <row r="1434" spans="1:39" ht="33" hidden="1" x14ac:dyDescent="0.25">
      <c r="A1434" s="25" t="s">
        <v>367</v>
      </c>
      <c r="B1434" s="25" t="s">
        <v>1136</v>
      </c>
      <c r="C1434" s="39">
        <v>451135</v>
      </c>
      <c r="D1434" s="25" t="s">
        <v>2122</v>
      </c>
      <c r="E1434" s="25" t="s">
        <v>62</v>
      </c>
      <c r="F1434" s="25" t="s">
        <v>54</v>
      </c>
      <c r="G1434" s="25" t="s">
        <v>289</v>
      </c>
      <c r="H1434" s="17"/>
      <c r="I1434" s="25" t="s">
        <v>90</v>
      </c>
      <c r="J1434" s="25" t="s">
        <v>401</v>
      </c>
      <c r="K1434" s="25" t="s">
        <v>65</v>
      </c>
      <c r="L1434" s="25" t="s">
        <v>472</v>
      </c>
      <c r="M1434" s="25" t="s">
        <v>547</v>
      </c>
      <c r="N1434" s="26">
        <v>500103.92</v>
      </c>
      <c r="O1434" s="26">
        <v>936804.26</v>
      </c>
      <c r="P1434" s="27">
        <v>436700.34</v>
      </c>
      <c r="Q1434" s="28">
        <v>0.87321919012352478</v>
      </c>
      <c r="R1434" s="29">
        <v>119495.44</v>
      </c>
      <c r="S1434" s="29">
        <v>151618.79</v>
      </c>
      <c r="T1434" s="30">
        <v>32123.350000000006</v>
      </c>
      <c r="U1434" s="31">
        <v>0.2688249024397919</v>
      </c>
      <c r="V1434" s="26">
        <v>286450.11</v>
      </c>
      <c r="W1434" s="26">
        <v>417446.27</v>
      </c>
      <c r="X1434" s="27">
        <v>130996.16000000003</v>
      </c>
      <c r="Y1434" s="28">
        <v>0.45730881374072446</v>
      </c>
      <c r="Z1434" s="29">
        <v>15811.76</v>
      </c>
      <c r="AA1434" s="29">
        <v>21720.76</v>
      </c>
      <c r="AB1434" s="30">
        <v>5908.9999999999982</v>
      </c>
      <c r="AC1434" s="32">
        <v>0.37370918860392505</v>
      </c>
      <c r="AD1434" s="26">
        <v>78346.61</v>
      </c>
      <c r="AE1434" s="26">
        <v>78955.31</v>
      </c>
      <c r="AF1434" s="27">
        <v>608.69999999999709</v>
      </c>
      <c r="AG1434" s="33">
        <v>7.7693214805337092E-3</v>
      </c>
      <c r="AH1434" s="34">
        <v>2261.5</v>
      </c>
      <c r="AI1434" s="34">
        <v>3050.25</v>
      </c>
      <c r="AJ1434" s="34">
        <v>788.75</v>
      </c>
      <c r="AK1434" s="32">
        <v>0.34877293831527745</v>
      </c>
      <c r="AL1434" s="35">
        <v>44596.041666666664</v>
      </c>
      <c r="AM1434" s="16"/>
    </row>
    <row r="1435" spans="1:39" ht="24.75" hidden="1" x14ac:dyDescent="0.25">
      <c r="A1435" s="25" t="s">
        <v>367</v>
      </c>
      <c r="B1435" s="25" t="s">
        <v>1043</v>
      </c>
      <c r="C1435" s="39">
        <v>451136</v>
      </c>
      <c r="D1435" s="25" t="s">
        <v>2129</v>
      </c>
      <c r="E1435" s="25" t="s">
        <v>53</v>
      </c>
      <c r="F1435" s="25" t="s">
        <v>54</v>
      </c>
      <c r="G1435" s="25" t="s">
        <v>289</v>
      </c>
      <c r="H1435" s="25" t="s">
        <v>56</v>
      </c>
      <c r="I1435" s="25" t="s">
        <v>56</v>
      </c>
      <c r="J1435" s="25" t="s">
        <v>381</v>
      </c>
      <c r="K1435" s="25" t="s">
        <v>58</v>
      </c>
      <c r="L1435" s="25" t="s">
        <v>1045</v>
      </c>
      <c r="M1435" s="25" t="s">
        <v>1989</v>
      </c>
      <c r="N1435" s="26">
        <v>203350.62</v>
      </c>
      <c r="O1435" s="26">
        <v>141702.5</v>
      </c>
      <c r="P1435" s="27">
        <v>-61648.119999999995</v>
      </c>
      <c r="Q1435" s="28">
        <v>-0.30316170169532797</v>
      </c>
      <c r="R1435" s="29">
        <v>3934.14</v>
      </c>
      <c r="S1435" s="29">
        <v>10921.65</v>
      </c>
      <c r="T1435" s="30">
        <v>6987.51</v>
      </c>
      <c r="U1435" s="31">
        <v>1.7761213378273271</v>
      </c>
      <c r="V1435" s="26">
        <v>26426.44</v>
      </c>
      <c r="W1435" s="26">
        <v>45722.25</v>
      </c>
      <c r="X1435" s="27">
        <v>19295.810000000001</v>
      </c>
      <c r="Y1435" s="28">
        <v>0.73017061700327412</v>
      </c>
      <c r="Z1435" s="29">
        <v>543.20000000000005</v>
      </c>
      <c r="AA1435" s="29">
        <v>161.5</v>
      </c>
      <c r="AB1435" s="30">
        <v>-381.70000000000005</v>
      </c>
      <c r="AC1435" s="32">
        <v>-0.70268777614138445</v>
      </c>
      <c r="AD1435" s="26">
        <v>172446.84</v>
      </c>
      <c r="AE1435" s="26">
        <v>79200.14</v>
      </c>
      <c r="AF1435" s="27">
        <v>-93246.7</v>
      </c>
      <c r="AG1435" s="33">
        <v>-0.5407272177327227</v>
      </c>
      <c r="AH1435" s="34">
        <v>42</v>
      </c>
      <c r="AI1435" s="34">
        <v>24.5</v>
      </c>
      <c r="AJ1435" s="34">
        <v>-17.5</v>
      </c>
      <c r="AK1435" s="32">
        <v>-0.41666666666666669</v>
      </c>
      <c r="AL1435" s="35">
        <v>43887.041655092595</v>
      </c>
      <c r="AM1435" s="16"/>
    </row>
    <row r="1436" spans="1:39" ht="24.75" hidden="1" x14ac:dyDescent="0.25">
      <c r="A1436" s="25" t="s">
        <v>367</v>
      </c>
      <c r="B1436" s="25" t="s">
        <v>1136</v>
      </c>
      <c r="C1436" s="39">
        <v>451140</v>
      </c>
      <c r="D1436" s="25" t="s">
        <v>5111</v>
      </c>
      <c r="E1436" s="25" t="s">
        <v>53</v>
      </c>
      <c r="F1436" s="25" t="s">
        <v>63</v>
      </c>
      <c r="G1436" s="25" t="s">
        <v>56</v>
      </c>
      <c r="H1436" s="17"/>
      <c r="I1436" s="17"/>
      <c r="J1436" s="25" t="s">
        <v>381</v>
      </c>
      <c r="K1436" s="25" t="s">
        <v>65</v>
      </c>
      <c r="L1436" s="25" t="s">
        <v>431</v>
      </c>
      <c r="M1436" s="25" t="s">
        <v>401</v>
      </c>
      <c r="N1436" s="26">
        <v>0</v>
      </c>
      <c r="O1436" s="26">
        <v>0</v>
      </c>
      <c r="P1436" s="27">
        <v>0</v>
      </c>
      <c r="Q1436" s="18"/>
      <c r="R1436" s="29">
        <v>0</v>
      </c>
      <c r="S1436" s="29">
        <v>0</v>
      </c>
      <c r="T1436" s="30">
        <v>0</v>
      </c>
      <c r="U1436" s="19"/>
      <c r="V1436" s="26">
        <v>0</v>
      </c>
      <c r="W1436" s="26">
        <v>0</v>
      </c>
      <c r="X1436" s="27">
        <v>0</v>
      </c>
      <c r="Y1436" s="18"/>
      <c r="Z1436" s="29">
        <v>0</v>
      </c>
      <c r="AA1436" s="29">
        <v>0</v>
      </c>
      <c r="AB1436" s="30">
        <v>0</v>
      </c>
      <c r="AC1436" s="19"/>
      <c r="AD1436" s="26">
        <v>0</v>
      </c>
      <c r="AE1436" s="26">
        <v>0</v>
      </c>
      <c r="AF1436" s="27">
        <v>0</v>
      </c>
      <c r="AG1436" s="18"/>
      <c r="AH1436" s="34">
        <v>0</v>
      </c>
      <c r="AI1436" s="34">
        <v>0</v>
      </c>
      <c r="AJ1436" s="34">
        <v>0</v>
      </c>
      <c r="AK1436" s="19"/>
      <c r="AL1436" s="35">
        <v>43495.041655092595</v>
      </c>
      <c r="AM1436" s="16"/>
    </row>
    <row r="1437" spans="1:39" ht="24.75" hidden="1" x14ac:dyDescent="0.25">
      <c r="A1437" s="25" t="s">
        <v>367</v>
      </c>
      <c r="B1437" s="25" t="s">
        <v>1136</v>
      </c>
      <c r="C1437" s="39">
        <v>451143</v>
      </c>
      <c r="D1437" s="25" t="s">
        <v>5722</v>
      </c>
      <c r="E1437" s="25" t="s">
        <v>53</v>
      </c>
      <c r="F1437" s="25" t="s">
        <v>63</v>
      </c>
      <c r="G1437" s="25" t="s">
        <v>56</v>
      </c>
      <c r="H1437" s="17"/>
      <c r="I1437" s="17"/>
      <c r="J1437" s="25" t="s">
        <v>381</v>
      </c>
      <c r="K1437" s="25" t="s">
        <v>65</v>
      </c>
      <c r="L1437" s="25" t="s">
        <v>431</v>
      </c>
      <c r="M1437" s="25" t="s">
        <v>419</v>
      </c>
      <c r="N1437" s="26">
        <v>0</v>
      </c>
      <c r="O1437" s="26">
        <v>0</v>
      </c>
      <c r="P1437" s="27">
        <v>0</v>
      </c>
      <c r="Q1437" s="18"/>
      <c r="R1437" s="29">
        <v>0</v>
      </c>
      <c r="S1437" s="29">
        <v>0</v>
      </c>
      <c r="T1437" s="30">
        <v>0</v>
      </c>
      <c r="U1437" s="19"/>
      <c r="V1437" s="26">
        <v>0</v>
      </c>
      <c r="W1437" s="26">
        <v>0</v>
      </c>
      <c r="X1437" s="27">
        <v>0</v>
      </c>
      <c r="Y1437" s="18"/>
      <c r="Z1437" s="29">
        <v>0</v>
      </c>
      <c r="AA1437" s="29">
        <v>0</v>
      </c>
      <c r="AB1437" s="30">
        <v>0</v>
      </c>
      <c r="AC1437" s="19"/>
      <c r="AD1437" s="26">
        <v>0</v>
      </c>
      <c r="AE1437" s="26">
        <v>0</v>
      </c>
      <c r="AF1437" s="27">
        <v>0</v>
      </c>
      <c r="AG1437" s="18"/>
      <c r="AH1437" s="34">
        <v>0</v>
      </c>
      <c r="AI1437" s="34">
        <v>0</v>
      </c>
      <c r="AJ1437" s="34">
        <v>0</v>
      </c>
      <c r="AK1437" s="19"/>
      <c r="AL1437" s="35">
        <v>43495.041655092595</v>
      </c>
      <c r="AM1437" s="16"/>
    </row>
    <row r="1438" spans="1:39" ht="24.75" hidden="1" x14ac:dyDescent="0.25">
      <c r="A1438" s="25" t="s">
        <v>367</v>
      </c>
      <c r="B1438" s="25" t="s">
        <v>1136</v>
      </c>
      <c r="C1438" s="39">
        <v>451144</v>
      </c>
      <c r="D1438" s="25" t="s">
        <v>5720</v>
      </c>
      <c r="E1438" s="25" t="s">
        <v>53</v>
      </c>
      <c r="F1438" s="25" t="s">
        <v>63</v>
      </c>
      <c r="G1438" s="25" t="s">
        <v>56</v>
      </c>
      <c r="H1438" s="17"/>
      <c r="I1438" s="17"/>
      <c r="J1438" s="25" t="s">
        <v>381</v>
      </c>
      <c r="K1438" s="25" t="s">
        <v>65</v>
      </c>
      <c r="L1438" s="25" t="s">
        <v>431</v>
      </c>
      <c r="M1438" s="25" t="s">
        <v>401</v>
      </c>
      <c r="N1438" s="26">
        <v>0</v>
      </c>
      <c r="O1438" s="26">
        <v>0</v>
      </c>
      <c r="P1438" s="27">
        <v>0</v>
      </c>
      <c r="Q1438" s="18"/>
      <c r="R1438" s="29">
        <v>0</v>
      </c>
      <c r="S1438" s="29">
        <v>0</v>
      </c>
      <c r="T1438" s="30">
        <v>0</v>
      </c>
      <c r="U1438" s="19"/>
      <c r="V1438" s="26">
        <v>0</v>
      </c>
      <c r="W1438" s="26">
        <v>0</v>
      </c>
      <c r="X1438" s="27">
        <v>0</v>
      </c>
      <c r="Y1438" s="18"/>
      <c r="Z1438" s="29">
        <v>0</v>
      </c>
      <c r="AA1438" s="29">
        <v>0</v>
      </c>
      <c r="AB1438" s="30">
        <v>0</v>
      </c>
      <c r="AC1438" s="19"/>
      <c r="AD1438" s="26">
        <v>0</v>
      </c>
      <c r="AE1438" s="26">
        <v>0</v>
      </c>
      <c r="AF1438" s="27">
        <v>0</v>
      </c>
      <c r="AG1438" s="18"/>
      <c r="AH1438" s="34">
        <v>0</v>
      </c>
      <c r="AI1438" s="34">
        <v>0</v>
      </c>
      <c r="AJ1438" s="34">
        <v>0</v>
      </c>
      <c r="AK1438" s="19"/>
      <c r="AL1438" s="35">
        <v>43495.041655092595</v>
      </c>
      <c r="AM1438" s="16"/>
    </row>
    <row r="1439" spans="1:39" ht="33" hidden="1" x14ac:dyDescent="0.25">
      <c r="A1439" s="25" t="s">
        <v>367</v>
      </c>
      <c r="B1439" s="25" t="s">
        <v>1136</v>
      </c>
      <c r="C1439" s="39">
        <v>451145</v>
      </c>
      <c r="D1439" s="25" t="s">
        <v>5721</v>
      </c>
      <c r="E1439" s="25" t="s">
        <v>53</v>
      </c>
      <c r="F1439" s="25" t="s">
        <v>63</v>
      </c>
      <c r="G1439" s="25" t="s">
        <v>56</v>
      </c>
      <c r="H1439" s="17"/>
      <c r="I1439" s="17"/>
      <c r="J1439" s="25" t="s">
        <v>381</v>
      </c>
      <c r="K1439" s="25" t="s">
        <v>65</v>
      </c>
      <c r="L1439" s="25" t="s">
        <v>431</v>
      </c>
      <c r="M1439" s="25" t="s">
        <v>401</v>
      </c>
      <c r="N1439" s="26">
        <v>0</v>
      </c>
      <c r="O1439" s="26">
        <v>0</v>
      </c>
      <c r="P1439" s="27">
        <v>0</v>
      </c>
      <c r="Q1439" s="18"/>
      <c r="R1439" s="29">
        <v>0</v>
      </c>
      <c r="S1439" s="29">
        <v>0</v>
      </c>
      <c r="T1439" s="30">
        <v>0</v>
      </c>
      <c r="U1439" s="19"/>
      <c r="V1439" s="26">
        <v>0</v>
      </c>
      <c r="W1439" s="26">
        <v>0</v>
      </c>
      <c r="X1439" s="27">
        <v>0</v>
      </c>
      <c r="Y1439" s="18"/>
      <c r="Z1439" s="29">
        <v>0</v>
      </c>
      <c r="AA1439" s="29">
        <v>0</v>
      </c>
      <c r="AB1439" s="30">
        <v>0</v>
      </c>
      <c r="AC1439" s="19"/>
      <c r="AD1439" s="26">
        <v>0</v>
      </c>
      <c r="AE1439" s="26">
        <v>0</v>
      </c>
      <c r="AF1439" s="27">
        <v>0</v>
      </c>
      <c r="AG1439" s="18"/>
      <c r="AH1439" s="34">
        <v>0</v>
      </c>
      <c r="AI1439" s="34">
        <v>0</v>
      </c>
      <c r="AJ1439" s="34">
        <v>0</v>
      </c>
      <c r="AK1439" s="19"/>
      <c r="AL1439" s="35">
        <v>43495.041655092595</v>
      </c>
      <c r="AM1439" s="16"/>
    </row>
    <row r="1440" spans="1:39" ht="33" hidden="1" x14ac:dyDescent="0.25">
      <c r="A1440" s="25" t="s">
        <v>367</v>
      </c>
      <c r="B1440" s="25" t="s">
        <v>1040</v>
      </c>
      <c r="C1440" s="39">
        <v>451150</v>
      </c>
      <c r="D1440" s="25" t="s">
        <v>2139</v>
      </c>
      <c r="E1440" s="25" t="s">
        <v>53</v>
      </c>
      <c r="F1440" s="25" t="s">
        <v>54</v>
      </c>
      <c r="G1440" s="25" t="s">
        <v>131</v>
      </c>
      <c r="H1440" s="25" t="s">
        <v>112</v>
      </c>
      <c r="I1440" s="25" t="s">
        <v>83</v>
      </c>
      <c r="J1440" s="25" t="s">
        <v>381</v>
      </c>
      <c r="K1440" s="25" t="s">
        <v>65</v>
      </c>
      <c r="L1440" s="25" t="s">
        <v>382</v>
      </c>
      <c r="M1440" s="25" t="s">
        <v>406</v>
      </c>
      <c r="N1440" s="26">
        <v>81793.87</v>
      </c>
      <c r="O1440" s="26">
        <v>226345.99</v>
      </c>
      <c r="P1440" s="27">
        <v>144552.12</v>
      </c>
      <c r="Q1440" s="28">
        <v>1.7672732687669626</v>
      </c>
      <c r="R1440" s="29">
        <v>30135.49</v>
      </c>
      <c r="S1440" s="29">
        <v>0</v>
      </c>
      <c r="T1440" s="30">
        <v>-30135.49</v>
      </c>
      <c r="U1440" s="31">
        <v>-1</v>
      </c>
      <c r="V1440" s="26">
        <v>10166.629999999999</v>
      </c>
      <c r="W1440" s="26">
        <v>12983.18</v>
      </c>
      <c r="X1440" s="27">
        <v>2816.5500000000011</v>
      </c>
      <c r="Y1440" s="28">
        <v>0.27703870407401482</v>
      </c>
      <c r="Z1440" s="29">
        <v>1066.98</v>
      </c>
      <c r="AA1440" s="29">
        <v>0</v>
      </c>
      <c r="AB1440" s="30">
        <v>-1066.98</v>
      </c>
      <c r="AC1440" s="32">
        <v>-1</v>
      </c>
      <c r="AD1440" s="26">
        <v>33946.15</v>
      </c>
      <c r="AE1440" s="26">
        <v>0</v>
      </c>
      <c r="AF1440" s="27">
        <v>-33946.15</v>
      </c>
      <c r="AG1440" s="33">
        <v>-1</v>
      </c>
      <c r="AH1440" s="34">
        <v>433</v>
      </c>
      <c r="AI1440" s="34">
        <v>493.5</v>
      </c>
      <c r="AJ1440" s="34">
        <v>60.5</v>
      </c>
      <c r="AK1440" s="32">
        <v>0.13972286374133949</v>
      </c>
      <c r="AL1440" s="35">
        <v>43495.041655092595</v>
      </c>
      <c r="AM1440" s="16"/>
    </row>
    <row r="1441" spans="1:39" ht="24.75" hidden="1" x14ac:dyDescent="0.25">
      <c r="A1441" s="25" t="s">
        <v>367</v>
      </c>
      <c r="B1441" s="25" t="s">
        <v>1040</v>
      </c>
      <c r="C1441" s="39">
        <v>451151</v>
      </c>
      <c r="D1441" s="25" t="s">
        <v>2048</v>
      </c>
      <c r="E1441" s="25" t="s">
        <v>53</v>
      </c>
      <c r="F1441" s="25" t="s">
        <v>54</v>
      </c>
      <c r="G1441" s="25" t="s">
        <v>289</v>
      </c>
      <c r="H1441" s="25" t="s">
        <v>56</v>
      </c>
      <c r="I1441" s="25" t="s">
        <v>56</v>
      </c>
      <c r="J1441" s="25" t="s">
        <v>401</v>
      </c>
      <c r="K1441" s="25" t="s">
        <v>65</v>
      </c>
      <c r="L1441" s="25" t="s">
        <v>472</v>
      </c>
      <c r="M1441" s="25" t="s">
        <v>406</v>
      </c>
      <c r="N1441" s="26">
        <v>18408.38</v>
      </c>
      <c r="O1441" s="26">
        <v>12992.62</v>
      </c>
      <c r="P1441" s="27">
        <v>-5415.76</v>
      </c>
      <c r="Q1441" s="28">
        <v>-0.29420079333434013</v>
      </c>
      <c r="R1441" s="29">
        <v>12498.6</v>
      </c>
      <c r="S1441" s="29">
        <v>150.69</v>
      </c>
      <c r="T1441" s="30">
        <v>-12347.91</v>
      </c>
      <c r="U1441" s="31">
        <v>-0.98794344966636261</v>
      </c>
      <c r="V1441" s="26">
        <v>4088.27</v>
      </c>
      <c r="W1441" s="26">
        <v>3740.04</v>
      </c>
      <c r="X1441" s="27">
        <v>-348.23</v>
      </c>
      <c r="Y1441" s="28">
        <v>-8.5177838058640945E-2</v>
      </c>
      <c r="Z1441" s="29">
        <v>699.78</v>
      </c>
      <c r="AA1441" s="29">
        <v>0</v>
      </c>
      <c r="AB1441" s="30">
        <v>-699.78</v>
      </c>
      <c r="AC1441" s="32">
        <v>-1</v>
      </c>
      <c r="AD1441" s="26">
        <v>1121.73</v>
      </c>
      <c r="AE1441" s="26">
        <v>0</v>
      </c>
      <c r="AF1441" s="27">
        <v>-1121.73</v>
      </c>
      <c r="AG1441" s="33">
        <v>-1</v>
      </c>
      <c r="AH1441" s="34">
        <v>191</v>
      </c>
      <c r="AI1441" s="34">
        <v>117</v>
      </c>
      <c r="AJ1441" s="34">
        <v>-74</v>
      </c>
      <c r="AK1441" s="32">
        <v>-0.38743455497382201</v>
      </c>
      <c r="AL1441" s="35">
        <v>43736.041655092595</v>
      </c>
      <c r="AM1441" s="16"/>
    </row>
    <row r="1442" spans="1:39" ht="33" hidden="1" x14ac:dyDescent="0.25">
      <c r="A1442" s="25" t="s">
        <v>367</v>
      </c>
      <c r="B1442" s="25" t="s">
        <v>51</v>
      </c>
      <c r="C1442" s="39">
        <v>451156</v>
      </c>
      <c r="D1442" s="25" t="s">
        <v>2147</v>
      </c>
      <c r="E1442" s="25" t="s">
        <v>53</v>
      </c>
      <c r="F1442" s="25" t="s">
        <v>63</v>
      </c>
      <c r="G1442" s="25" t="s">
        <v>56</v>
      </c>
      <c r="H1442" s="17"/>
      <c r="I1442" s="17"/>
      <c r="J1442" s="25" t="s">
        <v>401</v>
      </c>
      <c r="K1442" s="25" t="s">
        <v>65</v>
      </c>
      <c r="L1442" s="25" t="s">
        <v>378</v>
      </c>
      <c r="M1442" s="25" t="s">
        <v>401</v>
      </c>
      <c r="N1442" s="26">
        <v>0</v>
      </c>
      <c r="O1442" s="26">
        <v>7572.58</v>
      </c>
      <c r="P1442" s="27">
        <v>7572.58</v>
      </c>
      <c r="Q1442" s="18"/>
      <c r="R1442" s="29">
        <v>0</v>
      </c>
      <c r="S1442" s="29">
        <v>348.43</v>
      </c>
      <c r="T1442" s="30">
        <v>348.43</v>
      </c>
      <c r="U1442" s="19"/>
      <c r="V1442" s="26">
        <v>0</v>
      </c>
      <c r="W1442" s="26">
        <v>0</v>
      </c>
      <c r="X1442" s="27">
        <v>0</v>
      </c>
      <c r="Y1442" s="18"/>
      <c r="Z1442" s="29">
        <v>0</v>
      </c>
      <c r="AA1442" s="29">
        <v>0</v>
      </c>
      <c r="AB1442" s="30">
        <v>0</v>
      </c>
      <c r="AC1442" s="19"/>
      <c r="AD1442" s="26">
        <v>0</v>
      </c>
      <c r="AE1442" s="26">
        <v>0</v>
      </c>
      <c r="AF1442" s="27">
        <v>0</v>
      </c>
      <c r="AG1442" s="18"/>
      <c r="AH1442" s="34">
        <v>0</v>
      </c>
      <c r="AI1442" s="34">
        <v>3</v>
      </c>
      <c r="AJ1442" s="34">
        <v>3</v>
      </c>
      <c r="AK1442" s="19"/>
      <c r="AL1442" s="35">
        <v>43613.999988425923</v>
      </c>
      <c r="AM1442" s="16"/>
    </row>
    <row r="1443" spans="1:39" ht="41.25" hidden="1" x14ac:dyDescent="0.25">
      <c r="A1443" s="25" t="s">
        <v>367</v>
      </c>
      <c r="B1443" s="25" t="s">
        <v>1040</v>
      </c>
      <c r="C1443" s="39">
        <v>451157</v>
      </c>
      <c r="D1443" s="25" t="s">
        <v>2183</v>
      </c>
      <c r="E1443" s="25" t="s">
        <v>53</v>
      </c>
      <c r="F1443" s="25" t="s">
        <v>63</v>
      </c>
      <c r="G1443" s="25" t="s">
        <v>56</v>
      </c>
      <c r="H1443" s="25" t="s">
        <v>56</v>
      </c>
      <c r="I1443" s="25" t="s">
        <v>56</v>
      </c>
      <c r="J1443" s="17"/>
      <c r="K1443" s="25" t="s">
        <v>65</v>
      </c>
      <c r="L1443" s="25" t="s">
        <v>378</v>
      </c>
      <c r="M1443" s="25" t="s">
        <v>401</v>
      </c>
      <c r="N1443" s="26">
        <v>0</v>
      </c>
      <c r="O1443" s="26">
        <v>674.02</v>
      </c>
      <c r="P1443" s="27">
        <v>674.02</v>
      </c>
      <c r="Q1443" s="18"/>
      <c r="R1443" s="29">
        <v>0</v>
      </c>
      <c r="S1443" s="29">
        <v>0</v>
      </c>
      <c r="T1443" s="30">
        <v>0</v>
      </c>
      <c r="U1443" s="19"/>
      <c r="V1443" s="26">
        <v>0</v>
      </c>
      <c r="W1443" s="26">
        <v>0</v>
      </c>
      <c r="X1443" s="27">
        <v>0</v>
      </c>
      <c r="Y1443" s="18"/>
      <c r="Z1443" s="29">
        <v>0</v>
      </c>
      <c r="AA1443" s="29">
        <v>0</v>
      </c>
      <c r="AB1443" s="30">
        <v>0</v>
      </c>
      <c r="AC1443" s="19"/>
      <c r="AD1443" s="26">
        <v>0</v>
      </c>
      <c r="AE1443" s="26">
        <v>0</v>
      </c>
      <c r="AF1443" s="27">
        <v>0</v>
      </c>
      <c r="AG1443" s="18"/>
      <c r="AH1443" s="34">
        <v>0</v>
      </c>
      <c r="AI1443" s="34">
        <v>0</v>
      </c>
      <c r="AJ1443" s="34">
        <v>0</v>
      </c>
      <c r="AK1443" s="19"/>
      <c r="AL1443" s="35">
        <v>43613.999988425923</v>
      </c>
      <c r="AM1443" s="16"/>
    </row>
    <row r="1444" spans="1:39" ht="24.75" hidden="1" x14ac:dyDescent="0.25">
      <c r="A1444" s="25" t="s">
        <v>367</v>
      </c>
      <c r="B1444" s="25" t="s">
        <v>1136</v>
      </c>
      <c r="C1444" s="39">
        <v>451158</v>
      </c>
      <c r="D1444" s="25" t="s">
        <v>5719</v>
      </c>
      <c r="E1444" s="25" t="s">
        <v>53</v>
      </c>
      <c r="F1444" s="25" t="s">
        <v>63</v>
      </c>
      <c r="G1444" s="25" t="s">
        <v>56</v>
      </c>
      <c r="H1444" s="17"/>
      <c r="I1444" s="17"/>
      <c r="J1444" s="25" t="s">
        <v>1424</v>
      </c>
      <c r="K1444" s="25" t="s">
        <v>65</v>
      </c>
      <c r="L1444" s="25" t="s">
        <v>369</v>
      </c>
      <c r="M1444" s="25" t="s">
        <v>387</v>
      </c>
      <c r="N1444" s="26">
        <v>2963.13</v>
      </c>
      <c r="O1444" s="26">
        <v>0</v>
      </c>
      <c r="P1444" s="27">
        <v>-2963.13</v>
      </c>
      <c r="Q1444" s="28">
        <v>-1</v>
      </c>
      <c r="R1444" s="29">
        <v>1572.63</v>
      </c>
      <c r="S1444" s="29">
        <v>0</v>
      </c>
      <c r="T1444" s="30">
        <v>-1572.63</v>
      </c>
      <c r="U1444" s="31">
        <v>-1</v>
      </c>
      <c r="V1444" s="26">
        <v>0</v>
      </c>
      <c r="W1444" s="26">
        <v>0</v>
      </c>
      <c r="X1444" s="27">
        <v>0</v>
      </c>
      <c r="Y1444" s="18"/>
      <c r="Z1444" s="29">
        <v>26.84</v>
      </c>
      <c r="AA1444" s="29">
        <v>0</v>
      </c>
      <c r="AB1444" s="30">
        <v>-26.84</v>
      </c>
      <c r="AC1444" s="32">
        <v>-1</v>
      </c>
      <c r="AD1444" s="26">
        <v>1363.66</v>
      </c>
      <c r="AE1444" s="26">
        <v>0</v>
      </c>
      <c r="AF1444" s="27">
        <v>-1363.66</v>
      </c>
      <c r="AG1444" s="33">
        <v>-1</v>
      </c>
      <c r="AH1444" s="34">
        <v>0</v>
      </c>
      <c r="AI1444" s="34">
        <v>0</v>
      </c>
      <c r="AJ1444" s="34">
        <v>0</v>
      </c>
      <c r="AK1444" s="19"/>
      <c r="AL1444" s="35">
        <v>43882.041655092595</v>
      </c>
      <c r="AM1444" s="16"/>
    </row>
    <row r="1445" spans="1:39" ht="24.75" hidden="1" x14ac:dyDescent="0.25">
      <c r="A1445" s="25" t="s">
        <v>367</v>
      </c>
      <c r="B1445" s="25" t="s">
        <v>1043</v>
      </c>
      <c r="C1445" s="39">
        <v>451163</v>
      </c>
      <c r="D1445" s="25" t="s">
        <v>2131</v>
      </c>
      <c r="E1445" s="25" t="s">
        <v>62</v>
      </c>
      <c r="F1445" s="25" t="s">
        <v>54</v>
      </c>
      <c r="G1445" s="25" t="s">
        <v>289</v>
      </c>
      <c r="H1445" s="17"/>
      <c r="I1445" s="17"/>
      <c r="J1445" s="25" t="s">
        <v>376</v>
      </c>
      <c r="K1445" s="25" t="s">
        <v>65</v>
      </c>
      <c r="L1445" s="25" t="s">
        <v>1045</v>
      </c>
      <c r="M1445" s="25" t="s">
        <v>387</v>
      </c>
      <c r="N1445" s="26">
        <v>135541.28</v>
      </c>
      <c r="O1445" s="26">
        <v>178993.31</v>
      </c>
      <c r="P1445" s="27">
        <v>43452.03</v>
      </c>
      <c r="Q1445" s="28">
        <v>0.32058152320828015</v>
      </c>
      <c r="R1445" s="29">
        <v>39293.589999999997</v>
      </c>
      <c r="S1445" s="29">
        <v>11550.12</v>
      </c>
      <c r="T1445" s="30">
        <v>-27743.469999999994</v>
      </c>
      <c r="U1445" s="31">
        <v>-0.70605587323530372</v>
      </c>
      <c r="V1445" s="26">
        <v>32376.15</v>
      </c>
      <c r="W1445" s="26">
        <v>32038.48</v>
      </c>
      <c r="X1445" s="27">
        <v>-337.67000000000189</v>
      </c>
      <c r="Y1445" s="28">
        <v>-1.0429590918006059E-2</v>
      </c>
      <c r="Z1445" s="29">
        <v>6903.8</v>
      </c>
      <c r="AA1445" s="29">
        <v>2515.85</v>
      </c>
      <c r="AB1445" s="30">
        <v>-4387.9500000000007</v>
      </c>
      <c r="AC1445" s="32">
        <v>-0.635584750427301</v>
      </c>
      <c r="AD1445" s="26">
        <v>56967.74</v>
      </c>
      <c r="AE1445" s="26">
        <v>2786.65</v>
      </c>
      <c r="AF1445" s="27">
        <v>-54181.09</v>
      </c>
      <c r="AG1445" s="33">
        <v>-0.95108371860986585</v>
      </c>
      <c r="AH1445" s="34">
        <v>473.5</v>
      </c>
      <c r="AI1445" s="34">
        <v>513</v>
      </c>
      <c r="AJ1445" s="34">
        <v>39.5</v>
      </c>
      <c r="AK1445" s="32">
        <v>8.3421330517423439E-2</v>
      </c>
      <c r="AL1445" s="35">
        <v>43882.041655092595</v>
      </c>
      <c r="AM1445" s="16"/>
    </row>
    <row r="1446" spans="1:39" ht="33" hidden="1" x14ac:dyDescent="0.25">
      <c r="A1446" s="25" t="s">
        <v>367</v>
      </c>
      <c r="B1446" s="25" t="s">
        <v>1136</v>
      </c>
      <c r="C1446" s="39">
        <v>451167</v>
      </c>
      <c r="D1446" s="25" t="s">
        <v>5448</v>
      </c>
      <c r="E1446" s="25" t="s">
        <v>53</v>
      </c>
      <c r="F1446" s="25" t="s">
        <v>63</v>
      </c>
      <c r="G1446" s="25" t="s">
        <v>56</v>
      </c>
      <c r="H1446" s="17"/>
      <c r="I1446" s="17"/>
      <c r="J1446" s="25" t="s">
        <v>376</v>
      </c>
      <c r="K1446" s="25" t="s">
        <v>65</v>
      </c>
      <c r="L1446" s="25" t="s">
        <v>971</v>
      </c>
      <c r="M1446" s="25" t="s">
        <v>419</v>
      </c>
      <c r="N1446" s="26">
        <v>0</v>
      </c>
      <c r="O1446" s="26">
        <v>0</v>
      </c>
      <c r="P1446" s="27">
        <v>0</v>
      </c>
      <c r="Q1446" s="18"/>
      <c r="R1446" s="29">
        <v>0</v>
      </c>
      <c r="S1446" s="29">
        <v>0</v>
      </c>
      <c r="T1446" s="30">
        <v>0</v>
      </c>
      <c r="U1446" s="19"/>
      <c r="V1446" s="26">
        <v>0</v>
      </c>
      <c r="W1446" s="26">
        <v>0</v>
      </c>
      <c r="X1446" s="27">
        <v>0</v>
      </c>
      <c r="Y1446" s="18"/>
      <c r="Z1446" s="29">
        <v>0</v>
      </c>
      <c r="AA1446" s="29">
        <v>0</v>
      </c>
      <c r="AB1446" s="30">
        <v>0</v>
      </c>
      <c r="AC1446" s="19"/>
      <c r="AD1446" s="26">
        <v>0</v>
      </c>
      <c r="AE1446" s="26">
        <v>0</v>
      </c>
      <c r="AF1446" s="27">
        <v>0</v>
      </c>
      <c r="AG1446" s="18"/>
      <c r="AH1446" s="34">
        <v>0</v>
      </c>
      <c r="AI1446" s="34">
        <v>0</v>
      </c>
      <c r="AJ1446" s="34">
        <v>0</v>
      </c>
      <c r="AK1446" s="19"/>
      <c r="AL1446" s="35">
        <v>44879.041666666664</v>
      </c>
      <c r="AM1446" s="16"/>
    </row>
    <row r="1447" spans="1:39" ht="24.75" hidden="1" x14ac:dyDescent="0.25">
      <c r="A1447" s="25" t="s">
        <v>367</v>
      </c>
      <c r="B1447" s="25" t="s">
        <v>1043</v>
      </c>
      <c r="C1447" s="39">
        <v>451169</v>
      </c>
      <c r="D1447" s="25" t="s">
        <v>2132</v>
      </c>
      <c r="E1447" s="25" t="s">
        <v>53</v>
      </c>
      <c r="F1447" s="25" t="s">
        <v>54</v>
      </c>
      <c r="G1447" s="25" t="s">
        <v>289</v>
      </c>
      <c r="H1447" s="25" t="s">
        <v>56</v>
      </c>
      <c r="I1447" s="25" t="s">
        <v>56</v>
      </c>
      <c r="J1447" s="25" t="s">
        <v>376</v>
      </c>
      <c r="K1447" s="25" t="s">
        <v>65</v>
      </c>
      <c r="L1447" s="25" t="s">
        <v>1045</v>
      </c>
      <c r="M1447" s="25" t="s">
        <v>387</v>
      </c>
      <c r="N1447" s="26">
        <v>12196.92</v>
      </c>
      <c r="O1447" s="26">
        <v>12032.63</v>
      </c>
      <c r="P1447" s="27">
        <v>-164.29000000000087</v>
      </c>
      <c r="Q1447" s="28">
        <v>-1.3469794013570711E-2</v>
      </c>
      <c r="R1447" s="29">
        <v>6235.15</v>
      </c>
      <c r="S1447" s="29">
        <v>0</v>
      </c>
      <c r="T1447" s="30">
        <v>-6235.15</v>
      </c>
      <c r="U1447" s="31">
        <v>-1</v>
      </c>
      <c r="V1447" s="26">
        <v>3232.14</v>
      </c>
      <c r="W1447" s="26">
        <v>4314.2</v>
      </c>
      <c r="X1447" s="27">
        <v>1082.06</v>
      </c>
      <c r="Y1447" s="28">
        <v>0.33478129041440036</v>
      </c>
      <c r="Z1447" s="29">
        <v>316.14</v>
      </c>
      <c r="AA1447" s="29">
        <v>0</v>
      </c>
      <c r="AB1447" s="30">
        <v>-316.14</v>
      </c>
      <c r="AC1447" s="32">
        <v>-1</v>
      </c>
      <c r="AD1447" s="26">
        <v>1193.0999999999999</v>
      </c>
      <c r="AE1447" s="26">
        <v>0</v>
      </c>
      <c r="AF1447" s="27">
        <v>-1193.0999999999999</v>
      </c>
      <c r="AG1447" s="33">
        <v>-1</v>
      </c>
      <c r="AH1447" s="34">
        <v>92</v>
      </c>
      <c r="AI1447" s="34">
        <v>76</v>
      </c>
      <c r="AJ1447" s="34">
        <v>-16</v>
      </c>
      <c r="AK1447" s="32">
        <v>-0.17391304347826086</v>
      </c>
      <c r="AL1447" s="35">
        <v>44158.041666666664</v>
      </c>
      <c r="AM1447" s="16"/>
    </row>
    <row r="1448" spans="1:39" ht="41.25" hidden="1" x14ac:dyDescent="0.25">
      <c r="A1448" s="25" t="s">
        <v>367</v>
      </c>
      <c r="B1448" s="25" t="s">
        <v>51</v>
      </c>
      <c r="C1448" s="39">
        <v>451172</v>
      </c>
      <c r="D1448" s="25" t="s">
        <v>1987</v>
      </c>
      <c r="E1448" s="25" t="s">
        <v>62</v>
      </c>
      <c r="F1448" s="25" t="s">
        <v>54</v>
      </c>
      <c r="G1448" s="25" t="s">
        <v>90</v>
      </c>
      <c r="H1448" s="17"/>
      <c r="I1448" s="17"/>
      <c r="J1448" s="25" t="s">
        <v>376</v>
      </c>
      <c r="K1448" s="25" t="s">
        <v>65</v>
      </c>
      <c r="L1448" s="25" t="s">
        <v>971</v>
      </c>
      <c r="M1448" s="25" t="s">
        <v>371</v>
      </c>
      <c r="N1448" s="26">
        <v>62175.96</v>
      </c>
      <c r="O1448" s="26">
        <v>91778.98</v>
      </c>
      <c r="P1448" s="27">
        <v>29603.019999999997</v>
      </c>
      <c r="Q1448" s="28">
        <v>0.47611681427998853</v>
      </c>
      <c r="R1448" s="29">
        <v>14380.47</v>
      </c>
      <c r="S1448" s="29">
        <v>32770.519999999997</v>
      </c>
      <c r="T1448" s="30">
        <v>18390.049999999996</v>
      </c>
      <c r="U1448" s="31">
        <v>1.2788212068173013</v>
      </c>
      <c r="V1448" s="26">
        <v>36732.519999999997</v>
      </c>
      <c r="W1448" s="26">
        <v>40796.97</v>
      </c>
      <c r="X1448" s="27">
        <v>4064.4500000000044</v>
      </c>
      <c r="Y1448" s="28">
        <v>0.11064990912684468</v>
      </c>
      <c r="Z1448" s="29">
        <v>4339.97</v>
      </c>
      <c r="AA1448" s="29">
        <v>5495.5</v>
      </c>
      <c r="AB1448" s="30">
        <v>1155.5299999999997</v>
      </c>
      <c r="AC1448" s="32">
        <v>0.26625299253220636</v>
      </c>
      <c r="AD1448" s="26">
        <v>6723</v>
      </c>
      <c r="AE1448" s="26">
        <v>7453.91</v>
      </c>
      <c r="AF1448" s="27">
        <v>730.90999999999985</v>
      </c>
      <c r="AG1448" s="33">
        <v>0.1087178343001636</v>
      </c>
      <c r="AH1448" s="34">
        <v>174</v>
      </c>
      <c r="AI1448" s="34">
        <v>300.25</v>
      </c>
      <c r="AJ1448" s="34">
        <v>126.25</v>
      </c>
      <c r="AK1448" s="32">
        <v>0.72557471264367812</v>
      </c>
      <c r="AL1448" s="35">
        <v>44503.041666666664</v>
      </c>
      <c r="AM1448" s="16"/>
    </row>
    <row r="1449" spans="1:39" ht="33" hidden="1" x14ac:dyDescent="0.25">
      <c r="A1449" s="25" t="s">
        <v>367</v>
      </c>
      <c r="B1449" s="25" t="s">
        <v>1136</v>
      </c>
      <c r="C1449" s="39">
        <v>451174</v>
      </c>
      <c r="D1449" s="25" t="s">
        <v>5377</v>
      </c>
      <c r="E1449" s="25" t="s">
        <v>62</v>
      </c>
      <c r="F1449" s="25" t="s">
        <v>54</v>
      </c>
      <c r="G1449" s="25" t="s">
        <v>289</v>
      </c>
      <c r="H1449" s="17"/>
      <c r="I1449" s="17"/>
      <c r="J1449" s="25" t="s">
        <v>376</v>
      </c>
      <c r="K1449" s="25" t="s">
        <v>65</v>
      </c>
      <c r="L1449" s="25" t="s">
        <v>971</v>
      </c>
      <c r="M1449" s="25" t="s">
        <v>371</v>
      </c>
      <c r="N1449" s="26">
        <v>126353.75</v>
      </c>
      <c r="O1449" s="26">
        <v>109176.03</v>
      </c>
      <c r="P1449" s="27">
        <v>-17177.72</v>
      </c>
      <c r="Q1449" s="28">
        <v>-0.13594942769803034</v>
      </c>
      <c r="R1449" s="29">
        <v>33286.800000000003</v>
      </c>
      <c r="S1449" s="29">
        <v>104.94</v>
      </c>
      <c r="T1449" s="30">
        <v>-33181.86</v>
      </c>
      <c r="U1449" s="31">
        <v>-0.99684739896896057</v>
      </c>
      <c r="V1449" s="26">
        <v>16357.91</v>
      </c>
      <c r="W1449" s="26">
        <v>11662.92</v>
      </c>
      <c r="X1449" s="27">
        <v>-4694.99</v>
      </c>
      <c r="Y1449" s="28">
        <v>-0.28701649538357893</v>
      </c>
      <c r="Z1449" s="29">
        <v>8274</v>
      </c>
      <c r="AA1449" s="29">
        <v>0</v>
      </c>
      <c r="AB1449" s="30">
        <v>-8274</v>
      </c>
      <c r="AC1449" s="32">
        <v>-1</v>
      </c>
      <c r="AD1449" s="26">
        <v>68435.039999999994</v>
      </c>
      <c r="AE1449" s="26">
        <v>874.53</v>
      </c>
      <c r="AF1449" s="27">
        <v>-67560.509999999995</v>
      </c>
      <c r="AG1449" s="33">
        <v>-0.98722102010899682</v>
      </c>
      <c r="AH1449" s="34">
        <v>347</v>
      </c>
      <c r="AI1449" s="34">
        <v>299.75</v>
      </c>
      <c r="AJ1449" s="34">
        <v>-47.25</v>
      </c>
      <c r="AK1449" s="32">
        <v>-0.1361671469740634</v>
      </c>
      <c r="AL1449" s="35">
        <v>44869.041666666664</v>
      </c>
      <c r="AM1449" s="16"/>
    </row>
    <row r="1450" spans="1:39" ht="24.75" hidden="1" x14ac:dyDescent="0.25">
      <c r="A1450" s="25" t="s">
        <v>367</v>
      </c>
      <c r="B1450" s="25" t="s">
        <v>1040</v>
      </c>
      <c r="C1450" s="39">
        <v>451187</v>
      </c>
      <c r="D1450" s="25" t="s">
        <v>2149</v>
      </c>
      <c r="E1450" s="25" t="s">
        <v>53</v>
      </c>
      <c r="F1450" s="25" t="s">
        <v>63</v>
      </c>
      <c r="G1450" s="25" t="s">
        <v>56</v>
      </c>
      <c r="H1450" s="25" t="s">
        <v>56</v>
      </c>
      <c r="I1450" s="25" t="s">
        <v>56</v>
      </c>
      <c r="J1450" s="17"/>
      <c r="K1450" s="25" t="s">
        <v>65</v>
      </c>
      <c r="L1450" s="25" t="s">
        <v>378</v>
      </c>
      <c r="M1450" s="25" t="s">
        <v>401</v>
      </c>
      <c r="N1450" s="26">
        <v>0</v>
      </c>
      <c r="O1450" s="26">
        <v>583.13</v>
      </c>
      <c r="P1450" s="27">
        <v>583.13</v>
      </c>
      <c r="Q1450" s="18"/>
      <c r="R1450" s="29">
        <v>0</v>
      </c>
      <c r="S1450" s="29">
        <v>0</v>
      </c>
      <c r="T1450" s="30">
        <v>0</v>
      </c>
      <c r="U1450" s="19"/>
      <c r="V1450" s="26">
        <v>0</v>
      </c>
      <c r="W1450" s="26">
        <v>0</v>
      </c>
      <c r="X1450" s="27">
        <v>0</v>
      </c>
      <c r="Y1450" s="18"/>
      <c r="Z1450" s="29">
        <v>0</v>
      </c>
      <c r="AA1450" s="29">
        <v>0</v>
      </c>
      <c r="AB1450" s="30">
        <v>0</v>
      </c>
      <c r="AC1450" s="19"/>
      <c r="AD1450" s="26">
        <v>0</v>
      </c>
      <c r="AE1450" s="26">
        <v>0</v>
      </c>
      <c r="AF1450" s="27">
        <v>0</v>
      </c>
      <c r="AG1450" s="18"/>
      <c r="AH1450" s="34">
        <v>0</v>
      </c>
      <c r="AI1450" s="34">
        <v>0</v>
      </c>
      <c r="AJ1450" s="34">
        <v>0</v>
      </c>
      <c r="AK1450" s="19"/>
      <c r="AL1450" s="35">
        <v>43613.999988425923</v>
      </c>
      <c r="AM1450" s="16"/>
    </row>
    <row r="1451" spans="1:39" ht="24.75" hidden="1" x14ac:dyDescent="0.25">
      <c r="A1451" s="25" t="s">
        <v>367</v>
      </c>
      <c r="B1451" s="25" t="s">
        <v>1040</v>
      </c>
      <c r="C1451" s="39">
        <v>451188</v>
      </c>
      <c r="D1451" s="25" t="s">
        <v>2150</v>
      </c>
      <c r="E1451" s="25" t="s">
        <v>53</v>
      </c>
      <c r="F1451" s="25" t="s">
        <v>63</v>
      </c>
      <c r="G1451" s="25" t="s">
        <v>56</v>
      </c>
      <c r="H1451" s="25" t="s">
        <v>56</v>
      </c>
      <c r="I1451" s="25" t="s">
        <v>56</v>
      </c>
      <c r="J1451" s="17"/>
      <c r="K1451" s="25" t="s">
        <v>65</v>
      </c>
      <c r="L1451" s="25" t="s">
        <v>378</v>
      </c>
      <c r="M1451" s="25" t="s">
        <v>401</v>
      </c>
      <c r="N1451" s="26">
        <v>0</v>
      </c>
      <c r="O1451" s="26">
        <v>970.73</v>
      </c>
      <c r="P1451" s="27">
        <v>970.73</v>
      </c>
      <c r="Q1451" s="18"/>
      <c r="R1451" s="29">
        <v>0</v>
      </c>
      <c r="S1451" s="29">
        <v>0</v>
      </c>
      <c r="T1451" s="30">
        <v>0</v>
      </c>
      <c r="U1451" s="19"/>
      <c r="V1451" s="26">
        <v>0</v>
      </c>
      <c r="W1451" s="26">
        <v>0</v>
      </c>
      <c r="X1451" s="27">
        <v>0</v>
      </c>
      <c r="Y1451" s="18"/>
      <c r="Z1451" s="29">
        <v>0</v>
      </c>
      <c r="AA1451" s="29">
        <v>0</v>
      </c>
      <c r="AB1451" s="30">
        <v>0</v>
      </c>
      <c r="AC1451" s="19"/>
      <c r="AD1451" s="26">
        <v>0</v>
      </c>
      <c r="AE1451" s="26">
        <v>0</v>
      </c>
      <c r="AF1451" s="27">
        <v>0</v>
      </c>
      <c r="AG1451" s="18"/>
      <c r="AH1451" s="34">
        <v>0</v>
      </c>
      <c r="AI1451" s="34">
        <v>0</v>
      </c>
      <c r="AJ1451" s="34">
        <v>0</v>
      </c>
      <c r="AK1451" s="19"/>
      <c r="AL1451" s="35">
        <v>43613.999988425923</v>
      </c>
      <c r="AM1451" s="16"/>
    </row>
    <row r="1452" spans="1:39" ht="24.75" hidden="1" x14ac:dyDescent="0.25">
      <c r="A1452" s="25" t="s">
        <v>367</v>
      </c>
      <c r="B1452" s="25" t="s">
        <v>1040</v>
      </c>
      <c r="C1452" s="39">
        <v>451196</v>
      </c>
      <c r="D1452" s="25" t="s">
        <v>2153</v>
      </c>
      <c r="E1452" s="25" t="s">
        <v>53</v>
      </c>
      <c r="F1452" s="25" t="s">
        <v>63</v>
      </c>
      <c r="G1452" s="25" t="s">
        <v>56</v>
      </c>
      <c r="H1452" s="25" t="s">
        <v>56</v>
      </c>
      <c r="I1452" s="25" t="s">
        <v>56</v>
      </c>
      <c r="J1452" s="17"/>
      <c r="K1452" s="25" t="s">
        <v>65</v>
      </c>
      <c r="L1452" s="25" t="s">
        <v>378</v>
      </c>
      <c r="M1452" s="25" t="s">
        <v>401</v>
      </c>
      <c r="N1452" s="26">
        <v>0</v>
      </c>
      <c r="O1452" s="26">
        <v>692.84</v>
      </c>
      <c r="P1452" s="27">
        <v>692.84</v>
      </c>
      <c r="Q1452" s="18"/>
      <c r="R1452" s="29">
        <v>0</v>
      </c>
      <c r="S1452" s="29">
        <v>0</v>
      </c>
      <c r="T1452" s="30">
        <v>0</v>
      </c>
      <c r="U1452" s="19"/>
      <c r="V1452" s="26">
        <v>0</v>
      </c>
      <c r="W1452" s="26">
        <v>0</v>
      </c>
      <c r="X1452" s="27">
        <v>0</v>
      </c>
      <c r="Y1452" s="18"/>
      <c r="Z1452" s="29">
        <v>0</v>
      </c>
      <c r="AA1452" s="29">
        <v>0</v>
      </c>
      <c r="AB1452" s="30">
        <v>0</v>
      </c>
      <c r="AC1452" s="19"/>
      <c r="AD1452" s="26">
        <v>0</v>
      </c>
      <c r="AE1452" s="26">
        <v>0</v>
      </c>
      <c r="AF1452" s="27">
        <v>0</v>
      </c>
      <c r="AG1452" s="18"/>
      <c r="AH1452" s="34">
        <v>0</v>
      </c>
      <c r="AI1452" s="34">
        <v>0</v>
      </c>
      <c r="AJ1452" s="34">
        <v>0</v>
      </c>
      <c r="AK1452" s="19"/>
      <c r="AL1452" s="35">
        <v>43613.999988425923</v>
      </c>
      <c r="AM1452" s="16"/>
    </row>
    <row r="1453" spans="1:39" ht="24.75" hidden="1" x14ac:dyDescent="0.25">
      <c r="A1453" s="25" t="s">
        <v>367</v>
      </c>
      <c r="B1453" s="25" t="s">
        <v>1040</v>
      </c>
      <c r="C1453" s="39">
        <v>451198</v>
      </c>
      <c r="D1453" s="25" t="s">
        <v>2161</v>
      </c>
      <c r="E1453" s="25" t="s">
        <v>53</v>
      </c>
      <c r="F1453" s="25" t="s">
        <v>54</v>
      </c>
      <c r="G1453" s="25" t="s">
        <v>289</v>
      </c>
      <c r="H1453" s="25" t="s">
        <v>56</v>
      </c>
      <c r="I1453" s="25" t="s">
        <v>56</v>
      </c>
      <c r="J1453" s="17"/>
      <c r="K1453" s="25" t="s">
        <v>65</v>
      </c>
      <c r="L1453" s="25" t="s">
        <v>402</v>
      </c>
      <c r="M1453" s="25" t="s">
        <v>406</v>
      </c>
      <c r="N1453" s="26">
        <v>0</v>
      </c>
      <c r="O1453" s="26">
        <v>13735.87</v>
      </c>
      <c r="P1453" s="27">
        <v>13735.87</v>
      </c>
      <c r="Q1453" s="18"/>
      <c r="R1453" s="29">
        <v>0</v>
      </c>
      <c r="S1453" s="29">
        <v>2235.87</v>
      </c>
      <c r="T1453" s="30">
        <v>2235.87</v>
      </c>
      <c r="U1453" s="19"/>
      <c r="V1453" s="26">
        <v>0</v>
      </c>
      <c r="W1453" s="26">
        <v>0</v>
      </c>
      <c r="X1453" s="27">
        <v>0</v>
      </c>
      <c r="Y1453" s="18"/>
      <c r="Z1453" s="29">
        <v>0</v>
      </c>
      <c r="AA1453" s="29">
        <v>0</v>
      </c>
      <c r="AB1453" s="30">
        <v>0</v>
      </c>
      <c r="AC1453" s="19"/>
      <c r="AD1453" s="26">
        <v>0</v>
      </c>
      <c r="AE1453" s="26">
        <v>11500</v>
      </c>
      <c r="AF1453" s="27">
        <v>11500</v>
      </c>
      <c r="AG1453" s="18"/>
      <c r="AH1453" s="34">
        <v>0</v>
      </c>
      <c r="AI1453" s="34">
        <v>0</v>
      </c>
      <c r="AJ1453" s="34">
        <v>0</v>
      </c>
      <c r="AK1453" s="19"/>
      <c r="AL1453" s="35">
        <v>43613.999988425923</v>
      </c>
      <c r="AM1453" s="16"/>
    </row>
    <row r="1454" spans="1:39" ht="41.25" hidden="1" x14ac:dyDescent="0.25">
      <c r="A1454" s="25" t="s">
        <v>367</v>
      </c>
      <c r="B1454" s="25" t="s">
        <v>1040</v>
      </c>
      <c r="C1454" s="39">
        <v>451201</v>
      </c>
      <c r="D1454" s="25" t="s">
        <v>2151</v>
      </c>
      <c r="E1454" s="25" t="s">
        <v>53</v>
      </c>
      <c r="F1454" s="25" t="s">
        <v>54</v>
      </c>
      <c r="G1454" s="25" t="s">
        <v>289</v>
      </c>
      <c r="H1454" s="25" t="s">
        <v>56</v>
      </c>
      <c r="I1454" s="25" t="s">
        <v>56</v>
      </c>
      <c r="J1454" s="25" t="s">
        <v>401</v>
      </c>
      <c r="K1454" s="25" t="s">
        <v>65</v>
      </c>
      <c r="L1454" s="25" t="s">
        <v>484</v>
      </c>
      <c r="M1454" s="25" t="s">
        <v>2033</v>
      </c>
      <c r="N1454" s="26">
        <v>90767.74</v>
      </c>
      <c r="O1454" s="26">
        <v>77233.2</v>
      </c>
      <c r="P1454" s="27">
        <v>-13534.540000000008</v>
      </c>
      <c r="Q1454" s="28">
        <v>-0.14911178795461921</v>
      </c>
      <c r="R1454" s="29">
        <v>34761.769999999997</v>
      </c>
      <c r="S1454" s="29">
        <v>0</v>
      </c>
      <c r="T1454" s="30">
        <v>-34761.769999999997</v>
      </c>
      <c r="U1454" s="31">
        <v>-1</v>
      </c>
      <c r="V1454" s="26">
        <v>32183.360000000001</v>
      </c>
      <c r="W1454" s="26">
        <v>18038.439999999999</v>
      </c>
      <c r="X1454" s="27">
        <v>-14144.920000000002</v>
      </c>
      <c r="Y1454" s="28">
        <v>-0.43951035566205648</v>
      </c>
      <c r="Z1454" s="29">
        <v>10670.1</v>
      </c>
      <c r="AA1454" s="29">
        <v>0</v>
      </c>
      <c r="AB1454" s="30">
        <v>-10670.1</v>
      </c>
      <c r="AC1454" s="32">
        <v>-1</v>
      </c>
      <c r="AD1454" s="26">
        <v>13152.51</v>
      </c>
      <c r="AE1454" s="26">
        <v>0</v>
      </c>
      <c r="AF1454" s="27">
        <v>-13152.51</v>
      </c>
      <c r="AG1454" s="33">
        <v>-1</v>
      </c>
      <c r="AH1454" s="34">
        <v>505</v>
      </c>
      <c r="AI1454" s="34">
        <v>627.5</v>
      </c>
      <c r="AJ1454" s="34">
        <v>122.5</v>
      </c>
      <c r="AK1454" s="32">
        <v>0.24257425742574257</v>
      </c>
      <c r="AL1454" s="35">
        <v>43609.999988425923</v>
      </c>
      <c r="AM1454" s="16"/>
    </row>
    <row r="1455" spans="1:39" ht="33" hidden="1" x14ac:dyDescent="0.25">
      <c r="A1455" s="25" t="s">
        <v>367</v>
      </c>
      <c r="B1455" s="25" t="s">
        <v>1043</v>
      </c>
      <c r="C1455" s="39">
        <v>451208</v>
      </c>
      <c r="D1455" s="25" t="s">
        <v>2162</v>
      </c>
      <c r="E1455" s="25" t="s">
        <v>53</v>
      </c>
      <c r="F1455" s="25" t="s">
        <v>63</v>
      </c>
      <c r="G1455" s="25" t="s">
        <v>56</v>
      </c>
      <c r="H1455" s="25" t="s">
        <v>56</v>
      </c>
      <c r="I1455" s="25" t="s">
        <v>56</v>
      </c>
      <c r="J1455" s="25" t="s">
        <v>401</v>
      </c>
      <c r="K1455" s="25" t="s">
        <v>65</v>
      </c>
      <c r="L1455" s="25" t="s">
        <v>1045</v>
      </c>
      <c r="M1455" s="25" t="s">
        <v>406</v>
      </c>
      <c r="N1455" s="26">
        <v>0</v>
      </c>
      <c r="O1455" s="26">
        <v>3924.25</v>
      </c>
      <c r="P1455" s="27">
        <v>3924.25</v>
      </c>
      <c r="Q1455" s="18"/>
      <c r="R1455" s="29">
        <v>0</v>
      </c>
      <c r="S1455" s="29">
        <v>0</v>
      </c>
      <c r="T1455" s="30">
        <v>0</v>
      </c>
      <c r="U1455" s="19"/>
      <c r="V1455" s="26">
        <v>0</v>
      </c>
      <c r="W1455" s="26">
        <v>0</v>
      </c>
      <c r="X1455" s="27">
        <v>0</v>
      </c>
      <c r="Y1455" s="18"/>
      <c r="Z1455" s="29">
        <v>0</v>
      </c>
      <c r="AA1455" s="29">
        <v>0</v>
      </c>
      <c r="AB1455" s="30">
        <v>0</v>
      </c>
      <c r="AC1455" s="19"/>
      <c r="AD1455" s="26">
        <v>0</v>
      </c>
      <c r="AE1455" s="26">
        <v>0</v>
      </c>
      <c r="AF1455" s="27">
        <v>0</v>
      </c>
      <c r="AG1455" s="18"/>
      <c r="AH1455" s="34">
        <v>0</v>
      </c>
      <c r="AI1455" s="34">
        <v>0</v>
      </c>
      <c r="AJ1455" s="34">
        <v>0</v>
      </c>
      <c r="AK1455" s="19"/>
      <c r="AL1455" s="35">
        <v>43571.041655092595</v>
      </c>
      <c r="AM1455" s="16"/>
    </row>
    <row r="1456" spans="1:39" ht="24.75" hidden="1" x14ac:dyDescent="0.25">
      <c r="A1456" s="25" t="s">
        <v>367</v>
      </c>
      <c r="B1456" s="25" t="s">
        <v>1136</v>
      </c>
      <c r="C1456" s="39">
        <v>451209</v>
      </c>
      <c r="D1456" s="25" t="s">
        <v>5724</v>
      </c>
      <c r="E1456" s="25" t="s">
        <v>53</v>
      </c>
      <c r="F1456" s="25" t="s">
        <v>63</v>
      </c>
      <c r="G1456" s="25" t="s">
        <v>56</v>
      </c>
      <c r="H1456" s="17"/>
      <c r="I1456" s="17"/>
      <c r="J1456" s="25" t="s">
        <v>1424</v>
      </c>
      <c r="K1456" s="25" t="s">
        <v>65</v>
      </c>
      <c r="L1456" s="25" t="s">
        <v>369</v>
      </c>
      <c r="M1456" s="25" t="s">
        <v>387</v>
      </c>
      <c r="N1456" s="26">
        <v>0</v>
      </c>
      <c r="O1456" s="26">
        <v>0</v>
      </c>
      <c r="P1456" s="27">
        <v>0</v>
      </c>
      <c r="Q1456" s="18"/>
      <c r="R1456" s="29">
        <v>0</v>
      </c>
      <c r="S1456" s="29">
        <v>0</v>
      </c>
      <c r="T1456" s="30">
        <v>0</v>
      </c>
      <c r="U1456" s="19"/>
      <c r="V1456" s="26">
        <v>0</v>
      </c>
      <c r="W1456" s="26">
        <v>0</v>
      </c>
      <c r="X1456" s="27">
        <v>0</v>
      </c>
      <c r="Y1456" s="18"/>
      <c r="Z1456" s="29">
        <v>0</v>
      </c>
      <c r="AA1456" s="29">
        <v>0</v>
      </c>
      <c r="AB1456" s="30">
        <v>0</v>
      </c>
      <c r="AC1456" s="19"/>
      <c r="AD1456" s="26">
        <v>0</v>
      </c>
      <c r="AE1456" s="26">
        <v>0</v>
      </c>
      <c r="AF1456" s="27">
        <v>0</v>
      </c>
      <c r="AG1456" s="18"/>
      <c r="AH1456" s="34">
        <v>0</v>
      </c>
      <c r="AI1456" s="34">
        <v>0</v>
      </c>
      <c r="AJ1456" s="34">
        <v>0</v>
      </c>
      <c r="AK1456" s="19"/>
      <c r="AL1456" s="35">
        <v>43571.041655092595</v>
      </c>
      <c r="AM1456" s="16"/>
    </row>
    <row r="1457" spans="1:39" ht="33" hidden="1" x14ac:dyDescent="0.25">
      <c r="A1457" s="25" t="s">
        <v>367</v>
      </c>
      <c r="B1457" s="25" t="s">
        <v>1040</v>
      </c>
      <c r="C1457" s="39">
        <v>451210</v>
      </c>
      <c r="D1457" s="25" t="s">
        <v>2154</v>
      </c>
      <c r="E1457" s="25" t="s">
        <v>53</v>
      </c>
      <c r="F1457" s="25" t="s">
        <v>54</v>
      </c>
      <c r="G1457" s="25" t="s">
        <v>83</v>
      </c>
      <c r="H1457" s="25" t="s">
        <v>112</v>
      </c>
      <c r="I1457" s="25" t="s">
        <v>56</v>
      </c>
      <c r="J1457" s="17"/>
      <c r="K1457" s="25" t="s">
        <v>65</v>
      </c>
      <c r="L1457" s="25" t="s">
        <v>484</v>
      </c>
      <c r="M1457" s="25" t="s">
        <v>2033</v>
      </c>
      <c r="N1457" s="26">
        <v>49623.56</v>
      </c>
      <c r="O1457" s="26">
        <v>53324.39</v>
      </c>
      <c r="P1457" s="27">
        <v>3700.8300000000017</v>
      </c>
      <c r="Q1457" s="28">
        <v>7.4578083474865609E-2</v>
      </c>
      <c r="R1457" s="29">
        <v>29578.75</v>
      </c>
      <c r="S1457" s="29">
        <v>28476</v>
      </c>
      <c r="T1457" s="30">
        <v>-1102.75</v>
      </c>
      <c r="U1457" s="31">
        <v>-3.728183239656848E-2</v>
      </c>
      <c r="V1457" s="26">
        <v>7484.53</v>
      </c>
      <c r="W1457" s="26">
        <v>5609.91</v>
      </c>
      <c r="X1457" s="27">
        <v>-1874.62</v>
      </c>
      <c r="Y1457" s="28">
        <v>-0.25046596112247527</v>
      </c>
      <c r="Z1457" s="29">
        <v>6483.88</v>
      </c>
      <c r="AA1457" s="29">
        <v>8221.5</v>
      </c>
      <c r="AB1457" s="30">
        <v>1737.62</v>
      </c>
      <c r="AC1457" s="32">
        <v>0.26799077095813001</v>
      </c>
      <c r="AD1457" s="26">
        <v>6076.4</v>
      </c>
      <c r="AE1457" s="26">
        <v>10928.67</v>
      </c>
      <c r="AF1457" s="27">
        <v>4852.2700000000004</v>
      </c>
      <c r="AG1457" s="33">
        <v>0.79854354552037399</v>
      </c>
      <c r="AH1457" s="34">
        <v>423</v>
      </c>
      <c r="AI1457" s="34">
        <v>477.55</v>
      </c>
      <c r="AJ1457" s="34">
        <v>54.550000000000011</v>
      </c>
      <c r="AK1457" s="32">
        <v>0.12895981087470451</v>
      </c>
      <c r="AL1457" s="35">
        <v>43571.041655092595</v>
      </c>
      <c r="AM1457" s="16"/>
    </row>
    <row r="1458" spans="1:39" ht="33" hidden="1" x14ac:dyDescent="0.25">
      <c r="A1458" s="25" t="s">
        <v>367</v>
      </c>
      <c r="B1458" s="25" t="s">
        <v>1040</v>
      </c>
      <c r="C1458" s="39">
        <v>451211</v>
      </c>
      <c r="D1458" s="25" t="s">
        <v>2163</v>
      </c>
      <c r="E1458" s="25" t="s">
        <v>53</v>
      </c>
      <c r="F1458" s="25" t="s">
        <v>54</v>
      </c>
      <c r="G1458" s="25" t="s">
        <v>289</v>
      </c>
      <c r="H1458" s="25" t="s">
        <v>56</v>
      </c>
      <c r="I1458" s="25" t="s">
        <v>56</v>
      </c>
      <c r="J1458" s="25" t="s">
        <v>401</v>
      </c>
      <c r="K1458" s="25" t="s">
        <v>65</v>
      </c>
      <c r="L1458" s="25" t="s">
        <v>484</v>
      </c>
      <c r="M1458" s="25" t="s">
        <v>2033</v>
      </c>
      <c r="N1458" s="26">
        <v>52494.47</v>
      </c>
      <c r="O1458" s="26">
        <v>80572.69</v>
      </c>
      <c r="P1458" s="27">
        <v>28078.22</v>
      </c>
      <c r="Q1458" s="28">
        <v>0.53487957874419911</v>
      </c>
      <c r="R1458" s="29">
        <v>28685.07</v>
      </c>
      <c r="S1458" s="29">
        <v>200.92</v>
      </c>
      <c r="T1458" s="30">
        <v>-28484.15</v>
      </c>
      <c r="U1458" s="31">
        <v>-0.992995659414462</v>
      </c>
      <c r="V1458" s="26">
        <v>8288.9500000000007</v>
      </c>
      <c r="W1458" s="26">
        <v>9926.77</v>
      </c>
      <c r="X1458" s="27">
        <v>1637.8199999999997</v>
      </c>
      <c r="Y1458" s="28">
        <v>0.19759076843267237</v>
      </c>
      <c r="Z1458" s="29">
        <v>9466.75</v>
      </c>
      <c r="AA1458" s="29">
        <v>0</v>
      </c>
      <c r="AB1458" s="30">
        <v>-9466.75</v>
      </c>
      <c r="AC1458" s="32">
        <v>-1</v>
      </c>
      <c r="AD1458" s="26">
        <v>6053.7</v>
      </c>
      <c r="AE1458" s="26">
        <v>0</v>
      </c>
      <c r="AF1458" s="27">
        <v>-6053.7</v>
      </c>
      <c r="AG1458" s="33">
        <v>-1</v>
      </c>
      <c r="AH1458" s="34">
        <v>452.5</v>
      </c>
      <c r="AI1458" s="34">
        <v>396.5</v>
      </c>
      <c r="AJ1458" s="34">
        <v>-56</v>
      </c>
      <c r="AK1458" s="32">
        <v>-0.12375690607734807</v>
      </c>
      <c r="AL1458" s="35">
        <v>43699.041655092595</v>
      </c>
      <c r="AM1458" s="16"/>
    </row>
    <row r="1459" spans="1:39" ht="24.75" hidden="1" x14ac:dyDescent="0.25">
      <c r="A1459" s="25" t="s">
        <v>367</v>
      </c>
      <c r="B1459" s="25" t="s">
        <v>1040</v>
      </c>
      <c r="C1459" s="39">
        <v>451212</v>
      </c>
      <c r="D1459" s="25" t="s">
        <v>2152</v>
      </c>
      <c r="E1459" s="25" t="s">
        <v>53</v>
      </c>
      <c r="F1459" s="25" t="s">
        <v>63</v>
      </c>
      <c r="G1459" s="25" t="s">
        <v>56</v>
      </c>
      <c r="H1459" s="25" t="s">
        <v>56</v>
      </c>
      <c r="I1459" s="25" t="s">
        <v>56</v>
      </c>
      <c r="J1459" s="17"/>
      <c r="K1459" s="25" t="s">
        <v>65</v>
      </c>
      <c r="L1459" s="25" t="s">
        <v>378</v>
      </c>
      <c r="M1459" s="25" t="s">
        <v>401</v>
      </c>
      <c r="N1459" s="26">
        <v>0</v>
      </c>
      <c r="O1459" s="26">
        <v>518.12</v>
      </c>
      <c r="P1459" s="27">
        <v>518.12</v>
      </c>
      <c r="Q1459" s="18"/>
      <c r="R1459" s="29">
        <v>0</v>
      </c>
      <c r="S1459" s="29">
        <v>0</v>
      </c>
      <c r="T1459" s="30">
        <v>0</v>
      </c>
      <c r="U1459" s="19"/>
      <c r="V1459" s="26">
        <v>0</v>
      </c>
      <c r="W1459" s="26">
        <v>0</v>
      </c>
      <c r="X1459" s="27">
        <v>0</v>
      </c>
      <c r="Y1459" s="18"/>
      <c r="Z1459" s="29">
        <v>0</v>
      </c>
      <c r="AA1459" s="29">
        <v>0</v>
      </c>
      <c r="AB1459" s="30">
        <v>0</v>
      </c>
      <c r="AC1459" s="19"/>
      <c r="AD1459" s="26">
        <v>0</v>
      </c>
      <c r="AE1459" s="26">
        <v>0</v>
      </c>
      <c r="AF1459" s="27">
        <v>0</v>
      </c>
      <c r="AG1459" s="18"/>
      <c r="AH1459" s="34">
        <v>0</v>
      </c>
      <c r="AI1459" s="34">
        <v>0</v>
      </c>
      <c r="AJ1459" s="34">
        <v>0</v>
      </c>
      <c r="AK1459" s="19"/>
      <c r="AL1459" s="35">
        <v>43613.999988425923</v>
      </c>
      <c r="AM1459" s="16"/>
    </row>
    <row r="1460" spans="1:39" ht="24.75" hidden="1" x14ac:dyDescent="0.25">
      <c r="A1460" s="25" t="s">
        <v>367</v>
      </c>
      <c r="B1460" s="25" t="s">
        <v>1040</v>
      </c>
      <c r="C1460" s="39">
        <v>451215</v>
      </c>
      <c r="D1460" s="25" t="s">
        <v>2155</v>
      </c>
      <c r="E1460" s="25" t="s">
        <v>53</v>
      </c>
      <c r="F1460" s="25" t="s">
        <v>63</v>
      </c>
      <c r="G1460" s="25" t="s">
        <v>56</v>
      </c>
      <c r="H1460" s="25" t="s">
        <v>56</v>
      </c>
      <c r="I1460" s="25" t="s">
        <v>56</v>
      </c>
      <c r="J1460" s="17"/>
      <c r="K1460" s="25" t="s">
        <v>65</v>
      </c>
      <c r="L1460" s="25" t="s">
        <v>460</v>
      </c>
      <c r="M1460" s="25" t="s">
        <v>419</v>
      </c>
      <c r="N1460" s="26">
        <v>0</v>
      </c>
      <c r="O1460" s="26">
        <v>0</v>
      </c>
      <c r="P1460" s="27">
        <v>0</v>
      </c>
      <c r="Q1460" s="18"/>
      <c r="R1460" s="29">
        <v>0</v>
      </c>
      <c r="S1460" s="29">
        <v>0</v>
      </c>
      <c r="T1460" s="30">
        <v>0</v>
      </c>
      <c r="U1460" s="19"/>
      <c r="V1460" s="26">
        <v>0</v>
      </c>
      <c r="W1460" s="26">
        <v>0</v>
      </c>
      <c r="X1460" s="27">
        <v>0</v>
      </c>
      <c r="Y1460" s="18"/>
      <c r="Z1460" s="29">
        <v>0</v>
      </c>
      <c r="AA1460" s="29">
        <v>0</v>
      </c>
      <c r="AB1460" s="30">
        <v>0</v>
      </c>
      <c r="AC1460" s="19"/>
      <c r="AD1460" s="26">
        <v>0</v>
      </c>
      <c r="AE1460" s="26">
        <v>0</v>
      </c>
      <c r="AF1460" s="27">
        <v>0</v>
      </c>
      <c r="AG1460" s="18"/>
      <c r="AH1460" s="34">
        <v>0</v>
      </c>
      <c r="AI1460" s="34">
        <v>0</v>
      </c>
      <c r="AJ1460" s="34">
        <v>0</v>
      </c>
      <c r="AK1460" s="19"/>
      <c r="AL1460" s="35">
        <v>43622.999988425923</v>
      </c>
      <c r="AM1460" s="16"/>
    </row>
    <row r="1461" spans="1:39" ht="24.75" hidden="1" x14ac:dyDescent="0.25">
      <c r="A1461" s="25" t="s">
        <v>367</v>
      </c>
      <c r="B1461" s="25" t="s">
        <v>1040</v>
      </c>
      <c r="C1461" s="39">
        <v>451217</v>
      </c>
      <c r="D1461" s="25" t="s">
        <v>2067</v>
      </c>
      <c r="E1461" s="25" t="s">
        <v>53</v>
      </c>
      <c r="F1461" s="25" t="s">
        <v>63</v>
      </c>
      <c r="G1461" s="25" t="s">
        <v>56</v>
      </c>
      <c r="H1461" s="25" t="s">
        <v>56</v>
      </c>
      <c r="I1461" s="25" t="s">
        <v>56</v>
      </c>
      <c r="J1461" s="25" t="s">
        <v>376</v>
      </c>
      <c r="K1461" s="25" t="s">
        <v>65</v>
      </c>
      <c r="L1461" s="25" t="s">
        <v>460</v>
      </c>
      <c r="M1461" s="25" t="s">
        <v>415</v>
      </c>
      <c r="N1461" s="26">
        <v>6292.33</v>
      </c>
      <c r="O1461" s="26">
        <v>0</v>
      </c>
      <c r="P1461" s="27">
        <v>-6292.33</v>
      </c>
      <c r="Q1461" s="28">
        <v>-1</v>
      </c>
      <c r="R1461" s="29">
        <v>2279.59</v>
      </c>
      <c r="S1461" s="29">
        <v>0</v>
      </c>
      <c r="T1461" s="30">
        <v>-2279.59</v>
      </c>
      <c r="U1461" s="31">
        <v>-1</v>
      </c>
      <c r="V1461" s="26">
        <v>564.9</v>
      </c>
      <c r="W1461" s="26">
        <v>0</v>
      </c>
      <c r="X1461" s="27">
        <v>-564.9</v>
      </c>
      <c r="Y1461" s="28">
        <v>-1</v>
      </c>
      <c r="Z1461" s="29">
        <v>93.24</v>
      </c>
      <c r="AA1461" s="29">
        <v>0</v>
      </c>
      <c r="AB1461" s="30">
        <v>-93.24</v>
      </c>
      <c r="AC1461" s="32">
        <v>-1</v>
      </c>
      <c r="AD1461" s="26">
        <v>3354.6</v>
      </c>
      <c r="AE1461" s="26">
        <v>0</v>
      </c>
      <c r="AF1461" s="27">
        <v>-3354.6</v>
      </c>
      <c r="AG1461" s="33">
        <v>-1</v>
      </c>
      <c r="AH1461" s="34">
        <v>33.5</v>
      </c>
      <c r="AI1461" s="34">
        <v>17.5</v>
      </c>
      <c r="AJ1461" s="34">
        <v>-16</v>
      </c>
      <c r="AK1461" s="32">
        <v>-0.47761194029850745</v>
      </c>
      <c r="AL1461" s="35">
        <v>43775.041655092595</v>
      </c>
      <c r="AM1461" s="16"/>
    </row>
    <row r="1462" spans="1:39" ht="33" hidden="1" x14ac:dyDescent="0.25">
      <c r="A1462" s="25" t="s">
        <v>367</v>
      </c>
      <c r="B1462" s="25" t="s">
        <v>1043</v>
      </c>
      <c r="C1462" s="39">
        <v>451218</v>
      </c>
      <c r="D1462" s="25" t="s">
        <v>2157</v>
      </c>
      <c r="E1462" s="25" t="s">
        <v>53</v>
      </c>
      <c r="F1462" s="25" t="s">
        <v>63</v>
      </c>
      <c r="G1462" s="25" t="s">
        <v>56</v>
      </c>
      <c r="H1462" s="25" t="s">
        <v>56</v>
      </c>
      <c r="I1462" s="25" t="s">
        <v>56</v>
      </c>
      <c r="J1462" s="25" t="s">
        <v>376</v>
      </c>
      <c r="K1462" s="25" t="s">
        <v>65</v>
      </c>
      <c r="L1462" s="25" t="s">
        <v>1045</v>
      </c>
      <c r="M1462" s="25" t="s">
        <v>419</v>
      </c>
      <c r="N1462" s="26">
        <v>0</v>
      </c>
      <c r="O1462" s="26">
        <v>0</v>
      </c>
      <c r="P1462" s="27">
        <v>0</v>
      </c>
      <c r="Q1462" s="18"/>
      <c r="R1462" s="29">
        <v>0</v>
      </c>
      <c r="S1462" s="29">
        <v>0</v>
      </c>
      <c r="T1462" s="30">
        <v>0</v>
      </c>
      <c r="U1462" s="19"/>
      <c r="V1462" s="26">
        <v>0</v>
      </c>
      <c r="W1462" s="26">
        <v>0</v>
      </c>
      <c r="X1462" s="27">
        <v>0</v>
      </c>
      <c r="Y1462" s="18"/>
      <c r="Z1462" s="29">
        <v>0</v>
      </c>
      <c r="AA1462" s="29">
        <v>0</v>
      </c>
      <c r="AB1462" s="30">
        <v>0</v>
      </c>
      <c r="AC1462" s="19"/>
      <c r="AD1462" s="26">
        <v>0</v>
      </c>
      <c r="AE1462" s="26">
        <v>0</v>
      </c>
      <c r="AF1462" s="27">
        <v>0</v>
      </c>
      <c r="AG1462" s="18"/>
      <c r="AH1462" s="34">
        <v>0</v>
      </c>
      <c r="AI1462" s="34">
        <v>0</v>
      </c>
      <c r="AJ1462" s="34">
        <v>0</v>
      </c>
      <c r="AK1462" s="19"/>
      <c r="AL1462" s="35">
        <v>43613.999988425923</v>
      </c>
      <c r="AM1462" s="16"/>
    </row>
    <row r="1463" spans="1:39" ht="24.75" hidden="1" x14ac:dyDescent="0.25">
      <c r="A1463" s="25" t="s">
        <v>367</v>
      </c>
      <c r="B1463" s="25" t="s">
        <v>1043</v>
      </c>
      <c r="C1463" s="39">
        <v>451219</v>
      </c>
      <c r="D1463" s="25" t="s">
        <v>2156</v>
      </c>
      <c r="E1463" s="25" t="s">
        <v>53</v>
      </c>
      <c r="F1463" s="25" t="s">
        <v>63</v>
      </c>
      <c r="G1463" s="25" t="s">
        <v>56</v>
      </c>
      <c r="H1463" s="25" t="s">
        <v>56</v>
      </c>
      <c r="I1463" s="25" t="s">
        <v>56</v>
      </c>
      <c r="J1463" s="25" t="s">
        <v>376</v>
      </c>
      <c r="K1463" s="25" t="s">
        <v>65</v>
      </c>
      <c r="L1463" s="25" t="s">
        <v>1045</v>
      </c>
      <c r="M1463" s="25" t="s">
        <v>419</v>
      </c>
      <c r="N1463" s="26">
        <v>0</v>
      </c>
      <c r="O1463" s="26">
        <v>0</v>
      </c>
      <c r="P1463" s="27">
        <v>0</v>
      </c>
      <c r="Q1463" s="18"/>
      <c r="R1463" s="29">
        <v>0</v>
      </c>
      <c r="S1463" s="29">
        <v>0</v>
      </c>
      <c r="T1463" s="30">
        <v>0</v>
      </c>
      <c r="U1463" s="19"/>
      <c r="V1463" s="26">
        <v>0</v>
      </c>
      <c r="W1463" s="26">
        <v>0</v>
      </c>
      <c r="X1463" s="27">
        <v>0</v>
      </c>
      <c r="Y1463" s="18"/>
      <c r="Z1463" s="29">
        <v>0</v>
      </c>
      <c r="AA1463" s="29">
        <v>0</v>
      </c>
      <c r="AB1463" s="30">
        <v>0</v>
      </c>
      <c r="AC1463" s="19"/>
      <c r="AD1463" s="26">
        <v>0</v>
      </c>
      <c r="AE1463" s="26">
        <v>0</v>
      </c>
      <c r="AF1463" s="27">
        <v>0</v>
      </c>
      <c r="AG1463" s="18"/>
      <c r="AH1463" s="34">
        <v>0</v>
      </c>
      <c r="AI1463" s="34">
        <v>1.5</v>
      </c>
      <c r="AJ1463" s="34">
        <v>1.5</v>
      </c>
      <c r="AK1463" s="19"/>
      <c r="AL1463" s="35">
        <v>43613.999988425923</v>
      </c>
      <c r="AM1463" s="16"/>
    </row>
    <row r="1464" spans="1:39" ht="33" hidden="1" x14ac:dyDescent="0.25">
      <c r="A1464" s="25" t="s">
        <v>367</v>
      </c>
      <c r="B1464" s="25" t="s">
        <v>1136</v>
      </c>
      <c r="C1464" s="39">
        <v>451220</v>
      </c>
      <c r="D1464" s="25" t="s">
        <v>5723</v>
      </c>
      <c r="E1464" s="25" t="s">
        <v>53</v>
      </c>
      <c r="F1464" s="25" t="s">
        <v>63</v>
      </c>
      <c r="G1464" s="25" t="s">
        <v>56</v>
      </c>
      <c r="H1464" s="17"/>
      <c r="I1464" s="17"/>
      <c r="J1464" s="25" t="s">
        <v>1424</v>
      </c>
      <c r="K1464" s="25" t="s">
        <v>58</v>
      </c>
      <c r="L1464" s="25" t="s">
        <v>369</v>
      </c>
      <c r="M1464" s="25" t="s">
        <v>387</v>
      </c>
      <c r="N1464" s="26">
        <v>0</v>
      </c>
      <c r="O1464" s="26">
        <v>0</v>
      </c>
      <c r="P1464" s="27">
        <v>0</v>
      </c>
      <c r="Q1464" s="18"/>
      <c r="R1464" s="29">
        <v>0</v>
      </c>
      <c r="S1464" s="29">
        <v>0</v>
      </c>
      <c r="T1464" s="30">
        <v>0</v>
      </c>
      <c r="U1464" s="19"/>
      <c r="V1464" s="26">
        <v>0</v>
      </c>
      <c r="W1464" s="26">
        <v>0</v>
      </c>
      <c r="X1464" s="27">
        <v>0</v>
      </c>
      <c r="Y1464" s="18"/>
      <c r="Z1464" s="29">
        <v>0</v>
      </c>
      <c r="AA1464" s="29">
        <v>0</v>
      </c>
      <c r="AB1464" s="30">
        <v>0</v>
      </c>
      <c r="AC1464" s="19"/>
      <c r="AD1464" s="26">
        <v>0</v>
      </c>
      <c r="AE1464" s="26">
        <v>0</v>
      </c>
      <c r="AF1464" s="27">
        <v>0</v>
      </c>
      <c r="AG1464" s="18"/>
      <c r="AH1464" s="34">
        <v>0</v>
      </c>
      <c r="AI1464" s="34">
        <v>0</v>
      </c>
      <c r="AJ1464" s="34">
        <v>0</v>
      </c>
      <c r="AK1464" s="19"/>
      <c r="AL1464" s="35">
        <v>43613.999988425923</v>
      </c>
      <c r="AM1464" s="16"/>
    </row>
    <row r="1465" spans="1:39" ht="33" hidden="1" x14ac:dyDescent="0.25">
      <c r="A1465" s="25" t="s">
        <v>367</v>
      </c>
      <c r="B1465" s="25" t="s">
        <v>1040</v>
      </c>
      <c r="C1465" s="39">
        <v>451224</v>
      </c>
      <c r="D1465" s="25" t="s">
        <v>1985</v>
      </c>
      <c r="E1465" s="25" t="s">
        <v>53</v>
      </c>
      <c r="F1465" s="25" t="s">
        <v>63</v>
      </c>
      <c r="G1465" s="25" t="s">
        <v>56</v>
      </c>
      <c r="H1465" s="25" t="s">
        <v>56</v>
      </c>
      <c r="I1465" s="25" t="s">
        <v>56</v>
      </c>
      <c r="J1465" s="17"/>
      <c r="K1465" s="25" t="s">
        <v>65</v>
      </c>
      <c r="L1465" s="25" t="s">
        <v>378</v>
      </c>
      <c r="M1465" s="25" t="s">
        <v>401</v>
      </c>
      <c r="N1465" s="26">
        <v>0</v>
      </c>
      <c r="O1465" s="26">
        <v>2335.96</v>
      </c>
      <c r="P1465" s="27">
        <v>2335.96</v>
      </c>
      <c r="Q1465" s="18"/>
      <c r="R1465" s="29">
        <v>0</v>
      </c>
      <c r="S1465" s="29">
        <v>0</v>
      </c>
      <c r="T1465" s="30">
        <v>0</v>
      </c>
      <c r="U1465" s="19"/>
      <c r="V1465" s="26">
        <v>0</v>
      </c>
      <c r="W1465" s="26">
        <v>0</v>
      </c>
      <c r="X1465" s="27">
        <v>0</v>
      </c>
      <c r="Y1465" s="18"/>
      <c r="Z1465" s="29">
        <v>0</v>
      </c>
      <c r="AA1465" s="29">
        <v>0</v>
      </c>
      <c r="AB1465" s="30">
        <v>0</v>
      </c>
      <c r="AC1465" s="19"/>
      <c r="AD1465" s="26">
        <v>0</v>
      </c>
      <c r="AE1465" s="26">
        <v>0</v>
      </c>
      <c r="AF1465" s="27">
        <v>0</v>
      </c>
      <c r="AG1465" s="18"/>
      <c r="AH1465" s="34">
        <v>0</v>
      </c>
      <c r="AI1465" s="34">
        <v>0</v>
      </c>
      <c r="AJ1465" s="34">
        <v>0</v>
      </c>
      <c r="AK1465" s="19"/>
      <c r="AL1465" s="35">
        <v>43613.999988425923</v>
      </c>
      <c r="AM1465" s="16"/>
    </row>
    <row r="1466" spans="1:39" ht="24.75" hidden="1" x14ac:dyDescent="0.25">
      <c r="A1466" s="25" t="s">
        <v>367</v>
      </c>
      <c r="B1466" s="25" t="s">
        <v>1040</v>
      </c>
      <c r="C1466" s="39">
        <v>451227</v>
      </c>
      <c r="D1466" s="25" t="s">
        <v>2171</v>
      </c>
      <c r="E1466" s="25" t="s">
        <v>53</v>
      </c>
      <c r="F1466" s="25" t="s">
        <v>63</v>
      </c>
      <c r="G1466" s="25" t="s">
        <v>56</v>
      </c>
      <c r="H1466" s="25" t="s">
        <v>56</v>
      </c>
      <c r="I1466" s="25" t="s">
        <v>56</v>
      </c>
      <c r="J1466" s="17"/>
      <c r="K1466" s="25" t="s">
        <v>65</v>
      </c>
      <c r="L1466" s="25" t="s">
        <v>378</v>
      </c>
      <c r="M1466" s="25" t="s">
        <v>401</v>
      </c>
      <c r="N1466" s="26">
        <v>0</v>
      </c>
      <c r="O1466" s="26">
        <v>0</v>
      </c>
      <c r="P1466" s="27">
        <v>0</v>
      </c>
      <c r="Q1466" s="18"/>
      <c r="R1466" s="29">
        <v>0</v>
      </c>
      <c r="S1466" s="29">
        <v>0</v>
      </c>
      <c r="T1466" s="30">
        <v>0</v>
      </c>
      <c r="U1466" s="19"/>
      <c r="V1466" s="26">
        <v>0</v>
      </c>
      <c r="W1466" s="26">
        <v>0</v>
      </c>
      <c r="X1466" s="27">
        <v>0</v>
      </c>
      <c r="Y1466" s="18"/>
      <c r="Z1466" s="29">
        <v>0</v>
      </c>
      <c r="AA1466" s="29">
        <v>0</v>
      </c>
      <c r="AB1466" s="30">
        <v>0</v>
      </c>
      <c r="AC1466" s="19"/>
      <c r="AD1466" s="26">
        <v>0</v>
      </c>
      <c r="AE1466" s="26">
        <v>0</v>
      </c>
      <c r="AF1466" s="27">
        <v>0</v>
      </c>
      <c r="AG1466" s="18"/>
      <c r="AH1466" s="34">
        <v>0</v>
      </c>
      <c r="AI1466" s="34">
        <v>0</v>
      </c>
      <c r="AJ1466" s="34">
        <v>0</v>
      </c>
      <c r="AK1466" s="19"/>
      <c r="AL1466" s="35">
        <v>43613.999988425923</v>
      </c>
      <c r="AM1466" s="16"/>
    </row>
    <row r="1467" spans="1:39" ht="24.75" hidden="1" x14ac:dyDescent="0.25">
      <c r="A1467" s="25" t="s">
        <v>367</v>
      </c>
      <c r="B1467" s="25" t="s">
        <v>1040</v>
      </c>
      <c r="C1467" s="39">
        <v>451228</v>
      </c>
      <c r="D1467" s="25" t="s">
        <v>2172</v>
      </c>
      <c r="E1467" s="25" t="s">
        <v>53</v>
      </c>
      <c r="F1467" s="25" t="s">
        <v>63</v>
      </c>
      <c r="G1467" s="25" t="s">
        <v>56</v>
      </c>
      <c r="H1467" s="25" t="s">
        <v>56</v>
      </c>
      <c r="I1467" s="25" t="s">
        <v>56</v>
      </c>
      <c r="J1467" s="17"/>
      <c r="K1467" s="25" t="s">
        <v>65</v>
      </c>
      <c r="L1467" s="25" t="s">
        <v>378</v>
      </c>
      <c r="M1467" s="25" t="s">
        <v>401</v>
      </c>
      <c r="N1467" s="26">
        <v>0</v>
      </c>
      <c r="O1467" s="26">
        <v>0</v>
      </c>
      <c r="P1467" s="27">
        <v>0</v>
      </c>
      <c r="Q1467" s="18"/>
      <c r="R1467" s="29">
        <v>0</v>
      </c>
      <c r="S1467" s="29">
        <v>0</v>
      </c>
      <c r="T1467" s="30">
        <v>0</v>
      </c>
      <c r="U1467" s="19"/>
      <c r="V1467" s="26">
        <v>0</v>
      </c>
      <c r="W1467" s="26">
        <v>0</v>
      </c>
      <c r="X1467" s="27">
        <v>0</v>
      </c>
      <c r="Y1467" s="18"/>
      <c r="Z1467" s="29">
        <v>0</v>
      </c>
      <c r="AA1467" s="29">
        <v>0</v>
      </c>
      <c r="AB1467" s="30">
        <v>0</v>
      </c>
      <c r="AC1467" s="19"/>
      <c r="AD1467" s="26">
        <v>0</v>
      </c>
      <c r="AE1467" s="26">
        <v>0</v>
      </c>
      <c r="AF1467" s="27">
        <v>0</v>
      </c>
      <c r="AG1467" s="18"/>
      <c r="AH1467" s="34">
        <v>0</v>
      </c>
      <c r="AI1467" s="34">
        <v>0</v>
      </c>
      <c r="AJ1467" s="34">
        <v>0</v>
      </c>
      <c r="AK1467" s="19"/>
      <c r="AL1467" s="35">
        <v>43613.999988425923</v>
      </c>
      <c r="AM1467" s="16"/>
    </row>
    <row r="1468" spans="1:39" ht="24.75" hidden="1" x14ac:dyDescent="0.25">
      <c r="A1468" s="25" t="s">
        <v>367</v>
      </c>
      <c r="B1468" s="25" t="s">
        <v>1040</v>
      </c>
      <c r="C1468" s="39">
        <v>451231</v>
      </c>
      <c r="D1468" s="25" t="s">
        <v>2165</v>
      </c>
      <c r="E1468" s="25" t="s">
        <v>53</v>
      </c>
      <c r="F1468" s="25" t="s">
        <v>63</v>
      </c>
      <c r="G1468" s="25" t="s">
        <v>56</v>
      </c>
      <c r="H1468" s="25" t="s">
        <v>56</v>
      </c>
      <c r="I1468" s="25" t="s">
        <v>56</v>
      </c>
      <c r="J1468" s="17"/>
      <c r="K1468" s="25" t="s">
        <v>65</v>
      </c>
      <c r="L1468" s="25" t="s">
        <v>378</v>
      </c>
      <c r="M1468" s="25" t="s">
        <v>401</v>
      </c>
      <c r="N1468" s="26">
        <v>0</v>
      </c>
      <c r="O1468" s="26">
        <v>402.74</v>
      </c>
      <c r="P1468" s="27">
        <v>402.74</v>
      </c>
      <c r="Q1468" s="18"/>
      <c r="R1468" s="29">
        <v>0</v>
      </c>
      <c r="S1468" s="29">
        <v>0</v>
      </c>
      <c r="T1468" s="30">
        <v>0</v>
      </c>
      <c r="U1468" s="19"/>
      <c r="V1468" s="26">
        <v>0</v>
      </c>
      <c r="W1468" s="26">
        <v>0</v>
      </c>
      <c r="X1468" s="27">
        <v>0</v>
      </c>
      <c r="Y1468" s="18"/>
      <c r="Z1468" s="29">
        <v>0</v>
      </c>
      <c r="AA1468" s="29">
        <v>0</v>
      </c>
      <c r="AB1468" s="30">
        <v>0</v>
      </c>
      <c r="AC1468" s="19"/>
      <c r="AD1468" s="26">
        <v>0</v>
      </c>
      <c r="AE1468" s="26">
        <v>0</v>
      </c>
      <c r="AF1468" s="27">
        <v>0</v>
      </c>
      <c r="AG1468" s="18"/>
      <c r="AH1468" s="34">
        <v>0</v>
      </c>
      <c r="AI1468" s="34">
        <v>0</v>
      </c>
      <c r="AJ1468" s="34">
        <v>0</v>
      </c>
      <c r="AK1468" s="19"/>
      <c r="AL1468" s="35">
        <v>43613.999988425923</v>
      </c>
      <c r="AM1468" s="16"/>
    </row>
    <row r="1469" spans="1:39" ht="24.75" hidden="1" x14ac:dyDescent="0.25">
      <c r="A1469" s="25" t="s">
        <v>367</v>
      </c>
      <c r="B1469" s="25" t="s">
        <v>1040</v>
      </c>
      <c r="C1469" s="39">
        <v>451242</v>
      </c>
      <c r="D1469" s="25" t="s">
        <v>2173</v>
      </c>
      <c r="E1469" s="25" t="s">
        <v>53</v>
      </c>
      <c r="F1469" s="25" t="s">
        <v>63</v>
      </c>
      <c r="G1469" s="25" t="s">
        <v>56</v>
      </c>
      <c r="H1469" s="25" t="s">
        <v>56</v>
      </c>
      <c r="I1469" s="25" t="s">
        <v>56</v>
      </c>
      <c r="J1469" s="17"/>
      <c r="K1469" s="25" t="s">
        <v>65</v>
      </c>
      <c r="L1469" s="25" t="s">
        <v>378</v>
      </c>
      <c r="M1469" s="25" t="s">
        <v>401</v>
      </c>
      <c r="N1469" s="26">
        <v>0</v>
      </c>
      <c r="O1469" s="26">
        <v>0</v>
      </c>
      <c r="P1469" s="27">
        <v>0</v>
      </c>
      <c r="Q1469" s="18"/>
      <c r="R1469" s="29">
        <v>0</v>
      </c>
      <c r="S1469" s="29">
        <v>0</v>
      </c>
      <c r="T1469" s="30">
        <v>0</v>
      </c>
      <c r="U1469" s="19"/>
      <c r="V1469" s="26">
        <v>0</v>
      </c>
      <c r="W1469" s="26">
        <v>0</v>
      </c>
      <c r="X1469" s="27">
        <v>0</v>
      </c>
      <c r="Y1469" s="18"/>
      <c r="Z1469" s="29">
        <v>0</v>
      </c>
      <c r="AA1469" s="29">
        <v>0</v>
      </c>
      <c r="AB1469" s="30">
        <v>0</v>
      </c>
      <c r="AC1469" s="19"/>
      <c r="AD1469" s="26">
        <v>0</v>
      </c>
      <c r="AE1469" s="26">
        <v>0</v>
      </c>
      <c r="AF1469" s="27">
        <v>0</v>
      </c>
      <c r="AG1469" s="18"/>
      <c r="AH1469" s="34">
        <v>0</v>
      </c>
      <c r="AI1469" s="34">
        <v>0</v>
      </c>
      <c r="AJ1469" s="34">
        <v>0</v>
      </c>
      <c r="AK1469" s="19"/>
      <c r="AL1469" s="35">
        <v>43613.999988425923</v>
      </c>
      <c r="AM1469" s="16"/>
    </row>
    <row r="1470" spans="1:39" ht="33" hidden="1" x14ac:dyDescent="0.25">
      <c r="A1470" s="25" t="s">
        <v>367</v>
      </c>
      <c r="B1470" s="25" t="s">
        <v>1136</v>
      </c>
      <c r="C1470" s="39">
        <v>451243</v>
      </c>
      <c r="D1470" s="25" t="s">
        <v>5725</v>
      </c>
      <c r="E1470" s="25" t="s">
        <v>53</v>
      </c>
      <c r="F1470" s="25" t="s">
        <v>63</v>
      </c>
      <c r="G1470" s="25" t="s">
        <v>56</v>
      </c>
      <c r="H1470" s="17"/>
      <c r="I1470" s="17"/>
      <c r="J1470" s="25" t="s">
        <v>1424</v>
      </c>
      <c r="K1470" s="25" t="s">
        <v>58</v>
      </c>
      <c r="L1470" s="25" t="s">
        <v>369</v>
      </c>
      <c r="M1470" s="25" t="s">
        <v>419</v>
      </c>
      <c r="N1470" s="26">
        <v>0</v>
      </c>
      <c r="O1470" s="26">
        <v>0</v>
      </c>
      <c r="P1470" s="27">
        <v>0</v>
      </c>
      <c r="Q1470" s="18"/>
      <c r="R1470" s="29">
        <v>0</v>
      </c>
      <c r="S1470" s="29">
        <v>0</v>
      </c>
      <c r="T1470" s="30">
        <v>0</v>
      </c>
      <c r="U1470" s="19"/>
      <c r="V1470" s="26">
        <v>0</v>
      </c>
      <c r="W1470" s="26">
        <v>0</v>
      </c>
      <c r="X1470" s="27">
        <v>0</v>
      </c>
      <c r="Y1470" s="18"/>
      <c r="Z1470" s="29">
        <v>0</v>
      </c>
      <c r="AA1470" s="29">
        <v>0</v>
      </c>
      <c r="AB1470" s="30">
        <v>0</v>
      </c>
      <c r="AC1470" s="19"/>
      <c r="AD1470" s="26">
        <v>0</v>
      </c>
      <c r="AE1470" s="26">
        <v>0</v>
      </c>
      <c r="AF1470" s="27">
        <v>0</v>
      </c>
      <c r="AG1470" s="18"/>
      <c r="AH1470" s="34">
        <v>0</v>
      </c>
      <c r="AI1470" s="34">
        <v>0</v>
      </c>
      <c r="AJ1470" s="34">
        <v>0</v>
      </c>
      <c r="AK1470" s="19"/>
      <c r="AL1470" s="35">
        <v>43613.999988425923</v>
      </c>
      <c r="AM1470" s="16"/>
    </row>
    <row r="1471" spans="1:39" ht="16.5" hidden="1" x14ac:dyDescent="0.25">
      <c r="A1471" s="25" t="s">
        <v>367</v>
      </c>
      <c r="B1471" s="25" t="s">
        <v>1136</v>
      </c>
      <c r="C1471" s="39">
        <v>451244</v>
      </c>
      <c r="D1471" s="25" t="s">
        <v>5024</v>
      </c>
      <c r="E1471" s="25" t="s">
        <v>53</v>
      </c>
      <c r="F1471" s="25" t="s">
        <v>63</v>
      </c>
      <c r="G1471" s="25" t="s">
        <v>56</v>
      </c>
      <c r="H1471" s="17"/>
      <c r="I1471" s="17"/>
      <c r="J1471" s="25" t="s">
        <v>185</v>
      </c>
      <c r="K1471" s="25" t="s">
        <v>65</v>
      </c>
      <c r="L1471" s="25" t="s">
        <v>373</v>
      </c>
      <c r="M1471" s="25" t="s">
        <v>2141</v>
      </c>
      <c r="N1471" s="26">
        <v>0</v>
      </c>
      <c r="O1471" s="26">
        <v>0</v>
      </c>
      <c r="P1471" s="27">
        <v>0</v>
      </c>
      <c r="Q1471" s="18"/>
      <c r="R1471" s="29">
        <v>0</v>
      </c>
      <c r="S1471" s="29">
        <v>0</v>
      </c>
      <c r="T1471" s="30">
        <v>0</v>
      </c>
      <c r="U1471" s="19"/>
      <c r="V1471" s="26">
        <v>0</v>
      </c>
      <c r="W1471" s="26">
        <v>0</v>
      </c>
      <c r="X1471" s="27">
        <v>0</v>
      </c>
      <c r="Y1471" s="18"/>
      <c r="Z1471" s="29">
        <v>0</v>
      </c>
      <c r="AA1471" s="29">
        <v>0</v>
      </c>
      <c r="AB1471" s="30">
        <v>0</v>
      </c>
      <c r="AC1471" s="19"/>
      <c r="AD1471" s="26">
        <v>0</v>
      </c>
      <c r="AE1471" s="26">
        <v>0</v>
      </c>
      <c r="AF1471" s="27">
        <v>0</v>
      </c>
      <c r="AG1471" s="18"/>
      <c r="AH1471" s="34">
        <v>0</v>
      </c>
      <c r="AI1471" s="34">
        <v>0</v>
      </c>
      <c r="AJ1471" s="34">
        <v>0</v>
      </c>
      <c r="AK1471" s="19"/>
      <c r="AL1471" s="35">
        <v>43613.999988425923</v>
      </c>
      <c r="AM1471" s="16"/>
    </row>
    <row r="1472" spans="1:39" ht="33" hidden="1" x14ac:dyDescent="0.25">
      <c r="A1472" s="25" t="s">
        <v>367</v>
      </c>
      <c r="B1472" s="25" t="s">
        <v>1040</v>
      </c>
      <c r="C1472" s="39">
        <v>451245</v>
      </c>
      <c r="D1472" s="25" t="s">
        <v>2174</v>
      </c>
      <c r="E1472" s="25" t="s">
        <v>53</v>
      </c>
      <c r="F1472" s="25" t="s">
        <v>63</v>
      </c>
      <c r="G1472" s="25" t="s">
        <v>56</v>
      </c>
      <c r="H1472" s="25" t="s">
        <v>56</v>
      </c>
      <c r="I1472" s="25" t="s">
        <v>56</v>
      </c>
      <c r="J1472" s="17"/>
      <c r="K1472" s="25" t="s">
        <v>65</v>
      </c>
      <c r="L1472" s="25" t="s">
        <v>378</v>
      </c>
      <c r="M1472" s="25" t="s">
        <v>401</v>
      </c>
      <c r="N1472" s="26">
        <v>0</v>
      </c>
      <c r="O1472" s="26">
        <v>0</v>
      </c>
      <c r="P1472" s="27">
        <v>0</v>
      </c>
      <c r="Q1472" s="18"/>
      <c r="R1472" s="29">
        <v>0</v>
      </c>
      <c r="S1472" s="29">
        <v>0</v>
      </c>
      <c r="T1472" s="30">
        <v>0</v>
      </c>
      <c r="U1472" s="19"/>
      <c r="V1472" s="26">
        <v>0</v>
      </c>
      <c r="W1472" s="26">
        <v>0</v>
      </c>
      <c r="X1472" s="27">
        <v>0</v>
      </c>
      <c r="Y1472" s="18"/>
      <c r="Z1472" s="29">
        <v>0</v>
      </c>
      <c r="AA1472" s="29">
        <v>0</v>
      </c>
      <c r="AB1472" s="30">
        <v>0</v>
      </c>
      <c r="AC1472" s="19"/>
      <c r="AD1472" s="26">
        <v>0</v>
      </c>
      <c r="AE1472" s="26">
        <v>0</v>
      </c>
      <c r="AF1472" s="27">
        <v>0</v>
      </c>
      <c r="AG1472" s="18"/>
      <c r="AH1472" s="34">
        <v>0</v>
      </c>
      <c r="AI1472" s="34">
        <v>0</v>
      </c>
      <c r="AJ1472" s="34">
        <v>0</v>
      </c>
      <c r="AK1472" s="19"/>
      <c r="AL1472" s="35">
        <v>43613.999988425923</v>
      </c>
      <c r="AM1472" s="16"/>
    </row>
    <row r="1473" spans="1:39" ht="24.75" hidden="1" x14ac:dyDescent="0.25">
      <c r="A1473" s="25" t="s">
        <v>367</v>
      </c>
      <c r="B1473" s="25" t="s">
        <v>1040</v>
      </c>
      <c r="C1473" s="39">
        <v>451246</v>
      </c>
      <c r="D1473" s="25" t="s">
        <v>2177</v>
      </c>
      <c r="E1473" s="25" t="s">
        <v>53</v>
      </c>
      <c r="F1473" s="25" t="s">
        <v>63</v>
      </c>
      <c r="G1473" s="25" t="s">
        <v>56</v>
      </c>
      <c r="H1473" s="25" t="s">
        <v>56</v>
      </c>
      <c r="I1473" s="25" t="s">
        <v>56</v>
      </c>
      <c r="J1473" s="17"/>
      <c r="K1473" s="25" t="s">
        <v>65</v>
      </c>
      <c r="L1473" s="25" t="s">
        <v>378</v>
      </c>
      <c r="M1473" s="25" t="s">
        <v>401</v>
      </c>
      <c r="N1473" s="26">
        <v>0</v>
      </c>
      <c r="O1473" s="26">
        <v>586.74</v>
      </c>
      <c r="P1473" s="27">
        <v>586.74</v>
      </c>
      <c r="Q1473" s="18"/>
      <c r="R1473" s="29">
        <v>0</v>
      </c>
      <c r="S1473" s="29">
        <v>0</v>
      </c>
      <c r="T1473" s="30">
        <v>0</v>
      </c>
      <c r="U1473" s="19"/>
      <c r="V1473" s="26">
        <v>0</v>
      </c>
      <c r="W1473" s="26">
        <v>0</v>
      </c>
      <c r="X1473" s="27">
        <v>0</v>
      </c>
      <c r="Y1473" s="18"/>
      <c r="Z1473" s="29">
        <v>0</v>
      </c>
      <c r="AA1473" s="29">
        <v>0</v>
      </c>
      <c r="AB1473" s="30">
        <v>0</v>
      </c>
      <c r="AC1473" s="19"/>
      <c r="AD1473" s="26">
        <v>0</v>
      </c>
      <c r="AE1473" s="26">
        <v>0</v>
      </c>
      <c r="AF1473" s="27">
        <v>0</v>
      </c>
      <c r="AG1473" s="18"/>
      <c r="AH1473" s="34">
        <v>0</v>
      </c>
      <c r="AI1473" s="34">
        <v>0</v>
      </c>
      <c r="AJ1473" s="34">
        <v>0</v>
      </c>
      <c r="AK1473" s="19"/>
      <c r="AL1473" s="35">
        <v>43613.999988425923</v>
      </c>
      <c r="AM1473" s="16"/>
    </row>
    <row r="1474" spans="1:39" ht="24.75" hidden="1" x14ac:dyDescent="0.25">
      <c r="A1474" s="25" t="s">
        <v>367</v>
      </c>
      <c r="B1474" s="25" t="s">
        <v>1040</v>
      </c>
      <c r="C1474" s="39">
        <v>451248</v>
      </c>
      <c r="D1474" s="25" t="s">
        <v>2169</v>
      </c>
      <c r="E1474" s="25" t="s">
        <v>53</v>
      </c>
      <c r="F1474" s="25" t="s">
        <v>63</v>
      </c>
      <c r="G1474" s="25" t="s">
        <v>56</v>
      </c>
      <c r="H1474" s="25" t="s">
        <v>56</v>
      </c>
      <c r="I1474" s="25" t="s">
        <v>56</v>
      </c>
      <c r="J1474" s="17"/>
      <c r="K1474" s="25" t="s">
        <v>65</v>
      </c>
      <c r="L1474" s="25" t="s">
        <v>402</v>
      </c>
      <c r="M1474" s="25" t="s">
        <v>421</v>
      </c>
      <c r="N1474" s="26">
        <v>0</v>
      </c>
      <c r="O1474" s="26">
        <v>522.16999999999996</v>
      </c>
      <c r="P1474" s="27">
        <v>522.16999999999996</v>
      </c>
      <c r="Q1474" s="18"/>
      <c r="R1474" s="29">
        <v>0</v>
      </c>
      <c r="S1474" s="29">
        <v>261.58999999999997</v>
      </c>
      <c r="T1474" s="30">
        <v>261.58999999999997</v>
      </c>
      <c r="U1474" s="19"/>
      <c r="V1474" s="26">
        <v>0</v>
      </c>
      <c r="W1474" s="26">
        <v>0</v>
      </c>
      <c r="X1474" s="27">
        <v>0</v>
      </c>
      <c r="Y1474" s="18"/>
      <c r="Z1474" s="29">
        <v>0</v>
      </c>
      <c r="AA1474" s="29">
        <v>0</v>
      </c>
      <c r="AB1474" s="30">
        <v>0</v>
      </c>
      <c r="AC1474" s="19"/>
      <c r="AD1474" s="26">
        <v>0</v>
      </c>
      <c r="AE1474" s="26">
        <v>0</v>
      </c>
      <c r="AF1474" s="27">
        <v>0</v>
      </c>
      <c r="AG1474" s="18"/>
      <c r="AH1474" s="34">
        <v>0</v>
      </c>
      <c r="AI1474" s="34">
        <v>0</v>
      </c>
      <c r="AJ1474" s="34">
        <v>0</v>
      </c>
      <c r="AK1474" s="19"/>
      <c r="AL1474" s="35">
        <v>43613.999988425923</v>
      </c>
      <c r="AM1474" s="16"/>
    </row>
    <row r="1475" spans="1:39" ht="24.75" hidden="1" x14ac:dyDescent="0.25">
      <c r="A1475" s="25" t="s">
        <v>367</v>
      </c>
      <c r="B1475" s="25" t="s">
        <v>1040</v>
      </c>
      <c r="C1475" s="39">
        <v>451249</v>
      </c>
      <c r="D1475" s="25" t="s">
        <v>2178</v>
      </c>
      <c r="E1475" s="25" t="s">
        <v>53</v>
      </c>
      <c r="F1475" s="25" t="s">
        <v>54</v>
      </c>
      <c r="G1475" s="25" t="s">
        <v>289</v>
      </c>
      <c r="H1475" s="25" t="s">
        <v>56</v>
      </c>
      <c r="I1475" s="25" t="s">
        <v>56</v>
      </c>
      <c r="J1475" s="25" t="s">
        <v>64</v>
      </c>
      <c r="K1475" s="25" t="s">
        <v>65</v>
      </c>
      <c r="L1475" s="25" t="s">
        <v>378</v>
      </c>
      <c r="M1475" s="25" t="s">
        <v>401</v>
      </c>
      <c r="N1475" s="26">
        <v>0</v>
      </c>
      <c r="O1475" s="26">
        <v>6250.99</v>
      </c>
      <c r="P1475" s="27">
        <v>6250.99</v>
      </c>
      <c r="Q1475" s="18"/>
      <c r="R1475" s="29">
        <v>0</v>
      </c>
      <c r="S1475" s="29">
        <v>0</v>
      </c>
      <c r="T1475" s="30">
        <v>0</v>
      </c>
      <c r="U1475" s="19"/>
      <c r="V1475" s="26">
        <v>0</v>
      </c>
      <c r="W1475" s="26">
        <v>0</v>
      </c>
      <c r="X1475" s="27">
        <v>0</v>
      </c>
      <c r="Y1475" s="18"/>
      <c r="Z1475" s="29">
        <v>0</v>
      </c>
      <c r="AA1475" s="29">
        <v>0</v>
      </c>
      <c r="AB1475" s="30">
        <v>0</v>
      </c>
      <c r="AC1475" s="19"/>
      <c r="AD1475" s="26">
        <v>0</v>
      </c>
      <c r="AE1475" s="26">
        <v>0</v>
      </c>
      <c r="AF1475" s="27">
        <v>0</v>
      </c>
      <c r="AG1475" s="18"/>
      <c r="AH1475" s="34">
        <v>0</v>
      </c>
      <c r="AI1475" s="34">
        <v>0</v>
      </c>
      <c r="AJ1475" s="34">
        <v>0</v>
      </c>
      <c r="AK1475" s="19"/>
      <c r="AL1475" s="35">
        <v>43613.999988425923</v>
      </c>
      <c r="AM1475" s="16"/>
    </row>
    <row r="1476" spans="1:39" ht="24.75" hidden="1" x14ac:dyDescent="0.25">
      <c r="A1476" s="25" t="s">
        <v>367</v>
      </c>
      <c r="B1476" s="25" t="s">
        <v>1040</v>
      </c>
      <c r="C1476" s="39">
        <v>451250</v>
      </c>
      <c r="D1476" s="25" t="s">
        <v>2168</v>
      </c>
      <c r="E1476" s="25" t="s">
        <v>53</v>
      </c>
      <c r="F1476" s="25" t="s">
        <v>54</v>
      </c>
      <c r="G1476" s="25" t="s">
        <v>289</v>
      </c>
      <c r="H1476" s="25" t="s">
        <v>56</v>
      </c>
      <c r="I1476" s="25" t="s">
        <v>56</v>
      </c>
      <c r="J1476" s="17"/>
      <c r="K1476" s="25" t="s">
        <v>65</v>
      </c>
      <c r="L1476" s="25" t="s">
        <v>378</v>
      </c>
      <c r="M1476" s="25" t="s">
        <v>401</v>
      </c>
      <c r="N1476" s="26">
        <v>0</v>
      </c>
      <c r="O1476" s="26">
        <v>10565.39</v>
      </c>
      <c r="P1476" s="27">
        <v>10565.39</v>
      </c>
      <c r="Q1476" s="18"/>
      <c r="R1476" s="29">
        <v>0</v>
      </c>
      <c r="S1476" s="29">
        <v>10154.31</v>
      </c>
      <c r="T1476" s="30">
        <v>10154.31</v>
      </c>
      <c r="U1476" s="19"/>
      <c r="V1476" s="26">
        <v>0</v>
      </c>
      <c r="W1476" s="26">
        <v>131.94</v>
      </c>
      <c r="X1476" s="27">
        <v>131.94</v>
      </c>
      <c r="Y1476" s="18"/>
      <c r="Z1476" s="29">
        <v>0</v>
      </c>
      <c r="AA1476" s="29">
        <v>279.14</v>
      </c>
      <c r="AB1476" s="30">
        <v>279.14</v>
      </c>
      <c r="AC1476" s="19"/>
      <c r="AD1476" s="26">
        <v>0</v>
      </c>
      <c r="AE1476" s="26">
        <v>0</v>
      </c>
      <c r="AF1476" s="27">
        <v>0</v>
      </c>
      <c r="AG1476" s="18"/>
      <c r="AH1476" s="34">
        <v>0</v>
      </c>
      <c r="AI1476" s="34">
        <v>0</v>
      </c>
      <c r="AJ1476" s="34">
        <v>0</v>
      </c>
      <c r="AK1476" s="19"/>
      <c r="AL1476" s="35">
        <v>43613.999988425923</v>
      </c>
      <c r="AM1476" s="16"/>
    </row>
    <row r="1477" spans="1:39" ht="24.75" hidden="1" x14ac:dyDescent="0.25">
      <c r="A1477" s="25" t="s">
        <v>367</v>
      </c>
      <c r="B1477" s="25" t="s">
        <v>1043</v>
      </c>
      <c r="C1477" s="39">
        <v>451253</v>
      </c>
      <c r="D1477" s="25" t="s">
        <v>2175</v>
      </c>
      <c r="E1477" s="25" t="s">
        <v>53</v>
      </c>
      <c r="F1477" s="25" t="s">
        <v>54</v>
      </c>
      <c r="G1477" s="25" t="s">
        <v>289</v>
      </c>
      <c r="H1477" s="25" t="s">
        <v>56</v>
      </c>
      <c r="I1477" s="25" t="s">
        <v>56</v>
      </c>
      <c r="J1477" s="25" t="s">
        <v>401</v>
      </c>
      <c r="K1477" s="25" t="s">
        <v>65</v>
      </c>
      <c r="L1477" s="25" t="s">
        <v>1045</v>
      </c>
      <c r="M1477" s="25" t="s">
        <v>1989</v>
      </c>
      <c r="N1477" s="26">
        <v>120876.21</v>
      </c>
      <c r="O1477" s="26">
        <v>151400.95000000001</v>
      </c>
      <c r="P1477" s="27">
        <v>30524.740000000005</v>
      </c>
      <c r="Q1477" s="28">
        <v>0.25252893021712053</v>
      </c>
      <c r="R1477" s="29">
        <v>11053.83</v>
      </c>
      <c r="S1477" s="29">
        <v>16776.84</v>
      </c>
      <c r="T1477" s="30">
        <v>5723.01</v>
      </c>
      <c r="U1477" s="31">
        <v>0.51774000504802409</v>
      </c>
      <c r="V1477" s="26">
        <v>11428.19</v>
      </c>
      <c r="W1477" s="26">
        <v>18615.68</v>
      </c>
      <c r="X1477" s="27">
        <v>7187.49</v>
      </c>
      <c r="Y1477" s="28">
        <v>0.62892636541744573</v>
      </c>
      <c r="Z1477" s="29">
        <v>0</v>
      </c>
      <c r="AA1477" s="29">
        <v>380</v>
      </c>
      <c r="AB1477" s="30">
        <v>380</v>
      </c>
      <c r="AC1477" s="19"/>
      <c r="AD1477" s="26">
        <v>98394.19</v>
      </c>
      <c r="AE1477" s="26">
        <v>94994.69</v>
      </c>
      <c r="AF1477" s="27">
        <v>-3399.5</v>
      </c>
      <c r="AG1477" s="33">
        <v>-3.4549804211000672E-2</v>
      </c>
      <c r="AH1477" s="34">
        <v>24</v>
      </c>
      <c r="AI1477" s="34">
        <v>41.5</v>
      </c>
      <c r="AJ1477" s="34">
        <v>17.5</v>
      </c>
      <c r="AK1477" s="32">
        <v>0.72916666666666663</v>
      </c>
      <c r="AL1477" s="35">
        <v>43886.041655092595</v>
      </c>
      <c r="AM1477" s="16"/>
    </row>
    <row r="1478" spans="1:39" ht="24.75" hidden="1" x14ac:dyDescent="0.25">
      <c r="A1478" s="25" t="s">
        <v>367</v>
      </c>
      <c r="B1478" s="25" t="s">
        <v>1040</v>
      </c>
      <c r="C1478" s="39">
        <v>451254</v>
      </c>
      <c r="D1478" s="25" t="s">
        <v>2079</v>
      </c>
      <c r="E1478" s="25" t="s">
        <v>53</v>
      </c>
      <c r="F1478" s="25" t="s">
        <v>54</v>
      </c>
      <c r="G1478" s="25" t="s">
        <v>289</v>
      </c>
      <c r="H1478" s="25" t="s">
        <v>56</v>
      </c>
      <c r="I1478" s="25" t="s">
        <v>56</v>
      </c>
      <c r="J1478" s="17"/>
      <c r="K1478" s="25" t="s">
        <v>65</v>
      </c>
      <c r="L1478" s="25" t="s">
        <v>378</v>
      </c>
      <c r="M1478" s="25" t="s">
        <v>401</v>
      </c>
      <c r="N1478" s="26">
        <v>0</v>
      </c>
      <c r="O1478" s="26">
        <v>2502</v>
      </c>
      <c r="P1478" s="27">
        <v>2502</v>
      </c>
      <c r="Q1478" s="18"/>
      <c r="R1478" s="29">
        <v>0</v>
      </c>
      <c r="S1478" s="29">
        <v>0</v>
      </c>
      <c r="T1478" s="30">
        <v>0</v>
      </c>
      <c r="U1478" s="19"/>
      <c r="V1478" s="26">
        <v>0</v>
      </c>
      <c r="W1478" s="26">
        <v>0</v>
      </c>
      <c r="X1478" s="27">
        <v>0</v>
      </c>
      <c r="Y1478" s="18"/>
      <c r="Z1478" s="29">
        <v>0</v>
      </c>
      <c r="AA1478" s="29">
        <v>0</v>
      </c>
      <c r="AB1478" s="30">
        <v>0</v>
      </c>
      <c r="AC1478" s="19"/>
      <c r="AD1478" s="26">
        <v>0</v>
      </c>
      <c r="AE1478" s="26">
        <v>2502</v>
      </c>
      <c r="AF1478" s="27">
        <v>2502</v>
      </c>
      <c r="AG1478" s="18"/>
      <c r="AH1478" s="34">
        <v>0</v>
      </c>
      <c r="AI1478" s="34">
        <v>0</v>
      </c>
      <c r="AJ1478" s="34">
        <v>0</v>
      </c>
      <c r="AK1478" s="19"/>
      <c r="AL1478" s="35">
        <v>43613.999988425923</v>
      </c>
      <c r="AM1478" s="16"/>
    </row>
    <row r="1479" spans="1:39" ht="33" hidden="1" x14ac:dyDescent="0.25">
      <c r="A1479" s="25" t="s">
        <v>367</v>
      </c>
      <c r="B1479" s="25" t="s">
        <v>1040</v>
      </c>
      <c r="C1479" s="39">
        <v>451255</v>
      </c>
      <c r="D1479" s="25" t="s">
        <v>1988</v>
      </c>
      <c r="E1479" s="25" t="s">
        <v>53</v>
      </c>
      <c r="F1479" s="25" t="s">
        <v>54</v>
      </c>
      <c r="G1479" s="25" t="s">
        <v>289</v>
      </c>
      <c r="H1479" s="25" t="s">
        <v>56</v>
      </c>
      <c r="I1479" s="25" t="s">
        <v>56</v>
      </c>
      <c r="J1479" s="25" t="s">
        <v>381</v>
      </c>
      <c r="K1479" s="25" t="s">
        <v>65</v>
      </c>
      <c r="L1479" s="25" t="s">
        <v>384</v>
      </c>
      <c r="M1479" s="25" t="s">
        <v>1989</v>
      </c>
      <c r="N1479" s="26">
        <v>57889.5</v>
      </c>
      <c r="O1479" s="26">
        <v>58801.71</v>
      </c>
      <c r="P1479" s="27">
        <v>912.20999999999913</v>
      </c>
      <c r="Q1479" s="28">
        <v>1.5757779908273505E-2</v>
      </c>
      <c r="R1479" s="29">
        <v>7817.66</v>
      </c>
      <c r="S1479" s="29">
        <v>2676.63</v>
      </c>
      <c r="T1479" s="30">
        <v>-5141.03</v>
      </c>
      <c r="U1479" s="31">
        <v>-0.65761749679571635</v>
      </c>
      <c r="V1479" s="26">
        <v>23315.26</v>
      </c>
      <c r="W1479" s="26">
        <v>20039.79</v>
      </c>
      <c r="X1479" s="27">
        <v>-3275.4699999999975</v>
      </c>
      <c r="Y1479" s="28">
        <v>-0.14048610223518837</v>
      </c>
      <c r="Z1479" s="29">
        <v>283</v>
      </c>
      <c r="AA1479" s="29">
        <v>0</v>
      </c>
      <c r="AB1479" s="30">
        <v>-283</v>
      </c>
      <c r="AC1479" s="32">
        <v>-1</v>
      </c>
      <c r="AD1479" s="26">
        <v>26473.58</v>
      </c>
      <c r="AE1479" s="26">
        <v>29207.32</v>
      </c>
      <c r="AF1479" s="27">
        <v>2733.739999999998</v>
      </c>
      <c r="AG1479" s="33">
        <v>0.10326295121400271</v>
      </c>
      <c r="AH1479" s="34">
        <v>105</v>
      </c>
      <c r="AI1479" s="34">
        <v>89</v>
      </c>
      <c r="AJ1479" s="34">
        <v>-16</v>
      </c>
      <c r="AK1479" s="32">
        <v>-0.15238095238095239</v>
      </c>
      <c r="AL1479" s="35">
        <v>43733.041655092595</v>
      </c>
      <c r="AM1479" s="16"/>
    </row>
    <row r="1480" spans="1:39" ht="24.75" hidden="1" x14ac:dyDescent="0.25">
      <c r="A1480" s="25" t="s">
        <v>367</v>
      </c>
      <c r="B1480" s="25" t="s">
        <v>1043</v>
      </c>
      <c r="C1480" s="39">
        <v>451258</v>
      </c>
      <c r="D1480" s="25" t="s">
        <v>2053</v>
      </c>
      <c r="E1480" s="25" t="s">
        <v>53</v>
      </c>
      <c r="F1480" s="25" t="s">
        <v>63</v>
      </c>
      <c r="G1480" s="25" t="s">
        <v>56</v>
      </c>
      <c r="H1480" s="25" t="s">
        <v>56</v>
      </c>
      <c r="I1480" s="25" t="s">
        <v>56</v>
      </c>
      <c r="J1480" s="25" t="s">
        <v>1424</v>
      </c>
      <c r="K1480" s="25" t="s">
        <v>65</v>
      </c>
      <c r="L1480" s="25" t="s">
        <v>1045</v>
      </c>
      <c r="M1480" s="25" t="s">
        <v>401</v>
      </c>
      <c r="N1480" s="26">
        <v>0</v>
      </c>
      <c r="O1480" s="26">
        <v>0</v>
      </c>
      <c r="P1480" s="27">
        <v>0</v>
      </c>
      <c r="Q1480" s="18"/>
      <c r="R1480" s="29">
        <v>0</v>
      </c>
      <c r="S1480" s="29">
        <v>0</v>
      </c>
      <c r="T1480" s="30">
        <v>0</v>
      </c>
      <c r="U1480" s="19"/>
      <c r="V1480" s="26">
        <v>0</v>
      </c>
      <c r="W1480" s="26">
        <v>0</v>
      </c>
      <c r="X1480" s="27">
        <v>0</v>
      </c>
      <c r="Y1480" s="18"/>
      <c r="Z1480" s="29">
        <v>0</v>
      </c>
      <c r="AA1480" s="29">
        <v>0</v>
      </c>
      <c r="AB1480" s="30">
        <v>0</v>
      </c>
      <c r="AC1480" s="19"/>
      <c r="AD1480" s="26">
        <v>0</v>
      </c>
      <c r="AE1480" s="26">
        <v>0</v>
      </c>
      <c r="AF1480" s="27">
        <v>0</v>
      </c>
      <c r="AG1480" s="18"/>
      <c r="AH1480" s="34">
        <v>0</v>
      </c>
      <c r="AI1480" s="34">
        <v>0</v>
      </c>
      <c r="AJ1480" s="34">
        <v>0</v>
      </c>
      <c r="AK1480" s="19"/>
      <c r="AL1480" s="35">
        <v>43613.999988425923</v>
      </c>
      <c r="AM1480" s="16"/>
    </row>
    <row r="1481" spans="1:39" ht="33" hidden="1" x14ac:dyDescent="0.25">
      <c r="A1481" s="25" t="s">
        <v>367</v>
      </c>
      <c r="B1481" s="25" t="s">
        <v>1040</v>
      </c>
      <c r="C1481" s="39">
        <v>451259</v>
      </c>
      <c r="D1481" s="25" t="s">
        <v>2108</v>
      </c>
      <c r="E1481" s="25" t="s">
        <v>53</v>
      </c>
      <c r="F1481" s="25" t="s">
        <v>63</v>
      </c>
      <c r="G1481" s="25" t="s">
        <v>56</v>
      </c>
      <c r="H1481" s="25" t="s">
        <v>56</v>
      </c>
      <c r="I1481" s="25" t="s">
        <v>56</v>
      </c>
      <c r="J1481" s="17"/>
      <c r="K1481" s="25" t="s">
        <v>58</v>
      </c>
      <c r="L1481" s="25" t="s">
        <v>378</v>
      </c>
      <c r="M1481" s="25" t="s">
        <v>401</v>
      </c>
      <c r="N1481" s="26">
        <v>0</v>
      </c>
      <c r="O1481" s="26">
        <v>1552.87</v>
      </c>
      <c r="P1481" s="27">
        <v>1552.87</v>
      </c>
      <c r="Q1481" s="18"/>
      <c r="R1481" s="29">
        <v>0</v>
      </c>
      <c r="S1481" s="29">
        <v>0</v>
      </c>
      <c r="T1481" s="30">
        <v>0</v>
      </c>
      <c r="U1481" s="19"/>
      <c r="V1481" s="26">
        <v>0</v>
      </c>
      <c r="W1481" s="26">
        <v>0</v>
      </c>
      <c r="X1481" s="27">
        <v>0</v>
      </c>
      <c r="Y1481" s="18"/>
      <c r="Z1481" s="29">
        <v>0</v>
      </c>
      <c r="AA1481" s="29">
        <v>0</v>
      </c>
      <c r="AB1481" s="30">
        <v>0</v>
      </c>
      <c r="AC1481" s="19"/>
      <c r="AD1481" s="26">
        <v>0</v>
      </c>
      <c r="AE1481" s="26">
        <v>0</v>
      </c>
      <c r="AF1481" s="27">
        <v>0</v>
      </c>
      <c r="AG1481" s="18"/>
      <c r="AH1481" s="34">
        <v>0</v>
      </c>
      <c r="AI1481" s="34">
        <v>0</v>
      </c>
      <c r="AJ1481" s="34">
        <v>0</v>
      </c>
      <c r="AK1481" s="19"/>
      <c r="AL1481" s="35">
        <v>43613.999988425923</v>
      </c>
      <c r="AM1481" s="16"/>
    </row>
    <row r="1482" spans="1:39" ht="24.75" hidden="1" x14ac:dyDescent="0.25">
      <c r="A1482" s="25" t="s">
        <v>367</v>
      </c>
      <c r="B1482" s="25" t="s">
        <v>1040</v>
      </c>
      <c r="C1482" s="39">
        <v>451260</v>
      </c>
      <c r="D1482" s="25" t="s">
        <v>2068</v>
      </c>
      <c r="E1482" s="25" t="s">
        <v>53</v>
      </c>
      <c r="F1482" s="25" t="s">
        <v>54</v>
      </c>
      <c r="G1482" s="25" t="s">
        <v>289</v>
      </c>
      <c r="H1482" s="25" t="s">
        <v>56</v>
      </c>
      <c r="I1482" s="25" t="s">
        <v>56</v>
      </c>
      <c r="J1482" s="25" t="s">
        <v>376</v>
      </c>
      <c r="K1482" s="25" t="s">
        <v>65</v>
      </c>
      <c r="L1482" s="25" t="s">
        <v>971</v>
      </c>
      <c r="M1482" s="25" t="s">
        <v>387</v>
      </c>
      <c r="N1482" s="26">
        <v>3487.86</v>
      </c>
      <c r="O1482" s="26">
        <v>2342.91</v>
      </c>
      <c r="P1482" s="27">
        <v>-1144.9500000000003</v>
      </c>
      <c r="Q1482" s="28">
        <v>-0.32826718962343676</v>
      </c>
      <c r="R1482" s="29">
        <v>2762.92</v>
      </c>
      <c r="S1482" s="29">
        <v>0</v>
      </c>
      <c r="T1482" s="30">
        <v>-2762.92</v>
      </c>
      <c r="U1482" s="31">
        <v>-1</v>
      </c>
      <c r="V1482" s="26">
        <v>248.24</v>
      </c>
      <c r="W1482" s="26">
        <v>0</v>
      </c>
      <c r="X1482" s="27">
        <v>-248.24</v>
      </c>
      <c r="Y1482" s="28">
        <v>-1</v>
      </c>
      <c r="Z1482" s="29">
        <v>476.7</v>
      </c>
      <c r="AA1482" s="29">
        <v>0</v>
      </c>
      <c r="AB1482" s="30">
        <v>-476.7</v>
      </c>
      <c r="AC1482" s="32">
        <v>-1</v>
      </c>
      <c r="AD1482" s="26">
        <v>0</v>
      </c>
      <c r="AE1482" s="26">
        <v>0</v>
      </c>
      <c r="AF1482" s="27">
        <v>0</v>
      </c>
      <c r="AG1482" s="18"/>
      <c r="AH1482" s="34">
        <v>63</v>
      </c>
      <c r="AI1482" s="34">
        <v>14</v>
      </c>
      <c r="AJ1482" s="34">
        <v>-49</v>
      </c>
      <c r="AK1482" s="32">
        <v>-0.77777777777777779</v>
      </c>
      <c r="AL1482" s="35">
        <v>43621.999988425923</v>
      </c>
      <c r="AM1482" s="16"/>
    </row>
    <row r="1483" spans="1:39" ht="33" hidden="1" x14ac:dyDescent="0.25">
      <c r="A1483" s="25" t="s">
        <v>367</v>
      </c>
      <c r="B1483" s="25" t="s">
        <v>1040</v>
      </c>
      <c r="C1483" s="39">
        <v>451262</v>
      </c>
      <c r="D1483" s="25" t="s">
        <v>2066</v>
      </c>
      <c r="E1483" s="25" t="s">
        <v>53</v>
      </c>
      <c r="F1483" s="25" t="s">
        <v>63</v>
      </c>
      <c r="G1483" s="25" t="s">
        <v>56</v>
      </c>
      <c r="H1483" s="25" t="s">
        <v>56</v>
      </c>
      <c r="I1483" s="25" t="s">
        <v>56</v>
      </c>
      <c r="J1483" s="17"/>
      <c r="K1483" s="25" t="s">
        <v>65</v>
      </c>
      <c r="L1483" s="25" t="s">
        <v>378</v>
      </c>
      <c r="M1483" s="25" t="s">
        <v>419</v>
      </c>
      <c r="N1483" s="26">
        <v>0</v>
      </c>
      <c r="O1483" s="26">
        <v>52536.01</v>
      </c>
      <c r="P1483" s="27">
        <v>52536.01</v>
      </c>
      <c r="Q1483" s="18"/>
      <c r="R1483" s="29">
        <v>0</v>
      </c>
      <c r="S1483" s="29">
        <v>5767.74</v>
      </c>
      <c r="T1483" s="30">
        <v>5767.74</v>
      </c>
      <c r="U1483" s="19"/>
      <c r="V1483" s="26">
        <v>0</v>
      </c>
      <c r="W1483" s="26">
        <v>44825.7</v>
      </c>
      <c r="X1483" s="27">
        <v>44825.7</v>
      </c>
      <c r="Y1483" s="18"/>
      <c r="Z1483" s="29">
        <v>0</v>
      </c>
      <c r="AA1483" s="29">
        <v>1351</v>
      </c>
      <c r="AB1483" s="30">
        <v>1351</v>
      </c>
      <c r="AC1483" s="19"/>
      <c r="AD1483" s="26">
        <v>0</v>
      </c>
      <c r="AE1483" s="26">
        <v>0</v>
      </c>
      <c r="AF1483" s="27">
        <v>0</v>
      </c>
      <c r="AG1483" s="18"/>
      <c r="AH1483" s="34">
        <v>0</v>
      </c>
      <c r="AI1483" s="34">
        <v>65</v>
      </c>
      <c r="AJ1483" s="34">
        <v>65</v>
      </c>
      <c r="AK1483" s="19"/>
      <c r="AL1483" s="35">
        <v>43613.999988425923</v>
      </c>
      <c r="AM1483" s="16"/>
    </row>
    <row r="1484" spans="1:39" ht="24.75" hidden="1" x14ac:dyDescent="0.25">
      <c r="A1484" s="25" t="s">
        <v>367</v>
      </c>
      <c r="B1484" s="25" t="s">
        <v>1040</v>
      </c>
      <c r="C1484" s="39">
        <v>451263</v>
      </c>
      <c r="D1484" s="25" t="s">
        <v>2160</v>
      </c>
      <c r="E1484" s="25" t="s">
        <v>53</v>
      </c>
      <c r="F1484" s="25" t="s">
        <v>54</v>
      </c>
      <c r="G1484" s="25" t="s">
        <v>90</v>
      </c>
      <c r="H1484" s="25" t="s">
        <v>56</v>
      </c>
      <c r="I1484" s="25" t="s">
        <v>56</v>
      </c>
      <c r="J1484" s="25" t="s">
        <v>401</v>
      </c>
      <c r="K1484" s="25" t="s">
        <v>65</v>
      </c>
      <c r="L1484" s="25" t="s">
        <v>378</v>
      </c>
      <c r="M1484" s="25" t="s">
        <v>387</v>
      </c>
      <c r="N1484" s="26">
        <v>20766.05</v>
      </c>
      <c r="O1484" s="26">
        <v>27280.07</v>
      </c>
      <c r="P1484" s="27">
        <v>6514.02</v>
      </c>
      <c r="Q1484" s="28">
        <v>0.31368604043619275</v>
      </c>
      <c r="R1484" s="29">
        <v>10294.98</v>
      </c>
      <c r="S1484" s="29">
        <v>0</v>
      </c>
      <c r="T1484" s="30">
        <v>-10294.98</v>
      </c>
      <c r="U1484" s="31">
        <v>-1</v>
      </c>
      <c r="V1484" s="26">
        <v>3630.4</v>
      </c>
      <c r="W1484" s="26">
        <v>5717.82</v>
      </c>
      <c r="X1484" s="27">
        <v>2087.4199999999996</v>
      </c>
      <c r="Y1484" s="28">
        <v>0.57498347289554863</v>
      </c>
      <c r="Z1484" s="29">
        <v>3275.9</v>
      </c>
      <c r="AA1484" s="29">
        <v>0</v>
      </c>
      <c r="AB1484" s="30">
        <v>-3275.9</v>
      </c>
      <c r="AC1484" s="32">
        <v>-1</v>
      </c>
      <c r="AD1484" s="26">
        <v>3564.77</v>
      </c>
      <c r="AE1484" s="26">
        <v>0</v>
      </c>
      <c r="AF1484" s="27">
        <v>-3564.77</v>
      </c>
      <c r="AG1484" s="33">
        <v>-1</v>
      </c>
      <c r="AH1484" s="34">
        <v>144</v>
      </c>
      <c r="AI1484" s="34">
        <v>186</v>
      </c>
      <c r="AJ1484" s="34">
        <v>42</v>
      </c>
      <c r="AK1484" s="32">
        <v>0.29166666666666669</v>
      </c>
      <c r="AL1484" s="35">
        <v>43590.999988425923</v>
      </c>
      <c r="AM1484" s="16"/>
    </row>
    <row r="1485" spans="1:39" ht="24.75" hidden="1" x14ac:dyDescent="0.25">
      <c r="A1485" s="25" t="s">
        <v>367</v>
      </c>
      <c r="B1485" s="25" t="s">
        <v>1043</v>
      </c>
      <c r="C1485" s="39">
        <v>451281</v>
      </c>
      <c r="D1485" s="25" t="s">
        <v>2170</v>
      </c>
      <c r="E1485" s="25" t="s">
        <v>53</v>
      </c>
      <c r="F1485" s="25" t="s">
        <v>54</v>
      </c>
      <c r="G1485" s="25" t="s">
        <v>289</v>
      </c>
      <c r="H1485" s="25" t="s">
        <v>56</v>
      </c>
      <c r="I1485" s="25" t="s">
        <v>56</v>
      </c>
      <c r="J1485" s="25" t="s">
        <v>381</v>
      </c>
      <c r="K1485" s="25" t="s">
        <v>65</v>
      </c>
      <c r="L1485" s="25" t="s">
        <v>1045</v>
      </c>
      <c r="M1485" s="25" t="s">
        <v>1989</v>
      </c>
      <c r="N1485" s="26">
        <v>1506387.16</v>
      </c>
      <c r="O1485" s="26">
        <v>1549365.23</v>
      </c>
      <c r="P1485" s="27">
        <v>42978.070000000065</v>
      </c>
      <c r="Q1485" s="28">
        <v>2.8530560496811502E-2</v>
      </c>
      <c r="R1485" s="29">
        <v>91339.520000000004</v>
      </c>
      <c r="S1485" s="29">
        <v>85530.62</v>
      </c>
      <c r="T1485" s="30">
        <v>-5808.9000000000087</v>
      </c>
      <c r="U1485" s="31">
        <v>-6.3596787020558113E-2</v>
      </c>
      <c r="V1485" s="26">
        <v>302091.31</v>
      </c>
      <c r="W1485" s="26">
        <v>325999.33</v>
      </c>
      <c r="X1485" s="27">
        <v>23908.020000000019</v>
      </c>
      <c r="Y1485" s="28">
        <v>7.9141700567288809E-2</v>
      </c>
      <c r="Z1485" s="29">
        <v>3056.4</v>
      </c>
      <c r="AA1485" s="29">
        <v>1068.75</v>
      </c>
      <c r="AB1485" s="30">
        <v>-1987.65</v>
      </c>
      <c r="AC1485" s="32">
        <v>-0.65032391048292104</v>
      </c>
      <c r="AD1485" s="26">
        <v>1109899.93</v>
      </c>
      <c r="AE1485" s="26">
        <v>922332.71</v>
      </c>
      <c r="AF1485" s="27">
        <v>-187567.21999999997</v>
      </c>
      <c r="AG1485" s="33">
        <v>-0.16899471288371015</v>
      </c>
      <c r="AH1485" s="34">
        <v>1203</v>
      </c>
      <c r="AI1485" s="34">
        <v>1058.25</v>
      </c>
      <c r="AJ1485" s="34">
        <v>-144.75</v>
      </c>
      <c r="AK1485" s="32">
        <v>-0.12032418952618454</v>
      </c>
      <c r="AL1485" s="35">
        <v>43886.041655092595</v>
      </c>
      <c r="AM1485" s="16"/>
    </row>
    <row r="1486" spans="1:39" ht="24.75" hidden="1" x14ac:dyDescent="0.25">
      <c r="A1486" s="25" t="s">
        <v>367</v>
      </c>
      <c r="B1486" s="25" t="s">
        <v>1040</v>
      </c>
      <c r="C1486" s="39">
        <v>451284</v>
      </c>
      <c r="D1486" s="25" t="s">
        <v>2167</v>
      </c>
      <c r="E1486" s="25" t="s">
        <v>53</v>
      </c>
      <c r="F1486" s="25" t="s">
        <v>54</v>
      </c>
      <c r="G1486" s="25" t="s">
        <v>289</v>
      </c>
      <c r="H1486" s="25" t="s">
        <v>56</v>
      </c>
      <c r="I1486" s="25" t="s">
        <v>56</v>
      </c>
      <c r="J1486" s="25" t="s">
        <v>185</v>
      </c>
      <c r="K1486" s="25" t="s">
        <v>65</v>
      </c>
      <c r="L1486" s="25" t="s">
        <v>373</v>
      </c>
      <c r="M1486" s="25" t="s">
        <v>415</v>
      </c>
      <c r="N1486" s="26">
        <v>15514.66</v>
      </c>
      <c r="O1486" s="26">
        <v>99243.67</v>
      </c>
      <c r="P1486" s="27">
        <v>83729.009999999995</v>
      </c>
      <c r="Q1486" s="28">
        <v>5.3967673155583169</v>
      </c>
      <c r="R1486" s="29">
        <v>11730.79</v>
      </c>
      <c r="S1486" s="29">
        <v>348.43</v>
      </c>
      <c r="T1486" s="30">
        <v>-11382.36</v>
      </c>
      <c r="U1486" s="31">
        <v>-0.97029782307926404</v>
      </c>
      <c r="V1486" s="26">
        <v>1911.27</v>
      </c>
      <c r="W1486" s="26">
        <v>2741.92</v>
      </c>
      <c r="X1486" s="27">
        <v>830.65000000000009</v>
      </c>
      <c r="Y1486" s="28">
        <v>0.43460630889408619</v>
      </c>
      <c r="Z1486" s="29">
        <v>1872.6</v>
      </c>
      <c r="AA1486" s="29">
        <v>0</v>
      </c>
      <c r="AB1486" s="30">
        <v>-1872.6</v>
      </c>
      <c r="AC1486" s="32">
        <v>-1</v>
      </c>
      <c r="AD1486" s="26">
        <v>0</v>
      </c>
      <c r="AE1486" s="26">
        <v>0</v>
      </c>
      <c r="AF1486" s="27">
        <v>0</v>
      </c>
      <c r="AG1486" s="18"/>
      <c r="AH1486" s="34">
        <v>168.5</v>
      </c>
      <c r="AI1486" s="34">
        <v>185</v>
      </c>
      <c r="AJ1486" s="34">
        <v>16.5</v>
      </c>
      <c r="AK1486" s="32">
        <v>9.7922848664688422E-2</v>
      </c>
      <c r="AL1486" s="35">
        <v>43571.041655092595</v>
      </c>
      <c r="AM1486" s="16"/>
    </row>
    <row r="1487" spans="1:39" ht="24.75" hidden="1" x14ac:dyDescent="0.25">
      <c r="A1487" s="25" t="s">
        <v>367</v>
      </c>
      <c r="B1487" s="25" t="s">
        <v>1043</v>
      </c>
      <c r="C1487" s="39">
        <v>451286</v>
      </c>
      <c r="D1487" s="25" t="s">
        <v>2045</v>
      </c>
      <c r="E1487" s="25" t="s">
        <v>53</v>
      </c>
      <c r="F1487" s="25" t="s">
        <v>63</v>
      </c>
      <c r="G1487" s="25" t="s">
        <v>56</v>
      </c>
      <c r="H1487" s="25" t="s">
        <v>56</v>
      </c>
      <c r="I1487" s="25" t="s">
        <v>56</v>
      </c>
      <c r="J1487" s="25" t="s">
        <v>401</v>
      </c>
      <c r="K1487" s="25" t="s">
        <v>58</v>
      </c>
      <c r="L1487" s="25" t="s">
        <v>1045</v>
      </c>
      <c r="M1487" s="25" t="s">
        <v>401</v>
      </c>
      <c r="N1487" s="26">
        <v>0</v>
      </c>
      <c r="O1487" s="26">
        <v>0</v>
      </c>
      <c r="P1487" s="27">
        <v>0</v>
      </c>
      <c r="Q1487" s="18"/>
      <c r="R1487" s="29">
        <v>0</v>
      </c>
      <c r="S1487" s="29">
        <v>0</v>
      </c>
      <c r="T1487" s="30">
        <v>0</v>
      </c>
      <c r="U1487" s="19"/>
      <c r="V1487" s="26">
        <v>0</v>
      </c>
      <c r="W1487" s="26">
        <v>0</v>
      </c>
      <c r="X1487" s="27">
        <v>0</v>
      </c>
      <c r="Y1487" s="18"/>
      <c r="Z1487" s="29">
        <v>0</v>
      </c>
      <c r="AA1487" s="29">
        <v>0</v>
      </c>
      <c r="AB1487" s="30">
        <v>0</v>
      </c>
      <c r="AC1487" s="19"/>
      <c r="AD1487" s="26">
        <v>0</v>
      </c>
      <c r="AE1487" s="26">
        <v>0</v>
      </c>
      <c r="AF1487" s="27">
        <v>0</v>
      </c>
      <c r="AG1487" s="18"/>
      <c r="AH1487" s="34">
        <v>0</v>
      </c>
      <c r="AI1487" s="34">
        <v>0</v>
      </c>
      <c r="AJ1487" s="34">
        <v>0</v>
      </c>
      <c r="AK1487" s="19"/>
      <c r="AL1487" s="35">
        <v>43839.041655092595</v>
      </c>
      <c r="AM1487" s="16"/>
    </row>
    <row r="1488" spans="1:39" ht="74.25" hidden="1" x14ac:dyDescent="0.25">
      <c r="A1488" s="25" t="s">
        <v>367</v>
      </c>
      <c r="B1488" s="25" t="s">
        <v>1136</v>
      </c>
      <c r="C1488" s="39">
        <v>451294</v>
      </c>
      <c r="D1488" s="25" t="s">
        <v>2104</v>
      </c>
      <c r="E1488" s="25" t="s">
        <v>53</v>
      </c>
      <c r="F1488" s="25" t="s">
        <v>54</v>
      </c>
      <c r="G1488" s="25" t="s">
        <v>79</v>
      </c>
      <c r="H1488" s="25" t="s">
        <v>83</v>
      </c>
      <c r="I1488" s="17"/>
      <c r="J1488" s="25" t="s">
        <v>401</v>
      </c>
      <c r="K1488" s="25" t="s">
        <v>65</v>
      </c>
      <c r="L1488" s="25" t="s">
        <v>484</v>
      </c>
      <c r="M1488" s="25" t="s">
        <v>379</v>
      </c>
      <c r="N1488" s="26">
        <v>307077.65000000002</v>
      </c>
      <c r="O1488" s="26">
        <v>301192.78999999998</v>
      </c>
      <c r="P1488" s="27">
        <v>-5884.8600000000442</v>
      </c>
      <c r="Q1488" s="28">
        <v>-1.9164077880627402E-2</v>
      </c>
      <c r="R1488" s="29">
        <v>28630.97</v>
      </c>
      <c r="S1488" s="29">
        <v>32507.7</v>
      </c>
      <c r="T1488" s="30">
        <v>3876.7299999999996</v>
      </c>
      <c r="U1488" s="31">
        <v>0.13540337613430489</v>
      </c>
      <c r="V1488" s="26">
        <v>45710.65</v>
      </c>
      <c r="W1488" s="26">
        <v>64406.99</v>
      </c>
      <c r="X1488" s="27">
        <v>18696.339999999997</v>
      </c>
      <c r="Y1488" s="28">
        <v>0.40901496697159184</v>
      </c>
      <c r="Z1488" s="29">
        <v>384</v>
      </c>
      <c r="AA1488" s="29">
        <v>0</v>
      </c>
      <c r="AB1488" s="30">
        <v>-384</v>
      </c>
      <c r="AC1488" s="32">
        <v>-1</v>
      </c>
      <c r="AD1488" s="26">
        <v>232352.03</v>
      </c>
      <c r="AE1488" s="26">
        <v>186563.81</v>
      </c>
      <c r="AF1488" s="27">
        <v>-45788.22</v>
      </c>
      <c r="AG1488" s="33">
        <v>-0.197063998106666</v>
      </c>
      <c r="AH1488" s="34">
        <v>24</v>
      </c>
      <c r="AI1488" s="34">
        <v>8</v>
      </c>
      <c r="AJ1488" s="34">
        <v>-16</v>
      </c>
      <c r="AK1488" s="32">
        <v>-0.66666666666666663</v>
      </c>
      <c r="AL1488" s="35">
        <v>44673</v>
      </c>
      <c r="AM1488" s="16"/>
    </row>
    <row r="1489" spans="1:39" ht="33" hidden="1" x14ac:dyDescent="0.25">
      <c r="A1489" s="25" t="s">
        <v>367</v>
      </c>
      <c r="B1489" s="25" t="s">
        <v>1136</v>
      </c>
      <c r="C1489" s="39">
        <v>451300</v>
      </c>
      <c r="D1489" s="25" t="s">
        <v>4969</v>
      </c>
      <c r="E1489" s="25" t="s">
        <v>53</v>
      </c>
      <c r="F1489" s="25" t="s">
        <v>63</v>
      </c>
      <c r="G1489" s="25" t="s">
        <v>56</v>
      </c>
      <c r="H1489" s="17"/>
      <c r="I1489" s="17"/>
      <c r="J1489" s="25" t="s">
        <v>1424</v>
      </c>
      <c r="K1489" s="25" t="s">
        <v>65</v>
      </c>
      <c r="L1489" s="25" t="s">
        <v>369</v>
      </c>
      <c r="M1489" s="25" t="s">
        <v>401</v>
      </c>
      <c r="N1489" s="26">
        <v>0</v>
      </c>
      <c r="O1489" s="26">
        <v>0</v>
      </c>
      <c r="P1489" s="27">
        <v>0</v>
      </c>
      <c r="Q1489" s="18"/>
      <c r="R1489" s="29">
        <v>0</v>
      </c>
      <c r="S1489" s="29">
        <v>0</v>
      </c>
      <c r="T1489" s="30">
        <v>0</v>
      </c>
      <c r="U1489" s="19"/>
      <c r="V1489" s="26">
        <v>0</v>
      </c>
      <c r="W1489" s="26">
        <v>0</v>
      </c>
      <c r="X1489" s="27">
        <v>0</v>
      </c>
      <c r="Y1489" s="18"/>
      <c r="Z1489" s="29">
        <v>0</v>
      </c>
      <c r="AA1489" s="29">
        <v>0</v>
      </c>
      <c r="AB1489" s="30">
        <v>0</v>
      </c>
      <c r="AC1489" s="19"/>
      <c r="AD1489" s="26">
        <v>0</v>
      </c>
      <c r="AE1489" s="26">
        <v>0</v>
      </c>
      <c r="AF1489" s="27">
        <v>0</v>
      </c>
      <c r="AG1489" s="18"/>
      <c r="AH1489" s="34">
        <v>0</v>
      </c>
      <c r="AI1489" s="34">
        <v>0</v>
      </c>
      <c r="AJ1489" s="34">
        <v>0</v>
      </c>
      <c r="AK1489" s="19"/>
      <c r="AL1489" s="35">
        <v>43769.041655092595</v>
      </c>
      <c r="AM1489" s="16"/>
    </row>
    <row r="1490" spans="1:39" ht="33" hidden="1" x14ac:dyDescent="0.25">
      <c r="A1490" s="25" t="s">
        <v>367</v>
      </c>
      <c r="B1490" s="25" t="s">
        <v>51</v>
      </c>
      <c r="C1490" s="39">
        <v>451310</v>
      </c>
      <c r="D1490" s="25" t="s">
        <v>4866</v>
      </c>
      <c r="E1490" s="25" t="s">
        <v>53</v>
      </c>
      <c r="F1490" s="25" t="s">
        <v>63</v>
      </c>
      <c r="G1490" s="25" t="s">
        <v>56</v>
      </c>
      <c r="H1490" s="17"/>
      <c r="I1490" s="17"/>
      <c r="J1490" s="25" t="s">
        <v>369</v>
      </c>
      <c r="K1490" s="25" t="s">
        <v>65</v>
      </c>
      <c r="L1490" s="25" t="s">
        <v>435</v>
      </c>
      <c r="M1490" s="25" t="s">
        <v>415</v>
      </c>
      <c r="N1490" s="26">
        <v>2685.52</v>
      </c>
      <c r="O1490" s="26">
        <v>0</v>
      </c>
      <c r="P1490" s="27">
        <v>-2685.52</v>
      </c>
      <c r="Q1490" s="28">
        <v>-1</v>
      </c>
      <c r="R1490" s="29">
        <v>2554.2199999999998</v>
      </c>
      <c r="S1490" s="29">
        <v>0</v>
      </c>
      <c r="T1490" s="30">
        <v>-2554.2199999999998</v>
      </c>
      <c r="U1490" s="31">
        <v>-1</v>
      </c>
      <c r="V1490" s="26">
        <v>0</v>
      </c>
      <c r="W1490" s="26">
        <v>0</v>
      </c>
      <c r="X1490" s="27">
        <v>0</v>
      </c>
      <c r="Y1490" s="18"/>
      <c r="Z1490" s="29">
        <v>115.84</v>
      </c>
      <c r="AA1490" s="29">
        <v>0</v>
      </c>
      <c r="AB1490" s="30">
        <v>-115.84</v>
      </c>
      <c r="AC1490" s="32">
        <v>-1</v>
      </c>
      <c r="AD1490" s="26">
        <v>0</v>
      </c>
      <c r="AE1490" s="26">
        <v>0</v>
      </c>
      <c r="AF1490" s="27">
        <v>0</v>
      </c>
      <c r="AG1490" s="18"/>
      <c r="AH1490" s="34">
        <v>43</v>
      </c>
      <c r="AI1490" s="34">
        <v>16</v>
      </c>
      <c r="AJ1490" s="34">
        <v>-27</v>
      </c>
      <c r="AK1490" s="32">
        <v>-0.62790697674418605</v>
      </c>
      <c r="AL1490" s="35">
        <v>44350.041666666664</v>
      </c>
      <c r="AM1490" s="16"/>
    </row>
    <row r="1491" spans="1:39" ht="24.75" hidden="1" x14ac:dyDescent="0.25">
      <c r="A1491" s="25" t="s">
        <v>367</v>
      </c>
      <c r="B1491" s="25" t="s">
        <v>1040</v>
      </c>
      <c r="C1491" s="39">
        <v>451311</v>
      </c>
      <c r="D1491" s="25" t="s">
        <v>2099</v>
      </c>
      <c r="E1491" s="25" t="s">
        <v>62</v>
      </c>
      <c r="F1491" s="25" t="s">
        <v>54</v>
      </c>
      <c r="G1491" s="25" t="s">
        <v>289</v>
      </c>
      <c r="H1491" s="17"/>
      <c r="I1491" s="17"/>
      <c r="J1491" s="25" t="s">
        <v>369</v>
      </c>
      <c r="K1491" s="25" t="s">
        <v>65</v>
      </c>
      <c r="L1491" s="25" t="s">
        <v>435</v>
      </c>
      <c r="M1491" s="25" t="s">
        <v>547</v>
      </c>
      <c r="N1491" s="26">
        <v>64174.97</v>
      </c>
      <c r="O1491" s="26">
        <v>57555.82</v>
      </c>
      <c r="P1491" s="27">
        <v>-6619.1500000000015</v>
      </c>
      <c r="Q1491" s="28">
        <v>-0.10314223754214456</v>
      </c>
      <c r="R1491" s="29">
        <v>9044.5</v>
      </c>
      <c r="S1491" s="29">
        <v>5926.87</v>
      </c>
      <c r="T1491" s="30">
        <v>-3117.63</v>
      </c>
      <c r="U1491" s="31">
        <v>-0.34469898833545248</v>
      </c>
      <c r="V1491" s="26">
        <v>28715.51</v>
      </c>
      <c r="W1491" s="26">
        <v>22350.36</v>
      </c>
      <c r="X1491" s="27">
        <v>-6365.1499999999978</v>
      </c>
      <c r="Y1491" s="28">
        <v>-0.22166243956663134</v>
      </c>
      <c r="Z1491" s="29">
        <v>1551.4</v>
      </c>
      <c r="AA1491" s="29">
        <v>468</v>
      </c>
      <c r="AB1491" s="30">
        <v>-1083.4000000000001</v>
      </c>
      <c r="AC1491" s="32">
        <v>-0.69833698594817584</v>
      </c>
      <c r="AD1491" s="26">
        <v>24863.56</v>
      </c>
      <c r="AE1491" s="26">
        <v>0</v>
      </c>
      <c r="AF1491" s="27">
        <v>-24863.56</v>
      </c>
      <c r="AG1491" s="33">
        <v>-1</v>
      </c>
      <c r="AH1491" s="34">
        <v>138.999999</v>
      </c>
      <c r="AI1491" s="34">
        <v>136</v>
      </c>
      <c r="AJ1491" s="34">
        <v>-2.9999990000000025</v>
      </c>
      <c r="AK1491" s="32">
        <v>-2.158272677397647E-2</v>
      </c>
      <c r="AL1491" s="35">
        <v>43790.041655092595</v>
      </c>
      <c r="AM1491" s="16"/>
    </row>
    <row r="1492" spans="1:39" ht="33" hidden="1" x14ac:dyDescent="0.25">
      <c r="A1492" s="25" t="s">
        <v>367</v>
      </c>
      <c r="B1492" s="25" t="s">
        <v>51</v>
      </c>
      <c r="C1492" s="39">
        <v>451312</v>
      </c>
      <c r="D1492" s="25" t="s">
        <v>4865</v>
      </c>
      <c r="E1492" s="25" t="s">
        <v>53</v>
      </c>
      <c r="F1492" s="25" t="s">
        <v>63</v>
      </c>
      <c r="G1492" s="25" t="s">
        <v>56</v>
      </c>
      <c r="H1492" s="17"/>
      <c r="I1492" s="17"/>
      <c r="J1492" s="25" t="s">
        <v>369</v>
      </c>
      <c r="K1492" s="25" t="s">
        <v>65</v>
      </c>
      <c r="L1492" s="25" t="s">
        <v>435</v>
      </c>
      <c r="M1492" s="25" t="s">
        <v>379</v>
      </c>
      <c r="N1492" s="26">
        <v>1268.79</v>
      </c>
      <c r="O1492" s="26">
        <v>0</v>
      </c>
      <c r="P1492" s="27">
        <v>-1268.79</v>
      </c>
      <c r="Q1492" s="28">
        <v>-1</v>
      </c>
      <c r="R1492" s="29">
        <v>1218.1500000000001</v>
      </c>
      <c r="S1492" s="29">
        <v>0</v>
      </c>
      <c r="T1492" s="30">
        <v>-1218.1500000000001</v>
      </c>
      <c r="U1492" s="31">
        <v>-1</v>
      </c>
      <c r="V1492" s="26">
        <v>0</v>
      </c>
      <c r="W1492" s="26">
        <v>0</v>
      </c>
      <c r="X1492" s="27">
        <v>0</v>
      </c>
      <c r="Y1492" s="18"/>
      <c r="Z1492" s="29">
        <v>50.64</v>
      </c>
      <c r="AA1492" s="29">
        <v>0</v>
      </c>
      <c r="AB1492" s="30">
        <v>-50.64</v>
      </c>
      <c r="AC1492" s="32">
        <v>-1</v>
      </c>
      <c r="AD1492" s="26">
        <v>0</v>
      </c>
      <c r="AE1492" s="26">
        <v>0</v>
      </c>
      <c r="AF1492" s="27">
        <v>0</v>
      </c>
      <c r="AG1492" s="18"/>
      <c r="AH1492" s="34">
        <v>17</v>
      </c>
      <c r="AI1492" s="34">
        <v>12</v>
      </c>
      <c r="AJ1492" s="34">
        <v>-5</v>
      </c>
      <c r="AK1492" s="32">
        <v>-0.29411764705882354</v>
      </c>
      <c r="AL1492" s="35">
        <v>44350.041666666664</v>
      </c>
      <c r="AM1492" s="16"/>
    </row>
    <row r="1493" spans="1:39" ht="33" hidden="1" x14ac:dyDescent="0.25">
      <c r="A1493" s="25" t="s">
        <v>367</v>
      </c>
      <c r="B1493" s="25" t="s">
        <v>51</v>
      </c>
      <c r="C1493" s="39">
        <v>451313</v>
      </c>
      <c r="D1493" s="25" t="s">
        <v>1986</v>
      </c>
      <c r="E1493" s="25" t="s">
        <v>53</v>
      </c>
      <c r="F1493" s="25" t="s">
        <v>54</v>
      </c>
      <c r="G1493" s="25" t="s">
        <v>289</v>
      </c>
      <c r="H1493" s="25" t="s">
        <v>56</v>
      </c>
      <c r="I1493" s="25" t="s">
        <v>56</v>
      </c>
      <c r="J1493" s="25" t="s">
        <v>369</v>
      </c>
      <c r="K1493" s="25" t="s">
        <v>65</v>
      </c>
      <c r="L1493" s="25" t="s">
        <v>435</v>
      </c>
      <c r="M1493" s="25" t="s">
        <v>379</v>
      </c>
      <c r="N1493" s="26">
        <v>1826.42</v>
      </c>
      <c r="O1493" s="26">
        <v>0</v>
      </c>
      <c r="P1493" s="27">
        <v>-1826.42</v>
      </c>
      <c r="Q1493" s="28">
        <v>-1</v>
      </c>
      <c r="R1493" s="29">
        <v>1374.28</v>
      </c>
      <c r="S1493" s="29">
        <v>0</v>
      </c>
      <c r="T1493" s="30">
        <v>-1374.28</v>
      </c>
      <c r="U1493" s="31">
        <v>-1</v>
      </c>
      <c r="V1493" s="26">
        <v>0</v>
      </c>
      <c r="W1493" s="26">
        <v>0</v>
      </c>
      <c r="X1493" s="27">
        <v>0</v>
      </c>
      <c r="Y1493" s="18"/>
      <c r="Z1493" s="29">
        <v>274</v>
      </c>
      <c r="AA1493" s="29">
        <v>0</v>
      </c>
      <c r="AB1493" s="30">
        <v>-274</v>
      </c>
      <c r="AC1493" s="32">
        <v>-1</v>
      </c>
      <c r="AD1493" s="26">
        <v>0</v>
      </c>
      <c r="AE1493" s="26">
        <v>0</v>
      </c>
      <c r="AF1493" s="27">
        <v>0</v>
      </c>
      <c r="AG1493" s="18"/>
      <c r="AH1493" s="34">
        <v>37</v>
      </c>
      <c r="AI1493" s="34">
        <v>20.5</v>
      </c>
      <c r="AJ1493" s="34">
        <v>-16.5</v>
      </c>
      <c r="AK1493" s="32">
        <v>-0.44594594594594594</v>
      </c>
      <c r="AL1493" s="35">
        <v>44350.041666666664</v>
      </c>
      <c r="AM1493" s="16"/>
    </row>
    <row r="1494" spans="1:39" ht="24.75" hidden="1" x14ac:dyDescent="0.25">
      <c r="A1494" s="25" t="s">
        <v>367</v>
      </c>
      <c r="B1494" s="25" t="s">
        <v>1040</v>
      </c>
      <c r="C1494" s="39">
        <v>451318</v>
      </c>
      <c r="D1494" s="25" t="s">
        <v>2037</v>
      </c>
      <c r="E1494" s="25" t="s">
        <v>62</v>
      </c>
      <c r="F1494" s="25" t="s">
        <v>54</v>
      </c>
      <c r="G1494" s="25" t="s">
        <v>289</v>
      </c>
      <c r="H1494" s="17"/>
      <c r="I1494" s="17"/>
      <c r="J1494" s="25" t="s">
        <v>369</v>
      </c>
      <c r="K1494" s="25" t="s">
        <v>65</v>
      </c>
      <c r="L1494" s="25" t="s">
        <v>435</v>
      </c>
      <c r="M1494" s="25" t="s">
        <v>374</v>
      </c>
      <c r="N1494" s="26">
        <v>60457.21</v>
      </c>
      <c r="O1494" s="26">
        <v>69250.83</v>
      </c>
      <c r="P1494" s="27">
        <v>8793.6200000000026</v>
      </c>
      <c r="Q1494" s="28">
        <v>0.14545196511714653</v>
      </c>
      <c r="R1494" s="29">
        <v>11140.32</v>
      </c>
      <c r="S1494" s="29">
        <v>2389.77</v>
      </c>
      <c r="T1494" s="30">
        <v>-8750.5499999999993</v>
      </c>
      <c r="U1494" s="31">
        <v>-0.78548461803610659</v>
      </c>
      <c r="V1494" s="26">
        <v>41097.65</v>
      </c>
      <c r="W1494" s="26">
        <v>45645.62</v>
      </c>
      <c r="X1494" s="27">
        <v>4547.9700000000012</v>
      </c>
      <c r="Y1494" s="28">
        <v>0.11066253179926348</v>
      </c>
      <c r="Z1494" s="29">
        <v>1664.04</v>
      </c>
      <c r="AA1494" s="29">
        <v>585</v>
      </c>
      <c r="AB1494" s="30">
        <v>-1079.04</v>
      </c>
      <c r="AC1494" s="32">
        <v>-0.64844595081848988</v>
      </c>
      <c r="AD1494" s="26">
        <v>6555.2</v>
      </c>
      <c r="AE1494" s="26">
        <v>0</v>
      </c>
      <c r="AF1494" s="27">
        <v>-6555.2</v>
      </c>
      <c r="AG1494" s="33">
        <v>-1</v>
      </c>
      <c r="AH1494" s="34">
        <v>172.5</v>
      </c>
      <c r="AI1494" s="34">
        <v>213.75</v>
      </c>
      <c r="AJ1494" s="34">
        <v>41.25</v>
      </c>
      <c r="AK1494" s="32">
        <v>0.2391304347826087</v>
      </c>
      <c r="AL1494" s="35">
        <v>43778.041655092595</v>
      </c>
      <c r="AM1494" s="16"/>
    </row>
    <row r="1495" spans="1:39" ht="33" hidden="1" x14ac:dyDescent="0.25">
      <c r="A1495" s="25" t="s">
        <v>367</v>
      </c>
      <c r="B1495" s="25" t="s">
        <v>1040</v>
      </c>
      <c r="C1495" s="39">
        <v>451320</v>
      </c>
      <c r="D1495" s="25" t="s">
        <v>1991</v>
      </c>
      <c r="E1495" s="25" t="s">
        <v>53</v>
      </c>
      <c r="F1495" s="25" t="s">
        <v>63</v>
      </c>
      <c r="G1495" s="25" t="s">
        <v>56</v>
      </c>
      <c r="H1495" s="25" t="s">
        <v>56</v>
      </c>
      <c r="I1495" s="25" t="s">
        <v>56</v>
      </c>
      <c r="J1495" s="25" t="s">
        <v>369</v>
      </c>
      <c r="K1495" s="25" t="s">
        <v>65</v>
      </c>
      <c r="L1495" s="25" t="s">
        <v>435</v>
      </c>
      <c r="M1495" s="25" t="s">
        <v>387</v>
      </c>
      <c r="N1495" s="26">
        <v>45277.69</v>
      </c>
      <c r="O1495" s="26">
        <v>0</v>
      </c>
      <c r="P1495" s="27">
        <v>-45277.69</v>
      </c>
      <c r="Q1495" s="28">
        <v>-1</v>
      </c>
      <c r="R1495" s="29">
        <v>14416.12</v>
      </c>
      <c r="S1495" s="29">
        <v>0</v>
      </c>
      <c r="T1495" s="30">
        <v>-14416.12</v>
      </c>
      <c r="U1495" s="31">
        <v>-1</v>
      </c>
      <c r="V1495" s="26">
        <v>16005.47</v>
      </c>
      <c r="W1495" s="26">
        <v>0</v>
      </c>
      <c r="X1495" s="27">
        <v>-16005.47</v>
      </c>
      <c r="Y1495" s="28">
        <v>-1</v>
      </c>
      <c r="Z1495" s="29">
        <v>5017.3999999999996</v>
      </c>
      <c r="AA1495" s="29">
        <v>0</v>
      </c>
      <c r="AB1495" s="30">
        <v>-5017.3999999999996</v>
      </c>
      <c r="AC1495" s="32">
        <v>-1</v>
      </c>
      <c r="AD1495" s="26">
        <v>9838.7000000000007</v>
      </c>
      <c r="AE1495" s="26">
        <v>0</v>
      </c>
      <c r="AF1495" s="27">
        <v>-9838.7000000000007</v>
      </c>
      <c r="AG1495" s="33">
        <v>-1</v>
      </c>
      <c r="AH1495" s="34">
        <v>213</v>
      </c>
      <c r="AI1495" s="34">
        <v>30</v>
      </c>
      <c r="AJ1495" s="34">
        <v>-183</v>
      </c>
      <c r="AK1495" s="32">
        <v>-0.85915492957746475</v>
      </c>
      <c r="AL1495" s="35">
        <v>43776.041655092595</v>
      </c>
      <c r="AM1495" s="16"/>
    </row>
    <row r="1496" spans="1:39" ht="33" hidden="1" x14ac:dyDescent="0.25">
      <c r="A1496" s="25" t="s">
        <v>367</v>
      </c>
      <c r="B1496" s="25" t="s">
        <v>1040</v>
      </c>
      <c r="C1496" s="39">
        <v>451321</v>
      </c>
      <c r="D1496" s="25" t="s">
        <v>2025</v>
      </c>
      <c r="E1496" s="25" t="s">
        <v>62</v>
      </c>
      <c r="F1496" s="25" t="s">
        <v>54</v>
      </c>
      <c r="G1496" s="25" t="s">
        <v>289</v>
      </c>
      <c r="H1496" s="17"/>
      <c r="I1496" s="17"/>
      <c r="J1496" s="25" t="s">
        <v>369</v>
      </c>
      <c r="K1496" s="25" t="s">
        <v>65</v>
      </c>
      <c r="L1496" s="25" t="s">
        <v>435</v>
      </c>
      <c r="M1496" s="25" t="s">
        <v>374</v>
      </c>
      <c r="N1496" s="26">
        <v>60313.51</v>
      </c>
      <c r="O1496" s="26">
        <v>61596.1</v>
      </c>
      <c r="P1496" s="27">
        <v>1282.5899999999965</v>
      </c>
      <c r="Q1496" s="28">
        <v>2.1265384820084197E-2</v>
      </c>
      <c r="R1496" s="29">
        <v>11581.94</v>
      </c>
      <c r="S1496" s="29">
        <v>3138.45</v>
      </c>
      <c r="T1496" s="30">
        <v>-8443.4900000000016</v>
      </c>
      <c r="U1496" s="31">
        <v>-0.7290220809294472</v>
      </c>
      <c r="V1496" s="26">
        <v>31420.17</v>
      </c>
      <c r="W1496" s="26">
        <v>36841.42</v>
      </c>
      <c r="X1496" s="27">
        <v>5421.25</v>
      </c>
      <c r="Y1496" s="28">
        <v>0.17254044137889771</v>
      </c>
      <c r="Z1496" s="29">
        <v>2246.1999999999998</v>
      </c>
      <c r="AA1496" s="29">
        <v>714</v>
      </c>
      <c r="AB1496" s="30">
        <v>-1532.1999999999998</v>
      </c>
      <c r="AC1496" s="32">
        <v>-0.68212981925028937</v>
      </c>
      <c r="AD1496" s="26">
        <v>15065.2</v>
      </c>
      <c r="AE1496" s="26">
        <v>0</v>
      </c>
      <c r="AF1496" s="27">
        <v>-15065.2</v>
      </c>
      <c r="AG1496" s="33">
        <v>-1</v>
      </c>
      <c r="AH1496" s="34">
        <v>181.499999</v>
      </c>
      <c r="AI1496" s="34">
        <v>195</v>
      </c>
      <c r="AJ1496" s="34">
        <v>13.500000999999997</v>
      </c>
      <c r="AK1496" s="32">
        <v>7.4380171208706158E-2</v>
      </c>
      <c r="AL1496" s="35">
        <v>43734.041655092595</v>
      </c>
      <c r="AM1496" s="16"/>
    </row>
    <row r="1497" spans="1:39" ht="33" hidden="1" x14ac:dyDescent="0.25">
      <c r="A1497" s="25" t="s">
        <v>367</v>
      </c>
      <c r="B1497" s="25" t="s">
        <v>1043</v>
      </c>
      <c r="C1497" s="39">
        <v>451330</v>
      </c>
      <c r="D1497" s="25" t="s">
        <v>2100</v>
      </c>
      <c r="E1497" s="25" t="s">
        <v>53</v>
      </c>
      <c r="F1497" s="25" t="s">
        <v>63</v>
      </c>
      <c r="G1497" s="25" t="s">
        <v>56</v>
      </c>
      <c r="H1497" s="25" t="s">
        <v>56</v>
      </c>
      <c r="I1497" s="25" t="s">
        <v>56</v>
      </c>
      <c r="J1497" s="25" t="s">
        <v>376</v>
      </c>
      <c r="K1497" s="25" t="s">
        <v>65</v>
      </c>
      <c r="L1497" s="25" t="s">
        <v>1045</v>
      </c>
      <c r="M1497" s="25" t="s">
        <v>419</v>
      </c>
      <c r="N1497" s="26">
        <v>0</v>
      </c>
      <c r="O1497" s="26">
        <v>1292.56</v>
      </c>
      <c r="P1497" s="27">
        <v>1292.56</v>
      </c>
      <c r="Q1497" s="18"/>
      <c r="R1497" s="29">
        <v>0</v>
      </c>
      <c r="S1497" s="29">
        <v>0</v>
      </c>
      <c r="T1497" s="30">
        <v>0</v>
      </c>
      <c r="U1497" s="19"/>
      <c r="V1497" s="26">
        <v>0</v>
      </c>
      <c r="W1497" s="26">
        <v>0</v>
      </c>
      <c r="X1497" s="27">
        <v>0</v>
      </c>
      <c r="Y1497" s="18"/>
      <c r="Z1497" s="29">
        <v>0</v>
      </c>
      <c r="AA1497" s="29">
        <v>0</v>
      </c>
      <c r="AB1497" s="30">
        <v>0</v>
      </c>
      <c r="AC1497" s="19"/>
      <c r="AD1497" s="26">
        <v>0</v>
      </c>
      <c r="AE1497" s="26">
        <v>0</v>
      </c>
      <c r="AF1497" s="27">
        <v>0</v>
      </c>
      <c r="AG1497" s="18"/>
      <c r="AH1497" s="34">
        <v>0</v>
      </c>
      <c r="AI1497" s="34">
        <v>0</v>
      </c>
      <c r="AJ1497" s="34">
        <v>0</v>
      </c>
      <c r="AK1497" s="19"/>
      <c r="AL1497" s="35">
        <v>43645.041655092595</v>
      </c>
      <c r="AM1497" s="16"/>
    </row>
    <row r="1498" spans="1:39" ht="24.75" hidden="1" x14ac:dyDescent="0.25">
      <c r="A1498" s="25" t="s">
        <v>367</v>
      </c>
      <c r="B1498" s="25" t="s">
        <v>1043</v>
      </c>
      <c r="C1498" s="39">
        <v>451331</v>
      </c>
      <c r="D1498" s="25" t="s">
        <v>2101</v>
      </c>
      <c r="E1498" s="25" t="s">
        <v>53</v>
      </c>
      <c r="F1498" s="25" t="s">
        <v>63</v>
      </c>
      <c r="G1498" s="25" t="s">
        <v>56</v>
      </c>
      <c r="H1498" s="25" t="s">
        <v>56</v>
      </c>
      <c r="I1498" s="25" t="s">
        <v>56</v>
      </c>
      <c r="J1498" s="25" t="s">
        <v>376</v>
      </c>
      <c r="K1498" s="25" t="s">
        <v>65</v>
      </c>
      <c r="L1498" s="25" t="s">
        <v>1045</v>
      </c>
      <c r="M1498" s="25" t="s">
        <v>419</v>
      </c>
      <c r="N1498" s="26">
        <v>0</v>
      </c>
      <c r="O1498" s="26">
        <v>1752.87</v>
      </c>
      <c r="P1498" s="27">
        <v>1752.87</v>
      </c>
      <c r="Q1498" s="18"/>
      <c r="R1498" s="29">
        <v>0</v>
      </c>
      <c r="S1498" s="29">
        <v>0</v>
      </c>
      <c r="T1498" s="30">
        <v>0</v>
      </c>
      <c r="U1498" s="19"/>
      <c r="V1498" s="26">
        <v>0</v>
      </c>
      <c r="W1498" s="26">
        <v>0</v>
      </c>
      <c r="X1498" s="27">
        <v>0</v>
      </c>
      <c r="Y1498" s="18"/>
      <c r="Z1498" s="29">
        <v>0</v>
      </c>
      <c r="AA1498" s="29">
        <v>0</v>
      </c>
      <c r="AB1498" s="30">
        <v>0</v>
      </c>
      <c r="AC1498" s="19"/>
      <c r="AD1498" s="26">
        <v>0</v>
      </c>
      <c r="AE1498" s="26">
        <v>0</v>
      </c>
      <c r="AF1498" s="27">
        <v>0</v>
      </c>
      <c r="AG1498" s="18"/>
      <c r="AH1498" s="34">
        <v>0</v>
      </c>
      <c r="AI1498" s="34">
        <v>0</v>
      </c>
      <c r="AJ1498" s="34">
        <v>0</v>
      </c>
      <c r="AK1498" s="19"/>
      <c r="AL1498" s="35">
        <v>43645.041655092595</v>
      </c>
      <c r="AM1498" s="16"/>
    </row>
    <row r="1499" spans="1:39" ht="33" hidden="1" x14ac:dyDescent="0.25">
      <c r="A1499" s="25" t="s">
        <v>367</v>
      </c>
      <c r="B1499" s="25" t="s">
        <v>1136</v>
      </c>
      <c r="C1499" s="39">
        <v>451332</v>
      </c>
      <c r="D1499" s="25" t="s">
        <v>5516</v>
      </c>
      <c r="E1499" s="25" t="s">
        <v>53</v>
      </c>
      <c r="F1499" s="25" t="s">
        <v>63</v>
      </c>
      <c r="G1499" s="25" t="s">
        <v>56</v>
      </c>
      <c r="H1499" s="17"/>
      <c r="I1499" s="17"/>
      <c r="J1499" s="25" t="s">
        <v>376</v>
      </c>
      <c r="K1499" s="25" t="s">
        <v>65</v>
      </c>
      <c r="L1499" s="25" t="s">
        <v>460</v>
      </c>
      <c r="M1499" s="25" t="s">
        <v>419</v>
      </c>
      <c r="N1499" s="26">
        <v>0</v>
      </c>
      <c r="O1499" s="26">
        <v>0</v>
      </c>
      <c r="P1499" s="27">
        <v>0</v>
      </c>
      <c r="Q1499" s="18"/>
      <c r="R1499" s="29">
        <v>0</v>
      </c>
      <c r="S1499" s="29">
        <v>0</v>
      </c>
      <c r="T1499" s="30">
        <v>0</v>
      </c>
      <c r="U1499" s="19"/>
      <c r="V1499" s="26">
        <v>0</v>
      </c>
      <c r="W1499" s="26">
        <v>0</v>
      </c>
      <c r="X1499" s="27">
        <v>0</v>
      </c>
      <c r="Y1499" s="18"/>
      <c r="Z1499" s="29">
        <v>0</v>
      </c>
      <c r="AA1499" s="29">
        <v>0</v>
      </c>
      <c r="AB1499" s="30">
        <v>0</v>
      </c>
      <c r="AC1499" s="19"/>
      <c r="AD1499" s="26">
        <v>0</v>
      </c>
      <c r="AE1499" s="26">
        <v>0</v>
      </c>
      <c r="AF1499" s="27">
        <v>0</v>
      </c>
      <c r="AG1499" s="18"/>
      <c r="AH1499" s="34">
        <v>0</v>
      </c>
      <c r="AI1499" s="34">
        <v>0</v>
      </c>
      <c r="AJ1499" s="34">
        <v>0</v>
      </c>
      <c r="AK1499" s="19"/>
      <c r="AL1499" s="35">
        <v>43645.041655092595</v>
      </c>
      <c r="AM1499" s="16"/>
    </row>
    <row r="1500" spans="1:39" ht="24.75" hidden="1" x14ac:dyDescent="0.25">
      <c r="A1500" s="25" t="s">
        <v>367</v>
      </c>
      <c r="B1500" s="25" t="s">
        <v>1043</v>
      </c>
      <c r="C1500" s="39">
        <v>451333</v>
      </c>
      <c r="D1500" s="25" t="s">
        <v>2103</v>
      </c>
      <c r="E1500" s="25" t="s">
        <v>53</v>
      </c>
      <c r="F1500" s="25" t="s">
        <v>63</v>
      </c>
      <c r="G1500" s="25" t="s">
        <v>56</v>
      </c>
      <c r="H1500" s="25" t="s">
        <v>56</v>
      </c>
      <c r="I1500" s="25" t="s">
        <v>56</v>
      </c>
      <c r="J1500" s="25" t="s">
        <v>376</v>
      </c>
      <c r="K1500" s="25" t="s">
        <v>65</v>
      </c>
      <c r="L1500" s="25" t="s">
        <v>1045</v>
      </c>
      <c r="M1500" s="25" t="s">
        <v>419</v>
      </c>
      <c r="N1500" s="26">
        <v>0</v>
      </c>
      <c r="O1500" s="26">
        <v>3332.02</v>
      </c>
      <c r="P1500" s="27">
        <v>3332.02</v>
      </c>
      <c r="Q1500" s="18"/>
      <c r="R1500" s="29">
        <v>0</v>
      </c>
      <c r="S1500" s="29">
        <v>0</v>
      </c>
      <c r="T1500" s="30">
        <v>0</v>
      </c>
      <c r="U1500" s="19"/>
      <c r="V1500" s="26">
        <v>0</v>
      </c>
      <c r="W1500" s="26">
        <v>0</v>
      </c>
      <c r="X1500" s="27">
        <v>0</v>
      </c>
      <c r="Y1500" s="18"/>
      <c r="Z1500" s="29">
        <v>0</v>
      </c>
      <c r="AA1500" s="29">
        <v>0</v>
      </c>
      <c r="AB1500" s="30">
        <v>0</v>
      </c>
      <c r="AC1500" s="19"/>
      <c r="AD1500" s="26">
        <v>0</v>
      </c>
      <c r="AE1500" s="26">
        <v>0</v>
      </c>
      <c r="AF1500" s="27">
        <v>0</v>
      </c>
      <c r="AG1500" s="18"/>
      <c r="AH1500" s="34">
        <v>0</v>
      </c>
      <c r="AI1500" s="34">
        <v>0</v>
      </c>
      <c r="AJ1500" s="34">
        <v>0</v>
      </c>
      <c r="AK1500" s="19"/>
      <c r="AL1500" s="35">
        <v>43645.041655092595</v>
      </c>
      <c r="AM1500" s="16"/>
    </row>
    <row r="1501" spans="1:39" ht="33" hidden="1" x14ac:dyDescent="0.25">
      <c r="A1501" s="25" t="s">
        <v>367</v>
      </c>
      <c r="B1501" s="25" t="s">
        <v>1043</v>
      </c>
      <c r="C1501" s="39">
        <v>451334</v>
      </c>
      <c r="D1501" s="25" t="s">
        <v>2158</v>
      </c>
      <c r="E1501" s="25" t="s">
        <v>53</v>
      </c>
      <c r="F1501" s="25" t="s">
        <v>63</v>
      </c>
      <c r="G1501" s="25" t="s">
        <v>56</v>
      </c>
      <c r="H1501" s="25" t="s">
        <v>56</v>
      </c>
      <c r="I1501" s="25" t="s">
        <v>56</v>
      </c>
      <c r="J1501" s="25" t="s">
        <v>376</v>
      </c>
      <c r="K1501" s="25" t="s">
        <v>65</v>
      </c>
      <c r="L1501" s="25" t="s">
        <v>1045</v>
      </c>
      <c r="M1501" s="25" t="s">
        <v>419</v>
      </c>
      <c r="N1501" s="26">
        <v>0</v>
      </c>
      <c r="O1501" s="26">
        <v>1290.99</v>
      </c>
      <c r="P1501" s="27">
        <v>1290.99</v>
      </c>
      <c r="Q1501" s="18"/>
      <c r="R1501" s="29">
        <v>0</v>
      </c>
      <c r="S1501" s="29">
        <v>0</v>
      </c>
      <c r="T1501" s="30">
        <v>0</v>
      </c>
      <c r="U1501" s="19"/>
      <c r="V1501" s="26">
        <v>0</v>
      </c>
      <c r="W1501" s="26">
        <v>0</v>
      </c>
      <c r="X1501" s="27">
        <v>0</v>
      </c>
      <c r="Y1501" s="18"/>
      <c r="Z1501" s="29">
        <v>0</v>
      </c>
      <c r="AA1501" s="29">
        <v>0</v>
      </c>
      <c r="AB1501" s="30">
        <v>0</v>
      </c>
      <c r="AC1501" s="19"/>
      <c r="AD1501" s="26">
        <v>0</v>
      </c>
      <c r="AE1501" s="26">
        <v>0</v>
      </c>
      <c r="AF1501" s="27">
        <v>0</v>
      </c>
      <c r="AG1501" s="18"/>
      <c r="AH1501" s="34">
        <v>0</v>
      </c>
      <c r="AI1501" s="34">
        <v>0</v>
      </c>
      <c r="AJ1501" s="34">
        <v>0</v>
      </c>
      <c r="AK1501" s="19"/>
      <c r="AL1501" s="35">
        <v>43645.041655092595</v>
      </c>
      <c r="AM1501" s="16"/>
    </row>
    <row r="1502" spans="1:39" ht="24.75" hidden="1" x14ac:dyDescent="0.25">
      <c r="A1502" s="25" t="s">
        <v>367</v>
      </c>
      <c r="B1502" s="25" t="s">
        <v>1040</v>
      </c>
      <c r="C1502" s="39">
        <v>451336</v>
      </c>
      <c r="D1502" s="25" t="s">
        <v>2036</v>
      </c>
      <c r="E1502" s="25" t="s">
        <v>53</v>
      </c>
      <c r="F1502" s="25" t="s">
        <v>54</v>
      </c>
      <c r="G1502" s="25" t="s">
        <v>289</v>
      </c>
      <c r="H1502" s="25" t="s">
        <v>56</v>
      </c>
      <c r="I1502" s="25" t="s">
        <v>56</v>
      </c>
      <c r="J1502" s="25" t="s">
        <v>376</v>
      </c>
      <c r="K1502" s="25" t="s">
        <v>65</v>
      </c>
      <c r="L1502" s="25" t="s">
        <v>460</v>
      </c>
      <c r="M1502" s="25" t="s">
        <v>374</v>
      </c>
      <c r="N1502" s="26">
        <v>63228.04</v>
      </c>
      <c r="O1502" s="26">
        <v>74817.77</v>
      </c>
      <c r="P1502" s="27">
        <v>11589.730000000003</v>
      </c>
      <c r="Q1502" s="28">
        <v>0.18330047871166025</v>
      </c>
      <c r="R1502" s="29">
        <v>10945.18</v>
      </c>
      <c r="S1502" s="29">
        <v>830.12</v>
      </c>
      <c r="T1502" s="30">
        <v>-10115.06</v>
      </c>
      <c r="U1502" s="31">
        <v>-0.92415656937574342</v>
      </c>
      <c r="V1502" s="26">
        <v>34107.519999999997</v>
      </c>
      <c r="W1502" s="26">
        <v>43141.09</v>
      </c>
      <c r="X1502" s="27">
        <v>9033.57</v>
      </c>
      <c r="Y1502" s="28">
        <v>0.26485566819282086</v>
      </c>
      <c r="Z1502" s="29">
        <v>2965.8</v>
      </c>
      <c r="AA1502" s="29">
        <v>0</v>
      </c>
      <c r="AB1502" s="30">
        <v>-2965.8</v>
      </c>
      <c r="AC1502" s="32">
        <v>-1</v>
      </c>
      <c r="AD1502" s="26">
        <v>15209.54</v>
      </c>
      <c r="AE1502" s="26">
        <v>0</v>
      </c>
      <c r="AF1502" s="27">
        <v>-15209.54</v>
      </c>
      <c r="AG1502" s="33">
        <v>-1</v>
      </c>
      <c r="AH1502" s="34">
        <v>170</v>
      </c>
      <c r="AI1502" s="34">
        <v>215</v>
      </c>
      <c r="AJ1502" s="34">
        <v>45</v>
      </c>
      <c r="AK1502" s="32">
        <v>0.26470588235294118</v>
      </c>
      <c r="AL1502" s="35">
        <v>43645.041655092595</v>
      </c>
      <c r="AM1502" s="16"/>
    </row>
    <row r="1503" spans="1:39" ht="33" hidden="1" x14ac:dyDescent="0.25">
      <c r="A1503" s="25" t="s">
        <v>367</v>
      </c>
      <c r="B1503" s="25" t="s">
        <v>51</v>
      </c>
      <c r="C1503" s="39">
        <v>451337</v>
      </c>
      <c r="D1503" s="25" t="s">
        <v>2030</v>
      </c>
      <c r="E1503" s="25" t="s">
        <v>171</v>
      </c>
      <c r="F1503" s="25" t="s">
        <v>54</v>
      </c>
      <c r="G1503" s="25" t="s">
        <v>289</v>
      </c>
      <c r="H1503" s="25" t="s">
        <v>423</v>
      </c>
      <c r="I1503" s="17"/>
      <c r="J1503" s="25" t="s">
        <v>376</v>
      </c>
      <c r="K1503" s="25" t="s">
        <v>65</v>
      </c>
      <c r="L1503" s="25" t="s">
        <v>460</v>
      </c>
      <c r="M1503" s="25" t="s">
        <v>374</v>
      </c>
      <c r="N1503" s="26">
        <v>21546.59</v>
      </c>
      <c r="O1503" s="26">
        <v>26042.21</v>
      </c>
      <c r="P1503" s="27">
        <v>4495.619999999999</v>
      </c>
      <c r="Q1503" s="28">
        <v>0.20864647259728797</v>
      </c>
      <c r="R1503" s="29">
        <v>5681.34</v>
      </c>
      <c r="S1503" s="29">
        <v>11728.82</v>
      </c>
      <c r="T1503" s="30">
        <v>6047.48</v>
      </c>
      <c r="U1503" s="31">
        <v>1.0644460637807276</v>
      </c>
      <c r="V1503" s="26">
        <v>14548.43</v>
      </c>
      <c r="W1503" s="26">
        <v>6499.64</v>
      </c>
      <c r="X1503" s="27">
        <v>-8048.79</v>
      </c>
      <c r="Y1503" s="28">
        <v>-0.55324114010927639</v>
      </c>
      <c r="Z1503" s="29">
        <v>1316.82</v>
      </c>
      <c r="AA1503" s="29">
        <v>946</v>
      </c>
      <c r="AB1503" s="30">
        <v>-370.81999999999994</v>
      </c>
      <c r="AC1503" s="32">
        <v>-0.28160264880545555</v>
      </c>
      <c r="AD1503" s="26">
        <v>0</v>
      </c>
      <c r="AE1503" s="26">
        <v>1166.3599999999999</v>
      </c>
      <c r="AF1503" s="27">
        <v>1166.3599999999999</v>
      </c>
      <c r="AG1503" s="18"/>
      <c r="AH1503" s="34">
        <v>88.17</v>
      </c>
      <c r="AI1503" s="34">
        <v>93.5</v>
      </c>
      <c r="AJ1503" s="34">
        <v>5.3299999999999983</v>
      </c>
      <c r="AK1503" s="32">
        <v>6.0451400703187004E-2</v>
      </c>
      <c r="AL1503" s="35">
        <v>44505.041666666664</v>
      </c>
      <c r="AM1503" s="16"/>
    </row>
    <row r="1504" spans="1:39" ht="24.75" hidden="1" x14ac:dyDescent="0.25">
      <c r="A1504" s="25" t="s">
        <v>367</v>
      </c>
      <c r="B1504" s="25" t="s">
        <v>1043</v>
      </c>
      <c r="C1504" s="39">
        <v>451338</v>
      </c>
      <c r="D1504" s="25" t="s">
        <v>2097</v>
      </c>
      <c r="E1504" s="25" t="s">
        <v>62</v>
      </c>
      <c r="F1504" s="25" t="s">
        <v>54</v>
      </c>
      <c r="G1504" s="25" t="s">
        <v>289</v>
      </c>
      <c r="H1504" s="17"/>
      <c r="I1504" s="17"/>
      <c r="J1504" s="25" t="s">
        <v>401</v>
      </c>
      <c r="K1504" s="25" t="s">
        <v>65</v>
      </c>
      <c r="L1504" s="25" t="s">
        <v>1045</v>
      </c>
      <c r="M1504" s="25" t="s">
        <v>468</v>
      </c>
      <c r="N1504" s="26">
        <v>67288.03</v>
      </c>
      <c r="O1504" s="26">
        <v>56224.67</v>
      </c>
      <c r="P1504" s="27">
        <v>-11063.36</v>
      </c>
      <c r="Q1504" s="28">
        <v>-0.16441795071129295</v>
      </c>
      <c r="R1504" s="29">
        <v>9800</v>
      </c>
      <c r="S1504" s="29">
        <v>12742.41</v>
      </c>
      <c r="T1504" s="30">
        <v>2942.41</v>
      </c>
      <c r="U1504" s="31">
        <v>0.30024591836734693</v>
      </c>
      <c r="V1504" s="26">
        <v>2765.4</v>
      </c>
      <c r="W1504" s="26">
        <v>30917.06</v>
      </c>
      <c r="X1504" s="27">
        <v>28151.66</v>
      </c>
      <c r="Y1504" s="28">
        <v>10.179959499529906</v>
      </c>
      <c r="Z1504" s="29">
        <v>33760.879999999997</v>
      </c>
      <c r="AA1504" s="29">
        <v>1839</v>
      </c>
      <c r="AB1504" s="30">
        <v>-31921.879999999997</v>
      </c>
      <c r="AC1504" s="32">
        <v>-0.94552867105359817</v>
      </c>
      <c r="AD1504" s="26">
        <v>20961.75</v>
      </c>
      <c r="AE1504" s="26">
        <v>2844.25</v>
      </c>
      <c r="AF1504" s="27">
        <v>-18117.5</v>
      </c>
      <c r="AG1504" s="33">
        <v>-0.86431237849893261</v>
      </c>
      <c r="AH1504" s="34">
        <v>289</v>
      </c>
      <c r="AI1504" s="34">
        <v>263.25</v>
      </c>
      <c r="AJ1504" s="34">
        <v>-25.75</v>
      </c>
      <c r="AK1504" s="32">
        <v>-8.9100346020761251E-2</v>
      </c>
      <c r="AL1504" s="35">
        <v>43838.041655092595</v>
      </c>
      <c r="AM1504" s="16"/>
    </row>
    <row r="1505" spans="1:39" ht="33" hidden="1" x14ac:dyDescent="0.25">
      <c r="A1505" s="25" t="s">
        <v>367</v>
      </c>
      <c r="B1505" s="25" t="s">
        <v>1136</v>
      </c>
      <c r="C1505" s="39">
        <v>451339</v>
      </c>
      <c r="D1505" s="25" t="s">
        <v>5022</v>
      </c>
      <c r="E1505" s="25" t="s">
        <v>53</v>
      </c>
      <c r="F1505" s="25" t="s">
        <v>63</v>
      </c>
      <c r="G1505" s="25" t="s">
        <v>56</v>
      </c>
      <c r="H1505" s="17"/>
      <c r="I1505" s="17"/>
      <c r="J1505" s="25" t="s">
        <v>381</v>
      </c>
      <c r="K1505" s="25" t="s">
        <v>65</v>
      </c>
      <c r="L1505" s="25" t="s">
        <v>396</v>
      </c>
      <c r="M1505" s="25" t="s">
        <v>401</v>
      </c>
      <c r="N1505" s="26">
        <v>0</v>
      </c>
      <c r="O1505" s="26">
        <v>0</v>
      </c>
      <c r="P1505" s="27">
        <v>0</v>
      </c>
      <c r="Q1505" s="18"/>
      <c r="R1505" s="29">
        <v>0</v>
      </c>
      <c r="S1505" s="29">
        <v>0</v>
      </c>
      <c r="T1505" s="30">
        <v>0</v>
      </c>
      <c r="U1505" s="19"/>
      <c r="V1505" s="26">
        <v>0</v>
      </c>
      <c r="W1505" s="26">
        <v>0</v>
      </c>
      <c r="X1505" s="27">
        <v>0</v>
      </c>
      <c r="Y1505" s="18"/>
      <c r="Z1505" s="29">
        <v>0</v>
      </c>
      <c r="AA1505" s="29">
        <v>0</v>
      </c>
      <c r="AB1505" s="30">
        <v>0</v>
      </c>
      <c r="AC1505" s="19"/>
      <c r="AD1505" s="26">
        <v>0</v>
      </c>
      <c r="AE1505" s="26">
        <v>0</v>
      </c>
      <c r="AF1505" s="27">
        <v>0</v>
      </c>
      <c r="AG1505" s="18"/>
      <c r="AH1505" s="34">
        <v>0</v>
      </c>
      <c r="AI1505" s="34">
        <v>0</v>
      </c>
      <c r="AJ1505" s="34">
        <v>0</v>
      </c>
      <c r="AK1505" s="19"/>
      <c r="AL1505" s="35">
        <v>43588.041655092595</v>
      </c>
      <c r="AM1505" s="16"/>
    </row>
    <row r="1506" spans="1:39" ht="24.75" hidden="1" x14ac:dyDescent="0.25">
      <c r="A1506" s="25" t="s">
        <v>367</v>
      </c>
      <c r="B1506" s="25" t="s">
        <v>1043</v>
      </c>
      <c r="C1506" s="39">
        <v>451340</v>
      </c>
      <c r="D1506" s="25" t="s">
        <v>2181</v>
      </c>
      <c r="E1506" s="25" t="s">
        <v>53</v>
      </c>
      <c r="F1506" s="25" t="s">
        <v>63</v>
      </c>
      <c r="G1506" s="25" t="s">
        <v>56</v>
      </c>
      <c r="H1506" s="25" t="s">
        <v>56</v>
      </c>
      <c r="I1506" s="25" t="s">
        <v>56</v>
      </c>
      <c r="J1506" s="25" t="s">
        <v>401</v>
      </c>
      <c r="K1506" s="25" t="s">
        <v>65</v>
      </c>
      <c r="L1506" s="25" t="s">
        <v>1045</v>
      </c>
      <c r="M1506" s="25" t="s">
        <v>401</v>
      </c>
      <c r="N1506" s="26">
        <v>0</v>
      </c>
      <c r="O1506" s="26">
        <v>1839.75</v>
      </c>
      <c r="P1506" s="27">
        <v>1839.75</v>
      </c>
      <c r="Q1506" s="18"/>
      <c r="R1506" s="29">
        <v>0</v>
      </c>
      <c r="S1506" s="29">
        <v>0</v>
      </c>
      <c r="T1506" s="30">
        <v>0</v>
      </c>
      <c r="U1506" s="19"/>
      <c r="V1506" s="26">
        <v>0</v>
      </c>
      <c r="W1506" s="26">
        <v>0</v>
      </c>
      <c r="X1506" s="27">
        <v>0</v>
      </c>
      <c r="Y1506" s="18"/>
      <c r="Z1506" s="29">
        <v>0</v>
      </c>
      <c r="AA1506" s="29">
        <v>0</v>
      </c>
      <c r="AB1506" s="30">
        <v>0</v>
      </c>
      <c r="AC1506" s="19"/>
      <c r="AD1506" s="26">
        <v>0</v>
      </c>
      <c r="AE1506" s="26">
        <v>0</v>
      </c>
      <c r="AF1506" s="27">
        <v>0</v>
      </c>
      <c r="AG1506" s="18"/>
      <c r="AH1506" s="34">
        <v>0</v>
      </c>
      <c r="AI1506" s="34">
        <v>0</v>
      </c>
      <c r="AJ1506" s="34">
        <v>0</v>
      </c>
      <c r="AK1506" s="19"/>
      <c r="AL1506" s="35">
        <v>43588.041655092595</v>
      </c>
      <c r="AM1506" s="16"/>
    </row>
    <row r="1507" spans="1:39" ht="41.25" hidden="1" x14ac:dyDescent="0.25">
      <c r="A1507" s="25" t="s">
        <v>367</v>
      </c>
      <c r="B1507" s="25" t="s">
        <v>1040</v>
      </c>
      <c r="C1507" s="39">
        <v>451342</v>
      </c>
      <c r="D1507" s="25" t="s">
        <v>2098</v>
      </c>
      <c r="E1507" s="25" t="s">
        <v>53</v>
      </c>
      <c r="F1507" s="25" t="s">
        <v>54</v>
      </c>
      <c r="G1507" s="25" t="s">
        <v>90</v>
      </c>
      <c r="H1507" s="25" t="s">
        <v>74</v>
      </c>
      <c r="I1507" s="25" t="s">
        <v>56</v>
      </c>
      <c r="J1507" s="25" t="s">
        <v>401</v>
      </c>
      <c r="K1507" s="25" t="s">
        <v>65</v>
      </c>
      <c r="L1507" s="25" t="s">
        <v>472</v>
      </c>
      <c r="M1507" s="25" t="s">
        <v>415</v>
      </c>
      <c r="N1507" s="26">
        <v>121554.13</v>
      </c>
      <c r="O1507" s="26">
        <v>128657.73</v>
      </c>
      <c r="P1507" s="27">
        <v>7103.5999999999913</v>
      </c>
      <c r="Q1507" s="28">
        <v>5.8439807845278406E-2</v>
      </c>
      <c r="R1507" s="29">
        <v>14772.82</v>
      </c>
      <c r="S1507" s="29">
        <v>0</v>
      </c>
      <c r="T1507" s="30">
        <v>-14772.82</v>
      </c>
      <c r="U1507" s="31">
        <v>-1</v>
      </c>
      <c r="V1507" s="26">
        <v>100071.61</v>
      </c>
      <c r="W1507" s="26">
        <v>106138.18</v>
      </c>
      <c r="X1507" s="27">
        <v>6066.5699999999924</v>
      </c>
      <c r="Y1507" s="28">
        <v>6.0622288379291511E-2</v>
      </c>
      <c r="Z1507" s="29">
        <v>2509.6999999999998</v>
      </c>
      <c r="AA1507" s="29">
        <v>0</v>
      </c>
      <c r="AB1507" s="30">
        <v>-2509.6999999999998</v>
      </c>
      <c r="AC1507" s="32">
        <v>-1</v>
      </c>
      <c r="AD1507" s="26">
        <v>4200</v>
      </c>
      <c r="AE1507" s="26">
        <v>0</v>
      </c>
      <c r="AF1507" s="27">
        <v>-4200</v>
      </c>
      <c r="AG1507" s="33">
        <v>-1</v>
      </c>
      <c r="AH1507" s="34">
        <v>226</v>
      </c>
      <c r="AI1507" s="34">
        <v>269</v>
      </c>
      <c r="AJ1507" s="34">
        <v>43</v>
      </c>
      <c r="AK1507" s="32">
        <v>0.19026548672566371</v>
      </c>
      <c r="AL1507" s="35">
        <v>43588.041655092595</v>
      </c>
      <c r="AM1507" s="16"/>
    </row>
    <row r="1508" spans="1:39" ht="33" hidden="1" x14ac:dyDescent="0.25">
      <c r="A1508" s="25" t="s">
        <v>367</v>
      </c>
      <c r="B1508" s="25" t="s">
        <v>1040</v>
      </c>
      <c r="C1508" s="39">
        <v>451343</v>
      </c>
      <c r="D1508" s="25" t="s">
        <v>2046</v>
      </c>
      <c r="E1508" s="25" t="s">
        <v>53</v>
      </c>
      <c r="F1508" s="25" t="s">
        <v>54</v>
      </c>
      <c r="G1508" s="25" t="s">
        <v>289</v>
      </c>
      <c r="H1508" s="25" t="s">
        <v>56</v>
      </c>
      <c r="I1508" s="25" t="s">
        <v>56</v>
      </c>
      <c r="J1508" s="25" t="s">
        <v>381</v>
      </c>
      <c r="K1508" s="25" t="s">
        <v>58</v>
      </c>
      <c r="L1508" s="25" t="s">
        <v>396</v>
      </c>
      <c r="M1508" s="25" t="s">
        <v>415</v>
      </c>
      <c r="N1508" s="26">
        <v>124400.98</v>
      </c>
      <c r="O1508" s="26">
        <v>145666.4</v>
      </c>
      <c r="P1508" s="27">
        <v>21265.42</v>
      </c>
      <c r="Q1508" s="28">
        <v>0.17094254402175932</v>
      </c>
      <c r="R1508" s="29">
        <v>53275.3</v>
      </c>
      <c r="S1508" s="29">
        <v>20174.87</v>
      </c>
      <c r="T1508" s="30">
        <v>-33100.430000000008</v>
      </c>
      <c r="U1508" s="31">
        <v>-0.62130912449108699</v>
      </c>
      <c r="V1508" s="26">
        <v>28793.88</v>
      </c>
      <c r="W1508" s="26">
        <v>31166.48</v>
      </c>
      <c r="X1508" s="27">
        <v>2372.5999999999985</v>
      </c>
      <c r="Y1508" s="28">
        <v>8.2399454328489191E-2</v>
      </c>
      <c r="Z1508" s="29">
        <v>5048.1000000000004</v>
      </c>
      <c r="AA1508" s="29">
        <v>3847</v>
      </c>
      <c r="AB1508" s="30">
        <v>-1201.1000000000004</v>
      </c>
      <c r="AC1508" s="32">
        <v>-0.23793110279114921</v>
      </c>
      <c r="AD1508" s="26">
        <v>37283.699999999997</v>
      </c>
      <c r="AE1508" s="26">
        <v>10521.4</v>
      </c>
      <c r="AF1508" s="27">
        <v>-26762.299999999996</v>
      </c>
      <c r="AG1508" s="33">
        <v>-0.71780161303733259</v>
      </c>
      <c r="AH1508" s="34">
        <v>711</v>
      </c>
      <c r="AI1508" s="34">
        <v>725.05</v>
      </c>
      <c r="AJ1508" s="34">
        <v>14.049999999999955</v>
      </c>
      <c r="AK1508" s="32">
        <v>1.9760900140646912E-2</v>
      </c>
      <c r="AL1508" s="35">
        <v>43693.041655092595</v>
      </c>
      <c r="AM1508" s="16"/>
    </row>
    <row r="1509" spans="1:39" ht="41.25" hidden="1" x14ac:dyDescent="0.25">
      <c r="A1509" s="25" t="s">
        <v>367</v>
      </c>
      <c r="B1509" s="25" t="s">
        <v>1136</v>
      </c>
      <c r="C1509" s="39">
        <v>451345</v>
      </c>
      <c r="D1509" s="25" t="s">
        <v>5726</v>
      </c>
      <c r="E1509" s="25" t="s">
        <v>53</v>
      </c>
      <c r="F1509" s="25" t="s">
        <v>63</v>
      </c>
      <c r="G1509" s="25" t="s">
        <v>56</v>
      </c>
      <c r="H1509" s="17"/>
      <c r="I1509" s="17"/>
      <c r="J1509" s="25" t="s">
        <v>1424</v>
      </c>
      <c r="K1509" s="25" t="s">
        <v>58</v>
      </c>
      <c r="L1509" s="25" t="s">
        <v>369</v>
      </c>
      <c r="M1509" s="25" t="s">
        <v>401</v>
      </c>
      <c r="N1509" s="26">
        <v>0</v>
      </c>
      <c r="O1509" s="26">
        <v>0</v>
      </c>
      <c r="P1509" s="27">
        <v>0</v>
      </c>
      <c r="Q1509" s="18"/>
      <c r="R1509" s="29">
        <v>0</v>
      </c>
      <c r="S1509" s="29">
        <v>0</v>
      </c>
      <c r="T1509" s="30">
        <v>0</v>
      </c>
      <c r="U1509" s="19"/>
      <c r="V1509" s="26">
        <v>0</v>
      </c>
      <c r="W1509" s="26">
        <v>0</v>
      </c>
      <c r="X1509" s="27">
        <v>0</v>
      </c>
      <c r="Y1509" s="18"/>
      <c r="Z1509" s="29">
        <v>0</v>
      </c>
      <c r="AA1509" s="29">
        <v>0</v>
      </c>
      <c r="AB1509" s="30">
        <v>0</v>
      </c>
      <c r="AC1509" s="19"/>
      <c r="AD1509" s="26">
        <v>0</v>
      </c>
      <c r="AE1509" s="26">
        <v>0</v>
      </c>
      <c r="AF1509" s="27">
        <v>0</v>
      </c>
      <c r="AG1509" s="18"/>
      <c r="AH1509" s="34">
        <v>0</v>
      </c>
      <c r="AI1509" s="34">
        <v>0</v>
      </c>
      <c r="AJ1509" s="34">
        <v>0</v>
      </c>
      <c r="AK1509" s="19"/>
      <c r="AL1509" s="35">
        <v>43591.999988425923</v>
      </c>
      <c r="AM1509" s="16"/>
    </row>
    <row r="1510" spans="1:39" ht="24.75" hidden="1" x14ac:dyDescent="0.25">
      <c r="A1510" s="25" t="s">
        <v>367</v>
      </c>
      <c r="B1510" s="25" t="s">
        <v>1040</v>
      </c>
      <c r="C1510" s="39">
        <v>451349</v>
      </c>
      <c r="D1510" s="25" t="s">
        <v>2102</v>
      </c>
      <c r="E1510" s="25" t="s">
        <v>53</v>
      </c>
      <c r="F1510" s="25" t="s">
        <v>63</v>
      </c>
      <c r="G1510" s="25" t="s">
        <v>56</v>
      </c>
      <c r="H1510" s="25" t="s">
        <v>56</v>
      </c>
      <c r="I1510" s="25" t="s">
        <v>56</v>
      </c>
      <c r="J1510" s="17"/>
      <c r="K1510" s="25" t="s">
        <v>65</v>
      </c>
      <c r="L1510" s="25" t="s">
        <v>2076</v>
      </c>
      <c r="M1510" s="25" t="s">
        <v>419</v>
      </c>
      <c r="N1510" s="26">
        <v>0</v>
      </c>
      <c r="O1510" s="26">
        <v>1756.59</v>
      </c>
      <c r="P1510" s="27">
        <v>1756.59</v>
      </c>
      <c r="Q1510" s="18"/>
      <c r="R1510" s="29">
        <v>0</v>
      </c>
      <c r="S1510" s="29">
        <v>1756.59</v>
      </c>
      <c r="T1510" s="30">
        <v>1756.59</v>
      </c>
      <c r="U1510" s="19"/>
      <c r="V1510" s="26">
        <v>0</v>
      </c>
      <c r="W1510" s="26">
        <v>0</v>
      </c>
      <c r="X1510" s="27">
        <v>0</v>
      </c>
      <c r="Y1510" s="18"/>
      <c r="Z1510" s="29">
        <v>0</v>
      </c>
      <c r="AA1510" s="29">
        <v>0</v>
      </c>
      <c r="AB1510" s="30">
        <v>0</v>
      </c>
      <c r="AC1510" s="19"/>
      <c r="AD1510" s="26">
        <v>0</v>
      </c>
      <c r="AE1510" s="26">
        <v>0</v>
      </c>
      <c r="AF1510" s="27">
        <v>0</v>
      </c>
      <c r="AG1510" s="18"/>
      <c r="AH1510" s="34">
        <v>0</v>
      </c>
      <c r="AI1510" s="34">
        <v>30.5</v>
      </c>
      <c r="AJ1510" s="34">
        <v>30.5</v>
      </c>
      <c r="AK1510" s="19"/>
      <c r="AL1510" s="35">
        <v>43591.999988425923</v>
      </c>
      <c r="AM1510" s="16"/>
    </row>
    <row r="1511" spans="1:39" ht="24.75" hidden="1" x14ac:dyDescent="0.25">
      <c r="A1511" s="25" t="s">
        <v>367</v>
      </c>
      <c r="B1511" s="25" t="s">
        <v>1040</v>
      </c>
      <c r="C1511" s="39">
        <v>451350</v>
      </c>
      <c r="D1511" s="25" t="s">
        <v>2106</v>
      </c>
      <c r="E1511" s="25" t="s">
        <v>53</v>
      </c>
      <c r="F1511" s="25" t="s">
        <v>63</v>
      </c>
      <c r="G1511" s="25" t="s">
        <v>56</v>
      </c>
      <c r="H1511" s="25" t="s">
        <v>56</v>
      </c>
      <c r="I1511" s="25" t="s">
        <v>56</v>
      </c>
      <c r="J1511" s="17"/>
      <c r="K1511" s="25" t="s">
        <v>65</v>
      </c>
      <c r="L1511" s="25" t="s">
        <v>402</v>
      </c>
      <c r="M1511" s="25" t="s">
        <v>401</v>
      </c>
      <c r="N1511" s="26">
        <v>0</v>
      </c>
      <c r="O1511" s="26">
        <v>352.03</v>
      </c>
      <c r="P1511" s="27">
        <v>352.03</v>
      </c>
      <c r="Q1511" s="18"/>
      <c r="R1511" s="29">
        <v>0</v>
      </c>
      <c r="S1511" s="29">
        <v>0</v>
      </c>
      <c r="T1511" s="30">
        <v>0</v>
      </c>
      <c r="U1511" s="19"/>
      <c r="V1511" s="26">
        <v>0</v>
      </c>
      <c r="W1511" s="26">
        <v>0</v>
      </c>
      <c r="X1511" s="27">
        <v>0</v>
      </c>
      <c r="Y1511" s="18"/>
      <c r="Z1511" s="29">
        <v>0</v>
      </c>
      <c r="AA1511" s="29">
        <v>0</v>
      </c>
      <c r="AB1511" s="30">
        <v>0</v>
      </c>
      <c r="AC1511" s="19"/>
      <c r="AD1511" s="26">
        <v>0</v>
      </c>
      <c r="AE1511" s="26">
        <v>0</v>
      </c>
      <c r="AF1511" s="27">
        <v>0</v>
      </c>
      <c r="AG1511" s="18"/>
      <c r="AH1511" s="34">
        <v>0</v>
      </c>
      <c r="AI1511" s="34">
        <v>0</v>
      </c>
      <c r="AJ1511" s="34">
        <v>0</v>
      </c>
      <c r="AK1511" s="19"/>
      <c r="AL1511" s="35">
        <v>43613.999988425923</v>
      </c>
      <c r="AM1511" s="16"/>
    </row>
    <row r="1512" spans="1:39" ht="33" hidden="1" x14ac:dyDescent="0.25">
      <c r="A1512" s="25" t="s">
        <v>367</v>
      </c>
      <c r="B1512" s="25" t="s">
        <v>1040</v>
      </c>
      <c r="C1512" s="39">
        <v>451351</v>
      </c>
      <c r="D1512" s="25" t="s">
        <v>2075</v>
      </c>
      <c r="E1512" s="25" t="s">
        <v>62</v>
      </c>
      <c r="F1512" s="25" t="s">
        <v>54</v>
      </c>
      <c r="G1512" s="25" t="s">
        <v>289</v>
      </c>
      <c r="H1512" s="17"/>
      <c r="I1512" s="17"/>
      <c r="J1512" s="25" t="s">
        <v>2024</v>
      </c>
      <c r="K1512" s="25" t="s">
        <v>65</v>
      </c>
      <c r="L1512" s="25" t="s">
        <v>2076</v>
      </c>
      <c r="M1512" s="25" t="s">
        <v>387</v>
      </c>
      <c r="N1512" s="26">
        <v>75541.87</v>
      </c>
      <c r="O1512" s="26">
        <v>78774.880000000005</v>
      </c>
      <c r="P1512" s="27">
        <v>3233.0100000000093</v>
      </c>
      <c r="Q1512" s="28">
        <v>4.2797590263518884E-2</v>
      </c>
      <c r="R1512" s="29">
        <v>15354.74</v>
      </c>
      <c r="S1512" s="29">
        <v>0</v>
      </c>
      <c r="T1512" s="30">
        <v>-15354.74</v>
      </c>
      <c r="U1512" s="31">
        <v>-1</v>
      </c>
      <c r="V1512" s="26">
        <v>49311.73</v>
      </c>
      <c r="W1512" s="26">
        <v>42134.5</v>
      </c>
      <c r="X1512" s="27">
        <v>-7177.2300000000032</v>
      </c>
      <c r="Y1512" s="28">
        <v>-0.14554812820397911</v>
      </c>
      <c r="Z1512" s="29">
        <v>5898</v>
      </c>
      <c r="AA1512" s="29">
        <v>0</v>
      </c>
      <c r="AB1512" s="30">
        <v>-5898</v>
      </c>
      <c r="AC1512" s="32">
        <v>-1</v>
      </c>
      <c r="AD1512" s="26">
        <v>4977.3999999999996</v>
      </c>
      <c r="AE1512" s="26">
        <v>0</v>
      </c>
      <c r="AF1512" s="27">
        <v>-4977.3999999999996</v>
      </c>
      <c r="AG1512" s="33">
        <v>-1</v>
      </c>
      <c r="AH1512" s="34">
        <v>321</v>
      </c>
      <c r="AI1512" s="34">
        <v>372.5</v>
      </c>
      <c r="AJ1512" s="34">
        <v>51.5</v>
      </c>
      <c r="AK1512" s="32">
        <v>0.16043613707165108</v>
      </c>
      <c r="AL1512" s="35">
        <v>43598.999988425923</v>
      </c>
      <c r="AM1512" s="16"/>
    </row>
    <row r="1513" spans="1:39" ht="24.75" hidden="1" x14ac:dyDescent="0.25">
      <c r="A1513" s="25" t="s">
        <v>367</v>
      </c>
      <c r="B1513" s="25" t="s">
        <v>1040</v>
      </c>
      <c r="C1513" s="39">
        <v>451358</v>
      </c>
      <c r="D1513" s="25" t="s">
        <v>2058</v>
      </c>
      <c r="E1513" s="25" t="s">
        <v>53</v>
      </c>
      <c r="F1513" s="25" t="s">
        <v>63</v>
      </c>
      <c r="G1513" s="25" t="s">
        <v>56</v>
      </c>
      <c r="H1513" s="25" t="s">
        <v>56</v>
      </c>
      <c r="I1513" s="25" t="s">
        <v>56</v>
      </c>
      <c r="J1513" s="17"/>
      <c r="K1513" s="25" t="s">
        <v>65</v>
      </c>
      <c r="L1513" s="25" t="s">
        <v>402</v>
      </c>
      <c r="M1513" s="25" t="s">
        <v>401</v>
      </c>
      <c r="N1513" s="26">
        <v>0</v>
      </c>
      <c r="O1513" s="26">
        <v>0</v>
      </c>
      <c r="P1513" s="27">
        <v>0</v>
      </c>
      <c r="Q1513" s="18"/>
      <c r="R1513" s="29">
        <v>0</v>
      </c>
      <c r="S1513" s="29">
        <v>0</v>
      </c>
      <c r="T1513" s="30">
        <v>0</v>
      </c>
      <c r="U1513" s="19"/>
      <c r="V1513" s="26">
        <v>0</v>
      </c>
      <c r="W1513" s="26">
        <v>0</v>
      </c>
      <c r="X1513" s="27">
        <v>0</v>
      </c>
      <c r="Y1513" s="18"/>
      <c r="Z1513" s="29">
        <v>0</v>
      </c>
      <c r="AA1513" s="29">
        <v>0</v>
      </c>
      <c r="AB1513" s="30">
        <v>0</v>
      </c>
      <c r="AC1513" s="19"/>
      <c r="AD1513" s="26">
        <v>0</v>
      </c>
      <c r="AE1513" s="26">
        <v>0</v>
      </c>
      <c r="AF1513" s="27">
        <v>0</v>
      </c>
      <c r="AG1513" s="18"/>
      <c r="AH1513" s="34">
        <v>0</v>
      </c>
      <c r="AI1513" s="34">
        <v>0</v>
      </c>
      <c r="AJ1513" s="34">
        <v>0</v>
      </c>
      <c r="AK1513" s="19"/>
      <c r="AL1513" s="35">
        <v>43613.999988425923</v>
      </c>
      <c r="AM1513" s="16"/>
    </row>
    <row r="1514" spans="1:39" ht="33" hidden="1" x14ac:dyDescent="0.25">
      <c r="A1514" s="25" t="s">
        <v>367</v>
      </c>
      <c r="B1514" s="25" t="s">
        <v>1040</v>
      </c>
      <c r="C1514" s="39">
        <v>451362</v>
      </c>
      <c r="D1514" s="25" t="s">
        <v>2159</v>
      </c>
      <c r="E1514" s="25" t="s">
        <v>53</v>
      </c>
      <c r="F1514" s="25" t="s">
        <v>54</v>
      </c>
      <c r="G1514" s="25" t="s">
        <v>289</v>
      </c>
      <c r="H1514" s="25" t="s">
        <v>56</v>
      </c>
      <c r="I1514" s="25" t="s">
        <v>56</v>
      </c>
      <c r="J1514" s="25" t="s">
        <v>381</v>
      </c>
      <c r="K1514" s="25" t="s">
        <v>65</v>
      </c>
      <c r="L1514" s="25" t="s">
        <v>396</v>
      </c>
      <c r="M1514" s="25" t="s">
        <v>374</v>
      </c>
      <c r="N1514" s="26">
        <v>363827.32</v>
      </c>
      <c r="O1514" s="26">
        <v>400143.74</v>
      </c>
      <c r="P1514" s="27">
        <v>36316.419999999984</v>
      </c>
      <c r="Q1514" s="28">
        <v>9.9817737711395571E-2</v>
      </c>
      <c r="R1514" s="29">
        <v>64113</v>
      </c>
      <c r="S1514" s="29">
        <v>15116.54</v>
      </c>
      <c r="T1514" s="30">
        <v>-48996.46</v>
      </c>
      <c r="U1514" s="31">
        <v>-0.76422036092524137</v>
      </c>
      <c r="V1514" s="26">
        <v>218032.8</v>
      </c>
      <c r="W1514" s="26">
        <v>256524.83</v>
      </c>
      <c r="X1514" s="27">
        <v>38492.03</v>
      </c>
      <c r="Y1514" s="28">
        <v>0.17654238261399202</v>
      </c>
      <c r="Z1514" s="29">
        <v>5978.2</v>
      </c>
      <c r="AA1514" s="29">
        <v>4536</v>
      </c>
      <c r="AB1514" s="30">
        <v>-1442.1999999999998</v>
      </c>
      <c r="AC1514" s="32">
        <v>-0.24124318356695992</v>
      </c>
      <c r="AD1514" s="26">
        <v>75703.320000000007</v>
      </c>
      <c r="AE1514" s="26">
        <v>19965.48</v>
      </c>
      <c r="AF1514" s="27">
        <v>-55737.840000000011</v>
      </c>
      <c r="AG1514" s="33">
        <v>-0.73626678460072825</v>
      </c>
      <c r="AH1514" s="34">
        <v>804</v>
      </c>
      <c r="AI1514" s="34">
        <v>1162.4000000000001</v>
      </c>
      <c r="AJ1514" s="34">
        <v>358.40000000000009</v>
      </c>
      <c r="AK1514" s="32">
        <v>0.44577114427860709</v>
      </c>
      <c r="AL1514" s="35">
        <v>43687.041655092595</v>
      </c>
      <c r="AM1514" s="16"/>
    </row>
    <row r="1515" spans="1:39" ht="33" hidden="1" x14ac:dyDescent="0.25">
      <c r="A1515" s="25" t="s">
        <v>367</v>
      </c>
      <c r="B1515" s="25" t="s">
        <v>1040</v>
      </c>
      <c r="C1515" s="39">
        <v>451369</v>
      </c>
      <c r="D1515" s="25" t="s">
        <v>2032</v>
      </c>
      <c r="E1515" s="25" t="s">
        <v>53</v>
      </c>
      <c r="F1515" s="25" t="s">
        <v>54</v>
      </c>
      <c r="G1515" s="25" t="s">
        <v>289</v>
      </c>
      <c r="H1515" s="25" t="s">
        <v>56</v>
      </c>
      <c r="I1515" s="25" t="s">
        <v>56</v>
      </c>
      <c r="J1515" s="25" t="s">
        <v>401</v>
      </c>
      <c r="K1515" s="25" t="s">
        <v>65</v>
      </c>
      <c r="L1515" s="25" t="s">
        <v>484</v>
      </c>
      <c r="M1515" s="25" t="s">
        <v>2033</v>
      </c>
      <c r="N1515" s="26">
        <v>442266.72</v>
      </c>
      <c r="O1515" s="26">
        <v>420024.65</v>
      </c>
      <c r="P1515" s="27">
        <v>-22242.069999999949</v>
      </c>
      <c r="Q1515" s="28">
        <v>-5.0291077746026085E-2</v>
      </c>
      <c r="R1515" s="29">
        <v>200050.36</v>
      </c>
      <c r="S1515" s="29">
        <v>43460.71</v>
      </c>
      <c r="T1515" s="30">
        <v>-156589.65</v>
      </c>
      <c r="U1515" s="31">
        <v>-0.78275115325960931</v>
      </c>
      <c r="V1515" s="26">
        <v>127576.18</v>
      </c>
      <c r="W1515" s="26">
        <v>109777.5</v>
      </c>
      <c r="X1515" s="27">
        <v>-17798.679999999993</v>
      </c>
      <c r="Y1515" s="28">
        <v>-0.13951413187007161</v>
      </c>
      <c r="Z1515" s="29">
        <v>59205.440000000002</v>
      </c>
      <c r="AA1515" s="29">
        <v>13193</v>
      </c>
      <c r="AB1515" s="30">
        <v>-46012.44</v>
      </c>
      <c r="AC1515" s="32">
        <v>-0.77716574693136309</v>
      </c>
      <c r="AD1515" s="26">
        <v>55434.74</v>
      </c>
      <c r="AE1515" s="26">
        <v>23880.84</v>
      </c>
      <c r="AF1515" s="27">
        <v>-31553.899999999998</v>
      </c>
      <c r="AG1515" s="33">
        <v>-0.56920804535206626</v>
      </c>
      <c r="AH1515" s="34">
        <v>2805</v>
      </c>
      <c r="AI1515" s="34">
        <v>2335.5</v>
      </c>
      <c r="AJ1515" s="34">
        <v>-469.5</v>
      </c>
      <c r="AK1515" s="32">
        <v>-0.16737967914438504</v>
      </c>
      <c r="AL1515" s="35">
        <v>43735.041655092595</v>
      </c>
      <c r="AM1515" s="16"/>
    </row>
    <row r="1516" spans="1:39" ht="24.75" hidden="1" x14ac:dyDescent="0.25">
      <c r="A1516" s="25" t="s">
        <v>367</v>
      </c>
      <c r="B1516" s="25" t="s">
        <v>1043</v>
      </c>
      <c r="C1516" s="39">
        <v>451370</v>
      </c>
      <c r="D1516" s="25" t="s">
        <v>2034</v>
      </c>
      <c r="E1516" s="25" t="s">
        <v>53</v>
      </c>
      <c r="F1516" s="25" t="s">
        <v>63</v>
      </c>
      <c r="G1516" s="25" t="s">
        <v>56</v>
      </c>
      <c r="H1516" s="25" t="s">
        <v>56</v>
      </c>
      <c r="I1516" s="25" t="s">
        <v>56</v>
      </c>
      <c r="J1516" s="25" t="s">
        <v>401</v>
      </c>
      <c r="K1516" s="25" t="s">
        <v>65</v>
      </c>
      <c r="L1516" s="25" t="s">
        <v>1045</v>
      </c>
      <c r="M1516" s="25" t="s">
        <v>401</v>
      </c>
      <c r="N1516" s="26">
        <v>0</v>
      </c>
      <c r="O1516" s="26">
        <v>0</v>
      </c>
      <c r="P1516" s="27">
        <v>0</v>
      </c>
      <c r="Q1516" s="18"/>
      <c r="R1516" s="29">
        <v>0</v>
      </c>
      <c r="S1516" s="29">
        <v>0</v>
      </c>
      <c r="T1516" s="30">
        <v>0</v>
      </c>
      <c r="U1516" s="19"/>
      <c r="V1516" s="26">
        <v>0</v>
      </c>
      <c r="W1516" s="26">
        <v>0</v>
      </c>
      <c r="X1516" s="27">
        <v>0</v>
      </c>
      <c r="Y1516" s="18"/>
      <c r="Z1516" s="29">
        <v>0</v>
      </c>
      <c r="AA1516" s="29">
        <v>0</v>
      </c>
      <c r="AB1516" s="30">
        <v>0</v>
      </c>
      <c r="AC1516" s="19"/>
      <c r="AD1516" s="26">
        <v>0</v>
      </c>
      <c r="AE1516" s="26">
        <v>0</v>
      </c>
      <c r="AF1516" s="27">
        <v>0</v>
      </c>
      <c r="AG1516" s="18"/>
      <c r="AH1516" s="34">
        <v>0</v>
      </c>
      <c r="AI1516" s="34">
        <v>0</v>
      </c>
      <c r="AJ1516" s="34">
        <v>0</v>
      </c>
      <c r="AK1516" s="19"/>
      <c r="AL1516" s="35">
        <v>43613.999988425923</v>
      </c>
      <c r="AM1516" s="16"/>
    </row>
    <row r="1517" spans="1:39" ht="24.75" hidden="1" x14ac:dyDescent="0.25">
      <c r="A1517" s="25" t="s">
        <v>367</v>
      </c>
      <c r="B1517" s="25" t="s">
        <v>1040</v>
      </c>
      <c r="C1517" s="39">
        <v>451371</v>
      </c>
      <c r="D1517" s="25" t="s">
        <v>2080</v>
      </c>
      <c r="E1517" s="25" t="s">
        <v>53</v>
      </c>
      <c r="F1517" s="25" t="s">
        <v>63</v>
      </c>
      <c r="G1517" s="25" t="s">
        <v>56</v>
      </c>
      <c r="H1517" s="17"/>
      <c r="I1517" s="17"/>
      <c r="J1517" s="25" t="s">
        <v>1159</v>
      </c>
      <c r="K1517" s="25" t="s">
        <v>65</v>
      </c>
      <c r="L1517" s="25" t="s">
        <v>402</v>
      </c>
      <c r="M1517" s="25" t="s">
        <v>401</v>
      </c>
      <c r="N1517" s="26">
        <v>0</v>
      </c>
      <c r="O1517" s="26">
        <v>0</v>
      </c>
      <c r="P1517" s="27">
        <v>0</v>
      </c>
      <c r="Q1517" s="18"/>
      <c r="R1517" s="29">
        <v>0</v>
      </c>
      <c r="S1517" s="29">
        <v>0</v>
      </c>
      <c r="T1517" s="30">
        <v>0</v>
      </c>
      <c r="U1517" s="19"/>
      <c r="V1517" s="26">
        <v>0</v>
      </c>
      <c r="W1517" s="26">
        <v>0</v>
      </c>
      <c r="X1517" s="27">
        <v>0</v>
      </c>
      <c r="Y1517" s="18"/>
      <c r="Z1517" s="29">
        <v>0</v>
      </c>
      <c r="AA1517" s="29">
        <v>0</v>
      </c>
      <c r="AB1517" s="30">
        <v>0</v>
      </c>
      <c r="AC1517" s="19"/>
      <c r="AD1517" s="26">
        <v>0</v>
      </c>
      <c r="AE1517" s="26">
        <v>0</v>
      </c>
      <c r="AF1517" s="27">
        <v>0</v>
      </c>
      <c r="AG1517" s="18"/>
      <c r="AH1517" s="34">
        <v>0</v>
      </c>
      <c r="AI1517" s="34">
        <v>0</v>
      </c>
      <c r="AJ1517" s="34">
        <v>0</v>
      </c>
      <c r="AK1517" s="19"/>
      <c r="AL1517" s="35">
        <v>43613.999988425923</v>
      </c>
      <c r="AM1517" s="16"/>
    </row>
    <row r="1518" spans="1:39" ht="33" hidden="1" x14ac:dyDescent="0.25">
      <c r="A1518" s="25" t="s">
        <v>367</v>
      </c>
      <c r="B1518" s="25" t="s">
        <v>1043</v>
      </c>
      <c r="C1518" s="39">
        <v>451374</v>
      </c>
      <c r="D1518" s="25" t="s">
        <v>2081</v>
      </c>
      <c r="E1518" s="25" t="s">
        <v>53</v>
      </c>
      <c r="F1518" s="25" t="s">
        <v>63</v>
      </c>
      <c r="G1518" s="25" t="s">
        <v>56</v>
      </c>
      <c r="H1518" s="25" t="s">
        <v>56</v>
      </c>
      <c r="I1518" s="25" t="s">
        <v>56</v>
      </c>
      <c r="J1518" s="25" t="s">
        <v>401</v>
      </c>
      <c r="K1518" s="25" t="s">
        <v>65</v>
      </c>
      <c r="L1518" s="25" t="s">
        <v>1045</v>
      </c>
      <c r="M1518" s="25" t="s">
        <v>401</v>
      </c>
      <c r="N1518" s="26">
        <v>0</v>
      </c>
      <c r="O1518" s="26">
        <v>1749.31</v>
      </c>
      <c r="P1518" s="27">
        <v>1749.31</v>
      </c>
      <c r="Q1518" s="18"/>
      <c r="R1518" s="29">
        <v>0</v>
      </c>
      <c r="S1518" s="29">
        <v>0</v>
      </c>
      <c r="T1518" s="30">
        <v>0</v>
      </c>
      <c r="U1518" s="19"/>
      <c r="V1518" s="26">
        <v>0</v>
      </c>
      <c r="W1518" s="26">
        <v>0</v>
      </c>
      <c r="X1518" s="27">
        <v>0</v>
      </c>
      <c r="Y1518" s="18"/>
      <c r="Z1518" s="29">
        <v>0</v>
      </c>
      <c r="AA1518" s="29">
        <v>0</v>
      </c>
      <c r="AB1518" s="30">
        <v>0</v>
      </c>
      <c r="AC1518" s="19"/>
      <c r="AD1518" s="26">
        <v>0</v>
      </c>
      <c r="AE1518" s="26">
        <v>0</v>
      </c>
      <c r="AF1518" s="27">
        <v>0</v>
      </c>
      <c r="AG1518" s="18"/>
      <c r="AH1518" s="34">
        <v>0</v>
      </c>
      <c r="AI1518" s="34">
        <v>0</v>
      </c>
      <c r="AJ1518" s="34">
        <v>0</v>
      </c>
      <c r="AK1518" s="19"/>
      <c r="AL1518" s="35">
        <v>43698.041655092595</v>
      </c>
      <c r="AM1518" s="16"/>
    </row>
    <row r="1519" spans="1:39" ht="24.75" hidden="1" x14ac:dyDescent="0.25">
      <c r="A1519" s="25" t="s">
        <v>367</v>
      </c>
      <c r="B1519" s="25" t="s">
        <v>1040</v>
      </c>
      <c r="C1519" s="39">
        <v>451379</v>
      </c>
      <c r="D1519" s="25" t="s">
        <v>2078</v>
      </c>
      <c r="E1519" s="25" t="s">
        <v>53</v>
      </c>
      <c r="F1519" s="25" t="s">
        <v>54</v>
      </c>
      <c r="G1519" s="25" t="s">
        <v>289</v>
      </c>
      <c r="H1519" s="17"/>
      <c r="I1519" s="17"/>
      <c r="J1519" s="25" t="s">
        <v>381</v>
      </c>
      <c r="K1519" s="25" t="s">
        <v>65</v>
      </c>
      <c r="L1519" s="25" t="s">
        <v>382</v>
      </c>
      <c r="M1519" s="25" t="s">
        <v>547</v>
      </c>
      <c r="N1519" s="26">
        <v>21196.76</v>
      </c>
      <c r="O1519" s="26">
        <v>477737.27</v>
      </c>
      <c r="P1519" s="27">
        <v>456540.51</v>
      </c>
      <c r="Q1519" s="28">
        <v>21.538221407422647</v>
      </c>
      <c r="R1519" s="29">
        <v>18799.75</v>
      </c>
      <c r="S1519" s="29">
        <v>1530.85</v>
      </c>
      <c r="T1519" s="30">
        <v>-17268.900000000001</v>
      </c>
      <c r="U1519" s="31">
        <v>-0.91857072567454368</v>
      </c>
      <c r="V1519" s="26">
        <v>0</v>
      </c>
      <c r="W1519" s="26">
        <v>1547.44</v>
      </c>
      <c r="X1519" s="27">
        <v>1547.44</v>
      </c>
      <c r="Y1519" s="18"/>
      <c r="Z1519" s="29">
        <v>2397.0100000000002</v>
      </c>
      <c r="AA1519" s="29">
        <v>0</v>
      </c>
      <c r="AB1519" s="30">
        <v>-2397.0100000000002</v>
      </c>
      <c r="AC1519" s="32">
        <v>-1</v>
      </c>
      <c r="AD1519" s="26">
        <v>0</v>
      </c>
      <c r="AE1519" s="26">
        <v>532.26</v>
      </c>
      <c r="AF1519" s="27">
        <v>532.26</v>
      </c>
      <c r="AG1519" s="18"/>
      <c r="AH1519" s="34">
        <v>383.25</v>
      </c>
      <c r="AI1519" s="34">
        <v>245.5</v>
      </c>
      <c r="AJ1519" s="34">
        <v>-137.75</v>
      </c>
      <c r="AK1519" s="32">
        <v>-0.35942596216568817</v>
      </c>
      <c r="AL1519" s="35">
        <v>43698.041655092595</v>
      </c>
      <c r="AM1519" s="16"/>
    </row>
    <row r="1520" spans="1:39" ht="24.75" hidden="1" x14ac:dyDescent="0.25">
      <c r="A1520" s="25" t="s">
        <v>367</v>
      </c>
      <c r="B1520" s="25" t="s">
        <v>1136</v>
      </c>
      <c r="C1520" s="39">
        <v>451380</v>
      </c>
      <c r="D1520" s="25" t="s">
        <v>4867</v>
      </c>
      <c r="E1520" s="25" t="s">
        <v>53</v>
      </c>
      <c r="F1520" s="25" t="s">
        <v>63</v>
      </c>
      <c r="G1520" s="25" t="s">
        <v>56</v>
      </c>
      <c r="H1520" s="17"/>
      <c r="I1520" s="17"/>
      <c r="J1520" s="25" t="s">
        <v>401</v>
      </c>
      <c r="K1520" s="25" t="s">
        <v>65</v>
      </c>
      <c r="L1520" s="25" t="s">
        <v>472</v>
      </c>
      <c r="M1520" s="25" t="s">
        <v>419</v>
      </c>
      <c r="N1520" s="26">
        <v>0</v>
      </c>
      <c r="O1520" s="26">
        <v>0</v>
      </c>
      <c r="P1520" s="27">
        <v>0</v>
      </c>
      <c r="Q1520" s="18"/>
      <c r="R1520" s="29">
        <v>0</v>
      </c>
      <c r="S1520" s="29">
        <v>0</v>
      </c>
      <c r="T1520" s="30">
        <v>0</v>
      </c>
      <c r="U1520" s="19"/>
      <c r="V1520" s="26">
        <v>0</v>
      </c>
      <c r="W1520" s="26">
        <v>0</v>
      </c>
      <c r="X1520" s="27">
        <v>0</v>
      </c>
      <c r="Y1520" s="18"/>
      <c r="Z1520" s="29">
        <v>0</v>
      </c>
      <c r="AA1520" s="29">
        <v>0</v>
      </c>
      <c r="AB1520" s="30">
        <v>0</v>
      </c>
      <c r="AC1520" s="19"/>
      <c r="AD1520" s="26">
        <v>0</v>
      </c>
      <c r="AE1520" s="26">
        <v>0</v>
      </c>
      <c r="AF1520" s="27">
        <v>0</v>
      </c>
      <c r="AG1520" s="18"/>
      <c r="AH1520" s="34">
        <v>0</v>
      </c>
      <c r="AI1520" s="34">
        <v>0</v>
      </c>
      <c r="AJ1520" s="34">
        <v>0</v>
      </c>
      <c r="AK1520" s="19"/>
      <c r="AL1520" s="35">
        <v>43600.999988425923</v>
      </c>
      <c r="AM1520" s="16"/>
    </row>
    <row r="1521" spans="1:39" ht="24.75" hidden="1" x14ac:dyDescent="0.25">
      <c r="A1521" s="25" t="s">
        <v>367</v>
      </c>
      <c r="B1521" s="25" t="s">
        <v>1040</v>
      </c>
      <c r="C1521" s="39">
        <v>451382</v>
      </c>
      <c r="D1521" s="25" t="s">
        <v>2054</v>
      </c>
      <c r="E1521" s="25" t="s">
        <v>53</v>
      </c>
      <c r="F1521" s="25" t="s">
        <v>54</v>
      </c>
      <c r="G1521" s="25" t="s">
        <v>289</v>
      </c>
      <c r="H1521" s="25" t="s">
        <v>56</v>
      </c>
      <c r="I1521" s="25" t="s">
        <v>56</v>
      </c>
      <c r="J1521" s="25" t="s">
        <v>369</v>
      </c>
      <c r="K1521" s="25" t="s">
        <v>65</v>
      </c>
      <c r="L1521" s="25" t="s">
        <v>370</v>
      </c>
      <c r="M1521" s="25" t="s">
        <v>415</v>
      </c>
      <c r="N1521" s="26">
        <v>18277.66</v>
      </c>
      <c r="O1521" s="26">
        <v>22941.13</v>
      </c>
      <c r="P1521" s="27">
        <v>4663.4700000000012</v>
      </c>
      <c r="Q1521" s="28">
        <v>0.2551458994203854</v>
      </c>
      <c r="R1521" s="29">
        <v>5978.48</v>
      </c>
      <c r="S1521" s="29">
        <v>602.48</v>
      </c>
      <c r="T1521" s="30">
        <v>-5376</v>
      </c>
      <c r="U1521" s="31">
        <v>-0.89922522112644021</v>
      </c>
      <c r="V1521" s="26">
        <v>3209.92</v>
      </c>
      <c r="W1521" s="26">
        <v>0</v>
      </c>
      <c r="X1521" s="27">
        <v>-3209.92</v>
      </c>
      <c r="Y1521" s="28">
        <v>-1</v>
      </c>
      <c r="Z1521" s="29">
        <v>409.7</v>
      </c>
      <c r="AA1521" s="29">
        <v>0</v>
      </c>
      <c r="AB1521" s="30">
        <v>-409.7</v>
      </c>
      <c r="AC1521" s="32">
        <v>-1</v>
      </c>
      <c r="AD1521" s="26">
        <v>8649.2000000000007</v>
      </c>
      <c r="AE1521" s="26">
        <v>7531</v>
      </c>
      <c r="AF1521" s="27">
        <v>-1118.2000000000007</v>
      </c>
      <c r="AG1521" s="33">
        <v>-0.12928363316838559</v>
      </c>
      <c r="AH1521" s="34">
        <v>90</v>
      </c>
      <c r="AI1521" s="34">
        <v>83.75</v>
      </c>
      <c r="AJ1521" s="34">
        <v>-6.25</v>
      </c>
      <c r="AK1521" s="32">
        <v>-6.9444444444444448E-2</v>
      </c>
      <c r="AL1521" s="35">
        <v>43651.041655092595</v>
      </c>
      <c r="AM1521" s="16"/>
    </row>
    <row r="1522" spans="1:39" ht="24.75" hidden="1" x14ac:dyDescent="0.25">
      <c r="A1522" s="25" t="s">
        <v>367</v>
      </c>
      <c r="B1522" s="25" t="s">
        <v>1040</v>
      </c>
      <c r="C1522" s="39">
        <v>451383</v>
      </c>
      <c r="D1522" s="25" t="s">
        <v>2111</v>
      </c>
      <c r="E1522" s="25" t="s">
        <v>62</v>
      </c>
      <c r="F1522" s="25" t="s">
        <v>54</v>
      </c>
      <c r="G1522" s="25" t="s">
        <v>289</v>
      </c>
      <c r="H1522" s="17"/>
      <c r="I1522" s="17"/>
      <c r="J1522" s="25" t="s">
        <v>369</v>
      </c>
      <c r="K1522" s="25" t="s">
        <v>65</v>
      </c>
      <c r="L1522" s="25" t="s">
        <v>370</v>
      </c>
      <c r="M1522" s="25" t="s">
        <v>387</v>
      </c>
      <c r="N1522" s="26">
        <v>69717.05</v>
      </c>
      <c r="O1522" s="26">
        <v>68603.03</v>
      </c>
      <c r="P1522" s="27">
        <v>-1114.0200000000041</v>
      </c>
      <c r="Q1522" s="28">
        <v>-1.5979161482019163E-2</v>
      </c>
      <c r="R1522" s="29">
        <v>18653.37</v>
      </c>
      <c r="S1522" s="29">
        <v>11453.37</v>
      </c>
      <c r="T1522" s="30">
        <v>-7199.9999999999982</v>
      </c>
      <c r="U1522" s="31">
        <v>-0.38598923411694502</v>
      </c>
      <c r="V1522" s="26">
        <v>31208.61</v>
      </c>
      <c r="W1522" s="26">
        <v>27863.15</v>
      </c>
      <c r="X1522" s="27">
        <v>-3345.4599999999991</v>
      </c>
      <c r="Y1522" s="28">
        <v>-0.10719669988506374</v>
      </c>
      <c r="Z1522" s="29">
        <v>3530.3</v>
      </c>
      <c r="AA1522" s="29">
        <v>2380</v>
      </c>
      <c r="AB1522" s="30">
        <v>-1150.3000000000002</v>
      </c>
      <c r="AC1522" s="32">
        <v>-0.3258363311899839</v>
      </c>
      <c r="AD1522" s="26">
        <v>16324.77</v>
      </c>
      <c r="AE1522" s="26">
        <v>11810</v>
      </c>
      <c r="AF1522" s="27">
        <v>-4514.7700000000004</v>
      </c>
      <c r="AG1522" s="33">
        <v>-0.27655948598356977</v>
      </c>
      <c r="AH1522" s="34">
        <v>262</v>
      </c>
      <c r="AI1522" s="34">
        <v>303.5</v>
      </c>
      <c r="AJ1522" s="34">
        <v>41.5</v>
      </c>
      <c r="AK1522" s="32">
        <v>0.15839694656488548</v>
      </c>
      <c r="AL1522" s="35">
        <v>43806.041655092595</v>
      </c>
      <c r="AM1522" s="16"/>
    </row>
    <row r="1523" spans="1:39" ht="24.75" hidden="1" x14ac:dyDescent="0.25">
      <c r="A1523" s="25" t="s">
        <v>367</v>
      </c>
      <c r="B1523" s="25" t="s">
        <v>1043</v>
      </c>
      <c r="C1523" s="39">
        <v>451388</v>
      </c>
      <c r="D1523" s="25" t="s">
        <v>2112</v>
      </c>
      <c r="E1523" s="25" t="s">
        <v>53</v>
      </c>
      <c r="F1523" s="25" t="s">
        <v>63</v>
      </c>
      <c r="G1523" s="25" t="s">
        <v>56</v>
      </c>
      <c r="H1523" s="25" t="s">
        <v>56</v>
      </c>
      <c r="I1523" s="25" t="s">
        <v>56</v>
      </c>
      <c r="J1523" s="25" t="s">
        <v>401</v>
      </c>
      <c r="K1523" s="25" t="s">
        <v>65</v>
      </c>
      <c r="L1523" s="25" t="s">
        <v>1045</v>
      </c>
      <c r="M1523" s="25" t="s">
        <v>419</v>
      </c>
      <c r="N1523" s="26">
        <v>0</v>
      </c>
      <c r="O1523" s="26">
        <v>0</v>
      </c>
      <c r="P1523" s="27">
        <v>0</v>
      </c>
      <c r="Q1523" s="18"/>
      <c r="R1523" s="29">
        <v>0</v>
      </c>
      <c r="S1523" s="29">
        <v>0</v>
      </c>
      <c r="T1523" s="30">
        <v>0</v>
      </c>
      <c r="U1523" s="19"/>
      <c r="V1523" s="26">
        <v>0</v>
      </c>
      <c r="W1523" s="26">
        <v>0</v>
      </c>
      <c r="X1523" s="27">
        <v>0</v>
      </c>
      <c r="Y1523" s="18"/>
      <c r="Z1523" s="29">
        <v>0</v>
      </c>
      <c r="AA1523" s="29">
        <v>0</v>
      </c>
      <c r="AB1523" s="30">
        <v>0</v>
      </c>
      <c r="AC1523" s="19"/>
      <c r="AD1523" s="26">
        <v>0</v>
      </c>
      <c r="AE1523" s="26">
        <v>0</v>
      </c>
      <c r="AF1523" s="27">
        <v>0</v>
      </c>
      <c r="AG1523" s="18"/>
      <c r="AH1523" s="34">
        <v>0</v>
      </c>
      <c r="AI1523" s="34">
        <v>0</v>
      </c>
      <c r="AJ1523" s="34">
        <v>0</v>
      </c>
      <c r="AK1523" s="19"/>
      <c r="AL1523" s="35">
        <v>44364.041666666664</v>
      </c>
      <c r="AM1523" s="16"/>
    </row>
    <row r="1524" spans="1:39" ht="24.75" hidden="1" x14ac:dyDescent="0.25">
      <c r="A1524" s="25" t="s">
        <v>367</v>
      </c>
      <c r="B1524" s="25" t="s">
        <v>51</v>
      </c>
      <c r="C1524" s="39">
        <v>451392</v>
      </c>
      <c r="D1524" s="25" t="s">
        <v>2039</v>
      </c>
      <c r="E1524" s="25" t="s">
        <v>53</v>
      </c>
      <c r="F1524" s="25" t="s">
        <v>54</v>
      </c>
      <c r="G1524" s="25" t="s">
        <v>79</v>
      </c>
      <c r="H1524" s="17"/>
      <c r="I1524" s="17"/>
      <c r="J1524" s="25" t="s">
        <v>381</v>
      </c>
      <c r="K1524" s="25" t="s">
        <v>58</v>
      </c>
      <c r="L1524" s="25" t="s">
        <v>384</v>
      </c>
      <c r="M1524" s="25" t="s">
        <v>379</v>
      </c>
      <c r="N1524" s="26">
        <v>1550275.51</v>
      </c>
      <c r="O1524" s="26">
        <v>1573258.45</v>
      </c>
      <c r="P1524" s="27">
        <v>22982.939999999944</v>
      </c>
      <c r="Q1524" s="28">
        <v>1.4825068093864132E-2</v>
      </c>
      <c r="R1524" s="29">
        <v>27936.45</v>
      </c>
      <c r="S1524" s="29">
        <v>141936.70000000001</v>
      </c>
      <c r="T1524" s="30">
        <v>114000.25000000001</v>
      </c>
      <c r="U1524" s="31">
        <v>4.0806992298591984</v>
      </c>
      <c r="V1524" s="26">
        <v>196102.74</v>
      </c>
      <c r="W1524" s="26">
        <v>221598.16</v>
      </c>
      <c r="X1524" s="27">
        <v>25495.420000000013</v>
      </c>
      <c r="Y1524" s="28">
        <v>0.13001052407528838</v>
      </c>
      <c r="Z1524" s="29">
        <v>1050</v>
      </c>
      <c r="AA1524" s="29">
        <v>1937.52</v>
      </c>
      <c r="AB1524" s="30">
        <v>887.52</v>
      </c>
      <c r="AC1524" s="32">
        <v>0.84525714285714282</v>
      </c>
      <c r="AD1524" s="26">
        <v>1325186.32</v>
      </c>
      <c r="AE1524" s="26">
        <v>1169901.3</v>
      </c>
      <c r="AF1524" s="27">
        <v>-155285.02000000002</v>
      </c>
      <c r="AG1524" s="33">
        <v>-0.11717976382370142</v>
      </c>
      <c r="AH1524" s="34">
        <v>80</v>
      </c>
      <c r="AI1524" s="34">
        <v>93.5</v>
      </c>
      <c r="AJ1524" s="34">
        <v>13.5</v>
      </c>
      <c r="AK1524" s="32">
        <v>0.16875000000000001</v>
      </c>
      <c r="AL1524" s="35">
        <v>44364.041666666664</v>
      </c>
      <c r="AM1524" s="16"/>
    </row>
    <row r="1525" spans="1:39" ht="33" hidden="1" x14ac:dyDescent="0.25">
      <c r="A1525" s="25" t="s">
        <v>367</v>
      </c>
      <c r="B1525" s="25" t="s">
        <v>1043</v>
      </c>
      <c r="C1525" s="39">
        <v>451398</v>
      </c>
      <c r="D1525" s="25" t="s">
        <v>1990</v>
      </c>
      <c r="E1525" s="25" t="s">
        <v>62</v>
      </c>
      <c r="F1525" s="25" t="s">
        <v>54</v>
      </c>
      <c r="G1525" s="25" t="s">
        <v>289</v>
      </c>
      <c r="H1525" s="17"/>
      <c r="I1525" s="17"/>
      <c r="J1525" s="25" t="s">
        <v>411</v>
      </c>
      <c r="K1525" s="25" t="s">
        <v>65</v>
      </c>
      <c r="L1525" s="25" t="s">
        <v>1045</v>
      </c>
      <c r="M1525" s="25" t="s">
        <v>374</v>
      </c>
      <c r="N1525" s="26">
        <v>105937.24</v>
      </c>
      <c r="O1525" s="26">
        <v>93560.91</v>
      </c>
      <c r="P1525" s="27">
        <v>-12376.330000000002</v>
      </c>
      <c r="Q1525" s="28">
        <v>-0.11682700059016075</v>
      </c>
      <c r="R1525" s="29">
        <v>11792.7</v>
      </c>
      <c r="S1525" s="29">
        <v>11187.11</v>
      </c>
      <c r="T1525" s="30">
        <v>-605.59000000000015</v>
      </c>
      <c r="U1525" s="31">
        <v>-5.1352955642049752E-2</v>
      </c>
      <c r="V1525" s="26">
        <v>35565.5</v>
      </c>
      <c r="W1525" s="26">
        <v>35841.550000000003</v>
      </c>
      <c r="X1525" s="27">
        <v>276.05000000000291</v>
      </c>
      <c r="Y1525" s="28">
        <v>7.761735389633294E-3</v>
      </c>
      <c r="Z1525" s="29">
        <v>1609.5</v>
      </c>
      <c r="AA1525" s="29">
        <v>1736.43</v>
      </c>
      <c r="AB1525" s="30">
        <v>126.93000000000006</v>
      </c>
      <c r="AC1525" s="32">
        <v>7.8863000931966493E-2</v>
      </c>
      <c r="AD1525" s="26">
        <v>56969.54</v>
      </c>
      <c r="AE1525" s="26">
        <v>41263.39</v>
      </c>
      <c r="AF1525" s="27">
        <v>-15706.150000000001</v>
      </c>
      <c r="AG1525" s="33">
        <v>-0.27569381813509469</v>
      </c>
      <c r="AH1525" s="34">
        <v>172</v>
      </c>
      <c r="AI1525" s="34">
        <v>133</v>
      </c>
      <c r="AJ1525" s="34">
        <v>-39</v>
      </c>
      <c r="AK1525" s="32">
        <v>-0.22674418604651161</v>
      </c>
      <c r="AL1525" s="35">
        <v>43930.041655092595</v>
      </c>
      <c r="AM1525" s="16"/>
    </row>
    <row r="1526" spans="1:39" ht="24.75" hidden="1" x14ac:dyDescent="0.25">
      <c r="A1526" s="25" t="s">
        <v>367</v>
      </c>
      <c r="B1526" s="25" t="s">
        <v>1043</v>
      </c>
      <c r="C1526" s="39">
        <v>451399</v>
      </c>
      <c r="D1526" s="25" t="s">
        <v>2040</v>
      </c>
      <c r="E1526" s="25" t="s">
        <v>53</v>
      </c>
      <c r="F1526" s="25" t="s">
        <v>63</v>
      </c>
      <c r="G1526" s="25" t="s">
        <v>56</v>
      </c>
      <c r="H1526" s="25" t="s">
        <v>56</v>
      </c>
      <c r="I1526" s="25" t="s">
        <v>56</v>
      </c>
      <c r="J1526" s="25" t="s">
        <v>376</v>
      </c>
      <c r="K1526" s="25" t="s">
        <v>65</v>
      </c>
      <c r="L1526" s="25" t="s">
        <v>1045</v>
      </c>
      <c r="M1526" s="25" t="s">
        <v>419</v>
      </c>
      <c r="N1526" s="26">
        <v>0</v>
      </c>
      <c r="O1526" s="26">
        <v>484.14</v>
      </c>
      <c r="P1526" s="27">
        <v>484.14</v>
      </c>
      <c r="Q1526" s="18"/>
      <c r="R1526" s="29">
        <v>0</v>
      </c>
      <c r="S1526" s="29">
        <v>0</v>
      </c>
      <c r="T1526" s="30">
        <v>0</v>
      </c>
      <c r="U1526" s="19"/>
      <c r="V1526" s="26">
        <v>0</v>
      </c>
      <c r="W1526" s="26">
        <v>0</v>
      </c>
      <c r="X1526" s="27">
        <v>0</v>
      </c>
      <c r="Y1526" s="18"/>
      <c r="Z1526" s="29">
        <v>0</v>
      </c>
      <c r="AA1526" s="29">
        <v>0</v>
      </c>
      <c r="AB1526" s="30">
        <v>0</v>
      </c>
      <c r="AC1526" s="19"/>
      <c r="AD1526" s="26">
        <v>0</v>
      </c>
      <c r="AE1526" s="26">
        <v>0</v>
      </c>
      <c r="AF1526" s="27">
        <v>0</v>
      </c>
      <c r="AG1526" s="18"/>
      <c r="AH1526" s="34">
        <v>0</v>
      </c>
      <c r="AI1526" s="34">
        <v>0</v>
      </c>
      <c r="AJ1526" s="34">
        <v>0</v>
      </c>
      <c r="AK1526" s="19"/>
      <c r="AL1526" s="35">
        <v>43764.041655092595</v>
      </c>
      <c r="AM1526" s="16"/>
    </row>
    <row r="1527" spans="1:39" ht="24.75" hidden="1" x14ac:dyDescent="0.25">
      <c r="A1527" s="25" t="s">
        <v>367</v>
      </c>
      <c r="B1527" s="25" t="s">
        <v>1043</v>
      </c>
      <c r="C1527" s="39">
        <v>451400</v>
      </c>
      <c r="D1527" s="25" t="s">
        <v>2043</v>
      </c>
      <c r="E1527" s="25" t="s">
        <v>53</v>
      </c>
      <c r="F1527" s="25" t="s">
        <v>63</v>
      </c>
      <c r="G1527" s="25" t="s">
        <v>56</v>
      </c>
      <c r="H1527" s="25" t="s">
        <v>56</v>
      </c>
      <c r="I1527" s="25" t="s">
        <v>56</v>
      </c>
      <c r="J1527" s="25" t="s">
        <v>376</v>
      </c>
      <c r="K1527" s="25" t="s">
        <v>65</v>
      </c>
      <c r="L1527" s="25" t="s">
        <v>1045</v>
      </c>
      <c r="M1527" s="25" t="s">
        <v>419</v>
      </c>
      <c r="N1527" s="26">
        <v>0</v>
      </c>
      <c r="O1527" s="26">
        <v>0</v>
      </c>
      <c r="P1527" s="27">
        <v>0</v>
      </c>
      <c r="Q1527" s="18"/>
      <c r="R1527" s="29">
        <v>0</v>
      </c>
      <c r="S1527" s="29">
        <v>0</v>
      </c>
      <c r="T1527" s="30">
        <v>0</v>
      </c>
      <c r="U1527" s="19"/>
      <c r="V1527" s="26">
        <v>0</v>
      </c>
      <c r="W1527" s="26">
        <v>0</v>
      </c>
      <c r="X1527" s="27">
        <v>0</v>
      </c>
      <c r="Y1527" s="18"/>
      <c r="Z1527" s="29">
        <v>0</v>
      </c>
      <c r="AA1527" s="29">
        <v>0</v>
      </c>
      <c r="AB1527" s="30">
        <v>0</v>
      </c>
      <c r="AC1527" s="19"/>
      <c r="AD1527" s="26">
        <v>0</v>
      </c>
      <c r="AE1527" s="26">
        <v>0</v>
      </c>
      <c r="AF1527" s="27">
        <v>0</v>
      </c>
      <c r="AG1527" s="18"/>
      <c r="AH1527" s="34">
        <v>0</v>
      </c>
      <c r="AI1527" s="34">
        <v>0</v>
      </c>
      <c r="AJ1527" s="34">
        <v>0</v>
      </c>
      <c r="AK1527" s="19"/>
      <c r="AL1527" s="35">
        <v>43764.041655092595</v>
      </c>
      <c r="AM1527" s="16"/>
    </row>
    <row r="1528" spans="1:39" ht="24.75" hidden="1" x14ac:dyDescent="0.25">
      <c r="A1528" s="25" t="s">
        <v>367</v>
      </c>
      <c r="B1528" s="25" t="s">
        <v>1040</v>
      </c>
      <c r="C1528" s="39">
        <v>451401</v>
      </c>
      <c r="D1528" s="25" t="s">
        <v>2093</v>
      </c>
      <c r="E1528" s="25" t="s">
        <v>53</v>
      </c>
      <c r="F1528" s="25" t="s">
        <v>54</v>
      </c>
      <c r="G1528" s="25" t="s">
        <v>289</v>
      </c>
      <c r="H1528" s="25" t="s">
        <v>56</v>
      </c>
      <c r="I1528" s="25" t="s">
        <v>56</v>
      </c>
      <c r="J1528" s="25" t="s">
        <v>376</v>
      </c>
      <c r="K1528" s="25" t="s">
        <v>65</v>
      </c>
      <c r="L1528" s="25" t="s">
        <v>460</v>
      </c>
      <c r="M1528" s="25" t="s">
        <v>387</v>
      </c>
      <c r="N1528" s="26">
        <v>28426.09</v>
      </c>
      <c r="O1528" s="26">
        <v>26964.81</v>
      </c>
      <c r="P1528" s="27">
        <v>-1461.2799999999988</v>
      </c>
      <c r="Q1528" s="28">
        <v>-5.1406296117404778E-2</v>
      </c>
      <c r="R1528" s="29">
        <v>7614.58</v>
      </c>
      <c r="S1528" s="29">
        <v>2713.05</v>
      </c>
      <c r="T1528" s="30">
        <v>-4901.53</v>
      </c>
      <c r="U1528" s="31">
        <v>-0.64370326400142885</v>
      </c>
      <c r="V1528" s="26">
        <v>8803.8700000000008</v>
      </c>
      <c r="W1528" s="26">
        <v>9953.74</v>
      </c>
      <c r="X1528" s="27">
        <v>1149.869999999999</v>
      </c>
      <c r="Y1528" s="28">
        <v>0.13060960691150583</v>
      </c>
      <c r="Z1528" s="29">
        <v>2241.1</v>
      </c>
      <c r="AA1528" s="29">
        <v>498</v>
      </c>
      <c r="AB1528" s="30">
        <v>-1743.1</v>
      </c>
      <c r="AC1528" s="32">
        <v>-0.7777876935433492</v>
      </c>
      <c r="AD1528" s="26">
        <v>9766.5400000000009</v>
      </c>
      <c r="AE1528" s="26">
        <v>6754</v>
      </c>
      <c r="AF1528" s="27">
        <v>-3012.5400000000009</v>
      </c>
      <c r="AG1528" s="33">
        <v>-0.30845519498205104</v>
      </c>
      <c r="AH1528" s="34">
        <v>113</v>
      </c>
      <c r="AI1528" s="34">
        <v>105.75</v>
      </c>
      <c r="AJ1528" s="34">
        <v>-7.25</v>
      </c>
      <c r="AK1528" s="32">
        <v>-6.4159292035398233E-2</v>
      </c>
      <c r="AL1528" s="35">
        <v>43764.041655092595</v>
      </c>
      <c r="AM1528" s="16"/>
    </row>
    <row r="1529" spans="1:39" ht="33" hidden="1" x14ac:dyDescent="0.25">
      <c r="A1529" s="25" t="s">
        <v>367</v>
      </c>
      <c r="B1529" s="25" t="s">
        <v>1043</v>
      </c>
      <c r="C1529" s="39">
        <v>451402</v>
      </c>
      <c r="D1529" s="25" t="s">
        <v>2063</v>
      </c>
      <c r="E1529" s="25" t="s">
        <v>53</v>
      </c>
      <c r="F1529" s="25" t="s">
        <v>63</v>
      </c>
      <c r="G1529" s="25" t="s">
        <v>56</v>
      </c>
      <c r="H1529" s="25" t="s">
        <v>56</v>
      </c>
      <c r="I1529" s="25" t="s">
        <v>56</v>
      </c>
      <c r="J1529" s="25" t="s">
        <v>376</v>
      </c>
      <c r="K1529" s="25" t="s">
        <v>65</v>
      </c>
      <c r="L1529" s="25" t="s">
        <v>1045</v>
      </c>
      <c r="M1529" s="25" t="s">
        <v>419</v>
      </c>
      <c r="N1529" s="26">
        <v>0</v>
      </c>
      <c r="O1529" s="26">
        <v>0</v>
      </c>
      <c r="P1529" s="27">
        <v>0</v>
      </c>
      <c r="Q1529" s="18"/>
      <c r="R1529" s="29">
        <v>0</v>
      </c>
      <c r="S1529" s="29">
        <v>0</v>
      </c>
      <c r="T1529" s="30">
        <v>0</v>
      </c>
      <c r="U1529" s="19"/>
      <c r="V1529" s="26">
        <v>0</v>
      </c>
      <c r="W1529" s="26">
        <v>0</v>
      </c>
      <c r="X1529" s="27">
        <v>0</v>
      </c>
      <c r="Y1529" s="18"/>
      <c r="Z1529" s="29">
        <v>0</v>
      </c>
      <c r="AA1529" s="29">
        <v>0</v>
      </c>
      <c r="AB1529" s="30">
        <v>0</v>
      </c>
      <c r="AC1529" s="19"/>
      <c r="AD1529" s="26">
        <v>0</v>
      </c>
      <c r="AE1529" s="26">
        <v>0</v>
      </c>
      <c r="AF1529" s="27">
        <v>0</v>
      </c>
      <c r="AG1529" s="18"/>
      <c r="AH1529" s="34">
        <v>0</v>
      </c>
      <c r="AI1529" s="34">
        <v>0</v>
      </c>
      <c r="AJ1529" s="34">
        <v>0</v>
      </c>
      <c r="AK1529" s="19"/>
      <c r="AL1529" s="35">
        <v>43491.041655092595</v>
      </c>
      <c r="AM1529" s="16"/>
    </row>
    <row r="1530" spans="1:39" ht="33" hidden="1" x14ac:dyDescent="0.25">
      <c r="A1530" s="25" t="s">
        <v>367</v>
      </c>
      <c r="B1530" s="25" t="s">
        <v>1136</v>
      </c>
      <c r="C1530" s="39">
        <v>451403</v>
      </c>
      <c r="D1530" s="25" t="s">
        <v>2055</v>
      </c>
      <c r="E1530" s="25" t="s">
        <v>53</v>
      </c>
      <c r="F1530" s="25" t="s">
        <v>63</v>
      </c>
      <c r="G1530" s="25" t="s">
        <v>56</v>
      </c>
      <c r="H1530" s="17"/>
      <c r="I1530" s="17"/>
      <c r="J1530" s="25" t="s">
        <v>376</v>
      </c>
      <c r="K1530" s="25" t="s">
        <v>65</v>
      </c>
      <c r="L1530" s="25" t="s">
        <v>460</v>
      </c>
      <c r="M1530" s="25" t="s">
        <v>419</v>
      </c>
      <c r="N1530" s="26">
        <v>0</v>
      </c>
      <c r="O1530" s="26">
        <v>0</v>
      </c>
      <c r="P1530" s="27">
        <v>0</v>
      </c>
      <c r="Q1530" s="18"/>
      <c r="R1530" s="29">
        <v>0</v>
      </c>
      <c r="S1530" s="29">
        <v>0</v>
      </c>
      <c r="T1530" s="30">
        <v>0</v>
      </c>
      <c r="U1530" s="19"/>
      <c r="V1530" s="26">
        <v>0</v>
      </c>
      <c r="W1530" s="26">
        <v>0</v>
      </c>
      <c r="X1530" s="27">
        <v>0</v>
      </c>
      <c r="Y1530" s="18"/>
      <c r="Z1530" s="29">
        <v>0</v>
      </c>
      <c r="AA1530" s="29">
        <v>0</v>
      </c>
      <c r="AB1530" s="30">
        <v>0</v>
      </c>
      <c r="AC1530" s="19"/>
      <c r="AD1530" s="26">
        <v>0</v>
      </c>
      <c r="AE1530" s="26">
        <v>0</v>
      </c>
      <c r="AF1530" s="27">
        <v>0</v>
      </c>
      <c r="AG1530" s="18"/>
      <c r="AH1530" s="34">
        <v>0</v>
      </c>
      <c r="AI1530" s="34">
        <v>0</v>
      </c>
      <c r="AJ1530" s="34">
        <v>0</v>
      </c>
      <c r="AK1530" s="19"/>
      <c r="AL1530" s="35">
        <v>43491.041655092595</v>
      </c>
      <c r="AM1530" s="16"/>
    </row>
    <row r="1531" spans="1:39" ht="33" hidden="1" x14ac:dyDescent="0.25">
      <c r="A1531" s="25" t="s">
        <v>367</v>
      </c>
      <c r="B1531" s="25" t="s">
        <v>1043</v>
      </c>
      <c r="C1531" s="39">
        <v>451404</v>
      </c>
      <c r="D1531" s="25" t="s">
        <v>2063</v>
      </c>
      <c r="E1531" s="25" t="s">
        <v>53</v>
      </c>
      <c r="F1531" s="25" t="s">
        <v>63</v>
      </c>
      <c r="G1531" s="25" t="s">
        <v>56</v>
      </c>
      <c r="H1531" s="25" t="s">
        <v>56</v>
      </c>
      <c r="I1531" s="25" t="s">
        <v>56</v>
      </c>
      <c r="J1531" s="25" t="s">
        <v>376</v>
      </c>
      <c r="K1531" s="25" t="s">
        <v>65</v>
      </c>
      <c r="L1531" s="25" t="s">
        <v>1045</v>
      </c>
      <c r="M1531" s="25" t="s">
        <v>419</v>
      </c>
      <c r="N1531" s="26">
        <v>9994.68</v>
      </c>
      <c r="O1531" s="26">
        <v>0</v>
      </c>
      <c r="P1531" s="27">
        <v>-9994.68</v>
      </c>
      <c r="Q1531" s="28">
        <v>-1</v>
      </c>
      <c r="R1531" s="29">
        <v>2767.92</v>
      </c>
      <c r="S1531" s="29">
        <v>0</v>
      </c>
      <c r="T1531" s="30">
        <v>-2767.92</v>
      </c>
      <c r="U1531" s="31">
        <v>-1</v>
      </c>
      <c r="V1531" s="26">
        <v>1038.4100000000001</v>
      </c>
      <c r="W1531" s="26">
        <v>0</v>
      </c>
      <c r="X1531" s="27">
        <v>-1038.4100000000001</v>
      </c>
      <c r="Y1531" s="28">
        <v>-1</v>
      </c>
      <c r="Z1531" s="29">
        <v>763.3</v>
      </c>
      <c r="AA1531" s="29">
        <v>0</v>
      </c>
      <c r="AB1531" s="30">
        <v>-763.3</v>
      </c>
      <c r="AC1531" s="32">
        <v>-1</v>
      </c>
      <c r="AD1531" s="26">
        <v>5425.05</v>
      </c>
      <c r="AE1531" s="26">
        <v>0</v>
      </c>
      <c r="AF1531" s="27">
        <v>-5425.05</v>
      </c>
      <c r="AG1531" s="33">
        <v>-1</v>
      </c>
      <c r="AH1531" s="34">
        <v>0</v>
      </c>
      <c r="AI1531" s="34">
        <v>0</v>
      </c>
      <c r="AJ1531" s="34">
        <v>0</v>
      </c>
      <c r="AK1531" s="19"/>
      <c r="AL1531" s="35">
        <v>43491.041655092595</v>
      </c>
      <c r="AM1531" s="16"/>
    </row>
    <row r="1532" spans="1:39" ht="24.75" hidden="1" x14ac:dyDescent="0.25">
      <c r="A1532" s="25" t="s">
        <v>367</v>
      </c>
      <c r="B1532" s="25" t="s">
        <v>1043</v>
      </c>
      <c r="C1532" s="39">
        <v>451405</v>
      </c>
      <c r="D1532" s="25" t="s">
        <v>2095</v>
      </c>
      <c r="E1532" s="25" t="s">
        <v>53</v>
      </c>
      <c r="F1532" s="25" t="s">
        <v>63</v>
      </c>
      <c r="G1532" s="25" t="s">
        <v>56</v>
      </c>
      <c r="H1532" s="25" t="s">
        <v>56</v>
      </c>
      <c r="I1532" s="25" t="s">
        <v>56</v>
      </c>
      <c r="J1532" s="25" t="s">
        <v>376</v>
      </c>
      <c r="K1532" s="25" t="s">
        <v>65</v>
      </c>
      <c r="L1532" s="25" t="s">
        <v>1045</v>
      </c>
      <c r="M1532" s="25" t="s">
        <v>419</v>
      </c>
      <c r="N1532" s="26">
        <v>0</v>
      </c>
      <c r="O1532" s="26">
        <v>0</v>
      </c>
      <c r="P1532" s="27">
        <v>0</v>
      </c>
      <c r="Q1532" s="18"/>
      <c r="R1532" s="29">
        <v>0</v>
      </c>
      <c r="S1532" s="29">
        <v>0</v>
      </c>
      <c r="T1532" s="30">
        <v>0</v>
      </c>
      <c r="U1532" s="19"/>
      <c r="V1532" s="26">
        <v>0</v>
      </c>
      <c r="W1532" s="26">
        <v>0</v>
      </c>
      <c r="X1532" s="27">
        <v>0</v>
      </c>
      <c r="Y1532" s="18"/>
      <c r="Z1532" s="29">
        <v>0</v>
      </c>
      <c r="AA1532" s="29">
        <v>0</v>
      </c>
      <c r="AB1532" s="30">
        <v>0</v>
      </c>
      <c r="AC1532" s="19"/>
      <c r="AD1532" s="26">
        <v>0</v>
      </c>
      <c r="AE1532" s="26">
        <v>0</v>
      </c>
      <c r="AF1532" s="27">
        <v>0</v>
      </c>
      <c r="AG1532" s="18"/>
      <c r="AH1532" s="34">
        <v>0</v>
      </c>
      <c r="AI1532" s="34">
        <v>0</v>
      </c>
      <c r="AJ1532" s="34">
        <v>0</v>
      </c>
      <c r="AK1532" s="19"/>
      <c r="AL1532" s="35">
        <v>43491.041655092595</v>
      </c>
      <c r="AM1532" s="16"/>
    </row>
    <row r="1533" spans="1:39" ht="33" hidden="1" x14ac:dyDescent="0.25">
      <c r="A1533" s="25" t="s">
        <v>367</v>
      </c>
      <c r="B1533" s="25" t="s">
        <v>1043</v>
      </c>
      <c r="C1533" s="39">
        <v>451406</v>
      </c>
      <c r="D1533" s="25" t="s">
        <v>2055</v>
      </c>
      <c r="E1533" s="25" t="s">
        <v>53</v>
      </c>
      <c r="F1533" s="25" t="s">
        <v>63</v>
      </c>
      <c r="G1533" s="25" t="s">
        <v>56</v>
      </c>
      <c r="H1533" s="25" t="s">
        <v>56</v>
      </c>
      <c r="I1533" s="25" t="s">
        <v>56</v>
      </c>
      <c r="J1533" s="25" t="s">
        <v>376</v>
      </c>
      <c r="K1533" s="25" t="s">
        <v>65</v>
      </c>
      <c r="L1533" s="25" t="s">
        <v>1045</v>
      </c>
      <c r="M1533" s="25" t="s">
        <v>419</v>
      </c>
      <c r="N1533" s="26">
        <v>7027.54</v>
      </c>
      <c r="O1533" s="26">
        <v>0</v>
      </c>
      <c r="P1533" s="27">
        <v>-7027.54</v>
      </c>
      <c r="Q1533" s="28">
        <v>-1</v>
      </c>
      <c r="R1533" s="29">
        <v>1424.84</v>
      </c>
      <c r="S1533" s="29">
        <v>0</v>
      </c>
      <c r="T1533" s="30">
        <v>-1424.84</v>
      </c>
      <c r="U1533" s="31">
        <v>-1</v>
      </c>
      <c r="V1533" s="26">
        <v>0</v>
      </c>
      <c r="W1533" s="26">
        <v>0</v>
      </c>
      <c r="X1533" s="27">
        <v>0</v>
      </c>
      <c r="Y1533" s="18"/>
      <c r="Z1533" s="29">
        <v>378.3</v>
      </c>
      <c r="AA1533" s="29">
        <v>0</v>
      </c>
      <c r="AB1533" s="30">
        <v>-378.3</v>
      </c>
      <c r="AC1533" s="32">
        <v>-1</v>
      </c>
      <c r="AD1533" s="26">
        <v>5224.3999999999996</v>
      </c>
      <c r="AE1533" s="26">
        <v>0</v>
      </c>
      <c r="AF1533" s="27">
        <v>-5224.3999999999996</v>
      </c>
      <c r="AG1533" s="33">
        <v>-1</v>
      </c>
      <c r="AH1533" s="34">
        <v>0</v>
      </c>
      <c r="AI1533" s="34">
        <v>0</v>
      </c>
      <c r="AJ1533" s="34">
        <v>0</v>
      </c>
      <c r="AK1533" s="19"/>
      <c r="AL1533" s="35">
        <v>43491.041655092595</v>
      </c>
      <c r="AM1533" s="16"/>
    </row>
    <row r="1534" spans="1:39" ht="24.75" hidden="1" x14ac:dyDescent="0.25">
      <c r="A1534" s="25" t="s">
        <v>367</v>
      </c>
      <c r="B1534" s="25" t="s">
        <v>1136</v>
      </c>
      <c r="C1534" s="39">
        <v>451407</v>
      </c>
      <c r="D1534" s="25" t="s">
        <v>5517</v>
      </c>
      <c r="E1534" s="25" t="s">
        <v>53</v>
      </c>
      <c r="F1534" s="25" t="s">
        <v>63</v>
      </c>
      <c r="G1534" s="25" t="s">
        <v>56</v>
      </c>
      <c r="H1534" s="17"/>
      <c r="I1534" s="17"/>
      <c r="J1534" s="25" t="s">
        <v>376</v>
      </c>
      <c r="K1534" s="25" t="s">
        <v>65</v>
      </c>
      <c r="L1534" s="25" t="s">
        <v>460</v>
      </c>
      <c r="M1534" s="25" t="s">
        <v>419</v>
      </c>
      <c r="N1534" s="26">
        <v>0</v>
      </c>
      <c r="O1534" s="26">
        <v>0</v>
      </c>
      <c r="P1534" s="27">
        <v>0</v>
      </c>
      <c r="Q1534" s="18"/>
      <c r="R1534" s="29">
        <v>0</v>
      </c>
      <c r="S1534" s="29">
        <v>0</v>
      </c>
      <c r="T1534" s="30">
        <v>0</v>
      </c>
      <c r="U1534" s="19"/>
      <c r="V1534" s="26">
        <v>0</v>
      </c>
      <c r="W1534" s="26">
        <v>0</v>
      </c>
      <c r="X1534" s="27">
        <v>0</v>
      </c>
      <c r="Y1534" s="18"/>
      <c r="Z1534" s="29">
        <v>0</v>
      </c>
      <c r="AA1534" s="29">
        <v>0</v>
      </c>
      <c r="AB1534" s="30">
        <v>0</v>
      </c>
      <c r="AC1534" s="19"/>
      <c r="AD1534" s="26">
        <v>0</v>
      </c>
      <c r="AE1534" s="26">
        <v>0</v>
      </c>
      <c r="AF1534" s="27">
        <v>0</v>
      </c>
      <c r="AG1534" s="18"/>
      <c r="AH1534" s="34">
        <v>0</v>
      </c>
      <c r="AI1534" s="34">
        <v>0</v>
      </c>
      <c r="AJ1534" s="34">
        <v>0</v>
      </c>
      <c r="AK1534" s="19"/>
      <c r="AL1534" s="35">
        <v>43491.041655092595</v>
      </c>
      <c r="AM1534" s="16"/>
    </row>
    <row r="1535" spans="1:39" ht="33" hidden="1" x14ac:dyDescent="0.25">
      <c r="A1535" s="25" t="s">
        <v>367</v>
      </c>
      <c r="B1535" s="25" t="s">
        <v>1040</v>
      </c>
      <c r="C1535" s="39">
        <v>451408</v>
      </c>
      <c r="D1535" s="25" t="s">
        <v>2077</v>
      </c>
      <c r="E1535" s="25" t="s">
        <v>53</v>
      </c>
      <c r="F1535" s="25" t="s">
        <v>54</v>
      </c>
      <c r="G1535" s="25" t="s">
        <v>75</v>
      </c>
      <c r="H1535" s="25" t="s">
        <v>131</v>
      </c>
      <c r="I1535" s="25" t="s">
        <v>386</v>
      </c>
      <c r="J1535" s="25" t="s">
        <v>369</v>
      </c>
      <c r="K1535" s="25" t="s">
        <v>65</v>
      </c>
      <c r="L1535" s="25" t="s">
        <v>435</v>
      </c>
      <c r="M1535" s="25" t="s">
        <v>415</v>
      </c>
      <c r="N1535" s="26">
        <v>42962.92</v>
      </c>
      <c r="O1535" s="26">
        <v>37436.769999999997</v>
      </c>
      <c r="P1535" s="27">
        <v>-5526.1500000000015</v>
      </c>
      <c r="Q1535" s="28">
        <v>-0.12862603379844764</v>
      </c>
      <c r="R1535" s="29">
        <v>7767.37</v>
      </c>
      <c r="S1535" s="29">
        <v>0</v>
      </c>
      <c r="T1535" s="30">
        <v>-7767.37</v>
      </c>
      <c r="U1535" s="31">
        <v>-1</v>
      </c>
      <c r="V1535" s="26">
        <v>33603.550000000003</v>
      </c>
      <c r="W1535" s="26">
        <v>0</v>
      </c>
      <c r="X1535" s="27">
        <v>-33603.550000000003</v>
      </c>
      <c r="Y1535" s="28">
        <v>-1</v>
      </c>
      <c r="Z1535" s="29">
        <v>1592</v>
      </c>
      <c r="AA1535" s="29">
        <v>0</v>
      </c>
      <c r="AB1535" s="30">
        <v>-1592</v>
      </c>
      <c r="AC1535" s="32">
        <v>-1</v>
      </c>
      <c r="AD1535" s="26">
        <v>0</v>
      </c>
      <c r="AE1535" s="26">
        <v>0</v>
      </c>
      <c r="AF1535" s="27">
        <v>0</v>
      </c>
      <c r="AG1535" s="18"/>
      <c r="AH1535" s="34">
        <v>112</v>
      </c>
      <c r="AI1535" s="34">
        <v>111</v>
      </c>
      <c r="AJ1535" s="34">
        <v>-1</v>
      </c>
      <c r="AK1535" s="32">
        <v>-8.9285714285714281E-3</v>
      </c>
      <c r="AL1535" s="35">
        <v>43491.041655092595</v>
      </c>
      <c r="AM1535" s="16"/>
    </row>
    <row r="1536" spans="1:39" ht="24.75" hidden="1" x14ac:dyDescent="0.25">
      <c r="A1536" s="25" t="s">
        <v>367</v>
      </c>
      <c r="B1536" s="25" t="s">
        <v>1040</v>
      </c>
      <c r="C1536" s="39">
        <v>451410</v>
      </c>
      <c r="D1536" s="25" t="s">
        <v>2069</v>
      </c>
      <c r="E1536" s="25" t="s">
        <v>53</v>
      </c>
      <c r="F1536" s="25" t="s">
        <v>54</v>
      </c>
      <c r="G1536" s="25" t="s">
        <v>289</v>
      </c>
      <c r="H1536" s="25" t="s">
        <v>56</v>
      </c>
      <c r="I1536" s="25" t="s">
        <v>56</v>
      </c>
      <c r="J1536" s="25" t="s">
        <v>381</v>
      </c>
      <c r="K1536" s="25" t="s">
        <v>58</v>
      </c>
      <c r="L1536" s="25" t="s">
        <v>431</v>
      </c>
      <c r="M1536" s="25" t="s">
        <v>1989</v>
      </c>
      <c r="N1536" s="26">
        <v>1724800.52</v>
      </c>
      <c r="O1536" s="26">
        <v>2201341.19</v>
      </c>
      <c r="P1536" s="27">
        <v>476540.66999999993</v>
      </c>
      <c r="Q1536" s="28">
        <v>0.27628741090592895</v>
      </c>
      <c r="R1536" s="29">
        <v>52356.49</v>
      </c>
      <c r="S1536" s="29">
        <v>35960.93</v>
      </c>
      <c r="T1536" s="30">
        <v>-16395.559999999998</v>
      </c>
      <c r="U1536" s="31">
        <v>-0.31315239046773374</v>
      </c>
      <c r="V1536" s="26">
        <v>271718.09999999998</v>
      </c>
      <c r="W1536" s="26">
        <v>309079.36</v>
      </c>
      <c r="X1536" s="27">
        <v>37361.260000000009</v>
      </c>
      <c r="Y1536" s="28">
        <v>0.13750007820605256</v>
      </c>
      <c r="Z1536" s="29">
        <v>6678.8</v>
      </c>
      <c r="AA1536" s="29">
        <v>0</v>
      </c>
      <c r="AB1536" s="30">
        <v>-6678.8</v>
      </c>
      <c r="AC1536" s="32">
        <v>-1</v>
      </c>
      <c r="AD1536" s="26">
        <v>1394047.13</v>
      </c>
      <c r="AE1536" s="26">
        <v>440563.43</v>
      </c>
      <c r="AF1536" s="27">
        <v>-953483.7</v>
      </c>
      <c r="AG1536" s="33">
        <v>-0.68396805207009037</v>
      </c>
      <c r="AH1536" s="34">
        <v>471</v>
      </c>
      <c r="AI1536" s="34">
        <v>472.75</v>
      </c>
      <c r="AJ1536" s="34">
        <v>1.75</v>
      </c>
      <c r="AK1536" s="32">
        <v>3.7154989384288748E-3</v>
      </c>
      <c r="AL1536" s="35">
        <v>43637.041655092595</v>
      </c>
      <c r="AM1536" s="16"/>
    </row>
    <row r="1537" spans="1:39" ht="24.75" hidden="1" x14ac:dyDescent="0.25">
      <c r="A1537" s="25" t="s">
        <v>367</v>
      </c>
      <c r="B1537" s="25" t="s">
        <v>1043</v>
      </c>
      <c r="C1537" s="39">
        <v>451411</v>
      </c>
      <c r="D1537" s="25" t="s">
        <v>2070</v>
      </c>
      <c r="E1537" s="25" t="s">
        <v>53</v>
      </c>
      <c r="F1537" s="25" t="s">
        <v>63</v>
      </c>
      <c r="G1537" s="25" t="s">
        <v>56</v>
      </c>
      <c r="H1537" s="25" t="s">
        <v>56</v>
      </c>
      <c r="I1537" s="25" t="s">
        <v>56</v>
      </c>
      <c r="J1537" s="25" t="s">
        <v>1159</v>
      </c>
      <c r="K1537" s="25" t="s">
        <v>65</v>
      </c>
      <c r="L1537" s="25" t="s">
        <v>1045</v>
      </c>
      <c r="M1537" s="25" t="s">
        <v>401</v>
      </c>
      <c r="N1537" s="26">
        <v>0</v>
      </c>
      <c r="O1537" s="26">
        <v>30311.74</v>
      </c>
      <c r="P1537" s="27">
        <v>30311.74</v>
      </c>
      <c r="Q1537" s="18"/>
      <c r="R1537" s="29">
        <v>0</v>
      </c>
      <c r="S1537" s="29">
        <v>0</v>
      </c>
      <c r="T1537" s="30">
        <v>0</v>
      </c>
      <c r="U1537" s="19"/>
      <c r="V1537" s="26">
        <v>0</v>
      </c>
      <c r="W1537" s="26">
        <v>43.11</v>
      </c>
      <c r="X1537" s="27">
        <v>43.11</v>
      </c>
      <c r="Y1537" s="18"/>
      <c r="Z1537" s="29">
        <v>0</v>
      </c>
      <c r="AA1537" s="29">
        <v>0</v>
      </c>
      <c r="AB1537" s="30">
        <v>0</v>
      </c>
      <c r="AC1537" s="19"/>
      <c r="AD1537" s="26">
        <v>0</v>
      </c>
      <c r="AE1537" s="26">
        <v>0</v>
      </c>
      <c r="AF1537" s="27">
        <v>0</v>
      </c>
      <c r="AG1537" s="18"/>
      <c r="AH1537" s="34">
        <v>0</v>
      </c>
      <c r="AI1537" s="34">
        <v>0</v>
      </c>
      <c r="AJ1537" s="34">
        <v>0</v>
      </c>
      <c r="AK1537" s="19"/>
      <c r="AL1537" s="35">
        <v>43860.041655092595</v>
      </c>
      <c r="AM1537" s="16"/>
    </row>
    <row r="1538" spans="1:39" ht="24.75" hidden="1" x14ac:dyDescent="0.25">
      <c r="A1538" s="25" t="s">
        <v>367</v>
      </c>
      <c r="B1538" s="25" t="s">
        <v>51</v>
      </c>
      <c r="C1538" s="39">
        <v>451413</v>
      </c>
      <c r="D1538" s="25" t="s">
        <v>1992</v>
      </c>
      <c r="E1538" s="25" t="s">
        <v>53</v>
      </c>
      <c r="F1538" s="25" t="s">
        <v>63</v>
      </c>
      <c r="G1538" s="25" t="s">
        <v>56</v>
      </c>
      <c r="H1538" s="17"/>
      <c r="I1538" s="17"/>
      <c r="J1538" s="25" t="s">
        <v>1993</v>
      </c>
      <c r="K1538" s="25" t="s">
        <v>65</v>
      </c>
      <c r="L1538" s="25" t="s">
        <v>1994</v>
      </c>
      <c r="M1538" s="25" t="s">
        <v>401</v>
      </c>
      <c r="N1538" s="26">
        <v>0</v>
      </c>
      <c r="O1538" s="26">
        <v>0</v>
      </c>
      <c r="P1538" s="27">
        <v>0</v>
      </c>
      <c r="Q1538" s="18"/>
      <c r="R1538" s="29">
        <v>0</v>
      </c>
      <c r="S1538" s="29">
        <v>0</v>
      </c>
      <c r="T1538" s="30">
        <v>0</v>
      </c>
      <c r="U1538" s="19"/>
      <c r="V1538" s="26">
        <v>0</v>
      </c>
      <c r="W1538" s="26">
        <v>0</v>
      </c>
      <c r="X1538" s="27">
        <v>0</v>
      </c>
      <c r="Y1538" s="18"/>
      <c r="Z1538" s="29">
        <v>0</v>
      </c>
      <c r="AA1538" s="29">
        <v>0</v>
      </c>
      <c r="AB1538" s="30">
        <v>0</v>
      </c>
      <c r="AC1538" s="19"/>
      <c r="AD1538" s="26">
        <v>0</v>
      </c>
      <c r="AE1538" s="26">
        <v>0</v>
      </c>
      <c r="AF1538" s="27">
        <v>0</v>
      </c>
      <c r="AG1538" s="18"/>
      <c r="AH1538" s="34">
        <v>0</v>
      </c>
      <c r="AI1538" s="34">
        <v>0</v>
      </c>
      <c r="AJ1538" s="34">
        <v>0</v>
      </c>
      <c r="AK1538" s="19"/>
      <c r="AL1538" s="35">
        <v>43860.041655092595</v>
      </c>
      <c r="AM1538" s="16"/>
    </row>
    <row r="1539" spans="1:39" ht="33" hidden="1" x14ac:dyDescent="0.25">
      <c r="A1539" s="25" t="s">
        <v>367</v>
      </c>
      <c r="B1539" s="25" t="s">
        <v>1043</v>
      </c>
      <c r="C1539" s="39">
        <v>451419</v>
      </c>
      <c r="D1539" s="25" t="s">
        <v>2071</v>
      </c>
      <c r="E1539" s="25" t="s">
        <v>62</v>
      </c>
      <c r="F1539" s="25" t="s">
        <v>54</v>
      </c>
      <c r="G1539" s="25" t="s">
        <v>289</v>
      </c>
      <c r="H1539" s="17"/>
      <c r="I1539" s="17"/>
      <c r="J1539" s="25" t="s">
        <v>411</v>
      </c>
      <c r="K1539" s="25" t="s">
        <v>65</v>
      </c>
      <c r="L1539" s="25" t="s">
        <v>1045</v>
      </c>
      <c r="M1539" s="25" t="s">
        <v>387</v>
      </c>
      <c r="N1539" s="26">
        <v>139201.23000000001</v>
      </c>
      <c r="O1539" s="26">
        <v>158113.91</v>
      </c>
      <c r="P1539" s="27">
        <v>18912.679999999993</v>
      </c>
      <c r="Q1539" s="28">
        <v>0.13586575348508048</v>
      </c>
      <c r="R1539" s="29">
        <v>27603.83</v>
      </c>
      <c r="S1539" s="29">
        <v>28573.66</v>
      </c>
      <c r="T1539" s="30">
        <v>969.82999999999811</v>
      </c>
      <c r="U1539" s="31">
        <v>3.5133892651852953E-2</v>
      </c>
      <c r="V1539" s="26">
        <v>42439.26</v>
      </c>
      <c r="W1539" s="26">
        <v>44719.17</v>
      </c>
      <c r="X1539" s="27">
        <v>2279.9099999999962</v>
      </c>
      <c r="Y1539" s="28">
        <v>5.3721718993215151E-2</v>
      </c>
      <c r="Z1539" s="29">
        <v>5045.6000000000004</v>
      </c>
      <c r="AA1539" s="29">
        <v>7669.93</v>
      </c>
      <c r="AB1539" s="30">
        <v>2624.33</v>
      </c>
      <c r="AC1539" s="32">
        <v>0.52012248295544627</v>
      </c>
      <c r="AD1539" s="26">
        <v>64112.54</v>
      </c>
      <c r="AE1539" s="26">
        <v>62960</v>
      </c>
      <c r="AF1539" s="27">
        <v>-1152.5400000000009</v>
      </c>
      <c r="AG1539" s="33">
        <v>-1.797682637437233E-2</v>
      </c>
      <c r="AH1539" s="34">
        <v>378</v>
      </c>
      <c r="AI1539" s="34">
        <v>480.5</v>
      </c>
      <c r="AJ1539" s="34">
        <v>102.5</v>
      </c>
      <c r="AK1539" s="32">
        <v>0.27116402116402116</v>
      </c>
      <c r="AL1539" s="35">
        <v>43860.041655092595</v>
      </c>
      <c r="AM1539" s="16"/>
    </row>
    <row r="1540" spans="1:39" ht="24.75" hidden="1" x14ac:dyDescent="0.25">
      <c r="A1540" s="25" t="s">
        <v>367</v>
      </c>
      <c r="B1540" s="25" t="s">
        <v>1040</v>
      </c>
      <c r="C1540" s="39">
        <v>451420</v>
      </c>
      <c r="D1540" s="25" t="s">
        <v>2110</v>
      </c>
      <c r="E1540" s="25" t="s">
        <v>53</v>
      </c>
      <c r="F1540" s="25" t="s">
        <v>54</v>
      </c>
      <c r="G1540" s="25" t="s">
        <v>289</v>
      </c>
      <c r="H1540" s="25" t="s">
        <v>56</v>
      </c>
      <c r="I1540" s="25" t="s">
        <v>56</v>
      </c>
      <c r="J1540" s="25" t="s">
        <v>376</v>
      </c>
      <c r="K1540" s="25" t="s">
        <v>65</v>
      </c>
      <c r="L1540" s="25" t="s">
        <v>2076</v>
      </c>
      <c r="M1540" s="25" t="s">
        <v>374</v>
      </c>
      <c r="N1540" s="26">
        <v>72246.759999999995</v>
      </c>
      <c r="O1540" s="26">
        <v>137909.32</v>
      </c>
      <c r="P1540" s="27">
        <v>65662.560000000012</v>
      </c>
      <c r="Q1540" s="28">
        <v>0.90886511727307928</v>
      </c>
      <c r="R1540" s="29">
        <v>17782.25</v>
      </c>
      <c r="S1540" s="29">
        <v>23779.5</v>
      </c>
      <c r="T1540" s="30">
        <v>5997.25</v>
      </c>
      <c r="U1540" s="31">
        <v>0.33726047041291174</v>
      </c>
      <c r="V1540" s="26">
        <v>11314.31</v>
      </c>
      <c r="W1540" s="26">
        <v>9927.85</v>
      </c>
      <c r="X1540" s="27">
        <v>-1386.4599999999991</v>
      </c>
      <c r="Y1540" s="28">
        <v>-0.122540393537034</v>
      </c>
      <c r="Z1540" s="29">
        <v>2427.1999999999998</v>
      </c>
      <c r="AA1540" s="29">
        <v>3681</v>
      </c>
      <c r="AB1540" s="30">
        <v>1253.8000000000002</v>
      </c>
      <c r="AC1540" s="32">
        <v>0.51656229400131848</v>
      </c>
      <c r="AD1540" s="26">
        <v>40723</v>
      </c>
      <c r="AE1540" s="26">
        <v>86283.98</v>
      </c>
      <c r="AF1540" s="27">
        <v>45560.979999999996</v>
      </c>
      <c r="AG1540" s="33">
        <v>1.1188021511185324</v>
      </c>
      <c r="AH1540" s="34">
        <v>274</v>
      </c>
      <c r="AI1540" s="34">
        <v>319.75</v>
      </c>
      <c r="AJ1540" s="34">
        <v>45.75</v>
      </c>
      <c r="AK1540" s="32">
        <v>0.16697080291970803</v>
      </c>
      <c r="AL1540" s="35">
        <v>43740.041655092595</v>
      </c>
      <c r="AM1540" s="16"/>
    </row>
    <row r="1541" spans="1:39" ht="24.75" hidden="1" x14ac:dyDescent="0.25">
      <c r="A1541" s="25" t="s">
        <v>367</v>
      </c>
      <c r="B1541" s="25" t="s">
        <v>1043</v>
      </c>
      <c r="C1541" s="39">
        <v>451421</v>
      </c>
      <c r="D1541" s="25" t="s">
        <v>2087</v>
      </c>
      <c r="E1541" s="25" t="s">
        <v>53</v>
      </c>
      <c r="F1541" s="25" t="s">
        <v>54</v>
      </c>
      <c r="G1541" s="25" t="s">
        <v>289</v>
      </c>
      <c r="H1541" s="25" t="s">
        <v>56</v>
      </c>
      <c r="I1541" s="25" t="s">
        <v>56</v>
      </c>
      <c r="J1541" s="25" t="s">
        <v>376</v>
      </c>
      <c r="K1541" s="25" t="s">
        <v>65</v>
      </c>
      <c r="L1541" s="25" t="s">
        <v>1045</v>
      </c>
      <c r="M1541" s="25" t="s">
        <v>374</v>
      </c>
      <c r="N1541" s="26">
        <v>23929.97</v>
      </c>
      <c r="O1541" s="26">
        <v>21892.79</v>
      </c>
      <c r="P1541" s="27">
        <v>-2037.1800000000003</v>
      </c>
      <c r="Q1541" s="28">
        <v>-8.5130904886215913E-2</v>
      </c>
      <c r="R1541" s="29">
        <v>9048.0300000000007</v>
      </c>
      <c r="S1541" s="29">
        <v>271.18</v>
      </c>
      <c r="T1541" s="30">
        <v>-8776.85</v>
      </c>
      <c r="U1541" s="31">
        <v>-0.97002883500607306</v>
      </c>
      <c r="V1541" s="26">
        <v>11961.44</v>
      </c>
      <c r="W1541" s="26">
        <v>11639.31</v>
      </c>
      <c r="X1541" s="27">
        <v>-322.13000000000102</v>
      </c>
      <c r="Y1541" s="28">
        <v>-2.6930703995505643E-2</v>
      </c>
      <c r="Z1541" s="29">
        <v>1160.5</v>
      </c>
      <c r="AA1541" s="29">
        <v>0</v>
      </c>
      <c r="AB1541" s="30">
        <v>-1160.5</v>
      </c>
      <c r="AC1541" s="32">
        <v>-1</v>
      </c>
      <c r="AD1541" s="26">
        <v>1760</v>
      </c>
      <c r="AE1541" s="26">
        <v>492.76</v>
      </c>
      <c r="AF1541" s="27">
        <v>-1267.24</v>
      </c>
      <c r="AG1541" s="33">
        <v>-0.72002272727272731</v>
      </c>
      <c r="AH1541" s="34">
        <v>115</v>
      </c>
      <c r="AI1541" s="34">
        <v>111.25</v>
      </c>
      <c r="AJ1541" s="34">
        <v>-3.75</v>
      </c>
      <c r="AK1541" s="32">
        <v>-3.2608695652173912E-2</v>
      </c>
      <c r="AL1541" s="35">
        <v>43837.041655092595</v>
      </c>
      <c r="AM1541" s="16"/>
    </row>
    <row r="1542" spans="1:39" ht="24.75" hidden="1" x14ac:dyDescent="0.25">
      <c r="A1542" s="25" t="s">
        <v>367</v>
      </c>
      <c r="B1542" s="25" t="s">
        <v>1043</v>
      </c>
      <c r="C1542" s="39">
        <v>451422</v>
      </c>
      <c r="D1542" s="25" t="s">
        <v>2023</v>
      </c>
      <c r="E1542" s="25" t="s">
        <v>62</v>
      </c>
      <c r="F1542" s="25" t="s">
        <v>54</v>
      </c>
      <c r="G1542" s="25" t="s">
        <v>289</v>
      </c>
      <c r="H1542" s="17"/>
      <c r="I1542" s="17"/>
      <c r="J1542" s="25" t="s">
        <v>376</v>
      </c>
      <c r="K1542" s="25" t="s">
        <v>65</v>
      </c>
      <c r="L1542" s="25" t="s">
        <v>1045</v>
      </c>
      <c r="M1542" s="25" t="s">
        <v>374</v>
      </c>
      <c r="N1542" s="26">
        <v>181057.6</v>
      </c>
      <c r="O1542" s="26">
        <v>293344.59000000003</v>
      </c>
      <c r="P1542" s="27">
        <v>112286.99000000002</v>
      </c>
      <c r="Q1542" s="28">
        <v>0.62017275165472208</v>
      </c>
      <c r="R1542" s="29">
        <v>33147.129999999997</v>
      </c>
      <c r="S1542" s="29">
        <v>55071.9</v>
      </c>
      <c r="T1542" s="30">
        <v>21924.770000000004</v>
      </c>
      <c r="U1542" s="31">
        <v>0.66143795858042631</v>
      </c>
      <c r="V1542" s="26">
        <v>30873.58</v>
      </c>
      <c r="W1542" s="26">
        <v>52091.39</v>
      </c>
      <c r="X1542" s="27">
        <v>21217.809999999998</v>
      </c>
      <c r="Y1542" s="28">
        <v>0.68724812606766028</v>
      </c>
      <c r="Z1542" s="29">
        <v>5164.2</v>
      </c>
      <c r="AA1542" s="29">
        <v>16426.38</v>
      </c>
      <c r="AB1542" s="30">
        <v>11262.18</v>
      </c>
      <c r="AC1542" s="32">
        <v>2.1808179388869524</v>
      </c>
      <c r="AD1542" s="26">
        <v>111872.69</v>
      </c>
      <c r="AE1542" s="26">
        <v>163168.38</v>
      </c>
      <c r="AF1542" s="27">
        <v>51295.69</v>
      </c>
      <c r="AG1542" s="33">
        <v>0.45851842840285689</v>
      </c>
      <c r="AH1542" s="34">
        <v>494</v>
      </c>
      <c r="AI1542" s="34">
        <v>634</v>
      </c>
      <c r="AJ1542" s="34">
        <v>140</v>
      </c>
      <c r="AK1542" s="32">
        <v>0.2834008097165992</v>
      </c>
      <c r="AL1542" s="35">
        <v>44026.041666666664</v>
      </c>
      <c r="AM1542" s="16"/>
    </row>
    <row r="1543" spans="1:39" ht="16.5" hidden="1" x14ac:dyDescent="0.25">
      <c r="A1543" s="25" t="s">
        <v>367</v>
      </c>
      <c r="B1543" s="25" t="s">
        <v>1043</v>
      </c>
      <c r="C1543" s="39">
        <v>451423</v>
      </c>
      <c r="D1543" s="25" t="s">
        <v>1999</v>
      </c>
      <c r="E1543" s="25" t="s">
        <v>53</v>
      </c>
      <c r="F1543" s="25" t="s">
        <v>63</v>
      </c>
      <c r="G1543" s="25" t="s">
        <v>56</v>
      </c>
      <c r="H1543" s="25" t="s">
        <v>56</v>
      </c>
      <c r="I1543" s="25" t="s">
        <v>56</v>
      </c>
      <c r="J1543" s="25" t="s">
        <v>2024</v>
      </c>
      <c r="K1543" s="25" t="s">
        <v>65</v>
      </c>
      <c r="L1543" s="25" t="s">
        <v>1045</v>
      </c>
      <c r="M1543" s="25" t="s">
        <v>419</v>
      </c>
      <c r="N1543" s="26">
        <v>0</v>
      </c>
      <c r="O1543" s="26">
        <v>0</v>
      </c>
      <c r="P1543" s="27">
        <v>0</v>
      </c>
      <c r="Q1543" s="18"/>
      <c r="R1543" s="29">
        <v>0</v>
      </c>
      <c r="S1543" s="29">
        <v>0</v>
      </c>
      <c r="T1543" s="30">
        <v>0</v>
      </c>
      <c r="U1543" s="19"/>
      <c r="V1543" s="26">
        <v>0</v>
      </c>
      <c r="W1543" s="26">
        <v>0</v>
      </c>
      <c r="X1543" s="27">
        <v>0</v>
      </c>
      <c r="Y1543" s="18"/>
      <c r="Z1543" s="29">
        <v>0</v>
      </c>
      <c r="AA1543" s="29">
        <v>0</v>
      </c>
      <c r="AB1543" s="30">
        <v>0</v>
      </c>
      <c r="AC1543" s="19"/>
      <c r="AD1543" s="26">
        <v>0</v>
      </c>
      <c r="AE1543" s="26">
        <v>0</v>
      </c>
      <c r="AF1543" s="27">
        <v>0</v>
      </c>
      <c r="AG1543" s="18"/>
      <c r="AH1543" s="34">
        <v>0</v>
      </c>
      <c r="AI1543" s="34">
        <v>0</v>
      </c>
      <c r="AJ1543" s="34">
        <v>0</v>
      </c>
      <c r="AK1543" s="19"/>
      <c r="AL1543" s="35">
        <v>43845.041655092595</v>
      </c>
      <c r="AM1543" s="16"/>
    </row>
    <row r="1544" spans="1:39" ht="49.5" hidden="1" x14ac:dyDescent="0.25">
      <c r="A1544" s="25" t="s">
        <v>367</v>
      </c>
      <c r="B1544" s="25" t="s">
        <v>1043</v>
      </c>
      <c r="C1544" s="39">
        <v>451424</v>
      </c>
      <c r="D1544" s="25" t="s">
        <v>2202</v>
      </c>
      <c r="E1544" s="25" t="s">
        <v>53</v>
      </c>
      <c r="F1544" s="25" t="s">
        <v>54</v>
      </c>
      <c r="G1544" s="25" t="s">
        <v>289</v>
      </c>
      <c r="H1544" s="25" t="s">
        <v>56</v>
      </c>
      <c r="I1544" s="25" t="s">
        <v>56</v>
      </c>
      <c r="J1544" s="25" t="s">
        <v>376</v>
      </c>
      <c r="K1544" s="25" t="s">
        <v>65</v>
      </c>
      <c r="L1544" s="25" t="s">
        <v>1045</v>
      </c>
      <c r="M1544" s="25" t="s">
        <v>374</v>
      </c>
      <c r="N1544" s="26">
        <v>94642.19</v>
      </c>
      <c r="O1544" s="26">
        <v>91490.6</v>
      </c>
      <c r="P1544" s="27">
        <v>-3151.5899999999965</v>
      </c>
      <c r="Q1544" s="28">
        <v>-3.3300053601887238E-2</v>
      </c>
      <c r="R1544" s="29">
        <v>14122.75</v>
      </c>
      <c r="S1544" s="29">
        <v>920.72</v>
      </c>
      <c r="T1544" s="30">
        <v>-13202.03</v>
      </c>
      <c r="U1544" s="31">
        <v>-0.93480589828468252</v>
      </c>
      <c r="V1544" s="26">
        <v>52623.7</v>
      </c>
      <c r="W1544" s="26">
        <v>47023.839999999997</v>
      </c>
      <c r="X1544" s="27">
        <v>-5599.8600000000006</v>
      </c>
      <c r="Y1544" s="28">
        <v>-0.10641327006652898</v>
      </c>
      <c r="Z1544" s="29">
        <v>1956.2</v>
      </c>
      <c r="AA1544" s="29">
        <v>0</v>
      </c>
      <c r="AB1544" s="30">
        <v>-1956.2</v>
      </c>
      <c r="AC1544" s="32">
        <v>-1</v>
      </c>
      <c r="AD1544" s="26">
        <v>25939.54</v>
      </c>
      <c r="AE1544" s="26">
        <v>0</v>
      </c>
      <c r="AF1544" s="27">
        <v>-25939.54</v>
      </c>
      <c r="AG1544" s="33">
        <v>-1</v>
      </c>
      <c r="AH1544" s="34">
        <v>207</v>
      </c>
      <c r="AI1544" s="34">
        <v>223.25</v>
      </c>
      <c r="AJ1544" s="34">
        <v>16.25</v>
      </c>
      <c r="AK1544" s="32">
        <v>7.85024154589372E-2</v>
      </c>
      <c r="AL1544" s="35">
        <v>43845.041655092595</v>
      </c>
      <c r="AM1544" s="16"/>
    </row>
    <row r="1545" spans="1:39" ht="24.75" hidden="1" x14ac:dyDescent="0.25">
      <c r="A1545" s="25" t="s">
        <v>367</v>
      </c>
      <c r="B1545" s="25" t="s">
        <v>1040</v>
      </c>
      <c r="C1545" s="39">
        <v>451425</v>
      </c>
      <c r="D1545" s="25" t="s">
        <v>2249</v>
      </c>
      <c r="E1545" s="25" t="s">
        <v>53</v>
      </c>
      <c r="F1545" s="25" t="s">
        <v>63</v>
      </c>
      <c r="G1545" s="25" t="s">
        <v>56</v>
      </c>
      <c r="H1545" s="25" t="s">
        <v>56</v>
      </c>
      <c r="I1545" s="25" t="s">
        <v>56</v>
      </c>
      <c r="J1545" s="17"/>
      <c r="K1545" s="25" t="s">
        <v>65</v>
      </c>
      <c r="L1545" s="25" t="s">
        <v>2076</v>
      </c>
      <c r="M1545" s="25" t="s">
        <v>419</v>
      </c>
      <c r="N1545" s="26">
        <v>0</v>
      </c>
      <c r="O1545" s="26">
        <v>1463.79</v>
      </c>
      <c r="P1545" s="27">
        <v>1463.79</v>
      </c>
      <c r="Q1545" s="18"/>
      <c r="R1545" s="29">
        <v>0</v>
      </c>
      <c r="S1545" s="29">
        <v>1463.79</v>
      </c>
      <c r="T1545" s="30">
        <v>1463.79</v>
      </c>
      <c r="U1545" s="19"/>
      <c r="V1545" s="26">
        <v>0</v>
      </c>
      <c r="W1545" s="26">
        <v>0</v>
      </c>
      <c r="X1545" s="27">
        <v>0</v>
      </c>
      <c r="Y1545" s="18"/>
      <c r="Z1545" s="29">
        <v>0</v>
      </c>
      <c r="AA1545" s="29">
        <v>0</v>
      </c>
      <c r="AB1545" s="30">
        <v>0</v>
      </c>
      <c r="AC1545" s="19"/>
      <c r="AD1545" s="26">
        <v>0</v>
      </c>
      <c r="AE1545" s="26">
        <v>0</v>
      </c>
      <c r="AF1545" s="27">
        <v>0</v>
      </c>
      <c r="AG1545" s="18"/>
      <c r="AH1545" s="34">
        <v>0</v>
      </c>
      <c r="AI1545" s="34">
        <v>23</v>
      </c>
      <c r="AJ1545" s="34">
        <v>23</v>
      </c>
      <c r="AK1545" s="19"/>
      <c r="AL1545" s="35">
        <v>43591.999988425923</v>
      </c>
      <c r="AM1545" s="16"/>
    </row>
    <row r="1546" spans="1:39" ht="16.5" hidden="1" x14ac:dyDescent="0.25">
      <c r="A1546" s="25" t="s">
        <v>367</v>
      </c>
      <c r="B1546" s="25" t="s">
        <v>1043</v>
      </c>
      <c r="C1546" s="39">
        <v>451426</v>
      </c>
      <c r="D1546" s="25" t="s">
        <v>2082</v>
      </c>
      <c r="E1546" s="25" t="s">
        <v>53</v>
      </c>
      <c r="F1546" s="25" t="s">
        <v>63</v>
      </c>
      <c r="G1546" s="25" t="s">
        <v>56</v>
      </c>
      <c r="H1546" s="25" t="s">
        <v>56</v>
      </c>
      <c r="I1546" s="25" t="s">
        <v>56</v>
      </c>
      <c r="J1546" s="25" t="s">
        <v>2024</v>
      </c>
      <c r="K1546" s="25" t="s">
        <v>65</v>
      </c>
      <c r="L1546" s="25" t="s">
        <v>1045</v>
      </c>
      <c r="M1546" s="25" t="s">
        <v>419</v>
      </c>
      <c r="N1546" s="26">
        <v>0</v>
      </c>
      <c r="O1546" s="26">
        <v>0</v>
      </c>
      <c r="P1546" s="27">
        <v>0</v>
      </c>
      <c r="Q1546" s="18"/>
      <c r="R1546" s="29">
        <v>0</v>
      </c>
      <c r="S1546" s="29">
        <v>0</v>
      </c>
      <c r="T1546" s="30">
        <v>0</v>
      </c>
      <c r="U1546" s="19"/>
      <c r="V1546" s="26">
        <v>0</v>
      </c>
      <c r="W1546" s="26">
        <v>0</v>
      </c>
      <c r="X1546" s="27">
        <v>0</v>
      </c>
      <c r="Y1546" s="18"/>
      <c r="Z1546" s="29">
        <v>0</v>
      </c>
      <c r="AA1546" s="29">
        <v>0</v>
      </c>
      <c r="AB1546" s="30">
        <v>0</v>
      </c>
      <c r="AC1546" s="19"/>
      <c r="AD1546" s="26">
        <v>0</v>
      </c>
      <c r="AE1546" s="26">
        <v>0</v>
      </c>
      <c r="AF1546" s="27">
        <v>0</v>
      </c>
      <c r="AG1546" s="18"/>
      <c r="AH1546" s="34">
        <v>0</v>
      </c>
      <c r="AI1546" s="34">
        <v>0</v>
      </c>
      <c r="AJ1546" s="34">
        <v>0</v>
      </c>
      <c r="AK1546" s="19"/>
      <c r="AL1546" s="35">
        <v>43571.041655092595</v>
      </c>
      <c r="AM1546" s="16"/>
    </row>
    <row r="1547" spans="1:39" ht="24.75" hidden="1" x14ac:dyDescent="0.25">
      <c r="A1547" s="25" t="s">
        <v>367</v>
      </c>
      <c r="B1547" s="25" t="s">
        <v>1040</v>
      </c>
      <c r="C1547" s="39">
        <v>451427</v>
      </c>
      <c r="D1547" s="25" t="s">
        <v>2311</v>
      </c>
      <c r="E1547" s="25" t="s">
        <v>53</v>
      </c>
      <c r="F1547" s="25" t="s">
        <v>54</v>
      </c>
      <c r="G1547" s="25" t="s">
        <v>90</v>
      </c>
      <c r="H1547" s="25" t="s">
        <v>56</v>
      </c>
      <c r="I1547" s="25" t="s">
        <v>56</v>
      </c>
      <c r="J1547" s="17"/>
      <c r="K1547" s="25" t="s">
        <v>65</v>
      </c>
      <c r="L1547" s="25" t="s">
        <v>2076</v>
      </c>
      <c r="M1547" s="25" t="s">
        <v>387</v>
      </c>
      <c r="N1547" s="26">
        <v>27794.52</v>
      </c>
      <c r="O1547" s="26">
        <v>34773.480000000003</v>
      </c>
      <c r="P1547" s="27">
        <v>6978.9600000000028</v>
      </c>
      <c r="Q1547" s="28">
        <v>0.25109122229849634</v>
      </c>
      <c r="R1547" s="29">
        <v>14061.04</v>
      </c>
      <c r="S1547" s="29">
        <v>16253.99</v>
      </c>
      <c r="T1547" s="30">
        <v>2192.9499999999989</v>
      </c>
      <c r="U1547" s="31">
        <v>0.15595930315254056</v>
      </c>
      <c r="V1547" s="26">
        <v>10807.78</v>
      </c>
      <c r="W1547" s="26">
        <v>11503.25</v>
      </c>
      <c r="X1547" s="27">
        <v>695.46999999999935</v>
      </c>
      <c r="Y1547" s="28">
        <v>6.4349015246424265E-2</v>
      </c>
      <c r="Z1547" s="29">
        <v>2925.7</v>
      </c>
      <c r="AA1547" s="29">
        <v>868.48</v>
      </c>
      <c r="AB1547" s="30">
        <v>-2057.2199999999998</v>
      </c>
      <c r="AC1547" s="32">
        <v>-0.70315480056054958</v>
      </c>
      <c r="AD1547" s="26">
        <v>0</v>
      </c>
      <c r="AE1547" s="26">
        <v>0</v>
      </c>
      <c r="AF1547" s="27">
        <v>0</v>
      </c>
      <c r="AG1547" s="18"/>
      <c r="AH1547" s="34">
        <v>192.5</v>
      </c>
      <c r="AI1547" s="34">
        <v>251.5</v>
      </c>
      <c r="AJ1547" s="34">
        <v>59</v>
      </c>
      <c r="AK1547" s="32">
        <v>0.30649350649350648</v>
      </c>
      <c r="AL1547" s="35">
        <v>43571.041655092595</v>
      </c>
      <c r="AM1547" s="16"/>
    </row>
    <row r="1548" spans="1:39" ht="16.5" hidden="1" x14ac:dyDescent="0.25">
      <c r="A1548" s="25" t="s">
        <v>367</v>
      </c>
      <c r="B1548" s="25" t="s">
        <v>1043</v>
      </c>
      <c r="C1548" s="39">
        <v>451428</v>
      </c>
      <c r="D1548" s="25" t="s">
        <v>2124</v>
      </c>
      <c r="E1548" s="25" t="s">
        <v>53</v>
      </c>
      <c r="F1548" s="25" t="s">
        <v>63</v>
      </c>
      <c r="G1548" s="25" t="s">
        <v>56</v>
      </c>
      <c r="H1548" s="25" t="s">
        <v>56</v>
      </c>
      <c r="I1548" s="25" t="s">
        <v>56</v>
      </c>
      <c r="J1548" s="25" t="s">
        <v>2024</v>
      </c>
      <c r="K1548" s="25" t="s">
        <v>65</v>
      </c>
      <c r="L1548" s="25" t="s">
        <v>1045</v>
      </c>
      <c r="M1548" s="25" t="s">
        <v>419</v>
      </c>
      <c r="N1548" s="26">
        <v>0</v>
      </c>
      <c r="O1548" s="26">
        <v>0</v>
      </c>
      <c r="P1548" s="27">
        <v>0</v>
      </c>
      <c r="Q1548" s="18"/>
      <c r="R1548" s="29">
        <v>0</v>
      </c>
      <c r="S1548" s="29">
        <v>0</v>
      </c>
      <c r="T1548" s="30">
        <v>0</v>
      </c>
      <c r="U1548" s="19"/>
      <c r="V1548" s="26">
        <v>0</v>
      </c>
      <c r="W1548" s="26">
        <v>0</v>
      </c>
      <c r="X1548" s="27">
        <v>0</v>
      </c>
      <c r="Y1548" s="18"/>
      <c r="Z1548" s="29">
        <v>0</v>
      </c>
      <c r="AA1548" s="29">
        <v>0</v>
      </c>
      <c r="AB1548" s="30">
        <v>0</v>
      </c>
      <c r="AC1548" s="19"/>
      <c r="AD1548" s="26">
        <v>0</v>
      </c>
      <c r="AE1548" s="26">
        <v>0</v>
      </c>
      <c r="AF1548" s="27">
        <v>0</v>
      </c>
      <c r="AG1548" s="18"/>
      <c r="AH1548" s="34">
        <v>0</v>
      </c>
      <c r="AI1548" s="34">
        <v>0</v>
      </c>
      <c r="AJ1548" s="34">
        <v>0</v>
      </c>
      <c r="AK1548" s="19"/>
      <c r="AL1548" s="35">
        <v>43861.041655092595</v>
      </c>
      <c r="AM1548" s="16"/>
    </row>
    <row r="1549" spans="1:39" ht="33" hidden="1" x14ac:dyDescent="0.25">
      <c r="A1549" s="25" t="s">
        <v>367</v>
      </c>
      <c r="B1549" s="25" t="s">
        <v>1043</v>
      </c>
      <c r="C1549" s="39">
        <v>451429</v>
      </c>
      <c r="D1549" s="25" t="s">
        <v>2125</v>
      </c>
      <c r="E1549" s="25" t="s">
        <v>62</v>
      </c>
      <c r="F1549" s="25" t="s">
        <v>54</v>
      </c>
      <c r="G1549" s="25" t="s">
        <v>289</v>
      </c>
      <c r="H1549" s="17"/>
      <c r="I1549" s="17"/>
      <c r="J1549" s="25" t="s">
        <v>376</v>
      </c>
      <c r="K1549" s="25" t="s">
        <v>65</v>
      </c>
      <c r="L1549" s="25" t="s">
        <v>1045</v>
      </c>
      <c r="M1549" s="25" t="s">
        <v>387</v>
      </c>
      <c r="N1549" s="26">
        <v>51618.37</v>
      </c>
      <c r="O1549" s="26">
        <v>63212.81</v>
      </c>
      <c r="P1549" s="27">
        <v>11594.439999999995</v>
      </c>
      <c r="Q1549" s="28">
        <v>0.22461848369098045</v>
      </c>
      <c r="R1549" s="29">
        <v>21370.36</v>
      </c>
      <c r="S1549" s="29">
        <v>16629.599999999999</v>
      </c>
      <c r="T1549" s="30">
        <v>-4740.760000000002</v>
      </c>
      <c r="U1549" s="31">
        <v>-0.22183809725245629</v>
      </c>
      <c r="V1549" s="26">
        <v>26993.200000000001</v>
      </c>
      <c r="W1549" s="26">
        <v>36782.620000000003</v>
      </c>
      <c r="X1549" s="27">
        <v>9789.4200000000019</v>
      </c>
      <c r="Y1549" s="28">
        <v>0.36266244832031774</v>
      </c>
      <c r="Z1549" s="29">
        <v>3254.81</v>
      </c>
      <c r="AA1549" s="29">
        <v>6493.75</v>
      </c>
      <c r="AB1549" s="30">
        <v>3238.94</v>
      </c>
      <c r="AC1549" s="32">
        <v>0.99512413935068411</v>
      </c>
      <c r="AD1549" s="26">
        <v>0</v>
      </c>
      <c r="AE1549" s="26">
        <v>0</v>
      </c>
      <c r="AF1549" s="27">
        <v>0</v>
      </c>
      <c r="AG1549" s="18"/>
      <c r="AH1549" s="34">
        <v>160</v>
      </c>
      <c r="AI1549" s="34">
        <v>212.25</v>
      </c>
      <c r="AJ1549" s="34">
        <v>52.25</v>
      </c>
      <c r="AK1549" s="32">
        <v>0.32656249999999998</v>
      </c>
      <c r="AL1549" s="35">
        <v>43861.041655092595</v>
      </c>
      <c r="AM1549" s="16"/>
    </row>
    <row r="1550" spans="1:39" ht="24.75" hidden="1" x14ac:dyDescent="0.25">
      <c r="A1550" s="25" t="s">
        <v>367</v>
      </c>
      <c r="B1550" s="25" t="s">
        <v>1040</v>
      </c>
      <c r="C1550" s="39">
        <v>451430</v>
      </c>
      <c r="D1550" s="25" t="s">
        <v>2026</v>
      </c>
      <c r="E1550" s="25" t="s">
        <v>53</v>
      </c>
      <c r="F1550" s="25" t="s">
        <v>54</v>
      </c>
      <c r="G1550" s="25" t="s">
        <v>289</v>
      </c>
      <c r="H1550" s="25" t="s">
        <v>56</v>
      </c>
      <c r="I1550" s="25" t="s">
        <v>56</v>
      </c>
      <c r="J1550" s="25" t="s">
        <v>381</v>
      </c>
      <c r="K1550" s="25" t="s">
        <v>58</v>
      </c>
      <c r="L1550" s="25" t="s">
        <v>384</v>
      </c>
      <c r="M1550" s="25" t="s">
        <v>1989</v>
      </c>
      <c r="N1550" s="26">
        <v>1586081</v>
      </c>
      <c r="O1550" s="26">
        <v>1724943.96</v>
      </c>
      <c r="P1550" s="27">
        <v>138862.95999999996</v>
      </c>
      <c r="Q1550" s="28">
        <v>8.7550988883922043E-2</v>
      </c>
      <c r="R1550" s="29">
        <v>76885.87</v>
      </c>
      <c r="S1550" s="29">
        <v>12626.68</v>
      </c>
      <c r="T1550" s="30">
        <v>-64259.189999999995</v>
      </c>
      <c r="U1550" s="31">
        <v>-0.83577372539323547</v>
      </c>
      <c r="V1550" s="26">
        <v>310923.06</v>
      </c>
      <c r="W1550" s="26">
        <v>446486.44</v>
      </c>
      <c r="X1550" s="27">
        <v>135563.38</v>
      </c>
      <c r="Y1550" s="28">
        <v>0.43600297771416507</v>
      </c>
      <c r="Z1550" s="29">
        <v>5660</v>
      </c>
      <c r="AA1550" s="29">
        <v>380</v>
      </c>
      <c r="AB1550" s="30">
        <v>-5280</v>
      </c>
      <c r="AC1550" s="32">
        <v>-0.93286219081272082</v>
      </c>
      <c r="AD1550" s="26">
        <v>1192612.07</v>
      </c>
      <c r="AE1550" s="26">
        <v>122887.74</v>
      </c>
      <c r="AF1550" s="27">
        <v>-1069724.33</v>
      </c>
      <c r="AG1550" s="33">
        <v>-0.89695916795475672</v>
      </c>
      <c r="AH1550" s="34">
        <v>1059</v>
      </c>
      <c r="AI1550" s="34">
        <v>943.55</v>
      </c>
      <c r="AJ1550" s="34">
        <v>-115.45000000000005</v>
      </c>
      <c r="AK1550" s="32">
        <v>-0.10901794145420211</v>
      </c>
      <c r="AL1550" s="35">
        <v>43796.041655092595</v>
      </c>
      <c r="AM1550" s="16"/>
    </row>
    <row r="1551" spans="1:39" ht="33" hidden="1" x14ac:dyDescent="0.25">
      <c r="A1551" s="25" t="s">
        <v>367</v>
      </c>
      <c r="B1551" s="25" t="s">
        <v>1040</v>
      </c>
      <c r="C1551" s="39">
        <v>451431</v>
      </c>
      <c r="D1551" s="25" t="s">
        <v>2127</v>
      </c>
      <c r="E1551" s="25" t="s">
        <v>53</v>
      </c>
      <c r="F1551" s="25" t="s">
        <v>54</v>
      </c>
      <c r="G1551" s="25" t="s">
        <v>289</v>
      </c>
      <c r="H1551" s="25" t="s">
        <v>56</v>
      </c>
      <c r="I1551" s="25" t="s">
        <v>56</v>
      </c>
      <c r="J1551" s="25" t="s">
        <v>401</v>
      </c>
      <c r="K1551" s="25" t="s">
        <v>65</v>
      </c>
      <c r="L1551" s="25" t="s">
        <v>484</v>
      </c>
      <c r="M1551" s="25" t="s">
        <v>401</v>
      </c>
      <c r="N1551" s="26">
        <v>0</v>
      </c>
      <c r="O1551" s="26">
        <v>0</v>
      </c>
      <c r="P1551" s="27">
        <v>0</v>
      </c>
      <c r="Q1551" s="18"/>
      <c r="R1551" s="29">
        <v>0</v>
      </c>
      <c r="S1551" s="29">
        <v>0</v>
      </c>
      <c r="T1551" s="30">
        <v>0</v>
      </c>
      <c r="U1551" s="19"/>
      <c r="V1551" s="26">
        <v>0</v>
      </c>
      <c r="W1551" s="26">
        <v>0</v>
      </c>
      <c r="X1551" s="27">
        <v>0</v>
      </c>
      <c r="Y1551" s="18"/>
      <c r="Z1551" s="29">
        <v>0</v>
      </c>
      <c r="AA1551" s="29">
        <v>0</v>
      </c>
      <c r="AB1551" s="30">
        <v>0</v>
      </c>
      <c r="AC1551" s="19"/>
      <c r="AD1551" s="26">
        <v>0</v>
      </c>
      <c r="AE1551" s="26">
        <v>0</v>
      </c>
      <c r="AF1551" s="27">
        <v>0</v>
      </c>
      <c r="AG1551" s="18"/>
      <c r="AH1551" s="34">
        <v>0</v>
      </c>
      <c r="AI1551" s="34">
        <v>0</v>
      </c>
      <c r="AJ1551" s="34">
        <v>0</v>
      </c>
      <c r="AK1551" s="19"/>
      <c r="AL1551" s="35">
        <v>43488.041655092595</v>
      </c>
      <c r="AM1551" s="16"/>
    </row>
    <row r="1552" spans="1:39" ht="33" hidden="1" x14ac:dyDescent="0.25">
      <c r="A1552" s="25" t="s">
        <v>367</v>
      </c>
      <c r="B1552" s="25" t="s">
        <v>1040</v>
      </c>
      <c r="C1552" s="39">
        <v>451447</v>
      </c>
      <c r="D1552" s="25" t="s">
        <v>2061</v>
      </c>
      <c r="E1552" s="25" t="s">
        <v>53</v>
      </c>
      <c r="F1552" s="25" t="s">
        <v>54</v>
      </c>
      <c r="G1552" s="25" t="s">
        <v>289</v>
      </c>
      <c r="H1552" s="25" t="s">
        <v>56</v>
      </c>
      <c r="I1552" s="25" t="s">
        <v>56</v>
      </c>
      <c r="J1552" s="25" t="s">
        <v>381</v>
      </c>
      <c r="K1552" s="25" t="s">
        <v>58</v>
      </c>
      <c r="L1552" s="25" t="s">
        <v>431</v>
      </c>
      <c r="M1552" s="25" t="s">
        <v>1989</v>
      </c>
      <c r="N1552" s="26">
        <v>47777.36</v>
      </c>
      <c r="O1552" s="26">
        <v>36810.71</v>
      </c>
      <c r="P1552" s="27">
        <v>-10966.650000000001</v>
      </c>
      <c r="Q1552" s="28">
        <v>-0.22953654199394863</v>
      </c>
      <c r="R1552" s="29">
        <v>45450</v>
      </c>
      <c r="S1552" s="29">
        <v>4528.71</v>
      </c>
      <c r="T1552" s="30">
        <v>-40921.29</v>
      </c>
      <c r="U1552" s="31">
        <v>-0.90035841584158416</v>
      </c>
      <c r="V1552" s="26">
        <v>169.8</v>
      </c>
      <c r="W1552" s="26">
        <v>0</v>
      </c>
      <c r="X1552" s="27">
        <v>-169.8</v>
      </c>
      <c r="Y1552" s="28">
        <v>-1</v>
      </c>
      <c r="Z1552" s="29">
        <v>0</v>
      </c>
      <c r="AA1552" s="29">
        <v>456</v>
      </c>
      <c r="AB1552" s="30">
        <v>456</v>
      </c>
      <c r="AC1552" s="19"/>
      <c r="AD1552" s="26">
        <v>2157.56</v>
      </c>
      <c r="AE1552" s="26">
        <v>31307.360000000001</v>
      </c>
      <c r="AF1552" s="27">
        <v>29149.8</v>
      </c>
      <c r="AG1552" s="33">
        <v>13.510539683716791</v>
      </c>
      <c r="AH1552" s="34">
        <v>30</v>
      </c>
      <c r="AI1552" s="34">
        <v>41.5</v>
      </c>
      <c r="AJ1552" s="34">
        <v>11.5</v>
      </c>
      <c r="AK1552" s="32">
        <v>0.38333333333333336</v>
      </c>
      <c r="AL1552" s="35">
        <v>43665.041655092595</v>
      </c>
      <c r="AM1552" s="16"/>
    </row>
    <row r="1553" spans="1:39" ht="24.75" hidden="1" x14ac:dyDescent="0.25">
      <c r="A1553" s="25" t="s">
        <v>367</v>
      </c>
      <c r="B1553" s="25" t="s">
        <v>1040</v>
      </c>
      <c r="C1553" s="39">
        <v>451450</v>
      </c>
      <c r="D1553" s="25" t="s">
        <v>2042</v>
      </c>
      <c r="E1553" s="25" t="s">
        <v>53</v>
      </c>
      <c r="F1553" s="25" t="s">
        <v>54</v>
      </c>
      <c r="G1553" s="25" t="s">
        <v>289</v>
      </c>
      <c r="H1553" s="25" t="s">
        <v>56</v>
      </c>
      <c r="I1553" s="25" t="s">
        <v>56</v>
      </c>
      <c r="J1553" s="25" t="s">
        <v>1159</v>
      </c>
      <c r="K1553" s="25" t="s">
        <v>65</v>
      </c>
      <c r="L1553" s="25" t="s">
        <v>402</v>
      </c>
      <c r="M1553" s="25" t="s">
        <v>387</v>
      </c>
      <c r="N1553" s="26">
        <v>125845.46</v>
      </c>
      <c r="O1553" s="26">
        <v>111832.8</v>
      </c>
      <c r="P1553" s="27">
        <v>-14012.660000000003</v>
      </c>
      <c r="Q1553" s="28">
        <v>-0.11134815669949479</v>
      </c>
      <c r="R1553" s="29">
        <v>31555.16</v>
      </c>
      <c r="S1553" s="29">
        <v>5450.37</v>
      </c>
      <c r="T1553" s="30">
        <v>-26104.79</v>
      </c>
      <c r="U1553" s="31">
        <v>-0.8272748418959055</v>
      </c>
      <c r="V1553" s="26">
        <v>78357.399999999994</v>
      </c>
      <c r="W1553" s="26">
        <v>55328.62</v>
      </c>
      <c r="X1553" s="27">
        <v>-23028.779999999992</v>
      </c>
      <c r="Y1553" s="28">
        <v>-0.29389413124988822</v>
      </c>
      <c r="Z1553" s="29">
        <v>10879.2</v>
      </c>
      <c r="AA1553" s="29">
        <v>0</v>
      </c>
      <c r="AB1553" s="30">
        <v>-10879.2</v>
      </c>
      <c r="AC1553" s="32">
        <v>-1</v>
      </c>
      <c r="AD1553" s="26">
        <v>5053.7</v>
      </c>
      <c r="AE1553" s="26">
        <v>0</v>
      </c>
      <c r="AF1553" s="27">
        <v>-5053.7</v>
      </c>
      <c r="AG1553" s="33">
        <v>-1</v>
      </c>
      <c r="AH1553" s="34">
        <v>467</v>
      </c>
      <c r="AI1553" s="34">
        <v>508.5</v>
      </c>
      <c r="AJ1553" s="34">
        <v>41.5</v>
      </c>
      <c r="AK1553" s="32">
        <v>8.8865096359743045E-2</v>
      </c>
      <c r="AL1553" s="35">
        <v>43618.999988425923</v>
      </c>
      <c r="AM1553" s="16"/>
    </row>
    <row r="1554" spans="1:39" ht="16.5" hidden="1" x14ac:dyDescent="0.25">
      <c r="A1554" s="25" t="s">
        <v>367</v>
      </c>
      <c r="B1554" s="25" t="s">
        <v>1040</v>
      </c>
      <c r="C1554" s="39">
        <v>451458</v>
      </c>
      <c r="D1554" s="25" t="s">
        <v>2011</v>
      </c>
      <c r="E1554" s="25" t="s">
        <v>53</v>
      </c>
      <c r="F1554" s="25" t="s">
        <v>54</v>
      </c>
      <c r="G1554" s="25" t="s">
        <v>56</v>
      </c>
      <c r="H1554" s="25" t="s">
        <v>56</v>
      </c>
      <c r="I1554" s="25" t="s">
        <v>56</v>
      </c>
      <c r="J1554" s="17"/>
      <c r="K1554" s="25" t="s">
        <v>65</v>
      </c>
      <c r="L1554" s="25" t="s">
        <v>467</v>
      </c>
      <c r="M1554" s="25" t="s">
        <v>419</v>
      </c>
      <c r="N1554" s="26">
        <v>0</v>
      </c>
      <c r="O1554" s="26">
        <v>1280.07</v>
      </c>
      <c r="P1554" s="27">
        <v>1280.07</v>
      </c>
      <c r="Q1554" s="18"/>
      <c r="R1554" s="29">
        <v>0</v>
      </c>
      <c r="S1554" s="29">
        <v>0</v>
      </c>
      <c r="T1554" s="30">
        <v>0</v>
      </c>
      <c r="U1554" s="19"/>
      <c r="V1554" s="26">
        <v>0</v>
      </c>
      <c r="W1554" s="26">
        <v>0</v>
      </c>
      <c r="X1554" s="27">
        <v>0</v>
      </c>
      <c r="Y1554" s="18"/>
      <c r="Z1554" s="29">
        <v>0</v>
      </c>
      <c r="AA1554" s="29">
        <v>0</v>
      </c>
      <c r="AB1554" s="30">
        <v>0</v>
      </c>
      <c r="AC1554" s="19"/>
      <c r="AD1554" s="26">
        <v>0</v>
      </c>
      <c r="AE1554" s="26">
        <v>0</v>
      </c>
      <c r="AF1554" s="27">
        <v>0</v>
      </c>
      <c r="AG1554" s="18"/>
      <c r="AH1554" s="34">
        <v>0</v>
      </c>
      <c r="AI1554" s="34">
        <v>0</v>
      </c>
      <c r="AJ1554" s="34">
        <v>0</v>
      </c>
      <c r="AK1554" s="19"/>
      <c r="AL1554" s="35">
        <v>43495.041655092595</v>
      </c>
      <c r="AM1554" s="16"/>
    </row>
    <row r="1555" spans="1:39" ht="41.25" hidden="1" x14ac:dyDescent="0.25">
      <c r="A1555" s="25" t="s">
        <v>367</v>
      </c>
      <c r="B1555" s="25" t="s">
        <v>1040</v>
      </c>
      <c r="C1555" s="39">
        <v>451463</v>
      </c>
      <c r="D1555" s="25" t="s">
        <v>2409</v>
      </c>
      <c r="E1555" s="25" t="s">
        <v>53</v>
      </c>
      <c r="F1555" s="25" t="s">
        <v>54</v>
      </c>
      <c r="G1555" s="25" t="s">
        <v>56</v>
      </c>
      <c r="H1555" s="25" t="s">
        <v>56</v>
      </c>
      <c r="I1555" s="25" t="s">
        <v>56</v>
      </c>
      <c r="J1555" s="17"/>
      <c r="K1555" s="25" t="s">
        <v>65</v>
      </c>
      <c r="L1555" s="25" t="s">
        <v>467</v>
      </c>
      <c r="M1555" s="25" t="s">
        <v>419</v>
      </c>
      <c r="N1555" s="26">
        <v>0</v>
      </c>
      <c r="O1555" s="26">
        <v>272</v>
      </c>
      <c r="P1555" s="27">
        <v>272</v>
      </c>
      <c r="Q1555" s="18"/>
      <c r="R1555" s="29">
        <v>0</v>
      </c>
      <c r="S1555" s="29">
        <v>0</v>
      </c>
      <c r="T1555" s="30">
        <v>0</v>
      </c>
      <c r="U1555" s="19"/>
      <c r="V1555" s="26">
        <v>0</v>
      </c>
      <c r="W1555" s="26">
        <v>0</v>
      </c>
      <c r="X1555" s="27">
        <v>0</v>
      </c>
      <c r="Y1555" s="18"/>
      <c r="Z1555" s="29">
        <v>0</v>
      </c>
      <c r="AA1555" s="29">
        <v>0</v>
      </c>
      <c r="AB1555" s="30">
        <v>0</v>
      </c>
      <c r="AC1555" s="19"/>
      <c r="AD1555" s="26">
        <v>0</v>
      </c>
      <c r="AE1555" s="26">
        <v>0</v>
      </c>
      <c r="AF1555" s="27">
        <v>0</v>
      </c>
      <c r="AG1555" s="18"/>
      <c r="AH1555" s="34">
        <v>0</v>
      </c>
      <c r="AI1555" s="34">
        <v>0</v>
      </c>
      <c r="AJ1555" s="34">
        <v>0</v>
      </c>
      <c r="AK1555" s="19"/>
      <c r="AL1555" s="35">
        <v>43495.041655092595</v>
      </c>
      <c r="AM1555" s="16"/>
    </row>
    <row r="1556" spans="1:39" ht="24.75" hidden="1" x14ac:dyDescent="0.25">
      <c r="A1556" s="25" t="s">
        <v>367</v>
      </c>
      <c r="B1556" s="25" t="s">
        <v>1040</v>
      </c>
      <c r="C1556" s="39">
        <v>451467</v>
      </c>
      <c r="D1556" s="25" t="s">
        <v>2062</v>
      </c>
      <c r="E1556" s="25" t="s">
        <v>53</v>
      </c>
      <c r="F1556" s="25" t="s">
        <v>54</v>
      </c>
      <c r="G1556" s="25" t="s">
        <v>289</v>
      </c>
      <c r="H1556" s="25" t="s">
        <v>56</v>
      </c>
      <c r="I1556" s="25" t="s">
        <v>56</v>
      </c>
      <c r="J1556" s="25" t="s">
        <v>401</v>
      </c>
      <c r="K1556" s="25" t="s">
        <v>65</v>
      </c>
      <c r="L1556" s="25" t="s">
        <v>472</v>
      </c>
      <c r="M1556" s="25" t="s">
        <v>374</v>
      </c>
      <c r="N1556" s="26">
        <v>51234.09</v>
      </c>
      <c r="O1556" s="26">
        <v>50628.1</v>
      </c>
      <c r="P1556" s="27">
        <v>-605.98999999999796</v>
      </c>
      <c r="Q1556" s="28">
        <v>-1.1827866953428821E-2</v>
      </c>
      <c r="R1556" s="29">
        <v>12556.1</v>
      </c>
      <c r="S1556" s="29">
        <v>0</v>
      </c>
      <c r="T1556" s="30">
        <v>-12556.1</v>
      </c>
      <c r="U1556" s="31">
        <v>-1</v>
      </c>
      <c r="V1556" s="26">
        <v>37286.99</v>
      </c>
      <c r="W1556" s="26">
        <v>37801.410000000003</v>
      </c>
      <c r="X1556" s="27">
        <v>514.42000000000553</v>
      </c>
      <c r="Y1556" s="28">
        <v>1.3796232948811517E-2</v>
      </c>
      <c r="Z1556" s="29">
        <v>1391</v>
      </c>
      <c r="AA1556" s="29">
        <v>0</v>
      </c>
      <c r="AB1556" s="30">
        <v>-1391</v>
      </c>
      <c r="AC1556" s="32">
        <v>-1</v>
      </c>
      <c r="AD1556" s="26">
        <v>0</v>
      </c>
      <c r="AE1556" s="26">
        <v>0</v>
      </c>
      <c r="AF1556" s="27">
        <v>0</v>
      </c>
      <c r="AG1556" s="18"/>
      <c r="AH1556" s="34">
        <v>184.999999</v>
      </c>
      <c r="AI1556" s="34">
        <v>163.25</v>
      </c>
      <c r="AJ1556" s="34">
        <v>-21.749999000000003</v>
      </c>
      <c r="AK1556" s="32">
        <v>-0.11756756279766252</v>
      </c>
      <c r="AL1556" s="35">
        <v>43622.999988425923</v>
      </c>
      <c r="AM1556" s="16"/>
    </row>
    <row r="1557" spans="1:39" ht="33" hidden="1" x14ac:dyDescent="0.25">
      <c r="A1557" s="25" t="s">
        <v>367</v>
      </c>
      <c r="B1557" s="25" t="s">
        <v>1043</v>
      </c>
      <c r="C1557" s="39">
        <v>451468</v>
      </c>
      <c r="D1557" s="25" t="s">
        <v>2050</v>
      </c>
      <c r="E1557" s="25" t="s">
        <v>53</v>
      </c>
      <c r="F1557" s="25" t="s">
        <v>54</v>
      </c>
      <c r="G1557" s="25" t="s">
        <v>289</v>
      </c>
      <c r="H1557" s="25" t="s">
        <v>56</v>
      </c>
      <c r="I1557" s="25" t="s">
        <v>56</v>
      </c>
      <c r="J1557" s="25" t="s">
        <v>185</v>
      </c>
      <c r="K1557" s="25" t="s">
        <v>65</v>
      </c>
      <c r="L1557" s="25" t="s">
        <v>1045</v>
      </c>
      <c r="M1557" s="25" t="s">
        <v>387</v>
      </c>
      <c r="N1557" s="26">
        <v>32426.75</v>
      </c>
      <c r="O1557" s="26">
        <v>96197.66</v>
      </c>
      <c r="P1557" s="27">
        <v>63770.91</v>
      </c>
      <c r="Q1557" s="28">
        <v>1.9666142922124481</v>
      </c>
      <c r="R1557" s="29">
        <v>18546.8</v>
      </c>
      <c r="S1557" s="29">
        <v>25563.25</v>
      </c>
      <c r="T1557" s="30">
        <v>7016.4500000000007</v>
      </c>
      <c r="U1557" s="31">
        <v>0.37831054413699405</v>
      </c>
      <c r="V1557" s="26">
        <v>10232.379999999999</v>
      </c>
      <c r="W1557" s="26">
        <v>11773.71</v>
      </c>
      <c r="X1557" s="27">
        <v>1541.33</v>
      </c>
      <c r="Y1557" s="28">
        <v>0.15063259964934844</v>
      </c>
      <c r="Z1557" s="29">
        <v>3325.32</v>
      </c>
      <c r="AA1557" s="29">
        <v>8282.66</v>
      </c>
      <c r="AB1557" s="30">
        <v>4957.34</v>
      </c>
      <c r="AC1557" s="32">
        <v>1.4907858491814321</v>
      </c>
      <c r="AD1557" s="26">
        <v>322.25</v>
      </c>
      <c r="AE1557" s="26">
        <v>1119.03</v>
      </c>
      <c r="AF1557" s="27">
        <v>796.78</v>
      </c>
      <c r="AG1557" s="33">
        <v>2.4725523661753295</v>
      </c>
      <c r="AH1557" s="34">
        <v>161</v>
      </c>
      <c r="AI1557" s="34">
        <v>302</v>
      </c>
      <c r="AJ1557" s="34">
        <v>141</v>
      </c>
      <c r="AK1557" s="32">
        <v>0.87577639751552794</v>
      </c>
      <c r="AL1557" s="35">
        <v>43862.041655092595</v>
      </c>
      <c r="AM1557" s="16"/>
    </row>
    <row r="1558" spans="1:39" ht="24.75" hidden="1" x14ac:dyDescent="0.25">
      <c r="A1558" s="25" t="s">
        <v>367</v>
      </c>
      <c r="B1558" s="25" t="s">
        <v>51</v>
      </c>
      <c r="C1558" s="39">
        <v>451469</v>
      </c>
      <c r="D1558" s="25" t="s">
        <v>2059</v>
      </c>
      <c r="E1558" s="25" t="s">
        <v>53</v>
      </c>
      <c r="F1558" s="25" t="s">
        <v>54</v>
      </c>
      <c r="G1558" s="25" t="s">
        <v>289</v>
      </c>
      <c r="H1558" s="25" t="s">
        <v>2060</v>
      </c>
      <c r="I1558" s="25" t="s">
        <v>90</v>
      </c>
      <c r="J1558" s="25" t="s">
        <v>1159</v>
      </c>
      <c r="K1558" s="25" t="s">
        <v>65</v>
      </c>
      <c r="L1558" s="25" t="s">
        <v>467</v>
      </c>
      <c r="M1558" s="25" t="s">
        <v>415</v>
      </c>
      <c r="N1558" s="26">
        <v>1327490.81</v>
      </c>
      <c r="O1558" s="26">
        <v>1548300.4</v>
      </c>
      <c r="P1558" s="27">
        <v>220809.58999999985</v>
      </c>
      <c r="Q1558" s="28">
        <v>0.16633605923042122</v>
      </c>
      <c r="R1558" s="29">
        <v>443235.25</v>
      </c>
      <c r="S1558" s="29">
        <v>505938.74</v>
      </c>
      <c r="T1558" s="30">
        <v>62703.489999999991</v>
      </c>
      <c r="U1558" s="31">
        <v>0.14146774201735984</v>
      </c>
      <c r="V1558" s="26">
        <v>816688.86</v>
      </c>
      <c r="W1558" s="26">
        <v>826835.65</v>
      </c>
      <c r="X1558" s="27">
        <v>10146.790000000037</v>
      </c>
      <c r="Y1558" s="28">
        <v>1.2424303179548742E-2</v>
      </c>
      <c r="Z1558" s="29">
        <v>67566.7</v>
      </c>
      <c r="AA1558" s="29">
        <v>65451.839999999997</v>
      </c>
      <c r="AB1558" s="30">
        <v>-2114.8600000000006</v>
      </c>
      <c r="AC1558" s="32">
        <v>-3.1300329896235879E-2</v>
      </c>
      <c r="AD1558" s="26">
        <v>0</v>
      </c>
      <c r="AE1558" s="26">
        <v>10258.68</v>
      </c>
      <c r="AF1558" s="27">
        <v>10258.68</v>
      </c>
      <c r="AG1558" s="18"/>
      <c r="AH1558" s="34">
        <v>6973</v>
      </c>
      <c r="AI1558" s="34">
        <v>7945.25</v>
      </c>
      <c r="AJ1558" s="34">
        <v>972.25</v>
      </c>
      <c r="AK1558" s="32">
        <v>0.13943066112146851</v>
      </c>
      <c r="AL1558" s="35">
        <v>44487.041666666664</v>
      </c>
      <c r="AM1558" s="16"/>
    </row>
    <row r="1559" spans="1:39" ht="41.25" hidden="1" x14ac:dyDescent="0.25">
      <c r="A1559" s="25" t="s">
        <v>367</v>
      </c>
      <c r="B1559" s="25" t="s">
        <v>1136</v>
      </c>
      <c r="C1559" s="39">
        <v>451477</v>
      </c>
      <c r="D1559" s="25" t="s">
        <v>2056</v>
      </c>
      <c r="E1559" s="25" t="s">
        <v>53</v>
      </c>
      <c r="F1559" s="25" t="s">
        <v>54</v>
      </c>
      <c r="G1559" s="25" t="s">
        <v>1393</v>
      </c>
      <c r="H1559" s="17"/>
      <c r="I1559" s="17"/>
      <c r="J1559" s="25" t="s">
        <v>5380</v>
      </c>
      <c r="K1559" s="25" t="s">
        <v>65</v>
      </c>
      <c r="L1559" s="25" t="s">
        <v>373</v>
      </c>
      <c r="M1559" s="25" t="s">
        <v>374</v>
      </c>
      <c r="N1559" s="26">
        <v>9008.43</v>
      </c>
      <c r="O1559" s="26">
        <v>12193.23</v>
      </c>
      <c r="P1559" s="27">
        <v>3184.7999999999993</v>
      </c>
      <c r="Q1559" s="28">
        <v>0.35353552172798136</v>
      </c>
      <c r="R1559" s="29">
        <v>8285.2999999999993</v>
      </c>
      <c r="S1559" s="29">
        <v>5797.62</v>
      </c>
      <c r="T1559" s="30">
        <v>-2487.6799999999994</v>
      </c>
      <c r="U1559" s="31">
        <v>-0.30025225399200989</v>
      </c>
      <c r="V1559" s="26">
        <v>70.87</v>
      </c>
      <c r="W1559" s="26">
        <v>70.790000000000006</v>
      </c>
      <c r="X1559" s="27">
        <v>-7.9999999999998295E-2</v>
      </c>
      <c r="Y1559" s="28">
        <v>-1.1288274305065371E-3</v>
      </c>
      <c r="Z1559" s="29">
        <v>652.26</v>
      </c>
      <c r="AA1559" s="29">
        <v>702</v>
      </c>
      <c r="AB1559" s="30">
        <v>49.740000000000009</v>
      </c>
      <c r="AC1559" s="32">
        <v>7.6257933952718251E-2</v>
      </c>
      <c r="AD1559" s="26">
        <v>0</v>
      </c>
      <c r="AE1559" s="26">
        <v>3750</v>
      </c>
      <c r="AF1559" s="27">
        <v>3750</v>
      </c>
      <c r="AG1559" s="18"/>
      <c r="AH1559" s="34">
        <v>34.39</v>
      </c>
      <c r="AI1559" s="34">
        <v>66</v>
      </c>
      <c r="AJ1559" s="34">
        <v>31.61</v>
      </c>
      <c r="AK1559" s="32">
        <v>0.91916254725210811</v>
      </c>
      <c r="AL1559" s="35">
        <v>44698.041666666664</v>
      </c>
      <c r="AM1559" s="16"/>
    </row>
    <row r="1560" spans="1:39" ht="33" hidden="1" x14ac:dyDescent="0.25">
      <c r="A1560" s="25" t="s">
        <v>367</v>
      </c>
      <c r="B1560" s="25" t="s">
        <v>1043</v>
      </c>
      <c r="C1560" s="39">
        <v>451488</v>
      </c>
      <c r="D1560" s="25" t="s">
        <v>2057</v>
      </c>
      <c r="E1560" s="25" t="s">
        <v>53</v>
      </c>
      <c r="F1560" s="25" t="s">
        <v>63</v>
      </c>
      <c r="G1560" s="25" t="s">
        <v>56</v>
      </c>
      <c r="H1560" s="25" t="s">
        <v>56</v>
      </c>
      <c r="I1560" s="25" t="s">
        <v>56</v>
      </c>
      <c r="J1560" s="25" t="s">
        <v>376</v>
      </c>
      <c r="K1560" s="25" t="s">
        <v>65</v>
      </c>
      <c r="L1560" s="25" t="s">
        <v>1045</v>
      </c>
      <c r="M1560" s="25" t="s">
        <v>419</v>
      </c>
      <c r="N1560" s="26">
        <v>0</v>
      </c>
      <c r="O1560" s="26">
        <v>0</v>
      </c>
      <c r="P1560" s="27">
        <v>0</v>
      </c>
      <c r="Q1560" s="18"/>
      <c r="R1560" s="29">
        <v>0</v>
      </c>
      <c r="S1560" s="29">
        <v>0</v>
      </c>
      <c r="T1560" s="30">
        <v>0</v>
      </c>
      <c r="U1560" s="19"/>
      <c r="V1560" s="26">
        <v>0</v>
      </c>
      <c r="W1560" s="26">
        <v>0</v>
      </c>
      <c r="X1560" s="27">
        <v>0</v>
      </c>
      <c r="Y1560" s="18"/>
      <c r="Z1560" s="29">
        <v>0</v>
      </c>
      <c r="AA1560" s="29">
        <v>0</v>
      </c>
      <c r="AB1560" s="30">
        <v>0</v>
      </c>
      <c r="AC1560" s="19"/>
      <c r="AD1560" s="26">
        <v>0</v>
      </c>
      <c r="AE1560" s="26">
        <v>0</v>
      </c>
      <c r="AF1560" s="27">
        <v>0</v>
      </c>
      <c r="AG1560" s="18"/>
      <c r="AH1560" s="34">
        <v>0</v>
      </c>
      <c r="AI1560" s="34">
        <v>0</v>
      </c>
      <c r="AJ1560" s="34">
        <v>0</v>
      </c>
      <c r="AK1560" s="19"/>
      <c r="AL1560" s="35">
        <v>44433.041666666664</v>
      </c>
      <c r="AM1560" s="16"/>
    </row>
    <row r="1561" spans="1:39" ht="24.75" hidden="1" x14ac:dyDescent="0.25">
      <c r="A1561" s="25" t="s">
        <v>367</v>
      </c>
      <c r="B1561" s="25" t="s">
        <v>1043</v>
      </c>
      <c r="C1561" s="39">
        <v>451490</v>
      </c>
      <c r="D1561" s="25" t="s">
        <v>2089</v>
      </c>
      <c r="E1561" s="25" t="s">
        <v>53</v>
      </c>
      <c r="F1561" s="25" t="s">
        <v>63</v>
      </c>
      <c r="G1561" s="25" t="s">
        <v>56</v>
      </c>
      <c r="H1561" s="25" t="s">
        <v>56</v>
      </c>
      <c r="I1561" s="25" t="s">
        <v>56</v>
      </c>
      <c r="J1561" s="25" t="s">
        <v>376</v>
      </c>
      <c r="K1561" s="25" t="s">
        <v>65</v>
      </c>
      <c r="L1561" s="25" t="s">
        <v>1045</v>
      </c>
      <c r="M1561" s="25" t="s">
        <v>1298</v>
      </c>
      <c r="N1561" s="26">
        <v>17606.93</v>
      </c>
      <c r="O1561" s="26">
        <v>0</v>
      </c>
      <c r="P1561" s="27">
        <v>-17606.93</v>
      </c>
      <c r="Q1561" s="28">
        <v>-1</v>
      </c>
      <c r="R1561" s="29">
        <v>2797.26</v>
      </c>
      <c r="S1561" s="29">
        <v>0</v>
      </c>
      <c r="T1561" s="30">
        <v>-2797.26</v>
      </c>
      <c r="U1561" s="31">
        <v>-1</v>
      </c>
      <c r="V1561" s="26">
        <v>516.87</v>
      </c>
      <c r="W1561" s="26">
        <v>0</v>
      </c>
      <c r="X1561" s="27">
        <v>-516.87</v>
      </c>
      <c r="Y1561" s="28">
        <v>-1</v>
      </c>
      <c r="Z1561" s="29">
        <v>804.4</v>
      </c>
      <c r="AA1561" s="29">
        <v>0</v>
      </c>
      <c r="AB1561" s="30">
        <v>-804.4</v>
      </c>
      <c r="AC1561" s="32">
        <v>-1</v>
      </c>
      <c r="AD1561" s="26">
        <v>13488.4</v>
      </c>
      <c r="AE1561" s="26">
        <v>0</v>
      </c>
      <c r="AF1561" s="27">
        <v>-13488.4</v>
      </c>
      <c r="AG1561" s="33">
        <v>-1</v>
      </c>
      <c r="AH1561" s="34">
        <v>0</v>
      </c>
      <c r="AI1561" s="34">
        <v>0</v>
      </c>
      <c r="AJ1561" s="34">
        <v>0</v>
      </c>
      <c r="AK1561" s="19"/>
      <c r="AL1561" s="35">
        <v>44433.041666666664</v>
      </c>
      <c r="AM1561" s="16"/>
    </row>
    <row r="1562" spans="1:39" ht="24.75" hidden="1" x14ac:dyDescent="0.25">
      <c r="A1562" s="25" t="s">
        <v>367</v>
      </c>
      <c r="B1562" s="25" t="s">
        <v>1043</v>
      </c>
      <c r="C1562" s="39">
        <v>451491</v>
      </c>
      <c r="D1562" s="25" t="s">
        <v>2121</v>
      </c>
      <c r="E1562" s="25" t="s">
        <v>53</v>
      </c>
      <c r="F1562" s="25" t="s">
        <v>63</v>
      </c>
      <c r="G1562" s="25" t="s">
        <v>56</v>
      </c>
      <c r="H1562" s="25" t="s">
        <v>56</v>
      </c>
      <c r="I1562" s="25" t="s">
        <v>56</v>
      </c>
      <c r="J1562" s="25" t="s">
        <v>376</v>
      </c>
      <c r="K1562" s="25" t="s">
        <v>65</v>
      </c>
      <c r="L1562" s="25" t="s">
        <v>1045</v>
      </c>
      <c r="M1562" s="25" t="s">
        <v>419</v>
      </c>
      <c r="N1562" s="26">
        <v>0</v>
      </c>
      <c r="O1562" s="26">
        <v>0</v>
      </c>
      <c r="P1562" s="27">
        <v>0</v>
      </c>
      <c r="Q1562" s="18"/>
      <c r="R1562" s="29">
        <v>0</v>
      </c>
      <c r="S1562" s="29">
        <v>0</v>
      </c>
      <c r="T1562" s="30">
        <v>0</v>
      </c>
      <c r="U1562" s="19"/>
      <c r="V1562" s="26">
        <v>0</v>
      </c>
      <c r="W1562" s="26">
        <v>0</v>
      </c>
      <c r="X1562" s="27">
        <v>0</v>
      </c>
      <c r="Y1562" s="18"/>
      <c r="Z1562" s="29">
        <v>0</v>
      </c>
      <c r="AA1562" s="29">
        <v>0</v>
      </c>
      <c r="AB1562" s="30">
        <v>0</v>
      </c>
      <c r="AC1562" s="19"/>
      <c r="AD1562" s="26">
        <v>0</v>
      </c>
      <c r="AE1562" s="26">
        <v>0</v>
      </c>
      <c r="AF1562" s="27">
        <v>0</v>
      </c>
      <c r="AG1562" s="18"/>
      <c r="AH1562" s="34">
        <v>0</v>
      </c>
      <c r="AI1562" s="34">
        <v>0</v>
      </c>
      <c r="AJ1562" s="34">
        <v>0</v>
      </c>
      <c r="AK1562" s="19"/>
      <c r="AL1562" s="35">
        <v>44433.041666666664</v>
      </c>
      <c r="AM1562" s="16"/>
    </row>
    <row r="1563" spans="1:39" ht="24.75" hidden="1" x14ac:dyDescent="0.25">
      <c r="A1563" s="25" t="s">
        <v>367</v>
      </c>
      <c r="B1563" s="25" t="s">
        <v>1136</v>
      </c>
      <c r="C1563" s="39">
        <v>451492</v>
      </c>
      <c r="D1563" s="25" t="s">
        <v>5021</v>
      </c>
      <c r="E1563" s="25" t="s">
        <v>53</v>
      </c>
      <c r="F1563" s="25" t="s">
        <v>63</v>
      </c>
      <c r="G1563" s="25" t="s">
        <v>56</v>
      </c>
      <c r="H1563" s="17"/>
      <c r="I1563" s="17"/>
      <c r="J1563" s="25" t="s">
        <v>376</v>
      </c>
      <c r="K1563" s="25" t="s">
        <v>65</v>
      </c>
      <c r="L1563" s="25" t="s">
        <v>460</v>
      </c>
      <c r="M1563" s="25" t="s">
        <v>419</v>
      </c>
      <c r="N1563" s="26">
        <v>0</v>
      </c>
      <c r="O1563" s="26">
        <v>0</v>
      </c>
      <c r="P1563" s="27">
        <v>0</v>
      </c>
      <c r="Q1563" s="18"/>
      <c r="R1563" s="29">
        <v>0</v>
      </c>
      <c r="S1563" s="29">
        <v>0</v>
      </c>
      <c r="T1563" s="30">
        <v>0</v>
      </c>
      <c r="U1563" s="19"/>
      <c r="V1563" s="26">
        <v>0</v>
      </c>
      <c r="W1563" s="26">
        <v>0</v>
      </c>
      <c r="X1563" s="27">
        <v>0</v>
      </c>
      <c r="Y1563" s="18"/>
      <c r="Z1563" s="29">
        <v>0</v>
      </c>
      <c r="AA1563" s="29">
        <v>0</v>
      </c>
      <c r="AB1563" s="30">
        <v>0</v>
      </c>
      <c r="AC1563" s="19"/>
      <c r="AD1563" s="26">
        <v>0</v>
      </c>
      <c r="AE1563" s="26">
        <v>0</v>
      </c>
      <c r="AF1563" s="27">
        <v>0</v>
      </c>
      <c r="AG1563" s="18"/>
      <c r="AH1563" s="34">
        <v>0</v>
      </c>
      <c r="AI1563" s="34">
        <v>0</v>
      </c>
      <c r="AJ1563" s="34">
        <v>0</v>
      </c>
      <c r="AK1563" s="19"/>
      <c r="AL1563" s="35">
        <v>44433.041666666664</v>
      </c>
      <c r="AM1563" s="16"/>
    </row>
    <row r="1564" spans="1:39" ht="24.75" hidden="1" x14ac:dyDescent="0.25">
      <c r="A1564" s="25" t="s">
        <v>367</v>
      </c>
      <c r="B1564" s="25" t="s">
        <v>1043</v>
      </c>
      <c r="C1564" s="39">
        <v>451493</v>
      </c>
      <c r="D1564" s="25" t="s">
        <v>2107</v>
      </c>
      <c r="E1564" s="25" t="s">
        <v>53</v>
      </c>
      <c r="F1564" s="25" t="s">
        <v>63</v>
      </c>
      <c r="G1564" s="25" t="s">
        <v>56</v>
      </c>
      <c r="H1564" s="25" t="s">
        <v>56</v>
      </c>
      <c r="I1564" s="25" t="s">
        <v>56</v>
      </c>
      <c r="J1564" s="25" t="s">
        <v>376</v>
      </c>
      <c r="K1564" s="25" t="s">
        <v>65</v>
      </c>
      <c r="L1564" s="25" t="s">
        <v>1045</v>
      </c>
      <c r="M1564" s="25" t="s">
        <v>419</v>
      </c>
      <c r="N1564" s="26">
        <v>0</v>
      </c>
      <c r="O1564" s="26">
        <v>0</v>
      </c>
      <c r="P1564" s="27">
        <v>0</v>
      </c>
      <c r="Q1564" s="18"/>
      <c r="R1564" s="29">
        <v>0</v>
      </c>
      <c r="S1564" s="29">
        <v>0</v>
      </c>
      <c r="T1564" s="30">
        <v>0</v>
      </c>
      <c r="U1564" s="19"/>
      <c r="V1564" s="26">
        <v>0</v>
      </c>
      <c r="W1564" s="26">
        <v>0</v>
      </c>
      <c r="X1564" s="27">
        <v>0</v>
      </c>
      <c r="Y1564" s="18"/>
      <c r="Z1564" s="29">
        <v>0</v>
      </c>
      <c r="AA1564" s="29">
        <v>0</v>
      </c>
      <c r="AB1564" s="30">
        <v>0</v>
      </c>
      <c r="AC1564" s="19"/>
      <c r="AD1564" s="26">
        <v>0</v>
      </c>
      <c r="AE1564" s="26">
        <v>0</v>
      </c>
      <c r="AF1564" s="27">
        <v>0</v>
      </c>
      <c r="AG1564" s="18"/>
      <c r="AH1564" s="34">
        <v>0</v>
      </c>
      <c r="AI1564" s="34">
        <v>0</v>
      </c>
      <c r="AJ1564" s="34">
        <v>0</v>
      </c>
      <c r="AK1564" s="19"/>
      <c r="AL1564" s="35">
        <v>44433.041666666664</v>
      </c>
      <c r="AM1564" s="16"/>
    </row>
    <row r="1565" spans="1:39" ht="24.75" hidden="1" x14ac:dyDescent="0.25">
      <c r="A1565" s="25" t="s">
        <v>367</v>
      </c>
      <c r="B1565" s="25" t="s">
        <v>1043</v>
      </c>
      <c r="C1565" s="39">
        <v>451494</v>
      </c>
      <c r="D1565" s="25" t="s">
        <v>2085</v>
      </c>
      <c r="E1565" s="25" t="s">
        <v>53</v>
      </c>
      <c r="F1565" s="25" t="s">
        <v>63</v>
      </c>
      <c r="G1565" s="25" t="s">
        <v>56</v>
      </c>
      <c r="H1565" s="25" t="s">
        <v>56</v>
      </c>
      <c r="I1565" s="25" t="s">
        <v>56</v>
      </c>
      <c r="J1565" s="25" t="s">
        <v>376</v>
      </c>
      <c r="K1565" s="25" t="s">
        <v>65</v>
      </c>
      <c r="L1565" s="25" t="s">
        <v>1045</v>
      </c>
      <c r="M1565" s="25" t="s">
        <v>419</v>
      </c>
      <c r="N1565" s="26">
        <v>0</v>
      </c>
      <c r="O1565" s="26">
        <v>0</v>
      </c>
      <c r="P1565" s="27">
        <v>0</v>
      </c>
      <c r="Q1565" s="18"/>
      <c r="R1565" s="29">
        <v>0</v>
      </c>
      <c r="S1565" s="29">
        <v>0</v>
      </c>
      <c r="T1565" s="30">
        <v>0</v>
      </c>
      <c r="U1565" s="19"/>
      <c r="V1565" s="26">
        <v>0</v>
      </c>
      <c r="W1565" s="26">
        <v>0</v>
      </c>
      <c r="X1565" s="27">
        <v>0</v>
      </c>
      <c r="Y1565" s="18"/>
      <c r="Z1565" s="29">
        <v>0</v>
      </c>
      <c r="AA1565" s="29">
        <v>0</v>
      </c>
      <c r="AB1565" s="30">
        <v>0</v>
      </c>
      <c r="AC1565" s="19"/>
      <c r="AD1565" s="26">
        <v>0</v>
      </c>
      <c r="AE1565" s="26">
        <v>0</v>
      </c>
      <c r="AF1565" s="27">
        <v>0</v>
      </c>
      <c r="AG1565" s="18"/>
      <c r="AH1565" s="34">
        <v>0</v>
      </c>
      <c r="AI1565" s="34">
        <v>0</v>
      </c>
      <c r="AJ1565" s="34">
        <v>0</v>
      </c>
      <c r="AK1565" s="19"/>
      <c r="AL1565" s="35">
        <v>44433.041666666664</v>
      </c>
      <c r="AM1565" s="16"/>
    </row>
    <row r="1566" spans="1:39" ht="24.75" hidden="1" x14ac:dyDescent="0.25">
      <c r="A1566" s="25" t="s">
        <v>367</v>
      </c>
      <c r="B1566" s="25" t="s">
        <v>1136</v>
      </c>
      <c r="C1566" s="39">
        <v>451495</v>
      </c>
      <c r="D1566" s="25" t="s">
        <v>5518</v>
      </c>
      <c r="E1566" s="25" t="s">
        <v>53</v>
      </c>
      <c r="F1566" s="25" t="s">
        <v>63</v>
      </c>
      <c r="G1566" s="25" t="s">
        <v>56</v>
      </c>
      <c r="H1566" s="17"/>
      <c r="I1566" s="17"/>
      <c r="J1566" s="25" t="s">
        <v>376</v>
      </c>
      <c r="K1566" s="25" t="s">
        <v>65</v>
      </c>
      <c r="L1566" s="25" t="s">
        <v>460</v>
      </c>
      <c r="M1566" s="25" t="s">
        <v>419</v>
      </c>
      <c r="N1566" s="26">
        <v>0</v>
      </c>
      <c r="O1566" s="26">
        <v>0</v>
      </c>
      <c r="P1566" s="27">
        <v>0</v>
      </c>
      <c r="Q1566" s="18"/>
      <c r="R1566" s="29">
        <v>0</v>
      </c>
      <c r="S1566" s="29">
        <v>0</v>
      </c>
      <c r="T1566" s="30">
        <v>0</v>
      </c>
      <c r="U1566" s="19"/>
      <c r="V1566" s="26">
        <v>0</v>
      </c>
      <c r="W1566" s="26">
        <v>0</v>
      </c>
      <c r="X1566" s="27">
        <v>0</v>
      </c>
      <c r="Y1566" s="18"/>
      <c r="Z1566" s="29">
        <v>0</v>
      </c>
      <c r="AA1566" s="29">
        <v>0</v>
      </c>
      <c r="AB1566" s="30">
        <v>0</v>
      </c>
      <c r="AC1566" s="19"/>
      <c r="AD1566" s="26">
        <v>0</v>
      </c>
      <c r="AE1566" s="26">
        <v>0</v>
      </c>
      <c r="AF1566" s="27">
        <v>0</v>
      </c>
      <c r="AG1566" s="18"/>
      <c r="AH1566" s="34">
        <v>0</v>
      </c>
      <c r="AI1566" s="34">
        <v>0</v>
      </c>
      <c r="AJ1566" s="34">
        <v>0</v>
      </c>
      <c r="AK1566" s="19"/>
      <c r="AL1566" s="35">
        <v>44433.041666666664</v>
      </c>
      <c r="AM1566" s="16"/>
    </row>
    <row r="1567" spans="1:39" ht="33" hidden="1" x14ac:dyDescent="0.25">
      <c r="A1567" s="25" t="s">
        <v>367</v>
      </c>
      <c r="B1567" s="25" t="s">
        <v>51</v>
      </c>
      <c r="C1567" s="39">
        <v>451497</v>
      </c>
      <c r="D1567" s="25" t="s">
        <v>2086</v>
      </c>
      <c r="E1567" s="25" t="s">
        <v>62</v>
      </c>
      <c r="F1567" s="25" t="s">
        <v>54</v>
      </c>
      <c r="G1567" s="25" t="s">
        <v>75</v>
      </c>
      <c r="H1567" s="17"/>
      <c r="I1567" s="17"/>
      <c r="J1567" s="25" t="s">
        <v>376</v>
      </c>
      <c r="K1567" s="25" t="s">
        <v>65</v>
      </c>
      <c r="L1567" s="25" t="s">
        <v>460</v>
      </c>
      <c r="M1567" s="25" t="s">
        <v>374</v>
      </c>
      <c r="N1567" s="26">
        <v>80929.149999999994</v>
      </c>
      <c r="O1567" s="26">
        <v>72274.05</v>
      </c>
      <c r="P1567" s="27">
        <v>-8655.0999999999913</v>
      </c>
      <c r="Q1567" s="28">
        <v>-0.10694663171428331</v>
      </c>
      <c r="R1567" s="29">
        <v>34483.589999999997</v>
      </c>
      <c r="S1567" s="29">
        <v>16793.689999999999</v>
      </c>
      <c r="T1567" s="30">
        <v>-17689.899999999998</v>
      </c>
      <c r="U1567" s="31">
        <v>-0.51299473169701881</v>
      </c>
      <c r="V1567" s="26">
        <v>23990.36</v>
      </c>
      <c r="W1567" s="26">
        <v>29151.16</v>
      </c>
      <c r="X1567" s="27">
        <v>5160.7999999999993</v>
      </c>
      <c r="Y1567" s="28">
        <v>0.21511973976213775</v>
      </c>
      <c r="Z1567" s="29">
        <v>1753.2</v>
      </c>
      <c r="AA1567" s="29">
        <v>5274.41</v>
      </c>
      <c r="AB1567" s="30">
        <v>3521.21</v>
      </c>
      <c r="AC1567" s="32">
        <v>2.0084474104494636</v>
      </c>
      <c r="AD1567" s="26">
        <v>20702</v>
      </c>
      <c r="AE1567" s="26">
        <v>18245.07</v>
      </c>
      <c r="AF1567" s="27">
        <v>-2456.9300000000003</v>
      </c>
      <c r="AG1567" s="33">
        <v>-0.11868080378707373</v>
      </c>
      <c r="AH1567" s="34">
        <v>96</v>
      </c>
      <c r="AI1567" s="34">
        <v>213</v>
      </c>
      <c r="AJ1567" s="34">
        <v>117</v>
      </c>
      <c r="AK1567" s="32">
        <v>1.21875</v>
      </c>
      <c r="AL1567" s="35">
        <v>44433.041666666664</v>
      </c>
      <c r="AM1567" s="16"/>
    </row>
    <row r="1568" spans="1:39" ht="33" hidden="1" x14ac:dyDescent="0.25">
      <c r="A1568" s="25" t="s">
        <v>367</v>
      </c>
      <c r="B1568" s="25" t="s">
        <v>1040</v>
      </c>
      <c r="C1568" s="39">
        <v>451510</v>
      </c>
      <c r="D1568" s="25" t="s">
        <v>2064</v>
      </c>
      <c r="E1568" s="25" t="s">
        <v>53</v>
      </c>
      <c r="F1568" s="25" t="s">
        <v>54</v>
      </c>
      <c r="G1568" s="25" t="s">
        <v>75</v>
      </c>
      <c r="H1568" s="25" t="s">
        <v>74</v>
      </c>
      <c r="I1568" s="25" t="s">
        <v>56</v>
      </c>
      <c r="J1568" s="25" t="s">
        <v>185</v>
      </c>
      <c r="K1568" s="25" t="s">
        <v>65</v>
      </c>
      <c r="L1568" s="25" t="s">
        <v>373</v>
      </c>
      <c r="M1568" s="25" t="s">
        <v>415</v>
      </c>
      <c r="N1568" s="26">
        <v>13387.75</v>
      </c>
      <c r="O1568" s="26">
        <v>8463.59</v>
      </c>
      <c r="P1568" s="27">
        <v>-4924.16</v>
      </c>
      <c r="Q1568" s="28">
        <v>-0.36781087187914324</v>
      </c>
      <c r="R1568" s="29">
        <v>11583.99</v>
      </c>
      <c r="S1568" s="29">
        <v>0</v>
      </c>
      <c r="T1568" s="30">
        <v>-11583.99</v>
      </c>
      <c r="U1568" s="31">
        <v>-1</v>
      </c>
      <c r="V1568" s="26">
        <v>132.16</v>
      </c>
      <c r="W1568" s="26">
        <v>0</v>
      </c>
      <c r="X1568" s="27">
        <v>-132.16</v>
      </c>
      <c r="Y1568" s="28">
        <v>-1</v>
      </c>
      <c r="Z1568" s="29">
        <v>0</v>
      </c>
      <c r="AA1568" s="29">
        <v>0</v>
      </c>
      <c r="AB1568" s="30">
        <v>0</v>
      </c>
      <c r="AC1568" s="19"/>
      <c r="AD1568" s="26">
        <v>1671.6</v>
      </c>
      <c r="AE1568" s="26">
        <v>0</v>
      </c>
      <c r="AF1568" s="27">
        <v>-1671.6</v>
      </c>
      <c r="AG1568" s="33">
        <v>-1</v>
      </c>
      <c r="AH1568" s="34">
        <v>173</v>
      </c>
      <c r="AI1568" s="34">
        <v>104.25</v>
      </c>
      <c r="AJ1568" s="34">
        <v>-68.75</v>
      </c>
      <c r="AK1568" s="32">
        <v>-0.39739884393063585</v>
      </c>
      <c r="AL1568" s="35">
        <v>43524.041655092595</v>
      </c>
      <c r="AM1568" s="16"/>
    </row>
    <row r="1569" spans="1:39" ht="24.75" hidden="1" x14ac:dyDescent="0.25">
      <c r="A1569" s="25" t="s">
        <v>367</v>
      </c>
      <c r="B1569" s="25" t="s">
        <v>1136</v>
      </c>
      <c r="C1569" s="39">
        <v>451513</v>
      </c>
      <c r="D1569" s="25" t="s">
        <v>4868</v>
      </c>
      <c r="E1569" s="25" t="s">
        <v>53</v>
      </c>
      <c r="F1569" s="25" t="s">
        <v>63</v>
      </c>
      <c r="G1569" s="25" t="s">
        <v>56</v>
      </c>
      <c r="H1569" s="17"/>
      <c r="I1569" s="17"/>
      <c r="J1569" s="25" t="s">
        <v>369</v>
      </c>
      <c r="K1569" s="25" t="s">
        <v>65</v>
      </c>
      <c r="L1569" s="25" t="s">
        <v>370</v>
      </c>
      <c r="M1569" s="25" t="s">
        <v>1298</v>
      </c>
      <c r="N1569" s="26">
        <v>0</v>
      </c>
      <c r="O1569" s="26">
        <v>0</v>
      </c>
      <c r="P1569" s="27">
        <v>0</v>
      </c>
      <c r="Q1569" s="18"/>
      <c r="R1569" s="29">
        <v>0</v>
      </c>
      <c r="S1569" s="29">
        <v>0</v>
      </c>
      <c r="T1569" s="30">
        <v>0</v>
      </c>
      <c r="U1569" s="19"/>
      <c r="V1569" s="26">
        <v>0</v>
      </c>
      <c r="W1569" s="26">
        <v>0</v>
      </c>
      <c r="X1569" s="27">
        <v>0</v>
      </c>
      <c r="Y1569" s="18"/>
      <c r="Z1569" s="29">
        <v>0</v>
      </c>
      <c r="AA1569" s="29">
        <v>0</v>
      </c>
      <c r="AB1569" s="30">
        <v>0</v>
      </c>
      <c r="AC1569" s="19"/>
      <c r="AD1569" s="26">
        <v>0</v>
      </c>
      <c r="AE1569" s="26">
        <v>0</v>
      </c>
      <c r="AF1569" s="27">
        <v>0</v>
      </c>
      <c r="AG1569" s="18"/>
      <c r="AH1569" s="34">
        <v>0</v>
      </c>
      <c r="AI1569" s="34">
        <v>0</v>
      </c>
      <c r="AJ1569" s="34">
        <v>0</v>
      </c>
      <c r="AK1569" s="19"/>
      <c r="AL1569" s="35">
        <v>44001.041666666664</v>
      </c>
      <c r="AM1569" s="16"/>
    </row>
    <row r="1570" spans="1:39" ht="24.75" hidden="1" x14ac:dyDescent="0.25">
      <c r="A1570" s="25" t="s">
        <v>367</v>
      </c>
      <c r="B1570" s="25" t="s">
        <v>1043</v>
      </c>
      <c r="C1570" s="39">
        <v>451514</v>
      </c>
      <c r="D1570" s="25" t="s">
        <v>2002</v>
      </c>
      <c r="E1570" s="25" t="s">
        <v>62</v>
      </c>
      <c r="F1570" s="25" t="s">
        <v>54</v>
      </c>
      <c r="G1570" s="25" t="s">
        <v>289</v>
      </c>
      <c r="H1570" s="17"/>
      <c r="I1570" s="17"/>
      <c r="J1570" s="25" t="s">
        <v>369</v>
      </c>
      <c r="K1570" s="25" t="s">
        <v>65</v>
      </c>
      <c r="L1570" s="25" t="s">
        <v>1045</v>
      </c>
      <c r="M1570" s="25" t="s">
        <v>387</v>
      </c>
      <c r="N1570" s="26">
        <v>170170.03</v>
      </c>
      <c r="O1570" s="26">
        <v>176332.4</v>
      </c>
      <c r="P1570" s="27">
        <v>6162.3699999999953</v>
      </c>
      <c r="Q1570" s="28">
        <v>3.6213015887697708E-2</v>
      </c>
      <c r="R1570" s="29">
        <v>32370.22</v>
      </c>
      <c r="S1570" s="29">
        <v>14924.6</v>
      </c>
      <c r="T1570" s="30">
        <v>-17445.620000000003</v>
      </c>
      <c r="U1570" s="31">
        <v>-0.53894042116488561</v>
      </c>
      <c r="V1570" s="26">
        <v>90493.31</v>
      </c>
      <c r="W1570" s="26">
        <v>89434.05</v>
      </c>
      <c r="X1570" s="27">
        <v>-1059.2599999999948</v>
      </c>
      <c r="Y1570" s="28">
        <v>-1.170539568063092E-2</v>
      </c>
      <c r="Z1570" s="29">
        <v>5856.5</v>
      </c>
      <c r="AA1570" s="29">
        <v>3123</v>
      </c>
      <c r="AB1570" s="30">
        <v>-2733.5</v>
      </c>
      <c r="AC1570" s="32">
        <v>-0.46674635020916933</v>
      </c>
      <c r="AD1570" s="26">
        <v>41450</v>
      </c>
      <c r="AE1570" s="26">
        <v>44083.25</v>
      </c>
      <c r="AF1570" s="27">
        <v>2633.25</v>
      </c>
      <c r="AG1570" s="33">
        <v>6.3528347406513877E-2</v>
      </c>
      <c r="AH1570" s="34">
        <v>459</v>
      </c>
      <c r="AI1570" s="34">
        <v>464.5</v>
      </c>
      <c r="AJ1570" s="34">
        <v>5.5</v>
      </c>
      <c r="AK1570" s="32">
        <v>1.1982570806100218E-2</v>
      </c>
      <c r="AL1570" s="35">
        <v>44001.041666666664</v>
      </c>
      <c r="AM1570" s="16"/>
    </row>
    <row r="1571" spans="1:39" ht="33" hidden="1" x14ac:dyDescent="0.25">
      <c r="A1571" s="25" t="s">
        <v>367</v>
      </c>
      <c r="B1571" s="25" t="s">
        <v>1040</v>
      </c>
      <c r="C1571" s="39">
        <v>451516</v>
      </c>
      <c r="D1571" s="25" t="s">
        <v>2035</v>
      </c>
      <c r="E1571" s="25" t="s">
        <v>53</v>
      </c>
      <c r="F1571" s="25" t="s">
        <v>54</v>
      </c>
      <c r="G1571" s="25" t="s">
        <v>289</v>
      </c>
      <c r="H1571" s="25" t="s">
        <v>56</v>
      </c>
      <c r="I1571" s="25" t="s">
        <v>56</v>
      </c>
      <c r="J1571" s="25" t="s">
        <v>1424</v>
      </c>
      <c r="K1571" s="25" t="s">
        <v>65</v>
      </c>
      <c r="L1571" s="25" t="s">
        <v>369</v>
      </c>
      <c r="M1571" s="25" t="s">
        <v>419</v>
      </c>
      <c r="N1571" s="26">
        <v>0</v>
      </c>
      <c r="O1571" s="26">
        <v>1150.0999999999999</v>
      </c>
      <c r="P1571" s="27">
        <v>1150.0999999999999</v>
      </c>
      <c r="Q1571" s="18"/>
      <c r="R1571" s="29">
        <v>0</v>
      </c>
      <c r="S1571" s="29">
        <v>0</v>
      </c>
      <c r="T1571" s="30">
        <v>0</v>
      </c>
      <c r="U1571" s="19"/>
      <c r="V1571" s="26">
        <v>0</v>
      </c>
      <c r="W1571" s="26">
        <v>0</v>
      </c>
      <c r="X1571" s="27">
        <v>0</v>
      </c>
      <c r="Y1571" s="18"/>
      <c r="Z1571" s="29">
        <v>0</v>
      </c>
      <c r="AA1571" s="29">
        <v>0</v>
      </c>
      <c r="AB1571" s="30">
        <v>0</v>
      </c>
      <c r="AC1571" s="19"/>
      <c r="AD1571" s="26">
        <v>0</v>
      </c>
      <c r="AE1571" s="26">
        <v>0</v>
      </c>
      <c r="AF1571" s="27">
        <v>0</v>
      </c>
      <c r="AG1571" s="18"/>
      <c r="AH1571" s="34">
        <v>0</v>
      </c>
      <c r="AI1571" s="34">
        <v>4</v>
      </c>
      <c r="AJ1571" s="34">
        <v>4</v>
      </c>
      <c r="AK1571" s="19"/>
      <c r="AL1571" s="35">
        <v>43591.999988425923</v>
      </c>
      <c r="AM1571" s="16"/>
    </row>
    <row r="1572" spans="1:39" ht="33" hidden="1" x14ac:dyDescent="0.25">
      <c r="A1572" s="25" t="s">
        <v>367</v>
      </c>
      <c r="B1572" s="25" t="s">
        <v>1043</v>
      </c>
      <c r="C1572" s="39">
        <v>451525</v>
      </c>
      <c r="D1572" s="25" t="s">
        <v>2090</v>
      </c>
      <c r="E1572" s="25" t="s">
        <v>53</v>
      </c>
      <c r="F1572" s="25" t="s">
        <v>63</v>
      </c>
      <c r="G1572" s="25" t="s">
        <v>56</v>
      </c>
      <c r="H1572" s="25" t="s">
        <v>56</v>
      </c>
      <c r="I1572" s="25" t="s">
        <v>56</v>
      </c>
      <c r="J1572" s="25" t="s">
        <v>401</v>
      </c>
      <c r="K1572" s="25" t="s">
        <v>65</v>
      </c>
      <c r="L1572" s="25" t="s">
        <v>1045</v>
      </c>
      <c r="M1572" s="25" t="s">
        <v>401</v>
      </c>
      <c r="N1572" s="26">
        <v>0</v>
      </c>
      <c r="O1572" s="26">
        <v>0</v>
      </c>
      <c r="P1572" s="27">
        <v>0</v>
      </c>
      <c r="Q1572" s="18"/>
      <c r="R1572" s="29">
        <v>0</v>
      </c>
      <c r="S1572" s="29">
        <v>0</v>
      </c>
      <c r="T1572" s="30">
        <v>0</v>
      </c>
      <c r="U1572" s="19"/>
      <c r="V1572" s="26">
        <v>0</v>
      </c>
      <c r="W1572" s="26">
        <v>0</v>
      </c>
      <c r="X1572" s="27">
        <v>0</v>
      </c>
      <c r="Y1572" s="18"/>
      <c r="Z1572" s="29">
        <v>0</v>
      </c>
      <c r="AA1572" s="29">
        <v>0</v>
      </c>
      <c r="AB1572" s="30">
        <v>0</v>
      </c>
      <c r="AC1572" s="19"/>
      <c r="AD1572" s="26">
        <v>0</v>
      </c>
      <c r="AE1572" s="26">
        <v>0</v>
      </c>
      <c r="AF1572" s="27">
        <v>0</v>
      </c>
      <c r="AG1572" s="18"/>
      <c r="AH1572" s="34">
        <v>0</v>
      </c>
      <c r="AI1572" s="34">
        <v>0</v>
      </c>
      <c r="AJ1572" s="34">
        <v>0</v>
      </c>
      <c r="AK1572" s="19"/>
      <c r="AL1572" s="35">
        <v>43864.041666666664</v>
      </c>
      <c r="AM1572" s="16"/>
    </row>
    <row r="1573" spans="1:39" ht="33" hidden="1" x14ac:dyDescent="0.25">
      <c r="A1573" s="25" t="s">
        <v>367</v>
      </c>
      <c r="B1573" s="25" t="s">
        <v>1043</v>
      </c>
      <c r="C1573" s="39">
        <v>451526</v>
      </c>
      <c r="D1573" s="25" t="s">
        <v>2031</v>
      </c>
      <c r="E1573" s="25" t="s">
        <v>53</v>
      </c>
      <c r="F1573" s="25" t="s">
        <v>54</v>
      </c>
      <c r="G1573" s="25" t="s">
        <v>289</v>
      </c>
      <c r="H1573" s="17"/>
      <c r="I1573" s="17"/>
      <c r="J1573" s="25" t="s">
        <v>381</v>
      </c>
      <c r="K1573" s="25" t="s">
        <v>65</v>
      </c>
      <c r="L1573" s="25" t="s">
        <v>1045</v>
      </c>
      <c r="M1573" s="25" t="s">
        <v>1989</v>
      </c>
      <c r="N1573" s="26">
        <v>35755.480000000003</v>
      </c>
      <c r="O1573" s="26">
        <v>729978.51</v>
      </c>
      <c r="P1573" s="27">
        <v>694223.03</v>
      </c>
      <c r="Q1573" s="28">
        <v>19.415849822181102</v>
      </c>
      <c r="R1573" s="29">
        <v>21548.400000000001</v>
      </c>
      <c r="S1573" s="29">
        <v>6229.81</v>
      </c>
      <c r="T1573" s="30">
        <v>-15318.59</v>
      </c>
      <c r="U1573" s="31">
        <v>-0.71089222401663232</v>
      </c>
      <c r="V1573" s="26">
        <v>10365.280000000001</v>
      </c>
      <c r="W1573" s="26">
        <v>13641.15</v>
      </c>
      <c r="X1573" s="27">
        <v>3275.869999999999</v>
      </c>
      <c r="Y1573" s="28">
        <v>0.31604259605143314</v>
      </c>
      <c r="Z1573" s="29">
        <v>3841.8</v>
      </c>
      <c r="AA1573" s="29">
        <v>1284.8900000000001</v>
      </c>
      <c r="AB1573" s="30">
        <v>-2556.91</v>
      </c>
      <c r="AC1573" s="32">
        <v>-0.6655500026029465</v>
      </c>
      <c r="AD1573" s="26">
        <v>0</v>
      </c>
      <c r="AE1573" s="26">
        <v>0</v>
      </c>
      <c r="AF1573" s="27">
        <v>0</v>
      </c>
      <c r="AG1573" s="18"/>
      <c r="AH1573" s="34">
        <v>331.000001</v>
      </c>
      <c r="AI1573" s="34">
        <v>315</v>
      </c>
      <c r="AJ1573" s="34">
        <v>-16.000000999999997</v>
      </c>
      <c r="AK1573" s="32">
        <v>-4.8338371455171079E-2</v>
      </c>
      <c r="AL1573" s="35">
        <v>43864.041666666664</v>
      </c>
      <c r="AM1573" s="16"/>
    </row>
    <row r="1574" spans="1:39" ht="33" hidden="1" x14ac:dyDescent="0.25">
      <c r="A1574" s="25" t="s">
        <v>367</v>
      </c>
      <c r="B1574" s="25" t="s">
        <v>1040</v>
      </c>
      <c r="C1574" s="39">
        <v>451528</v>
      </c>
      <c r="D1574" s="25" t="s">
        <v>2092</v>
      </c>
      <c r="E1574" s="25" t="s">
        <v>53</v>
      </c>
      <c r="F1574" s="25" t="s">
        <v>54</v>
      </c>
      <c r="G1574" s="25" t="s">
        <v>289</v>
      </c>
      <c r="H1574" s="25" t="s">
        <v>56</v>
      </c>
      <c r="I1574" s="25" t="s">
        <v>56</v>
      </c>
      <c r="J1574" s="25" t="s">
        <v>381</v>
      </c>
      <c r="K1574" s="25" t="s">
        <v>65</v>
      </c>
      <c r="L1574" s="25" t="s">
        <v>404</v>
      </c>
      <c r="M1574" s="25" t="s">
        <v>1989</v>
      </c>
      <c r="N1574" s="26">
        <v>2027116.39</v>
      </c>
      <c r="O1574" s="26">
        <v>2161806.35</v>
      </c>
      <c r="P1574" s="27">
        <v>134689.9600000002</v>
      </c>
      <c r="Q1574" s="28">
        <v>6.6444117695679136E-2</v>
      </c>
      <c r="R1574" s="29">
        <v>52396.26</v>
      </c>
      <c r="S1574" s="29">
        <v>20661.580000000002</v>
      </c>
      <c r="T1574" s="30">
        <v>-31734.68</v>
      </c>
      <c r="U1574" s="31">
        <v>-0.60566689301870014</v>
      </c>
      <c r="V1574" s="26">
        <v>396061.38</v>
      </c>
      <c r="W1574" s="26">
        <v>504510.66</v>
      </c>
      <c r="X1574" s="27">
        <v>108449.27999999997</v>
      </c>
      <c r="Y1574" s="28">
        <v>0.27381937617851043</v>
      </c>
      <c r="Z1574" s="29">
        <v>4334</v>
      </c>
      <c r="AA1574" s="29">
        <v>76</v>
      </c>
      <c r="AB1574" s="30">
        <v>-4258</v>
      </c>
      <c r="AC1574" s="32">
        <v>-0.98246423627134283</v>
      </c>
      <c r="AD1574" s="26">
        <v>1574324.75</v>
      </c>
      <c r="AE1574" s="26">
        <v>252149.81</v>
      </c>
      <c r="AF1574" s="27">
        <v>-1322174.94</v>
      </c>
      <c r="AG1574" s="33">
        <v>-0.83983621549492882</v>
      </c>
      <c r="AH1574" s="34">
        <v>730</v>
      </c>
      <c r="AI1574" s="34">
        <v>627.75</v>
      </c>
      <c r="AJ1574" s="34">
        <v>-102.25</v>
      </c>
      <c r="AK1574" s="32">
        <v>-0.14006849315068493</v>
      </c>
      <c r="AL1574" s="35">
        <v>43657.041655092595</v>
      </c>
      <c r="AM1574" s="16"/>
    </row>
    <row r="1575" spans="1:39" ht="24.75" hidden="1" x14ac:dyDescent="0.25">
      <c r="A1575" s="25" t="s">
        <v>367</v>
      </c>
      <c r="B1575" s="25" t="s">
        <v>1040</v>
      </c>
      <c r="C1575" s="39">
        <v>451533</v>
      </c>
      <c r="D1575" s="25" t="s">
        <v>2072</v>
      </c>
      <c r="E1575" s="25" t="s">
        <v>53</v>
      </c>
      <c r="F1575" s="25" t="s">
        <v>54</v>
      </c>
      <c r="G1575" s="25" t="s">
        <v>90</v>
      </c>
      <c r="H1575" s="25" t="s">
        <v>83</v>
      </c>
      <c r="I1575" s="25" t="s">
        <v>56</v>
      </c>
      <c r="J1575" s="25" t="s">
        <v>369</v>
      </c>
      <c r="K1575" s="25" t="s">
        <v>65</v>
      </c>
      <c r="L1575" s="25" t="s">
        <v>435</v>
      </c>
      <c r="M1575" s="25" t="s">
        <v>415</v>
      </c>
      <c r="N1575" s="26">
        <v>89224.85</v>
      </c>
      <c r="O1575" s="26">
        <v>91231.38</v>
      </c>
      <c r="P1575" s="27">
        <v>2006.5299999999988</v>
      </c>
      <c r="Q1575" s="28">
        <v>2.2488465937460234E-2</v>
      </c>
      <c r="R1575" s="29">
        <v>15154.39</v>
      </c>
      <c r="S1575" s="29">
        <v>0</v>
      </c>
      <c r="T1575" s="30">
        <v>-15154.39</v>
      </c>
      <c r="U1575" s="31">
        <v>-1</v>
      </c>
      <c r="V1575" s="26">
        <v>44241.89</v>
      </c>
      <c r="W1575" s="26">
        <v>0</v>
      </c>
      <c r="X1575" s="27">
        <v>-44241.89</v>
      </c>
      <c r="Y1575" s="28">
        <v>-1</v>
      </c>
      <c r="Z1575" s="29">
        <v>3138.8</v>
      </c>
      <c r="AA1575" s="29">
        <v>0</v>
      </c>
      <c r="AB1575" s="30">
        <v>-3138.8</v>
      </c>
      <c r="AC1575" s="32">
        <v>-1</v>
      </c>
      <c r="AD1575" s="26">
        <v>26689.77</v>
      </c>
      <c r="AE1575" s="26">
        <v>0</v>
      </c>
      <c r="AF1575" s="27">
        <v>-26689.77</v>
      </c>
      <c r="AG1575" s="33">
        <v>-1</v>
      </c>
      <c r="AH1575" s="34">
        <v>230</v>
      </c>
      <c r="AI1575" s="34">
        <v>193.5</v>
      </c>
      <c r="AJ1575" s="34">
        <v>-36.5</v>
      </c>
      <c r="AK1575" s="32">
        <v>-0.15869565217391304</v>
      </c>
      <c r="AL1575" s="35">
        <v>43473.041655092595</v>
      </c>
      <c r="AM1575" s="16"/>
    </row>
    <row r="1576" spans="1:39" ht="24.75" hidden="1" x14ac:dyDescent="0.25">
      <c r="A1576" s="25" t="s">
        <v>367</v>
      </c>
      <c r="B1576" s="25" t="s">
        <v>1043</v>
      </c>
      <c r="C1576" s="39">
        <v>451537</v>
      </c>
      <c r="D1576" s="25" t="s">
        <v>2196</v>
      </c>
      <c r="E1576" s="25" t="s">
        <v>62</v>
      </c>
      <c r="F1576" s="25" t="s">
        <v>54</v>
      </c>
      <c r="G1576" s="25" t="s">
        <v>75</v>
      </c>
      <c r="H1576" s="17"/>
      <c r="I1576" s="17"/>
      <c r="J1576" s="25" t="s">
        <v>369</v>
      </c>
      <c r="K1576" s="25" t="s">
        <v>65</v>
      </c>
      <c r="L1576" s="25" t="s">
        <v>1045</v>
      </c>
      <c r="M1576" s="25" t="s">
        <v>374</v>
      </c>
      <c r="N1576" s="26">
        <v>54489</v>
      </c>
      <c r="O1576" s="26">
        <v>52769.08</v>
      </c>
      <c r="P1576" s="27">
        <v>-1719.9199999999983</v>
      </c>
      <c r="Q1576" s="28">
        <v>-3.1564535961386669E-2</v>
      </c>
      <c r="R1576" s="29">
        <v>21409.68</v>
      </c>
      <c r="S1576" s="29">
        <v>12823.82</v>
      </c>
      <c r="T1576" s="30">
        <v>-8585.86</v>
      </c>
      <c r="U1576" s="31">
        <v>-0.40102701208051689</v>
      </c>
      <c r="V1576" s="26">
        <v>23602.32</v>
      </c>
      <c r="W1576" s="26">
        <v>25797.53</v>
      </c>
      <c r="X1576" s="27">
        <v>2195.2099999999991</v>
      </c>
      <c r="Y1576" s="28">
        <v>9.3008229699453243E-2</v>
      </c>
      <c r="Z1576" s="29">
        <v>2878.2</v>
      </c>
      <c r="AA1576" s="29">
        <v>4551.16</v>
      </c>
      <c r="AB1576" s="30">
        <v>1672.96</v>
      </c>
      <c r="AC1576" s="32">
        <v>0.581252171496074</v>
      </c>
      <c r="AD1576" s="26">
        <v>6598.8</v>
      </c>
      <c r="AE1576" s="26">
        <v>6139.35</v>
      </c>
      <c r="AF1576" s="27">
        <v>-459.44999999999982</v>
      </c>
      <c r="AG1576" s="33">
        <v>-6.9626295690125448E-2</v>
      </c>
      <c r="AH1576" s="34">
        <v>173</v>
      </c>
      <c r="AI1576" s="34">
        <v>138</v>
      </c>
      <c r="AJ1576" s="34">
        <v>-35</v>
      </c>
      <c r="AK1576" s="32">
        <v>-0.20231213872832371</v>
      </c>
      <c r="AL1576" s="35">
        <v>44099.041666666664</v>
      </c>
      <c r="AM1576" s="16"/>
    </row>
    <row r="1577" spans="1:39" ht="24.75" hidden="1" x14ac:dyDescent="0.25">
      <c r="A1577" s="25" t="s">
        <v>367</v>
      </c>
      <c r="B1577" s="25" t="s">
        <v>1043</v>
      </c>
      <c r="C1577" s="39">
        <v>451538</v>
      </c>
      <c r="D1577" s="25" t="s">
        <v>2221</v>
      </c>
      <c r="E1577" s="25" t="s">
        <v>53</v>
      </c>
      <c r="F1577" s="25" t="s">
        <v>63</v>
      </c>
      <c r="G1577" s="25" t="s">
        <v>56</v>
      </c>
      <c r="H1577" s="25" t="s">
        <v>56</v>
      </c>
      <c r="I1577" s="25" t="s">
        <v>56</v>
      </c>
      <c r="J1577" s="25" t="s">
        <v>369</v>
      </c>
      <c r="K1577" s="25" t="s">
        <v>65</v>
      </c>
      <c r="L1577" s="25" t="s">
        <v>1045</v>
      </c>
      <c r="M1577" s="25" t="s">
        <v>419</v>
      </c>
      <c r="N1577" s="26">
        <v>0</v>
      </c>
      <c r="O1577" s="26">
        <v>0</v>
      </c>
      <c r="P1577" s="27">
        <v>0</v>
      </c>
      <c r="Q1577" s="18"/>
      <c r="R1577" s="29">
        <v>0</v>
      </c>
      <c r="S1577" s="29">
        <v>0</v>
      </c>
      <c r="T1577" s="30">
        <v>0</v>
      </c>
      <c r="U1577" s="19"/>
      <c r="V1577" s="26">
        <v>0</v>
      </c>
      <c r="W1577" s="26">
        <v>0</v>
      </c>
      <c r="X1577" s="27">
        <v>0</v>
      </c>
      <c r="Y1577" s="18"/>
      <c r="Z1577" s="29">
        <v>0</v>
      </c>
      <c r="AA1577" s="29">
        <v>0</v>
      </c>
      <c r="AB1577" s="30">
        <v>0</v>
      </c>
      <c r="AC1577" s="19"/>
      <c r="AD1577" s="26">
        <v>0</v>
      </c>
      <c r="AE1577" s="26">
        <v>0</v>
      </c>
      <c r="AF1577" s="27">
        <v>0</v>
      </c>
      <c r="AG1577" s="18"/>
      <c r="AH1577" s="34">
        <v>0</v>
      </c>
      <c r="AI1577" s="34">
        <v>0</v>
      </c>
      <c r="AJ1577" s="34">
        <v>0</v>
      </c>
      <c r="AK1577" s="19"/>
      <c r="AL1577" s="35">
        <v>44924.041666666664</v>
      </c>
      <c r="AM1577" s="16"/>
    </row>
    <row r="1578" spans="1:39" ht="33" hidden="1" x14ac:dyDescent="0.25">
      <c r="A1578" s="25" t="s">
        <v>367</v>
      </c>
      <c r="B1578" s="25" t="s">
        <v>1136</v>
      </c>
      <c r="C1578" s="39">
        <v>451539</v>
      </c>
      <c r="D1578" s="25" t="s">
        <v>5618</v>
      </c>
      <c r="E1578" s="25" t="s">
        <v>171</v>
      </c>
      <c r="F1578" s="25" t="s">
        <v>54</v>
      </c>
      <c r="G1578" s="25" t="s">
        <v>79</v>
      </c>
      <c r="H1578" s="17"/>
      <c r="I1578" s="17"/>
      <c r="J1578" s="25" t="s">
        <v>369</v>
      </c>
      <c r="K1578" s="25" t="s">
        <v>65</v>
      </c>
      <c r="L1578" s="25" t="s">
        <v>435</v>
      </c>
      <c r="M1578" s="25" t="s">
        <v>371</v>
      </c>
      <c r="N1578" s="26">
        <v>118948.7</v>
      </c>
      <c r="O1578" s="26">
        <v>113919.95</v>
      </c>
      <c r="P1578" s="27">
        <v>-5028.75</v>
      </c>
      <c r="Q1578" s="28">
        <v>-4.227662849615002E-2</v>
      </c>
      <c r="R1578" s="29">
        <v>60112.39</v>
      </c>
      <c r="S1578" s="29">
        <v>33348.33</v>
      </c>
      <c r="T1578" s="30">
        <v>-26764.059999999998</v>
      </c>
      <c r="U1578" s="31">
        <v>-0.44523366979752421</v>
      </c>
      <c r="V1578" s="26">
        <v>42294.77</v>
      </c>
      <c r="W1578" s="26">
        <v>45778.879999999997</v>
      </c>
      <c r="X1578" s="27">
        <v>3484.1100000000006</v>
      </c>
      <c r="Y1578" s="28">
        <v>8.2376851795151057E-2</v>
      </c>
      <c r="Z1578" s="29">
        <v>5312</v>
      </c>
      <c r="AA1578" s="29">
        <v>11138.01</v>
      </c>
      <c r="AB1578" s="30">
        <v>5826.01</v>
      </c>
      <c r="AC1578" s="32">
        <v>1.0967639307228916</v>
      </c>
      <c r="AD1578" s="26">
        <v>11229.54</v>
      </c>
      <c r="AE1578" s="26">
        <v>9500.36</v>
      </c>
      <c r="AF1578" s="27">
        <v>-1729.1800000000003</v>
      </c>
      <c r="AG1578" s="33">
        <v>-0.15398493615945089</v>
      </c>
      <c r="AH1578" s="34">
        <v>573</v>
      </c>
      <c r="AI1578" s="34">
        <v>596</v>
      </c>
      <c r="AJ1578" s="34">
        <v>23</v>
      </c>
      <c r="AK1578" s="32">
        <v>4.0139616055846421E-2</v>
      </c>
      <c r="AL1578" s="35">
        <v>44924.041666666664</v>
      </c>
      <c r="AM1578" s="16"/>
    </row>
    <row r="1579" spans="1:39" ht="24.75" hidden="1" x14ac:dyDescent="0.25">
      <c r="A1579" s="25" t="s">
        <v>367</v>
      </c>
      <c r="B1579" s="25" t="s">
        <v>51</v>
      </c>
      <c r="C1579" s="39">
        <v>451540</v>
      </c>
      <c r="D1579" s="25" t="s">
        <v>2074</v>
      </c>
      <c r="E1579" s="25" t="s">
        <v>53</v>
      </c>
      <c r="F1579" s="25" t="s">
        <v>63</v>
      </c>
      <c r="G1579" s="25" t="s">
        <v>56</v>
      </c>
      <c r="H1579" s="17"/>
      <c r="I1579" s="17"/>
      <c r="J1579" s="25" t="s">
        <v>1424</v>
      </c>
      <c r="K1579" s="25" t="s">
        <v>65</v>
      </c>
      <c r="L1579" s="25" t="s">
        <v>373</v>
      </c>
      <c r="M1579" s="25" t="s">
        <v>419</v>
      </c>
      <c r="N1579" s="26">
        <v>0</v>
      </c>
      <c r="O1579" s="26">
        <v>752.24</v>
      </c>
      <c r="P1579" s="27">
        <v>752.24</v>
      </c>
      <c r="Q1579" s="18"/>
      <c r="R1579" s="29">
        <v>0</v>
      </c>
      <c r="S1579" s="29">
        <v>0</v>
      </c>
      <c r="T1579" s="30">
        <v>0</v>
      </c>
      <c r="U1579" s="19"/>
      <c r="V1579" s="26">
        <v>0</v>
      </c>
      <c r="W1579" s="26">
        <v>0</v>
      </c>
      <c r="X1579" s="27">
        <v>0</v>
      </c>
      <c r="Y1579" s="18"/>
      <c r="Z1579" s="29">
        <v>0</v>
      </c>
      <c r="AA1579" s="29">
        <v>0</v>
      </c>
      <c r="AB1579" s="30">
        <v>0</v>
      </c>
      <c r="AC1579" s="19"/>
      <c r="AD1579" s="26">
        <v>0</v>
      </c>
      <c r="AE1579" s="26">
        <v>0</v>
      </c>
      <c r="AF1579" s="27">
        <v>0</v>
      </c>
      <c r="AG1579" s="18"/>
      <c r="AH1579" s="34">
        <v>0</v>
      </c>
      <c r="AI1579" s="34">
        <v>0</v>
      </c>
      <c r="AJ1579" s="34">
        <v>0</v>
      </c>
      <c r="AK1579" s="19"/>
      <c r="AL1579" s="35">
        <v>43592.999988425923</v>
      </c>
      <c r="AM1579" s="16"/>
    </row>
    <row r="1580" spans="1:39" ht="16.5" hidden="1" x14ac:dyDescent="0.25">
      <c r="A1580" s="25" t="s">
        <v>367</v>
      </c>
      <c r="B1580" s="25" t="s">
        <v>1040</v>
      </c>
      <c r="C1580" s="39">
        <v>451541</v>
      </c>
      <c r="D1580" s="25" t="s">
        <v>2073</v>
      </c>
      <c r="E1580" s="25" t="s">
        <v>53</v>
      </c>
      <c r="F1580" s="25" t="s">
        <v>54</v>
      </c>
      <c r="G1580" s="25" t="s">
        <v>56</v>
      </c>
      <c r="H1580" s="25" t="s">
        <v>56</v>
      </c>
      <c r="I1580" s="25" t="s">
        <v>56</v>
      </c>
      <c r="J1580" s="25" t="s">
        <v>185</v>
      </c>
      <c r="K1580" s="25" t="s">
        <v>65</v>
      </c>
      <c r="L1580" s="25" t="s">
        <v>373</v>
      </c>
      <c r="M1580" s="25" t="s">
        <v>419</v>
      </c>
      <c r="N1580" s="26">
        <v>0</v>
      </c>
      <c r="O1580" s="26">
        <v>0</v>
      </c>
      <c r="P1580" s="27">
        <v>0</v>
      </c>
      <c r="Q1580" s="18"/>
      <c r="R1580" s="29">
        <v>0</v>
      </c>
      <c r="S1580" s="29">
        <v>0</v>
      </c>
      <c r="T1580" s="30">
        <v>0</v>
      </c>
      <c r="U1580" s="19"/>
      <c r="V1580" s="26">
        <v>0</v>
      </c>
      <c r="W1580" s="26">
        <v>0</v>
      </c>
      <c r="X1580" s="27">
        <v>0</v>
      </c>
      <c r="Y1580" s="18"/>
      <c r="Z1580" s="29">
        <v>0</v>
      </c>
      <c r="AA1580" s="29">
        <v>0</v>
      </c>
      <c r="AB1580" s="30">
        <v>0</v>
      </c>
      <c r="AC1580" s="19"/>
      <c r="AD1580" s="26">
        <v>0</v>
      </c>
      <c r="AE1580" s="26">
        <v>0</v>
      </c>
      <c r="AF1580" s="27">
        <v>0</v>
      </c>
      <c r="AG1580" s="18"/>
      <c r="AH1580" s="34">
        <v>0</v>
      </c>
      <c r="AI1580" s="34">
        <v>0</v>
      </c>
      <c r="AJ1580" s="34">
        <v>0</v>
      </c>
      <c r="AK1580" s="19"/>
      <c r="AL1580" s="35">
        <v>43592.999988425923</v>
      </c>
      <c r="AM1580" s="16"/>
    </row>
    <row r="1581" spans="1:39" ht="24.75" hidden="1" x14ac:dyDescent="0.25">
      <c r="A1581" s="25" t="s">
        <v>367</v>
      </c>
      <c r="B1581" s="25" t="s">
        <v>1136</v>
      </c>
      <c r="C1581" s="39">
        <v>451543</v>
      </c>
      <c r="D1581" s="25" t="s">
        <v>5716</v>
      </c>
      <c r="E1581" s="25" t="s">
        <v>53</v>
      </c>
      <c r="F1581" s="25" t="s">
        <v>63</v>
      </c>
      <c r="G1581" s="25" t="s">
        <v>56</v>
      </c>
      <c r="H1581" s="17"/>
      <c r="I1581" s="17"/>
      <c r="J1581" s="25" t="s">
        <v>369</v>
      </c>
      <c r="K1581" s="25" t="s">
        <v>65</v>
      </c>
      <c r="L1581" s="25" t="s">
        <v>373</v>
      </c>
      <c r="M1581" s="25" t="s">
        <v>419</v>
      </c>
      <c r="N1581" s="26">
        <v>0</v>
      </c>
      <c r="O1581" s="26">
        <v>0</v>
      </c>
      <c r="P1581" s="27">
        <v>0</v>
      </c>
      <c r="Q1581" s="18"/>
      <c r="R1581" s="29">
        <v>0</v>
      </c>
      <c r="S1581" s="29">
        <v>0</v>
      </c>
      <c r="T1581" s="30">
        <v>0</v>
      </c>
      <c r="U1581" s="19"/>
      <c r="V1581" s="26">
        <v>0</v>
      </c>
      <c r="W1581" s="26">
        <v>0</v>
      </c>
      <c r="X1581" s="27">
        <v>0</v>
      </c>
      <c r="Y1581" s="18"/>
      <c r="Z1581" s="29">
        <v>0</v>
      </c>
      <c r="AA1581" s="29">
        <v>0</v>
      </c>
      <c r="AB1581" s="30">
        <v>0</v>
      </c>
      <c r="AC1581" s="19"/>
      <c r="AD1581" s="26">
        <v>0</v>
      </c>
      <c r="AE1581" s="26">
        <v>0</v>
      </c>
      <c r="AF1581" s="27">
        <v>0</v>
      </c>
      <c r="AG1581" s="18"/>
      <c r="AH1581" s="34">
        <v>0</v>
      </c>
      <c r="AI1581" s="34">
        <v>0</v>
      </c>
      <c r="AJ1581" s="34">
        <v>0</v>
      </c>
      <c r="AK1581" s="19"/>
      <c r="AL1581" s="35">
        <v>43592.999988425923</v>
      </c>
      <c r="AM1581" s="16"/>
    </row>
    <row r="1582" spans="1:39" ht="24.75" hidden="1" x14ac:dyDescent="0.25">
      <c r="A1582" s="25" t="s">
        <v>367</v>
      </c>
      <c r="B1582" s="25" t="s">
        <v>1040</v>
      </c>
      <c r="C1582" s="39">
        <v>451548</v>
      </c>
      <c r="D1582" s="25" t="s">
        <v>2029</v>
      </c>
      <c r="E1582" s="25" t="s">
        <v>53</v>
      </c>
      <c r="F1582" s="25" t="s">
        <v>54</v>
      </c>
      <c r="G1582" s="25" t="s">
        <v>79</v>
      </c>
      <c r="H1582" s="25" t="s">
        <v>56</v>
      </c>
      <c r="I1582" s="25" t="s">
        <v>56</v>
      </c>
      <c r="J1582" s="25" t="s">
        <v>401</v>
      </c>
      <c r="K1582" s="25" t="s">
        <v>65</v>
      </c>
      <c r="L1582" s="25" t="s">
        <v>472</v>
      </c>
      <c r="M1582" s="25" t="s">
        <v>374</v>
      </c>
      <c r="N1582" s="26">
        <v>11538.66</v>
      </c>
      <c r="O1582" s="26">
        <v>10605.46</v>
      </c>
      <c r="P1582" s="27">
        <v>-933.20000000000073</v>
      </c>
      <c r="Q1582" s="28">
        <v>-8.0875942267126397E-2</v>
      </c>
      <c r="R1582" s="29">
        <v>4451.7299999999996</v>
      </c>
      <c r="S1582" s="29">
        <v>0</v>
      </c>
      <c r="T1582" s="30">
        <v>-4451.7299999999996</v>
      </c>
      <c r="U1582" s="31">
        <v>-1</v>
      </c>
      <c r="V1582" s="26">
        <v>481.09</v>
      </c>
      <c r="W1582" s="26">
        <v>500.95</v>
      </c>
      <c r="X1582" s="27">
        <v>19.860000000000014</v>
      </c>
      <c r="Y1582" s="28">
        <v>4.128125714523273E-2</v>
      </c>
      <c r="Z1582" s="29">
        <v>405.3</v>
      </c>
      <c r="AA1582" s="29">
        <v>0</v>
      </c>
      <c r="AB1582" s="30">
        <v>-405.3</v>
      </c>
      <c r="AC1582" s="32">
        <v>-1</v>
      </c>
      <c r="AD1582" s="26">
        <v>6200.54</v>
      </c>
      <c r="AE1582" s="26">
        <v>0</v>
      </c>
      <c r="AF1582" s="27">
        <v>-6200.54</v>
      </c>
      <c r="AG1582" s="33">
        <v>-1</v>
      </c>
      <c r="AH1582" s="34">
        <v>61</v>
      </c>
      <c r="AI1582" s="34">
        <v>58.25</v>
      </c>
      <c r="AJ1582" s="34">
        <v>-2.75</v>
      </c>
      <c r="AK1582" s="32">
        <v>-4.5081967213114756E-2</v>
      </c>
      <c r="AL1582" s="35">
        <v>43592.999988425923</v>
      </c>
      <c r="AM1582" s="16"/>
    </row>
    <row r="1583" spans="1:39" ht="24.75" hidden="1" x14ac:dyDescent="0.25">
      <c r="A1583" s="25" t="s">
        <v>367</v>
      </c>
      <c r="B1583" s="25" t="s">
        <v>1040</v>
      </c>
      <c r="C1583" s="39">
        <v>451549</v>
      </c>
      <c r="D1583" s="25" t="s">
        <v>2028</v>
      </c>
      <c r="E1583" s="25" t="s">
        <v>53</v>
      </c>
      <c r="F1583" s="25" t="s">
        <v>54</v>
      </c>
      <c r="G1583" s="25" t="s">
        <v>90</v>
      </c>
      <c r="H1583" s="25" t="s">
        <v>56</v>
      </c>
      <c r="I1583" s="25" t="s">
        <v>56</v>
      </c>
      <c r="J1583" s="17"/>
      <c r="K1583" s="25" t="s">
        <v>65</v>
      </c>
      <c r="L1583" s="25" t="s">
        <v>370</v>
      </c>
      <c r="M1583" s="25" t="s">
        <v>387</v>
      </c>
      <c r="N1583" s="26">
        <v>25142.36</v>
      </c>
      <c r="O1583" s="26">
        <v>15441.23</v>
      </c>
      <c r="P1583" s="27">
        <v>-9701.130000000001</v>
      </c>
      <c r="Q1583" s="28">
        <v>-0.38584802699507925</v>
      </c>
      <c r="R1583" s="29">
        <v>11783.2</v>
      </c>
      <c r="S1583" s="29">
        <v>450.1</v>
      </c>
      <c r="T1583" s="30">
        <v>-11333.1</v>
      </c>
      <c r="U1583" s="31">
        <v>-0.96180154796659645</v>
      </c>
      <c r="V1583" s="26">
        <v>3244</v>
      </c>
      <c r="W1583" s="26">
        <v>5714</v>
      </c>
      <c r="X1583" s="27">
        <v>2470</v>
      </c>
      <c r="Y1583" s="28">
        <v>0.76140567200986442</v>
      </c>
      <c r="Z1583" s="29">
        <v>2519.1</v>
      </c>
      <c r="AA1583" s="29">
        <v>493.83</v>
      </c>
      <c r="AB1583" s="30">
        <v>-2025.27</v>
      </c>
      <c r="AC1583" s="32">
        <v>-0.80396570203644158</v>
      </c>
      <c r="AD1583" s="26">
        <v>7596.06</v>
      </c>
      <c r="AE1583" s="26">
        <v>5626.29</v>
      </c>
      <c r="AF1583" s="27">
        <v>-1969.7700000000004</v>
      </c>
      <c r="AG1583" s="33">
        <v>-0.25931469735626106</v>
      </c>
      <c r="AH1583" s="34">
        <v>165.5</v>
      </c>
      <c r="AI1583" s="34">
        <v>194.25</v>
      </c>
      <c r="AJ1583" s="34">
        <v>28.75</v>
      </c>
      <c r="AK1583" s="32">
        <v>0.17371601208459214</v>
      </c>
      <c r="AL1583" s="35">
        <v>43571.041655092595</v>
      </c>
      <c r="AM1583" s="16"/>
    </row>
    <row r="1584" spans="1:39" ht="24.75" hidden="1" x14ac:dyDescent="0.25">
      <c r="A1584" s="25" t="s">
        <v>367</v>
      </c>
      <c r="B1584" s="25" t="s">
        <v>1043</v>
      </c>
      <c r="C1584" s="39">
        <v>451550</v>
      </c>
      <c r="D1584" s="25" t="s">
        <v>2003</v>
      </c>
      <c r="E1584" s="25" t="s">
        <v>53</v>
      </c>
      <c r="F1584" s="25" t="s">
        <v>63</v>
      </c>
      <c r="G1584" s="25" t="s">
        <v>56</v>
      </c>
      <c r="H1584" s="25" t="s">
        <v>56</v>
      </c>
      <c r="I1584" s="25" t="s">
        <v>56</v>
      </c>
      <c r="J1584" s="25" t="s">
        <v>369</v>
      </c>
      <c r="K1584" s="25" t="s">
        <v>65</v>
      </c>
      <c r="L1584" s="25" t="s">
        <v>1045</v>
      </c>
      <c r="M1584" s="25" t="s">
        <v>419</v>
      </c>
      <c r="N1584" s="26">
        <v>0</v>
      </c>
      <c r="O1584" s="26">
        <v>0</v>
      </c>
      <c r="P1584" s="27">
        <v>0</v>
      </c>
      <c r="Q1584" s="18"/>
      <c r="R1584" s="29">
        <v>0</v>
      </c>
      <c r="S1584" s="29">
        <v>0</v>
      </c>
      <c r="T1584" s="30">
        <v>0</v>
      </c>
      <c r="U1584" s="19"/>
      <c r="V1584" s="26">
        <v>0</v>
      </c>
      <c r="W1584" s="26">
        <v>0</v>
      </c>
      <c r="X1584" s="27">
        <v>0</v>
      </c>
      <c r="Y1584" s="18"/>
      <c r="Z1584" s="29">
        <v>0</v>
      </c>
      <c r="AA1584" s="29">
        <v>0</v>
      </c>
      <c r="AB1584" s="30">
        <v>0</v>
      </c>
      <c r="AC1584" s="19"/>
      <c r="AD1584" s="26">
        <v>0</v>
      </c>
      <c r="AE1584" s="26">
        <v>0</v>
      </c>
      <c r="AF1584" s="27">
        <v>0</v>
      </c>
      <c r="AG1584" s="18"/>
      <c r="AH1584" s="34">
        <v>0</v>
      </c>
      <c r="AI1584" s="34">
        <v>0</v>
      </c>
      <c r="AJ1584" s="34">
        <v>0</v>
      </c>
      <c r="AK1584" s="19"/>
      <c r="AL1584" s="35">
        <v>43613.999988425923</v>
      </c>
      <c r="AM1584" s="16"/>
    </row>
    <row r="1585" spans="1:39" ht="24.75" hidden="1" x14ac:dyDescent="0.25">
      <c r="A1585" s="25" t="s">
        <v>367</v>
      </c>
      <c r="B1585" s="25" t="s">
        <v>1043</v>
      </c>
      <c r="C1585" s="39">
        <v>451551</v>
      </c>
      <c r="D1585" s="25" t="s">
        <v>2004</v>
      </c>
      <c r="E1585" s="25" t="s">
        <v>53</v>
      </c>
      <c r="F1585" s="25" t="s">
        <v>63</v>
      </c>
      <c r="G1585" s="25" t="s">
        <v>56</v>
      </c>
      <c r="H1585" s="25" t="s">
        <v>56</v>
      </c>
      <c r="I1585" s="25" t="s">
        <v>56</v>
      </c>
      <c r="J1585" s="25" t="s">
        <v>369</v>
      </c>
      <c r="K1585" s="25" t="s">
        <v>65</v>
      </c>
      <c r="L1585" s="25" t="s">
        <v>1045</v>
      </c>
      <c r="M1585" s="25" t="s">
        <v>419</v>
      </c>
      <c r="N1585" s="26">
        <v>0</v>
      </c>
      <c r="O1585" s="26">
        <v>0</v>
      </c>
      <c r="P1585" s="27">
        <v>0</v>
      </c>
      <c r="Q1585" s="18"/>
      <c r="R1585" s="29">
        <v>0</v>
      </c>
      <c r="S1585" s="29">
        <v>0</v>
      </c>
      <c r="T1585" s="30">
        <v>0</v>
      </c>
      <c r="U1585" s="19"/>
      <c r="V1585" s="26">
        <v>0</v>
      </c>
      <c r="W1585" s="26">
        <v>0</v>
      </c>
      <c r="X1585" s="27">
        <v>0</v>
      </c>
      <c r="Y1585" s="18"/>
      <c r="Z1585" s="29">
        <v>0</v>
      </c>
      <c r="AA1585" s="29">
        <v>0</v>
      </c>
      <c r="AB1585" s="30">
        <v>0</v>
      </c>
      <c r="AC1585" s="19"/>
      <c r="AD1585" s="26">
        <v>0</v>
      </c>
      <c r="AE1585" s="26">
        <v>0</v>
      </c>
      <c r="AF1585" s="27">
        <v>0</v>
      </c>
      <c r="AG1585" s="18"/>
      <c r="AH1585" s="34">
        <v>0</v>
      </c>
      <c r="AI1585" s="34">
        <v>0</v>
      </c>
      <c r="AJ1585" s="34">
        <v>0</v>
      </c>
      <c r="AK1585" s="19"/>
      <c r="AL1585" s="35">
        <v>43613.999988425923</v>
      </c>
      <c r="AM1585" s="16"/>
    </row>
    <row r="1586" spans="1:39" ht="24.75" hidden="1" x14ac:dyDescent="0.25">
      <c r="A1586" s="25" t="s">
        <v>367</v>
      </c>
      <c r="B1586" s="25" t="s">
        <v>1043</v>
      </c>
      <c r="C1586" s="39">
        <v>451552</v>
      </c>
      <c r="D1586" s="25" t="s">
        <v>2188</v>
      </c>
      <c r="E1586" s="25" t="s">
        <v>53</v>
      </c>
      <c r="F1586" s="25" t="s">
        <v>63</v>
      </c>
      <c r="G1586" s="25" t="s">
        <v>56</v>
      </c>
      <c r="H1586" s="25" t="s">
        <v>56</v>
      </c>
      <c r="I1586" s="25" t="s">
        <v>56</v>
      </c>
      <c r="J1586" s="25" t="s">
        <v>369</v>
      </c>
      <c r="K1586" s="25" t="s">
        <v>65</v>
      </c>
      <c r="L1586" s="25" t="s">
        <v>1045</v>
      </c>
      <c r="M1586" s="25" t="s">
        <v>419</v>
      </c>
      <c r="N1586" s="26">
        <v>0</v>
      </c>
      <c r="O1586" s="26">
        <v>0</v>
      </c>
      <c r="P1586" s="27">
        <v>0</v>
      </c>
      <c r="Q1586" s="18"/>
      <c r="R1586" s="29">
        <v>0</v>
      </c>
      <c r="S1586" s="29">
        <v>0</v>
      </c>
      <c r="T1586" s="30">
        <v>0</v>
      </c>
      <c r="U1586" s="19"/>
      <c r="V1586" s="26">
        <v>0</v>
      </c>
      <c r="W1586" s="26">
        <v>0</v>
      </c>
      <c r="X1586" s="27">
        <v>0</v>
      </c>
      <c r="Y1586" s="18"/>
      <c r="Z1586" s="29">
        <v>0</v>
      </c>
      <c r="AA1586" s="29">
        <v>0</v>
      </c>
      <c r="AB1586" s="30">
        <v>0</v>
      </c>
      <c r="AC1586" s="19"/>
      <c r="AD1586" s="26">
        <v>0</v>
      </c>
      <c r="AE1586" s="26">
        <v>0</v>
      </c>
      <c r="AF1586" s="27">
        <v>0</v>
      </c>
      <c r="AG1586" s="18"/>
      <c r="AH1586" s="34">
        <v>0</v>
      </c>
      <c r="AI1586" s="34">
        <v>0</v>
      </c>
      <c r="AJ1586" s="34">
        <v>0</v>
      </c>
      <c r="AK1586" s="19"/>
      <c r="AL1586" s="35">
        <v>43613.999988425923</v>
      </c>
      <c r="AM1586" s="16"/>
    </row>
    <row r="1587" spans="1:39" ht="24.75" hidden="1" x14ac:dyDescent="0.25">
      <c r="A1587" s="25" t="s">
        <v>367</v>
      </c>
      <c r="B1587" s="25" t="s">
        <v>1040</v>
      </c>
      <c r="C1587" s="39">
        <v>451558</v>
      </c>
      <c r="D1587" s="25" t="s">
        <v>2223</v>
      </c>
      <c r="E1587" s="25" t="s">
        <v>53</v>
      </c>
      <c r="F1587" s="25" t="s">
        <v>63</v>
      </c>
      <c r="G1587" s="25" t="s">
        <v>56</v>
      </c>
      <c r="H1587" s="25" t="s">
        <v>56</v>
      </c>
      <c r="I1587" s="25" t="s">
        <v>56</v>
      </c>
      <c r="J1587" s="17"/>
      <c r="K1587" s="25" t="s">
        <v>65</v>
      </c>
      <c r="L1587" s="25" t="s">
        <v>402</v>
      </c>
      <c r="M1587" s="25" t="s">
        <v>419</v>
      </c>
      <c r="N1587" s="26">
        <v>0</v>
      </c>
      <c r="O1587" s="26">
        <v>0</v>
      </c>
      <c r="P1587" s="27">
        <v>0</v>
      </c>
      <c r="Q1587" s="18"/>
      <c r="R1587" s="29">
        <v>0</v>
      </c>
      <c r="S1587" s="29">
        <v>0</v>
      </c>
      <c r="T1587" s="30">
        <v>0</v>
      </c>
      <c r="U1587" s="19"/>
      <c r="V1587" s="26">
        <v>0</v>
      </c>
      <c r="W1587" s="26">
        <v>0</v>
      </c>
      <c r="X1587" s="27">
        <v>0</v>
      </c>
      <c r="Y1587" s="18"/>
      <c r="Z1587" s="29">
        <v>0</v>
      </c>
      <c r="AA1587" s="29">
        <v>0</v>
      </c>
      <c r="AB1587" s="30">
        <v>0</v>
      </c>
      <c r="AC1587" s="19"/>
      <c r="AD1587" s="26">
        <v>0</v>
      </c>
      <c r="AE1587" s="26">
        <v>0</v>
      </c>
      <c r="AF1587" s="27">
        <v>0</v>
      </c>
      <c r="AG1587" s="18"/>
      <c r="AH1587" s="34">
        <v>0</v>
      </c>
      <c r="AI1587" s="34">
        <v>0</v>
      </c>
      <c r="AJ1587" s="34">
        <v>0</v>
      </c>
      <c r="AK1587" s="19"/>
      <c r="AL1587" s="35">
        <v>43613.999988425923</v>
      </c>
      <c r="AM1587" s="16"/>
    </row>
    <row r="1588" spans="1:39" ht="24.75" hidden="1" x14ac:dyDescent="0.25">
      <c r="A1588" s="25" t="s">
        <v>367</v>
      </c>
      <c r="B1588" s="25" t="s">
        <v>1043</v>
      </c>
      <c r="C1588" s="39">
        <v>451559</v>
      </c>
      <c r="D1588" s="25" t="s">
        <v>2094</v>
      </c>
      <c r="E1588" s="25" t="s">
        <v>53</v>
      </c>
      <c r="F1588" s="25" t="s">
        <v>54</v>
      </c>
      <c r="G1588" s="25" t="s">
        <v>289</v>
      </c>
      <c r="H1588" s="17"/>
      <c r="I1588" s="17"/>
      <c r="J1588" s="25" t="s">
        <v>381</v>
      </c>
      <c r="K1588" s="25" t="s">
        <v>282</v>
      </c>
      <c r="L1588" s="25" t="s">
        <v>1045</v>
      </c>
      <c r="M1588" s="25" t="s">
        <v>415</v>
      </c>
      <c r="N1588" s="26">
        <v>39722.269999999997</v>
      </c>
      <c r="O1588" s="26">
        <v>24317</v>
      </c>
      <c r="P1588" s="27">
        <v>-15405.269999999997</v>
      </c>
      <c r="Q1588" s="28">
        <v>-0.38782451254674011</v>
      </c>
      <c r="R1588" s="29">
        <v>31021.07</v>
      </c>
      <c r="S1588" s="29">
        <v>13755.08</v>
      </c>
      <c r="T1588" s="30">
        <v>-17265.989999999998</v>
      </c>
      <c r="U1588" s="31">
        <v>-0.55658911829927205</v>
      </c>
      <c r="V1588" s="26">
        <v>0</v>
      </c>
      <c r="W1588" s="26">
        <v>3493.93</v>
      </c>
      <c r="X1588" s="27">
        <v>3493.93</v>
      </c>
      <c r="Y1588" s="18"/>
      <c r="Z1588" s="29">
        <v>7701.2</v>
      </c>
      <c r="AA1588" s="29">
        <v>1855.5</v>
      </c>
      <c r="AB1588" s="30">
        <v>-5845.7</v>
      </c>
      <c r="AC1588" s="32">
        <v>-0.75906352256791154</v>
      </c>
      <c r="AD1588" s="26">
        <v>1000</v>
      </c>
      <c r="AE1588" s="26">
        <v>0</v>
      </c>
      <c r="AF1588" s="27">
        <v>-1000</v>
      </c>
      <c r="AG1588" s="33">
        <v>-1</v>
      </c>
      <c r="AH1588" s="34">
        <v>508</v>
      </c>
      <c r="AI1588" s="34">
        <v>258</v>
      </c>
      <c r="AJ1588" s="34">
        <v>-250</v>
      </c>
      <c r="AK1588" s="32">
        <v>-0.49212598425196852</v>
      </c>
      <c r="AL1588" s="35">
        <v>43955</v>
      </c>
      <c r="AM1588" s="16"/>
    </row>
    <row r="1589" spans="1:39" ht="33" hidden="1" x14ac:dyDescent="0.25">
      <c r="A1589" s="25" t="s">
        <v>367</v>
      </c>
      <c r="B1589" s="25" t="s">
        <v>1040</v>
      </c>
      <c r="C1589" s="39">
        <v>451560</v>
      </c>
      <c r="D1589" s="25" t="s">
        <v>2088</v>
      </c>
      <c r="E1589" s="25" t="s">
        <v>53</v>
      </c>
      <c r="F1589" s="25" t="s">
        <v>54</v>
      </c>
      <c r="G1589" s="25" t="s">
        <v>83</v>
      </c>
      <c r="H1589" s="25" t="s">
        <v>56</v>
      </c>
      <c r="I1589" s="25" t="s">
        <v>56</v>
      </c>
      <c r="J1589" s="17"/>
      <c r="K1589" s="25" t="s">
        <v>65</v>
      </c>
      <c r="L1589" s="25" t="s">
        <v>404</v>
      </c>
      <c r="M1589" s="25" t="s">
        <v>374</v>
      </c>
      <c r="N1589" s="26">
        <v>173802.73</v>
      </c>
      <c r="O1589" s="26">
        <v>178014.3</v>
      </c>
      <c r="P1589" s="27">
        <v>4211.5699999999779</v>
      </c>
      <c r="Q1589" s="28">
        <v>2.4231897853388019E-2</v>
      </c>
      <c r="R1589" s="29">
        <v>33962.53</v>
      </c>
      <c r="S1589" s="29">
        <v>14395.02</v>
      </c>
      <c r="T1589" s="30">
        <v>-19567.509999999998</v>
      </c>
      <c r="U1589" s="31">
        <v>-0.57614995113732692</v>
      </c>
      <c r="V1589" s="26">
        <v>132855.19</v>
      </c>
      <c r="W1589" s="26">
        <v>140645.16</v>
      </c>
      <c r="X1589" s="27">
        <v>7789.9700000000012</v>
      </c>
      <c r="Y1589" s="28">
        <v>5.8635044667807112E-2</v>
      </c>
      <c r="Z1589" s="29">
        <v>5775.01</v>
      </c>
      <c r="AA1589" s="29">
        <v>643.99</v>
      </c>
      <c r="AB1589" s="30">
        <v>-5131.0200000000004</v>
      </c>
      <c r="AC1589" s="32">
        <v>-0.88848677318307678</v>
      </c>
      <c r="AD1589" s="26">
        <v>1210</v>
      </c>
      <c r="AE1589" s="26">
        <v>0</v>
      </c>
      <c r="AF1589" s="27">
        <v>-1210</v>
      </c>
      <c r="AG1589" s="33">
        <v>-1</v>
      </c>
      <c r="AH1589" s="34">
        <v>557.11</v>
      </c>
      <c r="AI1589" s="34">
        <v>150.75</v>
      </c>
      <c r="AJ1589" s="34">
        <v>-406.36</v>
      </c>
      <c r="AK1589" s="32">
        <v>-0.72940711888136989</v>
      </c>
      <c r="AL1589" s="35">
        <v>43588.041655092595</v>
      </c>
      <c r="AM1589" s="16"/>
    </row>
    <row r="1590" spans="1:39" ht="33" hidden="1" x14ac:dyDescent="0.25">
      <c r="A1590" s="25" t="s">
        <v>367</v>
      </c>
      <c r="B1590" s="25" t="s">
        <v>1043</v>
      </c>
      <c r="C1590" s="39">
        <v>451561</v>
      </c>
      <c r="D1590" s="25" t="s">
        <v>2251</v>
      </c>
      <c r="E1590" s="25" t="s">
        <v>62</v>
      </c>
      <c r="F1590" s="25" t="s">
        <v>54</v>
      </c>
      <c r="G1590" s="25" t="s">
        <v>289</v>
      </c>
      <c r="H1590" s="17"/>
      <c r="I1590" s="17"/>
      <c r="J1590" s="25" t="s">
        <v>401</v>
      </c>
      <c r="K1590" s="25" t="s">
        <v>65</v>
      </c>
      <c r="L1590" s="25" t="s">
        <v>1045</v>
      </c>
      <c r="M1590" s="25" t="s">
        <v>1989</v>
      </c>
      <c r="N1590" s="26">
        <v>1589878.05</v>
      </c>
      <c r="O1590" s="26">
        <v>1551290.28</v>
      </c>
      <c r="P1590" s="27">
        <v>-38587.770000000019</v>
      </c>
      <c r="Q1590" s="28">
        <v>-2.4270899268028775E-2</v>
      </c>
      <c r="R1590" s="29">
        <v>36955.160000000003</v>
      </c>
      <c r="S1590" s="29">
        <v>76537.289999999994</v>
      </c>
      <c r="T1590" s="30">
        <v>39582.12999999999</v>
      </c>
      <c r="U1590" s="31">
        <v>1.0710853369326498</v>
      </c>
      <c r="V1590" s="26">
        <v>298356.24</v>
      </c>
      <c r="W1590" s="26">
        <v>473875.15</v>
      </c>
      <c r="X1590" s="27">
        <v>175518.91000000003</v>
      </c>
      <c r="Y1590" s="28">
        <v>0.58828637202292144</v>
      </c>
      <c r="Z1590" s="29">
        <v>3305.8</v>
      </c>
      <c r="AA1590" s="29">
        <v>741</v>
      </c>
      <c r="AB1590" s="30">
        <v>-2564.8000000000002</v>
      </c>
      <c r="AC1590" s="32">
        <v>-0.77584850868171096</v>
      </c>
      <c r="AD1590" s="26">
        <v>1251260.8500000001</v>
      </c>
      <c r="AE1590" s="26">
        <v>852019.55</v>
      </c>
      <c r="AF1590" s="27">
        <v>-399241.30000000005</v>
      </c>
      <c r="AG1590" s="33">
        <v>-0.3190711992627277</v>
      </c>
      <c r="AH1590" s="34">
        <v>509.5</v>
      </c>
      <c r="AI1590" s="34">
        <v>378.5</v>
      </c>
      <c r="AJ1590" s="34">
        <v>-131</v>
      </c>
      <c r="AK1590" s="32">
        <v>-0.25711481844946027</v>
      </c>
      <c r="AL1590" s="35">
        <v>43876.041655092595</v>
      </c>
      <c r="AM1590" s="16"/>
    </row>
    <row r="1591" spans="1:39" ht="33" hidden="1" x14ac:dyDescent="0.25">
      <c r="A1591" s="25" t="s">
        <v>367</v>
      </c>
      <c r="B1591" s="25" t="s">
        <v>51</v>
      </c>
      <c r="C1591" s="39">
        <v>451563</v>
      </c>
      <c r="D1591" s="25" t="s">
        <v>2091</v>
      </c>
      <c r="E1591" s="25" t="s">
        <v>62</v>
      </c>
      <c r="F1591" s="25" t="s">
        <v>54</v>
      </c>
      <c r="G1591" s="25" t="s">
        <v>289</v>
      </c>
      <c r="H1591" s="17"/>
      <c r="I1591" s="17"/>
      <c r="J1591" s="25" t="s">
        <v>376</v>
      </c>
      <c r="K1591" s="25" t="s">
        <v>65</v>
      </c>
      <c r="L1591" s="25" t="s">
        <v>971</v>
      </c>
      <c r="M1591" s="25" t="s">
        <v>374</v>
      </c>
      <c r="N1591" s="26">
        <v>15759.62</v>
      </c>
      <c r="O1591" s="26">
        <v>21264.75</v>
      </c>
      <c r="P1591" s="27">
        <v>5505.1299999999992</v>
      </c>
      <c r="Q1591" s="28">
        <v>0.34931870184687186</v>
      </c>
      <c r="R1591" s="29">
        <v>10868.61</v>
      </c>
      <c r="S1591" s="29">
        <v>13633.73</v>
      </c>
      <c r="T1591" s="30">
        <v>2765.119999999999</v>
      </c>
      <c r="U1591" s="31">
        <v>0.25441339784940292</v>
      </c>
      <c r="V1591" s="26">
        <v>3435.27</v>
      </c>
      <c r="W1591" s="26">
        <v>1308.47</v>
      </c>
      <c r="X1591" s="27">
        <v>-2126.8000000000002</v>
      </c>
      <c r="Y1591" s="28">
        <v>-0.61910708619700927</v>
      </c>
      <c r="Z1591" s="29">
        <v>1455.74</v>
      </c>
      <c r="AA1591" s="29">
        <v>1078</v>
      </c>
      <c r="AB1591" s="30">
        <v>-377.74</v>
      </c>
      <c r="AC1591" s="32">
        <v>-0.25948314946350309</v>
      </c>
      <c r="AD1591" s="26">
        <v>0</v>
      </c>
      <c r="AE1591" s="26">
        <v>605.29999999999995</v>
      </c>
      <c r="AF1591" s="27">
        <v>605.29999999999995</v>
      </c>
      <c r="AG1591" s="18"/>
      <c r="AH1591" s="34">
        <v>81.680000000000007</v>
      </c>
      <c r="AI1591" s="34">
        <v>93.5</v>
      </c>
      <c r="AJ1591" s="34">
        <v>11.819999999999993</v>
      </c>
      <c r="AK1591" s="32">
        <v>0.14471106758080304</v>
      </c>
      <c r="AL1591" s="35">
        <v>44312</v>
      </c>
      <c r="AM1591" s="16"/>
    </row>
    <row r="1592" spans="1:39" ht="24.75" hidden="1" x14ac:dyDescent="0.25">
      <c r="A1592" s="25" t="s">
        <v>367</v>
      </c>
      <c r="B1592" s="25" t="s">
        <v>1043</v>
      </c>
      <c r="C1592" s="39">
        <v>451564</v>
      </c>
      <c r="D1592" s="25" t="s">
        <v>2113</v>
      </c>
      <c r="E1592" s="25" t="s">
        <v>53</v>
      </c>
      <c r="F1592" s="25" t="s">
        <v>63</v>
      </c>
      <c r="G1592" s="25" t="s">
        <v>56</v>
      </c>
      <c r="H1592" s="25" t="s">
        <v>56</v>
      </c>
      <c r="I1592" s="25" t="s">
        <v>56</v>
      </c>
      <c r="J1592" s="25" t="s">
        <v>376</v>
      </c>
      <c r="K1592" s="25" t="s">
        <v>65</v>
      </c>
      <c r="L1592" s="25" t="s">
        <v>1045</v>
      </c>
      <c r="M1592" s="25" t="s">
        <v>419</v>
      </c>
      <c r="N1592" s="26">
        <v>0</v>
      </c>
      <c r="O1592" s="26">
        <v>637.62</v>
      </c>
      <c r="P1592" s="27">
        <v>637.62</v>
      </c>
      <c r="Q1592" s="18"/>
      <c r="R1592" s="29">
        <v>0</v>
      </c>
      <c r="S1592" s="29">
        <v>0</v>
      </c>
      <c r="T1592" s="30">
        <v>0</v>
      </c>
      <c r="U1592" s="19"/>
      <c r="V1592" s="26">
        <v>0</v>
      </c>
      <c r="W1592" s="26">
        <v>0</v>
      </c>
      <c r="X1592" s="27">
        <v>0</v>
      </c>
      <c r="Y1592" s="18"/>
      <c r="Z1592" s="29">
        <v>0</v>
      </c>
      <c r="AA1592" s="29">
        <v>0</v>
      </c>
      <c r="AB1592" s="30">
        <v>0</v>
      </c>
      <c r="AC1592" s="19"/>
      <c r="AD1592" s="26">
        <v>0</v>
      </c>
      <c r="AE1592" s="26">
        <v>0</v>
      </c>
      <c r="AF1592" s="27">
        <v>0</v>
      </c>
      <c r="AG1592" s="18"/>
      <c r="AH1592" s="34">
        <v>0</v>
      </c>
      <c r="AI1592" s="34">
        <v>0</v>
      </c>
      <c r="AJ1592" s="34">
        <v>0</v>
      </c>
      <c r="AK1592" s="19"/>
      <c r="AL1592" s="35">
        <v>43622.999988425923</v>
      </c>
      <c r="AM1592" s="16"/>
    </row>
    <row r="1593" spans="1:39" ht="24.75" hidden="1" x14ac:dyDescent="0.25">
      <c r="A1593" s="25" t="s">
        <v>367</v>
      </c>
      <c r="B1593" s="25" t="s">
        <v>1043</v>
      </c>
      <c r="C1593" s="39">
        <v>451567</v>
      </c>
      <c r="D1593" s="25" t="s">
        <v>2187</v>
      </c>
      <c r="E1593" s="25" t="s">
        <v>53</v>
      </c>
      <c r="F1593" s="25" t="s">
        <v>63</v>
      </c>
      <c r="G1593" s="25" t="s">
        <v>56</v>
      </c>
      <c r="H1593" s="25" t="s">
        <v>56</v>
      </c>
      <c r="I1593" s="25" t="s">
        <v>56</v>
      </c>
      <c r="J1593" s="25" t="s">
        <v>376</v>
      </c>
      <c r="K1593" s="25" t="s">
        <v>65</v>
      </c>
      <c r="L1593" s="25" t="s">
        <v>1045</v>
      </c>
      <c r="M1593" s="25" t="s">
        <v>419</v>
      </c>
      <c r="N1593" s="26">
        <v>0</v>
      </c>
      <c r="O1593" s="26">
        <v>0</v>
      </c>
      <c r="P1593" s="27">
        <v>0</v>
      </c>
      <c r="Q1593" s="18"/>
      <c r="R1593" s="29">
        <v>0</v>
      </c>
      <c r="S1593" s="29">
        <v>0</v>
      </c>
      <c r="T1593" s="30">
        <v>0</v>
      </c>
      <c r="U1593" s="19"/>
      <c r="V1593" s="26">
        <v>0</v>
      </c>
      <c r="W1593" s="26">
        <v>0</v>
      </c>
      <c r="X1593" s="27">
        <v>0</v>
      </c>
      <c r="Y1593" s="18"/>
      <c r="Z1593" s="29">
        <v>0</v>
      </c>
      <c r="AA1593" s="29">
        <v>0</v>
      </c>
      <c r="AB1593" s="30">
        <v>0</v>
      </c>
      <c r="AC1593" s="19"/>
      <c r="AD1593" s="26">
        <v>0</v>
      </c>
      <c r="AE1593" s="26">
        <v>0</v>
      </c>
      <c r="AF1593" s="27">
        <v>0</v>
      </c>
      <c r="AG1593" s="18"/>
      <c r="AH1593" s="34">
        <v>0</v>
      </c>
      <c r="AI1593" s="34">
        <v>0</v>
      </c>
      <c r="AJ1593" s="34">
        <v>0</v>
      </c>
      <c r="AK1593" s="19"/>
      <c r="AL1593" s="35">
        <v>43622.999988425923</v>
      </c>
      <c r="AM1593" s="16"/>
    </row>
    <row r="1594" spans="1:39" ht="16.5" hidden="1" x14ac:dyDescent="0.25">
      <c r="A1594" s="25" t="s">
        <v>367</v>
      </c>
      <c r="B1594" s="25" t="s">
        <v>1040</v>
      </c>
      <c r="C1594" s="39">
        <v>451569</v>
      </c>
      <c r="D1594" s="25" t="s">
        <v>2193</v>
      </c>
      <c r="E1594" s="25" t="s">
        <v>53</v>
      </c>
      <c r="F1594" s="25" t="s">
        <v>63</v>
      </c>
      <c r="G1594" s="25" t="s">
        <v>56</v>
      </c>
      <c r="H1594" s="25" t="s">
        <v>56</v>
      </c>
      <c r="I1594" s="25" t="s">
        <v>56</v>
      </c>
      <c r="J1594" s="17"/>
      <c r="K1594" s="25" t="s">
        <v>65</v>
      </c>
      <c r="L1594" s="25" t="s">
        <v>971</v>
      </c>
      <c r="M1594" s="25" t="s">
        <v>419</v>
      </c>
      <c r="N1594" s="26">
        <v>0</v>
      </c>
      <c r="O1594" s="26">
        <v>5785.46</v>
      </c>
      <c r="P1594" s="27">
        <v>5785.46</v>
      </c>
      <c r="Q1594" s="18"/>
      <c r="R1594" s="29">
        <v>0</v>
      </c>
      <c r="S1594" s="29">
        <v>843.64</v>
      </c>
      <c r="T1594" s="30">
        <v>843.64</v>
      </c>
      <c r="U1594" s="19"/>
      <c r="V1594" s="26">
        <v>0</v>
      </c>
      <c r="W1594" s="26">
        <v>0</v>
      </c>
      <c r="X1594" s="27">
        <v>0</v>
      </c>
      <c r="Y1594" s="18"/>
      <c r="Z1594" s="29">
        <v>0</v>
      </c>
      <c r="AA1594" s="29">
        <v>99</v>
      </c>
      <c r="AB1594" s="30">
        <v>99</v>
      </c>
      <c r="AC1594" s="19"/>
      <c r="AD1594" s="26">
        <v>0</v>
      </c>
      <c r="AE1594" s="26">
        <v>1129.54</v>
      </c>
      <c r="AF1594" s="27">
        <v>1129.54</v>
      </c>
      <c r="AG1594" s="18"/>
      <c r="AH1594" s="34">
        <v>0</v>
      </c>
      <c r="AI1594" s="34">
        <v>11</v>
      </c>
      <c r="AJ1594" s="34">
        <v>11</v>
      </c>
      <c r="AK1594" s="19"/>
      <c r="AL1594" s="35">
        <v>43622.999988425923</v>
      </c>
      <c r="AM1594" s="16"/>
    </row>
    <row r="1595" spans="1:39" ht="33" hidden="1" x14ac:dyDescent="0.25">
      <c r="A1595" s="25" t="s">
        <v>367</v>
      </c>
      <c r="B1595" s="25" t="s">
        <v>1136</v>
      </c>
      <c r="C1595" s="39">
        <v>451570</v>
      </c>
      <c r="D1595" s="25" t="s">
        <v>2241</v>
      </c>
      <c r="E1595" s="25" t="s">
        <v>62</v>
      </c>
      <c r="F1595" s="25" t="s">
        <v>54</v>
      </c>
      <c r="G1595" s="25" t="s">
        <v>874</v>
      </c>
      <c r="H1595" s="25" t="s">
        <v>90</v>
      </c>
      <c r="I1595" s="17"/>
      <c r="J1595" s="25" t="s">
        <v>376</v>
      </c>
      <c r="K1595" s="25" t="s">
        <v>65</v>
      </c>
      <c r="L1595" s="25" t="s">
        <v>971</v>
      </c>
      <c r="M1595" s="25" t="s">
        <v>374</v>
      </c>
      <c r="N1595" s="26">
        <v>321452.7</v>
      </c>
      <c r="O1595" s="26">
        <v>446616.27</v>
      </c>
      <c r="P1595" s="27">
        <v>125163.57</v>
      </c>
      <c r="Q1595" s="28">
        <v>0.38936854473457527</v>
      </c>
      <c r="R1595" s="29">
        <v>27477.1</v>
      </c>
      <c r="S1595" s="29">
        <v>82249.73</v>
      </c>
      <c r="T1595" s="30">
        <v>54772.63</v>
      </c>
      <c r="U1595" s="31">
        <v>1.9933919518435352</v>
      </c>
      <c r="V1595" s="26">
        <v>265359.3</v>
      </c>
      <c r="W1595" s="26">
        <v>318672.94</v>
      </c>
      <c r="X1595" s="27">
        <v>53313.640000000014</v>
      </c>
      <c r="Y1595" s="28">
        <v>0.20091114198748647</v>
      </c>
      <c r="Z1595" s="29">
        <v>5380.3</v>
      </c>
      <c r="AA1595" s="29">
        <v>15198.5</v>
      </c>
      <c r="AB1595" s="30">
        <v>9818.2000000000007</v>
      </c>
      <c r="AC1595" s="32">
        <v>1.8248424809025521</v>
      </c>
      <c r="AD1595" s="26">
        <v>23236</v>
      </c>
      <c r="AE1595" s="26">
        <v>25020.95</v>
      </c>
      <c r="AF1595" s="27">
        <v>1784.9500000000007</v>
      </c>
      <c r="AG1595" s="33">
        <v>7.6818299190910683E-2</v>
      </c>
      <c r="AH1595" s="34">
        <v>340.35</v>
      </c>
      <c r="AI1595" s="34">
        <v>892.25</v>
      </c>
      <c r="AJ1595" s="34">
        <v>551.9</v>
      </c>
      <c r="AK1595" s="32">
        <v>1.6215660349640075</v>
      </c>
      <c r="AL1595" s="35">
        <v>44610.041666666664</v>
      </c>
      <c r="AM1595" s="16"/>
    </row>
    <row r="1596" spans="1:39" ht="24.75" hidden="1" x14ac:dyDescent="0.25">
      <c r="A1596" s="25" t="s">
        <v>367</v>
      </c>
      <c r="B1596" s="25" t="s">
        <v>1040</v>
      </c>
      <c r="C1596" s="39">
        <v>451571</v>
      </c>
      <c r="D1596" s="25" t="s">
        <v>2303</v>
      </c>
      <c r="E1596" s="25" t="s">
        <v>53</v>
      </c>
      <c r="F1596" s="25" t="s">
        <v>54</v>
      </c>
      <c r="G1596" s="25" t="s">
        <v>289</v>
      </c>
      <c r="H1596" s="25" t="s">
        <v>56</v>
      </c>
      <c r="I1596" s="25" t="s">
        <v>56</v>
      </c>
      <c r="J1596" s="25" t="s">
        <v>376</v>
      </c>
      <c r="K1596" s="25" t="s">
        <v>65</v>
      </c>
      <c r="L1596" s="25" t="s">
        <v>971</v>
      </c>
      <c r="M1596" s="25" t="s">
        <v>374</v>
      </c>
      <c r="N1596" s="26">
        <v>85121.86</v>
      </c>
      <c r="O1596" s="26">
        <v>77101.600000000006</v>
      </c>
      <c r="P1596" s="27">
        <v>-8020.2599999999948</v>
      </c>
      <c r="Q1596" s="28">
        <v>-9.4220920454510679E-2</v>
      </c>
      <c r="R1596" s="29">
        <v>34027.07</v>
      </c>
      <c r="S1596" s="29">
        <v>251.41</v>
      </c>
      <c r="T1596" s="30">
        <v>-33775.659999999996</v>
      </c>
      <c r="U1596" s="31">
        <v>-0.99261147080838863</v>
      </c>
      <c r="V1596" s="26">
        <v>47012.59</v>
      </c>
      <c r="W1596" s="26">
        <v>37278.800000000003</v>
      </c>
      <c r="X1596" s="27">
        <v>-9733.7899999999936</v>
      </c>
      <c r="Y1596" s="28">
        <v>-0.20704645287570828</v>
      </c>
      <c r="Z1596" s="29">
        <v>4082.2</v>
      </c>
      <c r="AA1596" s="29">
        <v>0</v>
      </c>
      <c r="AB1596" s="30">
        <v>-4082.2</v>
      </c>
      <c r="AC1596" s="32">
        <v>-1</v>
      </c>
      <c r="AD1596" s="26">
        <v>0</v>
      </c>
      <c r="AE1596" s="26">
        <v>0</v>
      </c>
      <c r="AF1596" s="27">
        <v>0</v>
      </c>
      <c r="AG1596" s="18"/>
      <c r="AH1596" s="34">
        <v>494</v>
      </c>
      <c r="AI1596" s="34">
        <v>509.5</v>
      </c>
      <c r="AJ1596" s="34">
        <v>15.5</v>
      </c>
      <c r="AK1596" s="32">
        <v>3.137651821862348E-2</v>
      </c>
      <c r="AL1596" s="35">
        <v>43561.041655092595</v>
      </c>
      <c r="AM1596" s="16"/>
    </row>
    <row r="1597" spans="1:39" ht="41.25" hidden="1" x14ac:dyDescent="0.25">
      <c r="A1597" s="25" t="s">
        <v>367</v>
      </c>
      <c r="B1597" s="25" t="s">
        <v>51</v>
      </c>
      <c r="C1597" s="39">
        <v>451573</v>
      </c>
      <c r="D1597" s="25" t="s">
        <v>2222</v>
      </c>
      <c r="E1597" s="25" t="s">
        <v>62</v>
      </c>
      <c r="F1597" s="25" t="s">
        <v>54</v>
      </c>
      <c r="G1597" s="25" t="s">
        <v>79</v>
      </c>
      <c r="H1597" s="17"/>
      <c r="I1597" s="17"/>
      <c r="J1597" s="25" t="s">
        <v>401</v>
      </c>
      <c r="K1597" s="25" t="s">
        <v>65</v>
      </c>
      <c r="L1597" s="25" t="s">
        <v>402</v>
      </c>
      <c r="M1597" s="25" t="s">
        <v>379</v>
      </c>
      <c r="N1597" s="26">
        <v>659790.44999999995</v>
      </c>
      <c r="O1597" s="26">
        <v>690508.9</v>
      </c>
      <c r="P1597" s="27">
        <v>30718.45000000007</v>
      </c>
      <c r="Q1597" s="28">
        <v>4.6557888190106526E-2</v>
      </c>
      <c r="R1597" s="29">
        <v>56202.63</v>
      </c>
      <c r="S1597" s="29">
        <v>49123.32</v>
      </c>
      <c r="T1597" s="30">
        <v>-7079.3099999999977</v>
      </c>
      <c r="U1597" s="31">
        <v>-0.12596047551511375</v>
      </c>
      <c r="V1597" s="26">
        <v>292574.34000000003</v>
      </c>
      <c r="W1597" s="26">
        <v>344872.11</v>
      </c>
      <c r="X1597" s="27">
        <v>52297.76999999996</v>
      </c>
      <c r="Y1597" s="28">
        <v>0.17875036477908471</v>
      </c>
      <c r="Z1597" s="29">
        <v>4602.04</v>
      </c>
      <c r="AA1597" s="29">
        <v>3047.83</v>
      </c>
      <c r="AB1597" s="30">
        <v>-1554.21</v>
      </c>
      <c r="AC1597" s="32">
        <v>-0.33772196677994976</v>
      </c>
      <c r="AD1597" s="26">
        <v>306411.44</v>
      </c>
      <c r="AE1597" s="26">
        <v>290255.32</v>
      </c>
      <c r="AF1597" s="27">
        <v>-16156.119999999995</v>
      </c>
      <c r="AG1597" s="33">
        <v>-5.2726882521096453E-2</v>
      </c>
      <c r="AH1597" s="34">
        <v>445.64</v>
      </c>
      <c r="AI1597" s="34">
        <v>206</v>
      </c>
      <c r="AJ1597" s="34">
        <v>-239.64</v>
      </c>
      <c r="AK1597" s="32">
        <v>-0.5377434700655237</v>
      </c>
      <c r="AL1597" s="35">
        <v>44357.041666666664</v>
      </c>
      <c r="AM1597" s="16"/>
    </row>
    <row r="1598" spans="1:39" ht="24.75" hidden="1" x14ac:dyDescent="0.25">
      <c r="A1598" s="25" t="s">
        <v>367</v>
      </c>
      <c r="B1598" s="25" t="s">
        <v>1043</v>
      </c>
      <c r="C1598" s="39">
        <v>451576</v>
      </c>
      <c r="D1598" s="25" t="s">
        <v>2114</v>
      </c>
      <c r="E1598" s="25" t="s">
        <v>53</v>
      </c>
      <c r="F1598" s="25" t="s">
        <v>63</v>
      </c>
      <c r="G1598" s="25" t="s">
        <v>56</v>
      </c>
      <c r="H1598" s="25" t="s">
        <v>56</v>
      </c>
      <c r="I1598" s="25" t="s">
        <v>56</v>
      </c>
      <c r="J1598" s="25" t="s">
        <v>376</v>
      </c>
      <c r="K1598" s="25" t="s">
        <v>65</v>
      </c>
      <c r="L1598" s="25" t="s">
        <v>1045</v>
      </c>
      <c r="M1598" s="25" t="s">
        <v>419</v>
      </c>
      <c r="N1598" s="26">
        <v>0</v>
      </c>
      <c r="O1598" s="26">
        <v>0</v>
      </c>
      <c r="P1598" s="27">
        <v>0</v>
      </c>
      <c r="Q1598" s="18"/>
      <c r="R1598" s="29">
        <v>0</v>
      </c>
      <c r="S1598" s="29">
        <v>0</v>
      </c>
      <c r="T1598" s="30">
        <v>0</v>
      </c>
      <c r="U1598" s="19"/>
      <c r="V1598" s="26">
        <v>0</v>
      </c>
      <c r="W1598" s="26">
        <v>0</v>
      </c>
      <c r="X1598" s="27">
        <v>0</v>
      </c>
      <c r="Y1598" s="18"/>
      <c r="Z1598" s="29">
        <v>0</v>
      </c>
      <c r="AA1598" s="29">
        <v>0</v>
      </c>
      <c r="AB1598" s="30">
        <v>0</v>
      </c>
      <c r="AC1598" s="19"/>
      <c r="AD1598" s="26">
        <v>0</v>
      </c>
      <c r="AE1598" s="26">
        <v>0</v>
      </c>
      <c r="AF1598" s="27">
        <v>0</v>
      </c>
      <c r="AG1598" s="18"/>
      <c r="AH1598" s="34">
        <v>0</v>
      </c>
      <c r="AI1598" s="34">
        <v>0</v>
      </c>
      <c r="AJ1598" s="34">
        <v>0</v>
      </c>
      <c r="AK1598" s="19"/>
      <c r="AL1598" s="35">
        <v>43707.041655092595</v>
      </c>
      <c r="AM1598" s="16"/>
    </row>
    <row r="1599" spans="1:39" ht="24.75" hidden="1" x14ac:dyDescent="0.25">
      <c r="A1599" s="25" t="s">
        <v>367</v>
      </c>
      <c r="B1599" s="25" t="s">
        <v>1040</v>
      </c>
      <c r="C1599" s="39">
        <v>451578</v>
      </c>
      <c r="D1599" s="25" t="s">
        <v>2218</v>
      </c>
      <c r="E1599" s="25" t="s">
        <v>53</v>
      </c>
      <c r="F1599" s="25" t="s">
        <v>54</v>
      </c>
      <c r="G1599" s="25" t="s">
        <v>289</v>
      </c>
      <c r="H1599" s="25" t="s">
        <v>56</v>
      </c>
      <c r="I1599" s="25" t="s">
        <v>56</v>
      </c>
      <c r="J1599" s="25" t="s">
        <v>376</v>
      </c>
      <c r="K1599" s="25" t="s">
        <v>65</v>
      </c>
      <c r="L1599" s="25" t="s">
        <v>460</v>
      </c>
      <c r="M1599" s="25" t="s">
        <v>387</v>
      </c>
      <c r="N1599" s="26">
        <v>34842.07</v>
      </c>
      <c r="O1599" s="26">
        <v>28801.85</v>
      </c>
      <c r="P1599" s="27">
        <v>-6040.2200000000012</v>
      </c>
      <c r="Q1599" s="28">
        <v>-0.17335996397458592</v>
      </c>
      <c r="R1599" s="29">
        <v>18039.490000000002</v>
      </c>
      <c r="S1599" s="29">
        <v>12397.1</v>
      </c>
      <c r="T1599" s="30">
        <v>-5642.3900000000012</v>
      </c>
      <c r="U1599" s="31">
        <v>-0.31277990674902678</v>
      </c>
      <c r="V1599" s="26">
        <v>9206.44</v>
      </c>
      <c r="W1599" s="26">
        <v>8752.4599999999991</v>
      </c>
      <c r="X1599" s="27">
        <v>-453.98000000000138</v>
      </c>
      <c r="Y1599" s="28">
        <v>-4.9311134379847299E-2</v>
      </c>
      <c r="Z1599" s="29">
        <v>4718.6000000000004</v>
      </c>
      <c r="AA1599" s="29">
        <v>3577.5</v>
      </c>
      <c r="AB1599" s="30">
        <v>-1141.1000000000004</v>
      </c>
      <c r="AC1599" s="32">
        <v>-0.24183020387403048</v>
      </c>
      <c r="AD1599" s="26">
        <v>2877.54</v>
      </c>
      <c r="AE1599" s="26">
        <v>0</v>
      </c>
      <c r="AF1599" s="27">
        <v>-2877.54</v>
      </c>
      <c r="AG1599" s="33">
        <v>-1</v>
      </c>
      <c r="AH1599" s="34">
        <v>257.5</v>
      </c>
      <c r="AI1599" s="34">
        <v>223.25</v>
      </c>
      <c r="AJ1599" s="34">
        <v>-34.25</v>
      </c>
      <c r="AK1599" s="32">
        <v>-0.13300970873786408</v>
      </c>
      <c r="AL1599" s="35">
        <v>43707.041655092595</v>
      </c>
      <c r="AM1599" s="16"/>
    </row>
    <row r="1600" spans="1:39" ht="24.75" hidden="1" x14ac:dyDescent="0.25">
      <c r="A1600" s="25" t="s">
        <v>367</v>
      </c>
      <c r="B1600" s="25" t="s">
        <v>1040</v>
      </c>
      <c r="C1600" s="39">
        <v>451579</v>
      </c>
      <c r="D1600" s="25" t="s">
        <v>2204</v>
      </c>
      <c r="E1600" s="25" t="s">
        <v>53</v>
      </c>
      <c r="F1600" s="25" t="s">
        <v>63</v>
      </c>
      <c r="G1600" s="25" t="s">
        <v>56</v>
      </c>
      <c r="H1600" s="25" t="s">
        <v>56</v>
      </c>
      <c r="I1600" s="25" t="s">
        <v>56</v>
      </c>
      <c r="J1600" s="17"/>
      <c r="K1600" s="25" t="s">
        <v>65</v>
      </c>
      <c r="L1600" s="25" t="s">
        <v>460</v>
      </c>
      <c r="M1600" s="25" t="s">
        <v>419</v>
      </c>
      <c r="N1600" s="26">
        <v>0</v>
      </c>
      <c r="O1600" s="26">
        <v>1348.73</v>
      </c>
      <c r="P1600" s="27">
        <v>1348.73</v>
      </c>
      <c r="Q1600" s="18"/>
      <c r="R1600" s="29">
        <v>0</v>
      </c>
      <c r="S1600" s="29">
        <v>0</v>
      </c>
      <c r="T1600" s="30">
        <v>0</v>
      </c>
      <c r="U1600" s="19"/>
      <c r="V1600" s="26">
        <v>0</v>
      </c>
      <c r="W1600" s="26">
        <v>0</v>
      </c>
      <c r="X1600" s="27">
        <v>0</v>
      </c>
      <c r="Y1600" s="18"/>
      <c r="Z1600" s="29">
        <v>0</v>
      </c>
      <c r="AA1600" s="29">
        <v>0</v>
      </c>
      <c r="AB1600" s="30">
        <v>0</v>
      </c>
      <c r="AC1600" s="19"/>
      <c r="AD1600" s="26">
        <v>0</v>
      </c>
      <c r="AE1600" s="26">
        <v>0</v>
      </c>
      <c r="AF1600" s="27">
        <v>0</v>
      </c>
      <c r="AG1600" s="18"/>
      <c r="AH1600" s="34">
        <v>0</v>
      </c>
      <c r="AI1600" s="34">
        <v>0</v>
      </c>
      <c r="AJ1600" s="34">
        <v>0</v>
      </c>
      <c r="AK1600" s="19"/>
      <c r="AL1600" s="35">
        <v>43622.999988425923</v>
      </c>
      <c r="AM1600" s="16"/>
    </row>
    <row r="1601" spans="1:39" ht="33" hidden="1" x14ac:dyDescent="0.25">
      <c r="A1601" s="25" t="s">
        <v>367</v>
      </c>
      <c r="B1601" s="25" t="s">
        <v>1043</v>
      </c>
      <c r="C1601" s="39">
        <v>451581</v>
      </c>
      <c r="D1601" s="25" t="s">
        <v>2235</v>
      </c>
      <c r="E1601" s="25" t="s">
        <v>171</v>
      </c>
      <c r="F1601" s="25" t="s">
        <v>54</v>
      </c>
      <c r="G1601" s="25" t="s">
        <v>289</v>
      </c>
      <c r="H1601" s="17"/>
      <c r="I1601" s="17"/>
      <c r="J1601" s="25" t="s">
        <v>411</v>
      </c>
      <c r="K1601" s="25" t="s">
        <v>65</v>
      </c>
      <c r="L1601" s="25" t="s">
        <v>1045</v>
      </c>
      <c r="M1601" s="25" t="s">
        <v>387</v>
      </c>
      <c r="N1601" s="26">
        <v>79124.5</v>
      </c>
      <c r="O1601" s="26">
        <v>82178.09</v>
      </c>
      <c r="P1601" s="27">
        <v>3053.5899999999965</v>
      </c>
      <c r="Q1601" s="28">
        <v>3.859221859221855E-2</v>
      </c>
      <c r="R1601" s="29">
        <v>23202.29</v>
      </c>
      <c r="S1601" s="29">
        <v>15278.27</v>
      </c>
      <c r="T1601" s="30">
        <v>-7924.02</v>
      </c>
      <c r="U1601" s="31">
        <v>-0.34151887593853886</v>
      </c>
      <c r="V1601" s="26">
        <v>44286.64</v>
      </c>
      <c r="W1601" s="26">
        <v>45685.599999999999</v>
      </c>
      <c r="X1601" s="27">
        <v>1398.9599999999991</v>
      </c>
      <c r="Y1601" s="28">
        <v>3.1588759047875364E-2</v>
      </c>
      <c r="Z1601" s="29">
        <v>5225.8</v>
      </c>
      <c r="AA1601" s="29">
        <v>3671.47</v>
      </c>
      <c r="AB1601" s="30">
        <v>-1554.3300000000004</v>
      </c>
      <c r="AC1601" s="32">
        <v>-0.29743388572084661</v>
      </c>
      <c r="AD1601" s="26">
        <v>6409.77</v>
      </c>
      <c r="AE1601" s="26">
        <v>3445</v>
      </c>
      <c r="AF1601" s="27">
        <v>-2964.7700000000004</v>
      </c>
      <c r="AG1601" s="33">
        <v>-0.46253921747582211</v>
      </c>
      <c r="AH1601" s="34">
        <v>338.5</v>
      </c>
      <c r="AI1601" s="34">
        <v>337.5</v>
      </c>
      <c r="AJ1601" s="34">
        <v>-1</v>
      </c>
      <c r="AK1601" s="32">
        <v>-2.9542097488921715E-3</v>
      </c>
      <c r="AL1601" s="35">
        <v>44054.041666666664</v>
      </c>
      <c r="AM1601" s="16"/>
    </row>
    <row r="1602" spans="1:39" ht="33" hidden="1" x14ac:dyDescent="0.25">
      <c r="A1602" s="25" t="s">
        <v>367</v>
      </c>
      <c r="B1602" s="25" t="s">
        <v>1040</v>
      </c>
      <c r="C1602" s="39">
        <v>451583</v>
      </c>
      <c r="D1602" s="25" t="s">
        <v>2238</v>
      </c>
      <c r="E1602" s="25" t="s">
        <v>53</v>
      </c>
      <c r="F1602" s="25" t="s">
        <v>54</v>
      </c>
      <c r="G1602" s="25" t="s">
        <v>289</v>
      </c>
      <c r="H1602" s="17"/>
      <c r="I1602" s="17"/>
      <c r="J1602" s="25" t="s">
        <v>376</v>
      </c>
      <c r="K1602" s="25" t="s">
        <v>65</v>
      </c>
      <c r="L1602" s="25" t="s">
        <v>460</v>
      </c>
      <c r="M1602" s="25" t="s">
        <v>387</v>
      </c>
      <c r="N1602" s="26">
        <v>89049.21</v>
      </c>
      <c r="O1602" s="26">
        <v>95696.67</v>
      </c>
      <c r="P1602" s="27">
        <v>6647.4599999999919</v>
      </c>
      <c r="Q1602" s="28">
        <v>7.4649286613547625E-2</v>
      </c>
      <c r="R1602" s="29">
        <v>36723.589999999997</v>
      </c>
      <c r="S1602" s="29">
        <v>847.34</v>
      </c>
      <c r="T1602" s="30">
        <v>-35876.25</v>
      </c>
      <c r="U1602" s="31">
        <v>-0.97692654775853893</v>
      </c>
      <c r="V1602" s="26">
        <v>31700.16</v>
      </c>
      <c r="W1602" s="26">
        <v>34878.559999999998</v>
      </c>
      <c r="X1602" s="27">
        <v>3178.3999999999978</v>
      </c>
      <c r="Y1602" s="28">
        <v>0.10026447816036253</v>
      </c>
      <c r="Z1602" s="29">
        <v>8899.92</v>
      </c>
      <c r="AA1602" s="29">
        <v>0</v>
      </c>
      <c r="AB1602" s="30">
        <v>-8899.92</v>
      </c>
      <c r="AC1602" s="32">
        <v>-1</v>
      </c>
      <c r="AD1602" s="26">
        <v>11725.54</v>
      </c>
      <c r="AE1602" s="26">
        <v>6236.37</v>
      </c>
      <c r="AF1602" s="27">
        <v>-5489.170000000001</v>
      </c>
      <c r="AG1602" s="33">
        <v>-0.46813792797602505</v>
      </c>
      <c r="AH1602" s="34">
        <v>517.5</v>
      </c>
      <c r="AI1602" s="34">
        <v>527.25</v>
      </c>
      <c r="AJ1602" s="34">
        <v>9.75</v>
      </c>
      <c r="AK1602" s="32">
        <v>1.8840579710144929E-2</v>
      </c>
      <c r="AL1602" s="35">
        <v>43634.041655092595</v>
      </c>
      <c r="AM1602" s="16"/>
    </row>
    <row r="1603" spans="1:39" ht="16.5" hidden="1" x14ac:dyDescent="0.25">
      <c r="A1603" s="25" t="s">
        <v>367</v>
      </c>
      <c r="B1603" s="25" t="s">
        <v>1040</v>
      </c>
      <c r="C1603" s="39">
        <v>451584</v>
      </c>
      <c r="D1603" s="25" t="s">
        <v>2216</v>
      </c>
      <c r="E1603" s="25" t="s">
        <v>53</v>
      </c>
      <c r="F1603" s="25" t="s">
        <v>63</v>
      </c>
      <c r="G1603" s="25" t="s">
        <v>56</v>
      </c>
      <c r="H1603" s="25" t="s">
        <v>56</v>
      </c>
      <c r="I1603" s="25" t="s">
        <v>56</v>
      </c>
      <c r="J1603" s="17"/>
      <c r="K1603" s="25" t="s">
        <v>65</v>
      </c>
      <c r="L1603" s="25" t="s">
        <v>460</v>
      </c>
      <c r="M1603" s="25" t="s">
        <v>419</v>
      </c>
      <c r="N1603" s="26">
        <v>0</v>
      </c>
      <c r="O1603" s="26">
        <v>1028.1400000000001</v>
      </c>
      <c r="P1603" s="27">
        <v>1028.1400000000001</v>
      </c>
      <c r="Q1603" s="18"/>
      <c r="R1603" s="29">
        <v>0</v>
      </c>
      <c r="S1603" s="29">
        <v>514.07000000000005</v>
      </c>
      <c r="T1603" s="30">
        <v>514.07000000000005</v>
      </c>
      <c r="U1603" s="19"/>
      <c r="V1603" s="26">
        <v>0</v>
      </c>
      <c r="W1603" s="26">
        <v>0</v>
      </c>
      <c r="X1603" s="27">
        <v>0</v>
      </c>
      <c r="Y1603" s="18"/>
      <c r="Z1603" s="29">
        <v>0</v>
      </c>
      <c r="AA1603" s="29">
        <v>0</v>
      </c>
      <c r="AB1603" s="30">
        <v>0</v>
      </c>
      <c r="AC1603" s="19"/>
      <c r="AD1603" s="26">
        <v>0</v>
      </c>
      <c r="AE1603" s="26">
        <v>0</v>
      </c>
      <c r="AF1603" s="27">
        <v>0</v>
      </c>
      <c r="AG1603" s="18"/>
      <c r="AH1603" s="34">
        <v>0</v>
      </c>
      <c r="AI1603" s="34">
        <v>0</v>
      </c>
      <c r="AJ1603" s="34">
        <v>0</v>
      </c>
      <c r="AK1603" s="19"/>
      <c r="AL1603" s="35">
        <v>43622.999988425923</v>
      </c>
      <c r="AM1603" s="16"/>
    </row>
    <row r="1604" spans="1:39" ht="24.75" hidden="1" x14ac:dyDescent="0.25">
      <c r="A1604" s="25" t="s">
        <v>367</v>
      </c>
      <c r="B1604" s="25" t="s">
        <v>1040</v>
      </c>
      <c r="C1604" s="39">
        <v>451585</v>
      </c>
      <c r="D1604" s="25" t="s">
        <v>2207</v>
      </c>
      <c r="E1604" s="25" t="s">
        <v>62</v>
      </c>
      <c r="F1604" s="25" t="s">
        <v>54</v>
      </c>
      <c r="G1604" s="25" t="s">
        <v>289</v>
      </c>
      <c r="H1604" s="17"/>
      <c r="I1604" s="17"/>
      <c r="J1604" s="25" t="s">
        <v>376</v>
      </c>
      <c r="K1604" s="25" t="s">
        <v>65</v>
      </c>
      <c r="L1604" s="25" t="s">
        <v>460</v>
      </c>
      <c r="M1604" s="25" t="s">
        <v>406</v>
      </c>
      <c r="N1604" s="26">
        <v>101256.83</v>
      </c>
      <c r="O1604" s="26">
        <v>118628.57</v>
      </c>
      <c r="P1604" s="27">
        <v>17371.740000000005</v>
      </c>
      <c r="Q1604" s="28">
        <v>0.17156116777505284</v>
      </c>
      <c r="R1604" s="29">
        <v>30517.67</v>
      </c>
      <c r="S1604" s="29">
        <v>1741</v>
      </c>
      <c r="T1604" s="30">
        <v>-28776.67</v>
      </c>
      <c r="U1604" s="31">
        <v>-0.94295108374918535</v>
      </c>
      <c r="V1604" s="26">
        <v>47705.52</v>
      </c>
      <c r="W1604" s="26">
        <v>51505.88</v>
      </c>
      <c r="X1604" s="27">
        <v>3800.3600000000006</v>
      </c>
      <c r="Y1604" s="28">
        <v>7.9662898549266434E-2</v>
      </c>
      <c r="Z1604" s="29">
        <v>7415.6</v>
      </c>
      <c r="AA1604" s="29">
        <v>0</v>
      </c>
      <c r="AB1604" s="30">
        <v>-7415.6</v>
      </c>
      <c r="AC1604" s="32">
        <v>-1</v>
      </c>
      <c r="AD1604" s="26">
        <v>15618.04</v>
      </c>
      <c r="AE1604" s="26">
        <v>21762.54</v>
      </c>
      <c r="AF1604" s="27">
        <v>6144.5</v>
      </c>
      <c r="AG1604" s="33">
        <v>0.39342324645089904</v>
      </c>
      <c r="AH1604" s="34">
        <v>437.5</v>
      </c>
      <c r="AI1604" s="34">
        <v>478.25</v>
      </c>
      <c r="AJ1604" s="34">
        <v>40.75</v>
      </c>
      <c r="AK1604" s="32">
        <v>9.3142857142857138E-2</v>
      </c>
      <c r="AL1604" s="35">
        <v>43736.041655092595</v>
      </c>
      <c r="AM1604" s="16"/>
    </row>
    <row r="1605" spans="1:39" ht="16.5" hidden="1" x14ac:dyDescent="0.25">
      <c r="A1605" s="25" t="s">
        <v>367</v>
      </c>
      <c r="B1605" s="25" t="s">
        <v>1040</v>
      </c>
      <c r="C1605" s="39">
        <v>451586</v>
      </c>
      <c r="D1605" s="25" t="s">
        <v>2115</v>
      </c>
      <c r="E1605" s="25" t="s">
        <v>53</v>
      </c>
      <c r="F1605" s="25" t="s">
        <v>54</v>
      </c>
      <c r="G1605" s="25" t="s">
        <v>289</v>
      </c>
      <c r="H1605" s="25" t="s">
        <v>56</v>
      </c>
      <c r="I1605" s="25" t="s">
        <v>56</v>
      </c>
      <c r="J1605" s="25" t="s">
        <v>381</v>
      </c>
      <c r="K1605" s="25" t="s">
        <v>58</v>
      </c>
      <c r="L1605" s="25" t="s">
        <v>431</v>
      </c>
      <c r="M1605" s="25" t="s">
        <v>1989</v>
      </c>
      <c r="N1605" s="26">
        <v>1146595.9099999999</v>
      </c>
      <c r="O1605" s="26">
        <v>1053251.4099999999</v>
      </c>
      <c r="P1605" s="27">
        <v>-93344.5</v>
      </c>
      <c r="Q1605" s="28">
        <v>-8.1410110733780669E-2</v>
      </c>
      <c r="R1605" s="29">
        <v>30787.5</v>
      </c>
      <c r="S1605" s="29">
        <v>15877.66</v>
      </c>
      <c r="T1605" s="30">
        <v>-14909.84</v>
      </c>
      <c r="U1605" s="31">
        <v>-0.48428225740966302</v>
      </c>
      <c r="V1605" s="26">
        <v>216735.56</v>
      </c>
      <c r="W1605" s="26">
        <v>273961.14</v>
      </c>
      <c r="X1605" s="27">
        <v>57225.580000000016</v>
      </c>
      <c r="Y1605" s="28">
        <v>0.26403410681662032</v>
      </c>
      <c r="Z1605" s="29">
        <v>3846</v>
      </c>
      <c r="AA1605" s="29">
        <v>304</v>
      </c>
      <c r="AB1605" s="30">
        <v>-3542</v>
      </c>
      <c r="AC1605" s="32">
        <v>-0.92095683827353092</v>
      </c>
      <c r="AD1605" s="26">
        <v>895226.85</v>
      </c>
      <c r="AE1605" s="26">
        <v>145937.25</v>
      </c>
      <c r="AF1605" s="27">
        <v>-749289.6</v>
      </c>
      <c r="AG1605" s="33">
        <v>-0.8369829390170771</v>
      </c>
      <c r="AH1605" s="34">
        <v>436</v>
      </c>
      <c r="AI1605" s="34">
        <v>379.5</v>
      </c>
      <c r="AJ1605" s="34">
        <v>-56.5</v>
      </c>
      <c r="AK1605" s="32">
        <v>-0.12958715596330275</v>
      </c>
      <c r="AL1605" s="35">
        <v>43771.041655092595</v>
      </c>
      <c r="AM1605" s="16"/>
    </row>
    <row r="1606" spans="1:39" ht="24.75" hidden="1" x14ac:dyDescent="0.25">
      <c r="A1606" s="25" t="s">
        <v>367</v>
      </c>
      <c r="B1606" s="25" t="s">
        <v>1043</v>
      </c>
      <c r="C1606" s="39">
        <v>451587</v>
      </c>
      <c r="D1606" s="25" t="s">
        <v>2116</v>
      </c>
      <c r="E1606" s="25" t="s">
        <v>53</v>
      </c>
      <c r="F1606" s="25" t="s">
        <v>54</v>
      </c>
      <c r="G1606" s="25" t="s">
        <v>289</v>
      </c>
      <c r="H1606" s="25" t="s">
        <v>90</v>
      </c>
      <c r="I1606" s="25" t="s">
        <v>56</v>
      </c>
      <c r="J1606" s="25" t="s">
        <v>381</v>
      </c>
      <c r="K1606" s="25" t="s">
        <v>65</v>
      </c>
      <c r="L1606" s="25" t="s">
        <v>1045</v>
      </c>
      <c r="M1606" s="25" t="s">
        <v>2052</v>
      </c>
      <c r="N1606" s="26">
        <v>1324302.44</v>
      </c>
      <c r="O1606" s="26">
        <v>1668243.83</v>
      </c>
      <c r="P1606" s="27">
        <v>343941.39000000013</v>
      </c>
      <c r="Q1606" s="28">
        <v>0.25971513727634615</v>
      </c>
      <c r="R1606" s="29">
        <v>510214.27</v>
      </c>
      <c r="S1606" s="29">
        <v>481086.21</v>
      </c>
      <c r="T1606" s="30">
        <v>-29128.059999999998</v>
      </c>
      <c r="U1606" s="31">
        <v>-5.708985756121638E-2</v>
      </c>
      <c r="V1606" s="26">
        <v>392914.45</v>
      </c>
      <c r="W1606" s="26">
        <v>444647.35</v>
      </c>
      <c r="X1606" s="27">
        <v>51732.899999999965</v>
      </c>
      <c r="Y1606" s="28">
        <v>0.13166453918912874</v>
      </c>
      <c r="Z1606" s="29">
        <v>190094.6</v>
      </c>
      <c r="AA1606" s="29">
        <v>189662.03</v>
      </c>
      <c r="AB1606" s="30">
        <v>-432.57000000000698</v>
      </c>
      <c r="AC1606" s="32">
        <v>-2.2755512255477378E-3</v>
      </c>
      <c r="AD1606" s="26">
        <v>231079.12</v>
      </c>
      <c r="AE1606" s="26">
        <v>205894.89</v>
      </c>
      <c r="AF1606" s="27">
        <v>-25184.229999999981</v>
      </c>
      <c r="AG1606" s="33">
        <v>-0.1089853120437709</v>
      </c>
      <c r="AH1606" s="34">
        <v>7119.9999989999997</v>
      </c>
      <c r="AI1606" s="34">
        <v>9082.5</v>
      </c>
      <c r="AJ1606" s="34">
        <v>1962.5000010000003</v>
      </c>
      <c r="AK1606" s="32">
        <v>0.27563202265107195</v>
      </c>
      <c r="AL1606" s="35">
        <v>44148.041666666664</v>
      </c>
      <c r="AM1606" s="16"/>
    </row>
    <row r="1607" spans="1:39" ht="24.75" hidden="1" x14ac:dyDescent="0.25">
      <c r="A1607" s="25" t="s">
        <v>367</v>
      </c>
      <c r="B1607" s="25" t="s">
        <v>1040</v>
      </c>
      <c r="C1607" s="39">
        <v>451589</v>
      </c>
      <c r="D1607" s="25" t="s">
        <v>2219</v>
      </c>
      <c r="E1607" s="25" t="s">
        <v>53</v>
      </c>
      <c r="F1607" s="25" t="s">
        <v>54</v>
      </c>
      <c r="G1607" s="25" t="s">
        <v>289</v>
      </c>
      <c r="H1607" s="17"/>
      <c r="I1607" s="17"/>
      <c r="J1607" s="25" t="s">
        <v>5380</v>
      </c>
      <c r="K1607" s="25" t="s">
        <v>65</v>
      </c>
      <c r="L1607" s="25" t="s">
        <v>373</v>
      </c>
      <c r="M1607" s="25" t="s">
        <v>547</v>
      </c>
      <c r="N1607" s="26">
        <v>11100.62</v>
      </c>
      <c r="O1607" s="26">
        <v>109538.26</v>
      </c>
      <c r="P1607" s="27">
        <v>98437.64</v>
      </c>
      <c r="Q1607" s="28">
        <v>8.867760539501397</v>
      </c>
      <c r="R1607" s="29">
        <v>10569.17</v>
      </c>
      <c r="S1607" s="29">
        <v>356.93</v>
      </c>
      <c r="T1607" s="30">
        <v>-10212.24</v>
      </c>
      <c r="U1607" s="31">
        <v>-0.96622913625194784</v>
      </c>
      <c r="V1607" s="26">
        <v>66.650000000000006</v>
      </c>
      <c r="W1607" s="26">
        <v>711.13</v>
      </c>
      <c r="X1607" s="27">
        <v>644.48</v>
      </c>
      <c r="Y1607" s="28">
        <v>9.6696174043510865</v>
      </c>
      <c r="Z1607" s="29">
        <v>464.8</v>
      </c>
      <c r="AA1607" s="29">
        <v>38</v>
      </c>
      <c r="AB1607" s="30">
        <v>-426.8</v>
      </c>
      <c r="AC1607" s="32">
        <v>-0.91824440619621339</v>
      </c>
      <c r="AD1607" s="26">
        <v>0</v>
      </c>
      <c r="AE1607" s="26">
        <v>148.6</v>
      </c>
      <c r="AF1607" s="27">
        <v>148.6</v>
      </c>
      <c r="AG1607" s="18"/>
      <c r="AH1607" s="34">
        <v>127</v>
      </c>
      <c r="AI1607" s="34">
        <v>96.25</v>
      </c>
      <c r="AJ1607" s="34">
        <v>-30.75</v>
      </c>
      <c r="AK1607" s="32">
        <v>-0.24212598425196849</v>
      </c>
      <c r="AL1607" s="35">
        <v>43750.041655092595</v>
      </c>
      <c r="AM1607" s="16"/>
    </row>
    <row r="1608" spans="1:39" ht="24.75" hidden="1" x14ac:dyDescent="0.25">
      <c r="A1608" s="25" t="s">
        <v>367</v>
      </c>
      <c r="B1608" s="25" t="s">
        <v>1040</v>
      </c>
      <c r="C1608" s="39">
        <v>451594</v>
      </c>
      <c r="D1608" s="25" t="s">
        <v>2206</v>
      </c>
      <c r="E1608" s="25" t="s">
        <v>53</v>
      </c>
      <c r="F1608" s="25" t="s">
        <v>63</v>
      </c>
      <c r="G1608" s="25" t="s">
        <v>56</v>
      </c>
      <c r="H1608" s="25" t="s">
        <v>56</v>
      </c>
      <c r="I1608" s="25" t="s">
        <v>56</v>
      </c>
      <c r="J1608" s="25" t="s">
        <v>1159</v>
      </c>
      <c r="K1608" s="25" t="s">
        <v>65</v>
      </c>
      <c r="L1608" s="25" t="s">
        <v>402</v>
      </c>
      <c r="M1608" s="25" t="s">
        <v>419</v>
      </c>
      <c r="N1608" s="26">
        <v>0</v>
      </c>
      <c r="O1608" s="26">
        <v>145241.32999999999</v>
      </c>
      <c r="P1608" s="27">
        <v>145241.32999999999</v>
      </c>
      <c r="Q1608" s="18"/>
      <c r="R1608" s="29">
        <v>0</v>
      </c>
      <c r="S1608" s="29">
        <v>0</v>
      </c>
      <c r="T1608" s="30">
        <v>0</v>
      </c>
      <c r="U1608" s="19"/>
      <c r="V1608" s="26">
        <v>0</v>
      </c>
      <c r="W1608" s="26">
        <v>0</v>
      </c>
      <c r="X1608" s="27">
        <v>0</v>
      </c>
      <c r="Y1608" s="18"/>
      <c r="Z1608" s="29">
        <v>0</v>
      </c>
      <c r="AA1608" s="29">
        <v>0</v>
      </c>
      <c r="AB1608" s="30">
        <v>0</v>
      </c>
      <c r="AC1608" s="19"/>
      <c r="AD1608" s="26">
        <v>0</v>
      </c>
      <c r="AE1608" s="26">
        <v>0</v>
      </c>
      <c r="AF1608" s="27">
        <v>0</v>
      </c>
      <c r="AG1608" s="18"/>
      <c r="AH1608" s="34">
        <v>0</v>
      </c>
      <c r="AI1608" s="34">
        <v>306.75</v>
      </c>
      <c r="AJ1608" s="34">
        <v>306.75</v>
      </c>
      <c r="AK1608" s="19"/>
      <c r="AL1608" s="35">
        <v>43592.999988425923</v>
      </c>
      <c r="AM1608" s="16"/>
    </row>
    <row r="1609" spans="1:39" ht="33" hidden="1" x14ac:dyDescent="0.25">
      <c r="A1609" s="25" t="s">
        <v>367</v>
      </c>
      <c r="B1609" s="25" t="s">
        <v>51</v>
      </c>
      <c r="C1609" s="39">
        <v>451595</v>
      </c>
      <c r="D1609" s="25" t="s">
        <v>2220</v>
      </c>
      <c r="E1609" s="25" t="s">
        <v>53</v>
      </c>
      <c r="F1609" s="25" t="s">
        <v>54</v>
      </c>
      <c r="G1609" s="25" t="s">
        <v>79</v>
      </c>
      <c r="H1609" s="17"/>
      <c r="I1609" s="17"/>
      <c r="J1609" s="25" t="s">
        <v>411</v>
      </c>
      <c r="K1609" s="25" t="s">
        <v>65</v>
      </c>
      <c r="L1609" s="25" t="s">
        <v>370</v>
      </c>
      <c r="M1609" s="25" t="s">
        <v>371</v>
      </c>
      <c r="N1609" s="26">
        <v>172120.45</v>
      </c>
      <c r="O1609" s="26">
        <v>175442.28</v>
      </c>
      <c r="P1609" s="27">
        <v>3321.8299999999872</v>
      </c>
      <c r="Q1609" s="28">
        <v>1.9299449891050056E-2</v>
      </c>
      <c r="R1609" s="29">
        <v>51982.9</v>
      </c>
      <c r="S1609" s="29">
        <v>57849.94</v>
      </c>
      <c r="T1609" s="30">
        <v>5867.0400000000009</v>
      </c>
      <c r="U1609" s="31">
        <v>0.11286480746553194</v>
      </c>
      <c r="V1609" s="26">
        <v>103720.02</v>
      </c>
      <c r="W1609" s="26">
        <v>101566.91</v>
      </c>
      <c r="X1609" s="27">
        <v>-2153.1100000000006</v>
      </c>
      <c r="Y1609" s="28">
        <v>-2.0758866031842266E-2</v>
      </c>
      <c r="Z1609" s="29">
        <v>10937.53</v>
      </c>
      <c r="AA1609" s="29">
        <v>11520.5</v>
      </c>
      <c r="AB1609" s="30">
        <v>582.96999999999935</v>
      </c>
      <c r="AC1609" s="32">
        <v>5.3299968091516027E-2</v>
      </c>
      <c r="AD1609" s="26">
        <v>5480</v>
      </c>
      <c r="AE1609" s="26">
        <v>2191.25</v>
      </c>
      <c r="AF1609" s="27">
        <v>-3288.75</v>
      </c>
      <c r="AG1609" s="33">
        <v>-0.60013686131386856</v>
      </c>
      <c r="AH1609" s="34">
        <v>367.12</v>
      </c>
      <c r="AI1609" s="34">
        <v>646</v>
      </c>
      <c r="AJ1609" s="34">
        <v>278.88</v>
      </c>
      <c r="AK1609" s="32">
        <v>0.75964262366528656</v>
      </c>
      <c r="AL1609" s="35">
        <v>44490.041666666664</v>
      </c>
      <c r="AM1609" s="16"/>
    </row>
    <row r="1610" spans="1:39" ht="33" hidden="1" x14ac:dyDescent="0.25">
      <c r="A1610" s="25" t="s">
        <v>367</v>
      </c>
      <c r="B1610" s="25" t="s">
        <v>51</v>
      </c>
      <c r="C1610" s="39">
        <v>451600</v>
      </c>
      <c r="D1610" s="25" t="s">
        <v>2226</v>
      </c>
      <c r="E1610" s="25" t="s">
        <v>53</v>
      </c>
      <c r="F1610" s="25" t="s">
        <v>54</v>
      </c>
      <c r="G1610" s="25" t="s">
        <v>289</v>
      </c>
      <c r="H1610" s="25" t="s">
        <v>434</v>
      </c>
      <c r="I1610" s="25" t="s">
        <v>74</v>
      </c>
      <c r="J1610" s="25" t="s">
        <v>381</v>
      </c>
      <c r="K1610" s="25" t="s">
        <v>58</v>
      </c>
      <c r="L1610" s="25" t="s">
        <v>384</v>
      </c>
      <c r="M1610" s="25" t="s">
        <v>415</v>
      </c>
      <c r="N1610" s="26">
        <v>516979.71</v>
      </c>
      <c r="O1610" s="26">
        <v>671204.05</v>
      </c>
      <c r="P1610" s="27">
        <v>154224.34000000003</v>
      </c>
      <c r="Q1610" s="28">
        <v>0.29831797460677911</v>
      </c>
      <c r="R1610" s="29">
        <v>64071.9</v>
      </c>
      <c r="S1610" s="29">
        <v>112785.05</v>
      </c>
      <c r="T1610" s="30">
        <v>48713.15</v>
      </c>
      <c r="U1610" s="31">
        <v>0.76028883176556339</v>
      </c>
      <c r="V1610" s="26">
        <v>303353.28999999998</v>
      </c>
      <c r="W1610" s="26">
        <v>312796.78000000003</v>
      </c>
      <c r="X1610" s="27">
        <v>9443.4900000000489</v>
      </c>
      <c r="Y1610" s="28">
        <v>3.1130336512915517E-2</v>
      </c>
      <c r="Z1610" s="29">
        <v>9754</v>
      </c>
      <c r="AA1610" s="29">
        <v>21181.52</v>
      </c>
      <c r="AB1610" s="30">
        <v>11427.52</v>
      </c>
      <c r="AC1610" s="32">
        <v>1.1715726881279476</v>
      </c>
      <c r="AD1610" s="26">
        <v>139800.51999999999</v>
      </c>
      <c r="AE1610" s="26">
        <v>176455.3</v>
      </c>
      <c r="AF1610" s="27">
        <v>36654.78</v>
      </c>
      <c r="AG1610" s="33">
        <v>0.26219344534626909</v>
      </c>
      <c r="AH1610" s="34">
        <v>1511.75</v>
      </c>
      <c r="AI1610" s="34">
        <v>1819</v>
      </c>
      <c r="AJ1610" s="34">
        <v>307.25</v>
      </c>
      <c r="AK1610" s="32">
        <v>0.20324127666611544</v>
      </c>
      <c r="AL1610" s="35">
        <v>44312</v>
      </c>
      <c r="AM1610" s="16"/>
    </row>
    <row r="1611" spans="1:39" ht="33" hidden="1" x14ac:dyDescent="0.25">
      <c r="A1611" s="25" t="s">
        <v>367</v>
      </c>
      <c r="B1611" s="25" t="s">
        <v>1043</v>
      </c>
      <c r="C1611" s="39">
        <v>451608</v>
      </c>
      <c r="D1611" s="25" t="s">
        <v>2234</v>
      </c>
      <c r="E1611" s="25" t="s">
        <v>53</v>
      </c>
      <c r="F1611" s="25" t="s">
        <v>54</v>
      </c>
      <c r="G1611" s="25" t="s">
        <v>289</v>
      </c>
      <c r="H1611" s="25" t="s">
        <v>56</v>
      </c>
      <c r="I1611" s="25" t="s">
        <v>56</v>
      </c>
      <c r="J1611" s="25" t="s">
        <v>381</v>
      </c>
      <c r="K1611" s="25" t="s">
        <v>65</v>
      </c>
      <c r="L1611" s="25" t="s">
        <v>1045</v>
      </c>
      <c r="M1611" s="25" t="s">
        <v>1989</v>
      </c>
      <c r="N1611" s="26">
        <v>2253286.94</v>
      </c>
      <c r="O1611" s="26">
        <v>2668550.09</v>
      </c>
      <c r="P1611" s="27">
        <v>415263.14999999991</v>
      </c>
      <c r="Q1611" s="28">
        <v>0.18429217452438609</v>
      </c>
      <c r="R1611" s="29">
        <v>38412.199999999997</v>
      </c>
      <c r="S1611" s="29">
        <v>180319.76</v>
      </c>
      <c r="T1611" s="30">
        <v>141907.56</v>
      </c>
      <c r="U1611" s="31">
        <v>3.694335653776665</v>
      </c>
      <c r="V1611" s="26">
        <v>447633.34</v>
      </c>
      <c r="W1611" s="26">
        <v>541790.71</v>
      </c>
      <c r="X1611" s="27">
        <v>94157.369999999937</v>
      </c>
      <c r="Y1611" s="28">
        <v>0.21034485501012934</v>
      </c>
      <c r="Z1611" s="29">
        <v>3396</v>
      </c>
      <c r="AA1611" s="29">
        <v>4168.47</v>
      </c>
      <c r="AB1611" s="30">
        <v>772.47000000000025</v>
      </c>
      <c r="AC1611" s="32">
        <v>0.22746466431095413</v>
      </c>
      <c r="AD1611" s="26">
        <v>1763845.4</v>
      </c>
      <c r="AE1611" s="26">
        <v>1769525.94</v>
      </c>
      <c r="AF1611" s="27">
        <v>5680.5400000000373</v>
      </c>
      <c r="AG1611" s="33">
        <v>3.2205430249159237E-3</v>
      </c>
      <c r="AH1611" s="34">
        <v>526</v>
      </c>
      <c r="AI1611" s="34">
        <v>689.25</v>
      </c>
      <c r="AJ1611" s="34">
        <v>163.25</v>
      </c>
      <c r="AK1611" s="32">
        <v>0.31036121673003803</v>
      </c>
      <c r="AL1611" s="35">
        <v>44028.041666666664</v>
      </c>
      <c r="AM1611" s="16"/>
    </row>
    <row r="1612" spans="1:39" ht="24.75" hidden="1" x14ac:dyDescent="0.25">
      <c r="A1612" s="25" t="s">
        <v>367</v>
      </c>
      <c r="B1612" s="25" t="s">
        <v>1043</v>
      </c>
      <c r="C1612" s="39">
        <v>451609</v>
      </c>
      <c r="D1612" s="25" t="s">
        <v>2227</v>
      </c>
      <c r="E1612" s="25" t="s">
        <v>53</v>
      </c>
      <c r="F1612" s="25" t="s">
        <v>54</v>
      </c>
      <c r="G1612" s="25" t="s">
        <v>289</v>
      </c>
      <c r="H1612" s="25" t="s">
        <v>56</v>
      </c>
      <c r="I1612" s="25" t="s">
        <v>56</v>
      </c>
      <c r="J1612" s="25" t="s">
        <v>1159</v>
      </c>
      <c r="K1612" s="25" t="s">
        <v>65</v>
      </c>
      <c r="L1612" s="25" t="s">
        <v>1045</v>
      </c>
      <c r="M1612" s="25" t="s">
        <v>374</v>
      </c>
      <c r="N1612" s="26">
        <v>410021.9</v>
      </c>
      <c r="O1612" s="26">
        <v>432939.11</v>
      </c>
      <c r="P1612" s="27">
        <v>22917.209999999963</v>
      </c>
      <c r="Q1612" s="28">
        <v>5.5892648660961677E-2</v>
      </c>
      <c r="R1612" s="29">
        <v>38862.86</v>
      </c>
      <c r="S1612" s="29">
        <v>464.57</v>
      </c>
      <c r="T1612" s="30">
        <v>-38398.29</v>
      </c>
      <c r="U1612" s="31">
        <v>-0.98804591324467628</v>
      </c>
      <c r="V1612" s="26">
        <v>210107.7</v>
      </c>
      <c r="W1612" s="26">
        <v>274357.17</v>
      </c>
      <c r="X1612" s="27">
        <v>64249.469999999972</v>
      </c>
      <c r="Y1612" s="28">
        <v>0.30579302900369654</v>
      </c>
      <c r="Z1612" s="29">
        <v>6654.8</v>
      </c>
      <c r="AA1612" s="29">
        <v>0</v>
      </c>
      <c r="AB1612" s="30">
        <v>-6654.8</v>
      </c>
      <c r="AC1612" s="32">
        <v>-1</v>
      </c>
      <c r="AD1612" s="26">
        <v>154396.54</v>
      </c>
      <c r="AE1612" s="26">
        <v>0</v>
      </c>
      <c r="AF1612" s="27">
        <v>-154396.54</v>
      </c>
      <c r="AG1612" s="33">
        <v>-1</v>
      </c>
      <c r="AH1612" s="34">
        <v>592.5</v>
      </c>
      <c r="AI1612" s="34">
        <v>621.5</v>
      </c>
      <c r="AJ1612" s="34">
        <v>29</v>
      </c>
      <c r="AK1612" s="32">
        <v>4.8945147679324896E-2</v>
      </c>
      <c r="AL1612" s="35">
        <v>43845.041655092595</v>
      </c>
      <c r="AM1612" s="16"/>
    </row>
    <row r="1613" spans="1:39" ht="33" hidden="1" x14ac:dyDescent="0.25">
      <c r="A1613" s="25" t="s">
        <v>367</v>
      </c>
      <c r="B1613" s="25" t="s">
        <v>51</v>
      </c>
      <c r="C1613" s="39">
        <v>451615</v>
      </c>
      <c r="D1613" s="25" t="s">
        <v>2209</v>
      </c>
      <c r="E1613" s="25" t="s">
        <v>53</v>
      </c>
      <c r="F1613" s="25" t="s">
        <v>54</v>
      </c>
      <c r="G1613" s="25" t="s">
        <v>289</v>
      </c>
      <c r="H1613" s="25" t="s">
        <v>56</v>
      </c>
      <c r="I1613" s="25" t="s">
        <v>56</v>
      </c>
      <c r="J1613" s="25" t="s">
        <v>381</v>
      </c>
      <c r="K1613" s="25" t="s">
        <v>58</v>
      </c>
      <c r="L1613" s="25" t="s">
        <v>382</v>
      </c>
      <c r="M1613" s="25" t="s">
        <v>406</v>
      </c>
      <c r="N1613" s="26">
        <v>103102.77</v>
      </c>
      <c r="O1613" s="26">
        <v>96089.26</v>
      </c>
      <c r="P1613" s="27">
        <v>-7013.5100000000093</v>
      </c>
      <c r="Q1613" s="28">
        <v>-6.8024457538822761E-2</v>
      </c>
      <c r="R1613" s="29">
        <v>23608.89</v>
      </c>
      <c r="S1613" s="29">
        <v>9710.52</v>
      </c>
      <c r="T1613" s="30">
        <v>-13898.369999999999</v>
      </c>
      <c r="U1613" s="31">
        <v>-0.58869222568278301</v>
      </c>
      <c r="V1613" s="26">
        <v>19648.98</v>
      </c>
      <c r="W1613" s="26">
        <v>15852.38</v>
      </c>
      <c r="X1613" s="27">
        <v>-3796.6000000000004</v>
      </c>
      <c r="Y1613" s="28">
        <v>-0.19322122573283704</v>
      </c>
      <c r="Z1613" s="29">
        <v>14564.77</v>
      </c>
      <c r="AA1613" s="29">
        <v>2443.5</v>
      </c>
      <c r="AB1613" s="30">
        <v>-12121.27</v>
      </c>
      <c r="AC1613" s="32">
        <v>-0.83223216020575674</v>
      </c>
      <c r="AD1613" s="26">
        <v>45280.13</v>
      </c>
      <c r="AE1613" s="26">
        <v>19333.150000000001</v>
      </c>
      <c r="AF1613" s="27">
        <v>-25946.979999999996</v>
      </c>
      <c r="AG1613" s="33">
        <v>-0.57303236541061164</v>
      </c>
      <c r="AH1613" s="34">
        <v>592.5</v>
      </c>
      <c r="AI1613" s="34">
        <v>581.5</v>
      </c>
      <c r="AJ1613" s="34">
        <v>-11</v>
      </c>
      <c r="AK1613" s="32">
        <v>-1.8565400843881856E-2</v>
      </c>
      <c r="AL1613" s="35">
        <v>44316</v>
      </c>
      <c r="AM1613" s="16"/>
    </row>
    <row r="1614" spans="1:39" ht="24.75" hidden="1" x14ac:dyDescent="0.25">
      <c r="A1614" s="25" t="s">
        <v>367</v>
      </c>
      <c r="B1614" s="25" t="s">
        <v>1040</v>
      </c>
      <c r="C1614" s="39">
        <v>451616</v>
      </c>
      <c r="D1614" s="25" t="s">
        <v>2084</v>
      </c>
      <c r="E1614" s="25" t="s">
        <v>53</v>
      </c>
      <c r="F1614" s="25" t="s">
        <v>54</v>
      </c>
      <c r="G1614" s="25" t="s">
        <v>289</v>
      </c>
      <c r="H1614" s="25" t="s">
        <v>56</v>
      </c>
      <c r="I1614" s="25" t="s">
        <v>56</v>
      </c>
      <c r="J1614" s="25" t="s">
        <v>381</v>
      </c>
      <c r="K1614" s="25" t="s">
        <v>65</v>
      </c>
      <c r="L1614" s="25" t="s">
        <v>382</v>
      </c>
      <c r="M1614" s="25" t="s">
        <v>387</v>
      </c>
      <c r="N1614" s="26">
        <v>61107.040000000001</v>
      </c>
      <c r="O1614" s="26">
        <v>76848.63</v>
      </c>
      <c r="P1614" s="27">
        <v>15741.590000000004</v>
      </c>
      <c r="Q1614" s="28">
        <v>0.25760681584315004</v>
      </c>
      <c r="R1614" s="29">
        <v>27583.51</v>
      </c>
      <c r="S1614" s="29">
        <v>265.76</v>
      </c>
      <c r="T1614" s="30">
        <v>-27317.75</v>
      </c>
      <c r="U1614" s="31">
        <v>-0.99036525808354348</v>
      </c>
      <c r="V1614" s="26">
        <v>14612.76</v>
      </c>
      <c r="W1614" s="26">
        <v>13046.08</v>
      </c>
      <c r="X1614" s="27">
        <v>-1566.6800000000003</v>
      </c>
      <c r="Y1614" s="28">
        <v>-0.10721314796109703</v>
      </c>
      <c r="Z1614" s="29">
        <v>8846</v>
      </c>
      <c r="AA1614" s="29">
        <v>56</v>
      </c>
      <c r="AB1614" s="30">
        <v>-8790</v>
      </c>
      <c r="AC1614" s="32">
        <v>-0.99366945512095861</v>
      </c>
      <c r="AD1614" s="26">
        <v>10064.77</v>
      </c>
      <c r="AE1614" s="26">
        <v>0</v>
      </c>
      <c r="AF1614" s="27">
        <v>-10064.77</v>
      </c>
      <c r="AG1614" s="33">
        <v>-1</v>
      </c>
      <c r="AH1614" s="34">
        <v>618</v>
      </c>
      <c r="AI1614" s="34">
        <v>551</v>
      </c>
      <c r="AJ1614" s="34">
        <v>-67</v>
      </c>
      <c r="AK1614" s="32">
        <v>-0.10841423948220065</v>
      </c>
      <c r="AL1614" s="35">
        <v>43816.041655092595</v>
      </c>
      <c r="AM1614" s="16"/>
    </row>
    <row r="1615" spans="1:39" ht="24.75" hidden="1" x14ac:dyDescent="0.25">
      <c r="A1615" s="25" t="s">
        <v>367</v>
      </c>
      <c r="B1615" s="25" t="s">
        <v>1040</v>
      </c>
      <c r="C1615" s="39">
        <v>451617</v>
      </c>
      <c r="D1615" s="25" t="s">
        <v>2084</v>
      </c>
      <c r="E1615" s="25" t="s">
        <v>53</v>
      </c>
      <c r="F1615" s="25" t="s">
        <v>54</v>
      </c>
      <c r="G1615" s="25" t="s">
        <v>289</v>
      </c>
      <c r="H1615" s="25" t="s">
        <v>56</v>
      </c>
      <c r="I1615" s="25" t="s">
        <v>56</v>
      </c>
      <c r="J1615" s="25" t="s">
        <v>381</v>
      </c>
      <c r="K1615" s="25" t="s">
        <v>65</v>
      </c>
      <c r="L1615" s="25" t="s">
        <v>382</v>
      </c>
      <c r="M1615" s="25" t="s">
        <v>387</v>
      </c>
      <c r="N1615" s="26">
        <v>63908.61</v>
      </c>
      <c r="O1615" s="26">
        <v>87267.06</v>
      </c>
      <c r="P1615" s="27">
        <v>23358.449999999997</v>
      </c>
      <c r="Q1615" s="28">
        <v>0.36549770054457448</v>
      </c>
      <c r="R1615" s="29">
        <v>29170.75</v>
      </c>
      <c r="S1615" s="29">
        <v>21390.53</v>
      </c>
      <c r="T1615" s="30">
        <v>-7780.2200000000012</v>
      </c>
      <c r="U1615" s="31">
        <v>-0.26671306017157603</v>
      </c>
      <c r="V1615" s="26">
        <v>14327.09</v>
      </c>
      <c r="W1615" s="26">
        <v>14997.78</v>
      </c>
      <c r="X1615" s="27">
        <v>670.69000000000051</v>
      </c>
      <c r="Y1615" s="28">
        <v>4.6812716329694339E-2</v>
      </c>
      <c r="Z1615" s="29">
        <v>8846</v>
      </c>
      <c r="AA1615" s="29">
        <v>7469</v>
      </c>
      <c r="AB1615" s="30">
        <v>-1377</v>
      </c>
      <c r="AC1615" s="32">
        <v>-0.15566357675785666</v>
      </c>
      <c r="AD1615" s="26">
        <v>11564.77</v>
      </c>
      <c r="AE1615" s="26">
        <v>9617.75</v>
      </c>
      <c r="AF1615" s="27">
        <v>-1947.0200000000004</v>
      </c>
      <c r="AG1615" s="33">
        <v>-0.16835786617459753</v>
      </c>
      <c r="AH1615" s="34">
        <v>412</v>
      </c>
      <c r="AI1615" s="34">
        <v>572</v>
      </c>
      <c r="AJ1615" s="34">
        <v>160</v>
      </c>
      <c r="AK1615" s="32">
        <v>0.38834951456310679</v>
      </c>
      <c r="AL1615" s="35">
        <v>43812.041655092595</v>
      </c>
      <c r="AM1615" s="16"/>
    </row>
    <row r="1616" spans="1:39" ht="24.75" hidden="1" x14ac:dyDescent="0.25">
      <c r="A1616" s="25" t="s">
        <v>367</v>
      </c>
      <c r="B1616" s="25" t="s">
        <v>1043</v>
      </c>
      <c r="C1616" s="39">
        <v>451618</v>
      </c>
      <c r="D1616" s="25" t="s">
        <v>2084</v>
      </c>
      <c r="E1616" s="25" t="s">
        <v>53</v>
      </c>
      <c r="F1616" s="25" t="s">
        <v>54</v>
      </c>
      <c r="G1616" s="25" t="s">
        <v>289</v>
      </c>
      <c r="H1616" s="25" t="s">
        <v>56</v>
      </c>
      <c r="I1616" s="25" t="s">
        <v>56</v>
      </c>
      <c r="J1616" s="25" t="s">
        <v>381</v>
      </c>
      <c r="K1616" s="25" t="s">
        <v>65</v>
      </c>
      <c r="L1616" s="25" t="s">
        <v>1045</v>
      </c>
      <c r="M1616" s="25" t="s">
        <v>1989</v>
      </c>
      <c r="N1616" s="26">
        <v>108187.77</v>
      </c>
      <c r="O1616" s="26">
        <v>102395.08</v>
      </c>
      <c r="P1616" s="27">
        <v>-5792.6900000000023</v>
      </c>
      <c r="Q1616" s="28">
        <v>-5.354292818864833E-2</v>
      </c>
      <c r="R1616" s="29">
        <v>1946.73</v>
      </c>
      <c r="S1616" s="29">
        <v>8617.9699999999993</v>
      </c>
      <c r="T1616" s="30">
        <v>6671.24</v>
      </c>
      <c r="U1616" s="31">
        <v>3.426895357856508</v>
      </c>
      <c r="V1616" s="26">
        <v>0</v>
      </c>
      <c r="W1616" s="26">
        <v>21632.39</v>
      </c>
      <c r="X1616" s="27">
        <v>21632.39</v>
      </c>
      <c r="Y1616" s="18"/>
      <c r="Z1616" s="29">
        <v>252</v>
      </c>
      <c r="AA1616" s="29">
        <v>0</v>
      </c>
      <c r="AB1616" s="30">
        <v>-252</v>
      </c>
      <c r="AC1616" s="32">
        <v>-1</v>
      </c>
      <c r="AD1616" s="26">
        <v>105989.04</v>
      </c>
      <c r="AE1616" s="26">
        <v>69154.06</v>
      </c>
      <c r="AF1616" s="27">
        <v>-36834.979999999996</v>
      </c>
      <c r="AG1616" s="33">
        <v>-0.3475357452053533</v>
      </c>
      <c r="AH1616" s="34">
        <v>23</v>
      </c>
      <c r="AI1616" s="34">
        <v>18</v>
      </c>
      <c r="AJ1616" s="34">
        <v>-5</v>
      </c>
      <c r="AK1616" s="32">
        <v>-0.21739130434782608</v>
      </c>
      <c r="AL1616" s="35">
        <v>43886.041655092595</v>
      </c>
      <c r="AM1616" s="16"/>
    </row>
    <row r="1617" spans="1:39" ht="24.75" hidden="1" x14ac:dyDescent="0.25">
      <c r="A1617" s="25" t="s">
        <v>367</v>
      </c>
      <c r="B1617" s="25" t="s">
        <v>1040</v>
      </c>
      <c r="C1617" s="39">
        <v>451620</v>
      </c>
      <c r="D1617" s="25" t="s">
        <v>2213</v>
      </c>
      <c r="E1617" s="25" t="s">
        <v>53</v>
      </c>
      <c r="F1617" s="25" t="s">
        <v>54</v>
      </c>
      <c r="G1617" s="25" t="s">
        <v>289</v>
      </c>
      <c r="H1617" s="25" t="s">
        <v>56</v>
      </c>
      <c r="I1617" s="25" t="s">
        <v>56</v>
      </c>
      <c r="J1617" s="25" t="s">
        <v>401</v>
      </c>
      <c r="K1617" s="25" t="s">
        <v>65</v>
      </c>
      <c r="L1617" s="25" t="s">
        <v>484</v>
      </c>
      <c r="M1617" s="25" t="s">
        <v>419</v>
      </c>
      <c r="N1617" s="26">
        <v>0</v>
      </c>
      <c r="O1617" s="26">
        <v>22463.4</v>
      </c>
      <c r="P1617" s="27">
        <v>22463.4</v>
      </c>
      <c r="Q1617" s="18"/>
      <c r="R1617" s="29">
        <v>0</v>
      </c>
      <c r="S1617" s="29">
        <v>0</v>
      </c>
      <c r="T1617" s="30">
        <v>0</v>
      </c>
      <c r="U1617" s="19"/>
      <c r="V1617" s="26">
        <v>0</v>
      </c>
      <c r="W1617" s="26">
        <v>0</v>
      </c>
      <c r="X1617" s="27">
        <v>0</v>
      </c>
      <c r="Y1617" s="18"/>
      <c r="Z1617" s="29">
        <v>0</v>
      </c>
      <c r="AA1617" s="29">
        <v>0</v>
      </c>
      <c r="AB1617" s="30">
        <v>0</v>
      </c>
      <c r="AC1617" s="19"/>
      <c r="AD1617" s="26">
        <v>0</v>
      </c>
      <c r="AE1617" s="26">
        <v>0</v>
      </c>
      <c r="AF1617" s="27">
        <v>0</v>
      </c>
      <c r="AG1617" s="18"/>
      <c r="AH1617" s="34">
        <v>15</v>
      </c>
      <c r="AI1617" s="34">
        <v>15</v>
      </c>
      <c r="AJ1617" s="34">
        <v>0</v>
      </c>
      <c r="AK1617" s="32">
        <v>0</v>
      </c>
      <c r="AL1617" s="35">
        <v>43565.041655092595</v>
      </c>
      <c r="AM1617" s="16"/>
    </row>
    <row r="1618" spans="1:39" ht="33" hidden="1" x14ac:dyDescent="0.25">
      <c r="A1618" s="25" t="s">
        <v>367</v>
      </c>
      <c r="B1618" s="25" t="s">
        <v>1136</v>
      </c>
      <c r="C1618" s="39">
        <v>451622</v>
      </c>
      <c r="D1618" s="25" t="s">
        <v>4971</v>
      </c>
      <c r="E1618" s="25" t="s">
        <v>53</v>
      </c>
      <c r="F1618" s="25" t="s">
        <v>63</v>
      </c>
      <c r="G1618" s="25" t="s">
        <v>56</v>
      </c>
      <c r="H1618" s="17"/>
      <c r="I1618" s="17"/>
      <c r="J1618" s="25" t="s">
        <v>381</v>
      </c>
      <c r="K1618" s="25" t="s">
        <v>65</v>
      </c>
      <c r="L1618" s="25" t="s">
        <v>404</v>
      </c>
      <c r="M1618" s="25" t="s">
        <v>419</v>
      </c>
      <c r="N1618" s="26">
        <v>0</v>
      </c>
      <c r="O1618" s="26">
        <v>0</v>
      </c>
      <c r="P1618" s="27">
        <v>0</v>
      </c>
      <c r="Q1618" s="18"/>
      <c r="R1618" s="29">
        <v>0</v>
      </c>
      <c r="S1618" s="29">
        <v>0</v>
      </c>
      <c r="T1618" s="30">
        <v>0</v>
      </c>
      <c r="U1618" s="19"/>
      <c r="V1618" s="26">
        <v>0</v>
      </c>
      <c r="W1618" s="26">
        <v>0</v>
      </c>
      <c r="X1618" s="27">
        <v>0</v>
      </c>
      <c r="Y1618" s="18"/>
      <c r="Z1618" s="29">
        <v>0</v>
      </c>
      <c r="AA1618" s="29">
        <v>0</v>
      </c>
      <c r="AB1618" s="30">
        <v>0</v>
      </c>
      <c r="AC1618" s="19"/>
      <c r="AD1618" s="26">
        <v>0</v>
      </c>
      <c r="AE1618" s="26">
        <v>0</v>
      </c>
      <c r="AF1618" s="27">
        <v>0</v>
      </c>
      <c r="AG1618" s="18"/>
      <c r="AH1618" s="34">
        <v>0</v>
      </c>
      <c r="AI1618" s="34">
        <v>0</v>
      </c>
      <c r="AJ1618" s="34">
        <v>0</v>
      </c>
      <c r="AK1618" s="19"/>
      <c r="AL1618" s="35">
        <v>43592.999988425923</v>
      </c>
      <c r="AM1618" s="16"/>
    </row>
    <row r="1619" spans="1:39" ht="33" hidden="1" x14ac:dyDescent="0.25">
      <c r="A1619" s="25" t="s">
        <v>367</v>
      </c>
      <c r="B1619" s="25" t="s">
        <v>1040</v>
      </c>
      <c r="C1619" s="39">
        <v>451623</v>
      </c>
      <c r="D1619" s="25" t="s">
        <v>2203</v>
      </c>
      <c r="E1619" s="25" t="s">
        <v>53</v>
      </c>
      <c r="F1619" s="25" t="s">
        <v>54</v>
      </c>
      <c r="G1619" s="25" t="s">
        <v>289</v>
      </c>
      <c r="H1619" s="25" t="s">
        <v>56</v>
      </c>
      <c r="I1619" s="25" t="s">
        <v>56</v>
      </c>
      <c r="J1619" s="25" t="s">
        <v>1159</v>
      </c>
      <c r="K1619" s="25" t="s">
        <v>65</v>
      </c>
      <c r="L1619" s="25" t="s">
        <v>402</v>
      </c>
      <c r="M1619" s="25" t="s">
        <v>419</v>
      </c>
      <c r="N1619" s="26">
        <v>0</v>
      </c>
      <c r="O1619" s="26">
        <v>97870.24</v>
      </c>
      <c r="P1619" s="27">
        <v>97870.24</v>
      </c>
      <c r="Q1619" s="18"/>
      <c r="R1619" s="29">
        <v>0</v>
      </c>
      <c r="S1619" s="29">
        <v>0</v>
      </c>
      <c r="T1619" s="30">
        <v>0</v>
      </c>
      <c r="U1619" s="19"/>
      <c r="V1619" s="26">
        <v>0</v>
      </c>
      <c r="W1619" s="26">
        <v>0</v>
      </c>
      <c r="X1619" s="27">
        <v>0</v>
      </c>
      <c r="Y1619" s="18"/>
      <c r="Z1619" s="29">
        <v>0</v>
      </c>
      <c r="AA1619" s="29">
        <v>0</v>
      </c>
      <c r="AB1619" s="30">
        <v>0</v>
      </c>
      <c r="AC1619" s="19"/>
      <c r="AD1619" s="26">
        <v>0</v>
      </c>
      <c r="AE1619" s="26">
        <v>0</v>
      </c>
      <c r="AF1619" s="27">
        <v>0</v>
      </c>
      <c r="AG1619" s="18"/>
      <c r="AH1619" s="34">
        <v>0</v>
      </c>
      <c r="AI1619" s="34">
        <v>167</v>
      </c>
      <c r="AJ1619" s="34">
        <v>167</v>
      </c>
      <c r="AK1619" s="19"/>
      <c r="AL1619" s="35">
        <v>43592.999988425923</v>
      </c>
      <c r="AM1619" s="16"/>
    </row>
    <row r="1620" spans="1:39" ht="24.75" hidden="1" x14ac:dyDescent="0.25">
      <c r="A1620" s="25" t="s">
        <v>367</v>
      </c>
      <c r="B1620" s="25" t="s">
        <v>1043</v>
      </c>
      <c r="C1620" s="39">
        <v>451624</v>
      </c>
      <c r="D1620" s="25" t="s">
        <v>2001</v>
      </c>
      <c r="E1620" s="25" t="s">
        <v>53</v>
      </c>
      <c r="F1620" s="25" t="s">
        <v>54</v>
      </c>
      <c r="G1620" s="25" t="s">
        <v>289</v>
      </c>
      <c r="H1620" s="25" t="s">
        <v>56</v>
      </c>
      <c r="I1620" s="25" t="s">
        <v>56</v>
      </c>
      <c r="J1620" s="25" t="s">
        <v>381</v>
      </c>
      <c r="K1620" s="25" t="s">
        <v>65</v>
      </c>
      <c r="L1620" s="25" t="s">
        <v>1045</v>
      </c>
      <c r="M1620" s="25" t="s">
        <v>415</v>
      </c>
      <c r="N1620" s="26">
        <v>137494.75</v>
      </c>
      <c r="O1620" s="26">
        <v>151504.38</v>
      </c>
      <c r="P1620" s="27">
        <v>14009.630000000005</v>
      </c>
      <c r="Q1620" s="28">
        <v>0.10189210860778324</v>
      </c>
      <c r="R1620" s="29">
        <v>21981.16</v>
      </c>
      <c r="S1620" s="29">
        <v>37360.85</v>
      </c>
      <c r="T1620" s="30">
        <v>15379.689999999999</v>
      </c>
      <c r="U1620" s="31">
        <v>0.69967599526139657</v>
      </c>
      <c r="V1620" s="26">
        <v>84630.09</v>
      </c>
      <c r="W1620" s="26">
        <v>83605.23</v>
      </c>
      <c r="X1620" s="27">
        <v>-1024.8600000000006</v>
      </c>
      <c r="Y1620" s="28">
        <v>-1.2109877231608765E-2</v>
      </c>
      <c r="Z1620" s="29">
        <v>3633.5</v>
      </c>
      <c r="AA1620" s="29">
        <v>5622.19</v>
      </c>
      <c r="AB1620" s="30">
        <v>1988.6899999999996</v>
      </c>
      <c r="AC1620" s="32">
        <v>0.54732076510251815</v>
      </c>
      <c r="AD1620" s="26">
        <v>27250</v>
      </c>
      <c r="AE1620" s="26">
        <v>18191.509999999998</v>
      </c>
      <c r="AF1620" s="27">
        <v>-9058.4900000000016</v>
      </c>
      <c r="AG1620" s="33">
        <v>-0.33242165137614682</v>
      </c>
      <c r="AH1620" s="34">
        <v>393</v>
      </c>
      <c r="AI1620" s="34">
        <v>506.5</v>
      </c>
      <c r="AJ1620" s="34">
        <v>113.5</v>
      </c>
      <c r="AK1620" s="32">
        <v>0.28880407124681934</v>
      </c>
      <c r="AL1620" s="35">
        <v>44098.041666666664</v>
      </c>
      <c r="AM1620" s="16"/>
    </row>
    <row r="1621" spans="1:39" ht="41.25" hidden="1" x14ac:dyDescent="0.25">
      <c r="A1621" s="25" t="s">
        <v>367</v>
      </c>
      <c r="B1621" s="25" t="s">
        <v>51</v>
      </c>
      <c r="C1621" s="39">
        <v>451628</v>
      </c>
      <c r="D1621" s="25" t="s">
        <v>2109</v>
      </c>
      <c r="E1621" s="25" t="s">
        <v>53</v>
      </c>
      <c r="F1621" s="25" t="s">
        <v>54</v>
      </c>
      <c r="G1621" s="25" t="s">
        <v>289</v>
      </c>
      <c r="H1621" s="25" t="s">
        <v>56</v>
      </c>
      <c r="I1621" s="25" t="s">
        <v>56</v>
      </c>
      <c r="J1621" s="25" t="s">
        <v>401</v>
      </c>
      <c r="K1621" s="25" t="s">
        <v>65</v>
      </c>
      <c r="L1621" s="25" t="s">
        <v>402</v>
      </c>
      <c r="M1621" s="25" t="s">
        <v>1989</v>
      </c>
      <c r="N1621" s="26">
        <v>999618.35</v>
      </c>
      <c r="O1621" s="26">
        <v>834947.45</v>
      </c>
      <c r="P1621" s="27">
        <v>-164670.90000000002</v>
      </c>
      <c r="Q1621" s="28">
        <v>-0.16473377064356615</v>
      </c>
      <c r="R1621" s="29">
        <v>38404.550000000003</v>
      </c>
      <c r="S1621" s="29">
        <v>61281.19</v>
      </c>
      <c r="T1621" s="30">
        <v>22876.639999999999</v>
      </c>
      <c r="U1621" s="31">
        <v>0.59567525202091931</v>
      </c>
      <c r="V1621" s="26">
        <v>156066.79999999999</v>
      </c>
      <c r="W1621" s="26">
        <v>233604.42</v>
      </c>
      <c r="X1621" s="27">
        <v>77537.620000000024</v>
      </c>
      <c r="Y1621" s="28">
        <v>0.49682328336327797</v>
      </c>
      <c r="Z1621" s="29">
        <v>2800</v>
      </c>
      <c r="AA1621" s="29">
        <v>27.33</v>
      </c>
      <c r="AB1621" s="30">
        <v>-2772.67</v>
      </c>
      <c r="AC1621" s="32">
        <v>-0.99023928571428577</v>
      </c>
      <c r="AD1621" s="26">
        <v>802347</v>
      </c>
      <c r="AE1621" s="26">
        <v>540034.51</v>
      </c>
      <c r="AF1621" s="27">
        <v>-262312.49</v>
      </c>
      <c r="AG1621" s="33">
        <v>-0.32693147727853411</v>
      </c>
      <c r="AH1621" s="34">
        <v>250</v>
      </c>
      <c r="AI1621" s="34">
        <v>67.5</v>
      </c>
      <c r="AJ1621" s="34">
        <v>-182.5</v>
      </c>
      <c r="AK1621" s="32">
        <v>-0.73</v>
      </c>
      <c r="AL1621" s="35">
        <v>44209.041666666664</v>
      </c>
      <c r="AM1621" s="16"/>
    </row>
    <row r="1622" spans="1:39" ht="24.75" hidden="1" x14ac:dyDescent="0.25">
      <c r="A1622" s="25" t="s">
        <v>367</v>
      </c>
      <c r="B1622" s="25" t="s">
        <v>1043</v>
      </c>
      <c r="C1622" s="39">
        <v>451629</v>
      </c>
      <c r="D1622" s="25" t="s">
        <v>2200</v>
      </c>
      <c r="E1622" s="25" t="s">
        <v>53</v>
      </c>
      <c r="F1622" s="25" t="s">
        <v>63</v>
      </c>
      <c r="G1622" s="25" t="s">
        <v>56</v>
      </c>
      <c r="H1622" s="25" t="s">
        <v>56</v>
      </c>
      <c r="I1622" s="25" t="s">
        <v>56</v>
      </c>
      <c r="J1622" s="25" t="s">
        <v>369</v>
      </c>
      <c r="K1622" s="25" t="s">
        <v>65</v>
      </c>
      <c r="L1622" s="25" t="s">
        <v>1045</v>
      </c>
      <c r="M1622" s="25" t="s">
        <v>419</v>
      </c>
      <c r="N1622" s="26">
        <v>0</v>
      </c>
      <c r="O1622" s="26">
        <v>0</v>
      </c>
      <c r="P1622" s="27">
        <v>0</v>
      </c>
      <c r="Q1622" s="18"/>
      <c r="R1622" s="29">
        <v>0</v>
      </c>
      <c r="S1622" s="29">
        <v>0</v>
      </c>
      <c r="T1622" s="30">
        <v>0</v>
      </c>
      <c r="U1622" s="19"/>
      <c r="V1622" s="26">
        <v>0</v>
      </c>
      <c r="W1622" s="26">
        <v>0</v>
      </c>
      <c r="X1622" s="27">
        <v>0</v>
      </c>
      <c r="Y1622" s="18"/>
      <c r="Z1622" s="29">
        <v>0</v>
      </c>
      <c r="AA1622" s="29">
        <v>0</v>
      </c>
      <c r="AB1622" s="30">
        <v>0</v>
      </c>
      <c r="AC1622" s="19"/>
      <c r="AD1622" s="26">
        <v>0</v>
      </c>
      <c r="AE1622" s="26">
        <v>0</v>
      </c>
      <c r="AF1622" s="27">
        <v>0</v>
      </c>
      <c r="AG1622" s="18"/>
      <c r="AH1622" s="34">
        <v>0</v>
      </c>
      <c r="AI1622" s="34">
        <v>15.5</v>
      </c>
      <c r="AJ1622" s="34">
        <v>15.5</v>
      </c>
      <c r="AK1622" s="19"/>
      <c r="AL1622" s="35">
        <v>43842.041655092595</v>
      </c>
      <c r="AM1622" s="16"/>
    </row>
    <row r="1623" spans="1:39" ht="24.75" hidden="1" x14ac:dyDescent="0.25">
      <c r="A1623" s="25" t="s">
        <v>367</v>
      </c>
      <c r="B1623" s="25" t="s">
        <v>1043</v>
      </c>
      <c r="C1623" s="39">
        <v>451630</v>
      </c>
      <c r="D1623" s="25" t="s">
        <v>2205</v>
      </c>
      <c r="E1623" s="25" t="s">
        <v>53</v>
      </c>
      <c r="F1623" s="25" t="s">
        <v>54</v>
      </c>
      <c r="G1623" s="25" t="s">
        <v>289</v>
      </c>
      <c r="H1623" s="25" t="s">
        <v>56</v>
      </c>
      <c r="I1623" s="25" t="s">
        <v>56</v>
      </c>
      <c r="J1623" s="25" t="s">
        <v>369</v>
      </c>
      <c r="K1623" s="25" t="s">
        <v>65</v>
      </c>
      <c r="L1623" s="25" t="s">
        <v>1045</v>
      </c>
      <c r="M1623" s="25" t="s">
        <v>1989</v>
      </c>
      <c r="N1623" s="26">
        <v>15126.18</v>
      </c>
      <c r="O1623" s="26">
        <v>25744.31</v>
      </c>
      <c r="P1623" s="27">
        <v>10618.130000000001</v>
      </c>
      <c r="Q1623" s="28">
        <v>0.70197035867614965</v>
      </c>
      <c r="R1623" s="29">
        <v>5870.43</v>
      </c>
      <c r="S1623" s="29">
        <v>6120.98</v>
      </c>
      <c r="T1623" s="30">
        <v>250.54999999999927</v>
      </c>
      <c r="U1623" s="31">
        <v>4.2680008108434864E-2</v>
      </c>
      <c r="V1623" s="26">
        <v>843.93</v>
      </c>
      <c r="W1623" s="26">
        <v>883.51</v>
      </c>
      <c r="X1623" s="27">
        <v>39.580000000000041</v>
      </c>
      <c r="Y1623" s="28">
        <v>4.6899624376429375E-2</v>
      </c>
      <c r="Z1623" s="29">
        <v>1140.18</v>
      </c>
      <c r="AA1623" s="29">
        <v>1604.44</v>
      </c>
      <c r="AB1623" s="30">
        <v>464.26</v>
      </c>
      <c r="AC1623" s="32">
        <v>0.40718132224736442</v>
      </c>
      <c r="AD1623" s="26">
        <v>3464.77</v>
      </c>
      <c r="AE1623" s="26">
        <v>15244.23</v>
      </c>
      <c r="AF1623" s="27">
        <v>11779.46</v>
      </c>
      <c r="AG1623" s="33">
        <v>3.399781226459476</v>
      </c>
      <c r="AH1623" s="34">
        <v>70.5</v>
      </c>
      <c r="AI1623" s="34">
        <v>85.5</v>
      </c>
      <c r="AJ1623" s="34">
        <v>15</v>
      </c>
      <c r="AK1623" s="32">
        <v>0.21276595744680851</v>
      </c>
      <c r="AL1623" s="35">
        <v>43842.041655092595</v>
      </c>
      <c r="AM1623" s="16"/>
    </row>
    <row r="1624" spans="1:39" ht="24.75" hidden="1" x14ac:dyDescent="0.25">
      <c r="A1624" s="25" t="s">
        <v>367</v>
      </c>
      <c r="B1624" s="25" t="s">
        <v>1043</v>
      </c>
      <c r="C1624" s="39">
        <v>451632</v>
      </c>
      <c r="D1624" s="25" t="s">
        <v>2259</v>
      </c>
      <c r="E1624" s="25" t="s">
        <v>62</v>
      </c>
      <c r="F1624" s="25" t="s">
        <v>54</v>
      </c>
      <c r="G1624" s="25" t="s">
        <v>289</v>
      </c>
      <c r="H1624" s="17"/>
      <c r="I1624" s="17"/>
      <c r="J1624" s="25" t="s">
        <v>369</v>
      </c>
      <c r="K1624" s="25" t="s">
        <v>65</v>
      </c>
      <c r="L1624" s="25" t="s">
        <v>1045</v>
      </c>
      <c r="M1624" s="25" t="s">
        <v>387</v>
      </c>
      <c r="N1624" s="26">
        <v>66727.16</v>
      </c>
      <c r="O1624" s="26">
        <v>63393.08</v>
      </c>
      <c r="P1624" s="27">
        <v>-3334.0800000000017</v>
      </c>
      <c r="Q1624" s="28">
        <v>-4.9965860977748813E-2</v>
      </c>
      <c r="R1624" s="29">
        <v>18363.84</v>
      </c>
      <c r="S1624" s="29">
        <v>11220.85</v>
      </c>
      <c r="T1624" s="30">
        <v>-7142.99</v>
      </c>
      <c r="U1624" s="31">
        <v>-0.38897038963528324</v>
      </c>
      <c r="V1624" s="26">
        <v>27368.99</v>
      </c>
      <c r="W1624" s="26">
        <v>28837.4</v>
      </c>
      <c r="X1624" s="27">
        <v>1468.4099999999999</v>
      </c>
      <c r="Y1624" s="28">
        <v>5.3652326958356873E-2</v>
      </c>
      <c r="Z1624" s="29">
        <v>2570.89</v>
      </c>
      <c r="AA1624" s="29">
        <v>3604.68</v>
      </c>
      <c r="AB1624" s="30">
        <v>1033.79</v>
      </c>
      <c r="AC1624" s="32">
        <v>0.40211366491759665</v>
      </c>
      <c r="AD1624" s="26">
        <v>-6396.04</v>
      </c>
      <c r="AE1624" s="26">
        <v>16584.96</v>
      </c>
      <c r="AF1624" s="27">
        <v>22981</v>
      </c>
      <c r="AG1624" s="33">
        <v>-3.5930044214857944</v>
      </c>
      <c r="AH1624" s="34">
        <v>120</v>
      </c>
      <c r="AI1624" s="34">
        <v>123</v>
      </c>
      <c r="AJ1624" s="34">
        <v>3</v>
      </c>
      <c r="AK1624" s="32">
        <v>2.5000000000000001E-2</v>
      </c>
      <c r="AL1624" s="35">
        <v>44060.041666666664</v>
      </c>
      <c r="AM1624" s="16"/>
    </row>
    <row r="1625" spans="1:39" ht="24.75" hidden="1" x14ac:dyDescent="0.25">
      <c r="A1625" s="25" t="s">
        <v>367</v>
      </c>
      <c r="B1625" s="25" t="s">
        <v>1043</v>
      </c>
      <c r="C1625" s="39">
        <v>451633</v>
      </c>
      <c r="D1625" s="25" t="s">
        <v>2270</v>
      </c>
      <c r="E1625" s="25" t="s">
        <v>53</v>
      </c>
      <c r="F1625" s="25" t="s">
        <v>63</v>
      </c>
      <c r="G1625" s="25" t="s">
        <v>56</v>
      </c>
      <c r="H1625" s="25" t="s">
        <v>56</v>
      </c>
      <c r="I1625" s="25" t="s">
        <v>56</v>
      </c>
      <c r="J1625" s="25" t="s">
        <v>369</v>
      </c>
      <c r="K1625" s="25" t="s">
        <v>65</v>
      </c>
      <c r="L1625" s="25" t="s">
        <v>1045</v>
      </c>
      <c r="M1625" s="25" t="s">
        <v>419</v>
      </c>
      <c r="N1625" s="26">
        <v>0</v>
      </c>
      <c r="O1625" s="26">
        <v>0</v>
      </c>
      <c r="P1625" s="27">
        <v>0</v>
      </c>
      <c r="Q1625" s="18"/>
      <c r="R1625" s="29">
        <v>0</v>
      </c>
      <c r="S1625" s="29">
        <v>0</v>
      </c>
      <c r="T1625" s="30">
        <v>0</v>
      </c>
      <c r="U1625" s="19"/>
      <c r="V1625" s="26">
        <v>0</v>
      </c>
      <c r="W1625" s="26">
        <v>0</v>
      </c>
      <c r="X1625" s="27">
        <v>0</v>
      </c>
      <c r="Y1625" s="18"/>
      <c r="Z1625" s="29">
        <v>0</v>
      </c>
      <c r="AA1625" s="29">
        <v>0</v>
      </c>
      <c r="AB1625" s="30">
        <v>0</v>
      </c>
      <c r="AC1625" s="19"/>
      <c r="AD1625" s="26">
        <v>0</v>
      </c>
      <c r="AE1625" s="26">
        <v>0</v>
      </c>
      <c r="AF1625" s="27">
        <v>0</v>
      </c>
      <c r="AG1625" s="18"/>
      <c r="AH1625" s="34">
        <v>0</v>
      </c>
      <c r="AI1625" s="34">
        <v>2</v>
      </c>
      <c r="AJ1625" s="34">
        <v>2</v>
      </c>
      <c r="AK1625" s="19"/>
      <c r="AL1625" s="35">
        <v>44109.041666666664</v>
      </c>
      <c r="AM1625" s="16"/>
    </row>
    <row r="1626" spans="1:39" ht="24.75" hidden="1" x14ac:dyDescent="0.25">
      <c r="A1626" s="25" t="s">
        <v>367</v>
      </c>
      <c r="B1626" s="25" t="s">
        <v>1043</v>
      </c>
      <c r="C1626" s="39">
        <v>451636</v>
      </c>
      <c r="D1626" s="25" t="s">
        <v>2022</v>
      </c>
      <c r="E1626" s="25" t="s">
        <v>53</v>
      </c>
      <c r="F1626" s="25" t="s">
        <v>63</v>
      </c>
      <c r="G1626" s="25" t="s">
        <v>56</v>
      </c>
      <c r="H1626" s="25" t="s">
        <v>56</v>
      </c>
      <c r="I1626" s="25" t="s">
        <v>56</v>
      </c>
      <c r="J1626" s="25" t="s">
        <v>401</v>
      </c>
      <c r="K1626" s="25" t="s">
        <v>65</v>
      </c>
      <c r="L1626" s="25" t="s">
        <v>1045</v>
      </c>
      <c r="M1626" s="25" t="s">
        <v>419</v>
      </c>
      <c r="N1626" s="26">
        <v>0</v>
      </c>
      <c r="O1626" s="26">
        <v>0</v>
      </c>
      <c r="P1626" s="27">
        <v>0</v>
      </c>
      <c r="Q1626" s="18"/>
      <c r="R1626" s="29">
        <v>0</v>
      </c>
      <c r="S1626" s="29">
        <v>0</v>
      </c>
      <c r="T1626" s="30">
        <v>0</v>
      </c>
      <c r="U1626" s="19"/>
      <c r="V1626" s="26">
        <v>0</v>
      </c>
      <c r="W1626" s="26">
        <v>0</v>
      </c>
      <c r="X1626" s="27">
        <v>0</v>
      </c>
      <c r="Y1626" s="18"/>
      <c r="Z1626" s="29">
        <v>0</v>
      </c>
      <c r="AA1626" s="29">
        <v>0</v>
      </c>
      <c r="AB1626" s="30">
        <v>0</v>
      </c>
      <c r="AC1626" s="19"/>
      <c r="AD1626" s="26">
        <v>0</v>
      </c>
      <c r="AE1626" s="26">
        <v>0</v>
      </c>
      <c r="AF1626" s="27">
        <v>0</v>
      </c>
      <c r="AG1626" s="18"/>
      <c r="AH1626" s="34">
        <v>0</v>
      </c>
      <c r="AI1626" s="34">
        <v>0</v>
      </c>
      <c r="AJ1626" s="34">
        <v>0</v>
      </c>
      <c r="AK1626" s="19"/>
      <c r="AL1626" s="35">
        <v>44109.041666666664</v>
      </c>
      <c r="AM1626" s="16"/>
    </row>
    <row r="1627" spans="1:39" ht="33" hidden="1" x14ac:dyDescent="0.25">
      <c r="A1627" s="25" t="s">
        <v>367</v>
      </c>
      <c r="B1627" s="25" t="s">
        <v>1043</v>
      </c>
      <c r="C1627" s="39">
        <v>451637</v>
      </c>
      <c r="D1627" s="25" t="s">
        <v>2189</v>
      </c>
      <c r="E1627" s="25" t="s">
        <v>53</v>
      </c>
      <c r="F1627" s="25" t="s">
        <v>54</v>
      </c>
      <c r="G1627" s="25" t="s">
        <v>2060</v>
      </c>
      <c r="H1627" s="25" t="s">
        <v>112</v>
      </c>
      <c r="I1627" s="25" t="s">
        <v>90</v>
      </c>
      <c r="J1627" s="25" t="s">
        <v>401</v>
      </c>
      <c r="K1627" s="25" t="s">
        <v>65</v>
      </c>
      <c r="L1627" s="25" t="s">
        <v>1045</v>
      </c>
      <c r="M1627" s="25" t="s">
        <v>1989</v>
      </c>
      <c r="N1627" s="26">
        <v>447710.36</v>
      </c>
      <c r="O1627" s="26">
        <v>401125.52</v>
      </c>
      <c r="P1627" s="27">
        <v>-46584.839999999967</v>
      </c>
      <c r="Q1627" s="28">
        <v>-0.10405128887345821</v>
      </c>
      <c r="R1627" s="29">
        <v>7158.41</v>
      </c>
      <c r="S1627" s="29">
        <v>36218.559999999998</v>
      </c>
      <c r="T1627" s="30">
        <v>29060.149999999998</v>
      </c>
      <c r="U1627" s="31">
        <v>4.0595816668785387</v>
      </c>
      <c r="V1627" s="26">
        <v>78758.78</v>
      </c>
      <c r="W1627" s="26">
        <v>60141.08</v>
      </c>
      <c r="X1627" s="27">
        <v>-18617.699999999997</v>
      </c>
      <c r="Y1627" s="28">
        <v>-0.23638888261092919</v>
      </c>
      <c r="Z1627" s="29">
        <v>448</v>
      </c>
      <c r="AA1627" s="29">
        <v>0</v>
      </c>
      <c r="AB1627" s="30">
        <v>-448</v>
      </c>
      <c r="AC1627" s="32">
        <v>-1</v>
      </c>
      <c r="AD1627" s="26">
        <v>322161.17</v>
      </c>
      <c r="AE1627" s="26">
        <v>300880.96999999997</v>
      </c>
      <c r="AF1627" s="27">
        <v>-21280.200000000012</v>
      </c>
      <c r="AG1627" s="33">
        <v>-6.6054515508495365E-2</v>
      </c>
      <c r="AH1627" s="34">
        <v>42</v>
      </c>
      <c r="AI1627" s="34">
        <v>63.5</v>
      </c>
      <c r="AJ1627" s="34">
        <v>21.5</v>
      </c>
      <c r="AK1627" s="32">
        <v>0.51190476190476186</v>
      </c>
      <c r="AL1627" s="35">
        <v>44109.041666666664</v>
      </c>
      <c r="AM1627" s="16"/>
    </row>
    <row r="1628" spans="1:39" ht="33" hidden="1" x14ac:dyDescent="0.25">
      <c r="A1628" s="25" t="s">
        <v>367</v>
      </c>
      <c r="B1628" s="25" t="s">
        <v>1043</v>
      </c>
      <c r="C1628" s="39">
        <v>451638</v>
      </c>
      <c r="D1628" s="25" t="s">
        <v>2239</v>
      </c>
      <c r="E1628" s="25" t="s">
        <v>53</v>
      </c>
      <c r="F1628" s="25" t="s">
        <v>54</v>
      </c>
      <c r="G1628" s="25" t="s">
        <v>289</v>
      </c>
      <c r="H1628" s="25" t="s">
        <v>56</v>
      </c>
      <c r="I1628" s="25" t="s">
        <v>56</v>
      </c>
      <c r="J1628" s="25" t="s">
        <v>381</v>
      </c>
      <c r="K1628" s="25" t="s">
        <v>65</v>
      </c>
      <c r="L1628" s="25" t="s">
        <v>1045</v>
      </c>
      <c r="M1628" s="25" t="s">
        <v>1989</v>
      </c>
      <c r="N1628" s="26">
        <v>2166145.73</v>
      </c>
      <c r="O1628" s="26">
        <v>2303892.34</v>
      </c>
      <c r="P1628" s="27">
        <v>137746.60999999987</v>
      </c>
      <c r="Q1628" s="28">
        <v>6.3590647707714415E-2</v>
      </c>
      <c r="R1628" s="29">
        <v>1495404.09</v>
      </c>
      <c r="S1628" s="29">
        <v>142366.38</v>
      </c>
      <c r="T1628" s="30">
        <v>-1353037.71</v>
      </c>
      <c r="U1628" s="31">
        <v>-0.90479738489948891</v>
      </c>
      <c r="V1628" s="26">
        <v>405651.12</v>
      </c>
      <c r="W1628" s="26">
        <v>493306.56</v>
      </c>
      <c r="X1628" s="27">
        <v>87655.44</v>
      </c>
      <c r="Y1628" s="28">
        <v>0.21608578327110253</v>
      </c>
      <c r="Z1628" s="29">
        <v>7425.92</v>
      </c>
      <c r="AA1628" s="29">
        <v>503.78</v>
      </c>
      <c r="AB1628" s="30">
        <v>-6922.14</v>
      </c>
      <c r="AC1628" s="32">
        <v>-0.93215924760837721</v>
      </c>
      <c r="AD1628" s="26">
        <v>257664.6</v>
      </c>
      <c r="AE1628" s="26">
        <v>1565250.98</v>
      </c>
      <c r="AF1628" s="27">
        <v>1307586.3799999999</v>
      </c>
      <c r="AG1628" s="33">
        <v>5.0747614534553831</v>
      </c>
      <c r="AH1628" s="34">
        <v>1240</v>
      </c>
      <c r="AI1628" s="34">
        <v>734.25</v>
      </c>
      <c r="AJ1628" s="34">
        <v>-505.75</v>
      </c>
      <c r="AK1628" s="32">
        <v>-0.40786290322580643</v>
      </c>
      <c r="AL1628" s="35">
        <v>44155.041666666664</v>
      </c>
      <c r="AM1628" s="16"/>
    </row>
    <row r="1629" spans="1:39" ht="33" hidden="1" x14ac:dyDescent="0.25">
      <c r="A1629" s="25" t="s">
        <v>367</v>
      </c>
      <c r="B1629" s="25" t="s">
        <v>1043</v>
      </c>
      <c r="C1629" s="39">
        <v>451639</v>
      </c>
      <c r="D1629" s="25" t="s">
        <v>2186</v>
      </c>
      <c r="E1629" s="25" t="s">
        <v>53</v>
      </c>
      <c r="F1629" s="25" t="s">
        <v>54</v>
      </c>
      <c r="G1629" s="25" t="s">
        <v>289</v>
      </c>
      <c r="H1629" s="25" t="s">
        <v>56</v>
      </c>
      <c r="I1629" s="25" t="s">
        <v>56</v>
      </c>
      <c r="J1629" s="25" t="s">
        <v>401</v>
      </c>
      <c r="K1629" s="25" t="s">
        <v>65</v>
      </c>
      <c r="L1629" s="25" t="s">
        <v>1045</v>
      </c>
      <c r="M1629" s="25" t="s">
        <v>1989</v>
      </c>
      <c r="N1629" s="26">
        <v>882857.79</v>
      </c>
      <c r="O1629" s="26">
        <v>929624.13</v>
      </c>
      <c r="P1629" s="27">
        <v>46766.339999999967</v>
      </c>
      <c r="Q1629" s="28">
        <v>5.2971543695615991E-2</v>
      </c>
      <c r="R1629" s="29">
        <v>726531.79</v>
      </c>
      <c r="S1629" s="29">
        <v>74355.08</v>
      </c>
      <c r="T1629" s="30">
        <v>-652176.71000000008</v>
      </c>
      <c r="U1629" s="31">
        <v>-0.89765749961195784</v>
      </c>
      <c r="V1629" s="26">
        <v>14197.8</v>
      </c>
      <c r="W1629" s="26">
        <v>143008.63</v>
      </c>
      <c r="X1629" s="27">
        <v>128810.83</v>
      </c>
      <c r="Y1629" s="28">
        <v>9.0725908239304687</v>
      </c>
      <c r="Z1629" s="29">
        <v>119477.79</v>
      </c>
      <c r="AA1629" s="29">
        <v>3437</v>
      </c>
      <c r="AB1629" s="30">
        <v>-116040.79</v>
      </c>
      <c r="AC1629" s="32">
        <v>-0.97123314718158082</v>
      </c>
      <c r="AD1629" s="26">
        <v>22650.41</v>
      </c>
      <c r="AE1629" s="26">
        <v>700720.64000000001</v>
      </c>
      <c r="AF1629" s="27">
        <v>678070.23</v>
      </c>
      <c r="AG1629" s="33">
        <v>29.936333602791297</v>
      </c>
      <c r="AH1629" s="34">
        <v>309</v>
      </c>
      <c r="AI1629" s="34">
        <v>342</v>
      </c>
      <c r="AJ1629" s="34">
        <v>33</v>
      </c>
      <c r="AK1629" s="32">
        <v>0.10679611650485436</v>
      </c>
      <c r="AL1629" s="35">
        <v>43886.041655092595</v>
      </c>
      <c r="AM1629" s="16"/>
    </row>
    <row r="1630" spans="1:39" ht="33" hidden="1" x14ac:dyDescent="0.25">
      <c r="A1630" s="25" t="s">
        <v>367</v>
      </c>
      <c r="B1630" s="25" t="s">
        <v>1040</v>
      </c>
      <c r="C1630" s="39">
        <v>451640</v>
      </c>
      <c r="D1630" s="25" t="s">
        <v>2210</v>
      </c>
      <c r="E1630" s="25" t="s">
        <v>53</v>
      </c>
      <c r="F1630" s="25" t="s">
        <v>54</v>
      </c>
      <c r="G1630" s="25" t="s">
        <v>75</v>
      </c>
      <c r="H1630" s="25" t="s">
        <v>56</v>
      </c>
      <c r="I1630" s="25" t="s">
        <v>56</v>
      </c>
      <c r="J1630" s="25" t="s">
        <v>401</v>
      </c>
      <c r="K1630" s="25" t="s">
        <v>65</v>
      </c>
      <c r="L1630" s="25" t="s">
        <v>472</v>
      </c>
      <c r="M1630" s="25" t="s">
        <v>387</v>
      </c>
      <c r="N1630" s="26">
        <v>74477.789999999994</v>
      </c>
      <c r="O1630" s="26">
        <v>73288.320000000007</v>
      </c>
      <c r="P1630" s="27">
        <v>-1189.4699999999866</v>
      </c>
      <c r="Q1630" s="28">
        <v>-1.5970801496660771E-2</v>
      </c>
      <c r="R1630" s="29">
        <v>20054.38</v>
      </c>
      <c r="S1630" s="29">
        <v>32.1</v>
      </c>
      <c r="T1630" s="30">
        <v>-20022.280000000002</v>
      </c>
      <c r="U1630" s="31">
        <v>-0.99839935216147302</v>
      </c>
      <c r="V1630" s="26">
        <v>42206.82</v>
      </c>
      <c r="W1630" s="26">
        <v>0</v>
      </c>
      <c r="X1630" s="27">
        <v>-42206.82</v>
      </c>
      <c r="Y1630" s="28">
        <v>-1</v>
      </c>
      <c r="Z1630" s="29">
        <v>3765.8</v>
      </c>
      <c r="AA1630" s="29">
        <v>0</v>
      </c>
      <c r="AB1630" s="30">
        <v>-3765.8</v>
      </c>
      <c r="AC1630" s="32">
        <v>-1</v>
      </c>
      <c r="AD1630" s="26">
        <v>8450.7900000000009</v>
      </c>
      <c r="AE1630" s="26">
        <v>401.25</v>
      </c>
      <c r="AF1630" s="27">
        <v>-8049.5400000000009</v>
      </c>
      <c r="AG1630" s="33">
        <v>-0.95251923192979593</v>
      </c>
      <c r="AH1630" s="34">
        <v>293</v>
      </c>
      <c r="AI1630" s="34">
        <v>249.75</v>
      </c>
      <c r="AJ1630" s="34">
        <v>-43.25</v>
      </c>
      <c r="AK1630" s="32">
        <v>-0.14761092150170649</v>
      </c>
      <c r="AL1630" s="35">
        <v>43481.041655092595</v>
      </c>
      <c r="AM1630" s="16"/>
    </row>
    <row r="1631" spans="1:39" ht="33" hidden="1" x14ac:dyDescent="0.25">
      <c r="A1631" s="25" t="s">
        <v>367</v>
      </c>
      <c r="B1631" s="25" t="s">
        <v>51</v>
      </c>
      <c r="C1631" s="39">
        <v>451643</v>
      </c>
      <c r="D1631" s="25" t="s">
        <v>2000</v>
      </c>
      <c r="E1631" s="25" t="s">
        <v>53</v>
      </c>
      <c r="F1631" s="25" t="s">
        <v>54</v>
      </c>
      <c r="G1631" s="25" t="s">
        <v>191</v>
      </c>
      <c r="H1631" s="25" t="s">
        <v>90</v>
      </c>
      <c r="I1631" s="17"/>
      <c r="J1631" s="25" t="s">
        <v>381</v>
      </c>
      <c r="K1631" s="25" t="s">
        <v>58</v>
      </c>
      <c r="L1631" s="25" t="s">
        <v>384</v>
      </c>
      <c r="M1631" s="25" t="s">
        <v>415</v>
      </c>
      <c r="N1631" s="26">
        <v>1087289.31</v>
      </c>
      <c r="O1631" s="26">
        <v>1479882.47</v>
      </c>
      <c r="P1631" s="27">
        <v>392593.15999999992</v>
      </c>
      <c r="Q1631" s="28">
        <v>0.36107515855186684</v>
      </c>
      <c r="R1631" s="29">
        <v>121057.42</v>
      </c>
      <c r="S1631" s="29">
        <v>257666.79</v>
      </c>
      <c r="T1631" s="30">
        <v>136609.37</v>
      </c>
      <c r="U1631" s="31">
        <v>1.1284675487053994</v>
      </c>
      <c r="V1631" s="26">
        <v>569763.16</v>
      </c>
      <c r="W1631" s="26">
        <v>732724.88</v>
      </c>
      <c r="X1631" s="27">
        <v>162961.71999999997</v>
      </c>
      <c r="Y1631" s="28">
        <v>0.28601659679084895</v>
      </c>
      <c r="Z1631" s="29">
        <v>26092.41</v>
      </c>
      <c r="AA1631" s="29">
        <v>67574.179999999993</v>
      </c>
      <c r="AB1631" s="30">
        <v>41481.76999999999</v>
      </c>
      <c r="AC1631" s="32">
        <v>1.5898021685233366</v>
      </c>
      <c r="AD1631" s="26">
        <v>370376.32</v>
      </c>
      <c r="AE1631" s="26">
        <v>412554.31</v>
      </c>
      <c r="AF1631" s="27">
        <v>42177.989999999991</v>
      </c>
      <c r="AG1631" s="33">
        <v>0.11387874365186194</v>
      </c>
      <c r="AH1631" s="34">
        <v>1255.5</v>
      </c>
      <c r="AI1631" s="34">
        <v>2746</v>
      </c>
      <c r="AJ1631" s="34">
        <v>1490.5</v>
      </c>
      <c r="AK1631" s="32">
        <v>1.1871764237355635</v>
      </c>
      <c r="AL1631" s="35">
        <v>44442.041666666664</v>
      </c>
      <c r="AM1631" s="16"/>
    </row>
    <row r="1632" spans="1:39" ht="33" hidden="1" x14ac:dyDescent="0.25">
      <c r="A1632" s="25" t="s">
        <v>367</v>
      </c>
      <c r="B1632" s="25" t="s">
        <v>1043</v>
      </c>
      <c r="C1632" s="39">
        <v>451644</v>
      </c>
      <c r="D1632" s="25" t="s">
        <v>2242</v>
      </c>
      <c r="E1632" s="25" t="s">
        <v>53</v>
      </c>
      <c r="F1632" s="25" t="s">
        <v>54</v>
      </c>
      <c r="G1632" s="25" t="s">
        <v>289</v>
      </c>
      <c r="H1632" s="25" t="s">
        <v>56</v>
      </c>
      <c r="I1632" s="25" t="s">
        <v>56</v>
      </c>
      <c r="J1632" s="25" t="s">
        <v>381</v>
      </c>
      <c r="K1632" s="25" t="s">
        <v>58</v>
      </c>
      <c r="L1632" s="25" t="s">
        <v>1045</v>
      </c>
      <c r="M1632" s="25" t="s">
        <v>1989</v>
      </c>
      <c r="N1632" s="26">
        <v>1939267.23</v>
      </c>
      <c r="O1632" s="26">
        <v>1384542.2</v>
      </c>
      <c r="P1632" s="27">
        <v>-554725.03</v>
      </c>
      <c r="Q1632" s="28">
        <v>-0.28604878245686649</v>
      </c>
      <c r="R1632" s="29">
        <v>1474069.48</v>
      </c>
      <c r="S1632" s="29">
        <v>95211.94</v>
      </c>
      <c r="T1632" s="30">
        <v>-1378857.54</v>
      </c>
      <c r="U1632" s="31">
        <v>-0.9354087841232559</v>
      </c>
      <c r="V1632" s="26">
        <v>2978.8</v>
      </c>
      <c r="W1632" s="26">
        <v>359200.07</v>
      </c>
      <c r="X1632" s="27">
        <v>356221.27</v>
      </c>
      <c r="Y1632" s="28">
        <v>119.58549415872163</v>
      </c>
      <c r="Z1632" s="29">
        <v>329797.98</v>
      </c>
      <c r="AA1632" s="29">
        <v>2728.6</v>
      </c>
      <c r="AB1632" s="30">
        <v>-327069.38</v>
      </c>
      <c r="AC1632" s="32">
        <v>-0.99172645023477712</v>
      </c>
      <c r="AD1632" s="26">
        <v>132420.97</v>
      </c>
      <c r="AE1632" s="26">
        <v>837186.63</v>
      </c>
      <c r="AF1632" s="27">
        <v>704765.66</v>
      </c>
      <c r="AG1632" s="33">
        <v>5.3221605309189322</v>
      </c>
      <c r="AH1632" s="34">
        <v>1032.5</v>
      </c>
      <c r="AI1632" s="34">
        <v>1071.5</v>
      </c>
      <c r="AJ1632" s="34">
        <v>39</v>
      </c>
      <c r="AK1632" s="32">
        <v>3.777239709443099E-2</v>
      </c>
      <c r="AL1632" s="35">
        <v>43886.041655092595</v>
      </c>
      <c r="AM1632" s="16"/>
    </row>
    <row r="1633" spans="1:39" ht="41.25" hidden="1" x14ac:dyDescent="0.25">
      <c r="A1633" s="25" t="s">
        <v>367</v>
      </c>
      <c r="B1633" s="25" t="s">
        <v>1040</v>
      </c>
      <c r="C1633" s="39">
        <v>451645</v>
      </c>
      <c r="D1633" s="25" t="s">
        <v>2224</v>
      </c>
      <c r="E1633" s="25" t="s">
        <v>53</v>
      </c>
      <c r="F1633" s="25" t="s">
        <v>54</v>
      </c>
      <c r="G1633" s="25" t="s">
        <v>289</v>
      </c>
      <c r="H1633" s="25" t="s">
        <v>56</v>
      </c>
      <c r="I1633" s="25" t="s">
        <v>56</v>
      </c>
      <c r="J1633" s="25" t="s">
        <v>401</v>
      </c>
      <c r="K1633" s="25" t="s">
        <v>65</v>
      </c>
      <c r="L1633" s="25" t="s">
        <v>484</v>
      </c>
      <c r="M1633" s="25" t="s">
        <v>1989</v>
      </c>
      <c r="N1633" s="26">
        <v>125661.29</v>
      </c>
      <c r="O1633" s="26">
        <v>331868.94</v>
      </c>
      <c r="P1633" s="27">
        <v>206207.65000000002</v>
      </c>
      <c r="Q1633" s="28">
        <v>1.6409798912616609</v>
      </c>
      <c r="R1633" s="29">
        <v>6036.99</v>
      </c>
      <c r="S1633" s="29">
        <v>0</v>
      </c>
      <c r="T1633" s="30">
        <v>-6036.99</v>
      </c>
      <c r="U1633" s="31">
        <v>-1</v>
      </c>
      <c r="V1633" s="26">
        <v>38779.19</v>
      </c>
      <c r="W1633" s="26">
        <v>79652.78</v>
      </c>
      <c r="X1633" s="27">
        <v>40873.589999999997</v>
      </c>
      <c r="Y1633" s="28">
        <v>1.0540083482919576</v>
      </c>
      <c r="Z1633" s="29">
        <v>283</v>
      </c>
      <c r="AA1633" s="29">
        <v>0</v>
      </c>
      <c r="AB1633" s="30">
        <v>-283</v>
      </c>
      <c r="AC1633" s="32">
        <v>-1</v>
      </c>
      <c r="AD1633" s="26">
        <v>80562.11</v>
      </c>
      <c r="AE1633" s="26">
        <v>0</v>
      </c>
      <c r="AF1633" s="27">
        <v>-80562.11</v>
      </c>
      <c r="AG1633" s="33">
        <v>-1</v>
      </c>
      <c r="AH1633" s="34">
        <v>82</v>
      </c>
      <c r="AI1633" s="34">
        <v>94.5</v>
      </c>
      <c r="AJ1633" s="34">
        <v>12.5</v>
      </c>
      <c r="AK1633" s="32">
        <v>0.1524390243902439</v>
      </c>
      <c r="AL1633" s="35">
        <v>43554.041655092595</v>
      </c>
      <c r="AM1633" s="16"/>
    </row>
    <row r="1634" spans="1:39" ht="82.5" hidden="1" x14ac:dyDescent="0.25">
      <c r="A1634" s="25" t="s">
        <v>367</v>
      </c>
      <c r="B1634" s="25" t="s">
        <v>51</v>
      </c>
      <c r="C1634" s="39">
        <v>451646</v>
      </c>
      <c r="D1634" s="25" t="s">
        <v>2208</v>
      </c>
      <c r="E1634" s="25" t="s">
        <v>53</v>
      </c>
      <c r="F1634" s="25" t="s">
        <v>63</v>
      </c>
      <c r="G1634" s="25" t="s">
        <v>56</v>
      </c>
      <c r="H1634" s="17"/>
      <c r="I1634" s="17"/>
      <c r="J1634" s="25" t="s">
        <v>95</v>
      </c>
      <c r="K1634" s="25" t="s">
        <v>65</v>
      </c>
      <c r="L1634" s="25" t="s">
        <v>484</v>
      </c>
      <c r="M1634" s="25" t="s">
        <v>419</v>
      </c>
      <c r="N1634" s="26">
        <v>0</v>
      </c>
      <c r="O1634" s="26">
        <v>0</v>
      </c>
      <c r="P1634" s="27">
        <v>0</v>
      </c>
      <c r="Q1634" s="18"/>
      <c r="R1634" s="29">
        <v>0</v>
      </c>
      <c r="S1634" s="29">
        <v>0</v>
      </c>
      <c r="T1634" s="30">
        <v>0</v>
      </c>
      <c r="U1634" s="19"/>
      <c r="V1634" s="26">
        <v>0</v>
      </c>
      <c r="W1634" s="26">
        <v>0</v>
      </c>
      <c r="X1634" s="27">
        <v>0</v>
      </c>
      <c r="Y1634" s="18"/>
      <c r="Z1634" s="29">
        <v>0</v>
      </c>
      <c r="AA1634" s="29">
        <v>0</v>
      </c>
      <c r="AB1634" s="30">
        <v>0</v>
      </c>
      <c r="AC1634" s="19"/>
      <c r="AD1634" s="26">
        <v>0</v>
      </c>
      <c r="AE1634" s="26">
        <v>0</v>
      </c>
      <c r="AF1634" s="27">
        <v>0</v>
      </c>
      <c r="AG1634" s="18"/>
      <c r="AH1634" s="34">
        <v>0</v>
      </c>
      <c r="AI1634" s="34">
        <v>0</v>
      </c>
      <c r="AJ1634" s="34">
        <v>0</v>
      </c>
      <c r="AK1634" s="19"/>
      <c r="AL1634" s="35">
        <v>44364.041666666664</v>
      </c>
      <c r="AM1634" s="16"/>
    </row>
    <row r="1635" spans="1:39" ht="24.75" hidden="1" x14ac:dyDescent="0.25">
      <c r="A1635" s="25" t="s">
        <v>367</v>
      </c>
      <c r="B1635" s="25" t="s">
        <v>51</v>
      </c>
      <c r="C1635" s="39">
        <v>451647</v>
      </c>
      <c r="D1635" s="25" t="s">
        <v>2214</v>
      </c>
      <c r="E1635" s="25" t="s">
        <v>53</v>
      </c>
      <c r="F1635" s="25" t="s">
        <v>54</v>
      </c>
      <c r="G1635" s="25" t="s">
        <v>79</v>
      </c>
      <c r="H1635" s="17"/>
      <c r="I1635" s="17"/>
      <c r="J1635" s="25" t="s">
        <v>381</v>
      </c>
      <c r="K1635" s="25" t="s">
        <v>58</v>
      </c>
      <c r="L1635" s="25" t="s">
        <v>384</v>
      </c>
      <c r="M1635" s="25" t="s">
        <v>379</v>
      </c>
      <c r="N1635" s="26">
        <v>1632511.31</v>
      </c>
      <c r="O1635" s="26">
        <v>1831021.15</v>
      </c>
      <c r="P1635" s="27">
        <v>198509.83999999985</v>
      </c>
      <c r="Q1635" s="28">
        <v>0.12159783444318058</v>
      </c>
      <c r="R1635" s="29">
        <v>14282.65</v>
      </c>
      <c r="S1635" s="29">
        <v>178115.58</v>
      </c>
      <c r="T1635" s="30">
        <v>163832.93</v>
      </c>
      <c r="U1635" s="31">
        <v>11.470765579216742</v>
      </c>
      <c r="V1635" s="26">
        <v>198360.66</v>
      </c>
      <c r="W1635" s="26">
        <v>219300.25</v>
      </c>
      <c r="X1635" s="27">
        <v>20939.589999999997</v>
      </c>
      <c r="Y1635" s="28">
        <v>0.10556322004574897</v>
      </c>
      <c r="Z1635" s="29">
        <v>1120</v>
      </c>
      <c r="AA1635" s="29">
        <v>3551.47</v>
      </c>
      <c r="AB1635" s="30">
        <v>2431.4699999999998</v>
      </c>
      <c r="AC1635" s="32">
        <v>2.1709553571428568</v>
      </c>
      <c r="AD1635" s="26">
        <v>1418748</v>
      </c>
      <c r="AE1635" s="26">
        <v>1427298.87</v>
      </c>
      <c r="AF1635" s="27">
        <v>8550.8700000001118</v>
      </c>
      <c r="AG1635" s="33">
        <v>6.0270534302075572E-3</v>
      </c>
      <c r="AH1635" s="34">
        <v>80</v>
      </c>
      <c r="AI1635" s="34">
        <v>182.5</v>
      </c>
      <c r="AJ1635" s="34">
        <v>102.5</v>
      </c>
      <c r="AK1635" s="32">
        <v>1.28125</v>
      </c>
      <c r="AL1635" s="35">
        <v>44364.041666666664</v>
      </c>
      <c r="AM1635" s="16"/>
    </row>
    <row r="1636" spans="1:39" ht="24.75" hidden="1" x14ac:dyDescent="0.25">
      <c r="A1636" s="25" t="s">
        <v>367</v>
      </c>
      <c r="B1636" s="25" t="s">
        <v>1043</v>
      </c>
      <c r="C1636" s="39">
        <v>451648</v>
      </c>
      <c r="D1636" s="25" t="s">
        <v>2252</v>
      </c>
      <c r="E1636" s="25" t="s">
        <v>53</v>
      </c>
      <c r="F1636" s="25" t="s">
        <v>54</v>
      </c>
      <c r="G1636" s="25" t="s">
        <v>289</v>
      </c>
      <c r="H1636" s="17"/>
      <c r="I1636" s="17"/>
      <c r="J1636" s="25" t="s">
        <v>5380</v>
      </c>
      <c r="K1636" s="25" t="s">
        <v>65</v>
      </c>
      <c r="L1636" s="25" t="s">
        <v>1045</v>
      </c>
      <c r="M1636" s="25" t="s">
        <v>1989</v>
      </c>
      <c r="N1636" s="26">
        <v>358775.82</v>
      </c>
      <c r="O1636" s="26">
        <v>407087.05</v>
      </c>
      <c r="P1636" s="27">
        <v>48311.229999999981</v>
      </c>
      <c r="Q1636" s="28">
        <v>0.1346557580162453</v>
      </c>
      <c r="R1636" s="29">
        <v>16912.349999999999</v>
      </c>
      <c r="S1636" s="29">
        <v>50712.13</v>
      </c>
      <c r="T1636" s="30">
        <v>33799.78</v>
      </c>
      <c r="U1636" s="31">
        <v>1.998526520560419</v>
      </c>
      <c r="V1636" s="26">
        <v>4755.87</v>
      </c>
      <c r="W1636" s="26">
        <v>10092.25</v>
      </c>
      <c r="X1636" s="27">
        <v>5336.38</v>
      </c>
      <c r="Y1636" s="28">
        <v>1.1220617889050795</v>
      </c>
      <c r="Z1636" s="29">
        <v>2809.6</v>
      </c>
      <c r="AA1636" s="29">
        <v>7387.1</v>
      </c>
      <c r="AB1636" s="30">
        <v>4577.5</v>
      </c>
      <c r="AC1636" s="32">
        <v>1.629235478359909</v>
      </c>
      <c r="AD1636" s="26">
        <v>334298</v>
      </c>
      <c r="AE1636" s="26">
        <v>334298</v>
      </c>
      <c r="AF1636" s="27">
        <v>0</v>
      </c>
      <c r="AG1636" s="33">
        <v>0</v>
      </c>
      <c r="AH1636" s="34">
        <v>237</v>
      </c>
      <c r="AI1636" s="34">
        <v>311</v>
      </c>
      <c r="AJ1636" s="34">
        <v>74</v>
      </c>
      <c r="AK1636" s="32">
        <v>0.31223628691983124</v>
      </c>
      <c r="AL1636" s="35">
        <v>43876.041655092595</v>
      </c>
      <c r="AM1636" s="16"/>
    </row>
    <row r="1637" spans="1:39" ht="33" hidden="1" x14ac:dyDescent="0.25">
      <c r="A1637" s="25" t="s">
        <v>367</v>
      </c>
      <c r="B1637" s="25" t="s">
        <v>1040</v>
      </c>
      <c r="C1637" s="39">
        <v>451649</v>
      </c>
      <c r="D1637" s="25" t="s">
        <v>2201</v>
      </c>
      <c r="E1637" s="25" t="s">
        <v>53</v>
      </c>
      <c r="F1637" s="25" t="s">
        <v>54</v>
      </c>
      <c r="G1637" s="25" t="s">
        <v>289</v>
      </c>
      <c r="H1637" s="25" t="s">
        <v>56</v>
      </c>
      <c r="I1637" s="25" t="s">
        <v>56</v>
      </c>
      <c r="J1637" s="25" t="s">
        <v>401</v>
      </c>
      <c r="K1637" s="25" t="s">
        <v>65</v>
      </c>
      <c r="L1637" s="25" t="s">
        <v>484</v>
      </c>
      <c r="M1637" s="25" t="s">
        <v>419</v>
      </c>
      <c r="N1637" s="26">
        <v>0</v>
      </c>
      <c r="O1637" s="26">
        <v>9963.7000000000007</v>
      </c>
      <c r="P1637" s="27">
        <v>9963.7000000000007</v>
      </c>
      <c r="Q1637" s="18"/>
      <c r="R1637" s="29">
        <v>0</v>
      </c>
      <c r="S1637" s="29">
        <v>0</v>
      </c>
      <c r="T1637" s="30">
        <v>0</v>
      </c>
      <c r="U1637" s="19"/>
      <c r="V1637" s="26">
        <v>0</v>
      </c>
      <c r="W1637" s="26">
        <v>0</v>
      </c>
      <c r="X1637" s="27">
        <v>0</v>
      </c>
      <c r="Y1637" s="18"/>
      <c r="Z1637" s="29">
        <v>0</v>
      </c>
      <c r="AA1637" s="29">
        <v>108</v>
      </c>
      <c r="AB1637" s="30">
        <v>108</v>
      </c>
      <c r="AC1637" s="19"/>
      <c r="AD1637" s="26">
        <v>0</v>
      </c>
      <c r="AE1637" s="26">
        <v>0</v>
      </c>
      <c r="AF1637" s="27">
        <v>0</v>
      </c>
      <c r="AG1637" s="18"/>
      <c r="AH1637" s="34">
        <v>38</v>
      </c>
      <c r="AI1637" s="34">
        <v>19</v>
      </c>
      <c r="AJ1637" s="34">
        <v>-19</v>
      </c>
      <c r="AK1637" s="32">
        <v>-0.5</v>
      </c>
      <c r="AL1637" s="35">
        <v>43519.041655092595</v>
      </c>
      <c r="AM1637" s="16"/>
    </row>
    <row r="1638" spans="1:39" ht="33" hidden="1" x14ac:dyDescent="0.25">
      <c r="A1638" s="25" t="s">
        <v>367</v>
      </c>
      <c r="B1638" s="25" t="s">
        <v>1043</v>
      </c>
      <c r="C1638" s="39">
        <v>451651</v>
      </c>
      <c r="D1638" s="25" t="s">
        <v>2197</v>
      </c>
      <c r="E1638" s="25" t="s">
        <v>53</v>
      </c>
      <c r="F1638" s="25" t="s">
        <v>63</v>
      </c>
      <c r="G1638" s="25" t="s">
        <v>56</v>
      </c>
      <c r="H1638" s="25" t="s">
        <v>56</v>
      </c>
      <c r="I1638" s="25" t="s">
        <v>56</v>
      </c>
      <c r="J1638" s="25" t="s">
        <v>401</v>
      </c>
      <c r="K1638" s="25" t="s">
        <v>65</v>
      </c>
      <c r="L1638" s="25" t="s">
        <v>1045</v>
      </c>
      <c r="M1638" s="25" t="s">
        <v>419</v>
      </c>
      <c r="N1638" s="26">
        <v>0</v>
      </c>
      <c r="O1638" s="26">
        <v>0</v>
      </c>
      <c r="P1638" s="27">
        <v>0</v>
      </c>
      <c r="Q1638" s="18"/>
      <c r="R1638" s="29">
        <v>0</v>
      </c>
      <c r="S1638" s="29">
        <v>0</v>
      </c>
      <c r="T1638" s="30">
        <v>0</v>
      </c>
      <c r="U1638" s="19"/>
      <c r="V1638" s="26">
        <v>0</v>
      </c>
      <c r="W1638" s="26">
        <v>0</v>
      </c>
      <c r="X1638" s="27">
        <v>0</v>
      </c>
      <c r="Y1638" s="18"/>
      <c r="Z1638" s="29">
        <v>0</v>
      </c>
      <c r="AA1638" s="29">
        <v>0</v>
      </c>
      <c r="AB1638" s="30">
        <v>0</v>
      </c>
      <c r="AC1638" s="19"/>
      <c r="AD1638" s="26">
        <v>0</v>
      </c>
      <c r="AE1638" s="26">
        <v>0</v>
      </c>
      <c r="AF1638" s="27">
        <v>0</v>
      </c>
      <c r="AG1638" s="18"/>
      <c r="AH1638" s="34">
        <v>0</v>
      </c>
      <c r="AI1638" s="34">
        <v>0</v>
      </c>
      <c r="AJ1638" s="34">
        <v>0</v>
      </c>
      <c r="AK1638" s="19"/>
      <c r="AL1638" s="35">
        <v>43785.041655092595</v>
      </c>
      <c r="AM1638" s="16"/>
    </row>
    <row r="1639" spans="1:39" ht="33" hidden="1" x14ac:dyDescent="0.25">
      <c r="A1639" s="25" t="s">
        <v>367</v>
      </c>
      <c r="B1639" s="25" t="s">
        <v>1043</v>
      </c>
      <c r="C1639" s="39">
        <v>451652</v>
      </c>
      <c r="D1639" s="25" t="s">
        <v>2225</v>
      </c>
      <c r="E1639" s="25" t="s">
        <v>53</v>
      </c>
      <c r="F1639" s="25" t="s">
        <v>63</v>
      </c>
      <c r="G1639" s="25" t="s">
        <v>56</v>
      </c>
      <c r="H1639" s="25" t="s">
        <v>56</v>
      </c>
      <c r="I1639" s="25" t="s">
        <v>56</v>
      </c>
      <c r="J1639" s="25" t="s">
        <v>401</v>
      </c>
      <c r="K1639" s="25" t="s">
        <v>65</v>
      </c>
      <c r="L1639" s="25" t="s">
        <v>1045</v>
      </c>
      <c r="M1639" s="25" t="s">
        <v>419</v>
      </c>
      <c r="N1639" s="26">
        <v>0</v>
      </c>
      <c r="O1639" s="26">
        <v>0</v>
      </c>
      <c r="P1639" s="27">
        <v>0</v>
      </c>
      <c r="Q1639" s="18"/>
      <c r="R1639" s="29">
        <v>0</v>
      </c>
      <c r="S1639" s="29">
        <v>0</v>
      </c>
      <c r="T1639" s="30">
        <v>0</v>
      </c>
      <c r="U1639" s="19"/>
      <c r="V1639" s="26">
        <v>0</v>
      </c>
      <c r="W1639" s="26">
        <v>0</v>
      </c>
      <c r="X1639" s="27">
        <v>0</v>
      </c>
      <c r="Y1639" s="18"/>
      <c r="Z1639" s="29">
        <v>0</v>
      </c>
      <c r="AA1639" s="29">
        <v>0</v>
      </c>
      <c r="AB1639" s="30">
        <v>0</v>
      </c>
      <c r="AC1639" s="19"/>
      <c r="AD1639" s="26">
        <v>0</v>
      </c>
      <c r="AE1639" s="26">
        <v>0</v>
      </c>
      <c r="AF1639" s="27">
        <v>0</v>
      </c>
      <c r="AG1639" s="18"/>
      <c r="AH1639" s="34">
        <v>0</v>
      </c>
      <c r="AI1639" s="34">
        <v>37</v>
      </c>
      <c r="AJ1639" s="34">
        <v>37</v>
      </c>
      <c r="AK1639" s="19"/>
      <c r="AL1639" s="35">
        <v>43785.041655092595</v>
      </c>
      <c r="AM1639" s="16"/>
    </row>
    <row r="1640" spans="1:39" ht="33" hidden="1" x14ac:dyDescent="0.25">
      <c r="A1640" s="25" t="s">
        <v>367</v>
      </c>
      <c r="B1640" s="25" t="s">
        <v>1043</v>
      </c>
      <c r="C1640" s="39">
        <v>451655</v>
      </c>
      <c r="D1640" s="25" t="s">
        <v>2258</v>
      </c>
      <c r="E1640" s="25" t="s">
        <v>53</v>
      </c>
      <c r="F1640" s="25" t="s">
        <v>54</v>
      </c>
      <c r="G1640" s="25" t="s">
        <v>289</v>
      </c>
      <c r="H1640" s="25" t="s">
        <v>56</v>
      </c>
      <c r="I1640" s="25" t="s">
        <v>56</v>
      </c>
      <c r="J1640" s="25" t="s">
        <v>185</v>
      </c>
      <c r="K1640" s="25" t="s">
        <v>65</v>
      </c>
      <c r="L1640" s="25" t="s">
        <v>1045</v>
      </c>
      <c r="M1640" s="25" t="s">
        <v>415</v>
      </c>
      <c r="N1640" s="26">
        <v>213115.06</v>
      </c>
      <c r="O1640" s="26">
        <v>1154813.07</v>
      </c>
      <c r="P1640" s="27">
        <v>941698.01</v>
      </c>
      <c r="Q1640" s="28">
        <v>4.4187304735761046</v>
      </c>
      <c r="R1640" s="29">
        <v>56511.68</v>
      </c>
      <c r="S1640" s="29">
        <v>57541.04</v>
      </c>
      <c r="T1640" s="30">
        <v>1029.3600000000006</v>
      </c>
      <c r="U1640" s="31">
        <v>1.8214995554901227E-2</v>
      </c>
      <c r="V1640" s="26">
        <v>36265.64</v>
      </c>
      <c r="W1640" s="26">
        <v>35671.26</v>
      </c>
      <c r="X1640" s="27">
        <v>-594.37999999999738</v>
      </c>
      <c r="Y1640" s="28">
        <v>-1.638961838257914E-2</v>
      </c>
      <c r="Z1640" s="29">
        <v>6059.2</v>
      </c>
      <c r="AA1640" s="29">
        <v>10690.55</v>
      </c>
      <c r="AB1640" s="30">
        <v>4631.3499999999995</v>
      </c>
      <c r="AC1640" s="32">
        <v>0.76435007921837861</v>
      </c>
      <c r="AD1640" s="26">
        <v>114278.54</v>
      </c>
      <c r="AE1640" s="26">
        <v>107268.53</v>
      </c>
      <c r="AF1640" s="27">
        <v>-7010.0099999999948</v>
      </c>
      <c r="AG1640" s="33">
        <v>-6.1341438208783516E-2</v>
      </c>
      <c r="AH1640" s="34">
        <v>789</v>
      </c>
      <c r="AI1640" s="34">
        <v>1000.75</v>
      </c>
      <c r="AJ1640" s="34">
        <v>211.75</v>
      </c>
      <c r="AK1640" s="32">
        <v>0.26837769328263628</v>
      </c>
      <c r="AL1640" s="35">
        <v>43876.041655092595</v>
      </c>
      <c r="AM1640" s="16"/>
    </row>
    <row r="1641" spans="1:39" ht="24.75" hidden="1" x14ac:dyDescent="0.25">
      <c r="A1641" s="25" t="s">
        <v>367</v>
      </c>
      <c r="B1641" s="25" t="s">
        <v>1043</v>
      </c>
      <c r="C1641" s="39">
        <v>451658</v>
      </c>
      <c r="D1641" s="25" t="s">
        <v>2240</v>
      </c>
      <c r="E1641" s="25" t="s">
        <v>53</v>
      </c>
      <c r="F1641" s="25" t="s">
        <v>63</v>
      </c>
      <c r="G1641" s="25" t="s">
        <v>56</v>
      </c>
      <c r="H1641" s="25" t="s">
        <v>56</v>
      </c>
      <c r="I1641" s="25" t="s">
        <v>56</v>
      </c>
      <c r="J1641" s="25" t="s">
        <v>401</v>
      </c>
      <c r="K1641" s="25" t="s">
        <v>65</v>
      </c>
      <c r="L1641" s="25" t="s">
        <v>1045</v>
      </c>
      <c r="M1641" s="25" t="s">
        <v>419</v>
      </c>
      <c r="N1641" s="26">
        <v>0</v>
      </c>
      <c r="O1641" s="26">
        <v>0</v>
      </c>
      <c r="P1641" s="27">
        <v>0</v>
      </c>
      <c r="Q1641" s="18"/>
      <c r="R1641" s="29">
        <v>0</v>
      </c>
      <c r="S1641" s="29">
        <v>0</v>
      </c>
      <c r="T1641" s="30">
        <v>0</v>
      </c>
      <c r="U1641" s="19"/>
      <c r="V1641" s="26">
        <v>0</v>
      </c>
      <c r="W1641" s="26">
        <v>0</v>
      </c>
      <c r="X1641" s="27">
        <v>0</v>
      </c>
      <c r="Y1641" s="18"/>
      <c r="Z1641" s="29">
        <v>0</v>
      </c>
      <c r="AA1641" s="29">
        <v>0</v>
      </c>
      <c r="AB1641" s="30">
        <v>0</v>
      </c>
      <c r="AC1641" s="19"/>
      <c r="AD1641" s="26">
        <v>0</v>
      </c>
      <c r="AE1641" s="26">
        <v>0</v>
      </c>
      <c r="AF1641" s="27">
        <v>0</v>
      </c>
      <c r="AG1641" s="18"/>
      <c r="AH1641" s="34">
        <v>0</v>
      </c>
      <c r="AI1641" s="34">
        <v>0</v>
      </c>
      <c r="AJ1641" s="34">
        <v>0</v>
      </c>
      <c r="AK1641" s="19"/>
      <c r="AL1641" s="35">
        <v>43574.041666666664</v>
      </c>
      <c r="AM1641" s="16"/>
    </row>
    <row r="1642" spans="1:39" ht="33" hidden="1" x14ac:dyDescent="0.25">
      <c r="A1642" s="25" t="s">
        <v>367</v>
      </c>
      <c r="B1642" s="25" t="s">
        <v>1040</v>
      </c>
      <c r="C1642" s="39">
        <v>451659</v>
      </c>
      <c r="D1642" s="25" t="s">
        <v>2253</v>
      </c>
      <c r="E1642" s="25" t="s">
        <v>53</v>
      </c>
      <c r="F1642" s="25" t="s">
        <v>54</v>
      </c>
      <c r="G1642" s="25" t="s">
        <v>79</v>
      </c>
      <c r="H1642" s="25" t="s">
        <v>56</v>
      </c>
      <c r="I1642" s="25" t="s">
        <v>56</v>
      </c>
      <c r="J1642" s="25" t="s">
        <v>381</v>
      </c>
      <c r="K1642" s="25" t="s">
        <v>65</v>
      </c>
      <c r="L1642" s="25" t="s">
        <v>431</v>
      </c>
      <c r="M1642" s="25" t="s">
        <v>993</v>
      </c>
      <c r="N1642" s="26">
        <v>98875.24</v>
      </c>
      <c r="O1642" s="26">
        <v>107595.27</v>
      </c>
      <c r="P1642" s="27">
        <v>8720.0299999999988</v>
      </c>
      <c r="Q1642" s="28">
        <v>8.819225116419438E-2</v>
      </c>
      <c r="R1642" s="29">
        <v>4588.63</v>
      </c>
      <c r="S1642" s="29">
        <v>11556.47</v>
      </c>
      <c r="T1642" s="30">
        <v>6967.8399999999992</v>
      </c>
      <c r="U1642" s="31">
        <v>1.5185011648356914</v>
      </c>
      <c r="V1642" s="26">
        <v>0</v>
      </c>
      <c r="W1642" s="26">
        <v>0</v>
      </c>
      <c r="X1642" s="27">
        <v>0</v>
      </c>
      <c r="Y1642" s="18"/>
      <c r="Z1642" s="29">
        <v>1786.61</v>
      </c>
      <c r="AA1642" s="29">
        <v>2462.4499999999998</v>
      </c>
      <c r="AB1642" s="30">
        <v>675.83999999999992</v>
      </c>
      <c r="AC1642" s="32">
        <v>0.37828065442374104</v>
      </c>
      <c r="AD1642" s="26">
        <v>92500</v>
      </c>
      <c r="AE1642" s="26">
        <v>13000</v>
      </c>
      <c r="AF1642" s="27">
        <v>-79500</v>
      </c>
      <c r="AG1642" s="33">
        <v>-0.85945945945945945</v>
      </c>
      <c r="AH1642" s="34">
        <v>64</v>
      </c>
      <c r="AI1642" s="34">
        <v>211</v>
      </c>
      <c r="AJ1642" s="34">
        <v>147</v>
      </c>
      <c r="AK1642" s="32">
        <v>2.296875</v>
      </c>
      <c r="AL1642" s="35">
        <v>43574.041666666664</v>
      </c>
      <c r="AM1642" s="16"/>
    </row>
    <row r="1643" spans="1:39" ht="33" hidden="1" x14ac:dyDescent="0.25">
      <c r="A1643" s="25" t="s">
        <v>367</v>
      </c>
      <c r="B1643" s="25" t="s">
        <v>1040</v>
      </c>
      <c r="C1643" s="39">
        <v>451662</v>
      </c>
      <c r="D1643" s="25" t="s">
        <v>2237</v>
      </c>
      <c r="E1643" s="25" t="s">
        <v>53</v>
      </c>
      <c r="F1643" s="25" t="s">
        <v>54</v>
      </c>
      <c r="G1643" s="25" t="s">
        <v>289</v>
      </c>
      <c r="H1643" s="25" t="s">
        <v>56</v>
      </c>
      <c r="I1643" s="25" t="s">
        <v>56</v>
      </c>
      <c r="J1643" s="25" t="s">
        <v>401</v>
      </c>
      <c r="K1643" s="25" t="s">
        <v>65</v>
      </c>
      <c r="L1643" s="25" t="s">
        <v>484</v>
      </c>
      <c r="M1643" s="25" t="s">
        <v>419</v>
      </c>
      <c r="N1643" s="26">
        <v>0</v>
      </c>
      <c r="O1643" s="26">
        <v>35192.18</v>
      </c>
      <c r="P1643" s="27">
        <v>35192.18</v>
      </c>
      <c r="Q1643" s="18"/>
      <c r="R1643" s="29">
        <v>0</v>
      </c>
      <c r="S1643" s="29">
        <v>0</v>
      </c>
      <c r="T1643" s="30">
        <v>0</v>
      </c>
      <c r="U1643" s="19"/>
      <c r="V1643" s="26">
        <v>0</v>
      </c>
      <c r="W1643" s="26">
        <v>0</v>
      </c>
      <c r="X1643" s="27">
        <v>0</v>
      </c>
      <c r="Y1643" s="18"/>
      <c r="Z1643" s="29">
        <v>0</v>
      </c>
      <c r="AA1643" s="29">
        <v>0</v>
      </c>
      <c r="AB1643" s="30">
        <v>0</v>
      </c>
      <c r="AC1643" s="19"/>
      <c r="AD1643" s="26">
        <v>0</v>
      </c>
      <c r="AE1643" s="26">
        <v>0</v>
      </c>
      <c r="AF1643" s="27">
        <v>0</v>
      </c>
      <c r="AG1643" s="18"/>
      <c r="AH1643" s="34">
        <v>43</v>
      </c>
      <c r="AI1643" s="34">
        <v>22</v>
      </c>
      <c r="AJ1643" s="34">
        <v>-21</v>
      </c>
      <c r="AK1643" s="32">
        <v>-0.48837209302325579</v>
      </c>
      <c r="AL1643" s="35">
        <v>43614.999988425923</v>
      </c>
      <c r="AM1643" s="16"/>
    </row>
    <row r="1644" spans="1:39" ht="33" hidden="1" x14ac:dyDescent="0.25">
      <c r="A1644" s="25" t="s">
        <v>367</v>
      </c>
      <c r="B1644" s="25" t="s">
        <v>1040</v>
      </c>
      <c r="C1644" s="39">
        <v>451667</v>
      </c>
      <c r="D1644" s="25" t="s">
        <v>2211</v>
      </c>
      <c r="E1644" s="25" t="s">
        <v>53</v>
      </c>
      <c r="F1644" s="25" t="s">
        <v>54</v>
      </c>
      <c r="G1644" s="25" t="s">
        <v>289</v>
      </c>
      <c r="H1644" s="25" t="s">
        <v>56</v>
      </c>
      <c r="I1644" s="25" t="s">
        <v>56</v>
      </c>
      <c r="J1644" s="25" t="s">
        <v>1159</v>
      </c>
      <c r="K1644" s="25" t="s">
        <v>65</v>
      </c>
      <c r="L1644" s="25" t="s">
        <v>402</v>
      </c>
      <c r="M1644" s="25" t="s">
        <v>419</v>
      </c>
      <c r="N1644" s="26">
        <v>0</v>
      </c>
      <c r="O1644" s="26">
        <v>15701.38</v>
      </c>
      <c r="P1644" s="27">
        <v>15701.38</v>
      </c>
      <c r="Q1644" s="18"/>
      <c r="R1644" s="29">
        <v>0</v>
      </c>
      <c r="S1644" s="29">
        <v>0</v>
      </c>
      <c r="T1644" s="30">
        <v>0</v>
      </c>
      <c r="U1644" s="19"/>
      <c r="V1644" s="26">
        <v>0</v>
      </c>
      <c r="W1644" s="26">
        <v>0</v>
      </c>
      <c r="X1644" s="27">
        <v>0</v>
      </c>
      <c r="Y1644" s="18"/>
      <c r="Z1644" s="29">
        <v>0</v>
      </c>
      <c r="AA1644" s="29">
        <v>0</v>
      </c>
      <c r="AB1644" s="30">
        <v>0</v>
      </c>
      <c r="AC1644" s="19"/>
      <c r="AD1644" s="26">
        <v>0</v>
      </c>
      <c r="AE1644" s="26">
        <v>0</v>
      </c>
      <c r="AF1644" s="27">
        <v>0</v>
      </c>
      <c r="AG1644" s="18"/>
      <c r="AH1644" s="34">
        <v>0</v>
      </c>
      <c r="AI1644" s="34">
        <v>0</v>
      </c>
      <c r="AJ1644" s="34">
        <v>0</v>
      </c>
      <c r="AK1644" s="19"/>
      <c r="AL1644" s="35">
        <v>43798.041655092595</v>
      </c>
      <c r="AM1644" s="16"/>
    </row>
    <row r="1645" spans="1:39" ht="33" hidden="1" x14ac:dyDescent="0.25">
      <c r="A1645" s="25" t="s">
        <v>367</v>
      </c>
      <c r="B1645" s="25" t="s">
        <v>1040</v>
      </c>
      <c r="C1645" s="39">
        <v>451668</v>
      </c>
      <c r="D1645" s="25" t="s">
        <v>2212</v>
      </c>
      <c r="E1645" s="25" t="s">
        <v>53</v>
      </c>
      <c r="F1645" s="25" t="s">
        <v>54</v>
      </c>
      <c r="G1645" s="25" t="s">
        <v>131</v>
      </c>
      <c r="H1645" s="25" t="s">
        <v>83</v>
      </c>
      <c r="I1645" s="25" t="s">
        <v>56</v>
      </c>
      <c r="J1645" s="17"/>
      <c r="K1645" s="25" t="s">
        <v>65</v>
      </c>
      <c r="L1645" s="25" t="s">
        <v>384</v>
      </c>
      <c r="M1645" s="25" t="s">
        <v>406</v>
      </c>
      <c r="N1645" s="26">
        <v>134039.37</v>
      </c>
      <c r="O1645" s="26">
        <v>190076.51</v>
      </c>
      <c r="P1645" s="27">
        <v>56037.140000000014</v>
      </c>
      <c r="Q1645" s="28">
        <v>0.41806478201143454</v>
      </c>
      <c r="R1645" s="29">
        <v>55186.25</v>
      </c>
      <c r="S1645" s="29">
        <v>34297.54</v>
      </c>
      <c r="T1645" s="30">
        <v>-20888.71</v>
      </c>
      <c r="U1645" s="31">
        <v>-0.37851294480056175</v>
      </c>
      <c r="V1645" s="26">
        <v>69460.92</v>
      </c>
      <c r="W1645" s="26">
        <v>15567.66</v>
      </c>
      <c r="X1645" s="27">
        <v>-53893.259999999995</v>
      </c>
      <c r="Y1645" s="28">
        <v>-0.77587886829025576</v>
      </c>
      <c r="Z1645" s="29">
        <v>9392.2000000000007</v>
      </c>
      <c r="AA1645" s="29">
        <v>4032.58</v>
      </c>
      <c r="AB1645" s="30">
        <v>-5359.6200000000008</v>
      </c>
      <c r="AC1645" s="32">
        <v>-0.57064585507122934</v>
      </c>
      <c r="AD1645" s="26">
        <v>0</v>
      </c>
      <c r="AE1645" s="26">
        <v>720</v>
      </c>
      <c r="AF1645" s="27">
        <v>720</v>
      </c>
      <c r="AG1645" s="18"/>
      <c r="AH1645" s="34">
        <v>748.5</v>
      </c>
      <c r="AI1645" s="34">
        <v>1744.75</v>
      </c>
      <c r="AJ1645" s="34">
        <v>996.25</v>
      </c>
      <c r="AK1645" s="32">
        <v>1.3309953239812959</v>
      </c>
      <c r="AL1645" s="35">
        <v>43573.041655092595</v>
      </c>
      <c r="AM1645" s="16"/>
    </row>
    <row r="1646" spans="1:39" ht="41.25" hidden="1" x14ac:dyDescent="0.25">
      <c r="A1646" s="25" t="s">
        <v>367</v>
      </c>
      <c r="B1646" s="25" t="s">
        <v>1043</v>
      </c>
      <c r="C1646" s="39">
        <v>451672</v>
      </c>
      <c r="D1646" s="25" t="s">
        <v>2199</v>
      </c>
      <c r="E1646" s="25" t="s">
        <v>62</v>
      </c>
      <c r="F1646" s="25" t="s">
        <v>54</v>
      </c>
      <c r="G1646" s="25" t="s">
        <v>289</v>
      </c>
      <c r="H1646" s="17"/>
      <c r="I1646" s="17"/>
      <c r="J1646" s="25" t="s">
        <v>5380</v>
      </c>
      <c r="K1646" s="25" t="s">
        <v>65</v>
      </c>
      <c r="L1646" s="25" t="s">
        <v>1045</v>
      </c>
      <c r="M1646" s="25" t="s">
        <v>387</v>
      </c>
      <c r="N1646" s="26">
        <v>72348.160000000003</v>
      </c>
      <c r="O1646" s="26">
        <v>67534.87</v>
      </c>
      <c r="P1646" s="27">
        <v>-4813.2900000000081</v>
      </c>
      <c r="Q1646" s="28">
        <v>-6.6529542700187641E-2</v>
      </c>
      <c r="R1646" s="29">
        <v>31155.13</v>
      </c>
      <c r="S1646" s="29">
        <v>3598.27</v>
      </c>
      <c r="T1646" s="30">
        <v>-27556.86</v>
      </c>
      <c r="U1646" s="31">
        <v>-0.88450473485425996</v>
      </c>
      <c r="V1646" s="26">
        <v>18775.89</v>
      </c>
      <c r="W1646" s="26">
        <v>18385.62</v>
      </c>
      <c r="X1646" s="27">
        <v>-390.27000000000044</v>
      </c>
      <c r="Y1646" s="28">
        <v>-2.0785699106673529E-2</v>
      </c>
      <c r="Z1646" s="29">
        <v>7287.6</v>
      </c>
      <c r="AA1646" s="29">
        <v>556.66999999999996</v>
      </c>
      <c r="AB1646" s="30">
        <v>-6730.93</v>
      </c>
      <c r="AC1646" s="32">
        <v>-0.92361408419781543</v>
      </c>
      <c r="AD1646" s="26">
        <v>15129.54</v>
      </c>
      <c r="AE1646" s="26">
        <v>18726.79</v>
      </c>
      <c r="AF1646" s="27">
        <v>3597.25</v>
      </c>
      <c r="AG1646" s="33">
        <v>0.2377633424413432</v>
      </c>
      <c r="AH1646" s="34">
        <v>392</v>
      </c>
      <c r="AI1646" s="34">
        <v>319.75</v>
      </c>
      <c r="AJ1646" s="34">
        <v>-72.25</v>
      </c>
      <c r="AK1646" s="32">
        <v>-0.18431122448979592</v>
      </c>
      <c r="AL1646" s="35">
        <v>43844.041655092595</v>
      </c>
      <c r="AM1646" s="16"/>
    </row>
    <row r="1647" spans="1:39" ht="24.75" hidden="1" x14ac:dyDescent="0.25">
      <c r="A1647" s="25" t="s">
        <v>367</v>
      </c>
      <c r="B1647" s="25" t="s">
        <v>1043</v>
      </c>
      <c r="C1647" s="39">
        <v>451673</v>
      </c>
      <c r="D1647" s="25" t="s">
        <v>2198</v>
      </c>
      <c r="E1647" s="25" t="s">
        <v>171</v>
      </c>
      <c r="F1647" s="25" t="s">
        <v>54</v>
      </c>
      <c r="G1647" s="25" t="s">
        <v>289</v>
      </c>
      <c r="H1647" s="17"/>
      <c r="I1647" s="17"/>
      <c r="J1647" s="25" t="s">
        <v>5380</v>
      </c>
      <c r="K1647" s="25" t="s">
        <v>65</v>
      </c>
      <c r="L1647" s="25" t="s">
        <v>1045</v>
      </c>
      <c r="M1647" s="25" t="s">
        <v>374</v>
      </c>
      <c r="N1647" s="26">
        <v>57168.93</v>
      </c>
      <c r="O1647" s="26">
        <v>79606.73</v>
      </c>
      <c r="P1647" s="27">
        <v>22437.799999999996</v>
      </c>
      <c r="Q1647" s="28">
        <v>0.39248242008377621</v>
      </c>
      <c r="R1647" s="29">
        <v>28839.19</v>
      </c>
      <c r="S1647" s="29">
        <v>15899.72</v>
      </c>
      <c r="T1647" s="30">
        <v>-12939.47</v>
      </c>
      <c r="U1647" s="31">
        <v>-0.44867660984930574</v>
      </c>
      <c r="V1647" s="26">
        <v>19249.77</v>
      </c>
      <c r="W1647" s="26">
        <v>21521.14</v>
      </c>
      <c r="X1647" s="27">
        <v>2271.369999999999</v>
      </c>
      <c r="Y1647" s="28">
        <v>0.11799465655953287</v>
      </c>
      <c r="Z1647" s="29">
        <v>5815.2</v>
      </c>
      <c r="AA1647" s="29">
        <v>2999.11</v>
      </c>
      <c r="AB1647" s="30">
        <v>-2816.0899999999997</v>
      </c>
      <c r="AC1647" s="32">
        <v>-0.48426365387260967</v>
      </c>
      <c r="AD1647" s="26">
        <v>3264.77</v>
      </c>
      <c r="AE1647" s="26">
        <v>2234.4299999999998</v>
      </c>
      <c r="AF1647" s="27">
        <v>-1030.3400000000001</v>
      </c>
      <c r="AG1647" s="33">
        <v>-0.31559344149817603</v>
      </c>
      <c r="AH1647" s="34">
        <v>418</v>
      </c>
      <c r="AI1647" s="34">
        <v>505.75</v>
      </c>
      <c r="AJ1647" s="34">
        <v>87.75</v>
      </c>
      <c r="AK1647" s="32">
        <v>0.20992822966507177</v>
      </c>
      <c r="AL1647" s="35">
        <v>43845.041655092595</v>
      </c>
      <c r="AM1647" s="16"/>
    </row>
    <row r="1648" spans="1:39" ht="24.75" hidden="1" x14ac:dyDescent="0.25">
      <c r="A1648" s="25" t="s">
        <v>367</v>
      </c>
      <c r="B1648" s="25" t="s">
        <v>1043</v>
      </c>
      <c r="C1648" s="39">
        <v>451677</v>
      </c>
      <c r="D1648" s="25" t="s">
        <v>2195</v>
      </c>
      <c r="E1648" s="25" t="s">
        <v>53</v>
      </c>
      <c r="F1648" s="25" t="s">
        <v>54</v>
      </c>
      <c r="G1648" s="25" t="s">
        <v>289</v>
      </c>
      <c r="H1648" s="25" t="s">
        <v>56</v>
      </c>
      <c r="I1648" s="25" t="s">
        <v>56</v>
      </c>
      <c r="J1648" s="25" t="s">
        <v>381</v>
      </c>
      <c r="K1648" s="25" t="s">
        <v>65</v>
      </c>
      <c r="L1648" s="25" t="s">
        <v>1045</v>
      </c>
      <c r="M1648" s="25" t="s">
        <v>1989</v>
      </c>
      <c r="N1648" s="26">
        <v>3691.59</v>
      </c>
      <c r="O1648" s="26">
        <v>3818.72</v>
      </c>
      <c r="P1648" s="27">
        <v>127.12999999999965</v>
      </c>
      <c r="Q1648" s="28">
        <v>3.4437735501504675E-2</v>
      </c>
      <c r="R1648" s="29">
        <v>3238.79</v>
      </c>
      <c r="S1648" s="29">
        <v>1841.61</v>
      </c>
      <c r="T1648" s="30">
        <v>-1397.18</v>
      </c>
      <c r="U1648" s="31">
        <v>-0.4313895003998407</v>
      </c>
      <c r="V1648" s="26">
        <v>0</v>
      </c>
      <c r="W1648" s="26">
        <v>0</v>
      </c>
      <c r="X1648" s="27">
        <v>0</v>
      </c>
      <c r="Y1648" s="18"/>
      <c r="Z1648" s="29">
        <v>452.8</v>
      </c>
      <c r="AA1648" s="29">
        <v>294.5</v>
      </c>
      <c r="AB1648" s="30">
        <v>-158.30000000000001</v>
      </c>
      <c r="AC1648" s="32">
        <v>-0.34960247349823326</v>
      </c>
      <c r="AD1648" s="26">
        <v>0</v>
      </c>
      <c r="AE1648" s="26">
        <v>0</v>
      </c>
      <c r="AF1648" s="27">
        <v>0</v>
      </c>
      <c r="AG1648" s="18"/>
      <c r="AH1648" s="34">
        <v>38</v>
      </c>
      <c r="AI1648" s="34">
        <v>46</v>
      </c>
      <c r="AJ1648" s="34">
        <v>8</v>
      </c>
      <c r="AK1648" s="32">
        <v>0.21052631578947367</v>
      </c>
      <c r="AL1648" s="35">
        <v>44138.041666666664</v>
      </c>
      <c r="AM1648" s="16"/>
    </row>
    <row r="1649" spans="1:39" ht="16.5" hidden="1" x14ac:dyDescent="0.25">
      <c r="A1649" s="25" t="s">
        <v>367</v>
      </c>
      <c r="B1649" s="25" t="s">
        <v>1136</v>
      </c>
      <c r="C1649" s="39">
        <v>451680</v>
      </c>
      <c r="D1649" s="25" t="s">
        <v>5834</v>
      </c>
      <c r="E1649" s="25" t="s">
        <v>53</v>
      </c>
      <c r="F1649" s="25" t="s">
        <v>63</v>
      </c>
      <c r="G1649" s="25" t="s">
        <v>56</v>
      </c>
      <c r="H1649" s="17"/>
      <c r="I1649" s="17"/>
      <c r="J1649" s="25" t="s">
        <v>887</v>
      </c>
      <c r="K1649" s="25" t="s">
        <v>65</v>
      </c>
      <c r="L1649" s="25" t="s">
        <v>402</v>
      </c>
      <c r="M1649" s="25" t="s">
        <v>419</v>
      </c>
      <c r="N1649" s="26">
        <v>0</v>
      </c>
      <c r="O1649" s="26">
        <v>0</v>
      </c>
      <c r="P1649" s="27">
        <v>0</v>
      </c>
      <c r="Q1649" s="18"/>
      <c r="R1649" s="29">
        <v>0</v>
      </c>
      <c r="S1649" s="29">
        <v>0</v>
      </c>
      <c r="T1649" s="30">
        <v>0</v>
      </c>
      <c r="U1649" s="19"/>
      <c r="V1649" s="26">
        <v>0</v>
      </c>
      <c r="W1649" s="26">
        <v>0</v>
      </c>
      <c r="X1649" s="27">
        <v>0</v>
      </c>
      <c r="Y1649" s="18"/>
      <c r="Z1649" s="29">
        <v>0</v>
      </c>
      <c r="AA1649" s="29">
        <v>0</v>
      </c>
      <c r="AB1649" s="30">
        <v>0</v>
      </c>
      <c r="AC1649" s="19"/>
      <c r="AD1649" s="26">
        <v>0</v>
      </c>
      <c r="AE1649" s="26">
        <v>0</v>
      </c>
      <c r="AF1649" s="27">
        <v>0</v>
      </c>
      <c r="AG1649" s="18"/>
      <c r="AH1649" s="34">
        <v>0</v>
      </c>
      <c r="AI1649" s="34">
        <v>0</v>
      </c>
      <c r="AJ1649" s="34">
        <v>0</v>
      </c>
      <c r="AK1649" s="19"/>
      <c r="AL1649" s="35">
        <v>43592.999988425923</v>
      </c>
      <c r="AM1649" s="16"/>
    </row>
    <row r="1650" spans="1:39" ht="24.75" hidden="1" x14ac:dyDescent="0.25">
      <c r="A1650" s="25" t="s">
        <v>367</v>
      </c>
      <c r="B1650" s="25" t="s">
        <v>1040</v>
      </c>
      <c r="C1650" s="39">
        <v>451681</v>
      </c>
      <c r="D1650" s="25" t="s">
        <v>2256</v>
      </c>
      <c r="E1650" s="25" t="s">
        <v>53</v>
      </c>
      <c r="F1650" s="25" t="s">
        <v>54</v>
      </c>
      <c r="G1650" s="25" t="s">
        <v>56</v>
      </c>
      <c r="H1650" s="25" t="s">
        <v>56</v>
      </c>
      <c r="I1650" s="25" t="s">
        <v>56</v>
      </c>
      <c r="J1650" s="17"/>
      <c r="K1650" s="25" t="s">
        <v>65</v>
      </c>
      <c r="L1650" s="25" t="s">
        <v>384</v>
      </c>
      <c r="M1650" s="25" t="s">
        <v>419</v>
      </c>
      <c r="N1650" s="26">
        <v>0</v>
      </c>
      <c r="O1650" s="26">
        <v>33077.480000000003</v>
      </c>
      <c r="P1650" s="27">
        <v>33077.480000000003</v>
      </c>
      <c r="Q1650" s="18"/>
      <c r="R1650" s="29">
        <v>0</v>
      </c>
      <c r="S1650" s="29">
        <v>616.79</v>
      </c>
      <c r="T1650" s="30">
        <v>616.79</v>
      </c>
      <c r="U1650" s="19"/>
      <c r="V1650" s="26">
        <v>0</v>
      </c>
      <c r="W1650" s="26">
        <v>0</v>
      </c>
      <c r="X1650" s="27">
        <v>0</v>
      </c>
      <c r="Y1650" s="18"/>
      <c r="Z1650" s="29">
        <v>0</v>
      </c>
      <c r="AA1650" s="29">
        <v>59.8</v>
      </c>
      <c r="AB1650" s="30">
        <v>59.8</v>
      </c>
      <c r="AC1650" s="19"/>
      <c r="AD1650" s="26">
        <v>0</v>
      </c>
      <c r="AE1650" s="26">
        <v>32236.69</v>
      </c>
      <c r="AF1650" s="27">
        <v>32236.69</v>
      </c>
      <c r="AG1650" s="18"/>
      <c r="AH1650" s="34">
        <v>0</v>
      </c>
      <c r="AI1650" s="34">
        <v>9.5</v>
      </c>
      <c r="AJ1650" s="34">
        <v>9.5</v>
      </c>
      <c r="AK1650" s="19"/>
      <c r="AL1650" s="35">
        <v>43592.999988425923</v>
      </c>
      <c r="AM1650" s="16"/>
    </row>
    <row r="1651" spans="1:39" ht="24.75" hidden="1" x14ac:dyDescent="0.25">
      <c r="A1651" s="25" t="s">
        <v>367</v>
      </c>
      <c r="B1651" s="25" t="s">
        <v>1040</v>
      </c>
      <c r="C1651" s="39">
        <v>451684</v>
      </c>
      <c r="D1651" s="25" t="s">
        <v>2460</v>
      </c>
      <c r="E1651" s="25" t="s">
        <v>53</v>
      </c>
      <c r="F1651" s="25" t="s">
        <v>54</v>
      </c>
      <c r="G1651" s="25" t="s">
        <v>289</v>
      </c>
      <c r="H1651" s="17"/>
      <c r="I1651" s="17"/>
      <c r="J1651" s="25" t="s">
        <v>369</v>
      </c>
      <c r="K1651" s="25" t="s">
        <v>65</v>
      </c>
      <c r="L1651" s="25" t="s">
        <v>467</v>
      </c>
      <c r="M1651" s="25" t="s">
        <v>1989</v>
      </c>
      <c r="N1651" s="26">
        <v>20165.169999999998</v>
      </c>
      <c r="O1651" s="26">
        <v>20003.38</v>
      </c>
      <c r="P1651" s="27">
        <v>-161.78999999999724</v>
      </c>
      <c r="Q1651" s="28">
        <v>-8.0232400718663541E-3</v>
      </c>
      <c r="R1651" s="29">
        <v>4284.83</v>
      </c>
      <c r="S1651" s="29">
        <v>5074.4399999999996</v>
      </c>
      <c r="T1651" s="30">
        <v>789.60999999999967</v>
      </c>
      <c r="U1651" s="31">
        <v>0.18428035651356056</v>
      </c>
      <c r="V1651" s="26">
        <v>1032.5</v>
      </c>
      <c r="W1651" s="26">
        <v>0</v>
      </c>
      <c r="X1651" s="27">
        <v>-1032.5</v>
      </c>
      <c r="Y1651" s="28">
        <v>-1</v>
      </c>
      <c r="Z1651" s="29">
        <v>0</v>
      </c>
      <c r="AA1651" s="29">
        <v>311</v>
      </c>
      <c r="AB1651" s="30">
        <v>311</v>
      </c>
      <c r="AC1651" s="19"/>
      <c r="AD1651" s="26">
        <v>14847.84</v>
      </c>
      <c r="AE1651" s="26">
        <v>12693.57</v>
      </c>
      <c r="AF1651" s="27">
        <v>-2154.2700000000004</v>
      </c>
      <c r="AG1651" s="33">
        <v>-0.14508979083826337</v>
      </c>
      <c r="AH1651" s="34">
        <v>10</v>
      </c>
      <c r="AI1651" s="34">
        <v>14.5</v>
      </c>
      <c r="AJ1651" s="34">
        <v>4.5</v>
      </c>
      <c r="AK1651" s="32">
        <v>0.45</v>
      </c>
      <c r="AL1651" s="35">
        <v>43767.041655092595</v>
      </c>
      <c r="AM1651" s="16"/>
    </row>
    <row r="1652" spans="1:39" ht="33" hidden="1" x14ac:dyDescent="0.25">
      <c r="A1652" s="25" t="s">
        <v>367</v>
      </c>
      <c r="B1652" s="25" t="s">
        <v>1040</v>
      </c>
      <c r="C1652" s="39">
        <v>451686</v>
      </c>
      <c r="D1652" s="25" t="s">
        <v>2462</v>
      </c>
      <c r="E1652" s="25" t="s">
        <v>53</v>
      </c>
      <c r="F1652" s="25" t="s">
        <v>54</v>
      </c>
      <c r="G1652" s="25" t="s">
        <v>289</v>
      </c>
      <c r="H1652" s="17"/>
      <c r="I1652" s="17"/>
      <c r="J1652" s="25" t="s">
        <v>369</v>
      </c>
      <c r="K1652" s="25" t="s">
        <v>65</v>
      </c>
      <c r="L1652" s="25" t="s">
        <v>467</v>
      </c>
      <c r="M1652" s="25" t="s">
        <v>387</v>
      </c>
      <c r="N1652" s="26">
        <v>16422.009999999998</v>
      </c>
      <c r="O1652" s="26">
        <v>16526.650000000001</v>
      </c>
      <c r="P1652" s="27">
        <v>104.64000000000306</v>
      </c>
      <c r="Q1652" s="28">
        <v>6.3719362002582552E-3</v>
      </c>
      <c r="R1652" s="29">
        <v>11041.95</v>
      </c>
      <c r="S1652" s="29">
        <v>1749.28</v>
      </c>
      <c r="T1652" s="30">
        <v>-9292.67</v>
      </c>
      <c r="U1652" s="31">
        <v>-0.84157870665960266</v>
      </c>
      <c r="V1652" s="26">
        <v>1144.92</v>
      </c>
      <c r="W1652" s="26">
        <v>2106.66</v>
      </c>
      <c r="X1652" s="27">
        <v>961.73999999999978</v>
      </c>
      <c r="Y1652" s="28">
        <v>0.8400062886489883</v>
      </c>
      <c r="Z1652" s="29">
        <v>1722</v>
      </c>
      <c r="AA1652" s="29">
        <v>786</v>
      </c>
      <c r="AB1652" s="30">
        <v>-936</v>
      </c>
      <c r="AC1652" s="32">
        <v>-0.54355400696864109</v>
      </c>
      <c r="AD1652" s="26">
        <v>1729.54</v>
      </c>
      <c r="AE1652" s="26">
        <v>1281.25</v>
      </c>
      <c r="AF1652" s="27">
        <v>-448.28999999999996</v>
      </c>
      <c r="AG1652" s="33">
        <v>-0.25919608682077316</v>
      </c>
      <c r="AH1652" s="34">
        <v>162</v>
      </c>
      <c r="AI1652" s="34">
        <v>151</v>
      </c>
      <c r="AJ1652" s="34">
        <v>-11</v>
      </c>
      <c r="AK1652" s="32">
        <v>-6.7901234567901231E-2</v>
      </c>
      <c r="AL1652" s="35">
        <v>43670.041655092595</v>
      </c>
      <c r="AM1652" s="16"/>
    </row>
    <row r="1653" spans="1:39" ht="41.25" hidden="1" x14ac:dyDescent="0.25">
      <c r="A1653" s="25" t="s">
        <v>367</v>
      </c>
      <c r="B1653" s="25" t="s">
        <v>1040</v>
      </c>
      <c r="C1653" s="39">
        <v>451690</v>
      </c>
      <c r="D1653" s="25" t="s">
        <v>2276</v>
      </c>
      <c r="E1653" s="25" t="s">
        <v>53</v>
      </c>
      <c r="F1653" s="25" t="s">
        <v>54</v>
      </c>
      <c r="G1653" s="25" t="s">
        <v>79</v>
      </c>
      <c r="H1653" s="25" t="s">
        <v>56</v>
      </c>
      <c r="I1653" s="25" t="s">
        <v>56</v>
      </c>
      <c r="J1653" s="25" t="s">
        <v>369</v>
      </c>
      <c r="K1653" s="25" t="s">
        <v>65</v>
      </c>
      <c r="L1653" s="25" t="s">
        <v>435</v>
      </c>
      <c r="M1653" s="25" t="s">
        <v>374</v>
      </c>
      <c r="N1653" s="26">
        <v>40426.67</v>
      </c>
      <c r="O1653" s="26">
        <v>43699.17</v>
      </c>
      <c r="P1653" s="27">
        <v>3272.5</v>
      </c>
      <c r="Q1653" s="28">
        <v>8.0949036861062265E-2</v>
      </c>
      <c r="R1653" s="29">
        <v>10854</v>
      </c>
      <c r="S1653" s="29">
        <v>2268.35</v>
      </c>
      <c r="T1653" s="30">
        <v>-8585.65</v>
      </c>
      <c r="U1653" s="31">
        <v>-0.79101252994287818</v>
      </c>
      <c r="V1653" s="26">
        <v>20668.87</v>
      </c>
      <c r="W1653" s="26">
        <v>0</v>
      </c>
      <c r="X1653" s="27">
        <v>-20668.87</v>
      </c>
      <c r="Y1653" s="28">
        <v>-1</v>
      </c>
      <c r="Z1653" s="29">
        <v>1508.8</v>
      </c>
      <c r="AA1653" s="29">
        <v>328</v>
      </c>
      <c r="AB1653" s="30">
        <v>-1180.8</v>
      </c>
      <c r="AC1653" s="32">
        <v>-0.78260869565217395</v>
      </c>
      <c r="AD1653" s="26">
        <v>7395</v>
      </c>
      <c r="AE1653" s="26">
        <v>2657.17</v>
      </c>
      <c r="AF1653" s="27">
        <v>-4737.83</v>
      </c>
      <c r="AG1653" s="33">
        <v>-0.64068018931710613</v>
      </c>
      <c r="AH1653" s="34">
        <v>163</v>
      </c>
      <c r="AI1653" s="34">
        <v>190</v>
      </c>
      <c r="AJ1653" s="34">
        <v>27</v>
      </c>
      <c r="AK1653" s="32">
        <v>0.16564417177914109</v>
      </c>
      <c r="AL1653" s="35">
        <v>43482.041655092595</v>
      </c>
      <c r="AM1653" s="16"/>
    </row>
    <row r="1654" spans="1:39" ht="16.5" hidden="1" x14ac:dyDescent="0.25">
      <c r="A1654" s="25" t="s">
        <v>367</v>
      </c>
      <c r="B1654" s="25" t="s">
        <v>1043</v>
      </c>
      <c r="C1654" s="39">
        <v>451691</v>
      </c>
      <c r="D1654" s="25" t="s">
        <v>2279</v>
      </c>
      <c r="E1654" s="25" t="s">
        <v>53</v>
      </c>
      <c r="F1654" s="25" t="s">
        <v>63</v>
      </c>
      <c r="G1654" s="25" t="s">
        <v>56</v>
      </c>
      <c r="H1654" s="25" t="s">
        <v>56</v>
      </c>
      <c r="I1654" s="25" t="s">
        <v>56</v>
      </c>
      <c r="J1654" s="17"/>
      <c r="K1654" s="25" t="s">
        <v>65</v>
      </c>
      <c r="L1654" s="25" t="s">
        <v>1045</v>
      </c>
      <c r="M1654" s="25" t="s">
        <v>419</v>
      </c>
      <c r="N1654" s="26">
        <v>0</v>
      </c>
      <c r="O1654" s="26">
        <v>335.88</v>
      </c>
      <c r="P1654" s="27">
        <v>335.88</v>
      </c>
      <c r="Q1654" s="18"/>
      <c r="R1654" s="29">
        <v>0</v>
      </c>
      <c r="S1654" s="29">
        <v>0</v>
      </c>
      <c r="T1654" s="30">
        <v>0</v>
      </c>
      <c r="U1654" s="19"/>
      <c r="V1654" s="26">
        <v>0</v>
      </c>
      <c r="W1654" s="26">
        <v>0</v>
      </c>
      <c r="X1654" s="27">
        <v>0</v>
      </c>
      <c r="Y1654" s="18"/>
      <c r="Z1654" s="29">
        <v>0</v>
      </c>
      <c r="AA1654" s="29">
        <v>0</v>
      </c>
      <c r="AB1654" s="30">
        <v>0</v>
      </c>
      <c r="AC1654" s="19"/>
      <c r="AD1654" s="26">
        <v>0</v>
      </c>
      <c r="AE1654" s="26">
        <v>0</v>
      </c>
      <c r="AF1654" s="27">
        <v>0</v>
      </c>
      <c r="AG1654" s="18"/>
      <c r="AH1654" s="34">
        <v>0</v>
      </c>
      <c r="AI1654" s="34">
        <v>0</v>
      </c>
      <c r="AJ1654" s="34">
        <v>0</v>
      </c>
      <c r="AK1654" s="19"/>
      <c r="AL1654" s="35">
        <v>43722.041655092595</v>
      </c>
      <c r="AM1654" s="16"/>
    </row>
    <row r="1655" spans="1:39" ht="16.5" hidden="1" x14ac:dyDescent="0.25">
      <c r="A1655" s="25" t="s">
        <v>367</v>
      </c>
      <c r="B1655" s="25" t="s">
        <v>1043</v>
      </c>
      <c r="C1655" s="39">
        <v>451692</v>
      </c>
      <c r="D1655" s="25" t="s">
        <v>2294</v>
      </c>
      <c r="E1655" s="25" t="s">
        <v>53</v>
      </c>
      <c r="F1655" s="25" t="s">
        <v>63</v>
      </c>
      <c r="G1655" s="25" t="s">
        <v>56</v>
      </c>
      <c r="H1655" s="25" t="s">
        <v>56</v>
      </c>
      <c r="I1655" s="25" t="s">
        <v>56</v>
      </c>
      <c r="J1655" s="17"/>
      <c r="K1655" s="25" t="s">
        <v>65</v>
      </c>
      <c r="L1655" s="25" t="s">
        <v>1045</v>
      </c>
      <c r="M1655" s="25" t="s">
        <v>419</v>
      </c>
      <c r="N1655" s="26">
        <v>0</v>
      </c>
      <c r="O1655" s="26">
        <v>49.3</v>
      </c>
      <c r="P1655" s="27">
        <v>49.3</v>
      </c>
      <c r="Q1655" s="18"/>
      <c r="R1655" s="29">
        <v>0</v>
      </c>
      <c r="S1655" s="29">
        <v>0</v>
      </c>
      <c r="T1655" s="30">
        <v>0</v>
      </c>
      <c r="U1655" s="19"/>
      <c r="V1655" s="26">
        <v>0</v>
      </c>
      <c r="W1655" s="26">
        <v>0</v>
      </c>
      <c r="X1655" s="27">
        <v>0</v>
      </c>
      <c r="Y1655" s="18"/>
      <c r="Z1655" s="29">
        <v>0</v>
      </c>
      <c r="AA1655" s="29">
        <v>0</v>
      </c>
      <c r="AB1655" s="30">
        <v>0</v>
      </c>
      <c r="AC1655" s="19"/>
      <c r="AD1655" s="26">
        <v>0</v>
      </c>
      <c r="AE1655" s="26">
        <v>0</v>
      </c>
      <c r="AF1655" s="27">
        <v>0</v>
      </c>
      <c r="AG1655" s="18"/>
      <c r="AH1655" s="34">
        <v>0</v>
      </c>
      <c r="AI1655" s="34">
        <v>0</v>
      </c>
      <c r="AJ1655" s="34">
        <v>0</v>
      </c>
      <c r="AK1655" s="19"/>
      <c r="AL1655" s="35">
        <v>43722.041655092595</v>
      </c>
      <c r="AM1655" s="16"/>
    </row>
    <row r="1656" spans="1:39" ht="33" hidden="1" x14ac:dyDescent="0.25">
      <c r="A1656" s="25" t="s">
        <v>367</v>
      </c>
      <c r="B1656" s="25" t="s">
        <v>1043</v>
      </c>
      <c r="C1656" s="39">
        <v>451693</v>
      </c>
      <c r="D1656" s="25" t="s">
        <v>2325</v>
      </c>
      <c r="E1656" s="25" t="s">
        <v>53</v>
      </c>
      <c r="F1656" s="25" t="s">
        <v>63</v>
      </c>
      <c r="G1656" s="25" t="s">
        <v>56</v>
      </c>
      <c r="H1656" s="25" t="s">
        <v>56</v>
      </c>
      <c r="I1656" s="25" t="s">
        <v>56</v>
      </c>
      <c r="J1656" s="25" t="s">
        <v>369</v>
      </c>
      <c r="K1656" s="25" t="s">
        <v>65</v>
      </c>
      <c r="L1656" s="25" t="s">
        <v>1045</v>
      </c>
      <c r="M1656" s="25" t="s">
        <v>419</v>
      </c>
      <c r="N1656" s="26">
        <v>0</v>
      </c>
      <c r="O1656" s="26">
        <v>0</v>
      </c>
      <c r="P1656" s="27">
        <v>0</v>
      </c>
      <c r="Q1656" s="18"/>
      <c r="R1656" s="29">
        <v>0</v>
      </c>
      <c r="S1656" s="29">
        <v>0</v>
      </c>
      <c r="T1656" s="30">
        <v>0</v>
      </c>
      <c r="U1656" s="19"/>
      <c r="V1656" s="26">
        <v>0</v>
      </c>
      <c r="W1656" s="26">
        <v>0</v>
      </c>
      <c r="X1656" s="27">
        <v>0</v>
      </c>
      <c r="Y1656" s="18"/>
      <c r="Z1656" s="29">
        <v>0</v>
      </c>
      <c r="AA1656" s="29">
        <v>0</v>
      </c>
      <c r="AB1656" s="30">
        <v>0</v>
      </c>
      <c r="AC1656" s="19"/>
      <c r="AD1656" s="26">
        <v>0</v>
      </c>
      <c r="AE1656" s="26">
        <v>0</v>
      </c>
      <c r="AF1656" s="27">
        <v>0</v>
      </c>
      <c r="AG1656" s="18"/>
      <c r="AH1656" s="34">
        <v>0</v>
      </c>
      <c r="AI1656" s="34">
        <v>0</v>
      </c>
      <c r="AJ1656" s="34">
        <v>0</v>
      </c>
      <c r="AK1656" s="19"/>
      <c r="AL1656" s="35">
        <v>43722.041655092595</v>
      </c>
      <c r="AM1656" s="16"/>
    </row>
    <row r="1657" spans="1:39" ht="24.75" hidden="1" x14ac:dyDescent="0.25">
      <c r="A1657" s="25" t="s">
        <v>367</v>
      </c>
      <c r="B1657" s="25" t="s">
        <v>1043</v>
      </c>
      <c r="C1657" s="39">
        <v>451694</v>
      </c>
      <c r="D1657" s="25" t="s">
        <v>2321</v>
      </c>
      <c r="E1657" s="25" t="s">
        <v>53</v>
      </c>
      <c r="F1657" s="25" t="s">
        <v>63</v>
      </c>
      <c r="G1657" s="25" t="s">
        <v>56</v>
      </c>
      <c r="H1657" s="25" t="s">
        <v>56</v>
      </c>
      <c r="I1657" s="25" t="s">
        <v>56</v>
      </c>
      <c r="J1657" s="25" t="s">
        <v>369</v>
      </c>
      <c r="K1657" s="25" t="s">
        <v>65</v>
      </c>
      <c r="L1657" s="25" t="s">
        <v>1045</v>
      </c>
      <c r="M1657" s="25" t="s">
        <v>419</v>
      </c>
      <c r="N1657" s="26">
        <v>0</v>
      </c>
      <c r="O1657" s="26">
        <v>0</v>
      </c>
      <c r="P1657" s="27">
        <v>0</v>
      </c>
      <c r="Q1657" s="18"/>
      <c r="R1657" s="29">
        <v>0</v>
      </c>
      <c r="S1657" s="29">
        <v>0</v>
      </c>
      <c r="T1657" s="30">
        <v>0</v>
      </c>
      <c r="U1657" s="19"/>
      <c r="V1657" s="26">
        <v>0</v>
      </c>
      <c r="W1657" s="26">
        <v>0</v>
      </c>
      <c r="X1657" s="27">
        <v>0</v>
      </c>
      <c r="Y1657" s="18"/>
      <c r="Z1657" s="29">
        <v>0</v>
      </c>
      <c r="AA1657" s="29">
        <v>0</v>
      </c>
      <c r="AB1657" s="30">
        <v>0</v>
      </c>
      <c r="AC1657" s="19"/>
      <c r="AD1657" s="26">
        <v>0</v>
      </c>
      <c r="AE1657" s="26">
        <v>0</v>
      </c>
      <c r="AF1657" s="27">
        <v>0</v>
      </c>
      <c r="AG1657" s="18"/>
      <c r="AH1657" s="34">
        <v>0</v>
      </c>
      <c r="AI1657" s="34">
        <v>0</v>
      </c>
      <c r="AJ1657" s="34">
        <v>0</v>
      </c>
      <c r="AK1657" s="19"/>
      <c r="AL1657" s="35">
        <v>43722.041655092595</v>
      </c>
      <c r="AM1657" s="16"/>
    </row>
    <row r="1658" spans="1:39" ht="24.75" hidden="1" x14ac:dyDescent="0.25">
      <c r="A1658" s="25" t="s">
        <v>367</v>
      </c>
      <c r="B1658" s="25" t="s">
        <v>1040</v>
      </c>
      <c r="C1658" s="39">
        <v>451695</v>
      </c>
      <c r="D1658" s="25" t="s">
        <v>2306</v>
      </c>
      <c r="E1658" s="25" t="s">
        <v>53</v>
      </c>
      <c r="F1658" s="25" t="s">
        <v>54</v>
      </c>
      <c r="G1658" s="25" t="s">
        <v>289</v>
      </c>
      <c r="H1658" s="25" t="s">
        <v>56</v>
      </c>
      <c r="I1658" s="25" t="s">
        <v>56</v>
      </c>
      <c r="J1658" s="25" t="s">
        <v>369</v>
      </c>
      <c r="K1658" s="25" t="s">
        <v>65</v>
      </c>
      <c r="L1658" s="25" t="s">
        <v>435</v>
      </c>
      <c r="M1658" s="25" t="s">
        <v>387</v>
      </c>
      <c r="N1658" s="26">
        <v>23983.84</v>
      </c>
      <c r="O1658" s="26">
        <v>29175.69</v>
      </c>
      <c r="P1658" s="27">
        <v>5191.8499999999985</v>
      </c>
      <c r="Q1658" s="28">
        <v>0.21647284171342029</v>
      </c>
      <c r="R1658" s="29">
        <v>6270.38</v>
      </c>
      <c r="S1658" s="29">
        <v>4567.42</v>
      </c>
      <c r="T1658" s="30">
        <v>-1702.96</v>
      </c>
      <c r="U1658" s="31">
        <v>-0.27158800583058762</v>
      </c>
      <c r="V1658" s="26">
        <v>4751.72</v>
      </c>
      <c r="W1658" s="26">
        <v>5223.2299999999996</v>
      </c>
      <c r="X1658" s="27">
        <v>471.50999999999931</v>
      </c>
      <c r="Y1658" s="28">
        <v>9.9229331694628317E-2</v>
      </c>
      <c r="Z1658" s="29">
        <v>1722.2</v>
      </c>
      <c r="AA1658" s="29">
        <v>1603</v>
      </c>
      <c r="AB1658" s="30">
        <v>-119.20000000000005</v>
      </c>
      <c r="AC1658" s="32">
        <v>-6.9213796307049144E-2</v>
      </c>
      <c r="AD1658" s="26">
        <v>11239.54</v>
      </c>
      <c r="AE1658" s="26">
        <v>11005</v>
      </c>
      <c r="AF1658" s="27">
        <v>-234.54000000000087</v>
      </c>
      <c r="AG1658" s="33">
        <v>-2.0867402046703055E-2</v>
      </c>
      <c r="AH1658" s="34">
        <v>97</v>
      </c>
      <c r="AI1658" s="34">
        <v>115.5</v>
      </c>
      <c r="AJ1658" s="34">
        <v>18.5</v>
      </c>
      <c r="AK1658" s="32">
        <v>0.19072164948453607</v>
      </c>
      <c r="AL1658" s="35">
        <v>43722.041655092595</v>
      </c>
      <c r="AM1658" s="16"/>
    </row>
    <row r="1659" spans="1:39" ht="24.75" hidden="1" x14ac:dyDescent="0.25">
      <c r="A1659" s="25" t="s">
        <v>367</v>
      </c>
      <c r="B1659" s="25" t="s">
        <v>1043</v>
      </c>
      <c r="C1659" s="39">
        <v>451696</v>
      </c>
      <c r="D1659" s="25" t="s">
        <v>2269</v>
      </c>
      <c r="E1659" s="25" t="s">
        <v>62</v>
      </c>
      <c r="F1659" s="25" t="s">
        <v>54</v>
      </c>
      <c r="G1659" s="25" t="s">
        <v>74</v>
      </c>
      <c r="H1659" s="25" t="s">
        <v>83</v>
      </c>
      <c r="I1659" s="17"/>
      <c r="J1659" s="25" t="s">
        <v>369</v>
      </c>
      <c r="K1659" s="25" t="s">
        <v>65</v>
      </c>
      <c r="L1659" s="25" t="s">
        <v>1045</v>
      </c>
      <c r="M1659" s="25" t="s">
        <v>374</v>
      </c>
      <c r="N1659" s="26">
        <v>71006.63</v>
      </c>
      <c r="O1659" s="26">
        <v>76849.460000000006</v>
      </c>
      <c r="P1659" s="27">
        <v>5842.8300000000017</v>
      </c>
      <c r="Q1659" s="28">
        <v>8.2285696420179369E-2</v>
      </c>
      <c r="R1659" s="29">
        <v>15505.06</v>
      </c>
      <c r="S1659" s="29">
        <v>11821.7</v>
      </c>
      <c r="T1659" s="30">
        <v>-3683.3599999999988</v>
      </c>
      <c r="U1659" s="31">
        <v>-0.23755857765142468</v>
      </c>
      <c r="V1659" s="26">
        <v>35692.33</v>
      </c>
      <c r="W1659" s="26">
        <v>45080.74</v>
      </c>
      <c r="X1659" s="27">
        <v>9388.4099999999962</v>
      </c>
      <c r="Y1659" s="28">
        <v>0.26303718473969045</v>
      </c>
      <c r="Z1659" s="29">
        <v>798</v>
      </c>
      <c r="AA1659" s="29">
        <v>1811.69</v>
      </c>
      <c r="AB1659" s="30">
        <v>1013.69</v>
      </c>
      <c r="AC1659" s="32">
        <v>1.2702882205513786</v>
      </c>
      <c r="AD1659" s="26">
        <v>19011.240000000002</v>
      </c>
      <c r="AE1659" s="26">
        <v>14991.29</v>
      </c>
      <c r="AF1659" s="27">
        <v>-4019.9500000000007</v>
      </c>
      <c r="AG1659" s="33">
        <v>-0.21145122569595673</v>
      </c>
      <c r="AH1659" s="34">
        <v>106</v>
      </c>
      <c r="AI1659" s="34">
        <v>110.75</v>
      </c>
      <c r="AJ1659" s="34">
        <v>4.75</v>
      </c>
      <c r="AK1659" s="32">
        <v>4.4811320754716978E-2</v>
      </c>
      <c r="AL1659" s="35">
        <v>44099.041666666664</v>
      </c>
      <c r="AM1659" s="16"/>
    </row>
    <row r="1660" spans="1:39" ht="24.75" hidden="1" x14ac:dyDescent="0.25">
      <c r="A1660" s="25" t="s">
        <v>367</v>
      </c>
      <c r="B1660" s="25" t="s">
        <v>1043</v>
      </c>
      <c r="C1660" s="39">
        <v>451697</v>
      </c>
      <c r="D1660" s="25" t="s">
        <v>2342</v>
      </c>
      <c r="E1660" s="25" t="s">
        <v>53</v>
      </c>
      <c r="F1660" s="25" t="s">
        <v>63</v>
      </c>
      <c r="G1660" s="25" t="s">
        <v>56</v>
      </c>
      <c r="H1660" s="25" t="s">
        <v>56</v>
      </c>
      <c r="I1660" s="25" t="s">
        <v>56</v>
      </c>
      <c r="J1660" s="25" t="s">
        <v>369</v>
      </c>
      <c r="K1660" s="25" t="s">
        <v>65</v>
      </c>
      <c r="L1660" s="25" t="s">
        <v>1045</v>
      </c>
      <c r="M1660" s="25" t="s">
        <v>419</v>
      </c>
      <c r="N1660" s="26">
        <v>0</v>
      </c>
      <c r="O1660" s="26">
        <v>0</v>
      </c>
      <c r="P1660" s="27">
        <v>0</v>
      </c>
      <c r="Q1660" s="18"/>
      <c r="R1660" s="29">
        <v>0</v>
      </c>
      <c r="S1660" s="29">
        <v>0</v>
      </c>
      <c r="T1660" s="30">
        <v>0</v>
      </c>
      <c r="U1660" s="19"/>
      <c r="V1660" s="26">
        <v>0</v>
      </c>
      <c r="W1660" s="26">
        <v>0</v>
      </c>
      <c r="X1660" s="27">
        <v>0</v>
      </c>
      <c r="Y1660" s="18"/>
      <c r="Z1660" s="29">
        <v>0</v>
      </c>
      <c r="AA1660" s="29">
        <v>0</v>
      </c>
      <c r="AB1660" s="30">
        <v>0</v>
      </c>
      <c r="AC1660" s="19"/>
      <c r="AD1660" s="26">
        <v>0</v>
      </c>
      <c r="AE1660" s="26">
        <v>0</v>
      </c>
      <c r="AF1660" s="27">
        <v>0</v>
      </c>
      <c r="AG1660" s="18"/>
      <c r="AH1660" s="34">
        <v>0</v>
      </c>
      <c r="AI1660" s="34">
        <v>0</v>
      </c>
      <c r="AJ1660" s="34">
        <v>0</v>
      </c>
      <c r="AK1660" s="19"/>
      <c r="AL1660" s="35">
        <v>44012.041666666664</v>
      </c>
      <c r="AM1660" s="16"/>
    </row>
    <row r="1661" spans="1:39" ht="33" hidden="1" x14ac:dyDescent="0.25">
      <c r="A1661" s="25" t="s">
        <v>367</v>
      </c>
      <c r="B1661" s="25" t="s">
        <v>1043</v>
      </c>
      <c r="C1661" s="39">
        <v>451699</v>
      </c>
      <c r="D1661" s="25" t="s">
        <v>2350</v>
      </c>
      <c r="E1661" s="25" t="s">
        <v>53</v>
      </c>
      <c r="F1661" s="25" t="s">
        <v>63</v>
      </c>
      <c r="G1661" s="25" t="s">
        <v>56</v>
      </c>
      <c r="H1661" s="25" t="s">
        <v>56</v>
      </c>
      <c r="I1661" s="25" t="s">
        <v>56</v>
      </c>
      <c r="J1661" s="25" t="s">
        <v>369</v>
      </c>
      <c r="K1661" s="25" t="s">
        <v>65</v>
      </c>
      <c r="L1661" s="25" t="s">
        <v>1045</v>
      </c>
      <c r="M1661" s="25" t="s">
        <v>419</v>
      </c>
      <c r="N1661" s="26">
        <v>0</v>
      </c>
      <c r="O1661" s="26">
        <v>0</v>
      </c>
      <c r="P1661" s="27">
        <v>0</v>
      </c>
      <c r="Q1661" s="18"/>
      <c r="R1661" s="29">
        <v>0</v>
      </c>
      <c r="S1661" s="29">
        <v>0</v>
      </c>
      <c r="T1661" s="30">
        <v>0</v>
      </c>
      <c r="U1661" s="19"/>
      <c r="V1661" s="26">
        <v>0</v>
      </c>
      <c r="W1661" s="26">
        <v>0</v>
      </c>
      <c r="X1661" s="27">
        <v>0</v>
      </c>
      <c r="Y1661" s="18"/>
      <c r="Z1661" s="29">
        <v>0</v>
      </c>
      <c r="AA1661" s="29">
        <v>0</v>
      </c>
      <c r="AB1661" s="30">
        <v>0</v>
      </c>
      <c r="AC1661" s="19"/>
      <c r="AD1661" s="26">
        <v>0</v>
      </c>
      <c r="AE1661" s="26">
        <v>0</v>
      </c>
      <c r="AF1661" s="27">
        <v>0</v>
      </c>
      <c r="AG1661" s="18"/>
      <c r="AH1661" s="34">
        <v>0</v>
      </c>
      <c r="AI1661" s="34">
        <v>0</v>
      </c>
      <c r="AJ1661" s="34">
        <v>0</v>
      </c>
      <c r="AK1661" s="19"/>
      <c r="AL1661" s="35">
        <v>43726.041655092595</v>
      </c>
      <c r="AM1661" s="16"/>
    </row>
    <row r="1662" spans="1:39" ht="33" hidden="1" x14ac:dyDescent="0.25">
      <c r="A1662" s="25" t="s">
        <v>367</v>
      </c>
      <c r="B1662" s="25" t="s">
        <v>1040</v>
      </c>
      <c r="C1662" s="39">
        <v>451700</v>
      </c>
      <c r="D1662" s="25" t="s">
        <v>2333</v>
      </c>
      <c r="E1662" s="25" t="s">
        <v>171</v>
      </c>
      <c r="F1662" s="25" t="s">
        <v>54</v>
      </c>
      <c r="G1662" s="25" t="s">
        <v>289</v>
      </c>
      <c r="H1662" s="17"/>
      <c r="I1662" s="17"/>
      <c r="J1662" s="25" t="s">
        <v>369</v>
      </c>
      <c r="K1662" s="25" t="s">
        <v>65</v>
      </c>
      <c r="L1662" s="25" t="s">
        <v>435</v>
      </c>
      <c r="M1662" s="25" t="s">
        <v>374</v>
      </c>
      <c r="N1662" s="26">
        <v>62699.64</v>
      </c>
      <c r="O1662" s="26">
        <v>64586.48</v>
      </c>
      <c r="P1662" s="27">
        <v>1886.8400000000038</v>
      </c>
      <c r="Q1662" s="28">
        <v>3.0093314730355768E-2</v>
      </c>
      <c r="R1662" s="29">
        <v>17678.55</v>
      </c>
      <c r="S1662" s="29">
        <v>12961.37</v>
      </c>
      <c r="T1662" s="30">
        <v>-4717.1799999999985</v>
      </c>
      <c r="U1662" s="31">
        <v>-0.26683070726954411</v>
      </c>
      <c r="V1662" s="26">
        <v>29563.599999999999</v>
      </c>
      <c r="W1662" s="26">
        <v>30829.84</v>
      </c>
      <c r="X1662" s="27">
        <v>1266.2400000000016</v>
      </c>
      <c r="Y1662" s="28">
        <v>4.2831048992680247E-2</v>
      </c>
      <c r="Z1662" s="29">
        <v>2685</v>
      </c>
      <c r="AA1662" s="29">
        <v>2504</v>
      </c>
      <c r="AB1662" s="30">
        <v>-181</v>
      </c>
      <c r="AC1662" s="32">
        <v>-6.7411545623836125E-2</v>
      </c>
      <c r="AD1662" s="26">
        <v>12772.49</v>
      </c>
      <c r="AE1662" s="26">
        <v>0</v>
      </c>
      <c r="AF1662" s="27">
        <v>-12772.49</v>
      </c>
      <c r="AG1662" s="33">
        <v>-1</v>
      </c>
      <c r="AH1662" s="34">
        <v>214</v>
      </c>
      <c r="AI1662" s="34">
        <v>310.5</v>
      </c>
      <c r="AJ1662" s="34">
        <v>96.5</v>
      </c>
      <c r="AK1662" s="32">
        <v>0.45093457943925236</v>
      </c>
      <c r="AL1662" s="35">
        <v>43726.041655092595</v>
      </c>
      <c r="AM1662" s="16"/>
    </row>
    <row r="1663" spans="1:39" ht="33" hidden="1" x14ac:dyDescent="0.25">
      <c r="A1663" s="25" t="s">
        <v>367</v>
      </c>
      <c r="B1663" s="25" t="s">
        <v>1040</v>
      </c>
      <c r="C1663" s="39">
        <v>451702</v>
      </c>
      <c r="D1663" s="25" t="s">
        <v>2362</v>
      </c>
      <c r="E1663" s="25" t="s">
        <v>53</v>
      </c>
      <c r="F1663" s="25" t="s">
        <v>54</v>
      </c>
      <c r="G1663" s="25" t="s">
        <v>90</v>
      </c>
      <c r="H1663" s="25" t="s">
        <v>83</v>
      </c>
      <c r="I1663" s="25" t="s">
        <v>56</v>
      </c>
      <c r="J1663" s="17"/>
      <c r="K1663" s="25" t="s">
        <v>65</v>
      </c>
      <c r="L1663" s="25" t="s">
        <v>435</v>
      </c>
      <c r="M1663" s="25" t="s">
        <v>387</v>
      </c>
      <c r="N1663" s="26">
        <v>30897.29</v>
      </c>
      <c r="O1663" s="26">
        <v>36444.6</v>
      </c>
      <c r="P1663" s="27">
        <v>5547.3099999999977</v>
      </c>
      <c r="Q1663" s="28">
        <v>0.17954034156393645</v>
      </c>
      <c r="R1663" s="29">
        <v>10400.41</v>
      </c>
      <c r="S1663" s="29">
        <v>13010.54</v>
      </c>
      <c r="T1663" s="30">
        <v>2610.130000000001</v>
      </c>
      <c r="U1663" s="31">
        <v>0.25096414468275779</v>
      </c>
      <c r="V1663" s="26">
        <v>9731.94</v>
      </c>
      <c r="W1663" s="26">
        <v>10844.79</v>
      </c>
      <c r="X1663" s="27">
        <v>1112.8500000000004</v>
      </c>
      <c r="Y1663" s="28">
        <v>0.11435027342955262</v>
      </c>
      <c r="Z1663" s="29">
        <v>3289.4</v>
      </c>
      <c r="AA1663" s="29">
        <v>4662</v>
      </c>
      <c r="AB1663" s="30">
        <v>1372.6</v>
      </c>
      <c r="AC1663" s="32">
        <v>0.41727974706633425</v>
      </c>
      <c r="AD1663" s="26">
        <v>7475.54</v>
      </c>
      <c r="AE1663" s="26">
        <v>7927.27</v>
      </c>
      <c r="AF1663" s="27">
        <v>451.73000000000047</v>
      </c>
      <c r="AG1663" s="33">
        <v>6.0427741674848968E-2</v>
      </c>
      <c r="AH1663" s="34">
        <v>146</v>
      </c>
      <c r="AI1663" s="34">
        <v>183.5</v>
      </c>
      <c r="AJ1663" s="34">
        <v>37.5</v>
      </c>
      <c r="AK1663" s="32">
        <v>0.25684931506849318</v>
      </c>
      <c r="AL1663" s="35">
        <v>43507.041655092595</v>
      </c>
      <c r="AM1663" s="16"/>
    </row>
    <row r="1664" spans="1:39" ht="24.75" hidden="1" x14ac:dyDescent="0.25">
      <c r="A1664" s="25" t="s">
        <v>367</v>
      </c>
      <c r="B1664" s="25" t="s">
        <v>1043</v>
      </c>
      <c r="C1664" s="39">
        <v>451703</v>
      </c>
      <c r="D1664" s="25" t="s">
        <v>2386</v>
      </c>
      <c r="E1664" s="25" t="s">
        <v>53</v>
      </c>
      <c r="F1664" s="25" t="s">
        <v>63</v>
      </c>
      <c r="G1664" s="25" t="s">
        <v>56</v>
      </c>
      <c r="H1664" s="25" t="s">
        <v>56</v>
      </c>
      <c r="I1664" s="25" t="s">
        <v>56</v>
      </c>
      <c r="J1664" s="25" t="s">
        <v>369</v>
      </c>
      <c r="K1664" s="25" t="s">
        <v>65</v>
      </c>
      <c r="L1664" s="25" t="s">
        <v>1045</v>
      </c>
      <c r="M1664" s="25" t="s">
        <v>419</v>
      </c>
      <c r="N1664" s="26">
        <v>0</v>
      </c>
      <c r="O1664" s="26">
        <v>0</v>
      </c>
      <c r="P1664" s="27">
        <v>0</v>
      </c>
      <c r="Q1664" s="18"/>
      <c r="R1664" s="29">
        <v>0</v>
      </c>
      <c r="S1664" s="29">
        <v>0</v>
      </c>
      <c r="T1664" s="30">
        <v>0</v>
      </c>
      <c r="U1664" s="19"/>
      <c r="V1664" s="26">
        <v>0</v>
      </c>
      <c r="W1664" s="26">
        <v>0</v>
      </c>
      <c r="X1664" s="27">
        <v>0</v>
      </c>
      <c r="Y1664" s="18"/>
      <c r="Z1664" s="29">
        <v>0</v>
      </c>
      <c r="AA1664" s="29">
        <v>0</v>
      </c>
      <c r="AB1664" s="30">
        <v>0</v>
      </c>
      <c r="AC1664" s="19"/>
      <c r="AD1664" s="26">
        <v>0</v>
      </c>
      <c r="AE1664" s="26">
        <v>0</v>
      </c>
      <c r="AF1664" s="27">
        <v>0</v>
      </c>
      <c r="AG1664" s="18"/>
      <c r="AH1664" s="34">
        <v>0</v>
      </c>
      <c r="AI1664" s="34">
        <v>0</v>
      </c>
      <c r="AJ1664" s="34">
        <v>0</v>
      </c>
      <c r="AK1664" s="19"/>
      <c r="AL1664" s="35">
        <v>43768.041655092595</v>
      </c>
      <c r="AM1664" s="16"/>
    </row>
    <row r="1665" spans="1:39" ht="33" hidden="1" x14ac:dyDescent="0.25">
      <c r="A1665" s="25" t="s">
        <v>367</v>
      </c>
      <c r="B1665" s="25" t="s">
        <v>1043</v>
      </c>
      <c r="C1665" s="39">
        <v>451704</v>
      </c>
      <c r="D1665" s="25" t="s">
        <v>2233</v>
      </c>
      <c r="E1665" s="25" t="s">
        <v>53</v>
      </c>
      <c r="F1665" s="25" t="s">
        <v>63</v>
      </c>
      <c r="G1665" s="25" t="s">
        <v>56</v>
      </c>
      <c r="H1665" s="25" t="s">
        <v>56</v>
      </c>
      <c r="I1665" s="25" t="s">
        <v>56</v>
      </c>
      <c r="J1665" s="25" t="s">
        <v>369</v>
      </c>
      <c r="K1665" s="25" t="s">
        <v>65</v>
      </c>
      <c r="L1665" s="25" t="s">
        <v>1045</v>
      </c>
      <c r="M1665" s="25" t="s">
        <v>419</v>
      </c>
      <c r="N1665" s="26">
        <v>0</v>
      </c>
      <c r="O1665" s="26">
        <v>0</v>
      </c>
      <c r="P1665" s="27">
        <v>0</v>
      </c>
      <c r="Q1665" s="18"/>
      <c r="R1665" s="29">
        <v>0</v>
      </c>
      <c r="S1665" s="29">
        <v>0</v>
      </c>
      <c r="T1665" s="30">
        <v>0</v>
      </c>
      <c r="U1665" s="19"/>
      <c r="V1665" s="26">
        <v>0</v>
      </c>
      <c r="W1665" s="26">
        <v>0</v>
      </c>
      <c r="X1665" s="27">
        <v>0</v>
      </c>
      <c r="Y1665" s="18"/>
      <c r="Z1665" s="29">
        <v>0</v>
      </c>
      <c r="AA1665" s="29">
        <v>0</v>
      </c>
      <c r="AB1665" s="30">
        <v>0</v>
      </c>
      <c r="AC1665" s="19"/>
      <c r="AD1665" s="26">
        <v>0</v>
      </c>
      <c r="AE1665" s="26">
        <v>0</v>
      </c>
      <c r="AF1665" s="27">
        <v>0</v>
      </c>
      <c r="AG1665" s="18"/>
      <c r="AH1665" s="34">
        <v>0</v>
      </c>
      <c r="AI1665" s="34">
        <v>0</v>
      </c>
      <c r="AJ1665" s="34">
        <v>0</v>
      </c>
      <c r="AK1665" s="19"/>
      <c r="AL1665" s="35">
        <v>43768.041655092595</v>
      </c>
      <c r="AM1665" s="16"/>
    </row>
    <row r="1666" spans="1:39" ht="33" hidden="1" x14ac:dyDescent="0.25">
      <c r="A1666" s="25" t="s">
        <v>367</v>
      </c>
      <c r="B1666" s="25" t="s">
        <v>1040</v>
      </c>
      <c r="C1666" s="39">
        <v>451708</v>
      </c>
      <c r="D1666" s="25" t="s">
        <v>2447</v>
      </c>
      <c r="E1666" s="25" t="s">
        <v>53</v>
      </c>
      <c r="F1666" s="25" t="s">
        <v>54</v>
      </c>
      <c r="G1666" s="25" t="s">
        <v>79</v>
      </c>
      <c r="H1666" s="25" t="s">
        <v>56</v>
      </c>
      <c r="I1666" s="25" t="s">
        <v>56</v>
      </c>
      <c r="J1666" s="17"/>
      <c r="K1666" s="25" t="s">
        <v>65</v>
      </c>
      <c r="L1666" s="25" t="s">
        <v>435</v>
      </c>
      <c r="M1666" s="25" t="s">
        <v>387</v>
      </c>
      <c r="N1666" s="26">
        <v>14927.15</v>
      </c>
      <c r="O1666" s="26">
        <v>14733</v>
      </c>
      <c r="P1666" s="27">
        <v>-194.14999999999964</v>
      </c>
      <c r="Q1666" s="28">
        <v>-1.3006501575987355E-2</v>
      </c>
      <c r="R1666" s="29">
        <v>5026.82</v>
      </c>
      <c r="S1666" s="29">
        <v>5053.1899999999996</v>
      </c>
      <c r="T1666" s="30">
        <v>26.369999999999891</v>
      </c>
      <c r="U1666" s="31">
        <v>5.2458612005203869E-3</v>
      </c>
      <c r="V1666" s="26">
        <v>8611.73</v>
      </c>
      <c r="W1666" s="26">
        <v>7366.14</v>
      </c>
      <c r="X1666" s="27">
        <v>-1245.5899999999992</v>
      </c>
      <c r="Y1666" s="28">
        <v>-0.14463876596223979</v>
      </c>
      <c r="Z1666" s="29">
        <v>1288.5999999999999</v>
      </c>
      <c r="AA1666" s="29">
        <v>197.08</v>
      </c>
      <c r="AB1666" s="30">
        <v>-1091.52</v>
      </c>
      <c r="AC1666" s="32">
        <v>-0.84705882352941186</v>
      </c>
      <c r="AD1666" s="26">
        <v>0</v>
      </c>
      <c r="AE1666" s="26">
        <v>0</v>
      </c>
      <c r="AF1666" s="27">
        <v>0</v>
      </c>
      <c r="AG1666" s="18"/>
      <c r="AH1666" s="34">
        <v>68</v>
      </c>
      <c r="AI1666" s="34">
        <v>73.75</v>
      </c>
      <c r="AJ1666" s="34">
        <v>5.75</v>
      </c>
      <c r="AK1666" s="32">
        <v>8.455882352941177E-2</v>
      </c>
      <c r="AL1666" s="35">
        <v>43517.041655092595</v>
      </c>
      <c r="AM1666" s="16"/>
    </row>
    <row r="1667" spans="1:39" ht="24.75" hidden="1" x14ac:dyDescent="0.25">
      <c r="A1667" s="25" t="s">
        <v>367</v>
      </c>
      <c r="B1667" s="25" t="s">
        <v>1043</v>
      </c>
      <c r="C1667" s="39">
        <v>451709</v>
      </c>
      <c r="D1667" s="25" t="s">
        <v>2464</v>
      </c>
      <c r="E1667" s="25" t="s">
        <v>53</v>
      </c>
      <c r="F1667" s="25" t="s">
        <v>63</v>
      </c>
      <c r="G1667" s="25" t="s">
        <v>56</v>
      </c>
      <c r="H1667" s="25" t="s">
        <v>56</v>
      </c>
      <c r="I1667" s="25" t="s">
        <v>56</v>
      </c>
      <c r="J1667" s="25" t="s">
        <v>369</v>
      </c>
      <c r="K1667" s="25" t="s">
        <v>65</v>
      </c>
      <c r="L1667" s="25" t="s">
        <v>1045</v>
      </c>
      <c r="M1667" s="25" t="s">
        <v>419</v>
      </c>
      <c r="N1667" s="26">
        <v>0</v>
      </c>
      <c r="O1667" s="26">
        <v>0</v>
      </c>
      <c r="P1667" s="27">
        <v>0</v>
      </c>
      <c r="Q1667" s="18"/>
      <c r="R1667" s="29">
        <v>0</v>
      </c>
      <c r="S1667" s="29">
        <v>0</v>
      </c>
      <c r="T1667" s="30">
        <v>0</v>
      </c>
      <c r="U1667" s="19"/>
      <c r="V1667" s="26">
        <v>0</v>
      </c>
      <c r="W1667" s="26">
        <v>0</v>
      </c>
      <c r="X1667" s="27">
        <v>0</v>
      </c>
      <c r="Y1667" s="18"/>
      <c r="Z1667" s="29">
        <v>0</v>
      </c>
      <c r="AA1667" s="29">
        <v>0</v>
      </c>
      <c r="AB1667" s="30">
        <v>0</v>
      </c>
      <c r="AC1667" s="19"/>
      <c r="AD1667" s="26">
        <v>0</v>
      </c>
      <c r="AE1667" s="26">
        <v>0</v>
      </c>
      <c r="AF1667" s="27">
        <v>0</v>
      </c>
      <c r="AG1667" s="18"/>
      <c r="AH1667" s="34">
        <v>0</v>
      </c>
      <c r="AI1667" s="34">
        <v>0</v>
      </c>
      <c r="AJ1667" s="34">
        <v>0</v>
      </c>
      <c r="AK1667" s="19"/>
      <c r="AL1667" s="35">
        <v>43631.041655092595</v>
      </c>
      <c r="AM1667" s="16"/>
    </row>
    <row r="1668" spans="1:39" ht="24.75" hidden="1" x14ac:dyDescent="0.25">
      <c r="A1668" s="25" t="s">
        <v>367</v>
      </c>
      <c r="B1668" s="25" t="s">
        <v>1043</v>
      </c>
      <c r="C1668" s="39">
        <v>451710</v>
      </c>
      <c r="D1668" s="25" t="s">
        <v>2435</v>
      </c>
      <c r="E1668" s="25" t="s">
        <v>53</v>
      </c>
      <c r="F1668" s="25" t="s">
        <v>63</v>
      </c>
      <c r="G1668" s="25" t="s">
        <v>56</v>
      </c>
      <c r="H1668" s="25" t="s">
        <v>56</v>
      </c>
      <c r="I1668" s="25" t="s">
        <v>56</v>
      </c>
      <c r="J1668" s="25" t="s">
        <v>369</v>
      </c>
      <c r="K1668" s="25" t="s">
        <v>65</v>
      </c>
      <c r="L1668" s="25" t="s">
        <v>1045</v>
      </c>
      <c r="M1668" s="25" t="s">
        <v>419</v>
      </c>
      <c r="N1668" s="26">
        <v>0</v>
      </c>
      <c r="O1668" s="26">
        <v>0</v>
      </c>
      <c r="P1668" s="27">
        <v>0</v>
      </c>
      <c r="Q1668" s="18"/>
      <c r="R1668" s="29">
        <v>0</v>
      </c>
      <c r="S1668" s="29">
        <v>0</v>
      </c>
      <c r="T1668" s="30">
        <v>0</v>
      </c>
      <c r="U1668" s="19"/>
      <c r="V1668" s="26">
        <v>0</v>
      </c>
      <c r="W1668" s="26">
        <v>0</v>
      </c>
      <c r="X1668" s="27">
        <v>0</v>
      </c>
      <c r="Y1668" s="18"/>
      <c r="Z1668" s="29">
        <v>0</v>
      </c>
      <c r="AA1668" s="29">
        <v>0</v>
      </c>
      <c r="AB1668" s="30">
        <v>0</v>
      </c>
      <c r="AC1668" s="19"/>
      <c r="AD1668" s="26">
        <v>0</v>
      </c>
      <c r="AE1668" s="26">
        <v>0</v>
      </c>
      <c r="AF1668" s="27">
        <v>0</v>
      </c>
      <c r="AG1668" s="18"/>
      <c r="AH1668" s="34">
        <v>0</v>
      </c>
      <c r="AI1668" s="34">
        <v>0</v>
      </c>
      <c r="AJ1668" s="34">
        <v>0</v>
      </c>
      <c r="AK1668" s="19"/>
      <c r="AL1668" s="35">
        <v>43631.041655092595</v>
      </c>
      <c r="AM1668" s="16"/>
    </row>
    <row r="1669" spans="1:39" ht="33" hidden="1" x14ac:dyDescent="0.25">
      <c r="A1669" s="25" t="s">
        <v>367</v>
      </c>
      <c r="B1669" s="25" t="s">
        <v>1040</v>
      </c>
      <c r="C1669" s="39">
        <v>451711</v>
      </c>
      <c r="D1669" s="25" t="s">
        <v>2458</v>
      </c>
      <c r="E1669" s="25" t="s">
        <v>53</v>
      </c>
      <c r="F1669" s="25" t="s">
        <v>54</v>
      </c>
      <c r="G1669" s="25" t="s">
        <v>289</v>
      </c>
      <c r="H1669" s="25" t="s">
        <v>56</v>
      </c>
      <c r="I1669" s="25" t="s">
        <v>56</v>
      </c>
      <c r="J1669" s="25" t="s">
        <v>369</v>
      </c>
      <c r="K1669" s="25" t="s">
        <v>65</v>
      </c>
      <c r="L1669" s="25" t="s">
        <v>435</v>
      </c>
      <c r="M1669" s="25" t="s">
        <v>387</v>
      </c>
      <c r="N1669" s="26">
        <v>11948.43</v>
      </c>
      <c r="O1669" s="26">
        <v>7649.21</v>
      </c>
      <c r="P1669" s="27">
        <v>-4299.22</v>
      </c>
      <c r="Q1669" s="28">
        <v>-0.35981463673470071</v>
      </c>
      <c r="R1669" s="29">
        <v>1564.77</v>
      </c>
      <c r="S1669" s="29">
        <v>770.96</v>
      </c>
      <c r="T1669" s="30">
        <v>-793.81</v>
      </c>
      <c r="U1669" s="31">
        <v>-0.5073013925369223</v>
      </c>
      <c r="V1669" s="26">
        <v>1211.5899999999999</v>
      </c>
      <c r="W1669" s="26">
        <v>638.23</v>
      </c>
      <c r="X1669" s="27">
        <v>-573.3599999999999</v>
      </c>
      <c r="Y1669" s="28">
        <v>-0.47322939278138637</v>
      </c>
      <c r="Z1669" s="29">
        <v>7079.07</v>
      </c>
      <c r="AA1669" s="29">
        <v>135</v>
      </c>
      <c r="AB1669" s="30">
        <v>-6944.07</v>
      </c>
      <c r="AC1669" s="32">
        <v>-0.98092969839258548</v>
      </c>
      <c r="AD1669" s="26">
        <v>2093</v>
      </c>
      <c r="AE1669" s="26">
        <v>0</v>
      </c>
      <c r="AF1669" s="27">
        <v>-2093</v>
      </c>
      <c r="AG1669" s="33">
        <v>-1</v>
      </c>
      <c r="AH1669" s="34">
        <v>103.5</v>
      </c>
      <c r="AI1669" s="34">
        <v>85</v>
      </c>
      <c r="AJ1669" s="34">
        <v>-18.5</v>
      </c>
      <c r="AK1669" s="32">
        <v>-0.17874396135265699</v>
      </c>
      <c r="AL1669" s="35">
        <v>43631.041655092595</v>
      </c>
      <c r="AM1669" s="16"/>
    </row>
    <row r="1670" spans="1:39" ht="24.75" hidden="1" x14ac:dyDescent="0.25">
      <c r="A1670" s="25" t="s">
        <v>367</v>
      </c>
      <c r="B1670" s="25" t="s">
        <v>1136</v>
      </c>
      <c r="C1670" s="39">
        <v>451712</v>
      </c>
      <c r="D1670" s="25" t="s">
        <v>5449</v>
      </c>
      <c r="E1670" s="25" t="s">
        <v>62</v>
      </c>
      <c r="F1670" s="25" t="s">
        <v>54</v>
      </c>
      <c r="G1670" s="25" t="s">
        <v>79</v>
      </c>
      <c r="H1670" s="17"/>
      <c r="I1670" s="17"/>
      <c r="J1670" s="25" t="s">
        <v>369</v>
      </c>
      <c r="K1670" s="25" t="s">
        <v>65</v>
      </c>
      <c r="L1670" s="25" t="s">
        <v>435</v>
      </c>
      <c r="M1670" s="25" t="s">
        <v>374</v>
      </c>
      <c r="N1670" s="26">
        <v>47218.03</v>
      </c>
      <c r="O1670" s="26">
        <v>48235.45</v>
      </c>
      <c r="P1670" s="27">
        <v>1017.4199999999983</v>
      </c>
      <c r="Q1670" s="28">
        <v>2.1547277597138176E-2</v>
      </c>
      <c r="R1670" s="29">
        <v>7778.14</v>
      </c>
      <c r="S1670" s="29">
        <v>4324.5600000000004</v>
      </c>
      <c r="T1670" s="30">
        <v>-3453.58</v>
      </c>
      <c r="U1670" s="31">
        <v>-0.44401103605746356</v>
      </c>
      <c r="V1670" s="26">
        <v>38818.15</v>
      </c>
      <c r="W1670" s="26">
        <v>41301.39</v>
      </c>
      <c r="X1670" s="27">
        <v>2483.239999999998</v>
      </c>
      <c r="Y1670" s="28">
        <v>6.397110629950159E-2</v>
      </c>
      <c r="Z1670" s="29">
        <v>621.74</v>
      </c>
      <c r="AA1670" s="29">
        <v>1129.8800000000001</v>
      </c>
      <c r="AB1670" s="30">
        <v>508.1400000000001</v>
      </c>
      <c r="AC1670" s="32">
        <v>0.81728696882941443</v>
      </c>
      <c r="AD1670" s="26">
        <v>0</v>
      </c>
      <c r="AE1670" s="26">
        <v>890.5</v>
      </c>
      <c r="AF1670" s="27">
        <v>890.5</v>
      </c>
      <c r="AG1670" s="18"/>
      <c r="AH1670" s="34">
        <v>50.5</v>
      </c>
      <c r="AI1670" s="34">
        <v>51</v>
      </c>
      <c r="AJ1670" s="34">
        <v>0.5</v>
      </c>
      <c r="AK1670" s="32">
        <v>9.9009900990099011E-3</v>
      </c>
      <c r="AL1670" s="35">
        <v>44879.041666666664</v>
      </c>
      <c r="AM1670" s="16"/>
    </row>
    <row r="1671" spans="1:39" ht="24.75" hidden="1" x14ac:dyDescent="0.25">
      <c r="A1671" s="25" t="s">
        <v>367</v>
      </c>
      <c r="B1671" s="25" t="s">
        <v>1043</v>
      </c>
      <c r="C1671" s="39">
        <v>451714</v>
      </c>
      <c r="D1671" s="25" t="s">
        <v>2411</v>
      </c>
      <c r="E1671" s="25" t="s">
        <v>53</v>
      </c>
      <c r="F1671" s="25" t="s">
        <v>63</v>
      </c>
      <c r="G1671" s="25" t="s">
        <v>56</v>
      </c>
      <c r="H1671" s="25" t="s">
        <v>56</v>
      </c>
      <c r="I1671" s="25" t="s">
        <v>56</v>
      </c>
      <c r="J1671" s="25" t="s">
        <v>369</v>
      </c>
      <c r="K1671" s="25" t="s">
        <v>65</v>
      </c>
      <c r="L1671" s="25" t="s">
        <v>1045</v>
      </c>
      <c r="M1671" s="25" t="s">
        <v>419</v>
      </c>
      <c r="N1671" s="26">
        <v>0</v>
      </c>
      <c r="O1671" s="26">
        <v>0</v>
      </c>
      <c r="P1671" s="27">
        <v>0</v>
      </c>
      <c r="Q1671" s="18"/>
      <c r="R1671" s="29">
        <v>0</v>
      </c>
      <c r="S1671" s="29">
        <v>0</v>
      </c>
      <c r="T1671" s="30">
        <v>0</v>
      </c>
      <c r="U1671" s="19"/>
      <c r="V1671" s="26">
        <v>0</v>
      </c>
      <c r="W1671" s="26">
        <v>0</v>
      </c>
      <c r="X1671" s="27">
        <v>0</v>
      </c>
      <c r="Y1671" s="18"/>
      <c r="Z1671" s="29">
        <v>0</v>
      </c>
      <c r="AA1671" s="29">
        <v>0</v>
      </c>
      <c r="AB1671" s="30">
        <v>0</v>
      </c>
      <c r="AC1671" s="19"/>
      <c r="AD1671" s="26">
        <v>0</v>
      </c>
      <c r="AE1671" s="26">
        <v>0</v>
      </c>
      <c r="AF1671" s="27">
        <v>0</v>
      </c>
      <c r="AG1671" s="18"/>
      <c r="AH1671" s="34">
        <v>0</v>
      </c>
      <c r="AI1671" s="34">
        <v>0</v>
      </c>
      <c r="AJ1671" s="34">
        <v>0</v>
      </c>
      <c r="AK1671" s="19"/>
      <c r="AL1671" s="35">
        <v>43727.041655092595</v>
      </c>
      <c r="AM1671" s="16"/>
    </row>
    <row r="1672" spans="1:39" ht="24.75" hidden="1" x14ac:dyDescent="0.25">
      <c r="A1672" s="25" t="s">
        <v>367</v>
      </c>
      <c r="B1672" s="25" t="s">
        <v>1043</v>
      </c>
      <c r="C1672" s="39">
        <v>451715</v>
      </c>
      <c r="D1672" s="25" t="s">
        <v>2449</v>
      </c>
      <c r="E1672" s="25" t="s">
        <v>53</v>
      </c>
      <c r="F1672" s="25" t="s">
        <v>63</v>
      </c>
      <c r="G1672" s="25" t="s">
        <v>56</v>
      </c>
      <c r="H1672" s="25" t="s">
        <v>56</v>
      </c>
      <c r="I1672" s="25" t="s">
        <v>56</v>
      </c>
      <c r="J1672" s="25" t="s">
        <v>369</v>
      </c>
      <c r="K1672" s="25" t="s">
        <v>65</v>
      </c>
      <c r="L1672" s="25" t="s">
        <v>1045</v>
      </c>
      <c r="M1672" s="25" t="s">
        <v>419</v>
      </c>
      <c r="N1672" s="26">
        <v>0</v>
      </c>
      <c r="O1672" s="26">
        <v>0</v>
      </c>
      <c r="P1672" s="27">
        <v>0</v>
      </c>
      <c r="Q1672" s="18"/>
      <c r="R1672" s="29">
        <v>0</v>
      </c>
      <c r="S1672" s="29">
        <v>0</v>
      </c>
      <c r="T1672" s="30">
        <v>0</v>
      </c>
      <c r="U1672" s="19"/>
      <c r="V1672" s="26">
        <v>0</v>
      </c>
      <c r="W1672" s="26">
        <v>0</v>
      </c>
      <c r="X1672" s="27">
        <v>0</v>
      </c>
      <c r="Y1672" s="18"/>
      <c r="Z1672" s="29">
        <v>0</v>
      </c>
      <c r="AA1672" s="29">
        <v>0</v>
      </c>
      <c r="AB1672" s="30">
        <v>0</v>
      </c>
      <c r="AC1672" s="19"/>
      <c r="AD1672" s="26">
        <v>0</v>
      </c>
      <c r="AE1672" s="26">
        <v>0</v>
      </c>
      <c r="AF1672" s="27">
        <v>0</v>
      </c>
      <c r="AG1672" s="18"/>
      <c r="AH1672" s="34">
        <v>0</v>
      </c>
      <c r="AI1672" s="34">
        <v>0</v>
      </c>
      <c r="AJ1672" s="34">
        <v>0</v>
      </c>
      <c r="AK1672" s="19"/>
      <c r="AL1672" s="35">
        <v>43727.041655092595</v>
      </c>
      <c r="AM1672" s="16"/>
    </row>
    <row r="1673" spans="1:39" ht="33" hidden="1" x14ac:dyDescent="0.25">
      <c r="A1673" s="25" t="s">
        <v>367</v>
      </c>
      <c r="B1673" s="25" t="s">
        <v>1040</v>
      </c>
      <c r="C1673" s="39">
        <v>451716</v>
      </c>
      <c r="D1673" s="25" t="s">
        <v>2451</v>
      </c>
      <c r="E1673" s="25" t="s">
        <v>62</v>
      </c>
      <c r="F1673" s="25" t="s">
        <v>54</v>
      </c>
      <c r="G1673" s="25" t="s">
        <v>289</v>
      </c>
      <c r="H1673" s="17"/>
      <c r="I1673" s="17"/>
      <c r="J1673" s="25" t="s">
        <v>369</v>
      </c>
      <c r="K1673" s="25" t="s">
        <v>65</v>
      </c>
      <c r="L1673" s="25" t="s">
        <v>435</v>
      </c>
      <c r="M1673" s="25" t="s">
        <v>387</v>
      </c>
      <c r="N1673" s="26">
        <v>67936.23</v>
      </c>
      <c r="O1673" s="26">
        <v>70750.240000000005</v>
      </c>
      <c r="P1673" s="27">
        <v>2814.0100000000093</v>
      </c>
      <c r="Q1673" s="28">
        <v>4.1421344693398643E-2</v>
      </c>
      <c r="R1673" s="29">
        <v>20340.02</v>
      </c>
      <c r="S1673" s="29">
        <v>9562.52</v>
      </c>
      <c r="T1673" s="30">
        <v>-10777.5</v>
      </c>
      <c r="U1673" s="31">
        <v>-0.52986673562759523</v>
      </c>
      <c r="V1673" s="26">
        <v>36957.86</v>
      </c>
      <c r="W1673" s="26">
        <v>41123.42</v>
      </c>
      <c r="X1673" s="27">
        <v>4165.5599999999977</v>
      </c>
      <c r="Y1673" s="28">
        <v>0.11271107147437642</v>
      </c>
      <c r="Z1673" s="29">
        <v>4626.8</v>
      </c>
      <c r="AA1673" s="29">
        <v>2976.5</v>
      </c>
      <c r="AB1673" s="30">
        <v>-1650.3000000000002</v>
      </c>
      <c r="AC1673" s="32">
        <v>-0.35668280453012885</v>
      </c>
      <c r="AD1673" s="26">
        <v>6011.55</v>
      </c>
      <c r="AE1673" s="26">
        <v>3632.01</v>
      </c>
      <c r="AF1673" s="27">
        <v>-2379.54</v>
      </c>
      <c r="AG1673" s="33">
        <v>-0.3958280310402475</v>
      </c>
      <c r="AH1673" s="34">
        <v>294</v>
      </c>
      <c r="AI1673" s="34">
        <v>262</v>
      </c>
      <c r="AJ1673" s="34">
        <v>-32</v>
      </c>
      <c r="AK1673" s="32">
        <v>-0.10884353741496598</v>
      </c>
      <c r="AL1673" s="35">
        <v>43727.041655092595</v>
      </c>
      <c r="AM1673" s="16"/>
    </row>
    <row r="1674" spans="1:39" ht="24.75" hidden="1" x14ac:dyDescent="0.25">
      <c r="A1674" s="25" t="s">
        <v>367</v>
      </c>
      <c r="B1674" s="25" t="s">
        <v>1040</v>
      </c>
      <c r="C1674" s="39">
        <v>451717</v>
      </c>
      <c r="D1674" s="25" t="s">
        <v>2452</v>
      </c>
      <c r="E1674" s="25" t="s">
        <v>62</v>
      </c>
      <c r="F1674" s="25" t="s">
        <v>54</v>
      </c>
      <c r="G1674" s="25" t="s">
        <v>289</v>
      </c>
      <c r="H1674" s="17"/>
      <c r="I1674" s="17"/>
      <c r="J1674" s="25" t="s">
        <v>369</v>
      </c>
      <c r="K1674" s="25" t="s">
        <v>65</v>
      </c>
      <c r="L1674" s="25" t="s">
        <v>435</v>
      </c>
      <c r="M1674" s="25" t="s">
        <v>387</v>
      </c>
      <c r="N1674" s="26">
        <v>73624.34</v>
      </c>
      <c r="O1674" s="26">
        <v>85078.39</v>
      </c>
      <c r="P1674" s="27">
        <v>11454.050000000003</v>
      </c>
      <c r="Q1674" s="28">
        <v>0.15557422993537195</v>
      </c>
      <c r="R1674" s="29">
        <v>26883.439999999999</v>
      </c>
      <c r="S1674" s="29">
        <v>27441.7</v>
      </c>
      <c r="T1674" s="30">
        <v>558.26000000000204</v>
      </c>
      <c r="U1674" s="31">
        <v>2.076594364411705E-2</v>
      </c>
      <c r="V1674" s="26">
        <v>34435.75</v>
      </c>
      <c r="W1674" s="26">
        <v>38716.76</v>
      </c>
      <c r="X1674" s="27">
        <v>4281.010000000002</v>
      </c>
      <c r="Y1674" s="28">
        <v>0.12431876755987606</v>
      </c>
      <c r="Z1674" s="29">
        <v>6183.6</v>
      </c>
      <c r="AA1674" s="29">
        <v>6589.5</v>
      </c>
      <c r="AB1674" s="30">
        <v>405.89999999999964</v>
      </c>
      <c r="AC1674" s="32">
        <v>6.5641373956918242E-2</v>
      </c>
      <c r="AD1674" s="26">
        <v>6121.55</v>
      </c>
      <c r="AE1674" s="26">
        <v>5769.28</v>
      </c>
      <c r="AF1674" s="27">
        <v>-352.27000000000044</v>
      </c>
      <c r="AG1674" s="33">
        <v>-5.7545882987152019E-2</v>
      </c>
      <c r="AH1674" s="34">
        <v>382.5</v>
      </c>
      <c r="AI1674" s="34">
        <v>478</v>
      </c>
      <c r="AJ1674" s="34">
        <v>95.5</v>
      </c>
      <c r="AK1674" s="32">
        <v>0.24967320261437909</v>
      </c>
      <c r="AL1674" s="35">
        <v>43792.041655092595</v>
      </c>
      <c r="AM1674" s="16"/>
    </row>
    <row r="1675" spans="1:39" ht="24.75" hidden="1" x14ac:dyDescent="0.25">
      <c r="A1675" s="25" t="s">
        <v>367</v>
      </c>
      <c r="B1675" s="25" t="s">
        <v>1043</v>
      </c>
      <c r="C1675" s="39">
        <v>451718</v>
      </c>
      <c r="D1675" s="25" t="s">
        <v>2435</v>
      </c>
      <c r="E1675" s="25" t="s">
        <v>53</v>
      </c>
      <c r="F1675" s="25" t="s">
        <v>63</v>
      </c>
      <c r="G1675" s="25" t="s">
        <v>56</v>
      </c>
      <c r="H1675" s="25" t="s">
        <v>56</v>
      </c>
      <c r="I1675" s="25" t="s">
        <v>56</v>
      </c>
      <c r="J1675" s="25" t="s">
        <v>369</v>
      </c>
      <c r="K1675" s="25" t="s">
        <v>65</v>
      </c>
      <c r="L1675" s="25" t="s">
        <v>1045</v>
      </c>
      <c r="M1675" s="25" t="s">
        <v>419</v>
      </c>
      <c r="N1675" s="26">
        <v>0</v>
      </c>
      <c r="O1675" s="26">
        <v>0</v>
      </c>
      <c r="P1675" s="27">
        <v>0</v>
      </c>
      <c r="Q1675" s="18"/>
      <c r="R1675" s="29">
        <v>0</v>
      </c>
      <c r="S1675" s="29">
        <v>0</v>
      </c>
      <c r="T1675" s="30">
        <v>0</v>
      </c>
      <c r="U1675" s="19"/>
      <c r="V1675" s="26">
        <v>0</v>
      </c>
      <c r="W1675" s="26">
        <v>0</v>
      </c>
      <c r="X1675" s="27">
        <v>0</v>
      </c>
      <c r="Y1675" s="18"/>
      <c r="Z1675" s="29">
        <v>0</v>
      </c>
      <c r="AA1675" s="29">
        <v>0</v>
      </c>
      <c r="AB1675" s="30">
        <v>0</v>
      </c>
      <c r="AC1675" s="19"/>
      <c r="AD1675" s="26">
        <v>0</v>
      </c>
      <c r="AE1675" s="26">
        <v>0</v>
      </c>
      <c r="AF1675" s="27">
        <v>0</v>
      </c>
      <c r="AG1675" s="18"/>
      <c r="AH1675" s="34">
        <v>0</v>
      </c>
      <c r="AI1675" s="34">
        <v>0</v>
      </c>
      <c r="AJ1675" s="34">
        <v>0</v>
      </c>
      <c r="AK1675" s="19"/>
      <c r="AL1675" s="35">
        <v>43990.041666666664</v>
      </c>
      <c r="AM1675" s="16"/>
    </row>
    <row r="1676" spans="1:39" ht="33" hidden="1" x14ac:dyDescent="0.25">
      <c r="A1676" s="25" t="s">
        <v>367</v>
      </c>
      <c r="B1676" s="25" t="s">
        <v>1043</v>
      </c>
      <c r="C1676" s="39">
        <v>451719</v>
      </c>
      <c r="D1676" s="25" t="s">
        <v>2244</v>
      </c>
      <c r="E1676" s="25" t="s">
        <v>53</v>
      </c>
      <c r="F1676" s="25" t="s">
        <v>63</v>
      </c>
      <c r="G1676" s="25" t="s">
        <v>56</v>
      </c>
      <c r="H1676" s="25" t="s">
        <v>56</v>
      </c>
      <c r="I1676" s="25" t="s">
        <v>56</v>
      </c>
      <c r="J1676" s="25" t="s">
        <v>369</v>
      </c>
      <c r="K1676" s="25" t="s">
        <v>65</v>
      </c>
      <c r="L1676" s="25" t="s">
        <v>1045</v>
      </c>
      <c r="M1676" s="25" t="s">
        <v>419</v>
      </c>
      <c r="N1676" s="26">
        <v>0</v>
      </c>
      <c r="O1676" s="26">
        <v>0</v>
      </c>
      <c r="P1676" s="27">
        <v>0</v>
      </c>
      <c r="Q1676" s="18"/>
      <c r="R1676" s="29">
        <v>0</v>
      </c>
      <c r="S1676" s="29">
        <v>0</v>
      </c>
      <c r="T1676" s="30">
        <v>0</v>
      </c>
      <c r="U1676" s="19"/>
      <c r="V1676" s="26">
        <v>0</v>
      </c>
      <c r="W1676" s="26">
        <v>0</v>
      </c>
      <c r="X1676" s="27">
        <v>0</v>
      </c>
      <c r="Y1676" s="18"/>
      <c r="Z1676" s="29">
        <v>0</v>
      </c>
      <c r="AA1676" s="29">
        <v>0</v>
      </c>
      <c r="AB1676" s="30">
        <v>0</v>
      </c>
      <c r="AC1676" s="19"/>
      <c r="AD1676" s="26">
        <v>0</v>
      </c>
      <c r="AE1676" s="26">
        <v>0</v>
      </c>
      <c r="AF1676" s="27">
        <v>0</v>
      </c>
      <c r="AG1676" s="18"/>
      <c r="AH1676" s="34">
        <v>0</v>
      </c>
      <c r="AI1676" s="34">
        <v>0</v>
      </c>
      <c r="AJ1676" s="34">
        <v>0</v>
      </c>
      <c r="AK1676" s="19"/>
      <c r="AL1676" s="35">
        <v>43990.041666666664</v>
      </c>
      <c r="AM1676" s="16"/>
    </row>
    <row r="1677" spans="1:39" ht="33" hidden="1" x14ac:dyDescent="0.25">
      <c r="A1677" s="25" t="s">
        <v>367</v>
      </c>
      <c r="B1677" s="25" t="s">
        <v>1043</v>
      </c>
      <c r="C1677" s="39">
        <v>451720</v>
      </c>
      <c r="D1677" s="25" t="s">
        <v>2336</v>
      </c>
      <c r="E1677" s="25" t="s">
        <v>62</v>
      </c>
      <c r="F1677" s="25" t="s">
        <v>54</v>
      </c>
      <c r="G1677" s="25" t="s">
        <v>289</v>
      </c>
      <c r="H1677" s="17"/>
      <c r="I1677" s="17"/>
      <c r="J1677" s="25" t="s">
        <v>369</v>
      </c>
      <c r="K1677" s="25" t="s">
        <v>65</v>
      </c>
      <c r="L1677" s="25" t="s">
        <v>1045</v>
      </c>
      <c r="M1677" s="25" t="s">
        <v>374</v>
      </c>
      <c r="N1677" s="26">
        <v>224281.34</v>
      </c>
      <c r="O1677" s="26">
        <v>223917.55</v>
      </c>
      <c r="P1677" s="27">
        <v>-363.79000000000815</v>
      </c>
      <c r="Q1677" s="28">
        <v>-1.6220252652316422E-3</v>
      </c>
      <c r="R1677" s="29">
        <v>42922.28</v>
      </c>
      <c r="S1677" s="29">
        <v>27685.87</v>
      </c>
      <c r="T1677" s="30">
        <v>-15236.41</v>
      </c>
      <c r="U1677" s="31">
        <v>-0.35497671605515829</v>
      </c>
      <c r="V1677" s="26">
        <v>109626.75</v>
      </c>
      <c r="W1677" s="26">
        <v>126746.93</v>
      </c>
      <c r="X1677" s="27">
        <v>17120.179999999993</v>
      </c>
      <c r="Y1677" s="28">
        <v>0.15616790609956049</v>
      </c>
      <c r="Z1677" s="29">
        <v>4841.43</v>
      </c>
      <c r="AA1677" s="29">
        <v>5637.89</v>
      </c>
      <c r="AB1677" s="30">
        <v>796.46</v>
      </c>
      <c r="AC1677" s="32">
        <v>0.16450924623509997</v>
      </c>
      <c r="AD1677" s="26">
        <v>66890.880000000005</v>
      </c>
      <c r="AE1677" s="26">
        <v>60814.02</v>
      </c>
      <c r="AF1677" s="27">
        <v>-6076.8600000000079</v>
      </c>
      <c r="AG1677" s="33">
        <v>-9.0847362151611807E-2</v>
      </c>
      <c r="AH1677" s="34">
        <v>366.02</v>
      </c>
      <c r="AI1677" s="34">
        <v>248.25</v>
      </c>
      <c r="AJ1677" s="34">
        <v>-117.76999999999998</v>
      </c>
      <c r="AK1677" s="32">
        <v>-0.32175837385935191</v>
      </c>
      <c r="AL1677" s="35">
        <v>43990.041666666664</v>
      </c>
      <c r="AM1677" s="16"/>
    </row>
    <row r="1678" spans="1:39" ht="24.75" hidden="1" x14ac:dyDescent="0.25">
      <c r="A1678" s="25" t="s">
        <v>367</v>
      </c>
      <c r="B1678" s="25" t="s">
        <v>1043</v>
      </c>
      <c r="C1678" s="39">
        <v>451721</v>
      </c>
      <c r="D1678" s="25" t="s">
        <v>2450</v>
      </c>
      <c r="E1678" s="25" t="s">
        <v>62</v>
      </c>
      <c r="F1678" s="25" t="s">
        <v>54</v>
      </c>
      <c r="G1678" s="25" t="s">
        <v>289</v>
      </c>
      <c r="H1678" s="17"/>
      <c r="I1678" s="17"/>
      <c r="J1678" s="25" t="s">
        <v>369</v>
      </c>
      <c r="K1678" s="25" t="s">
        <v>65</v>
      </c>
      <c r="L1678" s="25" t="s">
        <v>1045</v>
      </c>
      <c r="M1678" s="25" t="s">
        <v>374</v>
      </c>
      <c r="N1678" s="26">
        <v>95727.37</v>
      </c>
      <c r="O1678" s="26">
        <v>83535.199999999997</v>
      </c>
      <c r="P1678" s="27">
        <v>-12192.169999999998</v>
      </c>
      <c r="Q1678" s="28">
        <v>-0.12736346982059571</v>
      </c>
      <c r="R1678" s="29">
        <v>26766.41</v>
      </c>
      <c r="S1678" s="29">
        <v>16848.72</v>
      </c>
      <c r="T1678" s="30">
        <v>-9917.6899999999987</v>
      </c>
      <c r="U1678" s="31">
        <v>-0.37052746333931219</v>
      </c>
      <c r="V1678" s="26">
        <v>33302.879999999997</v>
      </c>
      <c r="W1678" s="26">
        <v>39171.61</v>
      </c>
      <c r="X1678" s="27">
        <v>5868.7300000000032</v>
      </c>
      <c r="Y1678" s="28">
        <v>0.1762228972389176</v>
      </c>
      <c r="Z1678" s="29">
        <v>5207.4799999999996</v>
      </c>
      <c r="AA1678" s="29">
        <v>4947.45</v>
      </c>
      <c r="AB1678" s="30">
        <v>-260.02999999999975</v>
      </c>
      <c r="AC1678" s="32">
        <v>-4.9933941176922382E-2</v>
      </c>
      <c r="AD1678" s="26">
        <v>30450.6</v>
      </c>
      <c r="AE1678" s="26">
        <v>20436.099999999999</v>
      </c>
      <c r="AF1678" s="27">
        <v>-10014.5</v>
      </c>
      <c r="AG1678" s="33">
        <v>-0.328876935101443</v>
      </c>
      <c r="AH1678" s="34">
        <v>280</v>
      </c>
      <c r="AI1678" s="34">
        <v>143.5</v>
      </c>
      <c r="AJ1678" s="34">
        <v>-136.5</v>
      </c>
      <c r="AK1678" s="32">
        <v>-0.48749999999999999</v>
      </c>
      <c r="AL1678" s="35">
        <v>44012.041666666664</v>
      </c>
      <c r="AM1678" s="16"/>
    </row>
    <row r="1679" spans="1:39" ht="24.75" hidden="1" x14ac:dyDescent="0.25">
      <c r="A1679" s="25" t="s">
        <v>367</v>
      </c>
      <c r="B1679" s="25" t="s">
        <v>1043</v>
      </c>
      <c r="C1679" s="39">
        <v>451723</v>
      </c>
      <c r="D1679" s="25" t="s">
        <v>2483</v>
      </c>
      <c r="E1679" s="25" t="s">
        <v>53</v>
      </c>
      <c r="F1679" s="25" t="s">
        <v>63</v>
      </c>
      <c r="G1679" s="25" t="s">
        <v>56</v>
      </c>
      <c r="H1679" s="25" t="s">
        <v>56</v>
      </c>
      <c r="I1679" s="25" t="s">
        <v>56</v>
      </c>
      <c r="J1679" s="25" t="s">
        <v>369</v>
      </c>
      <c r="K1679" s="25" t="s">
        <v>65</v>
      </c>
      <c r="L1679" s="25" t="s">
        <v>1045</v>
      </c>
      <c r="M1679" s="25" t="s">
        <v>419</v>
      </c>
      <c r="N1679" s="26">
        <v>0</v>
      </c>
      <c r="O1679" s="26">
        <v>0</v>
      </c>
      <c r="P1679" s="27">
        <v>0</v>
      </c>
      <c r="Q1679" s="18"/>
      <c r="R1679" s="29">
        <v>0</v>
      </c>
      <c r="S1679" s="29">
        <v>0</v>
      </c>
      <c r="T1679" s="30">
        <v>0</v>
      </c>
      <c r="U1679" s="19"/>
      <c r="V1679" s="26">
        <v>0</v>
      </c>
      <c r="W1679" s="26">
        <v>0</v>
      </c>
      <c r="X1679" s="27">
        <v>0</v>
      </c>
      <c r="Y1679" s="18"/>
      <c r="Z1679" s="29">
        <v>0</v>
      </c>
      <c r="AA1679" s="29">
        <v>0</v>
      </c>
      <c r="AB1679" s="30">
        <v>0</v>
      </c>
      <c r="AC1679" s="19"/>
      <c r="AD1679" s="26">
        <v>0</v>
      </c>
      <c r="AE1679" s="26">
        <v>0</v>
      </c>
      <c r="AF1679" s="27">
        <v>0</v>
      </c>
      <c r="AG1679" s="18"/>
      <c r="AH1679" s="34">
        <v>0</v>
      </c>
      <c r="AI1679" s="34">
        <v>0</v>
      </c>
      <c r="AJ1679" s="34">
        <v>0</v>
      </c>
      <c r="AK1679" s="19"/>
      <c r="AL1679" s="35">
        <v>44053.041666666664</v>
      </c>
      <c r="AM1679" s="16"/>
    </row>
    <row r="1680" spans="1:39" ht="24.75" hidden="1" x14ac:dyDescent="0.25">
      <c r="A1680" s="25" t="s">
        <v>367</v>
      </c>
      <c r="B1680" s="25" t="s">
        <v>1043</v>
      </c>
      <c r="C1680" s="39">
        <v>451724</v>
      </c>
      <c r="D1680" s="25" t="s">
        <v>2498</v>
      </c>
      <c r="E1680" s="25" t="s">
        <v>53</v>
      </c>
      <c r="F1680" s="25" t="s">
        <v>63</v>
      </c>
      <c r="G1680" s="25" t="s">
        <v>56</v>
      </c>
      <c r="H1680" s="25" t="s">
        <v>56</v>
      </c>
      <c r="I1680" s="25" t="s">
        <v>56</v>
      </c>
      <c r="J1680" s="25" t="s">
        <v>369</v>
      </c>
      <c r="K1680" s="25" t="s">
        <v>65</v>
      </c>
      <c r="L1680" s="25" t="s">
        <v>1045</v>
      </c>
      <c r="M1680" s="25" t="s">
        <v>419</v>
      </c>
      <c r="N1680" s="26">
        <v>0</v>
      </c>
      <c r="O1680" s="26">
        <v>0</v>
      </c>
      <c r="P1680" s="27">
        <v>0</v>
      </c>
      <c r="Q1680" s="18"/>
      <c r="R1680" s="29">
        <v>0</v>
      </c>
      <c r="S1680" s="29">
        <v>0</v>
      </c>
      <c r="T1680" s="30">
        <v>0</v>
      </c>
      <c r="U1680" s="19"/>
      <c r="V1680" s="26">
        <v>0</v>
      </c>
      <c r="W1680" s="26">
        <v>0</v>
      </c>
      <c r="X1680" s="27">
        <v>0</v>
      </c>
      <c r="Y1680" s="18"/>
      <c r="Z1680" s="29">
        <v>0</v>
      </c>
      <c r="AA1680" s="29">
        <v>0</v>
      </c>
      <c r="AB1680" s="30">
        <v>0</v>
      </c>
      <c r="AC1680" s="19"/>
      <c r="AD1680" s="26">
        <v>0</v>
      </c>
      <c r="AE1680" s="26">
        <v>0</v>
      </c>
      <c r="AF1680" s="27">
        <v>0</v>
      </c>
      <c r="AG1680" s="18"/>
      <c r="AH1680" s="34">
        <v>0</v>
      </c>
      <c r="AI1680" s="34">
        <v>0</v>
      </c>
      <c r="AJ1680" s="34">
        <v>0</v>
      </c>
      <c r="AK1680" s="19"/>
      <c r="AL1680" s="35">
        <v>44053.041666666664</v>
      </c>
      <c r="AM1680" s="16"/>
    </row>
    <row r="1681" spans="1:39" ht="33" hidden="1" x14ac:dyDescent="0.25">
      <c r="A1681" s="25" t="s">
        <v>367</v>
      </c>
      <c r="B1681" s="25" t="s">
        <v>1043</v>
      </c>
      <c r="C1681" s="39">
        <v>451725</v>
      </c>
      <c r="D1681" s="25" t="s">
        <v>2501</v>
      </c>
      <c r="E1681" s="25" t="s">
        <v>62</v>
      </c>
      <c r="F1681" s="25" t="s">
        <v>54</v>
      </c>
      <c r="G1681" s="25" t="s">
        <v>289</v>
      </c>
      <c r="H1681" s="17"/>
      <c r="I1681" s="17"/>
      <c r="J1681" s="25" t="s">
        <v>369</v>
      </c>
      <c r="K1681" s="25" t="s">
        <v>65</v>
      </c>
      <c r="L1681" s="25" t="s">
        <v>1045</v>
      </c>
      <c r="M1681" s="25" t="s">
        <v>468</v>
      </c>
      <c r="N1681" s="26">
        <v>40398.04</v>
      </c>
      <c r="O1681" s="26">
        <v>45463.51</v>
      </c>
      <c r="P1681" s="27">
        <v>5065.4700000000012</v>
      </c>
      <c r="Q1681" s="28">
        <v>0.12538900402098718</v>
      </c>
      <c r="R1681" s="29">
        <v>17717.18</v>
      </c>
      <c r="S1681" s="29">
        <v>12604.47</v>
      </c>
      <c r="T1681" s="30">
        <v>-5112.7100000000009</v>
      </c>
      <c r="U1681" s="31">
        <v>-0.288573576607564</v>
      </c>
      <c r="V1681" s="26">
        <v>18285.009999999998</v>
      </c>
      <c r="W1681" s="26">
        <v>18266.39</v>
      </c>
      <c r="X1681" s="27">
        <v>-18.619999999998981</v>
      </c>
      <c r="Y1681" s="28">
        <v>-1.0183204712493447E-3</v>
      </c>
      <c r="Z1681" s="29">
        <v>2208.85</v>
      </c>
      <c r="AA1681" s="29">
        <v>3275.05</v>
      </c>
      <c r="AB1681" s="30">
        <v>1066.2000000000003</v>
      </c>
      <c r="AC1681" s="32">
        <v>0.4826946148448289</v>
      </c>
      <c r="AD1681" s="26">
        <v>2187</v>
      </c>
      <c r="AE1681" s="26">
        <v>8153.75</v>
      </c>
      <c r="AF1681" s="27">
        <v>5966.75</v>
      </c>
      <c r="AG1681" s="33">
        <v>2.728280749885688</v>
      </c>
      <c r="AH1681" s="34">
        <v>137</v>
      </c>
      <c r="AI1681" s="34">
        <v>56</v>
      </c>
      <c r="AJ1681" s="34">
        <v>-81</v>
      </c>
      <c r="AK1681" s="32">
        <v>-0.59124087591240881</v>
      </c>
      <c r="AL1681" s="35">
        <v>44053.041666666664</v>
      </c>
      <c r="AM1681" s="16"/>
    </row>
    <row r="1682" spans="1:39" ht="41.25" hidden="1" x14ac:dyDescent="0.25">
      <c r="A1682" s="25" t="s">
        <v>367</v>
      </c>
      <c r="B1682" s="25" t="s">
        <v>51</v>
      </c>
      <c r="C1682" s="39">
        <v>451728</v>
      </c>
      <c r="D1682" s="25" t="s">
        <v>2545</v>
      </c>
      <c r="E1682" s="25" t="s">
        <v>53</v>
      </c>
      <c r="F1682" s="25" t="s">
        <v>54</v>
      </c>
      <c r="G1682" s="25" t="s">
        <v>211</v>
      </c>
      <c r="H1682" s="17"/>
      <c r="I1682" s="17"/>
      <c r="J1682" s="25" t="s">
        <v>369</v>
      </c>
      <c r="K1682" s="25" t="s">
        <v>65</v>
      </c>
      <c r="L1682" s="25" t="s">
        <v>435</v>
      </c>
      <c r="M1682" s="25" t="s">
        <v>371</v>
      </c>
      <c r="N1682" s="26">
        <v>105171.62</v>
      </c>
      <c r="O1682" s="26">
        <v>99571.59</v>
      </c>
      <c r="P1682" s="27">
        <v>-5600.0299999999988</v>
      </c>
      <c r="Q1682" s="28">
        <v>-5.324658876605684E-2</v>
      </c>
      <c r="R1682" s="29">
        <v>33817.49</v>
      </c>
      <c r="S1682" s="29">
        <v>34440.94</v>
      </c>
      <c r="T1682" s="30">
        <v>623.45000000000437</v>
      </c>
      <c r="U1682" s="31">
        <v>1.8435726601826581E-2</v>
      </c>
      <c r="V1682" s="26">
        <v>39090.21</v>
      </c>
      <c r="W1682" s="26">
        <v>37431.26</v>
      </c>
      <c r="X1682" s="27">
        <v>-1658.9499999999971</v>
      </c>
      <c r="Y1682" s="28">
        <v>-4.2439014781450318E-2</v>
      </c>
      <c r="Z1682" s="29">
        <v>6743.52</v>
      </c>
      <c r="AA1682" s="29">
        <v>11155.46</v>
      </c>
      <c r="AB1682" s="30">
        <v>4411.9399999999987</v>
      </c>
      <c r="AC1682" s="32">
        <v>0.65424881960756376</v>
      </c>
      <c r="AD1682" s="26">
        <v>25520.400000000001</v>
      </c>
      <c r="AE1682" s="26">
        <v>16543.93</v>
      </c>
      <c r="AF1682" s="27">
        <v>-8976.4700000000012</v>
      </c>
      <c r="AG1682" s="33">
        <v>-0.35173704173915771</v>
      </c>
      <c r="AH1682" s="34">
        <v>268.24</v>
      </c>
      <c r="AI1682" s="34">
        <v>411</v>
      </c>
      <c r="AJ1682" s="34">
        <v>142.76</v>
      </c>
      <c r="AK1682" s="32">
        <v>0.53220996122875031</v>
      </c>
      <c r="AL1682" s="35">
        <v>44358.041666666664</v>
      </c>
      <c r="AM1682" s="16"/>
    </row>
    <row r="1683" spans="1:39" ht="24.75" hidden="1" x14ac:dyDescent="0.25">
      <c r="A1683" s="25" t="s">
        <v>367</v>
      </c>
      <c r="B1683" s="25" t="s">
        <v>1043</v>
      </c>
      <c r="C1683" s="39">
        <v>451730</v>
      </c>
      <c r="D1683" s="25" t="s">
        <v>2538</v>
      </c>
      <c r="E1683" s="25" t="s">
        <v>53</v>
      </c>
      <c r="F1683" s="25" t="s">
        <v>63</v>
      </c>
      <c r="G1683" s="25" t="s">
        <v>56</v>
      </c>
      <c r="H1683" s="25" t="s">
        <v>56</v>
      </c>
      <c r="I1683" s="25" t="s">
        <v>56</v>
      </c>
      <c r="J1683" s="25" t="s">
        <v>369</v>
      </c>
      <c r="K1683" s="25" t="s">
        <v>65</v>
      </c>
      <c r="L1683" s="25" t="s">
        <v>1045</v>
      </c>
      <c r="M1683" s="25" t="s">
        <v>419</v>
      </c>
      <c r="N1683" s="26">
        <v>0</v>
      </c>
      <c r="O1683" s="26">
        <v>0</v>
      </c>
      <c r="P1683" s="27">
        <v>0</v>
      </c>
      <c r="Q1683" s="18"/>
      <c r="R1683" s="29">
        <v>0</v>
      </c>
      <c r="S1683" s="29">
        <v>0</v>
      </c>
      <c r="T1683" s="30">
        <v>0</v>
      </c>
      <c r="U1683" s="19"/>
      <c r="V1683" s="26">
        <v>0</v>
      </c>
      <c r="W1683" s="26">
        <v>0</v>
      </c>
      <c r="X1683" s="27">
        <v>0</v>
      </c>
      <c r="Y1683" s="18"/>
      <c r="Z1683" s="29">
        <v>0</v>
      </c>
      <c r="AA1683" s="29">
        <v>0</v>
      </c>
      <c r="AB1683" s="30">
        <v>0</v>
      </c>
      <c r="AC1683" s="19"/>
      <c r="AD1683" s="26">
        <v>0</v>
      </c>
      <c r="AE1683" s="26">
        <v>0</v>
      </c>
      <c r="AF1683" s="27">
        <v>0</v>
      </c>
      <c r="AG1683" s="18"/>
      <c r="AH1683" s="34">
        <v>0</v>
      </c>
      <c r="AI1683" s="34">
        <v>3</v>
      </c>
      <c r="AJ1683" s="34">
        <v>3</v>
      </c>
      <c r="AK1683" s="19"/>
      <c r="AL1683" s="35">
        <v>43672.041655092595</v>
      </c>
      <c r="AM1683" s="16"/>
    </row>
    <row r="1684" spans="1:39" ht="33" hidden="1" x14ac:dyDescent="0.25">
      <c r="A1684" s="25" t="s">
        <v>367</v>
      </c>
      <c r="B1684" s="25" t="s">
        <v>1043</v>
      </c>
      <c r="C1684" s="39">
        <v>451732</v>
      </c>
      <c r="D1684" s="25" t="s">
        <v>2544</v>
      </c>
      <c r="E1684" s="25" t="s">
        <v>53</v>
      </c>
      <c r="F1684" s="25" t="s">
        <v>63</v>
      </c>
      <c r="G1684" s="25" t="s">
        <v>56</v>
      </c>
      <c r="H1684" s="25" t="s">
        <v>56</v>
      </c>
      <c r="I1684" s="25" t="s">
        <v>56</v>
      </c>
      <c r="J1684" s="25" t="s">
        <v>369</v>
      </c>
      <c r="K1684" s="25" t="s">
        <v>65</v>
      </c>
      <c r="L1684" s="25" t="s">
        <v>1045</v>
      </c>
      <c r="M1684" s="25" t="s">
        <v>419</v>
      </c>
      <c r="N1684" s="26">
        <v>0</v>
      </c>
      <c r="O1684" s="26">
        <v>0</v>
      </c>
      <c r="P1684" s="27">
        <v>0</v>
      </c>
      <c r="Q1684" s="18"/>
      <c r="R1684" s="29">
        <v>0</v>
      </c>
      <c r="S1684" s="29">
        <v>0</v>
      </c>
      <c r="T1684" s="30">
        <v>0</v>
      </c>
      <c r="U1684" s="19"/>
      <c r="V1684" s="26">
        <v>0</v>
      </c>
      <c r="W1684" s="26">
        <v>0</v>
      </c>
      <c r="X1684" s="27">
        <v>0</v>
      </c>
      <c r="Y1684" s="18"/>
      <c r="Z1684" s="29">
        <v>0</v>
      </c>
      <c r="AA1684" s="29">
        <v>0</v>
      </c>
      <c r="AB1684" s="30">
        <v>0</v>
      </c>
      <c r="AC1684" s="19"/>
      <c r="AD1684" s="26">
        <v>0</v>
      </c>
      <c r="AE1684" s="26">
        <v>0</v>
      </c>
      <c r="AF1684" s="27">
        <v>0</v>
      </c>
      <c r="AG1684" s="18"/>
      <c r="AH1684" s="34">
        <v>0</v>
      </c>
      <c r="AI1684" s="34">
        <v>6</v>
      </c>
      <c r="AJ1684" s="34">
        <v>6</v>
      </c>
      <c r="AK1684" s="19"/>
      <c r="AL1684" s="35">
        <v>43876.041655092595</v>
      </c>
      <c r="AM1684" s="16"/>
    </row>
    <row r="1685" spans="1:39" ht="24.75" hidden="1" x14ac:dyDescent="0.25">
      <c r="A1685" s="25" t="s">
        <v>367</v>
      </c>
      <c r="B1685" s="25" t="s">
        <v>1043</v>
      </c>
      <c r="C1685" s="39">
        <v>451733</v>
      </c>
      <c r="D1685" s="25" t="s">
        <v>2274</v>
      </c>
      <c r="E1685" s="25" t="s">
        <v>53</v>
      </c>
      <c r="F1685" s="25" t="s">
        <v>63</v>
      </c>
      <c r="G1685" s="25" t="s">
        <v>56</v>
      </c>
      <c r="H1685" s="25" t="s">
        <v>56</v>
      </c>
      <c r="I1685" s="25" t="s">
        <v>56</v>
      </c>
      <c r="J1685" s="25" t="s">
        <v>369</v>
      </c>
      <c r="K1685" s="25" t="s">
        <v>65</v>
      </c>
      <c r="L1685" s="25" t="s">
        <v>1045</v>
      </c>
      <c r="M1685" s="25" t="s">
        <v>419</v>
      </c>
      <c r="N1685" s="26">
        <v>0</v>
      </c>
      <c r="O1685" s="26">
        <v>0</v>
      </c>
      <c r="P1685" s="27">
        <v>0</v>
      </c>
      <c r="Q1685" s="18"/>
      <c r="R1685" s="29">
        <v>0</v>
      </c>
      <c r="S1685" s="29">
        <v>0</v>
      </c>
      <c r="T1685" s="30">
        <v>0</v>
      </c>
      <c r="U1685" s="19"/>
      <c r="V1685" s="26">
        <v>0</v>
      </c>
      <c r="W1685" s="26">
        <v>0</v>
      </c>
      <c r="X1685" s="27">
        <v>0</v>
      </c>
      <c r="Y1685" s="18"/>
      <c r="Z1685" s="29">
        <v>0</v>
      </c>
      <c r="AA1685" s="29">
        <v>0</v>
      </c>
      <c r="AB1685" s="30">
        <v>0</v>
      </c>
      <c r="AC1685" s="19"/>
      <c r="AD1685" s="26">
        <v>0</v>
      </c>
      <c r="AE1685" s="26">
        <v>0</v>
      </c>
      <c r="AF1685" s="27">
        <v>0</v>
      </c>
      <c r="AG1685" s="18"/>
      <c r="AH1685" s="34">
        <v>0</v>
      </c>
      <c r="AI1685" s="34">
        <v>0</v>
      </c>
      <c r="AJ1685" s="34">
        <v>0</v>
      </c>
      <c r="AK1685" s="19"/>
      <c r="AL1685" s="35">
        <v>43876.041655092595</v>
      </c>
      <c r="AM1685" s="16"/>
    </row>
    <row r="1686" spans="1:39" ht="33" hidden="1" x14ac:dyDescent="0.25">
      <c r="A1686" s="25" t="s">
        <v>367</v>
      </c>
      <c r="B1686" s="25" t="s">
        <v>1043</v>
      </c>
      <c r="C1686" s="39">
        <v>451734</v>
      </c>
      <c r="D1686" s="25" t="s">
        <v>2535</v>
      </c>
      <c r="E1686" s="25" t="s">
        <v>53</v>
      </c>
      <c r="F1686" s="25" t="s">
        <v>63</v>
      </c>
      <c r="G1686" s="25" t="s">
        <v>56</v>
      </c>
      <c r="H1686" s="25" t="s">
        <v>56</v>
      </c>
      <c r="I1686" s="25" t="s">
        <v>56</v>
      </c>
      <c r="J1686" s="25" t="s">
        <v>369</v>
      </c>
      <c r="K1686" s="25" t="s">
        <v>65</v>
      </c>
      <c r="L1686" s="25" t="s">
        <v>1045</v>
      </c>
      <c r="M1686" s="25" t="s">
        <v>419</v>
      </c>
      <c r="N1686" s="26">
        <v>0</v>
      </c>
      <c r="O1686" s="26">
        <v>0</v>
      </c>
      <c r="P1686" s="27">
        <v>0</v>
      </c>
      <c r="Q1686" s="18"/>
      <c r="R1686" s="29">
        <v>0</v>
      </c>
      <c r="S1686" s="29">
        <v>0</v>
      </c>
      <c r="T1686" s="30">
        <v>0</v>
      </c>
      <c r="U1686" s="19"/>
      <c r="V1686" s="26">
        <v>0</v>
      </c>
      <c r="W1686" s="26">
        <v>0</v>
      </c>
      <c r="X1686" s="27">
        <v>0</v>
      </c>
      <c r="Y1686" s="18"/>
      <c r="Z1686" s="29">
        <v>0</v>
      </c>
      <c r="AA1686" s="29">
        <v>0</v>
      </c>
      <c r="AB1686" s="30">
        <v>0</v>
      </c>
      <c r="AC1686" s="19"/>
      <c r="AD1686" s="26">
        <v>0</v>
      </c>
      <c r="AE1686" s="26">
        <v>0</v>
      </c>
      <c r="AF1686" s="27">
        <v>0</v>
      </c>
      <c r="AG1686" s="18"/>
      <c r="AH1686" s="34">
        <v>0</v>
      </c>
      <c r="AI1686" s="34">
        <v>0</v>
      </c>
      <c r="AJ1686" s="34">
        <v>0</v>
      </c>
      <c r="AK1686" s="19"/>
      <c r="AL1686" s="35">
        <v>43876.041655092595</v>
      </c>
      <c r="AM1686" s="16"/>
    </row>
    <row r="1687" spans="1:39" ht="33" hidden="1" x14ac:dyDescent="0.25">
      <c r="A1687" s="25" t="s">
        <v>367</v>
      </c>
      <c r="B1687" s="25" t="s">
        <v>1043</v>
      </c>
      <c r="C1687" s="39">
        <v>451736</v>
      </c>
      <c r="D1687" s="25" t="s">
        <v>2260</v>
      </c>
      <c r="E1687" s="25" t="s">
        <v>53</v>
      </c>
      <c r="F1687" s="25" t="s">
        <v>54</v>
      </c>
      <c r="G1687" s="25" t="s">
        <v>289</v>
      </c>
      <c r="H1687" s="25" t="s">
        <v>56</v>
      </c>
      <c r="I1687" s="25" t="s">
        <v>56</v>
      </c>
      <c r="J1687" s="25" t="s">
        <v>381</v>
      </c>
      <c r="K1687" s="25" t="s">
        <v>65</v>
      </c>
      <c r="L1687" s="25" t="s">
        <v>1045</v>
      </c>
      <c r="M1687" s="25" t="s">
        <v>1989</v>
      </c>
      <c r="N1687" s="26">
        <v>396215.6</v>
      </c>
      <c r="O1687" s="26">
        <v>537801.76</v>
      </c>
      <c r="P1687" s="27">
        <v>141586.16000000003</v>
      </c>
      <c r="Q1687" s="28">
        <v>0.35734625289867444</v>
      </c>
      <c r="R1687" s="29">
        <v>30959.64</v>
      </c>
      <c r="S1687" s="29">
        <v>68234.600000000006</v>
      </c>
      <c r="T1687" s="30">
        <v>37274.960000000006</v>
      </c>
      <c r="U1687" s="31">
        <v>1.2039855760596703</v>
      </c>
      <c r="V1687" s="26">
        <v>14534.75</v>
      </c>
      <c r="W1687" s="26">
        <v>81330.41</v>
      </c>
      <c r="X1687" s="27">
        <v>66795.66</v>
      </c>
      <c r="Y1687" s="28">
        <v>4.5955836873699241</v>
      </c>
      <c r="Z1687" s="29">
        <v>3545.6</v>
      </c>
      <c r="AA1687" s="29">
        <v>34333.89</v>
      </c>
      <c r="AB1687" s="30">
        <v>30788.29</v>
      </c>
      <c r="AC1687" s="32">
        <v>8.6835204196750908</v>
      </c>
      <c r="AD1687" s="26">
        <v>347175.61</v>
      </c>
      <c r="AE1687" s="26">
        <v>346363.96</v>
      </c>
      <c r="AF1687" s="27">
        <v>-811.64999999996508</v>
      </c>
      <c r="AG1687" s="33">
        <v>-2.3378658425917799E-3</v>
      </c>
      <c r="AH1687" s="34">
        <v>443</v>
      </c>
      <c r="AI1687" s="34">
        <v>361</v>
      </c>
      <c r="AJ1687" s="34">
        <v>-82</v>
      </c>
      <c r="AK1687" s="32">
        <v>-0.18510158013544017</v>
      </c>
      <c r="AL1687" s="35">
        <v>43876.041655092595</v>
      </c>
      <c r="AM1687" s="16"/>
    </row>
    <row r="1688" spans="1:39" ht="41.25" hidden="1" x14ac:dyDescent="0.25">
      <c r="A1688" s="25" t="s">
        <v>367</v>
      </c>
      <c r="B1688" s="25" t="s">
        <v>1043</v>
      </c>
      <c r="C1688" s="39">
        <v>451739</v>
      </c>
      <c r="D1688" s="25" t="s">
        <v>2261</v>
      </c>
      <c r="E1688" s="25" t="s">
        <v>53</v>
      </c>
      <c r="F1688" s="25" t="s">
        <v>63</v>
      </c>
      <c r="G1688" s="25" t="s">
        <v>56</v>
      </c>
      <c r="H1688" s="25" t="s">
        <v>56</v>
      </c>
      <c r="I1688" s="25" t="s">
        <v>56</v>
      </c>
      <c r="J1688" s="25" t="s">
        <v>381</v>
      </c>
      <c r="K1688" s="25" t="s">
        <v>65</v>
      </c>
      <c r="L1688" s="25" t="s">
        <v>1045</v>
      </c>
      <c r="M1688" s="25" t="s">
        <v>419</v>
      </c>
      <c r="N1688" s="26">
        <v>94552.5</v>
      </c>
      <c r="O1688" s="26">
        <v>12079.99</v>
      </c>
      <c r="P1688" s="27">
        <v>-82472.509999999995</v>
      </c>
      <c r="Q1688" s="28">
        <v>-0.87224039554744714</v>
      </c>
      <c r="R1688" s="29">
        <v>10804.77</v>
      </c>
      <c r="S1688" s="29">
        <v>0</v>
      </c>
      <c r="T1688" s="30">
        <v>-10804.77</v>
      </c>
      <c r="U1688" s="31">
        <v>-1</v>
      </c>
      <c r="V1688" s="26">
        <v>24100.37</v>
      </c>
      <c r="W1688" s="26">
        <v>10801.97</v>
      </c>
      <c r="X1688" s="27">
        <v>-13298.4</v>
      </c>
      <c r="Y1688" s="28">
        <v>-0.55179235837458096</v>
      </c>
      <c r="Z1688" s="29">
        <v>16096.5</v>
      </c>
      <c r="AA1688" s="29">
        <v>0</v>
      </c>
      <c r="AB1688" s="30">
        <v>-16096.5</v>
      </c>
      <c r="AC1688" s="32">
        <v>-1</v>
      </c>
      <c r="AD1688" s="26">
        <v>43550.86</v>
      </c>
      <c r="AE1688" s="26">
        <v>0</v>
      </c>
      <c r="AF1688" s="27">
        <v>-43550.86</v>
      </c>
      <c r="AG1688" s="33">
        <v>-1</v>
      </c>
      <c r="AH1688" s="34">
        <v>0</v>
      </c>
      <c r="AI1688" s="34">
        <v>0</v>
      </c>
      <c r="AJ1688" s="34">
        <v>0</v>
      </c>
      <c r="AK1688" s="19"/>
      <c r="AL1688" s="35">
        <v>43867.041655092595</v>
      </c>
      <c r="AM1688" s="16"/>
    </row>
    <row r="1689" spans="1:39" ht="24.75" hidden="1" x14ac:dyDescent="0.25">
      <c r="A1689" s="25" t="s">
        <v>367</v>
      </c>
      <c r="B1689" s="25" t="s">
        <v>1043</v>
      </c>
      <c r="C1689" s="39">
        <v>451742</v>
      </c>
      <c r="D1689" s="25" t="s">
        <v>2250</v>
      </c>
      <c r="E1689" s="25" t="s">
        <v>53</v>
      </c>
      <c r="F1689" s="25" t="s">
        <v>63</v>
      </c>
      <c r="G1689" s="25" t="s">
        <v>56</v>
      </c>
      <c r="H1689" s="25" t="s">
        <v>56</v>
      </c>
      <c r="I1689" s="25" t="s">
        <v>56</v>
      </c>
      <c r="J1689" s="25" t="s">
        <v>401</v>
      </c>
      <c r="K1689" s="25" t="s">
        <v>65</v>
      </c>
      <c r="L1689" s="25" t="s">
        <v>1045</v>
      </c>
      <c r="M1689" s="25" t="s">
        <v>419</v>
      </c>
      <c r="N1689" s="26">
        <v>0</v>
      </c>
      <c r="O1689" s="26">
        <v>0</v>
      </c>
      <c r="P1689" s="27">
        <v>0</v>
      </c>
      <c r="Q1689" s="18"/>
      <c r="R1689" s="29">
        <v>0</v>
      </c>
      <c r="S1689" s="29">
        <v>0</v>
      </c>
      <c r="T1689" s="30">
        <v>0</v>
      </c>
      <c r="U1689" s="19"/>
      <c r="V1689" s="26">
        <v>0</v>
      </c>
      <c r="W1689" s="26">
        <v>0</v>
      </c>
      <c r="X1689" s="27">
        <v>0</v>
      </c>
      <c r="Y1689" s="18"/>
      <c r="Z1689" s="29">
        <v>0</v>
      </c>
      <c r="AA1689" s="29">
        <v>0</v>
      </c>
      <c r="AB1689" s="30">
        <v>0</v>
      </c>
      <c r="AC1689" s="19"/>
      <c r="AD1689" s="26">
        <v>0</v>
      </c>
      <c r="AE1689" s="26">
        <v>0</v>
      </c>
      <c r="AF1689" s="27">
        <v>0</v>
      </c>
      <c r="AG1689" s="18"/>
      <c r="AH1689" s="34">
        <v>0</v>
      </c>
      <c r="AI1689" s="34">
        <v>0</v>
      </c>
      <c r="AJ1689" s="34">
        <v>0</v>
      </c>
      <c r="AK1689" s="19"/>
      <c r="AL1689" s="35">
        <v>44169.041666666664</v>
      </c>
      <c r="AM1689" s="16"/>
    </row>
    <row r="1690" spans="1:39" ht="33" hidden="1" x14ac:dyDescent="0.25">
      <c r="A1690" s="25" t="s">
        <v>367</v>
      </c>
      <c r="B1690" s="25" t="s">
        <v>1043</v>
      </c>
      <c r="C1690" s="39">
        <v>451743</v>
      </c>
      <c r="D1690" s="25" t="s">
        <v>2247</v>
      </c>
      <c r="E1690" s="25" t="s">
        <v>53</v>
      </c>
      <c r="F1690" s="25" t="s">
        <v>54</v>
      </c>
      <c r="G1690" s="25" t="s">
        <v>289</v>
      </c>
      <c r="H1690" s="25" t="s">
        <v>56</v>
      </c>
      <c r="I1690" s="25" t="s">
        <v>56</v>
      </c>
      <c r="J1690" s="25" t="s">
        <v>185</v>
      </c>
      <c r="K1690" s="25" t="s">
        <v>65</v>
      </c>
      <c r="L1690" s="25" t="s">
        <v>1045</v>
      </c>
      <c r="M1690" s="25" t="s">
        <v>415</v>
      </c>
      <c r="N1690" s="26">
        <v>16995.439999999999</v>
      </c>
      <c r="O1690" s="26">
        <v>236763.36</v>
      </c>
      <c r="P1690" s="27">
        <v>219767.91999999998</v>
      </c>
      <c r="Q1690" s="28">
        <v>12.930993254661251</v>
      </c>
      <c r="R1690" s="29">
        <v>16411.439999999999</v>
      </c>
      <c r="S1690" s="29">
        <v>86.22</v>
      </c>
      <c r="T1690" s="30">
        <v>-16325.22</v>
      </c>
      <c r="U1690" s="31">
        <v>-0.9947463476696744</v>
      </c>
      <c r="V1690" s="26">
        <v>0</v>
      </c>
      <c r="W1690" s="26">
        <v>0</v>
      </c>
      <c r="X1690" s="27">
        <v>0</v>
      </c>
      <c r="Y1690" s="18"/>
      <c r="Z1690" s="29">
        <v>584</v>
      </c>
      <c r="AA1690" s="29">
        <v>0</v>
      </c>
      <c r="AB1690" s="30">
        <v>-584</v>
      </c>
      <c r="AC1690" s="32">
        <v>-1</v>
      </c>
      <c r="AD1690" s="26">
        <v>0</v>
      </c>
      <c r="AE1690" s="26">
        <v>0</v>
      </c>
      <c r="AF1690" s="27">
        <v>0</v>
      </c>
      <c r="AG1690" s="18"/>
      <c r="AH1690" s="34">
        <v>198</v>
      </c>
      <c r="AI1690" s="34">
        <v>141</v>
      </c>
      <c r="AJ1690" s="34">
        <v>-57</v>
      </c>
      <c r="AK1690" s="32">
        <v>-0.2878787878787879</v>
      </c>
      <c r="AL1690" s="35">
        <v>44169.041666666664</v>
      </c>
      <c r="AM1690" s="16"/>
    </row>
    <row r="1691" spans="1:39" ht="33" hidden="1" x14ac:dyDescent="0.25">
      <c r="A1691" s="25" t="s">
        <v>367</v>
      </c>
      <c r="B1691" s="25" t="s">
        <v>1043</v>
      </c>
      <c r="C1691" s="39">
        <v>451745</v>
      </c>
      <c r="D1691" s="25" t="s">
        <v>2236</v>
      </c>
      <c r="E1691" s="25" t="s">
        <v>62</v>
      </c>
      <c r="F1691" s="25" t="s">
        <v>54</v>
      </c>
      <c r="G1691" s="25" t="s">
        <v>289</v>
      </c>
      <c r="H1691" s="25" t="s">
        <v>75</v>
      </c>
      <c r="I1691" s="17"/>
      <c r="J1691" s="25" t="s">
        <v>401</v>
      </c>
      <c r="K1691" s="25" t="s">
        <v>65</v>
      </c>
      <c r="L1691" s="25" t="s">
        <v>1045</v>
      </c>
      <c r="M1691" s="25" t="s">
        <v>2052</v>
      </c>
      <c r="N1691" s="26">
        <v>340377.92</v>
      </c>
      <c r="O1691" s="26">
        <v>377444.64</v>
      </c>
      <c r="P1691" s="27">
        <v>37066.72000000003</v>
      </c>
      <c r="Q1691" s="28">
        <v>0.10889872057505973</v>
      </c>
      <c r="R1691" s="29">
        <v>126487.87</v>
      </c>
      <c r="S1691" s="29">
        <v>144503.15</v>
      </c>
      <c r="T1691" s="30">
        <v>18015.28</v>
      </c>
      <c r="U1691" s="31">
        <v>0.14242693785578017</v>
      </c>
      <c r="V1691" s="26">
        <v>98012.67</v>
      </c>
      <c r="W1691" s="26">
        <v>94148.61</v>
      </c>
      <c r="X1691" s="27">
        <v>-3864.0599999999977</v>
      </c>
      <c r="Y1691" s="28">
        <v>-3.9424086702260004E-2</v>
      </c>
      <c r="Z1691" s="29">
        <v>32249.03</v>
      </c>
      <c r="AA1691" s="29">
        <v>74792.2</v>
      </c>
      <c r="AB1691" s="30">
        <v>42543.17</v>
      </c>
      <c r="AC1691" s="32">
        <v>1.3192077405118852</v>
      </c>
      <c r="AD1691" s="26">
        <v>83628.350000000006</v>
      </c>
      <c r="AE1691" s="26">
        <v>61210.73</v>
      </c>
      <c r="AF1691" s="27">
        <v>-22417.620000000003</v>
      </c>
      <c r="AG1691" s="33">
        <v>-0.26806244533103907</v>
      </c>
      <c r="AH1691" s="34">
        <v>2190</v>
      </c>
      <c r="AI1691" s="34">
        <v>1735</v>
      </c>
      <c r="AJ1691" s="34">
        <v>-455</v>
      </c>
      <c r="AK1691" s="32">
        <v>-0.20776255707762556</v>
      </c>
      <c r="AL1691" s="35">
        <v>44110.041666666664</v>
      </c>
      <c r="AM1691" s="16"/>
    </row>
    <row r="1692" spans="1:39" ht="24.75" hidden="1" x14ac:dyDescent="0.25">
      <c r="A1692" s="25" t="s">
        <v>367</v>
      </c>
      <c r="B1692" s="25" t="s">
        <v>51</v>
      </c>
      <c r="C1692" s="39">
        <v>451746</v>
      </c>
      <c r="D1692" s="25" t="s">
        <v>2257</v>
      </c>
      <c r="E1692" s="25" t="s">
        <v>53</v>
      </c>
      <c r="F1692" s="25" t="s">
        <v>63</v>
      </c>
      <c r="G1692" s="25" t="s">
        <v>56</v>
      </c>
      <c r="H1692" s="17"/>
      <c r="I1692" s="17"/>
      <c r="J1692" s="25" t="s">
        <v>381</v>
      </c>
      <c r="K1692" s="25" t="s">
        <v>65</v>
      </c>
      <c r="L1692" s="25" t="s">
        <v>431</v>
      </c>
      <c r="M1692" s="25" t="s">
        <v>419</v>
      </c>
      <c r="N1692" s="26">
        <v>0</v>
      </c>
      <c r="O1692" s="26">
        <v>0</v>
      </c>
      <c r="P1692" s="27">
        <v>0</v>
      </c>
      <c r="Q1692" s="18"/>
      <c r="R1692" s="29">
        <v>0</v>
      </c>
      <c r="S1692" s="29">
        <v>0</v>
      </c>
      <c r="T1692" s="30">
        <v>0</v>
      </c>
      <c r="U1692" s="19"/>
      <c r="V1692" s="26">
        <v>0</v>
      </c>
      <c r="W1692" s="26">
        <v>0</v>
      </c>
      <c r="X1692" s="27">
        <v>0</v>
      </c>
      <c r="Y1692" s="18"/>
      <c r="Z1692" s="29">
        <v>0</v>
      </c>
      <c r="AA1692" s="29">
        <v>0</v>
      </c>
      <c r="AB1692" s="30">
        <v>0</v>
      </c>
      <c r="AC1692" s="19"/>
      <c r="AD1692" s="26">
        <v>0</v>
      </c>
      <c r="AE1692" s="26">
        <v>0</v>
      </c>
      <c r="AF1692" s="27">
        <v>0</v>
      </c>
      <c r="AG1692" s="18"/>
      <c r="AH1692" s="34">
        <v>0</v>
      </c>
      <c r="AI1692" s="34">
        <v>0</v>
      </c>
      <c r="AJ1692" s="34">
        <v>0</v>
      </c>
      <c r="AK1692" s="19"/>
      <c r="AL1692" s="35">
        <v>43473.041655092595</v>
      </c>
      <c r="AM1692" s="16"/>
    </row>
    <row r="1693" spans="1:39" ht="33" hidden="1" x14ac:dyDescent="0.25">
      <c r="A1693" s="25" t="s">
        <v>367</v>
      </c>
      <c r="B1693" s="25" t="s">
        <v>1040</v>
      </c>
      <c r="C1693" s="39">
        <v>451747</v>
      </c>
      <c r="D1693" s="25" t="s">
        <v>2248</v>
      </c>
      <c r="E1693" s="25" t="s">
        <v>53</v>
      </c>
      <c r="F1693" s="25" t="s">
        <v>54</v>
      </c>
      <c r="G1693" s="25" t="s">
        <v>83</v>
      </c>
      <c r="H1693" s="25" t="s">
        <v>56</v>
      </c>
      <c r="I1693" s="25" t="s">
        <v>56</v>
      </c>
      <c r="J1693" s="25" t="s">
        <v>376</v>
      </c>
      <c r="K1693" s="25" t="s">
        <v>65</v>
      </c>
      <c r="L1693" s="25" t="s">
        <v>460</v>
      </c>
      <c r="M1693" s="25" t="s">
        <v>387</v>
      </c>
      <c r="N1693" s="26">
        <v>85610.63</v>
      </c>
      <c r="O1693" s="26">
        <v>90449.59</v>
      </c>
      <c r="P1693" s="27">
        <v>4838.9599999999919</v>
      </c>
      <c r="Q1693" s="28">
        <v>5.652288740311795E-2</v>
      </c>
      <c r="R1693" s="29">
        <v>24785.84</v>
      </c>
      <c r="S1693" s="29">
        <v>199.48</v>
      </c>
      <c r="T1693" s="30">
        <v>-24586.36</v>
      </c>
      <c r="U1693" s="31">
        <v>-0.99195185638251515</v>
      </c>
      <c r="V1693" s="26">
        <v>27934.05</v>
      </c>
      <c r="W1693" s="26">
        <v>0</v>
      </c>
      <c r="X1693" s="27">
        <v>-27934.05</v>
      </c>
      <c r="Y1693" s="28">
        <v>-1</v>
      </c>
      <c r="Z1693" s="29">
        <v>5735.2</v>
      </c>
      <c r="AA1693" s="29">
        <v>0</v>
      </c>
      <c r="AB1693" s="30">
        <v>-5735.2</v>
      </c>
      <c r="AC1693" s="32">
        <v>-1</v>
      </c>
      <c r="AD1693" s="26">
        <v>27155.54</v>
      </c>
      <c r="AE1693" s="26">
        <v>2493.52</v>
      </c>
      <c r="AF1693" s="27">
        <v>-24662.02</v>
      </c>
      <c r="AG1693" s="33">
        <v>-0.90817637947910446</v>
      </c>
      <c r="AH1693" s="34">
        <v>362.5</v>
      </c>
      <c r="AI1693" s="34">
        <v>346.5</v>
      </c>
      <c r="AJ1693" s="34">
        <v>-16</v>
      </c>
      <c r="AK1693" s="32">
        <v>-4.4137931034482755E-2</v>
      </c>
      <c r="AL1693" s="35">
        <v>43473.041655092595</v>
      </c>
      <c r="AM1693" s="16"/>
    </row>
    <row r="1694" spans="1:39" ht="24.75" hidden="1" x14ac:dyDescent="0.25">
      <c r="A1694" s="25" t="s">
        <v>367</v>
      </c>
      <c r="B1694" s="25" t="s">
        <v>1040</v>
      </c>
      <c r="C1694" s="39">
        <v>451748</v>
      </c>
      <c r="D1694" s="25" t="s">
        <v>2275</v>
      </c>
      <c r="E1694" s="25" t="s">
        <v>53</v>
      </c>
      <c r="F1694" s="25" t="s">
        <v>63</v>
      </c>
      <c r="G1694" s="25" t="s">
        <v>56</v>
      </c>
      <c r="H1694" s="25" t="s">
        <v>56</v>
      </c>
      <c r="I1694" s="25" t="s">
        <v>56</v>
      </c>
      <c r="J1694" s="17"/>
      <c r="K1694" s="25" t="s">
        <v>65</v>
      </c>
      <c r="L1694" s="25" t="s">
        <v>460</v>
      </c>
      <c r="M1694" s="25" t="s">
        <v>419</v>
      </c>
      <c r="N1694" s="26">
        <v>0</v>
      </c>
      <c r="O1694" s="26">
        <v>0</v>
      </c>
      <c r="P1694" s="27">
        <v>0</v>
      </c>
      <c r="Q1694" s="18"/>
      <c r="R1694" s="29">
        <v>0</v>
      </c>
      <c r="S1694" s="29">
        <v>0</v>
      </c>
      <c r="T1694" s="30">
        <v>0</v>
      </c>
      <c r="U1694" s="19"/>
      <c r="V1694" s="26">
        <v>0</v>
      </c>
      <c r="W1694" s="26">
        <v>0</v>
      </c>
      <c r="X1694" s="27">
        <v>0</v>
      </c>
      <c r="Y1694" s="18"/>
      <c r="Z1694" s="29">
        <v>0</v>
      </c>
      <c r="AA1694" s="29">
        <v>0</v>
      </c>
      <c r="AB1694" s="30">
        <v>0</v>
      </c>
      <c r="AC1694" s="19"/>
      <c r="AD1694" s="26">
        <v>0</v>
      </c>
      <c r="AE1694" s="26">
        <v>0</v>
      </c>
      <c r="AF1694" s="27">
        <v>0</v>
      </c>
      <c r="AG1694" s="18"/>
      <c r="AH1694" s="34">
        <v>0</v>
      </c>
      <c r="AI1694" s="34">
        <v>0</v>
      </c>
      <c r="AJ1694" s="34">
        <v>0</v>
      </c>
      <c r="AK1694" s="19"/>
      <c r="AL1694" s="35">
        <v>43622.999988425923</v>
      </c>
      <c r="AM1694" s="16"/>
    </row>
    <row r="1695" spans="1:39" ht="24.75" hidden="1" x14ac:dyDescent="0.25">
      <c r="A1695" s="25" t="s">
        <v>367</v>
      </c>
      <c r="B1695" s="25" t="s">
        <v>1040</v>
      </c>
      <c r="C1695" s="39">
        <v>451749</v>
      </c>
      <c r="D1695" s="25" t="s">
        <v>2287</v>
      </c>
      <c r="E1695" s="25" t="s">
        <v>53</v>
      </c>
      <c r="F1695" s="25" t="s">
        <v>63</v>
      </c>
      <c r="G1695" s="25" t="s">
        <v>56</v>
      </c>
      <c r="H1695" s="25" t="s">
        <v>56</v>
      </c>
      <c r="I1695" s="25" t="s">
        <v>56</v>
      </c>
      <c r="J1695" s="17"/>
      <c r="K1695" s="25" t="s">
        <v>65</v>
      </c>
      <c r="L1695" s="25" t="s">
        <v>460</v>
      </c>
      <c r="M1695" s="25" t="s">
        <v>419</v>
      </c>
      <c r="N1695" s="26">
        <v>0</v>
      </c>
      <c r="O1695" s="26">
        <v>2927.56</v>
      </c>
      <c r="P1695" s="27">
        <v>2927.56</v>
      </c>
      <c r="Q1695" s="18"/>
      <c r="R1695" s="29">
        <v>0</v>
      </c>
      <c r="S1695" s="29">
        <v>1463.78</v>
      </c>
      <c r="T1695" s="30">
        <v>1463.78</v>
      </c>
      <c r="U1695" s="19"/>
      <c r="V1695" s="26">
        <v>0</v>
      </c>
      <c r="W1695" s="26">
        <v>0</v>
      </c>
      <c r="X1695" s="27">
        <v>0</v>
      </c>
      <c r="Y1695" s="18"/>
      <c r="Z1695" s="29">
        <v>0</v>
      </c>
      <c r="AA1695" s="29">
        <v>0</v>
      </c>
      <c r="AB1695" s="30">
        <v>0</v>
      </c>
      <c r="AC1695" s="19"/>
      <c r="AD1695" s="26">
        <v>0</v>
      </c>
      <c r="AE1695" s="26">
        <v>0</v>
      </c>
      <c r="AF1695" s="27">
        <v>0</v>
      </c>
      <c r="AG1695" s="18"/>
      <c r="AH1695" s="34">
        <v>0</v>
      </c>
      <c r="AI1695" s="34">
        <v>0</v>
      </c>
      <c r="AJ1695" s="34">
        <v>0</v>
      </c>
      <c r="AK1695" s="19"/>
      <c r="AL1695" s="35">
        <v>43622.999988425923</v>
      </c>
      <c r="AM1695" s="16"/>
    </row>
    <row r="1696" spans="1:39" ht="24.75" hidden="1" x14ac:dyDescent="0.25">
      <c r="A1696" s="25" t="s">
        <v>367</v>
      </c>
      <c r="B1696" s="25" t="s">
        <v>1043</v>
      </c>
      <c r="C1696" s="39">
        <v>451750</v>
      </c>
      <c r="D1696" s="25" t="s">
        <v>2281</v>
      </c>
      <c r="E1696" s="25" t="s">
        <v>53</v>
      </c>
      <c r="F1696" s="25" t="s">
        <v>63</v>
      </c>
      <c r="G1696" s="25" t="s">
        <v>56</v>
      </c>
      <c r="H1696" s="25" t="s">
        <v>56</v>
      </c>
      <c r="I1696" s="25" t="s">
        <v>56</v>
      </c>
      <c r="J1696" s="25" t="s">
        <v>376</v>
      </c>
      <c r="K1696" s="25" t="s">
        <v>65</v>
      </c>
      <c r="L1696" s="25" t="s">
        <v>1045</v>
      </c>
      <c r="M1696" s="25" t="s">
        <v>419</v>
      </c>
      <c r="N1696" s="26">
        <v>0</v>
      </c>
      <c r="O1696" s="26">
        <v>1769.09</v>
      </c>
      <c r="P1696" s="27">
        <v>1769.09</v>
      </c>
      <c r="Q1696" s="18"/>
      <c r="R1696" s="29">
        <v>0</v>
      </c>
      <c r="S1696" s="29">
        <v>0</v>
      </c>
      <c r="T1696" s="30">
        <v>0</v>
      </c>
      <c r="U1696" s="19"/>
      <c r="V1696" s="26">
        <v>0</v>
      </c>
      <c r="W1696" s="26">
        <v>0</v>
      </c>
      <c r="X1696" s="27">
        <v>0</v>
      </c>
      <c r="Y1696" s="18"/>
      <c r="Z1696" s="29">
        <v>0</v>
      </c>
      <c r="AA1696" s="29">
        <v>0</v>
      </c>
      <c r="AB1696" s="30">
        <v>0</v>
      </c>
      <c r="AC1696" s="19"/>
      <c r="AD1696" s="26">
        <v>0</v>
      </c>
      <c r="AE1696" s="26">
        <v>0</v>
      </c>
      <c r="AF1696" s="27">
        <v>0</v>
      </c>
      <c r="AG1696" s="18"/>
      <c r="AH1696" s="34">
        <v>0</v>
      </c>
      <c r="AI1696" s="34">
        <v>0</v>
      </c>
      <c r="AJ1696" s="34">
        <v>0</v>
      </c>
      <c r="AK1696" s="19"/>
      <c r="AL1696" s="35">
        <v>43622.999988425923</v>
      </c>
      <c r="AM1696" s="16"/>
    </row>
    <row r="1697" spans="1:39" ht="33" hidden="1" x14ac:dyDescent="0.25">
      <c r="A1697" s="25" t="s">
        <v>367</v>
      </c>
      <c r="B1697" s="25" t="s">
        <v>1043</v>
      </c>
      <c r="C1697" s="39">
        <v>451751</v>
      </c>
      <c r="D1697" s="25" t="s">
        <v>2282</v>
      </c>
      <c r="E1697" s="25" t="s">
        <v>53</v>
      </c>
      <c r="F1697" s="25" t="s">
        <v>63</v>
      </c>
      <c r="G1697" s="25" t="s">
        <v>56</v>
      </c>
      <c r="H1697" s="25" t="s">
        <v>56</v>
      </c>
      <c r="I1697" s="25" t="s">
        <v>56</v>
      </c>
      <c r="J1697" s="25" t="s">
        <v>376</v>
      </c>
      <c r="K1697" s="25" t="s">
        <v>65</v>
      </c>
      <c r="L1697" s="25" t="s">
        <v>1045</v>
      </c>
      <c r="M1697" s="25" t="s">
        <v>419</v>
      </c>
      <c r="N1697" s="26">
        <v>0</v>
      </c>
      <c r="O1697" s="26">
        <v>1591.28</v>
      </c>
      <c r="P1697" s="27">
        <v>1591.28</v>
      </c>
      <c r="Q1697" s="18"/>
      <c r="R1697" s="29">
        <v>0</v>
      </c>
      <c r="S1697" s="29">
        <v>0</v>
      </c>
      <c r="T1697" s="30">
        <v>0</v>
      </c>
      <c r="U1697" s="19"/>
      <c r="V1697" s="26">
        <v>0</v>
      </c>
      <c r="W1697" s="26">
        <v>0</v>
      </c>
      <c r="X1697" s="27">
        <v>0</v>
      </c>
      <c r="Y1697" s="18"/>
      <c r="Z1697" s="29">
        <v>0</v>
      </c>
      <c r="AA1697" s="29">
        <v>0</v>
      </c>
      <c r="AB1697" s="30">
        <v>0</v>
      </c>
      <c r="AC1697" s="19"/>
      <c r="AD1697" s="26">
        <v>0</v>
      </c>
      <c r="AE1697" s="26">
        <v>0</v>
      </c>
      <c r="AF1697" s="27">
        <v>0</v>
      </c>
      <c r="AG1697" s="18"/>
      <c r="AH1697" s="34">
        <v>0</v>
      </c>
      <c r="AI1697" s="34">
        <v>0</v>
      </c>
      <c r="AJ1697" s="34">
        <v>0</v>
      </c>
      <c r="AK1697" s="19"/>
      <c r="AL1697" s="35">
        <v>43622.999988425923</v>
      </c>
      <c r="AM1697" s="16"/>
    </row>
    <row r="1698" spans="1:39" ht="24.75" hidden="1" x14ac:dyDescent="0.25">
      <c r="A1698" s="25" t="s">
        <v>367</v>
      </c>
      <c r="B1698" s="25" t="s">
        <v>1040</v>
      </c>
      <c r="C1698" s="39">
        <v>451752</v>
      </c>
      <c r="D1698" s="25" t="s">
        <v>2324</v>
      </c>
      <c r="E1698" s="25" t="s">
        <v>53</v>
      </c>
      <c r="F1698" s="25" t="s">
        <v>63</v>
      </c>
      <c r="G1698" s="25" t="s">
        <v>56</v>
      </c>
      <c r="H1698" s="25" t="s">
        <v>56</v>
      </c>
      <c r="I1698" s="25" t="s">
        <v>56</v>
      </c>
      <c r="J1698" s="17"/>
      <c r="K1698" s="25" t="s">
        <v>65</v>
      </c>
      <c r="L1698" s="25" t="s">
        <v>460</v>
      </c>
      <c r="M1698" s="25" t="s">
        <v>419</v>
      </c>
      <c r="N1698" s="26">
        <v>0</v>
      </c>
      <c r="O1698" s="26">
        <v>0</v>
      </c>
      <c r="P1698" s="27">
        <v>0</v>
      </c>
      <c r="Q1698" s="18"/>
      <c r="R1698" s="29">
        <v>0</v>
      </c>
      <c r="S1698" s="29">
        <v>0</v>
      </c>
      <c r="T1698" s="30">
        <v>0</v>
      </c>
      <c r="U1698" s="19"/>
      <c r="V1698" s="26">
        <v>0</v>
      </c>
      <c r="W1698" s="26">
        <v>0</v>
      </c>
      <c r="X1698" s="27">
        <v>0</v>
      </c>
      <c r="Y1698" s="18"/>
      <c r="Z1698" s="29">
        <v>0</v>
      </c>
      <c r="AA1698" s="29">
        <v>0</v>
      </c>
      <c r="AB1698" s="30">
        <v>0</v>
      </c>
      <c r="AC1698" s="19"/>
      <c r="AD1698" s="26">
        <v>0</v>
      </c>
      <c r="AE1698" s="26">
        <v>0</v>
      </c>
      <c r="AF1698" s="27">
        <v>0</v>
      </c>
      <c r="AG1698" s="18"/>
      <c r="AH1698" s="34">
        <v>0</v>
      </c>
      <c r="AI1698" s="34">
        <v>0</v>
      </c>
      <c r="AJ1698" s="34">
        <v>0</v>
      </c>
      <c r="AK1698" s="19"/>
      <c r="AL1698" s="35">
        <v>43622.999988425923</v>
      </c>
      <c r="AM1698" s="16"/>
    </row>
    <row r="1699" spans="1:39" ht="24.75" hidden="1" x14ac:dyDescent="0.25">
      <c r="A1699" s="25" t="s">
        <v>367</v>
      </c>
      <c r="B1699" s="25" t="s">
        <v>1043</v>
      </c>
      <c r="C1699" s="39">
        <v>451753</v>
      </c>
      <c r="D1699" s="25" t="s">
        <v>2314</v>
      </c>
      <c r="E1699" s="25" t="s">
        <v>53</v>
      </c>
      <c r="F1699" s="25" t="s">
        <v>63</v>
      </c>
      <c r="G1699" s="25" t="s">
        <v>56</v>
      </c>
      <c r="H1699" s="25" t="s">
        <v>56</v>
      </c>
      <c r="I1699" s="25" t="s">
        <v>56</v>
      </c>
      <c r="J1699" s="25" t="s">
        <v>376</v>
      </c>
      <c r="K1699" s="25" t="s">
        <v>65</v>
      </c>
      <c r="L1699" s="25" t="s">
        <v>1045</v>
      </c>
      <c r="M1699" s="25" t="s">
        <v>419</v>
      </c>
      <c r="N1699" s="26">
        <v>0</v>
      </c>
      <c r="O1699" s="26">
        <v>616.83000000000004</v>
      </c>
      <c r="P1699" s="27">
        <v>616.83000000000004</v>
      </c>
      <c r="Q1699" s="18"/>
      <c r="R1699" s="29">
        <v>0</v>
      </c>
      <c r="S1699" s="29">
        <v>0</v>
      </c>
      <c r="T1699" s="30">
        <v>0</v>
      </c>
      <c r="U1699" s="19"/>
      <c r="V1699" s="26">
        <v>0</v>
      </c>
      <c r="W1699" s="26">
        <v>0</v>
      </c>
      <c r="X1699" s="27">
        <v>0</v>
      </c>
      <c r="Y1699" s="18"/>
      <c r="Z1699" s="29">
        <v>0</v>
      </c>
      <c r="AA1699" s="29">
        <v>0</v>
      </c>
      <c r="AB1699" s="30">
        <v>0</v>
      </c>
      <c r="AC1699" s="19"/>
      <c r="AD1699" s="26">
        <v>0</v>
      </c>
      <c r="AE1699" s="26">
        <v>0</v>
      </c>
      <c r="AF1699" s="27">
        <v>0</v>
      </c>
      <c r="AG1699" s="18"/>
      <c r="AH1699" s="34">
        <v>0</v>
      </c>
      <c r="AI1699" s="34">
        <v>0</v>
      </c>
      <c r="AJ1699" s="34">
        <v>0</v>
      </c>
      <c r="AK1699" s="19"/>
      <c r="AL1699" s="35">
        <v>43622.999988425923</v>
      </c>
      <c r="AM1699" s="16"/>
    </row>
    <row r="1700" spans="1:39" ht="24.75" hidden="1" x14ac:dyDescent="0.25">
      <c r="A1700" s="25" t="s">
        <v>367</v>
      </c>
      <c r="B1700" s="25" t="s">
        <v>1040</v>
      </c>
      <c r="C1700" s="39">
        <v>451754</v>
      </c>
      <c r="D1700" s="25" t="s">
        <v>2300</v>
      </c>
      <c r="E1700" s="25" t="s">
        <v>53</v>
      </c>
      <c r="F1700" s="25" t="s">
        <v>63</v>
      </c>
      <c r="G1700" s="25" t="s">
        <v>56</v>
      </c>
      <c r="H1700" s="25" t="s">
        <v>56</v>
      </c>
      <c r="I1700" s="25" t="s">
        <v>56</v>
      </c>
      <c r="J1700" s="17"/>
      <c r="K1700" s="25" t="s">
        <v>65</v>
      </c>
      <c r="L1700" s="25" t="s">
        <v>460</v>
      </c>
      <c r="M1700" s="25" t="s">
        <v>419</v>
      </c>
      <c r="N1700" s="26">
        <v>0</v>
      </c>
      <c r="O1700" s="26">
        <v>2581.0700000000002</v>
      </c>
      <c r="P1700" s="27">
        <v>2581.0700000000002</v>
      </c>
      <c r="Q1700" s="18"/>
      <c r="R1700" s="29">
        <v>0</v>
      </c>
      <c r="S1700" s="29">
        <v>1618.9</v>
      </c>
      <c r="T1700" s="30">
        <v>1618.9</v>
      </c>
      <c r="U1700" s="19"/>
      <c r="V1700" s="26">
        <v>0</v>
      </c>
      <c r="W1700" s="26">
        <v>0</v>
      </c>
      <c r="X1700" s="27">
        <v>0</v>
      </c>
      <c r="Y1700" s="18"/>
      <c r="Z1700" s="29">
        <v>0</v>
      </c>
      <c r="AA1700" s="29">
        <v>770</v>
      </c>
      <c r="AB1700" s="30">
        <v>770</v>
      </c>
      <c r="AC1700" s="19"/>
      <c r="AD1700" s="26">
        <v>0</v>
      </c>
      <c r="AE1700" s="26">
        <v>0</v>
      </c>
      <c r="AF1700" s="27">
        <v>0</v>
      </c>
      <c r="AG1700" s="18"/>
      <c r="AH1700" s="34">
        <v>0</v>
      </c>
      <c r="AI1700" s="34">
        <v>16.5</v>
      </c>
      <c r="AJ1700" s="34">
        <v>16.5</v>
      </c>
      <c r="AK1700" s="19"/>
      <c r="AL1700" s="35">
        <v>43622.999988425923</v>
      </c>
      <c r="AM1700" s="16"/>
    </row>
    <row r="1701" spans="1:39" ht="24.75" hidden="1" x14ac:dyDescent="0.25">
      <c r="A1701" s="25" t="s">
        <v>367</v>
      </c>
      <c r="B1701" s="25" t="s">
        <v>1040</v>
      </c>
      <c r="C1701" s="39">
        <v>451755</v>
      </c>
      <c r="D1701" s="25" t="s">
        <v>2268</v>
      </c>
      <c r="E1701" s="25" t="s">
        <v>53</v>
      </c>
      <c r="F1701" s="25" t="s">
        <v>63</v>
      </c>
      <c r="G1701" s="25" t="s">
        <v>56</v>
      </c>
      <c r="H1701" s="25" t="s">
        <v>56</v>
      </c>
      <c r="I1701" s="25" t="s">
        <v>56</v>
      </c>
      <c r="J1701" s="17"/>
      <c r="K1701" s="25" t="s">
        <v>65</v>
      </c>
      <c r="L1701" s="25" t="s">
        <v>460</v>
      </c>
      <c r="M1701" s="25" t="s">
        <v>419</v>
      </c>
      <c r="N1701" s="26">
        <v>0</v>
      </c>
      <c r="O1701" s="26">
        <v>3981.2</v>
      </c>
      <c r="P1701" s="27">
        <v>3981.2</v>
      </c>
      <c r="Q1701" s="18"/>
      <c r="R1701" s="29">
        <v>0</v>
      </c>
      <c r="S1701" s="29">
        <v>1990.6</v>
      </c>
      <c r="T1701" s="30">
        <v>1990.6</v>
      </c>
      <c r="U1701" s="19"/>
      <c r="V1701" s="26">
        <v>0</v>
      </c>
      <c r="W1701" s="26">
        <v>0</v>
      </c>
      <c r="X1701" s="27">
        <v>0</v>
      </c>
      <c r="Y1701" s="18"/>
      <c r="Z1701" s="29">
        <v>0</v>
      </c>
      <c r="AA1701" s="29">
        <v>0</v>
      </c>
      <c r="AB1701" s="30">
        <v>0</v>
      </c>
      <c r="AC1701" s="19"/>
      <c r="AD1701" s="26">
        <v>0</v>
      </c>
      <c r="AE1701" s="26">
        <v>0</v>
      </c>
      <c r="AF1701" s="27">
        <v>0</v>
      </c>
      <c r="AG1701" s="18"/>
      <c r="AH1701" s="34">
        <v>0</v>
      </c>
      <c r="AI1701" s="34">
        <v>0</v>
      </c>
      <c r="AJ1701" s="34">
        <v>0</v>
      </c>
      <c r="AK1701" s="19"/>
      <c r="AL1701" s="35">
        <v>43622.999988425923</v>
      </c>
      <c r="AM1701" s="16"/>
    </row>
    <row r="1702" spans="1:39" ht="16.5" hidden="1" x14ac:dyDescent="0.25">
      <c r="A1702" s="25" t="s">
        <v>367</v>
      </c>
      <c r="B1702" s="25" t="s">
        <v>1040</v>
      </c>
      <c r="C1702" s="39">
        <v>451765</v>
      </c>
      <c r="D1702" s="25" t="s">
        <v>2194</v>
      </c>
      <c r="E1702" s="25" t="s">
        <v>53</v>
      </c>
      <c r="F1702" s="25" t="s">
        <v>54</v>
      </c>
      <c r="G1702" s="25" t="s">
        <v>289</v>
      </c>
      <c r="H1702" s="25" t="s">
        <v>56</v>
      </c>
      <c r="I1702" s="25" t="s">
        <v>56</v>
      </c>
      <c r="J1702" s="25" t="s">
        <v>381</v>
      </c>
      <c r="K1702" s="25" t="s">
        <v>65</v>
      </c>
      <c r="L1702" s="25" t="s">
        <v>404</v>
      </c>
      <c r="M1702" s="25" t="s">
        <v>1989</v>
      </c>
      <c r="N1702" s="26">
        <v>682823.42</v>
      </c>
      <c r="O1702" s="26">
        <v>734293.66</v>
      </c>
      <c r="P1702" s="27">
        <v>51470.239999999991</v>
      </c>
      <c r="Q1702" s="28">
        <v>7.5378551016893919E-2</v>
      </c>
      <c r="R1702" s="29">
        <v>57996.79</v>
      </c>
      <c r="S1702" s="29">
        <v>5972.52</v>
      </c>
      <c r="T1702" s="30">
        <v>-52024.270000000004</v>
      </c>
      <c r="U1702" s="31">
        <v>-0.89701981782095186</v>
      </c>
      <c r="V1702" s="26">
        <v>193038.37</v>
      </c>
      <c r="W1702" s="26">
        <v>220810.64</v>
      </c>
      <c r="X1702" s="27">
        <v>27772.270000000019</v>
      </c>
      <c r="Y1702" s="28">
        <v>0.14386916963710386</v>
      </c>
      <c r="Z1702" s="29">
        <v>4449.88</v>
      </c>
      <c r="AA1702" s="29">
        <v>0</v>
      </c>
      <c r="AB1702" s="30">
        <v>-4449.88</v>
      </c>
      <c r="AC1702" s="32">
        <v>-1</v>
      </c>
      <c r="AD1702" s="26">
        <v>427338.38</v>
      </c>
      <c r="AE1702" s="26">
        <v>74656.5</v>
      </c>
      <c r="AF1702" s="27">
        <v>-352681.88</v>
      </c>
      <c r="AG1702" s="33">
        <v>-0.82529886503524441</v>
      </c>
      <c r="AH1702" s="34">
        <v>841.4</v>
      </c>
      <c r="AI1702" s="34">
        <v>510.5</v>
      </c>
      <c r="AJ1702" s="34">
        <v>-330.9</v>
      </c>
      <c r="AK1702" s="32">
        <v>-0.39327311623484668</v>
      </c>
      <c r="AL1702" s="35">
        <v>43614.999988425923</v>
      </c>
      <c r="AM1702" s="16"/>
    </row>
    <row r="1703" spans="1:39" ht="41.25" hidden="1" x14ac:dyDescent="0.25">
      <c r="A1703" s="25" t="s">
        <v>367</v>
      </c>
      <c r="B1703" s="25" t="s">
        <v>1136</v>
      </c>
      <c r="C1703" s="39">
        <v>451770</v>
      </c>
      <c r="D1703" s="25" t="s">
        <v>5727</v>
      </c>
      <c r="E1703" s="25" t="s">
        <v>53</v>
      </c>
      <c r="F1703" s="25" t="s">
        <v>54</v>
      </c>
      <c r="G1703" s="25" t="s">
        <v>56</v>
      </c>
      <c r="H1703" s="17"/>
      <c r="I1703" s="17"/>
      <c r="J1703" s="25" t="s">
        <v>381</v>
      </c>
      <c r="K1703" s="25" t="s">
        <v>65</v>
      </c>
      <c r="L1703" s="25" t="s">
        <v>382</v>
      </c>
      <c r="M1703" s="25" t="s">
        <v>379</v>
      </c>
      <c r="N1703" s="26">
        <v>0</v>
      </c>
      <c r="O1703" s="26">
        <v>3666.44</v>
      </c>
      <c r="P1703" s="27">
        <v>3666.44</v>
      </c>
      <c r="Q1703" s="18"/>
      <c r="R1703" s="29">
        <v>0</v>
      </c>
      <c r="S1703" s="29">
        <v>0</v>
      </c>
      <c r="T1703" s="30">
        <v>0</v>
      </c>
      <c r="U1703" s="19"/>
      <c r="V1703" s="26">
        <v>0</v>
      </c>
      <c r="W1703" s="26">
        <v>0</v>
      </c>
      <c r="X1703" s="27">
        <v>0</v>
      </c>
      <c r="Y1703" s="18"/>
      <c r="Z1703" s="29">
        <v>0</v>
      </c>
      <c r="AA1703" s="29">
        <v>0</v>
      </c>
      <c r="AB1703" s="30">
        <v>0</v>
      </c>
      <c r="AC1703" s="19"/>
      <c r="AD1703" s="26">
        <v>0</v>
      </c>
      <c r="AE1703" s="26">
        <v>0</v>
      </c>
      <c r="AF1703" s="27">
        <v>0</v>
      </c>
      <c r="AG1703" s="18"/>
      <c r="AH1703" s="34">
        <v>0</v>
      </c>
      <c r="AI1703" s="34">
        <v>0</v>
      </c>
      <c r="AJ1703" s="34">
        <v>0</v>
      </c>
      <c r="AK1703" s="19"/>
      <c r="AL1703" s="35">
        <v>44930.041666666664</v>
      </c>
      <c r="AM1703" s="16"/>
    </row>
    <row r="1704" spans="1:39" ht="49.5" hidden="1" x14ac:dyDescent="0.25">
      <c r="A1704" s="25" t="s">
        <v>367</v>
      </c>
      <c r="B1704" s="25" t="s">
        <v>1136</v>
      </c>
      <c r="C1704" s="39">
        <v>451772</v>
      </c>
      <c r="D1704" s="25" t="s">
        <v>5851</v>
      </c>
      <c r="E1704" s="25" t="s">
        <v>121</v>
      </c>
      <c r="F1704" s="25" t="s">
        <v>5852</v>
      </c>
      <c r="G1704" s="17"/>
      <c r="H1704" s="17"/>
      <c r="I1704" s="17"/>
      <c r="J1704" s="25" t="s">
        <v>381</v>
      </c>
      <c r="K1704" s="25" t="s">
        <v>58</v>
      </c>
      <c r="L1704" s="25" t="s">
        <v>404</v>
      </c>
      <c r="M1704" s="25" t="s">
        <v>379</v>
      </c>
      <c r="N1704" s="26">
        <v>2183520.46</v>
      </c>
      <c r="O1704" s="26">
        <v>2132667.19</v>
      </c>
      <c r="P1704" s="27">
        <v>-50853.270000000019</v>
      </c>
      <c r="Q1704" s="28">
        <v>-2.3289577968964862E-2</v>
      </c>
      <c r="R1704" s="29">
        <v>250666.67</v>
      </c>
      <c r="S1704" s="29">
        <v>322011.40999999997</v>
      </c>
      <c r="T1704" s="30">
        <v>71344.739999999962</v>
      </c>
      <c r="U1704" s="31">
        <v>0.2846199696194151</v>
      </c>
      <c r="V1704" s="26">
        <v>108976.64</v>
      </c>
      <c r="W1704" s="26">
        <v>69173.69</v>
      </c>
      <c r="X1704" s="27">
        <v>-39802.949999999997</v>
      </c>
      <c r="Y1704" s="28">
        <v>-0.36524295482040919</v>
      </c>
      <c r="Z1704" s="29">
        <v>8812.27</v>
      </c>
      <c r="AA1704" s="29">
        <v>0</v>
      </c>
      <c r="AB1704" s="30">
        <v>-8812.27</v>
      </c>
      <c r="AC1704" s="32">
        <v>-1</v>
      </c>
      <c r="AD1704" s="26">
        <v>1815064.88</v>
      </c>
      <c r="AE1704" s="26">
        <v>1739463.5</v>
      </c>
      <c r="AF1704" s="27">
        <v>-75601.379999999888</v>
      </c>
      <c r="AG1704" s="33">
        <v>-4.1652163971130272E-2</v>
      </c>
      <c r="AH1704" s="34">
        <v>493.46000000000004</v>
      </c>
      <c r="AI1704" s="34">
        <v>113.5</v>
      </c>
      <c r="AJ1704" s="34">
        <v>-379.96000000000004</v>
      </c>
      <c r="AK1704" s="32">
        <v>-0.76999148867182754</v>
      </c>
      <c r="AL1704" s="35">
        <v>44923.041666666664</v>
      </c>
      <c r="AM1704" s="16"/>
    </row>
    <row r="1705" spans="1:39" ht="24.75" hidden="1" x14ac:dyDescent="0.25">
      <c r="A1705" s="25" t="s">
        <v>367</v>
      </c>
      <c r="B1705" s="25" t="s">
        <v>1043</v>
      </c>
      <c r="C1705" s="39">
        <v>451776</v>
      </c>
      <c r="D1705" s="25" t="s">
        <v>2083</v>
      </c>
      <c r="E1705" s="25" t="s">
        <v>53</v>
      </c>
      <c r="F1705" s="25" t="s">
        <v>63</v>
      </c>
      <c r="G1705" s="25" t="s">
        <v>56</v>
      </c>
      <c r="H1705" s="25" t="s">
        <v>56</v>
      </c>
      <c r="I1705" s="25" t="s">
        <v>56</v>
      </c>
      <c r="J1705" s="25" t="s">
        <v>401</v>
      </c>
      <c r="K1705" s="25" t="s">
        <v>65</v>
      </c>
      <c r="L1705" s="25" t="s">
        <v>1045</v>
      </c>
      <c r="M1705" s="25" t="s">
        <v>419</v>
      </c>
      <c r="N1705" s="26">
        <v>0</v>
      </c>
      <c r="O1705" s="26">
        <v>0</v>
      </c>
      <c r="P1705" s="27">
        <v>0</v>
      </c>
      <c r="Q1705" s="18"/>
      <c r="R1705" s="29">
        <v>0</v>
      </c>
      <c r="S1705" s="29">
        <v>0</v>
      </c>
      <c r="T1705" s="30">
        <v>0</v>
      </c>
      <c r="U1705" s="19"/>
      <c r="V1705" s="26">
        <v>0</v>
      </c>
      <c r="W1705" s="26">
        <v>0</v>
      </c>
      <c r="X1705" s="27">
        <v>0</v>
      </c>
      <c r="Y1705" s="18"/>
      <c r="Z1705" s="29">
        <v>0</v>
      </c>
      <c r="AA1705" s="29">
        <v>0</v>
      </c>
      <c r="AB1705" s="30">
        <v>0</v>
      </c>
      <c r="AC1705" s="19"/>
      <c r="AD1705" s="26">
        <v>0</v>
      </c>
      <c r="AE1705" s="26">
        <v>0</v>
      </c>
      <c r="AF1705" s="27">
        <v>0</v>
      </c>
      <c r="AG1705" s="18"/>
      <c r="AH1705" s="34">
        <v>0</v>
      </c>
      <c r="AI1705" s="34">
        <v>0</v>
      </c>
      <c r="AJ1705" s="34">
        <v>0</v>
      </c>
      <c r="AK1705" s="19"/>
      <c r="AL1705" s="35">
        <v>43952</v>
      </c>
      <c r="AM1705" s="16"/>
    </row>
    <row r="1706" spans="1:39" ht="24.75" hidden="1" x14ac:dyDescent="0.25">
      <c r="A1706" s="25" t="s">
        <v>367</v>
      </c>
      <c r="B1706" s="25" t="s">
        <v>1040</v>
      </c>
      <c r="C1706" s="39">
        <v>451779</v>
      </c>
      <c r="D1706" s="25" t="s">
        <v>2312</v>
      </c>
      <c r="E1706" s="25" t="s">
        <v>53</v>
      </c>
      <c r="F1706" s="25" t="s">
        <v>54</v>
      </c>
      <c r="G1706" s="25" t="s">
        <v>289</v>
      </c>
      <c r="H1706" s="25" t="s">
        <v>56</v>
      </c>
      <c r="I1706" s="25" t="s">
        <v>56</v>
      </c>
      <c r="J1706" s="25" t="s">
        <v>401</v>
      </c>
      <c r="K1706" s="25" t="s">
        <v>65</v>
      </c>
      <c r="L1706" s="25" t="s">
        <v>484</v>
      </c>
      <c r="M1706" s="25" t="s">
        <v>2033</v>
      </c>
      <c r="N1706" s="26">
        <v>36424.730000000003</v>
      </c>
      <c r="O1706" s="26">
        <v>35038.99</v>
      </c>
      <c r="P1706" s="27">
        <v>-1385.7400000000052</v>
      </c>
      <c r="Q1706" s="28">
        <v>-3.8043933338696129E-2</v>
      </c>
      <c r="R1706" s="29">
        <v>11690.23</v>
      </c>
      <c r="S1706" s="29">
        <v>0</v>
      </c>
      <c r="T1706" s="30">
        <v>-11690.23</v>
      </c>
      <c r="U1706" s="31">
        <v>-1</v>
      </c>
      <c r="V1706" s="26">
        <v>2110.7600000000002</v>
      </c>
      <c r="W1706" s="26">
        <v>3640.19</v>
      </c>
      <c r="X1706" s="27">
        <v>1529.4299999999998</v>
      </c>
      <c r="Y1706" s="28">
        <v>0.7245873524228239</v>
      </c>
      <c r="Z1706" s="29">
        <v>1634.2</v>
      </c>
      <c r="AA1706" s="29">
        <v>0</v>
      </c>
      <c r="AB1706" s="30">
        <v>-1634.2</v>
      </c>
      <c r="AC1706" s="32">
        <v>-1</v>
      </c>
      <c r="AD1706" s="26">
        <v>20989.54</v>
      </c>
      <c r="AE1706" s="26">
        <v>0</v>
      </c>
      <c r="AF1706" s="27">
        <v>-20989.54</v>
      </c>
      <c r="AG1706" s="33">
        <v>-1</v>
      </c>
      <c r="AH1706" s="34">
        <v>213.5</v>
      </c>
      <c r="AI1706" s="34">
        <v>151.5</v>
      </c>
      <c r="AJ1706" s="34">
        <v>-62</v>
      </c>
      <c r="AK1706" s="32">
        <v>-0.29039812646370022</v>
      </c>
      <c r="AL1706" s="35">
        <v>43589.041655092595</v>
      </c>
      <c r="AM1706" s="16"/>
    </row>
    <row r="1707" spans="1:39" ht="24.75" hidden="1" x14ac:dyDescent="0.25">
      <c r="A1707" s="25" t="s">
        <v>367</v>
      </c>
      <c r="B1707" s="25" t="s">
        <v>1043</v>
      </c>
      <c r="C1707" s="39">
        <v>451780</v>
      </c>
      <c r="D1707" s="25" t="s">
        <v>2329</v>
      </c>
      <c r="E1707" s="25" t="s">
        <v>53</v>
      </c>
      <c r="F1707" s="25" t="s">
        <v>63</v>
      </c>
      <c r="G1707" s="25" t="s">
        <v>56</v>
      </c>
      <c r="H1707" s="25" t="s">
        <v>56</v>
      </c>
      <c r="I1707" s="25" t="s">
        <v>56</v>
      </c>
      <c r="J1707" s="25" t="s">
        <v>401</v>
      </c>
      <c r="K1707" s="25" t="s">
        <v>65</v>
      </c>
      <c r="L1707" s="25" t="s">
        <v>1045</v>
      </c>
      <c r="M1707" s="25" t="s">
        <v>419</v>
      </c>
      <c r="N1707" s="26">
        <v>0</v>
      </c>
      <c r="O1707" s="26">
        <v>0</v>
      </c>
      <c r="P1707" s="27">
        <v>0</v>
      </c>
      <c r="Q1707" s="18"/>
      <c r="R1707" s="29">
        <v>0</v>
      </c>
      <c r="S1707" s="29">
        <v>0</v>
      </c>
      <c r="T1707" s="30">
        <v>0</v>
      </c>
      <c r="U1707" s="19"/>
      <c r="V1707" s="26">
        <v>0</v>
      </c>
      <c r="W1707" s="26">
        <v>0</v>
      </c>
      <c r="X1707" s="27">
        <v>0</v>
      </c>
      <c r="Y1707" s="18"/>
      <c r="Z1707" s="29">
        <v>0</v>
      </c>
      <c r="AA1707" s="29">
        <v>0</v>
      </c>
      <c r="AB1707" s="30">
        <v>0</v>
      </c>
      <c r="AC1707" s="19"/>
      <c r="AD1707" s="26">
        <v>0</v>
      </c>
      <c r="AE1707" s="26">
        <v>0</v>
      </c>
      <c r="AF1707" s="27">
        <v>0</v>
      </c>
      <c r="AG1707" s="18"/>
      <c r="AH1707" s="34">
        <v>0</v>
      </c>
      <c r="AI1707" s="34">
        <v>0</v>
      </c>
      <c r="AJ1707" s="34">
        <v>0</v>
      </c>
      <c r="AK1707" s="19"/>
      <c r="AL1707" s="35">
        <v>43616.999988425923</v>
      </c>
      <c r="AM1707" s="16"/>
    </row>
    <row r="1708" spans="1:39" ht="16.5" hidden="1" x14ac:dyDescent="0.25">
      <c r="A1708" s="25" t="s">
        <v>367</v>
      </c>
      <c r="B1708" s="25" t="s">
        <v>1040</v>
      </c>
      <c r="C1708" s="39">
        <v>451781</v>
      </c>
      <c r="D1708" s="25" t="s">
        <v>2309</v>
      </c>
      <c r="E1708" s="25" t="s">
        <v>53</v>
      </c>
      <c r="F1708" s="25" t="s">
        <v>54</v>
      </c>
      <c r="G1708" s="25" t="s">
        <v>56</v>
      </c>
      <c r="H1708" s="25" t="s">
        <v>56</v>
      </c>
      <c r="I1708" s="25" t="s">
        <v>56</v>
      </c>
      <c r="J1708" s="25" t="s">
        <v>185</v>
      </c>
      <c r="K1708" s="25" t="s">
        <v>65</v>
      </c>
      <c r="L1708" s="25" t="s">
        <v>373</v>
      </c>
      <c r="M1708" s="25" t="s">
        <v>387</v>
      </c>
      <c r="N1708" s="26">
        <v>56321.81</v>
      </c>
      <c r="O1708" s="26">
        <v>51724.33</v>
      </c>
      <c r="P1708" s="27">
        <v>-4597.4799999999959</v>
      </c>
      <c r="Q1708" s="28">
        <v>-8.16287686777111E-2</v>
      </c>
      <c r="R1708" s="29">
        <v>28622.59</v>
      </c>
      <c r="S1708" s="29">
        <v>0</v>
      </c>
      <c r="T1708" s="30">
        <v>-28622.59</v>
      </c>
      <c r="U1708" s="31">
        <v>-1</v>
      </c>
      <c r="V1708" s="26">
        <v>11134.55</v>
      </c>
      <c r="W1708" s="26">
        <v>0</v>
      </c>
      <c r="X1708" s="27">
        <v>-11134.55</v>
      </c>
      <c r="Y1708" s="28">
        <v>-1</v>
      </c>
      <c r="Z1708" s="29">
        <v>5394.4</v>
      </c>
      <c r="AA1708" s="29">
        <v>0</v>
      </c>
      <c r="AB1708" s="30">
        <v>-5394.4</v>
      </c>
      <c r="AC1708" s="32">
        <v>-1</v>
      </c>
      <c r="AD1708" s="26">
        <v>11170.27</v>
      </c>
      <c r="AE1708" s="26">
        <v>0</v>
      </c>
      <c r="AF1708" s="27">
        <v>-11170.27</v>
      </c>
      <c r="AG1708" s="33">
        <v>-1</v>
      </c>
      <c r="AH1708" s="34">
        <v>427.5</v>
      </c>
      <c r="AI1708" s="34">
        <v>354</v>
      </c>
      <c r="AJ1708" s="34">
        <v>-73.5</v>
      </c>
      <c r="AK1708" s="32">
        <v>-0.17192982456140352</v>
      </c>
      <c r="AL1708" s="35">
        <v>43616.999988425923</v>
      </c>
      <c r="AM1708" s="16"/>
    </row>
    <row r="1709" spans="1:39" ht="24.75" hidden="1" x14ac:dyDescent="0.25">
      <c r="A1709" s="25" t="s">
        <v>367</v>
      </c>
      <c r="B1709" s="25" t="s">
        <v>1043</v>
      </c>
      <c r="C1709" s="39">
        <v>451784</v>
      </c>
      <c r="D1709" s="25" t="s">
        <v>2283</v>
      </c>
      <c r="E1709" s="25" t="s">
        <v>53</v>
      </c>
      <c r="F1709" s="25" t="s">
        <v>54</v>
      </c>
      <c r="G1709" s="25" t="s">
        <v>289</v>
      </c>
      <c r="H1709" s="25" t="s">
        <v>56</v>
      </c>
      <c r="I1709" s="25" t="s">
        <v>56</v>
      </c>
      <c r="J1709" s="25" t="s">
        <v>185</v>
      </c>
      <c r="K1709" s="25" t="s">
        <v>65</v>
      </c>
      <c r="L1709" s="25" t="s">
        <v>1045</v>
      </c>
      <c r="M1709" s="25" t="s">
        <v>1989</v>
      </c>
      <c r="N1709" s="26">
        <v>52564.51</v>
      </c>
      <c r="O1709" s="26">
        <v>907174.2</v>
      </c>
      <c r="P1709" s="27">
        <v>854609.69</v>
      </c>
      <c r="Q1709" s="28">
        <v>16.258302227111027</v>
      </c>
      <c r="R1709" s="29">
        <v>40172.78</v>
      </c>
      <c r="S1709" s="29">
        <v>18341.64</v>
      </c>
      <c r="T1709" s="30">
        <v>-21831.14</v>
      </c>
      <c r="U1709" s="31">
        <v>-0.54343114915124124</v>
      </c>
      <c r="V1709" s="26">
        <v>7033.9</v>
      </c>
      <c r="W1709" s="26">
        <v>10131.24</v>
      </c>
      <c r="X1709" s="27">
        <v>3097.34</v>
      </c>
      <c r="Y1709" s="28">
        <v>0.44034461678442971</v>
      </c>
      <c r="Z1709" s="29">
        <v>634.64</v>
      </c>
      <c r="AA1709" s="29">
        <v>4446.32</v>
      </c>
      <c r="AB1709" s="30">
        <v>3811.68</v>
      </c>
      <c r="AC1709" s="32">
        <v>6.0060506743980842</v>
      </c>
      <c r="AD1709" s="26">
        <v>1129.54</v>
      </c>
      <c r="AE1709" s="26">
        <v>0</v>
      </c>
      <c r="AF1709" s="27">
        <v>-1129.54</v>
      </c>
      <c r="AG1709" s="33">
        <v>-1</v>
      </c>
      <c r="AH1709" s="34">
        <v>564.00000199999999</v>
      </c>
      <c r="AI1709" s="34">
        <v>484.25</v>
      </c>
      <c r="AJ1709" s="34">
        <v>-79.750001999999995</v>
      </c>
      <c r="AK1709" s="32">
        <v>-0.14140071226453646</v>
      </c>
      <c r="AL1709" s="35">
        <v>43886.041655092595</v>
      </c>
      <c r="AM1709" s="16"/>
    </row>
    <row r="1710" spans="1:39" ht="24.75" hidden="1" x14ac:dyDescent="0.25">
      <c r="A1710" s="25" t="s">
        <v>367</v>
      </c>
      <c r="B1710" s="25" t="s">
        <v>1043</v>
      </c>
      <c r="C1710" s="39">
        <v>451785</v>
      </c>
      <c r="D1710" s="25" t="s">
        <v>2305</v>
      </c>
      <c r="E1710" s="25" t="s">
        <v>53</v>
      </c>
      <c r="F1710" s="25" t="s">
        <v>63</v>
      </c>
      <c r="G1710" s="25" t="s">
        <v>56</v>
      </c>
      <c r="H1710" s="17"/>
      <c r="I1710" s="17"/>
      <c r="J1710" s="25" t="s">
        <v>1159</v>
      </c>
      <c r="K1710" s="25" t="s">
        <v>65</v>
      </c>
      <c r="L1710" s="25" t="s">
        <v>1045</v>
      </c>
      <c r="M1710" s="25" t="s">
        <v>419</v>
      </c>
      <c r="N1710" s="26">
        <v>0</v>
      </c>
      <c r="O1710" s="26">
        <v>0</v>
      </c>
      <c r="P1710" s="27">
        <v>0</v>
      </c>
      <c r="Q1710" s="18"/>
      <c r="R1710" s="29">
        <v>0</v>
      </c>
      <c r="S1710" s="29">
        <v>0</v>
      </c>
      <c r="T1710" s="30">
        <v>0</v>
      </c>
      <c r="U1710" s="19"/>
      <c r="V1710" s="26">
        <v>0</v>
      </c>
      <c r="W1710" s="26">
        <v>0</v>
      </c>
      <c r="X1710" s="27">
        <v>0</v>
      </c>
      <c r="Y1710" s="18"/>
      <c r="Z1710" s="29">
        <v>0</v>
      </c>
      <c r="AA1710" s="29">
        <v>0</v>
      </c>
      <c r="AB1710" s="30">
        <v>0</v>
      </c>
      <c r="AC1710" s="19"/>
      <c r="AD1710" s="26">
        <v>0</v>
      </c>
      <c r="AE1710" s="26">
        <v>0</v>
      </c>
      <c r="AF1710" s="27">
        <v>0</v>
      </c>
      <c r="AG1710" s="18"/>
      <c r="AH1710" s="34">
        <v>0</v>
      </c>
      <c r="AI1710" s="34">
        <v>0</v>
      </c>
      <c r="AJ1710" s="34">
        <v>0</v>
      </c>
      <c r="AK1710" s="19"/>
      <c r="AL1710" s="35">
        <v>43859.041655092595</v>
      </c>
      <c r="AM1710" s="16"/>
    </row>
    <row r="1711" spans="1:39" ht="24.75" hidden="1" x14ac:dyDescent="0.25">
      <c r="A1711" s="25" t="s">
        <v>367</v>
      </c>
      <c r="B1711" s="25" t="s">
        <v>1043</v>
      </c>
      <c r="C1711" s="39">
        <v>451786</v>
      </c>
      <c r="D1711" s="25" t="s">
        <v>2310</v>
      </c>
      <c r="E1711" s="25" t="s">
        <v>53</v>
      </c>
      <c r="F1711" s="25" t="s">
        <v>63</v>
      </c>
      <c r="G1711" s="25" t="s">
        <v>56</v>
      </c>
      <c r="H1711" s="25" t="s">
        <v>56</v>
      </c>
      <c r="I1711" s="25" t="s">
        <v>56</v>
      </c>
      <c r="J1711" s="25" t="s">
        <v>376</v>
      </c>
      <c r="K1711" s="25" t="s">
        <v>65</v>
      </c>
      <c r="L1711" s="25" t="s">
        <v>1045</v>
      </c>
      <c r="M1711" s="25" t="s">
        <v>419</v>
      </c>
      <c r="N1711" s="26">
        <v>0</v>
      </c>
      <c r="O1711" s="26">
        <v>0</v>
      </c>
      <c r="P1711" s="27">
        <v>0</v>
      </c>
      <c r="Q1711" s="18"/>
      <c r="R1711" s="29">
        <v>0</v>
      </c>
      <c r="S1711" s="29">
        <v>0</v>
      </c>
      <c r="T1711" s="30">
        <v>0</v>
      </c>
      <c r="U1711" s="19"/>
      <c r="V1711" s="26">
        <v>0</v>
      </c>
      <c r="W1711" s="26">
        <v>0</v>
      </c>
      <c r="X1711" s="27">
        <v>0</v>
      </c>
      <c r="Y1711" s="18"/>
      <c r="Z1711" s="29">
        <v>0</v>
      </c>
      <c r="AA1711" s="29">
        <v>0</v>
      </c>
      <c r="AB1711" s="30">
        <v>0</v>
      </c>
      <c r="AC1711" s="19"/>
      <c r="AD1711" s="26">
        <v>0</v>
      </c>
      <c r="AE1711" s="26">
        <v>0</v>
      </c>
      <c r="AF1711" s="27">
        <v>0</v>
      </c>
      <c r="AG1711" s="18"/>
      <c r="AH1711" s="34">
        <v>0</v>
      </c>
      <c r="AI1711" s="34">
        <v>0</v>
      </c>
      <c r="AJ1711" s="34">
        <v>0</v>
      </c>
      <c r="AK1711" s="19"/>
      <c r="AL1711" s="35">
        <v>43859.041655092595</v>
      </c>
      <c r="AM1711" s="16"/>
    </row>
    <row r="1712" spans="1:39" ht="24.75" hidden="1" x14ac:dyDescent="0.25">
      <c r="A1712" s="25" t="s">
        <v>367</v>
      </c>
      <c r="B1712" s="25" t="s">
        <v>1043</v>
      </c>
      <c r="C1712" s="39">
        <v>451787</v>
      </c>
      <c r="D1712" s="25" t="s">
        <v>2285</v>
      </c>
      <c r="E1712" s="25" t="s">
        <v>53</v>
      </c>
      <c r="F1712" s="25" t="s">
        <v>54</v>
      </c>
      <c r="G1712" s="25" t="s">
        <v>289</v>
      </c>
      <c r="H1712" s="25" t="s">
        <v>56</v>
      </c>
      <c r="I1712" s="25" t="s">
        <v>56</v>
      </c>
      <c r="J1712" s="25" t="s">
        <v>376</v>
      </c>
      <c r="K1712" s="25" t="s">
        <v>65</v>
      </c>
      <c r="L1712" s="25" t="s">
        <v>1045</v>
      </c>
      <c r="M1712" s="25" t="s">
        <v>387</v>
      </c>
      <c r="N1712" s="26">
        <v>38277</v>
      </c>
      <c r="O1712" s="26">
        <v>25732.04</v>
      </c>
      <c r="P1712" s="27">
        <v>-12544.96</v>
      </c>
      <c r="Q1712" s="28">
        <v>-0.32774146354207484</v>
      </c>
      <c r="R1712" s="29">
        <v>10763.31</v>
      </c>
      <c r="S1712" s="29">
        <v>8465.93</v>
      </c>
      <c r="T1712" s="30">
        <v>-2297.3799999999992</v>
      </c>
      <c r="U1712" s="31">
        <v>-0.21344549213949979</v>
      </c>
      <c r="V1712" s="26">
        <v>16015.89</v>
      </c>
      <c r="W1712" s="26">
        <v>9752.24</v>
      </c>
      <c r="X1712" s="27">
        <v>-6263.65</v>
      </c>
      <c r="Y1712" s="28">
        <v>-0.39108972401783476</v>
      </c>
      <c r="Z1712" s="29">
        <v>1999.2</v>
      </c>
      <c r="AA1712" s="29">
        <v>1896</v>
      </c>
      <c r="AB1712" s="30">
        <v>-103.20000000000005</v>
      </c>
      <c r="AC1712" s="32">
        <v>-5.1620648259303743E-2</v>
      </c>
      <c r="AD1712" s="26">
        <v>9498.6</v>
      </c>
      <c r="AE1712" s="26">
        <v>3740.84</v>
      </c>
      <c r="AF1712" s="27">
        <v>-5757.76</v>
      </c>
      <c r="AG1712" s="33">
        <v>-0.60616933021708463</v>
      </c>
      <c r="AH1712" s="34">
        <v>81</v>
      </c>
      <c r="AI1712" s="34">
        <v>75</v>
      </c>
      <c r="AJ1712" s="34">
        <v>-6</v>
      </c>
      <c r="AK1712" s="32">
        <v>-7.407407407407407E-2</v>
      </c>
      <c r="AL1712" s="35">
        <v>43859.041655092595</v>
      </c>
      <c r="AM1712" s="16"/>
    </row>
    <row r="1713" spans="1:39" ht="33" hidden="1" x14ac:dyDescent="0.25">
      <c r="A1713" s="25" t="s">
        <v>367</v>
      </c>
      <c r="B1713" s="25" t="s">
        <v>51</v>
      </c>
      <c r="C1713" s="39">
        <v>451788</v>
      </c>
      <c r="D1713" s="25" t="s">
        <v>2284</v>
      </c>
      <c r="E1713" s="25" t="s">
        <v>62</v>
      </c>
      <c r="F1713" s="25" t="s">
        <v>54</v>
      </c>
      <c r="G1713" s="25" t="s">
        <v>79</v>
      </c>
      <c r="H1713" s="17"/>
      <c r="I1713" s="17"/>
      <c r="J1713" s="25" t="s">
        <v>376</v>
      </c>
      <c r="K1713" s="25" t="s">
        <v>65</v>
      </c>
      <c r="L1713" s="25" t="s">
        <v>971</v>
      </c>
      <c r="M1713" s="25" t="s">
        <v>547</v>
      </c>
      <c r="N1713" s="26">
        <v>38749.18</v>
      </c>
      <c r="O1713" s="26">
        <v>42131.26</v>
      </c>
      <c r="P1713" s="27">
        <v>3382.0800000000017</v>
      </c>
      <c r="Q1713" s="28">
        <v>8.728133085654978E-2</v>
      </c>
      <c r="R1713" s="29">
        <v>8379.65</v>
      </c>
      <c r="S1713" s="29">
        <v>984.08</v>
      </c>
      <c r="T1713" s="30">
        <v>-7395.57</v>
      </c>
      <c r="U1713" s="31">
        <v>-0.88256311421121403</v>
      </c>
      <c r="V1713" s="26">
        <v>29738.53</v>
      </c>
      <c r="W1713" s="26">
        <v>34782.870000000003</v>
      </c>
      <c r="X1713" s="27">
        <v>5044.3400000000038</v>
      </c>
      <c r="Y1713" s="28">
        <v>0.16962304458223065</v>
      </c>
      <c r="Z1713" s="29">
        <v>631</v>
      </c>
      <c r="AA1713" s="29">
        <v>153</v>
      </c>
      <c r="AB1713" s="30">
        <v>-478</v>
      </c>
      <c r="AC1713" s="32">
        <v>-0.75752773375594296</v>
      </c>
      <c r="AD1713" s="26">
        <v>0</v>
      </c>
      <c r="AE1713" s="26">
        <v>0</v>
      </c>
      <c r="AF1713" s="27">
        <v>0</v>
      </c>
      <c r="AG1713" s="18"/>
      <c r="AH1713" s="34">
        <v>115.5</v>
      </c>
      <c r="AI1713" s="34">
        <v>85</v>
      </c>
      <c r="AJ1713" s="34">
        <v>-30.5</v>
      </c>
      <c r="AK1713" s="32">
        <v>-0.26406926406926406</v>
      </c>
      <c r="AL1713" s="35">
        <v>44372.041666666664</v>
      </c>
      <c r="AM1713" s="16"/>
    </row>
    <row r="1714" spans="1:39" ht="33" hidden="1" x14ac:dyDescent="0.25">
      <c r="A1714" s="25" t="s">
        <v>367</v>
      </c>
      <c r="B1714" s="25" t="s">
        <v>1040</v>
      </c>
      <c r="C1714" s="39">
        <v>451789</v>
      </c>
      <c r="D1714" s="25" t="s">
        <v>2352</v>
      </c>
      <c r="E1714" s="25" t="s">
        <v>62</v>
      </c>
      <c r="F1714" s="25" t="s">
        <v>54</v>
      </c>
      <c r="G1714" s="25" t="s">
        <v>289</v>
      </c>
      <c r="H1714" s="17"/>
      <c r="I1714" s="17"/>
      <c r="J1714" s="25" t="s">
        <v>376</v>
      </c>
      <c r="K1714" s="25" t="s">
        <v>65</v>
      </c>
      <c r="L1714" s="25" t="s">
        <v>971</v>
      </c>
      <c r="M1714" s="25" t="s">
        <v>374</v>
      </c>
      <c r="N1714" s="26">
        <v>509902.25</v>
      </c>
      <c r="O1714" s="26">
        <v>421599.53</v>
      </c>
      <c r="P1714" s="27">
        <v>-88302.719999999972</v>
      </c>
      <c r="Q1714" s="28">
        <v>-0.17317578025984387</v>
      </c>
      <c r="R1714" s="29">
        <v>46107.29</v>
      </c>
      <c r="S1714" s="29">
        <v>31438.43</v>
      </c>
      <c r="T1714" s="30">
        <v>-14668.86</v>
      </c>
      <c r="U1714" s="31">
        <v>-0.31814621939393967</v>
      </c>
      <c r="V1714" s="26">
        <v>172641.62</v>
      </c>
      <c r="W1714" s="26">
        <v>166708.44</v>
      </c>
      <c r="X1714" s="27">
        <v>-5933.179999999993</v>
      </c>
      <c r="Y1714" s="28">
        <v>-3.4367031541988502E-2</v>
      </c>
      <c r="Z1714" s="29">
        <v>7629.6</v>
      </c>
      <c r="AA1714" s="29">
        <v>4264</v>
      </c>
      <c r="AB1714" s="30">
        <v>-3365.6000000000004</v>
      </c>
      <c r="AC1714" s="32">
        <v>-0.44112404320016779</v>
      </c>
      <c r="AD1714" s="26">
        <v>283523.74</v>
      </c>
      <c r="AE1714" s="26">
        <v>125029.29</v>
      </c>
      <c r="AF1714" s="27">
        <v>-158494.45000000001</v>
      </c>
      <c r="AG1714" s="33">
        <v>-0.55901650422641858</v>
      </c>
      <c r="AH1714" s="34">
        <v>666</v>
      </c>
      <c r="AI1714" s="34">
        <v>623.25</v>
      </c>
      <c r="AJ1714" s="34">
        <v>-42.75</v>
      </c>
      <c r="AK1714" s="32">
        <v>-6.4189189189189186E-2</v>
      </c>
      <c r="AL1714" s="35">
        <v>43796.041655092595</v>
      </c>
      <c r="AM1714" s="16"/>
    </row>
    <row r="1715" spans="1:39" ht="24.75" hidden="1" x14ac:dyDescent="0.25">
      <c r="A1715" s="25" t="s">
        <v>367</v>
      </c>
      <c r="B1715" s="25" t="s">
        <v>1043</v>
      </c>
      <c r="C1715" s="39">
        <v>451790</v>
      </c>
      <c r="D1715" s="25" t="s">
        <v>2387</v>
      </c>
      <c r="E1715" s="25" t="s">
        <v>53</v>
      </c>
      <c r="F1715" s="25" t="s">
        <v>63</v>
      </c>
      <c r="G1715" s="25" t="s">
        <v>56</v>
      </c>
      <c r="H1715" s="25" t="s">
        <v>56</v>
      </c>
      <c r="I1715" s="25" t="s">
        <v>56</v>
      </c>
      <c r="J1715" s="25" t="s">
        <v>376</v>
      </c>
      <c r="K1715" s="25" t="s">
        <v>65</v>
      </c>
      <c r="L1715" s="25" t="s">
        <v>1045</v>
      </c>
      <c r="M1715" s="25" t="s">
        <v>387</v>
      </c>
      <c r="N1715" s="26">
        <v>21227.62</v>
      </c>
      <c r="O1715" s="26">
        <v>2140.6799999999998</v>
      </c>
      <c r="P1715" s="27">
        <v>-19086.939999999999</v>
      </c>
      <c r="Q1715" s="28">
        <v>-0.89915591102535275</v>
      </c>
      <c r="R1715" s="29">
        <v>10277.129999999999</v>
      </c>
      <c r="S1715" s="29">
        <v>106.16</v>
      </c>
      <c r="T1715" s="30">
        <v>-10170.969999999999</v>
      </c>
      <c r="U1715" s="31">
        <v>-0.98967026786661261</v>
      </c>
      <c r="V1715" s="26">
        <v>8805.49</v>
      </c>
      <c r="W1715" s="26">
        <v>0</v>
      </c>
      <c r="X1715" s="27">
        <v>-8805.49</v>
      </c>
      <c r="Y1715" s="28">
        <v>-1</v>
      </c>
      <c r="Z1715" s="29">
        <v>2145</v>
      </c>
      <c r="AA1715" s="29">
        <v>0</v>
      </c>
      <c r="AB1715" s="30">
        <v>-2145</v>
      </c>
      <c r="AC1715" s="32">
        <v>-1</v>
      </c>
      <c r="AD1715" s="26">
        <v>0</v>
      </c>
      <c r="AE1715" s="26">
        <v>0</v>
      </c>
      <c r="AF1715" s="27">
        <v>0</v>
      </c>
      <c r="AG1715" s="18"/>
      <c r="AH1715" s="34">
        <v>141.5</v>
      </c>
      <c r="AI1715" s="34">
        <v>27.5</v>
      </c>
      <c r="AJ1715" s="34">
        <v>-114</v>
      </c>
      <c r="AK1715" s="32">
        <v>-0.80565371024734977</v>
      </c>
      <c r="AL1715" s="35">
        <v>43782.041655092595</v>
      </c>
      <c r="AM1715" s="16"/>
    </row>
    <row r="1716" spans="1:39" ht="24.75" hidden="1" x14ac:dyDescent="0.25">
      <c r="A1716" s="25" t="s">
        <v>367</v>
      </c>
      <c r="B1716" s="25" t="s">
        <v>1040</v>
      </c>
      <c r="C1716" s="39">
        <v>451791</v>
      </c>
      <c r="D1716" s="25" t="s">
        <v>2413</v>
      </c>
      <c r="E1716" s="25" t="s">
        <v>62</v>
      </c>
      <c r="F1716" s="25" t="s">
        <v>54</v>
      </c>
      <c r="G1716" s="25" t="s">
        <v>289</v>
      </c>
      <c r="H1716" s="17"/>
      <c r="I1716" s="17"/>
      <c r="J1716" s="25" t="s">
        <v>376</v>
      </c>
      <c r="K1716" s="25" t="s">
        <v>65</v>
      </c>
      <c r="L1716" s="25" t="s">
        <v>971</v>
      </c>
      <c r="M1716" s="25" t="s">
        <v>374</v>
      </c>
      <c r="N1716" s="26">
        <v>7776.26</v>
      </c>
      <c r="O1716" s="26">
        <v>9559.4</v>
      </c>
      <c r="P1716" s="27">
        <v>1783.1399999999994</v>
      </c>
      <c r="Q1716" s="28">
        <v>0.22930560449367682</v>
      </c>
      <c r="R1716" s="29">
        <v>7002.5</v>
      </c>
      <c r="S1716" s="29">
        <v>6188.83</v>
      </c>
      <c r="T1716" s="30">
        <v>-813.67000000000007</v>
      </c>
      <c r="U1716" s="31">
        <v>-0.1161970724741164</v>
      </c>
      <c r="V1716" s="26">
        <v>163.86</v>
      </c>
      <c r="W1716" s="26">
        <v>608.13</v>
      </c>
      <c r="X1716" s="27">
        <v>444.27</v>
      </c>
      <c r="Y1716" s="28">
        <v>2.7112779201757595</v>
      </c>
      <c r="Z1716" s="29">
        <v>609.9</v>
      </c>
      <c r="AA1716" s="29">
        <v>646.5</v>
      </c>
      <c r="AB1716" s="30">
        <v>36.600000000000023</v>
      </c>
      <c r="AC1716" s="32">
        <v>6.0009837678307962E-2</v>
      </c>
      <c r="AD1716" s="26">
        <v>0</v>
      </c>
      <c r="AE1716" s="26">
        <v>0</v>
      </c>
      <c r="AF1716" s="27">
        <v>0</v>
      </c>
      <c r="AG1716" s="18"/>
      <c r="AH1716" s="34">
        <v>57</v>
      </c>
      <c r="AI1716" s="34">
        <v>64.5</v>
      </c>
      <c r="AJ1716" s="34">
        <v>7.5</v>
      </c>
      <c r="AK1716" s="32">
        <v>0.13157894736842105</v>
      </c>
      <c r="AL1716" s="35">
        <v>43782.041655092595</v>
      </c>
      <c r="AM1716" s="16"/>
    </row>
    <row r="1717" spans="1:39" ht="24.75" hidden="1" x14ac:dyDescent="0.25">
      <c r="A1717" s="25" t="s">
        <v>367</v>
      </c>
      <c r="B1717" s="25" t="s">
        <v>1136</v>
      </c>
      <c r="C1717" s="39">
        <v>451792</v>
      </c>
      <c r="D1717" s="25" t="s">
        <v>5094</v>
      </c>
      <c r="E1717" s="25" t="s">
        <v>53</v>
      </c>
      <c r="F1717" s="25" t="s">
        <v>54</v>
      </c>
      <c r="G1717" s="25" t="s">
        <v>56</v>
      </c>
      <c r="H1717" s="25" t="s">
        <v>56</v>
      </c>
      <c r="I1717" s="25" t="s">
        <v>56</v>
      </c>
      <c r="J1717" s="25" t="s">
        <v>376</v>
      </c>
      <c r="K1717" s="25" t="s">
        <v>65</v>
      </c>
      <c r="L1717" s="25" t="s">
        <v>971</v>
      </c>
      <c r="M1717" s="25" t="s">
        <v>371</v>
      </c>
      <c r="N1717" s="26">
        <v>11062.49</v>
      </c>
      <c r="O1717" s="26">
        <v>8719.73</v>
      </c>
      <c r="P1717" s="27">
        <v>-2342.7600000000002</v>
      </c>
      <c r="Q1717" s="28">
        <v>-0.211775106689362</v>
      </c>
      <c r="R1717" s="29">
        <v>5299.8</v>
      </c>
      <c r="S1717" s="29">
        <v>151.58000000000001</v>
      </c>
      <c r="T1717" s="30">
        <v>-5148.22</v>
      </c>
      <c r="U1717" s="31">
        <v>-0.97139892071398926</v>
      </c>
      <c r="V1717" s="26">
        <v>3690.49</v>
      </c>
      <c r="W1717" s="26">
        <v>4351.03</v>
      </c>
      <c r="X1717" s="27">
        <v>660.54</v>
      </c>
      <c r="Y1717" s="28">
        <v>0.17898436251012739</v>
      </c>
      <c r="Z1717" s="29">
        <v>2072.1999999999998</v>
      </c>
      <c r="AA1717" s="29">
        <v>0</v>
      </c>
      <c r="AB1717" s="30">
        <v>-2072.1999999999998</v>
      </c>
      <c r="AC1717" s="32">
        <v>-1</v>
      </c>
      <c r="AD1717" s="26">
        <v>0</v>
      </c>
      <c r="AE1717" s="26">
        <v>0</v>
      </c>
      <c r="AF1717" s="27">
        <v>0</v>
      </c>
      <c r="AG1717" s="18"/>
      <c r="AH1717" s="34">
        <v>73</v>
      </c>
      <c r="AI1717" s="34">
        <v>46.5</v>
      </c>
      <c r="AJ1717" s="34">
        <v>-26.5</v>
      </c>
      <c r="AK1717" s="32">
        <v>-0.36301369863013699</v>
      </c>
      <c r="AL1717" s="35">
        <v>44790.041666666664</v>
      </c>
      <c r="AM1717" s="16"/>
    </row>
    <row r="1718" spans="1:39" ht="24.75" hidden="1" x14ac:dyDescent="0.25">
      <c r="A1718" s="25" t="s">
        <v>367</v>
      </c>
      <c r="B1718" s="25" t="s">
        <v>1043</v>
      </c>
      <c r="C1718" s="39">
        <v>451793</v>
      </c>
      <c r="D1718" s="25" t="s">
        <v>2357</v>
      </c>
      <c r="E1718" s="25" t="s">
        <v>53</v>
      </c>
      <c r="F1718" s="25" t="s">
        <v>54</v>
      </c>
      <c r="G1718" s="25" t="s">
        <v>289</v>
      </c>
      <c r="H1718" s="25" t="s">
        <v>56</v>
      </c>
      <c r="I1718" s="25" t="s">
        <v>56</v>
      </c>
      <c r="J1718" s="25" t="s">
        <v>376</v>
      </c>
      <c r="K1718" s="25" t="s">
        <v>65</v>
      </c>
      <c r="L1718" s="25" t="s">
        <v>1045</v>
      </c>
      <c r="M1718" s="25" t="s">
        <v>374</v>
      </c>
      <c r="N1718" s="26">
        <v>42972.57</v>
      </c>
      <c r="O1718" s="26">
        <v>50326</v>
      </c>
      <c r="P1718" s="27">
        <v>7353.43</v>
      </c>
      <c r="Q1718" s="28">
        <v>0.17111915810480965</v>
      </c>
      <c r="R1718" s="29">
        <v>8482.9</v>
      </c>
      <c r="S1718" s="29">
        <v>8268</v>
      </c>
      <c r="T1718" s="30">
        <v>-214.89999999999964</v>
      </c>
      <c r="U1718" s="31">
        <v>-2.5333317615438077E-2</v>
      </c>
      <c r="V1718" s="26">
        <v>19560.330000000002</v>
      </c>
      <c r="W1718" s="26">
        <v>22881</v>
      </c>
      <c r="X1718" s="27">
        <v>3320.6699999999983</v>
      </c>
      <c r="Y1718" s="28">
        <v>0.16976554076541642</v>
      </c>
      <c r="Z1718" s="29">
        <v>1301.8</v>
      </c>
      <c r="AA1718" s="29">
        <v>1663</v>
      </c>
      <c r="AB1718" s="30">
        <v>361.20000000000005</v>
      </c>
      <c r="AC1718" s="32">
        <v>0.27746197572591802</v>
      </c>
      <c r="AD1718" s="26">
        <v>13627.54</v>
      </c>
      <c r="AE1718" s="26">
        <v>12498</v>
      </c>
      <c r="AF1718" s="27">
        <v>-1129.5400000000009</v>
      </c>
      <c r="AG1718" s="33">
        <v>-8.288656646760903E-2</v>
      </c>
      <c r="AH1718" s="34">
        <v>122</v>
      </c>
      <c r="AI1718" s="34">
        <v>150</v>
      </c>
      <c r="AJ1718" s="34">
        <v>28</v>
      </c>
      <c r="AK1718" s="32">
        <v>0.22950819672131148</v>
      </c>
      <c r="AL1718" s="35">
        <v>43845.041655092595</v>
      </c>
      <c r="AM1718" s="16"/>
    </row>
    <row r="1719" spans="1:39" ht="24.75" hidden="1" x14ac:dyDescent="0.25">
      <c r="A1719" s="25" t="s">
        <v>367</v>
      </c>
      <c r="B1719" s="25" t="s">
        <v>1040</v>
      </c>
      <c r="C1719" s="39">
        <v>451794</v>
      </c>
      <c r="D1719" s="25" t="s">
        <v>2027</v>
      </c>
      <c r="E1719" s="25" t="s">
        <v>53</v>
      </c>
      <c r="F1719" s="25" t="s">
        <v>54</v>
      </c>
      <c r="G1719" s="25" t="s">
        <v>289</v>
      </c>
      <c r="H1719" s="25" t="s">
        <v>56</v>
      </c>
      <c r="I1719" s="25" t="s">
        <v>56</v>
      </c>
      <c r="J1719" s="25" t="s">
        <v>376</v>
      </c>
      <c r="K1719" s="25" t="s">
        <v>65</v>
      </c>
      <c r="L1719" s="25" t="s">
        <v>971</v>
      </c>
      <c r="M1719" s="25" t="s">
        <v>387</v>
      </c>
      <c r="N1719" s="26">
        <v>22137.93</v>
      </c>
      <c r="O1719" s="26">
        <v>35822.85</v>
      </c>
      <c r="P1719" s="27">
        <v>13684.919999999998</v>
      </c>
      <c r="Q1719" s="28">
        <v>0.61816619711056986</v>
      </c>
      <c r="R1719" s="29">
        <v>8869.02</v>
      </c>
      <c r="S1719" s="29">
        <v>1499.84</v>
      </c>
      <c r="T1719" s="30">
        <v>-7369.18</v>
      </c>
      <c r="U1719" s="31">
        <v>-0.83088999686549359</v>
      </c>
      <c r="V1719" s="26">
        <v>2773.2</v>
      </c>
      <c r="W1719" s="26">
        <v>8655.17</v>
      </c>
      <c r="X1719" s="27">
        <v>5881.97</v>
      </c>
      <c r="Y1719" s="28">
        <v>2.1210046156065196</v>
      </c>
      <c r="Z1719" s="29">
        <v>0</v>
      </c>
      <c r="AA1719" s="29">
        <v>0</v>
      </c>
      <c r="AB1719" s="30">
        <v>0</v>
      </c>
      <c r="AC1719" s="19"/>
      <c r="AD1719" s="26">
        <v>10495.71</v>
      </c>
      <c r="AE1719" s="26">
        <v>15331.75</v>
      </c>
      <c r="AF1719" s="27">
        <v>4836.0400000000009</v>
      </c>
      <c r="AG1719" s="33">
        <v>0.46076349289376339</v>
      </c>
      <c r="AH1719" s="34">
        <v>124</v>
      </c>
      <c r="AI1719" s="34">
        <v>124</v>
      </c>
      <c r="AJ1719" s="34">
        <v>0</v>
      </c>
      <c r="AK1719" s="32">
        <v>0</v>
      </c>
      <c r="AL1719" s="35">
        <v>43680.041655092595</v>
      </c>
      <c r="AM1719" s="16"/>
    </row>
    <row r="1720" spans="1:39" ht="24.75" hidden="1" x14ac:dyDescent="0.25">
      <c r="A1720" s="25" t="s">
        <v>367</v>
      </c>
      <c r="B1720" s="25" t="s">
        <v>1040</v>
      </c>
      <c r="C1720" s="39">
        <v>451795</v>
      </c>
      <c r="D1720" s="25" t="s">
        <v>2463</v>
      </c>
      <c r="E1720" s="25" t="s">
        <v>53</v>
      </c>
      <c r="F1720" s="25" t="s">
        <v>54</v>
      </c>
      <c r="G1720" s="25" t="s">
        <v>289</v>
      </c>
      <c r="H1720" s="25" t="s">
        <v>56</v>
      </c>
      <c r="I1720" s="25" t="s">
        <v>56</v>
      </c>
      <c r="J1720" s="25" t="s">
        <v>376</v>
      </c>
      <c r="K1720" s="25" t="s">
        <v>65</v>
      </c>
      <c r="L1720" s="25" t="s">
        <v>971</v>
      </c>
      <c r="M1720" s="25" t="s">
        <v>1989</v>
      </c>
      <c r="N1720" s="26">
        <v>35159.72</v>
      </c>
      <c r="O1720" s="26">
        <v>20071.47</v>
      </c>
      <c r="P1720" s="27">
        <v>-15088.25</v>
      </c>
      <c r="Q1720" s="28">
        <v>-0.42913453235691296</v>
      </c>
      <c r="R1720" s="29">
        <v>4164.99</v>
      </c>
      <c r="S1720" s="29">
        <v>2492.58</v>
      </c>
      <c r="T1720" s="30">
        <v>-1672.4099999999999</v>
      </c>
      <c r="U1720" s="31">
        <v>-0.40153997968782634</v>
      </c>
      <c r="V1720" s="26">
        <v>4813.18</v>
      </c>
      <c r="W1720" s="26">
        <v>0</v>
      </c>
      <c r="X1720" s="27">
        <v>-4813.18</v>
      </c>
      <c r="Y1720" s="28">
        <v>-1</v>
      </c>
      <c r="Z1720" s="29">
        <v>2505.1999999999998</v>
      </c>
      <c r="AA1720" s="29">
        <v>171</v>
      </c>
      <c r="AB1720" s="30">
        <v>-2334.1999999999998</v>
      </c>
      <c r="AC1720" s="32">
        <v>-0.93174197668848791</v>
      </c>
      <c r="AD1720" s="26">
        <v>23676.35</v>
      </c>
      <c r="AE1720" s="26">
        <v>13781.04</v>
      </c>
      <c r="AF1720" s="27">
        <v>-9895.3099999999977</v>
      </c>
      <c r="AG1720" s="33">
        <v>-0.41794068764822273</v>
      </c>
      <c r="AH1720" s="34">
        <v>3</v>
      </c>
      <c r="AI1720" s="34">
        <v>48.5</v>
      </c>
      <c r="AJ1720" s="34">
        <v>45.5</v>
      </c>
      <c r="AK1720" s="32">
        <v>15.166666666666666</v>
      </c>
      <c r="AL1720" s="35">
        <v>43767.041655092595</v>
      </c>
      <c r="AM1720" s="16"/>
    </row>
    <row r="1721" spans="1:39" ht="24.75" hidden="1" x14ac:dyDescent="0.25">
      <c r="A1721" s="25" t="s">
        <v>367</v>
      </c>
      <c r="B1721" s="25" t="s">
        <v>1040</v>
      </c>
      <c r="C1721" s="39">
        <v>451797</v>
      </c>
      <c r="D1721" s="25" t="s">
        <v>2438</v>
      </c>
      <c r="E1721" s="25" t="s">
        <v>53</v>
      </c>
      <c r="F1721" s="25" t="s">
        <v>54</v>
      </c>
      <c r="G1721" s="25" t="s">
        <v>289</v>
      </c>
      <c r="H1721" s="25" t="s">
        <v>56</v>
      </c>
      <c r="I1721" s="25" t="s">
        <v>56</v>
      </c>
      <c r="J1721" s="25" t="s">
        <v>376</v>
      </c>
      <c r="K1721" s="25" t="s">
        <v>65</v>
      </c>
      <c r="L1721" s="25" t="s">
        <v>971</v>
      </c>
      <c r="M1721" s="25" t="s">
        <v>387</v>
      </c>
      <c r="N1721" s="26">
        <v>10242.77</v>
      </c>
      <c r="O1721" s="26">
        <v>13158.36</v>
      </c>
      <c r="P1721" s="27">
        <v>2915.59</v>
      </c>
      <c r="Q1721" s="28">
        <v>0.28464858627109657</v>
      </c>
      <c r="R1721" s="29">
        <v>5710.27</v>
      </c>
      <c r="S1721" s="29">
        <v>0</v>
      </c>
      <c r="T1721" s="30">
        <v>-5710.27</v>
      </c>
      <c r="U1721" s="31">
        <v>-1</v>
      </c>
      <c r="V1721" s="26">
        <v>1679.13</v>
      </c>
      <c r="W1721" s="26">
        <v>1643.92</v>
      </c>
      <c r="X1721" s="27">
        <v>-35.210000000000036</v>
      </c>
      <c r="Y1721" s="28">
        <v>-2.0969192379386964E-2</v>
      </c>
      <c r="Z1721" s="29">
        <v>1288.5999999999999</v>
      </c>
      <c r="AA1721" s="29">
        <v>0</v>
      </c>
      <c r="AB1721" s="30">
        <v>-1288.5999999999999</v>
      </c>
      <c r="AC1721" s="32">
        <v>-1</v>
      </c>
      <c r="AD1721" s="26">
        <v>1564.77</v>
      </c>
      <c r="AE1721" s="26">
        <v>0</v>
      </c>
      <c r="AF1721" s="27">
        <v>-1564.77</v>
      </c>
      <c r="AG1721" s="33">
        <v>-1</v>
      </c>
      <c r="AH1721" s="34">
        <v>78.5</v>
      </c>
      <c r="AI1721" s="34">
        <v>97</v>
      </c>
      <c r="AJ1721" s="34">
        <v>18.5</v>
      </c>
      <c r="AK1721" s="32">
        <v>0.2356687898089172</v>
      </c>
      <c r="AL1721" s="35">
        <v>43629.041655092595</v>
      </c>
      <c r="AM1721" s="16"/>
    </row>
    <row r="1722" spans="1:39" ht="24.75" hidden="1" x14ac:dyDescent="0.25">
      <c r="A1722" s="25" t="s">
        <v>367</v>
      </c>
      <c r="B1722" s="25" t="s">
        <v>1040</v>
      </c>
      <c r="C1722" s="39">
        <v>451802</v>
      </c>
      <c r="D1722" s="25" t="s">
        <v>2484</v>
      </c>
      <c r="E1722" s="25" t="s">
        <v>53</v>
      </c>
      <c r="F1722" s="25" t="s">
        <v>54</v>
      </c>
      <c r="G1722" s="25" t="s">
        <v>289</v>
      </c>
      <c r="H1722" s="25" t="s">
        <v>56</v>
      </c>
      <c r="I1722" s="25" t="s">
        <v>56</v>
      </c>
      <c r="J1722" s="25" t="s">
        <v>376</v>
      </c>
      <c r="K1722" s="25" t="s">
        <v>65</v>
      </c>
      <c r="L1722" s="25" t="s">
        <v>971</v>
      </c>
      <c r="M1722" s="25" t="s">
        <v>2052</v>
      </c>
      <c r="N1722" s="26">
        <v>8272.9699999999993</v>
      </c>
      <c r="O1722" s="26">
        <v>11370.51</v>
      </c>
      <c r="P1722" s="27">
        <v>3097.5400000000009</v>
      </c>
      <c r="Q1722" s="28">
        <v>0.37441692644842195</v>
      </c>
      <c r="R1722" s="29">
        <v>4449.8599999999997</v>
      </c>
      <c r="S1722" s="29">
        <v>3392.79</v>
      </c>
      <c r="T1722" s="30">
        <v>-1057.0699999999997</v>
      </c>
      <c r="U1722" s="31">
        <v>-0.23755129374856732</v>
      </c>
      <c r="V1722" s="26">
        <v>577.94000000000005</v>
      </c>
      <c r="W1722" s="26">
        <v>1024.07</v>
      </c>
      <c r="X1722" s="27">
        <v>446.12999999999988</v>
      </c>
      <c r="Y1722" s="28">
        <v>0.77193134235387728</v>
      </c>
      <c r="Z1722" s="29">
        <v>1680.4</v>
      </c>
      <c r="AA1722" s="29">
        <v>1278</v>
      </c>
      <c r="AB1722" s="30">
        <v>-402.40000000000009</v>
      </c>
      <c r="AC1722" s="32">
        <v>-0.23946679362056658</v>
      </c>
      <c r="AD1722" s="26">
        <v>0</v>
      </c>
      <c r="AE1722" s="26">
        <v>3770.25</v>
      </c>
      <c r="AF1722" s="27">
        <v>3770.25</v>
      </c>
      <c r="AG1722" s="18"/>
      <c r="AH1722" s="34">
        <v>61</v>
      </c>
      <c r="AI1722" s="34">
        <v>92.5</v>
      </c>
      <c r="AJ1722" s="34">
        <v>31.5</v>
      </c>
      <c r="AK1722" s="32">
        <v>0.51639344262295084</v>
      </c>
      <c r="AL1722" s="35">
        <v>43670.041655092595</v>
      </c>
      <c r="AM1722" s="16"/>
    </row>
    <row r="1723" spans="1:39" ht="24.75" hidden="1" x14ac:dyDescent="0.25">
      <c r="A1723" s="25" t="s">
        <v>367</v>
      </c>
      <c r="B1723" s="25" t="s">
        <v>1040</v>
      </c>
      <c r="C1723" s="39">
        <v>451804</v>
      </c>
      <c r="D1723" s="25" t="s">
        <v>2506</v>
      </c>
      <c r="E1723" s="25" t="s">
        <v>53</v>
      </c>
      <c r="F1723" s="25" t="s">
        <v>54</v>
      </c>
      <c r="G1723" s="25" t="s">
        <v>2341</v>
      </c>
      <c r="H1723" s="25" t="s">
        <v>83</v>
      </c>
      <c r="I1723" s="25" t="s">
        <v>56</v>
      </c>
      <c r="J1723" s="25" t="s">
        <v>376</v>
      </c>
      <c r="K1723" s="25" t="s">
        <v>65</v>
      </c>
      <c r="L1723" s="25" t="s">
        <v>971</v>
      </c>
      <c r="M1723" s="25" t="s">
        <v>415</v>
      </c>
      <c r="N1723" s="26">
        <v>37873.71</v>
      </c>
      <c r="O1723" s="26">
        <v>54418.87</v>
      </c>
      <c r="P1723" s="27">
        <v>16545.160000000003</v>
      </c>
      <c r="Q1723" s="28">
        <v>0.43685078646903097</v>
      </c>
      <c r="R1723" s="29">
        <v>11658.57</v>
      </c>
      <c r="S1723" s="29">
        <v>0</v>
      </c>
      <c r="T1723" s="30">
        <v>-11658.57</v>
      </c>
      <c r="U1723" s="31">
        <v>-1</v>
      </c>
      <c r="V1723" s="26">
        <v>24351.54</v>
      </c>
      <c r="W1723" s="26">
        <v>0</v>
      </c>
      <c r="X1723" s="27">
        <v>-24351.54</v>
      </c>
      <c r="Y1723" s="28">
        <v>-1</v>
      </c>
      <c r="Z1723" s="29">
        <v>1863.6</v>
      </c>
      <c r="AA1723" s="29">
        <v>0</v>
      </c>
      <c r="AB1723" s="30">
        <v>-1863.6</v>
      </c>
      <c r="AC1723" s="32">
        <v>-1</v>
      </c>
      <c r="AD1723" s="26">
        <v>0</v>
      </c>
      <c r="AE1723" s="26">
        <v>0</v>
      </c>
      <c r="AF1723" s="27">
        <v>0</v>
      </c>
      <c r="AG1723" s="18"/>
      <c r="AH1723" s="34">
        <v>173</v>
      </c>
      <c r="AI1723" s="34">
        <v>125.75</v>
      </c>
      <c r="AJ1723" s="34">
        <v>-47.25</v>
      </c>
      <c r="AK1723" s="32">
        <v>-0.27312138728323698</v>
      </c>
      <c r="AL1723" s="35">
        <v>43573.041655092595</v>
      </c>
      <c r="AM1723" s="16"/>
    </row>
    <row r="1724" spans="1:39" ht="24.75" hidden="1" x14ac:dyDescent="0.25">
      <c r="A1724" s="25" t="s">
        <v>367</v>
      </c>
      <c r="B1724" s="25" t="s">
        <v>1043</v>
      </c>
      <c r="C1724" s="39">
        <v>451805</v>
      </c>
      <c r="D1724" s="25" t="s">
        <v>2517</v>
      </c>
      <c r="E1724" s="25" t="s">
        <v>53</v>
      </c>
      <c r="F1724" s="25" t="s">
        <v>63</v>
      </c>
      <c r="G1724" s="25" t="s">
        <v>56</v>
      </c>
      <c r="H1724" s="25" t="s">
        <v>56</v>
      </c>
      <c r="I1724" s="25" t="s">
        <v>56</v>
      </c>
      <c r="J1724" s="25" t="s">
        <v>401</v>
      </c>
      <c r="K1724" s="25" t="s">
        <v>65</v>
      </c>
      <c r="L1724" s="25" t="s">
        <v>1045</v>
      </c>
      <c r="M1724" s="25" t="s">
        <v>419</v>
      </c>
      <c r="N1724" s="26">
        <v>0</v>
      </c>
      <c r="O1724" s="26">
        <v>0</v>
      </c>
      <c r="P1724" s="27">
        <v>0</v>
      </c>
      <c r="Q1724" s="18"/>
      <c r="R1724" s="29">
        <v>0</v>
      </c>
      <c r="S1724" s="29">
        <v>0</v>
      </c>
      <c r="T1724" s="30">
        <v>0</v>
      </c>
      <c r="U1724" s="19"/>
      <c r="V1724" s="26">
        <v>0</v>
      </c>
      <c r="W1724" s="26">
        <v>0</v>
      </c>
      <c r="X1724" s="27">
        <v>0</v>
      </c>
      <c r="Y1724" s="18"/>
      <c r="Z1724" s="29">
        <v>0</v>
      </c>
      <c r="AA1724" s="29">
        <v>0</v>
      </c>
      <c r="AB1724" s="30">
        <v>0</v>
      </c>
      <c r="AC1724" s="19"/>
      <c r="AD1724" s="26">
        <v>0</v>
      </c>
      <c r="AE1724" s="26">
        <v>0</v>
      </c>
      <c r="AF1724" s="27">
        <v>0</v>
      </c>
      <c r="AG1724" s="18"/>
      <c r="AH1724" s="34">
        <v>0</v>
      </c>
      <c r="AI1724" s="34">
        <v>0</v>
      </c>
      <c r="AJ1724" s="34">
        <v>0</v>
      </c>
      <c r="AK1724" s="19"/>
      <c r="AL1724" s="35">
        <v>43944</v>
      </c>
      <c r="AM1724" s="16"/>
    </row>
    <row r="1725" spans="1:39" ht="33" hidden="1" x14ac:dyDescent="0.25">
      <c r="A1725" s="25" t="s">
        <v>367</v>
      </c>
      <c r="B1725" s="25" t="s">
        <v>1136</v>
      </c>
      <c r="C1725" s="39">
        <v>451806</v>
      </c>
      <c r="D1725" s="25" t="s">
        <v>5112</v>
      </c>
      <c r="E1725" s="25" t="s">
        <v>53</v>
      </c>
      <c r="F1725" s="25" t="s">
        <v>54</v>
      </c>
      <c r="G1725" s="25" t="s">
        <v>874</v>
      </c>
      <c r="H1725" s="17"/>
      <c r="I1725" s="17"/>
      <c r="J1725" s="25" t="s">
        <v>376</v>
      </c>
      <c r="K1725" s="25" t="s">
        <v>65</v>
      </c>
      <c r="L1725" s="25" t="s">
        <v>971</v>
      </c>
      <c r="M1725" s="25" t="s">
        <v>371</v>
      </c>
      <c r="N1725" s="26">
        <v>16634.05</v>
      </c>
      <c r="O1725" s="26">
        <v>15198.12</v>
      </c>
      <c r="P1725" s="27">
        <v>-1435.9299999999985</v>
      </c>
      <c r="Q1725" s="28">
        <v>-8.6324737511309549E-2</v>
      </c>
      <c r="R1725" s="29">
        <v>10888.72</v>
      </c>
      <c r="S1725" s="29">
        <v>7984.55</v>
      </c>
      <c r="T1725" s="30">
        <v>-2904.1699999999992</v>
      </c>
      <c r="U1725" s="31">
        <v>-0.2667136265786979</v>
      </c>
      <c r="V1725" s="26">
        <v>889.53</v>
      </c>
      <c r="W1725" s="26">
        <v>2543.9699999999998</v>
      </c>
      <c r="X1725" s="27">
        <v>1654.4399999999998</v>
      </c>
      <c r="Y1725" s="28">
        <v>1.8599035445684799</v>
      </c>
      <c r="Z1725" s="29">
        <v>2855.8</v>
      </c>
      <c r="AA1725" s="29">
        <v>2599</v>
      </c>
      <c r="AB1725" s="30">
        <v>-256.80000000000018</v>
      </c>
      <c r="AC1725" s="32">
        <v>-8.9922263463828062E-2</v>
      </c>
      <c r="AD1725" s="26">
        <v>2000</v>
      </c>
      <c r="AE1725" s="26">
        <v>875</v>
      </c>
      <c r="AF1725" s="27">
        <v>-1125</v>
      </c>
      <c r="AG1725" s="33">
        <v>-0.5625</v>
      </c>
      <c r="AH1725" s="34">
        <v>150.5</v>
      </c>
      <c r="AI1725" s="34">
        <v>135.5</v>
      </c>
      <c r="AJ1725" s="34">
        <v>-15</v>
      </c>
      <c r="AK1725" s="32">
        <v>-9.9667774086378738E-2</v>
      </c>
      <c r="AL1725" s="35">
        <v>44795.041666666664</v>
      </c>
      <c r="AM1725" s="16"/>
    </row>
    <row r="1726" spans="1:39" ht="24.75" hidden="1" x14ac:dyDescent="0.25">
      <c r="A1726" s="25" t="s">
        <v>367</v>
      </c>
      <c r="B1726" s="25" t="s">
        <v>1043</v>
      </c>
      <c r="C1726" s="39">
        <v>451808</v>
      </c>
      <c r="D1726" s="25" t="s">
        <v>2533</v>
      </c>
      <c r="E1726" s="25" t="s">
        <v>53</v>
      </c>
      <c r="F1726" s="25" t="s">
        <v>63</v>
      </c>
      <c r="G1726" s="25" t="s">
        <v>56</v>
      </c>
      <c r="H1726" s="25" t="s">
        <v>56</v>
      </c>
      <c r="I1726" s="25" t="s">
        <v>56</v>
      </c>
      <c r="J1726" s="25" t="s">
        <v>401</v>
      </c>
      <c r="K1726" s="25" t="s">
        <v>65</v>
      </c>
      <c r="L1726" s="25" t="s">
        <v>1045</v>
      </c>
      <c r="M1726" s="25" t="s">
        <v>419</v>
      </c>
      <c r="N1726" s="26">
        <v>0</v>
      </c>
      <c r="O1726" s="26">
        <v>0</v>
      </c>
      <c r="P1726" s="27">
        <v>0</v>
      </c>
      <c r="Q1726" s="18"/>
      <c r="R1726" s="29">
        <v>0</v>
      </c>
      <c r="S1726" s="29">
        <v>0</v>
      </c>
      <c r="T1726" s="30">
        <v>0</v>
      </c>
      <c r="U1726" s="19"/>
      <c r="V1726" s="26">
        <v>0</v>
      </c>
      <c r="W1726" s="26">
        <v>0</v>
      </c>
      <c r="X1726" s="27">
        <v>0</v>
      </c>
      <c r="Y1726" s="18"/>
      <c r="Z1726" s="29">
        <v>0</v>
      </c>
      <c r="AA1726" s="29">
        <v>0</v>
      </c>
      <c r="AB1726" s="30">
        <v>0</v>
      </c>
      <c r="AC1726" s="19"/>
      <c r="AD1726" s="26">
        <v>0</v>
      </c>
      <c r="AE1726" s="26">
        <v>0</v>
      </c>
      <c r="AF1726" s="27">
        <v>0</v>
      </c>
      <c r="AG1726" s="18"/>
      <c r="AH1726" s="34">
        <v>0</v>
      </c>
      <c r="AI1726" s="34">
        <v>0</v>
      </c>
      <c r="AJ1726" s="34">
        <v>0</v>
      </c>
      <c r="AK1726" s="19"/>
      <c r="AL1726" s="35">
        <v>44879.041666666664</v>
      </c>
      <c r="AM1726" s="16"/>
    </row>
    <row r="1727" spans="1:39" ht="24.75" hidden="1" x14ac:dyDescent="0.25">
      <c r="A1727" s="25" t="s">
        <v>367</v>
      </c>
      <c r="B1727" s="25" t="s">
        <v>1136</v>
      </c>
      <c r="C1727" s="39">
        <v>451812</v>
      </c>
      <c r="D1727" s="25" t="s">
        <v>5450</v>
      </c>
      <c r="E1727" s="25" t="s">
        <v>53</v>
      </c>
      <c r="F1727" s="25" t="s">
        <v>54</v>
      </c>
      <c r="G1727" s="25" t="s">
        <v>447</v>
      </c>
      <c r="H1727" s="17"/>
      <c r="I1727" s="17"/>
      <c r="J1727" s="25" t="s">
        <v>376</v>
      </c>
      <c r="K1727" s="25" t="s">
        <v>65</v>
      </c>
      <c r="L1727" s="25" t="s">
        <v>971</v>
      </c>
      <c r="M1727" s="25" t="s">
        <v>374</v>
      </c>
      <c r="N1727" s="26">
        <v>46893.94</v>
      </c>
      <c r="O1727" s="26">
        <v>56390.46</v>
      </c>
      <c r="P1727" s="27">
        <v>9496.5199999999968</v>
      </c>
      <c r="Q1727" s="28">
        <v>0.20251060158306161</v>
      </c>
      <c r="R1727" s="29">
        <v>15226.33</v>
      </c>
      <c r="S1727" s="29">
        <v>17348.310000000001</v>
      </c>
      <c r="T1727" s="30">
        <v>2121.9800000000014</v>
      </c>
      <c r="U1727" s="31">
        <v>0.13936253844491756</v>
      </c>
      <c r="V1727" s="26">
        <v>29618.959999999999</v>
      </c>
      <c r="W1727" s="26">
        <v>34586.71</v>
      </c>
      <c r="X1727" s="27">
        <v>4967.75</v>
      </c>
      <c r="Y1727" s="28">
        <v>0.16772195917749982</v>
      </c>
      <c r="Z1727" s="29">
        <v>1409.29</v>
      </c>
      <c r="AA1727" s="29">
        <v>3022.84</v>
      </c>
      <c r="AB1727" s="30">
        <v>1613.5500000000002</v>
      </c>
      <c r="AC1727" s="32">
        <v>1.1449382313079637</v>
      </c>
      <c r="AD1727" s="26">
        <v>639.36</v>
      </c>
      <c r="AE1727" s="26">
        <v>0</v>
      </c>
      <c r="AF1727" s="27">
        <v>-639.36</v>
      </c>
      <c r="AG1727" s="33">
        <v>-1</v>
      </c>
      <c r="AH1727" s="34">
        <v>102</v>
      </c>
      <c r="AI1727" s="34">
        <v>159.25</v>
      </c>
      <c r="AJ1727" s="34">
        <v>57.25</v>
      </c>
      <c r="AK1727" s="32">
        <v>0.56127450980392157</v>
      </c>
      <c r="AL1727" s="35">
        <v>44879.041666666664</v>
      </c>
      <c r="AM1727" s="16"/>
    </row>
    <row r="1728" spans="1:39" ht="24.75" hidden="1" x14ac:dyDescent="0.25">
      <c r="A1728" s="25" t="s">
        <v>367</v>
      </c>
      <c r="B1728" s="25" t="s">
        <v>1040</v>
      </c>
      <c r="C1728" s="39">
        <v>451813</v>
      </c>
      <c r="D1728" s="25" t="s">
        <v>2522</v>
      </c>
      <c r="E1728" s="25" t="s">
        <v>53</v>
      </c>
      <c r="F1728" s="25" t="s">
        <v>54</v>
      </c>
      <c r="G1728" s="25" t="s">
        <v>289</v>
      </c>
      <c r="H1728" s="25" t="s">
        <v>56</v>
      </c>
      <c r="I1728" s="25" t="s">
        <v>56</v>
      </c>
      <c r="J1728" s="25" t="s">
        <v>376</v>
      </c>
      <c r="K1728" s="25" t="s">
        <v>65</v>
      </c>
      <c r="L1728" s="25" t="s">
        <v>971</v>
      </c>
      <c r="M1728" s="25" t="s">
        <v>387</v>
      </c>
      <c r="N1728" s="26">
        <v>9553.98</v>
      </c>
      <c r="O1728" s="26">
        <v>11539.98</v>
      </c>
      <c r="P1728" s="27">
        <v>1986</v>
      </c>
      <c r="Q1728" s="28">
        <v>0.2078714839260706</v>
      </c>
      <c r="R1728" s="29">
        <v>5999.95</v>
      </c>
      <c r="S1728" s="29">
        <v>4753.12</v>
      </c>
      <c r="T1728" s="30">
        <v>-1246.83</v>
      </c>
      <c r="U1728" s="31">
        <v>-0.20780673172276434</v>
      </c>
      <c r="V1728" s="26">
        <v>1033.9100000000001</v>
      </c>
      <c r="W1728" s="26">
        <v>1305.75</v>
      </c>
      <c r="X1728" s="27">
        <v>271.83999999999992</v>
      </c>
      <c r="Y1728" s="28">
        <v>0.26292423905368928</v>
      </c>
      <c r="Z1728" s="29">
        <v>1128</v>
      </c>
      <c r="AA1728" s="29">
        <v>1382</v>
      </c>
      <c r="AB1728" s="30">
        <v>254</v>
      </c>
      <c r="AC1728" s="32">
        <v>0.225177304964539</v>
      </c>
      <c r="AD1728" s="26">
        <v>1392.12</v>
      </c>
      <c r="AE1728" s="26">
        <v>2851.07</v>
      </c>
      <c r="AF1728" s="27">
        <v>1458.9500000000003</v>
      </c>
      <c r="AG1728" s="33">
        <v>1.0480059190299689</v>
      </c>
      <c r="AH1728" s="34">
        <v>49</v>
      </c>
      <c r="AI1728" s="34">
        <v>51.5</v>
      </c>
      <c r="AJ1728" s="34">
        <v>2.5</v>
      </c>
      <c r="AK1728" s="32">
        <v>5.1020408163265307E-2</v>
      </c>
      <c r="AL1728" s="35">
        <v>43781.041655092595</v>
      </c>
      <c r="AM1728" s="16"/>
    </row>
    <row r="1729" spans="1:39" ht="24.75" hidden="1" x14ac:dyDescent="0.25">
      <c r="A1729" s="25" t="s">
        <v>367</v>
      </c>
      <c r="B1729" s="25" t="s">
        <v>1043</v>
      </c>
      <c r="C1729" s="39">
        <v>451814</v>
      </c>
      <c r="D1729" s="25" t="s">
        <v>2428</v>
      </c>
      <c r="E1729" s="25" t="s">
        <v>62</v>
      </c>
      <c r="F1729" s="25" t="s">
        <v>54</v>
      </c>
      <c r="G1729" s="25" t="s">
        <v>289</v>
      </c>
      <c r="H1729" s="17"/>
      <c r="I1729" s="17"/>
      <c r="J1729" s="25" t="s">
        <v>376</v>
      </c>
      <c r="K1729" s="25" t="s">
        <v>65</v>
      </c>
      <c r="L1729" s="25" t="s">
        <v>1045</v>
      </c>
      <c r="M1729" s="25" t="s">
        <v>374</v>
      </c>
      <c r="N1729" s="26">
        <v>53381.95</v>
      </c>
      <c r="O1729" s="26">
        <v>45899.9</v>
      </c>
      <c r="P1729" s="27">
        <v>-7482.0499999999956</v>
      </c>
      <c r="Q1729" s="28">
        <v>-0.14016067228716816</v>
      </c>
      <c r="R1729" s="29">
        <v>10689.23</v>
      </c>
      <c r="S1729" s="29">
        <v>7708.33</v>
      </c>
      <c r="T1729" s="30">
        <v>-2980.8999999999996</v>
      </c>
      <c r="U1729" s="31">
        <v>-0.27886947890540287</v>
      </c>
      <c r="V1729" s="26">
        <v>39795.89</v>
      </c>
      <c r="W1729" s="26">
        <v>37228.550000000003</v>
      </c>
      <c r="X1729" s="27">
        <v>-2567.3399999999965</v>
      </c>
      <c r="Y1729" s="28">
        <v>-6.4512692139816363E-2</v>
      </c>
      <c r="Z1729" s="29">
        <v>2896.83</v>
      </c>
      <c r="AA1729" s="29">
        <v>489.78</v>
      </c>
      <c r="AB1729" s="30">
        <v>-2407.0500000000002</v>
      </c>
      <c r="AC1729" s="32">
        <v>-0.83092552894025551</v>
      </c>
      <c r="AD1729" s="26">
        <v>0</v>
      </c>
      <c r="AE1729" s="26">
        <v>0</v>
      </c>
      <c r="AF1729" s="27">
        <v>0</v>
      </c>
      <c r="AG1729" s="18"/>
      <c r="AH1729" s="34">
        <v>52</v>
      </c>
      <c r="AI1729" s="34">
        <v>55.5</v>
      </c>
      <c r="AJ1729" s="34">
        <v>3.5</v>
      </c>
      <c r="AK1729" s="32">
        <v>6.7307692307692304E-2</v>
      </c>
      <c r="AL1729" s="35">
        <v>43876.041655092595</v>
      </c>
      <c r="AM1729" s="16"/>
    </row>
    <row r="1730" spans="1:39" ht="33" hidden="1" x14ac:dyDescent="0.25">
      <c r="A1730" s="25" t="s">
        <v>367</v>
      </c>
      <c r="B1730" s="25" t="s">
        <v>1043</v>
      </c>
      <c r="C1730" s="39">
        <v>451815</v>
      </c>
      <c r="D1730" s="25" t="s">
        <v>2520</v>
      </c>
      <c r="E1730" s="25" t="s">
        <v>171</v>
      </c>
      <c r="F1730" s="25" t="s">
        <v>54</v>
      </c>
      <c r="G1730" s="25" t="s">
        <v>289</v>
      </c>
      <c r="H1730" s="17"/>
      <c r="I1730" s="17"/>
      <c r="J1730" s="25" t="s">
        <v>411</v>
      </c>
      <c r="K1730" s="25" t="s">
        <v>65</v>
      </c>
      <c r="L1730" s="25" t="s">
        <v>1045</v>
      </c>
      <c r="M1730" s="25" t="s">
        <v>387</v>
      </c>
      <c r="N1730" s="26">
        <v>94853.08</v>
      </c>
      <c r="O1730" s="26">
        <v>90950.62</v>
      </c>
      <c r="P1730" s="27">
        <v>-3902.4600000000064</v>
      </c>
      <c r="Q1730" s="28">
        <v>-4.1142153739235528E-2</v>
      </c>
      <c r="R1730" s="29">
        <v>23189.26</v>
      </c>
      <c r="S1730" s="29">
        <v>19512.990000000002</v>
      </c>
      <c r="T1730" s="30">
        <v>-3676.2699999999968</v>
      </c>
      <c r="U1730" s="31">
        <v>-0.1585333037794219</v>
      </c>
      <c r="V1730" s="26">
        <v>23248.83</v>
      </c>
      <c r="W1730" s="26">
        <v>27253.31</v>
      </c>
      <c r="X1730" s="27">
        <v>4004.4799999999996</v>
      </c>
      <c r="Y1730" s="28">
        <v>0.17224436670576537</v>
      </c>
      <c r="Z1730" s="29">
        <v>3565.83</v>
      </c>
      <c r="AA1730" s="29">
        <v>4411.5200000000004</v>
      </c>
      <c r="AB1730" s="30">
        <v>845.69000000000051</v>
      </c>
      <c r="AC1730" s="32">
        <v>0.2371649798223697</v>
      </c>
      <c r="AD1730" s="26">
        <v>44849.16</v>
      </c>
      <c r="AE1730" s="26">
        <v>38925</v>
      </c>
      <c r="AF1730" s="27">
        <v>-5924.1600000000035</v>
      </c>
      <c r="AG1730" s="33">
        <v>-0.13209076825519148</v>
      </c>
      <c r="AH1730" s="34">
        <v>160</v>
      </c>
      <c r="AI1730" s="34">
        <v>164</v>
      </c>
      <c r="AJ1730" s="34">
        <v>4</v>
      </c>
      <c r="AK1730" s="32">
        <v>2.5000000000000001E-2</v>
      </c>
      <c r="AL1730" s="35">
        <v>44043.041666666664</v>
      </c>
      <c r="AM1730" s="16"/>
    </row>
    <row r="1731" spans="1:39" ht="24.75" hidden="1" x14ac:dyDescent="0.25">
      <c r="A1731" s="25" t="s">
        <v>367</v>
      </c>
      <c r="B1731" s="25" t="s">
        <v>1043</v>
      </c>
      <c r="C1731" s="39">
        <v>451816</v>
      </c>
      <c r="D1731" s="25" t="s">
        <v>2532</v>
      </c>
      <c r="E1731" s="25" t="s">
        <v>53</v>
      </c>
      <c r="F1731" s="25" t="s">
        <v>54</v>
      </c>
      <c r="G1731" s="25" t="s">
        <v>289</v>
      </c>
      <c r="H1731" s="25" t="s">
        <v>90</v>
      </c>
      <c r="I1731" s="25" t="s">
        <v>56</v>
      </c>
      <c r="J1731" s="25" t="s">
        <v>376</v>
      </c>
      <c r="K1731" s="25" t="s">
        <v>65</v>
      </c>
      <c r="L1731" s="25" t="s">
        <v>1045</v>
      </c>
      <c r="M1731" s="25" t="s">
        <v>387</v>
      </c>
      <c r="N1731" s="26">
        <v>36499.18</v>
      </c>
      <c r="O1731" s="26">
        <v>54955.62</v>
      </c>
      <c r="P1731" s="27">
        <v>18456.440000000002</v>
      </c>
      <c r="Q1731" s="28">
        <v>0.50566725060672602</v>
      </c>
      <c r="R1731" s="29">
        <v>12314.07</v>
      </c>
      <c r="S1731" s="29">
        <v>24284.63</v>
      </c>
      <c r="T1731" s="30">
        <v>11970.560000000001</v>
      </c>
      <c r="U1731" s="31">
        <v>0.9721042677197711</v>
      </c>
      <c r="V1731" s="26">
        <v>19752.61</v>
      </c>
      <c r="W1731" s="26">
        <v>11442.61</v>
      </c>
      <c r="X1731" s="27">
        <v>-8310</v>
      </c>
      <c r="Y1731" s="28">
        <v>-0.42070389685211218</v>
      </c>
      <c r="Z1731" s="29">
        <v>4432.5</v>
      </c>
      <c r="AA1731" s="29">
        <v>5637</v>
      </c>
      <c r="AB1731" s="30">
        <v>1204.5</v>
      </c>
      <c r="AC1731" s="32">
        <v>0.27174280879864637</v>
      </c>
      <c r="AD1731" s="26">
        <v>0</v>
      </c>
      <c r="AE1731" s="26">
        <v>13157.64</v>
      </c>
      <c r="AF1731" s="27">
        <v>13157.64</v>
      </c>
      <c r="AG1731" s="18"/>
      <c r="AH1731" s="34">
        <v>156</v>
      </c>
      <c r="AI1731" s="34">
        <v>256</v>
      </c>
      <c r="AJ1731" s="34">
        <v>100</v>
      </c>
      <c r="AK1731" s="32">
        <v>0.64102564102564108</v>
      </c>
      <c r="AL1731" s="35">
        <v>44111.041666666664</v>
      </c>
      <c r="AM1731" s="16"/>
    </row>
    <row r="1732" spans="1:39" ht="24.75" hidden="1" x14ac:dyDescent="0.25">
      <c r="A1732" s="25" t="s">
        <v>367</v>
      </c>
      <c r="B1732" s="25" t="s">
        <v>1043</v>
      </c>
      <c r="C1732" s="39">
        <v>451817</v>
      </c>
      <c r="D1732" s="25" t="s">
        <v>2534</v>
      </c>
      <c r="E1732" s="25" t="s">
        <v>53</v>
      </c>
      <c r="F1732" s="25" t="s">
        <v>63</v>
      </c>
      <c r="G1732" s="25" t="s">
        <v>56</v>
      </c>
      <c r="H1732" s="25" t="s">
        <v>56</v>
      </c>
      <c r="I1732" s="25" t="s">
        <v>56</v>
      </c>
      <c r="J1732" s="25" t="s">
        <v>376</v>
      </c>
      <c r="K1732" s="25" t="s">
        <v>65</v>
      </c>
      <c r="L1732" s="25" t="s">
        <v>1045</v>
      </c>
      <c r="M1732" s="25" t="s">
        <v>419</v>
      </c>
      <c r="N1732" s="26">
        <v>0</v>
      </c>
      <c r="O1732" s="26">
        <v>0</v>
      </c>
      <c r="P1732" s="27">
        <v>0</v>
      </c>
      <c r="Q1732" s="18"/>
      <c r="R1732" s="29">
        <v>0</v>
      </c>
      <c r="S1732" s="29">
        <v>0</v>
      </c>
      <c r="T1732" s="30">
        <v>0</v>
      </c>
      <c r="U1732" s="19"/>
      <c r="V1732" s="26">
        <v>0</v>
      </c>
      <c r="W1732" s="26">
        <v>0</v>
      </c>
      <c r="X1732" s="27">
        <v>0</v>
      </c>
      <c r="Y1732" s="18"/>
      <c r="Z1732" s="29">
        <v>0</v>
      </c>
      <c r="AA1732" s="29">
        <v>0</v>
      </c>
      <c r="AB1732" s="30">
        <v>0</v>
      </c>
      <c r="AC1732" s="19"/>
      <c r="AD1732" s="26">
        <v>0</v>
      </c>
      <c r="AE1732" s="26">
        <v>0</v>
      </c>
      <c r="AF1732" s="27">
        <v>0</v>
      </c>
      <c r="AG1732" s="18"/>
      <c r="AH1732" s="34">
        <v>0</v>
      </c>
      <c r="AI1732" s="34">
        <v>4</v>
      </c>
      <c r="AJ1732" s="34">
        <v>4</v>
      </c>
      <c r="AK1732" s="19"/>
      <c r="AL1732" s="35">
        <v>44287.041666666664</v>
      </c>
      <c r="AM1732" s="16"/>
    </row>
    <row r="1733" spans="1:39" ht="74.25" hidden="1" x14ac:dyDescent="0.25">
      <c r="A1733" s="25" t="s">
        <v>367</v>
      </c>
      <c r="B1733" s="25" t="s">
        <v>51</v>
      </c>
      <c r="C1733" s="39">
        <v>451818</v>
      </c>
      <c r="D1733" s="25" t="s">
        <v>2320</v>
      </c>
      <c r="E1733" s="25" t="s">
        <v>53</v>
      </c>
      <c r="F1733" s="25" t="s">
        <v>54</v>
      </c>
      <c r="G1733" s="25" t="s">
        <v>289</v>
      </c>
      <c r="H1733" s="17"/>
      <c r="I1733" s="17"/>
      <c r="J1733" s="25" t="s">
        <v>376</v>
      </c>
      <c r="K1733" s="25" t="s">
        <v>65</v>
      </c>
      <c r="L1733" s="25" t="s">
        <v>971</v>
      </c>
      <c r="M1733" s="25" t="s">
        <v>374</v>
      </c>
      <c r="N1733" s="26">
        <v>19590.689999999999</v>
      </c>
      <c r="O1733" s="26">
        <v>22237.11</v>
      </c>
      <c r="P1733" s="27">
        <v>2646.4200000000019</v>
      </c>
      <c r="Q1733" s="28">
        <v>0.13508559422868729</v>
      </c>
      <c r="R1733" s="29">
        <v>12195.33</v>
      </c>
      <c r="S1733" s="29">
        <v>16362</v>
      </c>
      <c r="T1733" s="30">
        <v>4166.67</v>
      </c>
      <c r="U1733" s="31">
        <v>0.34166111126144189</v>
      </c>
      <c r="V1733" s="26">
        <v>5161.62</v>
      </c>
      <c r="W1733" s="26">
        <v>4263.03</v>
      </c>
      <c r="X1733" s="27">
        <v>-898.59000000000015</v>
      </c>
      <c r="Y1733" s="28">
        <v>-0.17409069245701933</v>
      </c>
      <c r="Z1733" s="29">
        <v>2233.7399999999998</v>
      </c>
      <c r="AA1733" s="29">
        <v>1408.97</v>
      </c>
      <c r="AB1733" s="30">
        <v>-824.76999999999975</v>
      </c>
      <c r="AC1733" s="32">
        <v>-0.36923276657086312</v>
      </c>
      <c r="AD1733" s="26">
        <v>0</v>
      </c>
      <c r="AE1733" s="26">
        <v>104.55</v>
      </c>
      <c r="AF1733" s="27">
        <v>104.55</v>
      </c>
      <c r="AG1733" s="18"/>
      <c r="AH1733" s="34">
        <v>101.4</v>
      </c>
      <c r="AI1733" s="34">
        <v>114</v>
      </c>
      <c r="AJ1733" s="34">
        <v>12.599999999999994</v>
      </c>
      <c r="AK1733" s="32">
        <v>0.12426035502958574</v>
      </c>
      <c r="AL1733" s="35">
        <v>44287.041666666664</v>
      </c>
      <c r="AM1733" s="16"/>
    </row>
    <row r="1734" spans="1:39" ht="24.75" hidden="1" x14ac:dyDescent="0.25">
      <c r="A1734" s="25" t="s">
        <v>367</v>
      </c>
      <c r="B1734" s="25" t="s">
        <v>1043</v>
      </c>
      <c r="C1734" s="39">
        <v>451820</v>
      </c>
      <c r="D1734" s="25" t="s">
        <v>2525</v>
      </c>
      <c r="E1734" s="25" t="s">
        <v>53</v>
      </c>
      <c r="F1734" s="25" t="s">
        <v>63</v>
      </c>
      <c r="G1734" s="25" t="s">
        <v>56</v>
      </c>
      <c r="H1734" s="25" t="s">
        <v>56</v>
      </c>
      <c r="I1734" s="25" t="s">
        <v>56</v>
      </c>
      <c r="J1734" s="25" t="s">
        <v>376</v>
      </c>
      <c r="K1734" s="25" t="s">
        <v>65</v>
      </c>
      <c r="L1734" s="25" t="s">
        <v>1045</v>
      </c>
      <c r="M1734" s="25" t="s">
        <v>419</v>
      </c>
      <c r="N1734" s="26">
        <v>0</v>
      </c>
      <c r="O1734" s="26">
        <v>127.73</v>
      </c>
      <c r="P1734" s="27">
        <v>127.73</v>
      </c>
      <c r="Q1734" s="18"/>
      <c r="R1734" s="29">
        <v>0</v>
      </c>
      <c r="S1734" s="29">
        <v>127.73</v>
      </c>
      <c r="T1734" s="30">
        <v>127.73</v>
      </c>
      <c r="U1734" s="19"/>
      <c r="V1734" s="26">
        <v>0</v>
      </c>
      <c r="W1734" s="26">
        <v>0</v>
      </c>
      <c r="X1734" s="27">
        <v>0</v>
      </c>
      <c r="Y1734" s="18"/>
      <c r="Z1734" s="29">
        <v>0</v>
      </c>
      <c r="AA1734" s="29">
        <v>0</v>
      </c>
      <c r="AB1734" s="30">
        <v>0</v>
      </c>
      <c r="AC1734" s="19"/>
      <c r="AD1734" s="26">
        <v>0</v>
      </c>
      <c r="AE1734" s="26">
        <v>0</v>
      </c>
      <c r="AF1734" s="27">
        <v>0</v>
      </c>
      <c r="AG1734" s="18"/>
      <c r="AH1734" s="34">
        <v>0</v>
      </c>
      <c r="AI1734" s="34">
        <v>0.5</v>
      </c>
      <c r="AJ1734" s="34">
        <v>0.5</v>
      </c>
      <c r="AK1734" s="19"/>
      <c r="AL1734" s="35">
        <v>43507.041655092595</v>
      </c>
      <c r="AM1734" s="16"/>
    </row>
    <row r="1735" spans="1:39" ht="24.75" hidden="1" x14ac:dyDescent="0.25">
      <c r="A1735" s="25" t="s">
        <v>367</v>
      </c>
      <c r="B1735" s="25" t="s">
        <v>1040</v>
      </c>
      <c r="C1735" s="39">
        <v>451825</v>
      </c>
      <c r="D1735" s="25" t="s">
        <v>2307</v>
      </c>
      <c r="E1735" s="25" t="s">
        <v>53</v>
      </c>
      <c r="F1735" s="25" t="s">
        <v>54</v>
      </c>
      <c r="G1735" s="25" t="s">
        <v>56</v>
      </c>
      <c r="H1735" s="25" t="s">
        <v>56</v>
      </c>
      <c r="I1735" s="25" t="s">
        <v>56</v>
      </c>
      <c r="J1735" s="25" t="s">
        <v>401</v>
      </c>
      <c r="K1735" s="25" t="s">
        <v>65</v>
      </c>
      <c r="L1735" s="25" t="s">
        <v>484</v>
      </c>
      <c r="M1735" s="25" t="s">
        <v>993</v>
      </c>
      <c r="N1735" s="26">
        <v>7745.38</v>
      </c>
      <c r="O1735" s="26">
        <v>15216.22</v>
      </c>
      <c r="P1735" s="27">
        <v>7470.8399999999992</v>
      </c>
      <c r="Q1735" s="28">
        <v>0.96455435369213638</v>
      </c>
      <c r="R1735" s="29">
        <v>1354.33</v>
      </c>
      <c r="S1735" s="29">
        <v>0</v>
      </c>
      <c r="T1735" s="30">
        <v>-1354.33</v>
      </c>
      <c r="U1735" s="31">
        <v>-1</v>
      </c>
      <c r="V1735" s="26">
        <v>0</v>
      </c>
      <c r="W1735" s="26">
        <v>0</v>
      </c>
      <c r="X1735" s="27">
        <v>0</v>
      </c>
      <c r="Y1735" s="18"/>
      <c r="Z1735" s="29">
        <v>135.5</v>
      </c>
      <c r="AA1735" s="29">
        <v>0</v>
      </c>
      <c r="AB1735" s="30">
        <v>-135.5</v>
      </c>
      <c r="AC1735" s="32">
        <v>-1</v>
      </c>
      <c r="AD1735" s="26">
        <v>6255.55</v>
      </c>
      <c r="AE1735" s="26">
        <v>0</v>
      </c>
      <c r="AF1735" s="27">
        <v>-6255.55</v>
      </c>
      <c r="AG1735" s="33">
        <v>-1</v>
      </c>
      <c r="AH1735" s="34">
        <v>18</v>
      </c>
      <c r="AI1735" s="34">
        <v>14.5</v>
      </c>
      <c r="AJ1735" s="34">
        <v>-3.5</v>
      </c>
      <c r="AK1735" s="32">
        <v>-0.19444444444444445</v>
      </c>
      <c r="AL1735" s="35">
        <v>43507.041655092595</v>
      </c>
      <c r="AM1735" s="16"/>
    </row>
    <row r="1736" spans="1:39" ht="24.75" hidden="1" x14ac:dyDescent="0.25">
      <c r="A1736" s="25" t="s">
        <v>367</v>
      </c>
      <c r="B1736" s="25" t="s">
        <v>1043</v>
      </c>
      <c r="C1736" s="39">
        <v>451826</v>
      </c>
      <c r="D1736" s="25" t="s">
        <v>2126</v>
      </c>
      <c r="E1736" s="25" t="s">
        <v>53</v>
      </c>
      <c r="F1736" s="25" t="s">
        <v>63</v>
      </c>
      <c r="G1736" s="25" t="s">
        <v>56</v>
      </c>
      <c r="H1736" s="25" t="s">
        <v>56</v>
      </c>
      <c r="I1736" s="25" t="s">
        <v>56</v>
      </c>
      <c r="J1736" s="25" t="s">
        <v>2024</v>
      </c>
      <c r="K1736" s="25" t="s">
        <v>65</v>
      </c>
      <c r="L1736" s="25" t="s">
        <v>1045</v>
      </c>
      <c r="M1736" s="25" t="s">
        <v>419</v>
      </c>
      <c r="N1736" s="26">
        <v>0</v>
      </c>
      <c r="O1736" s="26">
        <v>0</v>
      </c>
      <c r="P1736" s="27">
        <v>0</v>
      </c>
      <c r="Q1736" s="18"/>
      <c r="R1736" s="29">
        <v>0</v>
      </c>
      <c r="S1736" s="29">
        <v>0</v>
      </c>
      <c r="T1736" s="30">
        <v>0</v>
      </c>
      <c r="U1736" s="19"/>
      <c r="V1736" s="26">
        <v>0</v>
      </c>
      <c r="W1736" s="26">
        <v>0</v>
      </c>
      <c r="X1736" s="27">
        <v>0</v>
      </c>
      <c r="Y1736" s="18"/>
      <c r="Z1736" s="29">
        <v>0</v>
      </c>
      <c r="AA1736" s="29">
        <v>0</v>
      </c>
      <c r="AB1736" s="30">
        <v>0</v>
      </c>
      <c r="AC1736" s="19"/>
      <c r="AD1736" s="26">
        <v>0</v>
      </c>
      <c r="AE1736" s="26">
        <v>0</v>
      </c>
      <c r="AF1736" s="27">
        <v>0</v>
      </c>
      <c r="AG1736" s="18"/>
      <c r="AH1736" s="34">
        <v>0</v>
      </c>
      <c r="AI1736" s="34">
        <v>0</v>
      </c>
      <c r="AJ1736" s="34">
        <v>0</v>
      </c>
      <c r="AK1736" s="19"/>
      <c r="AL1736" s="35">
        <v>43635.041655092595</v>
      </c>
      <c r="AM1736" s="16"/>
    </row>
    <row r="1737" spans="1:39" ht="24.75" hidden="1" x14ac:dyDescent="0.25">
      <c r="A1737" s="25" t="s">
        <v>367</v>
      </c>
      <c r="B1737" s="25" t="s">
        <v>1040</v>
      </c>
      <c r="C1737" s="39">
        <v>451827</v>
      </c>
      <c r="D1737" s="25" t="s">
        <v>2301</v>
      </c>
      <c r="E1737" s="25" t="s">
        <v>53</v>
      </c>
      <c r="F1737" s="25" t="s">
        <v>54</v>
      </c>
      <c r="G1737" s="25" t="s">
        <v>289</v>
      </c>
      <c r="H1737" s="25" t="s">
        <v>56</v>
      </c>
      <c r="I1737" s="25" t="s">
        <v>56</v>
      </c>
      <c r="J1737" s="25" t="s">
        <v>2024</v>
      </c>
      <c r="K1737" s="25" t="s">
        <v>65</v>
      </c>
      <c r="L1737" s="25" t="s">
        <v>2076</v>
      </c>
      <c r="M1737" s="25" t="s">
        <v>387</v>
      </c>
      <c r="N1737" s="26">
        <v>46499.68</v>
      </c>
      <c r="O1737" s="26">
        <v>45508.23</v>
      </c>
      <c r="P1737" s="27">
        <v>-991.44999999999709</v>
      </c>
      <c r="Q1737" s="28">
        <v>-2.1321652105992926E-2</v>
      </c>
      <c r="R1737" s="29">
        <v>21173.41</v>
      </c>
      <c r="S1737" s="29">
        <v>46.09</v>
      </c>
      <c r="T1737" s="30">
        <v>-21127.32</v>
      </c>
      <c r="U1737" s="31">
        <v>-0.99782321317161482</v>
      </c>
      <c r="V1737" s="26">
        <v>11142.53</v>
      </c>
      <c r="W1737" s="26">
        <v>10800.99</v>
      </c>
      <c r="X1737" s="27">
        <v>-341.54000000000087</v>
      </c>
      <c r="Y1737" s="28">
        <v>-3.0651925550121997E-2</v>
      </c>
      <c r="Z1737" s="29">
        <v>4729.2</v>
      </c>
      <c r="AA1737" s="29">
        <v>0</v>
      </c>
      <c r="AB1737" s="30">
        <v>-4729.2</v>
      </c>
      <c r="AC1737" s="32">
        <v>-1</v>
      </c>
      <c r="AD1737" s="26">
        <v>9454.5400000000009</v>
      </c>
      <c r="AE1737" s="26">
        <v>576.07000000000005</v>
      </c>
      <c r="AF1737" s="27">
        <v>-8878.4700000000012</v>
      </c>
      <c r="AG1737" s="33">
        <v>-0.93906948407854851</v>
      </c>
      <c r="AH1737" s="34">
        <v>288.5</v>
      </c>
      <c r="AI1737" s="34">
        <v>252.5</v>
      </c>
      <c r="AJ1737" s="34">
        <v>-36</v>
      </c>
      <c r="AK1737" s="32">
        <v>-0.12478336221837089</v>
      </c>
      <c r="AL1737" s="35">
        <v>43635.041655092595</v>
      </c>
      <c r="AM1737" s="16"/>
    </row>
    <row r="1738" spans="1:39" ht="16.5" hidden="1" x14ac:dyDescent="0.25">
      <c r="A1738" s="25" t="s">
        <v>367</v>
      </c>
      <c r="B1738" s="25" t="s">
        <v>1043</v>
      </c>
      <c r="C1738" s="39">
        <v>451828</v>
      </c>
      <c r="D1738" s="25" t="s">
        <v>2323</v>
      </c>
      <c r="E1738" s="25" t="s">
        <v>53</v>
      </c>
      <c r="F1738" s="25" t="s">
        <v>63</v>
      </c>
      <c r="G1738" s="25" t="s">
        <v>56</v>
      </c>
      <c r="H1738" s="25" t="s">
        <v>56</v>
      </c>
      <c r="I1738" s="25" t="s">
        <v>56</v>
      </c>
      <c r="J1738" s="25" t="s">
        <v>2024</v>
      </c>
      <c r="K1738" s="25" t="s">
        <v>65</v>
      </c>
      <c r="L1738" s="25" t="s">
        <v>1045</v>
      </c>
      <c r="M1738" s="25" t="s">
        <v>419</v>
      </c>
      <c r="N1738" s="26">
        <v>0</v>
      </c>
      <c r="O1738" s="26">
        <v>0</v>
      </c>
      <c r="P1738" s="27">
        <v>0</v>
      </c>
      <c r="Q1738" s="18"/>
      <c r="R1738" s="29">
        <v>0</v>
      </c>
      <c r="S1738" s="29">
        <v>0</v>
      </c>
      <c r="T1738" s="30">
        <v>0</v>
      </c>
      <c r="U1738" s="19"/>
      <c r="V1738" s="26">
        <v>0</v>
      </c>
      <c r="W1738" s="26">
        <v>0</v>
      </c>
      <c r="X1738" s="27">
        <v>0</v>
      </c>
      <c r="Y1738" s="18"/>
      <c r="Z1738" s="29">
        <v>0</v>
      </c>
      <c r="AA1738" s="29">
        <v>0</v>
      </c>
      <c r="AB1738" s="30">
        <v>0</v>
      </c>
      <c r="AC1738" s="19"/>
      <c r="AD1738" s="26">
        <v>0</v>
      </c>
      <c r="AE1738" s="26">
        <v>0</v>
      </c>
      <c r="AF1738" s="27">
        <v>0</v>
      </c>
      <c r="AG1738" s="18"/>
      <c r="AH1738" s="34">
        <v>0</v>
      </c>
      <c r="AI1738" s="34">
        <v>12</v>
      </c>
      <c r="AJ1738" s="34">
        <v>12</v>
      </c>
      <c r="AK1738" s="19"/>
      <c r="AL1738" s="35">
        <v>43591.999988425923</v>
      </c>
      <c r="AM1738" s="16"/>
    </row>
    <row r="1739" spans="1:39" ht="24.75" hidden="1" x14ac:dyDescent="0.25">
      <c r="A1739" s="25" t="s">
        <v>367</v>
      </c>
      <c r="B1739" s="25" t="s">
        <v>1040</v>
      </c>
      <c r="C1739" s="39">
        <v>451829</v>
      </c>
      <c r="D1739" s="25" t="s">
        <v>2277</v>
      </c>
      <c r="E1739" s="25" t="s">
        <v>53</v>
      </c>
      <c r="F1739" s="25" t="s">
        <v>63</v>
      </c>
      <c r="G1739" s="25" t="s">
        <v>56</v>
      </c>
      <c r="H1739" s="25" t="s">
        <v>56</v>
      </c>
      <c r="I1739" s="25" t="s">
        <v>56</v>
      </c>
      <c r="J1739" s="17"/>
      <c r="K1739" s="25" t="s">
        <v>65</v>
      </c>
      <c r="L1739" s="25" t="s">
        <v>2076</v>
      </c>
      <c r="M1739" s="25" t="s">
        <v>419</v>
      </c>
      <c r="N1739" s="26">
        <v>0</v>
      </c>
      <c r="O1739" s="26">
        <v>933.11</v>
      </c>
      <c r="P1739" s="27">
        <v>933.11</v>
      </c>
      <c r="Q1739" s="18"/>
      <c r="R1739" s="29">
        <v>0</v>
      </c>
      <c r="S1739" s="29">
        <v>933.11</v>
      </c>
      <c r="T1739" s="30">
        <v>933.11</v>
      </c>
      <c r="U1739" s="19"/>
      <c r="V1739" s="26">
        <v>0</v>
      </c>
      <c r="W1739" s="26">
        <v>0</v>
      </c>
      <c r="X1739" s="27">
        <v>0</v>
      </c>
      <c r="Y1739" s="18"/>
      <c r="Z1739" s="29">
        <v>0</v>
      </c>
      <c r="AA1739" s="29">
        <v>0</v>
      </c>
      <c r="AB1739" s="30">
        <v>0</v>
      </c>
      <c r="AC1739" s="19"/>
      <c r="AD1739" s="26">
        <v>0</v>
      </c>
      <c r="AE1739" s="26">
        <v>0</v>
      </c>
      <c r="AF1739" s="27">
        <v>0</v>
      </c>
      <c r="AG1739" s="18"/>
      <c r="AH1739" s="34">
        <v>0</v>
      </c>
      <c r="AI1739" s="34">
        <v>14</v>
      </c>
      <c r="AJ1739" s="34">
        <v>14</v>
      </c>
      <c r="AK1739" s="19"/>
      <c r="AL1739" s="35">
        <v>43591.999988425923</v>
      </c>
      <c r="AM1739" s="16"/>
    </row>
    <row r="1740" spans="1:39" ht="24.75" hidden="1" x14ac:dyDescent="0.25">
      <c r="A1740" s="25" t="s">
        <v>367</v>
      </c>
      <c r="B1740" s="25" t="s">
        <v>1043</v>
      </c>
      <c r="C1740" s="39">
        <v>451830</v>
      </c>
      <c r="D1740" s="25" t="s">
        <v>2296</v>
      </c>
      <c r="E1740" s="25" t="s">
        <v>53</v>
      </c>
      <c r="F1740" s="25" t="s">
        <v>63</v>
      </c>
      <c r="G1740" s="25" t="s">
        <v>56</v>
      </c>
      <c r="H1740" s="25" t="s">
        <v>56</v>
      </c>
      <c r="I1740" s="25" t="s">
        <v>56</v>
      </c>
      <c r="J1740" s="25" t="s">
        <v>2024</v>
      </c>
      <c r="K1740" s="25" t="s">
        <v>65</v>
      </c>
      <c r="L1740" s="25" t="s">
        <v>1045</v>
      </c>
      <c r="M1740" s="25" t="s">
        <v>419</v>
      </c>
      <c r="N1740" s="26">
        <v>0</v>
      </c>
      <c r="O1740" s="26">
        <v>0</v>
      </c>
      <c r="P1740" s="27">
        <v>0</v>
      </c>
      <c r="Q1740" s="18"/>
      <c r="R1740" s="29">
        <v>0</v>
      </c>
      <c r="S1740" s="29">
        <v>0</v>
      </c>
      <c r="T1740" s="30">
        <v>0</v>
      </c>
      <c r="U1740" s="19"/>
      <c r="V1740" s="26">
        <v>0</v>
      </c>
      <c r="W1740" s="26">
        <v>0</v>
      </c>
      <c r="X1740" s="27">
        <v>0</v>
      </c>
      <c r="Y1740" s="18"/>
      <c r="Z1740" s="29">
        <v>0</v>
      </c>
      <c r="AA1740" s="29">
        <v>0</v>
      </c>
      <c r="AB1740" s="30">
        <v>0</v>
      </c>
      <c r="AC1740" s="19"/>
      <c r="AD1740" s="26">
        <v>0</v>
      </c>
      <c r="AE1740" s="26">
        <v>0</v>
      </c>
      <c r="AF1740" s="27">
        <v>0</v>
      </c>
      <c r="AG1740" s="18"/>
      <c r="AH1740" s="34">
        <v>0</v>
      </c>
      <c r="AI1740" s="34">
        <v>0</v>
      </c>
      <c r="AJ1740" s="34">
        <v>0</v>
      </c>
      <c r="AK1740" s="19"/>
      <c r="AL1740" s="35">
        <v>43680.041655092595</v>
      </c>
      <c r="AM1740" s="16"/>
    </row>
    <row r="1741" spans="1:39" ht="24.75" hidden="1" x14ac:dyDescent="0.25">
      <c r="A1741" s="25" t="s">
        <v>367</v>
      </c>
      <c r="B1741" s="25" t="s">
        <v>1040</v>
      </c>
      <c r="C1741" s="39">
        <v>451831</v>
      </c>
      <c r="D1741" s="25" t="s">
        <v>2263</v>
      </c>
      <c r="E1741" s="25" t="s">
        <v>53</v>
      </c>
      <c r="F1741" s="25" t="s">
        <v>54</v>
      </c>
      <c r="G1741" s="25" t="s">
        <v>289</v>
      </c>
      <c r="H1741" s="25" t="s">
        <v>56</v>
      </c>
      <c r="I1741" s="25" t="s">
        <v>56</v>
      </c>
      <c r="J1741" s="25" t="s">
        <v>2024</v>
      </c>
      <c r="K1741" s="25" t="s">
        <v>65</v>
      </c>
      <c r="L1741" s="25" t="s">
        <v>2076</v>
      </c>
      <c r="M1741" s="25" t="s">
        <v>387</v>
      </c>
      <c r="N1741" s="26">
        <v>24052.43</v>
      </c>
      <c r="O1741" s="26">
        <v>35241.49</v>
      </c>
      <c r="P1741" s="27">
        <v>11189.059999999998</v>
      </c>
      <c r="Q1741" s="28">
        <v>0.4651945770136322</v>
      </c>
      <c r="R1741" s="29">
        <v>13257.39</v>
      </c>
      <c r="S1741" s="29">
        <v>9112.99</v>
      </c>
      <c r="T1741" s="30">
        <v>-4144.3999999999996</v>
      </c>
      <c r="U1741" s="31">
        <v>-0.31261055154898509</v>
      </c>
      <c r="V1741" s="26">
        <v>6717.17</v>
      </c>
      <c r="W1741" s="26">
        <v>7160.38</v>
      </c>
      <c r="X1741" s="27">
        <v>443.21000000000004</v>
      </c>
      <c r="Y1741" s="28">
        <v>6.5981655965235364E-2</v>
      </c>
      <c r="Z1741" s="29">
        <v>2513.1</v>
      </c>
      <c r="AA1741" s="29">
        <v>5564</v>
      </c>
      <c r="AB1741" s="30">
        <v>3050.9</v>
      </c>
      <c r="AC1741" s="32">
        <v>1.2139986470892523</v>
      </c>
      <c r="AD1741" s="26">
        <v>1564.77</v>
      </c>
      <c r="AE1741" s="26">
        <v>4132.75</v>
      </c>
      <c r="AF1741" s="27">
        <v>2567.98</v>
      </c>
      <c r="AG1741" s="33">
        <v>1.6411229765396831</v>
      </c>
      <c r="AH1741" s="34">
        <v>178.5</v>
      </c>
      <c r="AI1741" s="34">
        <v>248.5</v>
      </c>
      <c r="AJ1741" s="34">
        <v>70</v>
      </c>
      <c r="AK1741" s="32">
        <v>0.39215686274509803</v>
      </c>
      <c r="AL1741" s="35">
        <v>43680.041655092595</v>
      </c>
      <c r="AM1741" s="16"/>
    </row>
    <row r="1742" spans="1:39" ht="24.75" hidden="1" x14ac:dyDescent="0.25">
      <c r="A1742" s="25" t="s">
        <v>367</v>
      </c>
      <c r="B1742" s="25" t="s">
        <v>1040</v>
      </c>
      <c r="C1742" s="39">
        <v>451832</v>
      </c>
      <c r="D1742" s="25" t="s">
        <v>2340</v>
      </c>
      <c r="E1742" s="25" t="s">
        <v>53</v>
      </c>
      <c r="F1742" s="25" t="s">
        <v>54</v>
      </c>
      <c r="G1742" s="25" t="s">
        <v>2341</v>
      </c>
      <c r="H1742" s="25" t="s">
        <v>56</v>
      </c>
      <c r="I1742" s="25" t="s">
        <v>56</v>
      </c>
      <c r="J1742" s="17"/>
      <c r="K1742" s="25" t="s">
        <v>65</v>
      </c>
      <c r="L1742" s="25" t="s">
        <v>2076</v>
      </c>
      <c r="M1742" s="25" t="s">
        <v>387</v>
      </c>
      <c r="N1742" s="26">
        <v>23158.62</v>
      </c>
      <c r="O1742" s="26">
        <v>21073.52</v>
      </c>
      <c r="P1742" s="27">
        <v>-2085.0999999999985</v>
      </c>
      <c r="Q1742" s="28">
        <v>-9.0035589339951982E-2</v>
      </c>
      <c r="R1742" s="29">
        <v>10962.85</v>
      </c>
      <c r="S1742" s="29">
        <v>7431.03</v>
      </c>
      <c r="T1742" s="30">
        <v>-3531.8200000000006</v>
      </c>
      <c r="U1742" s="31">
        <v>-0.32216257633735756</v>
      </c>
      <c r="V1742" s="26">
        <v>6342.4</v>
      </c>
      <c r="W1742" s="26">
        <v>6309.32</v>
      </c>
      <c r="X1742" s="27">
        <v>-33.079999999999927</v>
      </c>
      <c r="Y1742" s="28">
        <v>-5.2156912209888892E-3</v>
      </c>
      <c r="Z1742" s="29">
        <v>2520.6</v>
      </c>
      <c r="AA1742" s="29">
        <v>372.95</v>
      </c>
      <c r="AB1742" s="30">
        <v>-2147.65</v>
      </c>
      <c r="AC1742" s="32">
        <v>-0.85203919701658337</v>
      </c>
      <c r="AD1742" s="26">
        <v>3332.77</v>
      </c>
      <c r="AE1742" s="26">
        <v>4232.7700000000004</v>
      </c>
      <c r="AF1742" s="27">
        <v>900.00000000000045</v>
      </c>
      <c r="AG1742" s="33">
        <v>0.27004563771277362</v>
      </c>
      <c r="AH1742" s="34">
        <v>151</v>
      </c>
      <c r="AI1742" s="34">
        <v>113.25</v>
      </c>
      <c r="AJ1742" s="34">
        <v>-37.75</v>
      </c>
      <c r="AK1742" s="32">
        <v>-0.25</v>
      </c>
      <c r="AL1742" s="35">
        <v>43491.041655092595</v>
      </c>
      <c r="AM1742" s="16"/>
    </row>
    <row r="1743" spans="1:39" ht="24.75" hidden="1" x14ac:dyDescent="0.25">
      <c r="A1743" s="25" t="s">
        <v>367</v>
      </c>
      <c r="B1743" s="25" t="s">
        <v>1040</v>
      </c>
      <c r="C1743" s="39">
        <v>451833</v>
      </c>
      <c r="D1743" s="25" t="s">
        <v>2344</v>
      </c>
      <c r="E1743" s="25" t="s">
        <v>53</v>
      </c>
      <c r="F1743" s="25" t="s">
        <v>54</v>
      </c>
      <c r="G1743" s="25" t="s">
        <v>289</v>
      </c>
      <c r="H1743" s="25" t="s">
        <v>56</v>
      </c>
      <c r="I1743" s="25" t="s">
        <v>56</v>
      </c>
      <c r="J1743" s="25" t="s">
        <v>2024</v>
      </c>
      <c r="K1743" s="25" t="s">
        <v>65</v>
      </c>
      <c r="L1743" s="25" t="s">
        <v>2076</v>
      </c>
      <c r="M1743" s="25" t="s">
        <v>387</v>
      </c>
      <c r="N1743" s="26">
        <v>72381.63</v>
      </c>
      <c r="O1743" s="26">
        <v>77720.929999999993</v>
      </c>
      <c r="P1743" s="27">
        <v>5339.2999999999884</v>
      </c>
      <c r="Q1743" s="28">
        <v>7.3765954151626428E-2</v>
      </c>
      <c r="R1743" s="29">
        <v>18298.490000000002</v>
      </c>
      <c r="S1743" s="29">
        <v>0</v>
      </c>
      <c r="T1743" s="30">
        <v>-18298.490000000002</v>
      </c>
      <c r="U1743" s="31">
        <v>-1</v>
      </c>
      <c r="V1743" s="26">
        <v>24373.68</v>
      </c>
      <c r="W1743" s="26">
        <v>28418.43</v>
      </c>
      <c r="X1743" s="27">
        <v>4044.75</v>
      </c>
      <c r="Y1743" s="28">
        <v>0.16594744823104265</v>
      </c>
      <c r="Z1743" s="29">
        <v>4393.3999999999996</v>
      </c>
      <c r="AA1743" s="29">
        <v>0</v>
      </c>
      <c r="AB1743" s="30">
        <v>-4393.3999999999996</v>
      </c>
      <c r="AC1743" s="32">
        <v>-1</v>
      </c>
      <c r="AD1743" s="26">
        <v>25316.06</v>
      </c>
      <c r="AE1743" s="26">
        <v>0</v>
      </c>
      <c r="AF1743" s="27">
        <v>-25316.06</v>
      </c>
      <c r="AG1743" s="33">
        <v>-1</v>
      </c>
      <c r="AH1743" s="34">
        <v>265</v>
      </c>
      <c r="AI1743" s="34">
        <v>267</v>
      </c>
      <c r="AJ1743" s="34">
        <v>2</v>
      </c>
      <c r="AK1743" s="32">
        <v>7.5471698113207548E-3</v>
      </c>
      <c r="AL1743" s="35">
        <v>43574.041655092595</v>
      </c>
      <c r="AM1743" s="16"/>
    </row>
    <row r="1744" spans="1:39" ht="24.75" hidden="1" x14ac:dyDescent="0.25">
      <c r="A1744" s="25" t="s">
        <v>367</v>
      </c>
      <c r="B1744" s="25" t="s">
        <v>1040</v>
      </c>
      <c r="C1744" s="39">
        <v>451834</v>
      </c>
      <c r="D1744" s="25" t="s">
        <v>2332</v>
      </c>
      <c r="E1744" s="25" t="s">
        <v>53</v>
      </c>
      <c r="F1744" s="25" t="s">
        <v>54</v>
      </c>
      <c r="G1744" s="25" t="s">
        <v>289</v>
      </c>
      <c r="H1744" s="25" t="s">
        <v>56</v>
      </c>
      <c r="I1744" s="25" t="s">
        <v>56</v>
      </c>
      <c r="J1744" s="25" t="s">
        <v>2024</v>
      </c>
      <c r="K1744" s="25" t="s">
        <v>65</v>
      </c>
      <c r="L1744" s="25" t="s">
        <v>2076</v>
      </c>
      <c r="M1744" s="25" t="s">
        <v>1989</v>
      </c>
      <c r="N1744" s="26">
        <v>17075.7</v>
      </c>
      <c r="O1744" s="26">
        <v>32281.439999999999</v>
      </c>
      <c r="P1744" s="27">
        <v>15205.739999999998</v>
      </c>
      <c r="Q1744" s="28">
        <v>0.89048999455366384</v>
      </c>
      <c r="R1744" s="29">
        <v>2582.66</v>
      </c>
      <c r="S1744" s="29">
        <v>1953.61</v>
      </c>
      <c r="T1744" s="30">
        <v>-629.04999999999995</v>
      </c>
      <c r="U1744" s="31">
        <v>-0.24356671029094035</v>
      </c>
      <c r="V1744" s="26">
        <v>277.63</v>
      </c>
      <c r="W1744" s="26">
        <v>0</v>
      </c>
      <c r="X1744" s="27">
        <v>-277.63</v>
      </c>
      <c r="Y1744" s="28">
        <v>-1</v>
      </c>
      <c r="Z1744" s="29">
        <v>28.3</v>
      </c>
      <c r="AA1744" s="29">
        <v>0</v>
      </c>
      <c r="AB1744" s="30">
        <v>-28.3</v>
      </c>
      <c r="AC1744" s="32">
        <v>-1</v>
      </c>
      <c r="AD1744" s="26">
        <v>14187.11</v>
      </c>
      <c r="AE1744" s="26">
        <v>14187.11</v>
      </c>
      <c r="AF1744" s="27">
        <v>0</v>
      </c>
      <c r="AG1744" s="33">
        <v>0</v>
      </c>
      <c r="AH1744" s="34">
        <v>35.5</v>
      </c>
      <c r="AI1744" s="34">
        <v>33</v>
      </c>
      <c r="AJ1744" s="34">
        <v>-2.5</v>
      </c>
      <c r="AK1744" s="32">
        <v>-7.0422535211267609E-2</v>
      </c>
      <c r="AL1744" s="35">
        <v>43591.999988425923</v>
      </c>
      <c r="AM1744" s="16"/>
    </row>
    <row r="1745" spans="1:39" ht="24.75" hidden="1" x14ac:dyDescent="0.25">
      <c r="A1745" s="25" t="s">
        <v>367</v>
      </c>
      <c r="B1745" s="25" t="s">
        <v>51</v>
      </c>
      <c r="C1745" s="39">
        <v>451835</v>
      </c>
      <c r="D1745" s="25" t="s">
        <v>2381</v>
      </c>
      <c r="E1745" s="25" t="s">
        <v>53</v>
      </c>
      <c r="F1745" s="25" t="s">
        <v>54</v>
      </c>
      <c r="G1745" s="25" t="s">
        <v>289</v>
      </c>
      <c r="H1745" s="25" t="s">
        <v>56</v>
      </c>
      <c r="I1745" s="25" t="s">
        <v>56</v>
      </c>
      <c r="J1745" s="25" t="s">
        <v>2024</v>
      </c>
      <c r="K1745" s="25" t="s">
        <v>65</v>
      </c>
      <c r="L1745" s="25" t="s">
        <v>2076</v>
      </c>
      <c r="M1745" s="25" t="s">
        <v>374</v>
      </c>
      <c r="N1745" s="26">
        <v>10337.35</v>
      </c>
      <c r="O1745" s="26">
        <v>10538.52</v>
      </c>
      <c r="P1745" s="27">
        <v>201.17000000000007</v>
      </c>
      <c r="Q1745" s="28">
        <v>1.9460500031439398E-2</v>
      </c>
      <c r="R1745" s="29">
        <v>5877.36</v>
      </c>
      <c r="S1745" s="29">
        <v>1139.3900000000001</v>
      </c>
      <c r="T1745" s="30">
        <v>-4737.9699999999993</v>
      </c>
      <c r="U1745" s="31">
        <v>-0.8061391509112934</v>
      </c>
      <c r="V1745" s="26">
        <v>3878.89</v>
      </c>
      <c r="W1745" s="26">
        <v>4654.67</v>
      </c>
      <c r="X1745" s="27">
        <v>775.7800000000002</v>
      </c>
      <c r="Y1745" s="28">
        <v>0.20000051561142498</v>
      </c>
      <c r="Z1745" s="29">
        <v>581.1</v>
      </c>
      <c r="AA1745" s="29">
        <v>256.5</v>
      </c>
      <c r="AB1745" s="30">
        <v>-324.60000000000002</v>
      </c>
      <c r="AC1745" s="32">
        <v>-0.55859576664945798</v>
      </c>
      <c r="AD1745" s="26">
        <v>0</v>
      </c>
      <c r="AE1745" s="26">
        <v>0</v>
      </c>
      <c r="AF1745" s="27">
        <v>0</v>
      </c>
      <c r="AG1745" s="18"/>
      <c r="AH1745" s="34">
        <v>83.5</v>
      </c>
      <c r="AI1745" s="34">
        <v>78.5</v>
      </c>
      <c r="AJ1745" s="34">
        <v>-5</v>
      </c>
      <c r="AK1745" s="32">
        <v>-5.9880239520958084E-2</v>
      </c>
      <c r="AL1745" s="35">
        <v>44215.041666666664</v>
      </c>
      <c r="AM1745" s="16"/>
    </row>
    <row r="1746" spans="1:39" ht="16.5" hidden="1" x14ac:dyDescent="0.25">
      <c r="A1746" s="25" t="s">
        <v>367</v>
      </c>
      <c r="B1746" s="25" t="s">
        <v>1043</v>
      </c>
      <c r="C1746" s="39">
        <v>451836</v>
      </c>
      <c r="D1746" s="25" t="s">
        <v>2380</v>
      </c>
      <c r="E1746" s="25" t="s">
        <v>53</v>
      </c>
      <c r="F1746" s="25" t="s">
        <v>63</v>
      </c>
      <c r="G1746" s="25" t="s">
        <v>56</v>
      </c>
      <c r="H1746" s="25" t="s">
        <v>56</v>
      </c>
      <c r="I1746" s="25" t="s">
        <v>56</v>
      </c>
      <c r="J1746" s="25" t="s">
        <v>2024</v>
      </c>
      <c r="K1746" s="25" t="s">
        <v>65</v>
      </c>
      <c r="L1746" s="25" t="s">
        <v>1045</v>
      </c>
      <c r="M1746" s="25" t="s">
        <v>419</v>
      </c>
      <c r="N1746" s="26">
        <v>0</v>
      </c>
      <c r="O1746" s="26">
        <v>0</v>
      </c>
      <c r="P1746" s="27">
        <v>0</v>
      </c>
      <c r="Q1746" s="18"/>
      <c r="R1746" s="29">
        <v>0</v>
      </c>
      <c r="S1746" s="29">
        <v>0</v>
      </c>
      <c r="T1746" s="30">
        <v>0</v>
      </c>
      <c r="U1746" s="19"/>
      <c r="V1746" s="26">
        <v>0</v>
      </c>
      <c r="W1746" s="26">
        <v>0</v>
      </c>
      <c r="X1746" s="27">
        <v>0</v>
      </c>
      <c r="Y1746" s="18"/>
      <c r="Z1746" s="29">
        <v>0</v>
      </c>
      <c r="AA1746" s="29">
        <v>0</v>
      </c>
      <c r="AB1746" s="30">
        <v>0</v>
      </c>
      <c r="AC1746" s="19"/>
      <c r="AD1746" s="26">
        <v>0</v>
      </c>
      <c r="AE1746" s="26">
        <v>0</v>
      </c>
      <c r="AF1746" s="27">
        <v>0</v>
      </c>
      <c r="AG1746" s="18"/>
      <c r="AH1746" s="34">
        <v>0</v>
      </c>
      <c r="AI1746" s="34">
        <v>0</v>
      </c>
      <c r="AJ1746" s="34">
        <v>0</v>
      </c>
      <c r="AK1746" s="19"/>
      <c r="AL1746" s="35">
        <v>43517.041655092595</v>
      </c>
      <c r="AM1746" s="16"/>
    </row>
    <row r="1747" spans="1:39" ht="24.75" hidden="1" x14ac:dyDescent="0.25">
      <c r="A1747" s="25" t="s">
        <v>367</v>
      </c>
      <c r="B1747" s="25" t="s">
        <v>1040</v>
      </c>
      <c r="C1747" s="39">
        <v>451838</v>
      </c>
      <c r="D1747" s="25" t="s">
        <v>2399</v>
      </c>
      <c r="E1747" s="25" t="s">
        <v>53</v>
      </c>
      <c r="F1747" s="25" t="s">
        <v>54</v>
      </c>
      <c r="G1747" s="25" t="s">
        <v>289</v>
      </c>
      <c r="H1747" s="25" t="s">
        <v>56</v>
      </c>
      <c r="I1747" s="25" t="s">
        <v>56</v>
      </c>
      <c r="J1747" s="17"/>
      <c r="K1747" s="25" t="s">
        <v>65</v>
      </c>
      <c r="L1747" s="25" t="s">
        <v>2076</v>
      </c>
      <c r="M1747" s="25" t="s">
        <v>1989</v>
      </c>
      <c r="N1747" s="26">
        <v>8251.09</v>
      </c>
      <c r="O1747" s="26">
        <v>7492.35</v>
      </c>
      <c r="P1747" s="27">
        <v>-758.73999999999978</v>
      </c>
      <c r="Q1747" s="28">
        <v>-9.1956335465980824E-2</v>
      </c>
      <c r="R1747" s="29">
        <v>2126.4</v>
      </c>
      <c r="S1747" s="29">
        <v>1791.58</v>
      </c>
      <c r="T1747" s="30">
        <v>-334.82000000000016</v>
      </c>
      <c r="U1747" s="31">
        <v>-0.15745861550037629</v>
      </c>
      <c r="V1747" s="26">
        <v>395.62</v>
      </c>
      <c r="W1747" s="26">
        <v>0</v>
      </c>
      <c r="X1747" s="27">
        <v>-395.62</v>
      </c>
      <c r="Y1747" s="28">
        <v>-1</v>
      </c>
      <c r="Z1747" s="29">
        <v>28.3</v>
      </c>
      <c r="AA1747" s="29">
        <v>0</v>
      </c>
      <c r="AB1747" s="30">
        <v>-28.3</v>
      </c>
      <c r="AC1747" s="32">
        <v>-1</v>
      </c>
      <c r="AD1747" s="26">
        <v>5700.77</v>
      </c>
      <c r="AE1747" s="26">
        <v>5700.77</v>
      </c>
      <c r="AF1747" s="27">
        <v>0</v>
      </c>
      <c r="AG1747" s="33">
        <v>0</v>
      </c>
      <c r="AH1747" s="34">
        <v>29</v>
      </c>
      <c r="AI1747" s="34">
        <v>28.5</v>
      </c>
      <c r="AJ1747" s="34">
        <v>-0.5</v>
      </c>
      <c r="AK1747" s="32">
        <v>-1.7241379310344827E-2</v>
      </c>
      <c r="AL1747" s="35">
        <v>43517.041655092595</v>
      </c>
      <c r="AM1747" s="16"/>
    </row>
    <row r="1748" spans="1:39" ht="24.75" hidden="1" x14ac:dyDescent="0.25">
      <c r="A1748" s="25" t="s">
        <v>367</v>
      </c>
      <c r="B1748" s="25" t="s">
        <v>1043</v>
      </c>
      <c r="C1748" s="39">
        <v>451839</v>
      </c>
      <c r="D1748" s="25" t="s">
        <v>2403</v>
      </c>
      <c r="E1748" s="25" t="s">
        <v>53</v>
      </c>
      <c r="F1748" s="25" t="s">
        <v>63</v>
      </c>
      <c r="G1748" s="25" t="s">
        <v>56</v>
      </c>
      <c r="H1748" s="25" t="s">
        <v>56</v>
      </c>
      <c r="I1748" s="25" t="s">
        <v>56</v>
      </c>
      <c r="J1748" s="25" t="s">
        <v>2024</v>
      </c>
      <c r="K1748" s="25" t="s">
        <v>65</v>
      </c>
      <c r="L1748" s="25" t="s">
        <v>1045</v>
      </c>
      <c r="M1748" s="25" t="s">
        <v>419</v>
      </c>
      <c r="N1748" s="26">
        <v>0</v>
      </c>
      <c r="O1748" s="26">
        <v>0</v>
      </c>
      <c r="P1748" s="27">
        <v>0</v>
      </c>
      <c r="Q1748" s="18"/>
      <c r="R1748" s="29">
        <v>0</v>
      </c>
      <c r="S1748" s="29">
        <v>0</v>
      </c>
      <c r="T1748" s="30">
        <v>0</v>
      </c>
      <c r="U1748" s="19"/>
      <c r="V1748" s="26">
        <v>0</v>
      </c>
      <c r="W1748" s="26">
        <v>0</v>
      </c>
      <c r="X1748" s="27">
        <v>0</v>
      </c>
      <c r="Y1748" s="18"/>
      <c r="Z1748" s="29">
        <v>0</v>
      </c>
      <c r="AA1748" s="29">
        <v>0</v>
      </c>
      <c r="AB1748" s="30">
        <v>0</v>
      </c>
      <c r="AC1748" s="19"/>
      <c r="AD1748" s="26">
        <v>0</v>
      </c>
      <c r="AE1748" s="26">
        <v>0</v>
      </c>
      <c r="AF1748" s="27">
        <v>0</v>
      </c>
      <c r="AG1748" s="18"/>
      <c r="AH1748" s="34">
        <v>0</v>
      </c>
      <c r="AI1748" s="34">
        <v>1.5</v>
      </c>
      <c r="AJ1748" s="34">
        <v>1.5</v>
      </c>
      <c r="AK1748" s="19"/>
      <c r="AL1748" s="35">
        <v>44389.041666666664</v>
      </c>
      <c r="AM1748" s="16"/>
    </row>
    <row r="1749" spans="1:39" ht="24.75" hidden="1" x14ac:dyDescent="0.25">
      <c r="A1749" s="25" t="s">
        <v>367</v>
      </c>
      <c r="B1749" s="25" t="s">
        <v>51</v>
      </c>
      <c r="C1749" s="39">
        <v>451840</v>
      </c>
      <c r="D1749" s="25" t="s">
        <v>2421</v>
      </c>
      <c r="E1749" s="25" t="s">
        <v>62</v>
      </c>
      <c r="F1749" s="25" t="s">
        <v>54</v>
      </c>
      <c r="G1749" s="25" t="s">
        <v>74</v>
      </c>
      <c r="H1749" s="17"/>
      <c r="I1749" s="17"/>
      <c r="J1749" s="25" t="s">
        <v>376</v>
      </c>
      <c r="K1749" s="25" t="s">
        <v>65</v>
      </c>
      <c r="L1749" s="25" t="s">
        <v>418</v>
      </c>
      <c r="M1749" s="25" t="s">
        <v>371</v>
      </c>
      <c r="N1749" s="26">
        <v>61586.69</v>
      </c>
      <c r="O1749" s="26">
        <v>54377.34</v>
      </c>
      <c r="P1749" s="27">
        <v>-7209.3500000000058</v>
      </c>
      <c r="Q1749" s="28">
        <v>-0.11706019596117287</v>
      </c>
      <c r="R1749" s="29">
        <v>19020.310000000001</v>
      </c>
      <c r="S1749" s="29">
        <v>13252.69</v>
      </c>
      <c r="T1749" s="30">
        <v>-5767.6200000000008</v>
      </c>
      <c r="U1749" s="31">
        <v>-0.30323480532125924</v>
      </c>
      <c r="V1749" s="26">
        <v>26728.959999999999</v>
      </c>
      <c r="W1749" s="26">
        <v>27255.4</v>
      </c>
      <c r="X1749" s="27">
        <v>526.44000000000233</v>
      </c>
      <c r="Y1749" s="28">
        <v>1.9695491332247957E-2</v>
      </c>
      <c r="Z1749" s="29">
        <v>2894.7</v>
      </c>
      <c r="AA1749" s="29">
        <v>3042.32</v>
      </c>
      <c r="AB1749" s="30">
        <v>147.62000000000035</v>
      </c>
      <c r="AC1749" s="32">
        <v>5.0996649048260734E-2</v>
      </c>
      <c r="AD1749" s="26">
        <v>12942.72</v>
      </c>
      <c r="AE1749" s="26">
        <v>6972.02</v>
      </c>
      <c r="AF1749" s="27">
        <v>-5970.6999999999989</v>
      </c>
      <c r="AG1749" s="33">
        <v>-0.46131725016070807</v>
      </c>
      <c r="AH1749" s="34">
        <v>146</v>
      </c>
      <c r="AI1749" s="34">
        <v>159.5</v>
      </c>
      <c r="AJ1749" s="34">
        <v>13.5</v>
      </c>
      <c r="AK1749" s="32">
        <v>9.2465753424657529E-2</v>
      </c>
      <c r="AL1749" s="35">
        <v>44389.041666666664</v>
      </c>
      <c r="AM1749" s="16"/>
    </row>
    <row r="1750" spans="1:39" ht="16.5" hidden="1" x14ac:dyDescent="0.25">
      <c r="A1750" s="25" t="s">
        <v>367</v>
      </c>
      <c r="B1750" s="25" t="s">
        <v>1043</v>
      </c>
      <c r="C1750" s="39">
        <v>451841</v>
      </c>
      <c r="D1750" s="25" t="s">
        <v>2096</v>
      </c>
      <c r="E1750" s="25" t="s">
        <v>53</v>
      </c>
      <c r="F1750" s="25" t="s">
        <v>63</v>
      </c>
      <c r="G1750" s="25" t="s">
        <v>56</v>
      </c>
      <c r="H1750" s="25" t="s">
        <v>56</v>
      </c>
      <c r="I1750" s="25" t="s">
        <v>56</v>
      </c>
      <c r="J1750" s="25" t="s">
        <v>2024</v>
      </c>
      <c r="K1750" s="25" t="s">
        <v>65</v>
      </c>
      <c r="L1750" s="25" t="s">
        <v>1045</v>
      </c>
      <c r="M1750" s="25" t="s">
        <v>419</v>
      </c>
      <c r="N1750" s="26">
        <v>0</v>
      </c>
      <c r="O1750" s="26">
        <v>0</v>
      </c>
      <c r="P1750" s="27">
        <v>0</v>
      </c>
      <c r="Q1750" s="18"/>
      <c r="R1750" s="29">
        <v>0</v>
      </c>
      <c r="S1750" s="29">
        <v>0</v>
      </c>
      <c r="T1750" s="30">
        <v>0</v>
      </c>
      <c r="U1750" s="19"/>
      <c r="V1750" s="26">
        <v>0</v>
      </c>
      <c r="W1750" s="26">
        <v>0</v>
      </c>
      <c r="X1750" s="27">
        <v>0</v>
      </c>
      <c r="Y1750" s="18"/>
      <c r="Z1750" s="29">
        <v>0</v>
      </c>
      <c r="AA1750" s="29">
        <v>0</v>
      </c>
      <c r="AB1750" s="30">
        <v>0</v>
      </c>
      <c r="AC1750" s="19"/>
      <c r="AD1750" s="26">
        <v>0</v>
      </c>
      <c r="AE1750" s="26">
        <v>0</v>
      </c>
      <c r="AF1750" s="27">
        <v>0</v>
      </c>
      <c r="AG1750" s="18"/>
      <c r="AH1750" s="34">
        <v>0</v>
      </c>
      <c r="AI1750" s="34">
        <v>0</v>
      </c>
      <c r="AJ1750" s="34">
        <v>0</v>
      </c>
      <c r="AK1750" s="19"/>
      <c r="AL1750" s="35">
        <v>43566.041655092595</v>
      </c>
      <c r="AM1750" s="16"/>
    </row>
    <row r="1751" spans="1:39" ht="24.75" hidden="1" x14ac:dyDescent="0.25">
      <c r="A1751" s="25" t="s">
        <v>367</v>
      </c>
      <c r="B1751" s="25" t="s">
        <v>1040</v>
      </c>
      <c r="C1751" s="39">
        <v>451842</v>
      </c>
      <c r="D1751" s="25" t="s">
        <v>2437</v>
      </c>
      <c r="E1751" s="25" t="s">
        <v>53</v>
      </c>
      <c r="F1751" s="25" t="s">
        <v>54</v>
      </c>
      <c r="G1751" s="25" t="s">
        <v>289</v>
      </c>
      <c r="H1751" s="25" t="s">
        <v>56</v>
      </c>
      <c r="I1751" s="25" t="s">
        <v>56</v>
      </c>
      <c r="J1751" s="25" t="s">
        <v>2024</v>
      </c>
      <c r="K1751" s="25" t="s">
        <v>65</v>
      </c>
      <c r="L1751" s="25" t="s">
        <v>2076</v>
      </c>
      <c r="M1751" s="25" t="s">
        <v>374</v>
      </c>
      <c r="N1751" s="26">
        <v>7581.76</v>
      </c>
      <c r="O1751" s="26">
        <v>11871.8</v>
      </c>
      <c r="P1751" s="27">
        <v>4290.0399999999991</v>
      </c>
      <c r="Q1751" s="28">
        <v>0.56583695606297202</v>
      </c>
      <c r="R1751" s="29">
        <v>6393.16</v>
      </c>
      <c r="S1751" s="29">
        <v>0</v>
      </c>
      <c r="T1751" s="30">
        <v>-6393.16</v>
      </c>
      <c r="U1751" s="31">
        <v>-1</v>
      </c>
      <c r="V1751" s="26">
        <v>0</v>
      </c>
      <c r="W1751" s="26">
        <v>0</v>
      </c>
      <c r="X1751" s="27">
        <v>0</v>
      </c>
      <c r="Y1751" s="18"/>
      <c r="Z1751" s="29">
        <v>1188.5999999999999</v>
      </c>
      <c r="AA1751" s="29">
        <v>0</v>
      </c>
      <c r="AB1751" s="30">
        <v>-1188.5999999999999</v>
      </c>
      <c r="AC1751" s="32">
        <v>-1</v>
      </c>
      <c r="AD1751" s="26">
        <v>0</v>
      </c>
      <c r="AE1751" s="26">
        <v>0</v>
      </c>
      <c r="AF1751" s="27">
        <v>0</v>
      </c>
      <c r="AG1751" s="18"/>
      <c r="AH1751" s="34">
        <v>93</v>
      </c>
      <c r="AI1751" s="34">
        <v>74</v>
      </c>
      <c r="AJ1751" s="34">
        <v>-19</v>
      </c>
      <c r="AK1751" s="32">
        <v>-0.20430107526881722</v>
      </c>
      <c r="AL1751" s="35">
        <v>43566.041655092595</v>
      </c>
      <c r="AM1751" s="16"/>
    </row>
    <row r="1752" spans="1:39" ht="24.75" hidden="1" x14ac:dyDescent="0.25">
      <c r="A1752" s="25" t="s">
        <v>367</v>
      </c>
      <c r="B1752" s="25" t="s">
        <v>1043</v>
      </c>
      <c r="C1752" s="39">
        <v>451843</v>
      </c>
      <c r="D1752" s="25" t="s">
        <v>2441</v>
      </c>
      <c r="E1752" s="25" t="s">
        <v>53</v>
      </c>
      <c r="F1752" s="25" t="s">
        <v>63</v>
      </c>
      <c r="G1752" s="25" t="s">
        <v>56</v>
      </c>
      <c r="H1752" s="25" t="s">
        <v>56</v>
      </c>
      <c r="I1752" s="25" t="s">
        <v>56</v>
      </c>
      <c r="J1752" s="25" t="s">
        <v>2024</v>
      </c>
      <c r="K1752" s="25" t="s">
        <v>65</v>
      </c>
      <c r="L1752" s="25" t="s">
        <v>1045</v>
      </c>
      <c r="M1752" s="25" t="s">
        <v>419</v>
      </c>
      <c r="N1752" s="26">
        <v>0</v>
      </c>
      <c r="O1752" s="26">
        <v>0</v>
      </c>
      <c r="P1752" s="27">
        <v>0</v>
      </c>
      <c r="Q1752" s="18"/>
      <c r="R1752" s="29">
        <v>0</v>
      </c>
      <c r="S1752" s="29">
        <v>0</v>
      </c>
      <c r="T1752" s="30">
        <v>0</v>
      </c>
      <c r="U1752" s="19"/>
      <c r="V1752" s="26">
        <v>0</v>
      </c>
      <c r="W1752" s="26">
        <v>0</v>
      </c>
      <c r="X1752" s="27">
        <v>0</v>
      </c>
      <c r="Y1752" s="18"/>
      <c r="Z1752" s="29">
        <v>0</v>
      </c>
      <c r="AA1752" s="29">
        <v>0</v>
      </c>
      <c r="AB1752" s="30">
        <v>0</v>
      </c>
      <c r="AC1752" s="19"/>
      <c r="AD1752" s="26">
        <v>0</v>
      </c>
      <c r="AE1752" s="26">
        <v>0</v>
      </c>
      <c r="AF1752" s="27">
        <v>0</v>
      </c>
      <c r="AG1752" s="18"/>
      <c r="AH1752" s="34">
        <v>0</v>
      </c>
      <c r="AI1752" s="34">
        <v>0</v>
      </c>
      <c r="AJ1752" s="34">
        <v>0</v>
      </c>
      <c r="AK1752" s="19"/>
      <c r="AL1752" s="35">
        <v>44323</v>
      </c>
      <c r="AM1752" s="16"/>
    </row>
    <row r="1753" spans="1:39" ht="24.75" hidden="1" x14ac:dyDescent="0.25">
      <c r="A1753" s="25" t="s">
        <v>367</v>
      </c>
      <c r="B1753" s="25" t="s">
        <v>51</v>
      </c>
      <c r="C1753" s="39">
        <v>451844</v>
      </c>
      <c r="D1753" s="25" t="s">
        <v>2489</v>
      </c>
      <c r="E1753" s="25" t="s">
        <v>171</v>
      </c>
      <c r="F1753" s="25" t="s">
        <v>54</v>
      </c>
      <c r="G1753" s="25" t="s">
        <v>79</v>
      </c>
      <c r="H1753" s="17"/>
      <c r="I1753" s="17"/>
      <c r="J1753" s="25" t="s">
        <v>376</v>
      </c>
      <c r="K1753" s="25" t="s">
        <v>65</v>
      </c>
      <c r="L1753" s="25" t="s">
        <v>418</v>
      </c>
      <c r="M1753" s="25" t="s">
        <v>374</v>
      </c>
      <c r="N1753" s="26">
        <v>80859.66</v>
      </c>
      <c r="O1753" s="26">
        <v>77894.009999999995</v>
      </c>
      <c r="P1753" s="27">
        <v>-2965.6500000000087</v>
      </c>
      <c r="Q1753" s="28">
        <v>-3.6676508409755976E-2</v>
      </c>
      <c r="R1753" s="29">
        <v>19423.689999999999</v>
      </c>
      <c r="S1753" s="29">
        <v>14364.79</v>
      </c>
      <c r="T1753" s="30">
        <v>-5058.8999999999978</v>
      </c>
      <c r="U1753" s="31">
        <v>-0.26044999688524673</v>
      </c>
      <c r="V1753" s="26">
        <v>41893.279999999999</v>
      </c>
      <c r="W1753" s="26">
        <v>42812.65</v>
      </c>
      <c r="X1753" s="27">
        <v>919.37000000000262</v>
      </c>
      <c r="Y1753" s="28">
        <v>2.1945524437332255E-2</v>
      </c>
      <c r="Z1753" s="29">
        <v>2542.41</v>
      </c>
      <c r="AA1753" s="29">
        <v>4584.07</v>
      </c>
      <c r="AB1753" s="30">
        <v>2041.6599999999999</v>
      </c>
      <c r="AC1753" s="32">
        <v>0.80304120893168296</v>
      </c>
      <c r="AD1753" s="26">
        <v>17000.28</v>
      </c>
      <c r="AE1753" s="26">
        <v>14610.82</v>
      </c>
      <c r="AF1753" s="27">
        <v>-2389.4599999999991</v>
      </c>
      <c r="AG1753" s="33">
        <v>-0.14055415557861395</v>
      </c>
      <c r="AH1753" s="34">
        <v>134</v>
      </c>
      <c r="AI1753" s="34">
        <v>149</v>
      </c>
      <c r="AJ1753" s="34">
        <v>15</v>
      </c>
      <c r="AK1753" s="32">
        <v>0.11194029850746269</v>
      </c>
      <c r="AL1753" s="35">
        <v>44323</v>
      </c>
      <c r="AM1753" s="16"/>
    </row>
    <row r="1754" spans="1:39" ht="33" hidden="1" x14ac:dyDescent="0.25">
      <c r="A1754" s="25" t="s">
        <v>367</v>
      </c>
      <c r="B1754" s="25" t="s">
        <v>1043</v>
      </c>
      <c r="C1754" s="39">
        <v>451845</v>
      </c>
      <c r="D1754" s="25" t="s">
        <v>2288</v>
      </c>
      <c r="E1754" s="25" t="s">
        <v>53</v>
      </c>
      <c r="F1754" s="25" t="s">
        <v>63</v>
      </c>
      <c r="G1754" s="25" t="s">
        <v>56</v>
      </c>
      <c r="H1754" s="25" t="s">
        <v>56</v>
      </c>
      <c r="I1754" s="25" t="s">
        <v>56</v>
      </c>
      <c r="J1754" s="25" t="s">
        <v>401</v>
      </c>
      <c r="K1754" s="25" t="s">
        <v>65</v>
      </c>
      <c r="L1754" s="25" t="s">
        <v>1045</v>
      </c>
      <c r="M1754" s="25" t="s">
        <v>419</v>
      </c>
      <c r="N1754" s="26">
        <v>0</v>
      </c>
      <c r="O1754" s="26">
        <v>0</v>
      </c>
      <c r="P1754" s="27">
        <v>0</v>
      </c>
      <c r="Q1754" s="18"/>
      <c r="R1754" s="29">
        <v>0</v>
      </c>
      <c r="S1754" s="29">
        <v>0</v>
      </c>
      <c r="T1754" s="30">
        <v>0</v>
      </c>
      <c r="U1754" s="19"/>
      <c r="V1754" s="26">
        <v>0</v>
      </c>
      <c r="W1754" s="26">
        <v>0</v>
      </c>
      <c r="X1754" s="27">
        <v>0</v>
      </c>
      <c r="Y1754" s="18"/>
      <c r="Z1754" s="29">
        <v>0</v>
      </c>
      <c r="AA1754" s="29">
        <v>0</v>
      </c>
      <c r="AB1754" s="30">
        <v>0</v>
      </c>
      <c r="AC1754" s="19"/>
      <c r="AD1754" s="26">
        <v>0</v>
      </c>
      <c r="AE1754" s="26">
        <v>0</v>
      </c>
      <c r="AF1754" s="27">
        <v>0</v>
      </c>
      <c r="AG1754" s="18"/>
      <c r="AH1754" s="34">
        <v>0</v>
      </c>
      <c r="AI1754" s="34">
        <v>0</v>
      </c>
      <c r="AJ1754" s="34">
        <v>0</v>
      </c>
      <c r="AK1754" s="19"/>
      <c r="AL1754" s="35">
        <v>43985.041666666664</v>
      </c>
      <c r="AM1754" s="16"/>
    </row>
    <row r="1755" spans="1:39" ht="33" hidden="1" x14ac:dyDescent="0.25">
      <c r="A1755" s="25" t="s">
        <v>367</v>
      </c>
      <c r="B1755" s="25" t="s">
        <v>1043</v>
      </c>
      <c r="C1755" s="39">
        <v>451846</v>
      </c>
      <c r="D1755" s="25" t="s">
        <v>2286</v>
      </c>
      <c r="E1755" s="25" t="s">
        <v>53</v>
      </c>
      <c r="F1755" s="25" t="s">
        <v>63</v>
      </c>
      <c r="G1755" s="25" t="s">
        <v>56</v>
      </c>
      <c r="H1755" s="25" t="s">
        <v>56</v>
      </c>
      <c r="I1755" s="25" t="s">
        <v>56</v>
      </c>
      <c r="J1755" s="25" t="s">
        <v>401</v>
      </c>
      <c r="K1755" s="25" t="s">
        <v>65</v>
      </c>
      <c r="L1755" s="25" t="s">
        <v>1045</v>
      </c>
      <c r="M1755" s="25" t="s">
        <v>419</v>
      </c>
      <c r="N1755" s="26">
        <v>0</v>
      </c>
      <c r="O1755" s="26">
        <v>0</v>
      </c>
      <c r="P1755" s="27">
        <v>0</v>
      </c>
      <c r="Q1755" s="18"/>
      <c r="R1755" s="29">
        <v>0</v>
      </c>
      <c r="S1755" s="29">
        <v>0</v>
      </c>
      <c r="T1755" s="30">
        <v>0</v>
      </c>
      <c r="U1755" s="19"/>
      <c r="V1755" s="26">
        <v>0</v>
      </c>
      <c r="W1755" s="26">
        <v>0</v>
      </c>
      <c r="X1755" s="27">
        <v>0</v>
      </c>
      <c r="Y1755" s="18"/>
      <c r="Z1755" s="29">
        <v>0</v>
      </c>
      <c r="AA1755" s="29">
        <v>0</v>
      </c>
      <c r="AB1755" s="30">
        <v>0</v>
      </c>
      <c r="AC1755" s="19"/>
      <c r="AD1755" s="26">
        <v>0</v>
      </c>
      <c r="AE1755" s="26">
        <v>0</v>
      </c>
      <c r="AF1755" s="27">
        <v>0</v>
      </c>
      <c r="AG1755" s="18"/>
      <c r="AH1755" s="34">
        <v>0</v>
      </c>
      <c r="AI1755" s="34">
        <v>0</v>
      </c>
      <c r="AJ1755" s="34">
        <v>0</v>
      </c>
      <c r="AK1755" s="19"/>
      <c r="AL1755" s="35">
        <v>43985.041666666664</v>
      </c>
      <c r="AM1755" s="16"/>
    </row>
    <row r="1756" spans="1:39" ht="24.75" hidden="1" x14ac:dyDescent="0.25">
      <c r="A1756" s="25" t="s">
        <v>367</v>
      </c>
      <c r="B1756" s="25" t="s">
        <v>1043</v>
      </c>
      <c r="C1756" s="39">
        <v>451848</v>
      </c>
      <c r="D1756" s="25" t="s">
        <v>2319</v>
      </c>
      <c r="E1756" s="25" t="s">
        <v>53</v>
      </c>
      <c r="F1756" s="25" t="s">
        <v>54</v>
      </c>
      <c r="G1756" s="25" t="s">
        <v>289</v>
      </c>
      <c r="H1756" s="25" t="s">
        <v>56</v>
      </c>
      <c r="I1756" s="25" t="s">
        <v>56</v>
      </c>
      <c r="J1756" s="25" t="s">
        <v>1159</v>
      </c>
      <c r="K1756" s="25" t="s">
        <v>65</v>
      </c>
      <c r="L1756" s="25" t="s">
        <v>1045</v>
      </c>
      <c r="M1756" s="25" t="s">
        <v>1989</v>
      </c>
      <c r="N1756" s="26">
        <v>1090260.92</v>
      </c>
      <c r="O1756" s="26">
        <v>1381019.54</v>
      </c>
      <c r="P1756" s="27">
        <v>290758.62000000011</v>
      </c>
      <c r="Q1756" s="28">
        <v>0.266687188971242</v>
      </c>
      <c r="R1756" s="29">
        <v>44977.58</v>
      </c>
      <c r="S1756" s="29">
        <v>11698.03</v>
      </c>
      <c r="T1756" s="30">
        <v>-33279.550000000003</v>
      </c>
      <c r="U1756" s="31">
        <v>-0.73991419725116381</v>
      </c>
      <c r="V1756" s="26">
        <v>271423.2</v>
      </c>
      <c r="W1756" s="26">
        <v>475316.6</v>
      </c>
      <c r="X1756" s="27">
        <v>203893.39999999997</v>
      </c>
      <c r="Y1756" s="28">
        <v>0.75120107640024858</v>
      </c>
      <c r="Z1756" s="29">
        <v>5239.6000000000004</v>
      </c>
      <c r="AA1756" s="29">
        <v>1579</v>
      </c>
      <c r="AB1756" s="30">
        <v>-3660.6000000000004</v>
      </c>
      <c r="AC1756" s="32">
        <v>-0.6986411176425682</v>
      </c>
      <c r="AD1756" s="26">
        <v>768620.54</v>
      </c>
      <c r="AE1756" s="26">
        <v>1600</v>
      </c>
      <c r="AF1756" s="27">
        <v>-767020.54</v>
      </c>
      <c r="AG1756" s="33">
        <v>-0.99791834863013162</v>
      </c>
      <c r="AH1756" s="34">
        <v>643</v>
      </c>
      <c r="AI1756" s="34">
        <v>936.25</v>
      </c>
      <c r="AJ1756" s="34">
        <v>293.25</v>
      </c>
      <c r="AK1756" s="32">
        <v>0.45606531881804041</v>
      </c>
      <c r="AL1756" s="35">
        <v>43985.041666666664</v>
      </c>
      <c r="AM1756" s="16"/>
    </row>
    <row r="1757" spans="1:39" ht="33" hidden="1" x14ac:dyDescent="0.25">
      <c r="A1757" s="25" t="s">
        <v>367</v>
      </c>
      <c r="B1757" s="25" t="s">
        <v>1043</v>
      </c>
      <c r="C1757" s="39">
        <v>451850</v>
      </c>
      <c r="D1757" s="25" t="s">
        <v>2290</v>
      </c>
      <c r="E1757" s="25" t="s">
        <v>53</v>
      </c>
      <c r="F1757" s="25" t="s">
        <v>63</v>
      </c>
      <c r="G1757" s="25" t="s">
        <v>56</v>
      </c>
      <c r="H1757" s="25" t="s">
        <v>56</v>
      </c>
      <c r="I1757" s="25" t="s">
        <v>56</v>
      </c>
      <c r="J1757" s="25" t="s">
        <v>1159</v>
      </c>
      <c r="K1757" s="25" t="s">
        <v>65</v>
      </c>
      <c r="L1757" s="25" t="s">
        <v>1045</v>
      </c>
      <c r="M1757" s="25" t="s">
        <v>419</v>
      </c>
      <c r="N1757" s="26">
        <v>0</v>
      </c>
      <c r="O1757" s="26">
        <v>0</v>
      </c>
      <c r="P1757" s="27">
        <v>0</v>
      </c>
      <c r="Q1757" s="18"/>
      <c r="R1757" s="29">
        <v>0</v>
      </c>
      <c r="S1757" s="29">
        <v>0</v>
      </c>
      <c r="T1757" s="30">
        <v>0</v>
      </c>
      <c r="U1757" s="19"/>
      <c r="V1757" s="26">
        <v>0</v>
      </c>
      <c r="W1757" s="26">
        <v>0</v>
      </c>
      <c r="X1757" s="27">
        <v>0</v>
      </c>
      <c r="Y1757" s="18"/>
      <c r="Z1757" s="29">
        <v>0</v>
      </c>
      <c r="AA1757" s="29">
        <v>0</v>
      </c>
      <c r="AB1757" s="30">
        <v>0</v>
      </c>
      <c r="AC1757" s="19"/>
      <c r="AD1757" s="26">
        <v>0</v>
      </c>
      <c r="AE1757" s="26">
        <v>0</v>
      </c>
      <c r="AF1757" s="27">
        <v>0</v>
      </c>
      <c r="AG1757" s="18"/>
      <c r="AH1757" s="34">
        <v>0</v>
      </c>
      <c r="AI1757" s="34">
        <v>0</v>
      </c>
      <c r="AJ1757" s="34">
        <v>0</v>
      </c>
      <c r="AK1757" s="19"/>
      <c r="AL1757" s="35">
        <v>43855.041655092595</v>
      </c>
      <c r="AM1757" s="16"/>
    </row>
    <row r="1758" spans="1:39" ht="24.75" hidden="1" x14ac:dyDescent="0.25">
      <c r="A1758" s="25" t="s">
        <v>367</v>
      </c>
      <c r="B1758" s="25" t="s">
        <v>1040</v>
      </c>
      <c r="C1758" s="39">
        <v>451852</v>
      </c>
      <c r="D1758" s="25" t="s">
        <v>2316</v>
      </c>
      <c r="E1758" s="25" t="s">
        <v>62</v>
      </c>
      <c r="F1758" s="25" t="s">
        <v>54</v>
      </c>
      <c r="G1758" s="25" t="s">
        <v>289</v>
      </c>
      <c r="H1758" s="17"/>
      <c r="I1758" s="17"/>
      <c r="J1758" s="25" t="s">
        <v>369</v>
      </c>
      <c r="K1758" s="25" t="s">
        <v>65</v>
      </c>
      <c r="L1758" s="25" t="s">
        <v>370</v>
      </c>
      <c r="M1758" s="25" t="s">
        <v>387</v>
      </c>
      <c r="N1758" s="26">
        <v>85638.12</v>
      </c>
      <c r="O1758" s="26">
        <v>89589.28</v>
      </c>
      <c r="P1758" s="27">
        <v>3951.1600000000035</v>
      </c>
      <c r="Q1758" s="28">
        <v>4.6137864773304268E-2</v>
      </c>
      <c r="R1758" s="29">
        <v>18060.93</v>
      </c>
      <c r="S1758" s="29">
        <v>5818.97</v>
      </c>
      <c r="T1758" s="30">
        <v>-12241.96</v>
      </c>
      <c r="U1758" s="31">
        <v>-0.67781448685089851</v>
      </c>
      <c r="V1758" s="26">
        <v>51081.9</v>
      </c>
      <c r="W1758" s="26">
        <v>50458.28</v>
      </c>
      <c r="X1758" s="27">
        <v>-623.62000000000262</v>
      </c>
      <c r="Y1758" s="28">
        <v>-1.2208238143060509E-2</v>
      </c>
      <c r="Z1758" s="29">
        <v>3734.5</v>
      </c>
      <c r="AA1758" s="29">
        <v>1945</v>
      </c>
      <c r="AB1758" s="30">
        <v>-1789.5</v>
      </c>
      <c r="AC1758" s="32">
        <v>-0.47918061320123173</v>
      </c>
      <c r="AD1758" s="26">
        <v>12760.79</v>
      </c>
      <c r="AE1758" s="26">
        <v>11244.25</v>
      </c>
      <c r="AF1758" s="27">
        <v>-1516.5400000000009</v>
      </c>
      <c r="AG1758" s="33">
        <v>-0.11884373929827234</v>
      </c>
      <c r="AH1758" s="34">
        <v>257.5</v>
      </c>
      <c r="AI1758" s="34">
        <v>299.25</v>
      </c>
      <c r="AJ1758" s="34">
        <v>41.75</v>
      </c>
      <c r="AK1758" s="32">
        <v>0.16213592233009708</v>
      </c>
      <c r="AL1758" s="35">
        <v>43659.041655092595</v>
      </c>
      <c r="AM1758" s="16"/>
    </row>
    <row r="1759" spans="1:39" ht="33" hidden="1" x14ac:dyDescent="0.25">
      <c r="A1759" s="25" t="s">
        <v>367</v>
      </c>
      <c r="B1759" s="25" t="s">
        <v>1040</v>
      </c>
      <c r="C1759" s="39">
        <v>451855</v>
      </c>
      <c r="D1759" s="25" t="s">
        <v>2291</v>
      </c>
      <c r="E1759" s="25" t="s">
        <v>53</v>
      </c>
      <c r="F1759" s="25" t="s">
        <v>54</v>
      </c>
      <c r="G1759" s="25" t="s">
        <v>75</v>
      </c>
      <c r="H1759" s="25" t="s">
        <v>56</v>
      </c>
      <c r="I1759" s="25" t="s">
        <v>56</v>
      </c>
      <c r="J1759" s="25" t="s">
        <v>401</v>
      </c>
      <c r="K1759" s="25" t="s">
        <v>65</v>
      </c>
      <c r="L1759" s="25" t="s">
        <v>484</v>
      </c>
      <c r="M1759" s="25" t="s">
        <v>2033</v>
      </c>
      <c r="N1759" s="26">
        <v>8666.43</v>
      </c>
      <c r="O1759" s="26">
        <v>16412.66</v>
      </c>
      <c r="P1759" s="27">
        <v>7746.23</v>
      </c>
      <c r="Q1759" s="28">
        <v>0.89382017739715192</v>
      </c>
      <c r="R1759" s="29">
        <v>2844.62</v>
      </c>
      <c r="S1759" s="29">
        <v>0</v>
      </c>
      <c r="T1759" s="30">
        <v>-2844.62</v>
      </c>
      <c r="U1759" s="31">
        <v>-1</v>
      </c>
      <c r="V1759" s="26">
        <v>952.63</v>
      </c>
      <c r="W1759" s="26">
        <v>0</v>
      </c>
      <c r="X1759" s="27">
        <v>-952.63</v>
      </c>
      <c r="Y1759" s="28">
        <v>-1</v>
      </c>
      <c r="Z1759" s="29">
        <v>840.2</v>
      </c>
      <c r="AA1759" s="29">
        <v>0</v>
      </c>
      <c r="AB1759" s="30">
        <v>-840.2</v>
      </c>
      <c r="AC1759" s="32">
        <v>-1</v>
      </c>
      <c r="AD1759" s="26">
        <v>4028.98</v>
      </c>
      <c r="AE1759" s="26">
        <v>0</v>
      </c>
      <c r="AF1759" s="27">
        <v>-4028.98</v>
      </c>
      <c r="AG1759" s="33">
        <v>-1</v>
      </c>
      <c r="AH1759" s="34">
        <v>39</v>
      </c>
      <c r="AI1759" s="34">
        <v>34.5</v>
      </c>
      <c r="AJ1759" s="34">
        <v>-4.5</v>
      </c>
      <c r="AK1759" s="32">
        <v>-0.11538461538461539</v>
      </c>
      <c r="AL1759" s="35">
        <v>43614.999988425923</v>
      </c>
      <c r="AM1759" s="16"/>
    </row>
    <row r="1760" spans="1:39" ht="33" hidden="1" x14ac:dyDescent="0.25">
      <c r="A1760" s="25" t="s">
        <v>367</v>
      </c>
      <c r="B1760" s="25" t="s">
        <v>1040</v>
      </c>
      <c r="C1760" s="39">
        <v>451856</v>
      </c>
      <c r="D1760" s="25" t="s">
        <v>2280</v>
      </c>
      <c r="E1760" s="25" t="s">
        <v>53</v>
      </c>
      <c r="F1760" s="25" t="s">
        <v>54</v>
      </c>
      <c r="G1760" s="25" t="s">
        <v>90</v>
      </c>
      <c r="H1760" s="25" t="s">
        <v>83</v>
      </c>
      <c r="I1760" s="25" t="s">
        <v>56</v>
      </c>
      <c r="J1760" s="25" t="s">
        <v>401</v>
      </c>
      <c r="K1760" s="25" t="s">
        <v>65</v>
      </c>
      <c r="L1760" s="25" t="s">
        <v>484</v>
      </c>
      <c r="M1760" s="25" t="s">
        <v>2033</v>
      </c>
      <c r="N1760" s="26">
        <v>7252.05</v>
      </c>
      <c r="O1760" s="26">
        <v>13856.8</v>
      </c>
      <c r="P1760" s="27">
        <v>6604.7499999999991</v>
      </c>
      <c r="Q1760" s="28">
        <v>0.91074247971263278</v>
      </c>
      <c r="R1760" s="29">
        <v>2788.93</v>
      </c>
      <c r="S1760" s="29">
        <v>0</v>
      </c>
      <c r="T1760" s="30">
        <v>-2788.93</v>
      </c>
      <c r="U1760" s="31">
        <v>-1</v>
      </c>
      <c r="V1760" s="26">
        <v>381.06</v>
      </c>
      <c r="W1760" s="26">
        <v>0</v>
      </c>
      <c r="X1760" s="27">
        <v>-381.06</v>
      </c>
      <c r="Y1760" s="28">
        <v>-1</v>
      </c>
      <c r="Z1760" s="29">
        <v>840.2</v>
      </c>
      <c r="AA1760" s="29">
        <v>0</v>
      </c>
      <c r="AB1760" s="30">
        <v>-840.2</v>
      </c>
      <c r="AC1760" s="32">
        <v>-1</v>
      </c>
      <c r="AD1760" s="26">
        <v>3241.86</v>
      </c>
      <c r="AE1760" s="26">
        <v>0</v>
      </c>
      <c r="AF1760" s="27">
        <v>-3241.86</v>
      </c>
      <c r="AG1760" s="33">
        <v>-1</v>
      </c>
      <c r="AH1760" s="34">
        <v>38</v>
      </c>
      <c r="AI1760" s="34">
        <v>39.75</v>
      </c>
      <c r="AJ1760" s="34">
        <v>1.75</v>
      </c>
      <c r="AK1760" s="32">
        <v>4.6052631578947366E-2</v>
      </c>
      <c r="AL1760" s="35">
        <v>43581.041655092595</v>
      </c>
      <c r="AM1760" s="16"/>
    </row>
    <row r="1761" spans="1:39" ht="33" hidden="1" x14ac:dyDescent="0.25">
      <c r="A1761" s="25" t="s">
        <v>367</v>
      </c>
      <c r="B1761" s="25" t="s">
        <v>1040</v>
      </c>
      <c r="C1761" s="39">
        <v>451859</v>
      </c>
      <c r="D1761" s="25" t="s">
        <v>2292</v>
      </c>
      <c r="E1761" s="25" t="s">
        <v>53</v>
      </c>
      <c r="F1761" s="25" t="s">
        <v>54</v>
      </c>
      <c r="G1761" s="25" t="s">
        <v>289</v>
      </c>
      <c r="H1761" s="25" t="s">
        <v>56</v>
      </c>
      <c r="I1761" s="25" t="s">
        <v>56</v>
      </c>
      <c r="J1761" s="17"/>
      <c r="K1761" s="25" t="s">
        <v>65</v>
      </c>
      <c r="L1761" s="25" t="s">
        <v>484</v>
      </c>
      <c r="M1761" s="25" t="s">
        <v>419</v>
      </c>
      <c r="N1761" s="26">
        <v>0</v>
      </c>
      <c r="O1761" s="26">
        <v>770.95</v>
      </c>
      <c r="P1761" s="27">
        <v>770.95</v>
      </c>
      <c r="Q1761" s="18"/>
      <c r="R1761" s="29">
        <v>0</v>
      </c>
      <c r="S1761" s="29">
        <v>0</v>
      </c>
      <c r="T1761" s="30">
        <v>0</v>
      </c>
      <c r="U1761" s="19"/>
      <c r="V1761" s="26">
        <v>0</v>
      </c>
      <c r="W1761" s="26">
        <v>0</v>
      </c>
      <c r="X1761" s="27">
        <v>0</v>
      </c>
      <c r="Y1761" s="18"/>
      <c r="Z1761" s="29">
        <v>0</v>
      </c>
      <c r="AA1761" s="29">
        <v>0</v>
      </c>
      <c r="AB1761" s="30">
        <v>0</v>
      </c>
      <c r="AC1761" s="19"/>
      <c r="AD1761" s="26">
        <v>0</v>
      </c>
      <c r="AE1761" s="26">
        <v>0</v>
      </c>
      <c r="AF1761" s="27">
        <v>0</v>
      </c>
      <c r="AG1761" s="18"/>
      <c r="AH1761" s="34">
        <v>0</v>
      </c>
      <c r="AI1761" s="34">
        <v>3</v>
      </c>
      <c r="AJ1761" s="34">
        <v>3</v>
      </c>
      <c r="AK1761" s="19"/>
      <c r="AL1761" s="35">
        <v>43477.041655092595</v>
      </c>
      <c r="AM1761" s="16"/>
    </row>
    <row r="1762" spans="1:39" ht="33" hidden="1" x14ac:dyDescent="0.25">
      <c r="A1762" s="25" t="s">
        <v>367</v>
      </c>
      <c r="B1762" s="25" t="s">
        <v>1040</v>
      </c>
      <c r="C1762" s="39">
        <v>451863</v>
      </c>
      <c r="D1762" s="25" t="s">
        <v>2313</v>
      </c>
      <c r="E1762" s="25" t="s">
        <v>53</v>
      </c>
      <c r="F1762" s="25" t="s">
        <v>54</v>
      </c>
      <c r="G1762" s="25" t="s">
        <v>289</v>
      </c>
      <c r="H1762" s="25" t="s">
        <v>56</v>
      </c>
      <c r="I1762" s="25" t="s">
        <v>56</v>
      </c>
      <c r="J1762" s="25" t="s">
        <v>381</v>
      </c>
      <c r="K1762" s="25" t="s">
        <v>65</v>
      </c>
      <c r="L1762" s="25" t="s">
        <v>384</v>
      </c>
      <c r="M1762" s="25" t="s">
        <v>1989</v>
      </c>
      <c r="N1762" s="26">
        <v>469409.92</v>
      </c>
      <c r="O1762" s="26">
        <v>514373.21</v>
      </c>
      <c r="P1762" s="27">
        <v>44963.290000000037</v>
      </c>
      <c r="Q1762" s="28">
        <v>9.578683381893599E-2</v>
      </c>
      <c r="R1762" s="29">
        <v>22095.97</v>
      </c>
      <c r="S1762" s="29">
        <v>12080.73</v>
      </c>
      <c r="T1762" s="30">
        <v>-10015.240000000002</v>
      </c>
      <c r="U1762" s="31">
        <v>-0.45326093400742312</v>
      </c>
      <c r="V1762" s="26">
        <v>190869.63</v>
      </c>
      <c r="W1762" s="26">
        <v>225779.99</v>
      </c>
      <c r="X1762" s="27">
        <v>34910.359999999986</v>
      </c>
      <c r="Y1762" s="28">
        <v>0.18290159623613242</v>
      </c>
      <c r="Z1762" s="29">
        <v>1965.4</v>
      </c>
      <c r="AA1762" s="29">
        <v>95</v>
      </c>
      <c r="AB1762" s="30">
        <v>-1870.4</v>
      </c>
      <c r="AC1762" s="32">
        <v>-0.95166378345374991</v>
      </c>
      <c r="AD1762" s="26">
        <v>254478.92</v>
      </c>
      <c r="AE1762" s="26">
        <v>82415.899999999994</v>
      </c>
      <c r="AF1762" s="27">
        <v>-172063.02000000002</v>
      </c>
      <c r="AG1762" s="33">
        <v>-0.67613859725591419</v>
      </c>
      <c r="AH1762" s="34">
        <v>323</v>
      </c>
      <c r="AI1762" s="34">
        <v>395.75</v>
      </c>
      <c r="AJ1762" s="34">
        <v>72.75</v>
      </c>
      <c r="AK1762" s="32">
        <v>0.22523219814241485</v>
      </c>
      <c r="AL1762" s="35">
        <v>43767.041655092595</v>
      </c>
      <c r="AM1762" s="16"/>
    </row>
    <row r="1763" spans="1:39" ht="33" hidden="1" x14ac:dyDescent="0.25">
      <c r="A1763" s="25" t="s">
        <v>367</v>
      </c>
      <c r="B1763" s="25" t="s">
        <v>1043</v>
      </c>
      <c r="C1763" s="39">
        <v>451865</v>
      </c>
      <c r="D1763" s="25" t="s">
        <v>2326</v>
      </c>
      <c r="E1763" s="25" t="s">
        <v>53</v>
      </c>
      <c r="F1763" s="25" t="s">
        <v>54</v>
      </c>
      <c r="G1763" s="25" t="s">
        <v>289</v>
      </c>
      <c r="H1763" s="25" t="s">
        <v>56</v>
      </c>
      <c r="I1763" s="25" t="s">
        <v>56</v>
      </c>
      <c r="J1763" s="25" t="s">
        <v>401</v>
      </c>
      <c r="K1763" s="25" t="s">
        <v>65</v>
      </c>
      <c r="L1763" s="25" t="s">
        <v>1045</v>
      </c>
      <c r="M1763" s="25" t="s">
        <v>1989</v>
      </c>
      <c r="N1763" s="26">
        <v>0</v>
      </c>
      <c r="O1763" s="26">
        <v>57330.28</v>
      </c>
      <c r="P1763" s="27">
        <v>57330.28</v>
      </c>
      <c r="Q1763" s="18"/>
      <c r="R1763" s="29">
        <v>0</v>
      </c>
      <c r="S1763" s="29">
        <v>1639.61</v>
      </c>
      <c r="T1763" s="30">
        <v>1639.61</v>
      </c>
      <c r="U1763" s="19"/>
      <c r="V1763" s="26">
        <v>0</v>
      </c>
      <c r="W1763" s="26">
        <v>1622.62</v>
      </c>
      <c r="X1763" s="27">
        <v>1622.62</v>
      </c>
      <c r="Y1763" s="18"/>
      <c r="Z1763" s="29">
        <v>0</v>
      </c>
      <c r="AA1763" s="29">
        <v>0</v>
      </c>
      <c r="AB1763" s="30">
        <v>0</v>
      </c>
      <c r="AC1763" s="19"/>
      <c r="AD1763" s="26">
        <v>0</v>
      </c>
      <c r="AE1763" s="26">
        <v>15718.29</v>
      </c>
      <c r="AF1763" s="27">
        <v>15718.29</v>
      </c>
      <c r="AG1763" s="18"/>
      <c r="AH1763" s="34">
        <v>0</v>
      </c>
      <c r="AI1763" s="34">
        <v>0</v>
      </c>
      <c r="AJ1763" s="34">
        <v>0</v>
      </c>
      <c r="AK1763" s="19"/>
      <c r="AL1763" s="35">
        <v>44139.041666666664</v>
      </c>
      <c r="AM1763" s="16"/>
    </row>
    <row r="1764" spans="1:39" ht="16.5" hidden="1" x14ac:dyDescent="0.25">
      <c r="A1764" s="25" t="s">
        <v>367</v>
      </c>
      <c r="B1764" s="25" t="s">
        <v>1040</v>
      </c>
      <c r="C1764" s="39">
        <v>451867</v>
      </c>
      <c r="D1764" s="25" t="s">
        <v>2315</v>
      </c>
      <c r="E1764" s="25" t="s">
        <v>53</v>
      </c>
      <c r="F1764" s="25" t="s">
        <v>54</v>
      </c>
      <c r="G1764" s="25" t="s">
        <v>289</v>
      </c>
      <c r="H1764" s="25" t="s">
        <v>56</v>
      </c>
      <c r="I1764" s="25" t="s">
        <v>56</v>
      </c>
      <c r="J1764" s="25" t="s">
        <v>185</v>
      </c>
      <c r="K1764" s="25" t="s">
        <v>65</v>
      </c>
      <c r="L1764" s="25" t="s">
        <v>373</v>
      </c>
      <c r="M1764" s="25" t="s">
        <v>1989</v>
      </c>
      <c r="N1764" s="26">
        <v>28129.68</v>
      </c>
      <c r="O1764" s="26">
        <v>1314689.74</v>
      </c>
      <c r="P1764" s="27">
        <v>1286560.06</v>
      </c>
      <c r="Q1764" s="28">
        <v>45.736747094172422</v>
      </c>
      <c r="R1764" s="29">
        <v>26984.06</v>
      </c>
      <c r="S1764" s="29">
        <v>1460.69</v>
      </c>
      <c r="T1764" s="30">
        <v>-25523.370000000003</v>
      </c>
      <c r="U1764" s="31">
        <v>-0.94586841268511856</v>
      </c>
      <c r="V1764" s="26">
        <v>204.02</v>
      </c>
      <c r="W1764" s="26">
        <v>3099.55</v>
      </c>
      <c r="X1764" s="27">
        <v>2895.53</v>
      </c>
      <c r="Y1764" s="28">
        <v>14.192383099696109</v>
      </c>
      <c r="Z1764" s="29">
        <v>941.6</v>
      </c>
      <c r="AA1764" s="29">
        <v>152</v>
      </c>
      <c r="AB1764" s="30">
        <v>-789.6</v>
      </c>
      <c r="AC1764" s="32">
        <v>-0.83857264231096007</v>
      </c>
      <c r="AD1764" s="26">
        <v>0</v>
      </c>
      <c r="AE1764" s="26">
        <v>239.2</v>
      </c>
      <c r="AF1764" s="27">
        <v>239.2</v>
      </c>
      <c r="AG1764" s="18"/>
      <c r="AH1764" s="34">
        <v>380</v>
      </c>
      <c r="AI1764" s="34">
        <v>230.25</v>
      </c>
      <c r="AJ1764" s="34">
        <v>-149.75</v>
      </c>
      <c r="AK1764" s="32">
        <v>-0.39407894736842103</v>
      </c>
      <c r="AL1764" s="35">
        <v>43651.041655092595</v>
      </c>
      <c r="AM1764" s="16"/>
    </row>
    <row r="1765" spans="1:39" ht="33" hidden="1" x14ac:dyDescent="0.25">
      <c r="A1765" s="25" t="s">
        <v>367</v>
      </c>
      <c r="B1765" s="25" t="s">
        <v>1043</v>
      </c>
      <c r="C1765" s="39">
        <v>451869</v>
      </c>
      <c r="D1765" s="25" t="s">
        <v>2299</v>
      </c>
      <c r="E1765" s="25" t="s">
        <v>53</v>
      </c>
      <c r="F1765" s="25" t="s">
        <v>54</v>
      </c>
      <c r="G1765" s="25" t="s">
        <v>289</v>
      </c>
      <c r="H1765" s="25" t="s">
        <v>56</v>
      </c>
      <c r="I1765" s="25" t="s">
        <v>56</v>
      </c>
      <c r="J1765" s="25" t="s">
        <v>381</v>
      </c>
      <c r="K1765" s="25" t="s">
        <v>282</v>
      </c>
      <c r="L1765" s="25" t="s">
        <v>1045</v>
      </c>
      <c r="M1765" s="25" t="s">
        <v>2052</v>
      </c>
      <c r="N1765" s="26">
        <v>298365.93</v>
      </c>
      <c r="O1765" s="26">
        <v>495178.61</v>
      </c>
      <c r="P1765" s="27">
        <v>196812.68</v>
      </c>
      <c r="Q1765" s="28">
        <v>0.65963523382177047</v>
      </c>
      <c r="R1765" s="29">
        <v>29380</v>
      </c>
      <c r="S1765" s="29">
        <v>220219.67</v>
      </c>
      <c r="T1765" s="30">
        <v>190839.67</v>
      </c>
      <c r="U1765" s="31">
        <v>6.4955639891082377</v>
      </c>
      <c r="V1765" s="26">
        <v>36660.300000000003</v>
      </c>
      <c r="W1765" s="26">
        <v>110861.72</v>
      </c>
      <c r="X1765" s="27">
        <v>74201.42</v>
      </c>
      <c r="Y1765" s="28">
        <v>2.0240265355166214</v>
      </c>
      <c r="Z1765" s="29">
        <v>104643.61</v>
      </c>
      <c r="AA1765" s="29">
        <v>104139.3</v>
      </c>
      <c r="AB1765" s="30">
        <v>-504.30999999999767</v>
      </c>
      <c r="AC1765" s="32">
        <v>-4.819310037182372E-3</v>
      </c>
      <c r="AD1765" s="26">
        <v>127682.02</v>
      </c>
      <c r="AE1765" s="26">
        <v>34421.919999999998</v>
      </c>
      <c r="AF1765" s="27">
        <v>-93260.1</v>
      </c>
      <c r="AG1765" s="33">
        <v>-0.7304090270501673</v>
      </c>
      <c r="AH1765" s="34">
        <v>2116</v>
      </c>
      <c r="AI1765" s="34">
        <v>3140</v>
      </c>
      <c r="AJ1765" s="34">
        <v>1024</v>
      </c>
      <c r="AK1765" s="32">
        <v>0.4839319470699433</v>
      </c>
      <c r="AL1765" s="35">
        <v>44148.041666666664</v>
      </c>
      <c r="AM1765" s="16"/>
    </row>
    <row r="1766" spans="1:39" ht="41.25" hidden="1" x14ac:dyDescent="0.25">
      <c r="A1766" s="25" t="s">
        <v>367</v>
      </c>
      <c r="B1766" s="25" t="s">
        <v>1043</v>
      </c>
      <c r="C1766" s="39">
        <v>451870</v>
      </c>
      <c r="D1766" s="25" t="s">
        <v>2298</v>
      </c>
      <c r="E1766" s="25" t="s">
        <v>53</v>
      </c>
      <c r="F1766" s="25" t="s">
        <v>63</v>
      </c>
      <c r="G1766" s="25" t="s">
        <v>56</v>
      </c>
      <c r="H1766" s="25" t="s">
        <v>56</v>
      </c>
      <c r="I1766" s="25" t="s">
        <v>56</v>
      </c>
      <c r="J1766" s="25" t="s">
        <v>401</v>
      </c>
      <c r="K1766" s="25" t="s">
        <v>65</v>
      </c>
      <c r="L1766" s="25" t="s">
        <v>1045</v>
      </c>
      <c r="M1766" s="25" t="s">
        <v>419</v>
      </c>
      <c r="N1766" s="26">
        <v>0</v>
      </c>
      <c r="O1766" s="26">
        <v>0</v>
      </c>
      <c r="P1766" s="27">
        <v>0</v>
      </c>
      <c r="Q1766" s="18"/>
      <c r="R1766" s="29">
        <v>0</v>
      </c>
      <c r="S1766" s="29">
        <v>0</v>
      </c>
      <c r="T1766" s="30">
        <v>0</v>
      </c>
      <c r="U1766" s="19"/>
      <c r="V1766" s="26">
        <v>0</v>
      </c>
      <c r="W1766" s="26">
        <v>0</v>
      </c>
      <c r="X1766" s="27">
        <v>0</v>
      </c>
      <c r="Y1766" s="18"/>
      <c r="Z1766" s="29">
        <v>0</v>
      </c>
      <c r="AA1766" s="29">
        <v>0</v>
      </c>
      <c r="AB1766" s="30">
        <v>0</v>
      </c>
      <c r="AC1766" s="19"/>
      <c r="AD1766" s="26">
        <v>0</v>
      </c>
      <c r="AE1766" s="26">
        <v>0</v>
      </c>
      <c r="AF1766" s="27">
        <v>0</v>
      </c>
      <c r="AG1766" s="18"/>
      <c r="AH1766" s="34">
        <v>0</v>
      </c>
      <c r="AI1766" s="34">
        <v>0</v>
      </c>
      <c r="AJ1766" s="34">
        <v>0</v>
      </c>
      <c r="AK1766" s="19"/>
      <c r="AL1766" s="35">
        <v>43599.999988425923</v>
      </c>
      <c r="AM1766" s="16"/>
    </row>
    <row r="1767" spans="1:39" ht="33" hidden="1" x14ac:dyDescent="0.25">
      <c r="A1767" s="25" t="s">
        <v>367</v>
      </c>
      <c r="B1767" s="25" t="s">
        <v>1040</v>
      </c>
      <c r="C1767" s="39">
        <v>451871</v>
      </c>
      <c r="D1767" s="25" t="s">
        <v>2297</v>
      </c>
      <c r="E1767" s="25" t="s">
        <v>53</v>
      </c>
      <c r="F1767" s="25" t="s">
        <v>54</v>
      </c>
      <c r="G1767" s="25" t="s">
        <v>56</v>
      </c>
      <c r="H1767" s="25" t="s">
        <v>56</v>
      </c>
      <c r="I1767" s="25" t="s">
        <v>56</v>
      </c>
      <c r="J1767" s="25" t="s">
        <v>401</v>
      </c>
      <c r="K1767" s="25" t="s">
        <v>65</v>
      </c>
      <c r="L1767" s="25" t="s">
        <v>484</v>
      </c>
      <c r="M1767" s="25" t="s">
        <v>419</v>
      </c>
      <c r="N1767" s="26">
        <v>0</v>
      </c>
      <c r="O1767" s="26">
        <v>4684.6000000000004</v>
      </c>
      <c r="P1767" s="27">
        <v>4684.6000000000004</v>
      </c>
      <c r="Q1767" s="18"/>
      <c r="R1767" s="29">
        <v>0</v>
      </c>
      <c r="S1767" s="29">
        <v>0</v>
      </c>
      <c r="T1767" s="30">
        <v>0</v>
      </c>
      <c r="U1767" s="19"/>
      <c r="V1767" s="26">
        <v>0</v>
      </c>
      <c r="W1767" s="26">
        <v>0</v>
      </c>
      <c r="X1767" s="27">
        <v>0</v>
      </c>
      <c r="Y1767" s="18"/>
      <c r="Z1767" s="29">
        <v>0</v>
      </c>
      <c r="AA1767" s="29">
        <v>0</v>
      </c>
      <c r="AB1767" s="30">
        <v>0</v>
      </c>
      <c r="AC1767" s="19"/>
      <c r="AD1767" s="26">
        <v>0</v>
      </c>
      <c r="AE1767" s="26">
        <v>0</v>
      </c>
      <c r="AF1767" s="27">
        <v>0</v>
      </c>
      <c r="AG1767" s="18"/>
      <c r="AH1767" s="34">
        <v>1</v>
      </c>
      <c r="AI1767" s="34">
        <v>1</v>
      </c>
      <c r="AJ1767" s="34">
        <v>0</v>
      </c>
      <c r="AK1767" s="32">
        <v>0</v>
      </c>
      <c r="AL1767" s="35">
        <v>43599.999988425923</v>
      </c>
      <c r="AM1767" s="16"/>
    </row>
    <row r="1768" spans="1:39" ht="33" hidden="1" x14ac:dyDescent="0.25">
      <c r="A1768" s="25" t="s">
        <v>367</v>
      </c>
      <c r="B1768" s="25" t="s">
        <v>51</v>
      </c>
      <c r="C1768" s="39">
        <v>451873</v>
      </c>
      <c r="D1768" s="25" t="s">
        <v>2330</v>
      </c>
      <c r="E1768" s="25" t="s">
        <v>53</v>
      </c>
      <c r="F1768" s="25" t="s">
        <v>63</v>
      </c>
      <c r="G1768" s="25" t="s">
        <v>56</v>
      </c>
      <c r="H1768" s="17"/>
      <c r="I1768" s="17"/>
      <c r="J1768" s="25" t="s">
        <v>401</v>
      </c>
      <c r="K1768" s="25" t="s">
        <v>65</v>
      </c>
      <c r="L1768" s="25" t="s">
        <v>472</v>
      </c>
      <c r="M1768" s="25" t="s">
        <v>419</v>
      </c>
      <c r="N1768" s="26">
        <v>0</v>
      </c>
      <c r="O1768" s="26">
        <v>0</v>
      </c>
      <c r="P1768" s="27">
        <v>0</v>
      </c>
      <c r="Q1768" s="18"/>
      <c r="R1768" s="29">
        <v>0</v>
      </c>
      <c r="S1768" s="29">
        <v>0</v>
      </c>
      <c r="T1768" s="30">
        <v>0</v>
      </c>
      <c r="U1768" s="19"/>
      <c r="V1768" s="26">
        <v>0</v>
      </c>
      <c r="W1768" s="26">
        <v>0</v>
      </c>
      <c r="X1768" s="27">
        <v>0</v>
      </c>
      <c r="Y1768" s="18"/>
      <c r="Z1768" s="29">
        <v>0</v>
      </c>
      <c r="AA1768" s="29">
        <v>0</v>
      </c>
      <c r="AB1768" s="30">
        <v>0</v>
      </c>
      <c r="AC1768" s="19"/>
      <c r="AD1768" s="26">
        <v>0</v>
      </c>
      <c r="AE1768" s="26">
        <v>0</v>
      </c>
      <c r="AF1768" s="27">
        <v>0</v>
      </c>
      <c r="AG1768" s="18"/>
      <c r="AH1768" s="34">
        <v>0</v>
      </c>
      <c r="AI1768" s="34">
        <v>0</v>
      </c>
      <c r="AJ1768" s="34">
        <v>0</v>
      </c>
      <c r="AK1768" s="19"/>
      <c r="AL1768" s="35">
        <v>43999.041666666664</v>
      </c>
      <c r="AM1768" s="16"/>
    </row>
    <row r="1769" spans="1:39" ht="16.5" hidden="1" x14ac:dyDescent="0.25">
      <c r="A1769" s="25" t="s">
        <v>367</v>
      </c>
      <c r="B1769" s="25" t="s">
        <v>1043</v>
      </c>
      <c r="C1769" s="39">
        <v>451875</v>
      </c>
      <c r="D1769" s="25" t="s">
        <v>2295</v>
      </c>
      <c r="E1769" s="25" t="s">
        <v>53</v>
      </c>
      <c r="F1769" s="25" t="s">
        <v>63</v>
      </c>
      <c r="G1769" s="25" t="s">
        <v>56</v>
      </c>
      <c r="H1769" s="25" t="s">
        <v>56</v>
      </c>
      <c r="I1769" s="25" t="s">
        <v>56</v>
      </c>
      <c r="J1769" s="25" t="s">
        <v>381</v>
      </c>
      <c r="K1769" s="25" t="s">
        <v>65</v>
      </c>
      <c r="L1769" s="25" t="s">
        <v>1045</v>
      </c>
      <c r="M1769" s="25" t="s">
        <v>419</v>
      </c>
      <c r="N1769" s="26">
        <v>0</v>
      </c>
      <c r="O1769" s="26">
        <v>0</v>
      </c>
      <c r="P1769" s="27">
        <v>0</v>
      </c>
      <c r="Q1769" s="18"/>
      <c r="R1769" s="29">
        <v>0</v>
      </c>
      <c r="S1769" s="29">
        <v>0</v>
      </c>
      <c r="T1769" s="30">
        <v>0</v>
      </c>
      <c r="U1769" s="19"/>
      <c r="V1769" s="26">
        <v>0</v>
      </c>
      <c r="W1769" s="26">
        <v>0</v>
      </c>
      <c r="X1769" s="27">
        <v>0</v>
      </c>
      <c r="Y1769" s="18"/>
      <c r="Z1769" s="29">
        <v>0</v>
      </c>
      <c r="AA1769" s="29">
        <v>0</v>
      </c>
      <c r="AB1769" s="30">
        <v>0</v>
      </c>
      <c r="AC1769" s="19"/>
      <c r="AD1769" s="26">
        <v>0</v>
      </c>
      <c r="AE1769" s="26">
        <v>0</v>
      </c>
      <c r="AF1769" s="27">
        <v>0</v>
      </c>
      <c r="AG1769" s="18"/>
      <c r="AH1769" s="34">
        <v>0</v>
      </c>
      <c r="AI1769" s="34">
        <v>0</v>
      </c>
      <c r="AJ1769" s="34">
        <v>0</v>
      </c>
      <c r="AK1769" s="19"/>
      <c r="AL1769" s="35">
        <v>43999.041666666664</v>
      </c>
      <c r="AM1769" s="16"/>
    </row>
    <row r="1770" spans="1:39" ht="33" hidden="1" x14ac:dyDescent="0.25">
      <c r="A1770" s="25" t="s">
        <v>367</v>
      </c>
      <c r="B1770" s="25" t="s">
        <v>1040</v>
      </c>
      <c r="C1770" s="39">
        <v>451878</v>
      </c>
      <c r="D1770" s="25" t="s">
        <v>2239</v>
      </c>
      <c r="E1770" s="25" t="s">
        <v>53</v>
      </c>
      <c r="F1770" s="25" t="s">
        <v>54</v>
      </c>
      <c r="G1770" s="25" t="s">
        <v>289</v>
      </c>
      <c r="H1770" s="25" t="s">
        <v>56</v>
      </c>
      <c r="I1770" s="25" t="s">
        <v>56</v>
      </c>
      <c r="J1770" s="25" t="s">
        <v>381</v>
      </c>
      <c r="K1770" s="25" t="s">
        <v>65</v>
      </c>
      <c r="L1770" s="25" t="s">
        <v>382</v>
      </c>
      <c r="M1770" s="25" t="s">
        <v>1989</v>
      </c>
      <c r="N1770" s="26">
        <v>692773.31</v>
      </c>
      <c r="O1770" s="26">
        <v>715966.38</v>
      </c>
      <c r="P1770" s="27">
        <v>23193.069999999949</v>
      </c>
      <c r="Q1770" s="28">
        <v>3.3478584791322208E-2</v>
      </c>
      <c r="R1770" s="29">
        <v>21224.22</v>
      </c>
      <c r="S1770" s="29">
        <v>9397.32</v>
      </c>
      <c r="T1770" s="30">
        <v>-11826.900000000001</v>
      </c>
      <c r="U1770" s="31">
        <v>-0.55723602563486441</v>
      </c>
      <c r="V1770" s="26">
        <v>162472.39000000001</v>
      </c>
      <c r="W1770" s="26">
        <v>183177.85</v>
      </c>
      <c r="X1770" s="27">
        <v>20705.459999999992</v>
      </c>
      <c r="Y1770" s="28">
        <v>0.12743986839856292</v>
      </c>
      <c r="Z1770" s="29">
        <v>1698</v>
      </c>
      <c r="AA1770" s="29">
        <v>190</v>
      </c>
      <c r="AB1770" s="30">
        <v>-1508</v>
      </c>
      <c r="AC1770" s="32">
        <v>-0.88810365135453473</v>
      </c>
      <c r="AD1770" s="26">
        <v>507378.7</v>
      </c>
      <c r="AE1770" s="26">
        <v>93905.21</v>
      </c>
      <c r="AF1770" s="27">
        <v>-413473.49</v>
      </c>
      <c r="AG1770" s="33">
        <v>-0.81492086680028153</v>
      </c>
      <c r="AH1770" s="34">
        <v>300</v>
      </c>
      <c r="AI1770" s="34">
        <v>252.75</v>
      </c>
      <c r="AJ1770" s="34">
        <v>-47.25</v>
      </c>
      <c r="AK1770" s="32">
        <v>-0.1575</v>
      </c>
      <c r="AL1770" s="35">
        <v>43665.041655092595</v>
      </c>
      <c r="AM1770" s="16"/>
    </row>
    <row r="1771" spans="1:39" ht="24.75" hidden="1" x14ac:dyDescent="0.25">
      <c r="A1771" s="25" t="s">
        <v>367</v>
      </c>
      <c r="B1771" s="25" t="s">
        <v>1040</v>
      </c>
      <c r="C1771" s="39">
        <v>451881</v>
      </c>
      <c r="D1771" s="25" t="s">
        <v>2343</v>
      </c>
      <c r="E1771" s="25" t="s">
        <v>53</v>
      </c>
      <c r="F1771" s="25" t="s">
        <v>54</v>
      </c>
      <c r="G1771" s="25" t="s">
        <v>289</v>
      </c>
      <c r="H1771" s="25" t="s">
        <v>56</v>
      </c>
      <c r="I1771" s="25" t="s">
        <v>56</v>
      </c>
      <c r="J1771" s="25" t="s">
        <v>376</v>
      </c>
      <c r="K1771" s="25" t="s">
        <v>65</v>
      </c>
      <c r="L1771" s="25" t="s">
        <v>488</v>
      </c>
      <c r="M1771" s="25" t="s">
        <v>374</v>
      </c>
      <c r="N1771" s="26">
        <v>12863.55</v>
      </c>
      <c r="O1771" s="26">
        <v>11679.47</v>
      </c>
      <c r="P1771" s="27">
        <v>-1184.08</v>
      </c>
      <c r="Q1771" s="28">
        <v>-9.2049239906557681E-2</v>
      </c>
      <c r="R1771" s="29">
        <v>4347.3599999999997</v>
      </c>
      <c r="S1771" s="29">
        <v>0</v>
      </c>
      <c r="T1771" s="30">
        <v>-4347.3599999999997</v>
      </c>
      <c r="U1771" s="31">
        <v>-1</v>
      </c>
      <c r="V1771" s="26">
        <v>819.32</v>
      </c>
      <c r="W1771" s="26">
        <v>0</v>
      </c>
      <c r="X1771" s="27">
        <v>-819.32</v>
      </c>
      <c r="Y1771" s="28">
        <v>-1</v>
      </c>
      <c r="Z1771" s="29">
        <v>332.1</v>
      </c>
      <c r="AA1771" s="29">
        <v>0</v>
      </c>
      <c r="AB1771" s="30">
        <v>-332.1</v>
      </c>
      <c r="AC1771" s="32">
        <v>-1</v>
      </c>
      <c r="AD1771" s="26">
        <v>7364.77</v>
      </c>
      <c r="AE1771" s="26">
        <v>0</v>
      </c>
      <c r="AF1771" s="27">
        <v>-7364.77</v>
      </c>
      <c r="AG1771" s="33">
        <v>-1</v>
      </c>
      <c r="AH1771" s="34">
        <v>70.5</v>
      </c>
      <c r="AI1771" s="34">
        <v>59.75</v>
      </c>
      <c r="AJ1771" s="34">
        <v>-10.75</v>
      </c>
      <c r="AK1771" s="32">
        <v>-0.1524822695035461</v>
      </c>
      <c r="AL1771" s="35">
        <v>43622.999988425923</v>
      </c>
      <c r="AM1771" s="16"/>
    </row>
    <row r="1772" spans="1:39" ht="24.75" hidden="1" x14ac:dyDescent="0.25">
      <c r="A1772" s="25" t="s">
        <v>367</v>
      </c>
      <c r="B1772" s="25" t="s">
        <v>1043</v>
      </c>
      <c r="C1772" s="39">
        <v>451882</v>
      </c>
      <c r="D1772" s="25" t="s">
        <v>2349</v>
      </c>
      <c r="E1772" s="25" t="s">
        <v>53</v>
      </c>
      <c r="F1772" s="25" t="s">
        <v>63</v>
      </c>
      <c r="G1772" s="25" t="s">
        <v>56</v>
      </c>
      <c r="H1772" s="25" t="s">
        <v>56</v>
      </c>
      <c r="I1772" s="25" t="s">
        <v>56</v>
      </c>
      <c r="J1772" s="25" t="s">
        <v>376</v>
      </c>
      <c r="K1772" s="25" t="s">
        <v>65</v>
      </c>
      <c r="L1772" s="25" t="s">
        <v>1045</v>
      </c>
      <c r="M1772" s="25" t="s">
        <v>419</v>
      </c>
      <c r="N1772" s="26">
        <v>0</v>
      </c>
      <c r="O1772" s="26">
        <v>2821.6</v>
      </c>
      <c r="P1772" s="27">
        <v>2821.6</v>
      </c>
      <c r="Q1772" s="18"/>
      <c r="R1772" s="29">
        <v>0</v>
      </c>
      <c r="S1772" s="29">
        <v>0</v>
      </c>
      <c r="T1772" s="30">
        <v>0</v>
      </c>
      <c r="U1772" s="19"/>
      <c r="V1772" s="26">
        <v>0</v>
      </c>
      <c r="W1772" s="26">
        <v>0</v>
      </c>
      <c r="X1772" s="27">
        <v>0</v>
      </c>
      <c r="Y1772" s="18"/>
      <c r="Z1772" s="29">
        <v>0</v>
      </c>
      <c r="AA1772" s="29">
        <v>0</v>
      </c>
      <c r="AB1772" s="30">
        <v>0</v>
      </c>
      <c r="AC1772" s="19"/>
      <c r="AD1772" s="26">
        <v>0</v>
      </c>
      <c r="AE1772" s="26">
        <v>0</v>
      </c>
      <c r="AF1772" s="27">
        <v>0</v>
      </c>
      <c r="AG1772" s="18"/>
      <c r="AH1772" s="34">
        <v>0</v>
      </c>
      <c r="AI1772" s="34">
        <v>0</v>
      </c>
      <c r="AJ1772" s="34">
        <v>0</v>
      </c>
      <c r="AK1772" s="19"/>
      <c r="AL1772" s="35">
        <v>43809.041655092595</v>
      </c>
      <c r="AM1772" s="16"/>
    </row>
    <row r="1773" spans="1:39" ht="33" hidden="1" x14ac:dyDescent="0.25">
      <c r="A1773" s="25" t="s">
        <v>367</v>
      </c>
      <c r="B1773" s="25" t="s">
        <v>1040</v>
      </c>
      <c r="C1773" s="39">
        <v>451883</v>
      </c>
      <c r="D1773" s="25" t="s">
        <v>2382</v>
      </c>
      <c r="E1773" s="25" t="s">
        <v>53</v>
      </c>
      <c r="F1773" s="25" t="s">
        <v>54</v>
      </c>
      <c r="G1773" s="25" t="s">
        <v>289</v>
      </c>
      <c r="H1773" s="25" t="s">
        <v>56</v>
      </c>
      <c r="I1773" s="25" t="s">
        <v>56</v>
      </c>
      <c r="J1773" s="25" t="s">
        <v>376</v>
      </c>
      <c r="K1773" s="25" t="s">
        <v>65</v>
      </c>
      <c r="L1773" s="25" t="s">
        <v>488</v>
      </c>
      <c r="M1773" s="25" t="s">
        <v>387</v>
      </c>
      <c r="N1773" s="26">
        <v>40433.589999999997</v>
      </c>
      <c r="O1773" s="26">
        <v>41024.839999999997</v>
      </c>
      <c r="P1773" s="27">
        <v>591.25</v>
      </c>
      <c r="Q1773" s="28">
        <v>1.4622743120262139E-2</v>
      </c>
      <c r="R1773" s="29">
        <v>13736.78</v>
      </c>
      <c r="S1773" s="29">
        <v>0</v>
      </c>
      <c r="T1773" s="30">
        <v>-13736.78</v>
      </c>
      <c r="U1773" s="31">
        <v>-1</v>
      </c>
      <c r="V1773" s="26">
        <v>21881.439999999999</v>
      </c>
      <c r="W1773" s="26">
        <v>17705.88</v>
      </c>
      <c r="X1773" s="27">
        <v>-4175.5599999999977</v>
      </c>
      <c r="Y1773" s="28">
        <v>-0.19082656351684341</v>
      </c>
      <c r="Z1773" s="29">
        <v>2750.6</v>
      </c>
      <c r="AA1773" s="29">
        <v>0</v>
      </c>
      <c r="AB1773" s="30">
        <v>-2750.6</v>
      </c>
      <c r="AC1773" s="32">
        <v>-1</v>
      </c>
      <c r="AD1773" s="26">
        <v>2064.77</v>
      </c>
      <c r="AE1773" s="26">
        <v>0</v>
      </c>
      <c r="AF1773" s="27">
        <v>-2064.77</v>
      </c>
      <c r="AG1773" s="33">
        <v>-1</v>
      </c>
      <c r="AH1773" s="34">
        <v>197.5</v>
      </c>
      <c r="AI1773" s="34">
        <v>218.5</v>
      </c>
      <c r="AJ1773" s="34">
        <v>21</v>
      </c>
      <c r="AK1773" s="32">
        <v>0.10632911392405063</v>
      </c>
      <c r="AL1773" s="35">
        <v>43809.041655092595</v>
      </c>
      <c r="AM1773" s="16"/>
    </row>
    <row r="1774" spans="1:39" ht="24.75" hidden="1" x14ac:dyDescent="0.25">
      <c r="A1774" s="25" t="s">
        <v>367</v>
      </c>
      <c r="B1774" s="25" t="s">
        <v>1043</v>
      </c>
      <c r="C1774" s="39">
        <v>451884</v>
      </c>
      <c r="D1774" s="25" t="s">
        <v>2408</v>
      </c>
      <c r="E1774" s="25" t="s">
        <v>53</v>
      </c>
      <c r="F1774" s="25" t="s">
        <v>63</v>
      </c>
      <c r="G1774" s="25" t="s">
        <v>56</v>
      </c>
      <c r="H1774" s="25" t="s">
        <v>56</v>
      </c>
      <c r="I1774" s="25" t="s">
        <v>56</v>
      </c>
      <c r="J1774" s="25" t="s">
        <v>376</v>
      </c>
      <c r="K1774" s="25" t="s">
        <v>65</v>
      </c>
      <c r="L1774" s="25" t="s">
        <v>1045</v>
      </c>
      <c r="M1774" s="25" t="s">
        <v>419</v>
      </c>
      <c r="N1774" s="26">
        <v>0</v>
      </c>
      <c r="O1774" s="26">
        <v>2093.86</v>
      </c>
      <c r="P1774" s="27">
        <v>2093.86</v>
      </c>
      <c r="Q1774" s="18"/>
      <c r="R1774" s="29">
        <v>0</v>
      </c>
      <c r="S1774" s="29">
        <v>0</v>
      </c>
      <c r="T1774" s="30">
        <v>0</v>
      </c>
      <c r="U1774" s="19"/>
      <c r="V1774" s="26">
        <v>0</v>
      </c>
      <c r="W1774" s="26">
        <v>0</v>
      </c>
      <c r="X1774" s="27">
        <v>0</v>
      </c>
      <c r="Y1774" s="18"/>
      <c r="Z1774" s="29">
        <v>0</v>
      </c>
      <c r="AA1774" s="29">
        <v>0</v>
      </c>
      <c r="AB1774" s="30">
        <v>0</v>
      </c>
      <c r="AC1774" s="19"/>
      <c r="AD1774" s="26">
        <v>0</v>
      </c>
      <c r="AE1774" s="26">
        <v>0</v>
      </c>
      <c r="AF1774" s="27">
        <v>0</v>
      </c>
      <c r="AG1774" s="18"/>
      <c r="AH1774" s="34">
        <v>0</v>
      </c>
      <c r="AI1774" s="34">
        <v>0</v>
      </c>
      <c r="AJ1774" s="34">
        <v>0</v>
      </c>
      <c r="AK1774" s="19"/>
      <c r="AL1774" s="35">
        <v>43614.999988425923</v>
      </c>
      <c r="AM1774" s="16"/>
    </row>
    <row r="1775" spans="1:39" ht="24.75" hidden="1" x14ac:dyDescent="0.25">
      <c r="A1775" s="25" t="s">
        <v>367</v>
      </c>
      <c r="B1775" s="25" t="s">
        <v>1040</v>
      </c>
      <c r="C1775" s="39">
        <v>451885</v>
      </c>
      <c r="D1775" s="25" t="s">
        <v>2397</v>
      </c>
      <c r="E1775" s="25" t="s">
        <v>53</v>
      </c>
      <c r="F1775" s="25" t="s">
        <v>54</v>
      </c>
      <c r="G1775" s="25" t="s">
        <v>289</v>
      </c>
      <c r="H1775" s="25" t="s">
        <v>56</v>
      </c>
      <c r="I1775" s="25" t="s">
        <v>56</v>
      </c>
      <c r="J1775" s="17"/>
      <c r="K1775" s="25" t="s">
        <v>65</v>
      </c>
      <c r="L1775" s="25" t="s">
        <v>488</v>
      </c>
      <c r="M1775" s="25" t="s">
        <v>374</v>
      </c>
      <c r="N1775" s="26">
        <v>5355.7</v>
      </c>
      <c r="O1775" s="26">
        <v>3900.67</v>
      </c>
      <c r="P1775" s="27">
        <v>-1455.0299999999997</v>
      </c>
      <c r="Q1775" s="28">
        <v>-0.27167877214929886</v>
      </c>
      <c r="R1775" s="29">
        <v>4838.55</v>
      </c>
      <c r="S1775" s="29">
        <v>3608.24</v>
      </c>
      <c r="T1775" s="30">
        <v>-1230.3100000000004</v>
      </c>
      <c r="U1775" s="31">
        <v>-0.25427245765776946</v>
      </c>
      <c r="V1775" s="26">
        <v>242.92</v>
      </c>
      <c r="W1775" s="26">
        <v>221.24</v>
      </c>
      <c r="X1775" s="27">
        <v>-21.679999999999978</v>
      </c>
      <c r="Y1775" s="28">
        <v>-8.9247488885229626E-2</v>
      </c>
      <c r="Z1775" s="29">
        <v>274.23</v>
      </c>
      <c r="AA1775" s="29">
        <v>7.64</v>
      </c>
      <c r="AB1775" s="30">
        <v>-266.59000000000003</v>
      </c>
      <c r="AC1775" s="32">
        <v>-0.97214017430623934</v>
      </c>
      <c r="AD1775" s="26">
        <v>0</v>
      </c>
      <c r="AE1775" s="26">
        <v>0</v>
      </c>
      <c r="AF1775" s="27">
        <v>0</v>
      </c>
      <c r="AG1775" s="18"/>
      <c r="AH1775" s="34">
        <v>68.5</v>
      </c>
      <c r="AI1775" s="34">
        <v>55.5</v>
      </c>
      <c r="AJ1775" s="34">
        <v>-13</v>
      </c>
      <c r="AK1775" s="32">
        <v>-0.18978102189781021</v>
      </c>
      <c r="AL1775" s="35">
        <v>43614.999988425923</v>
      </c>
      <c r="AM1775" s="16"/>
    </row>
    <row r="1776" spans="1:39" ht="41.25" hidden="1" x14ac:dyDescent="0.25">
      <c r="A1776" s="25" t="s">
        <v>367</v>
      </c>
      <c r="B1776" s="25" t="s">
        <v>1040</v>
      </c>
      <c r="C1776" s="39">
        <v>451886</v>
      </c>
      <c r="D1776" s="25" t="s">
        <v>2359</v>
      </c>
      <c r="E1776" s="25" t="s">
        <v>53</v>
      </c>
      <c r="F1776" s="25" t="s">
        <v>54</v>
      </c>
      <c r="G1776" s="25" t="s">
        <v>289</v>
      </c>
      <c r="H1776" s="25" t="s">
        <v>56</v>
      </c>
      <c r="I1776" s="25" t="s">
        <v>56</v>
      </c>
      <c r="J1776" s="25" t="s">
        <v>376</v>
      </c>
      <c r="K1776" s="25" t="s">
        <v>65</v>
      </c>
      <c r="L1776" s="25" t="s">
        <v>488</v>
      </c>
      <c r="M1776" s="25" t="s">
        <v>1989</v>
      </c>
      <c r="N1776" s="26">
        <v>7051.19</v>
      </c>
      <c r="O1776" s="26">
        <v>7336.31</v>
      </c>
      <c r="P1776" s="27">
        <v>285.1200000000008</v>
      </c>
      <c r="Q1776" s="28">
        <v>4.043572787004758E-2</v>
      </c>
      <c r="R1776" s="29">
        <v>2419.79</v>
      </c>
      <c r="S1776" s="29">
        <v>455.47</v>
      </c>
      <c r="T1776" s="30">
        <v>-1964.32</v>
      </c>
      <c r="U1776" s="31">
        <v>-0.81177292244368315</v>
      </c>
      <c r="V1776" s="26">
        <v>242.93</v>
      </c>
      <c r="W1776" s="26">
        <v>0</v>
      </c>
      <c r="X1776" s="27">
        <v>-242.93</v>
      </c>
      <c r="Y1776" s="28">
        <v>-1</v>
      </c>
      <c r="Z1776" s="29">
        <v>38.700000000000003</v>
      </c>
      <c r="AA1776" s="29">
        <v>38</v>
      </c>
      <c r="AB1776" s="30">
        <v>-0.70000000000000284</v>
      </c>
      <c r="AC1776" s="32">
        <v>-1.8087855297157694E-2</v>
      </c>
      <c r="AD1776" s="26">
        <v>4349.7700000000004</v>
      </c>
      <c r="AE1776" s="26">
        <v>3785</v>
      </c>
      <c r="AF1776" s="27">
        <v>-564.77000000000044</v>
      </c>
      <c r="AG1776" s="33">
        <v>-0.12983904896120954</v>
      </c>
      <c r="AH1776" s="34">
        <v>40.5</v>
      </c>
      <c r="AI1776" s="34">
        <v>42.5</v>
      </c>
      <c r="AJ1776" s="34">
        <v>2</v>
      </c>
      <c r="AK1776" s="32">
        <v>4.9382716049382713E-2</v>
      </c>
      <c r="AL1776" s="35">
        <v>43672.041655092595</v>
      </c>
      <c r="AM1776" s="16"/>
    </row>
    <row r="1777" spans="1:39" ht="33" hidden="1" x14ac:dyDescent="0.25">
      <c r="A1777" s="25" t="s">
        <v>367</v>
      </c>
      <c r="B1777" s="25" t="s">
        <v>1040</v>
      </c>
      <c r="C1777" s="39">
        <v>451887</v>
      </c>
      <c r="D1777" s="25" t="s">
        <v>2363</v>
      </c>
      <c r="E1777" s="25" t="s">
        <v>53</v>
      </c>
      <c r="F1777" s="25" t="s">
        <v>54</v>
      </c>
      <c r="G1777" s="25" t="s">
        <v>265</v>
      </c>
      <c r="H1777" s="25" t="s">
        <v>74</v>
      </c>
      <c r="I1777" s="25" t="s">
        <v>69</v>
      </c>
      <c r="J1777" s="17"/>
      <c r="K1777" s="25" t="s">
        <v>65</v>
      </c>
      <c r="L1777" s="25" t="s">
        <v>488</v>
      </c>
      <c r="M1777" s="25" t="s">
        <v>387</v>
      </c>
      <c r="N1777" s="26">
        <v>8842.39</v>
      </c>
      <c r="O1777" s="26">
        <v>6195.54</v>
      </c>
      <c r="P1777" s="27">
        <v>-2646.8499999999995</v>
      </c>
      <c r="Q1777" s="28">
        <v>-0.29933649160464532</v>
      </c>
      <c r="R1777" s="29">
        <v>5792.84</v>
      </c>
      <c r="S1777" s="29">
        <v>4775.2299999999996</v>
      </c>
      <c r="T1777" s="30">
        <v>-1017.6100000000006</v>
      </c>
      <c r="U1777" s="31">
        <v>-0.17566685770710058</v>
      </c>
      <c r="V1777" s="26">
        <v>556.78</v>
      </c>
      <c r="W1777" s="26">
        <v>376.03</v>
      </c>
      <c r="X1777" s="27">
        <v>-180.75</v>
      </c>
      <c r="Y1777" s="28">
        <v>-0.3246345055497683</v>
      </c>
      <c r="Z1777" s="29">
        <v>928</v>
      </c>
      <c r="AA1777" s="29">
        <v>0</v>
      </c>
      <c r="AB1777" s="30">
        <v>-928</v>
      </c>
      <c r="AC1777" s="32">
        <v>-1</v>
      </c>
      <c r="AD1777" s="26">
        <v>1564.77</v>
      </c>
      <c r="AE1777" s="26">
        <v>987.88</v>
      </c>
      <c r="AF1777" s="27">
        <v>-576.89</v>
      </c>
      <c r="AG1777" s="33">
        <v>-0.36867399042670806</v>
      </c>
      <c r="AH1777" s="34">
        <v>81</v>
      </c>
      <c r="AI1777" s="34">
        <v>73.5</v>
      </c>
      <c r="AJ1777" s="34">
        <v>-7.5</v>
      </c>
      <c r="AK1777" s="32">
        <v>-9.2592592592592587E-2</v>
      </c>
      <c r="AL1777" s="35">
        <v>43547.041655092595</v>
      </c>
      <c r="AM1777" s="16"/>
    </row>
    <row r="1778" spans="1:39" ht="24.75" hidden="1" x14ac:dyDescent="0.25">
      <c r="A1778" s="25" t="s">
        <v>367</v>
      </c>
      <c r="B1778" s="25" t="s">
        <v>1043</v>
      </c>
      <c r="C1778" s="39">
        <v>451888</v>
      </c>
      <c r="D1778" s="25" t="s">
        <v>2468</v>
      </c>
      <c r="E1778" s="25" t="s">
        <v>53</v>
      </c>
      <c r="F1778" s="25" t="s">
        <v>63</v>
      </c>
      <c r="G1778" s="25" t="s">
        <v>56</v>
      </c>
      <c r="H1778" s="25" t="s">
        <v>56</v>
      </c>
      <c r="I1778" s="25" t="s">
        <v>56</v>
      </c>
      <c r="J1778" s="25" t="s">
        <v>376</v>
      </c>
      <c r="K1778" s="25" t="s">
        <v>65</v>
      </c>
      <c r="L1778" s="25" t="s">
        <v>1045</v>
      </c>
      <c r="M1778" s="25" t="s">
        <v>419</v>
      </c>
      <c r="N1778" s="26">
        <v>0</v>
      </c>
      <c r="O1778" s="26">
        <v>2297</v>
      </c>
      <c r="P1778" s="27">
        <v>2297</v>
      </c>
      <c r="Q1778" s="18"/>
      <c r="R1778" s="29">
        <v>0</v>
      </c>
      <c r="S1778" s="29">
        <v>0</v>
      </c>
      <c r="T1778" s="30">
        <v>0</v>
      </c>
      <c r="U1778" s="19"/>
      <c r="V1778" s="26">
        <v>0</v>
      </c>
      <c r="W1778" s="26">
        <v>0</v>
      </c>
      <c r="X1778" s="27">
        <v>0</v>
      </c>
      <c r="Y1778" s="18"/>
      <c r="Z1778" s="29">
        <v>0</v>
      </c>
      <c r="AA1778" s="29">
        <v>0</v>
      </c>
      <c r="AB1778" s="30">
        <v>0</v>
      </c>
      <c r="AC1778" s="19"/>
      <c r="AD1778" s="26">
        <v>0</v>
      </c>
      <c r="AE1778" s="26">
        <v>0</v>
      </c>
      <c r="AF1778" s="27">
        <v>0</v>
      </c>
      <c r="AG1778" s="18"/>
      <c r="AH1778" s="34">
        <v>0</v>
      </c>
      <c r="AI1778" s="34">
        <v>0</v>
      </c>
      <c r="AJ1778" s="34">
        <v>0</v>
      </c>
      <c r="AK1778" s="19"/>
      <c r="AL1778" s="35">
        <v>43679.041655092595</v>
      </c>
      <c r="AM1778" s="16"/>
    </row>
    <row r="1779" spans="1:39" ht="24.75" hidden="1" x14ac:dyDescent="0.25">
      <c r="A1779" s="25" t="s">
        <v>367</v>
      </c>
      <c r="B1779" s="25" t="s">
        <v>1043</v>
      </c>
      <c r="C1779" s="39">
        <v>451889</v>
      </c>
      <c r="D1779" s="25" t="s">
        <v>2118</v>
      </c>
      <c r="E1779" s="25" t="s">
        <v>53</v>
      </c>
      <c r="F1779" s="25" t="s">
        <v>63</v>
      </c>
      <c r="G1779" s="25" t="s">
        <v>56</v>
      </c>
      <c r="H1779" s="25" t="s">
        <v>56</v>
      </c>
      <c r="I1779" s="25" t="s">
        <v>56</v>
      </c>
      <c r="J1779" s="25" t="s">
        <v>376</v>
      </c>
      <c r="K1779" s="25" t="s">
        <v>65</v>
      </c>
      <c r="L1779" s="25" t="s">
        <v>1045</v>
      </c>
      <c r="M1779" s="25" t="s">
        <v>419</v>
      </c>
      <c r="N1779" s="26">
        <v>0</v>
      </c>
      <c r="O1779" s="26">
        <v>2693.16</v>
      </c>
      <c r="P1779" s="27">
        <v>2693.16</v>
      </c>
      <c r="Q1779" s="18"/>
      <c r="R1779" s="29">
        <v>0</v>
      </c>
      <c r="S1779" s="29">
        <v>165.3</v>
      </c>
      <c r="T1779" s="30">
        <v>165.3</v>
      </c>
      <c r="U1779" s="19"/>
      <c r="V1779" s="26">
        <v>0</v>
      </c>
      <c r="W1779" s="26">
        <v>0</v>
      </c>
      <c r="X1779" s="27">
        <v>0</v>
      </c>
      <c r="Y1779" s="18"/>
      <c r="Z1779" s="29">
        <v>0</v>
      </c>
      <c r="AA1779" s="29">
        <v>0</v>
      </c>
      <c r="AB1779" s="30">
        <v>0</v>
      </c>
      <c r="AC1779" s="19"/>
      <c r="AD1779" s="26">
        <v>0</v>
      </c>
      <c r="AE1779" s="26">
        <v>0</v>
      </c>
      <c r="AF1779" s="27">
        <v>0</v>
      </c>
      <c r="AG1779" s="18"/>
      <c r="AH1779" s="34">
        <v>0</v>
      </c>
      <c r="AI1779" s="34">
        <v>2</v>
      </c>
      <c r="AJ1779" s="34">
        <v>2</v>
      </c>
      <c r="AK1779" s="19"/>
      <c r="AL1779" s="35">
        <v>43679.041655092595</v>
      </c>
      <c r="AM1779" s="16"/>
    </row>
    <row r="1780" spans="1:39" ht="24.75" hidden="1" x14ac:dyDescent="0.25">
      <c r="A1780" s="25" t="s">
        <v>367</v>
      </c>
      <c r="B1780" s="25" t="s">
        <v>1043</v>
      </c>
      <c r="C1780" s="39">
        <v>451890</v>
      </c>
      <c r="D1780" s="25" t="s">
        <v>2430</v>
      </c>
      <c r="E1780" s="25" t="s">
        <v>53</v>
      </c>
      <c r="F1780" s="25" t="s">
        <v>63</v>
      </c>
      <c r="G1780" s="25" t="s">
        <v>56</v>
      </c>
      <c r="H1780" s="25" t="s">
        <v>56</v>
      </c>
      <c r="I1780" s="25" t="s">
        <v>56</v>
      </c>
      <c r="J1780" s="25" t="s">
        <v>376</v>
      </c>
      <c r="K1780" s="25" t="s">
        <v>65</v>
      </c>
      <c r="L1780" s="25" t="s">
        <v>1045</v>
      </c>
      <c r="M1780" s="25" t="s">
        <v>419</v>
      </c>
      <c r="N1780" s="26">
        <v>0</v>
      </c>
      <c r="O1780" s="26">
        <v>2454.16</v>
      </c>
      <c r="P1780" s="27">
        <v>2454.16</v>
      </c>
      <c r="Q1780" s="18"/>
      <c r="R1780" s="29">
        <v>0</v>
      </c>
      <c r="S1780" s="29">
        <v>0</v>
      </c>
      <c r="T1780" s="30">
        <v>0</v>
      </c>
      <c r="U1780" s="19"/>
      <c r="V1780" s="26">
        <v>0</v>
      </c>
      <c r="W1780" s="26">
        <v>0</v>
      </c>
      <c r="X1780" s="27">
        <v>0</v>
      </c>
      <c r="Y1780" s="18"/>
      <c r="Z1780" s="29">
        <v>0</v>
      </c>
      <c r="AA1780" s="29">
        <v>0</v>
      </c>
      <c r="AB1780" s="30">
        <v>0</v>
      </c>
      <c r="AC1780" s="19"/>
      <c r="AD1780" s="26">
        <v>0</v>
      </c>
      <c r="AE1780" s="26">
        <v>0</v>
      </c>
      <c r="AF1780" s="27">
        <v>0</v>
      </c>
      <c r="AG1780" s="18"/>
      <c r="AH1780" s="34">
        <v>0</v>
      </c>
      <c r="AI1780" s="34">
        <v>0</v>
      </c>
      <c r="AJ1780" s="34">
        <v>0</v>
      </c>
      <c r="AK1780" s="19"/>
      <c r="AL1780" s="35">
        <v>43679.041655092595</v>
      </c>
      <c r="AM1780" s="16"/>
    </row>
    <row r="1781" spans="1:39" ht="24.75" hidden="1" x14ac:dyDescent="0.25">
      <c r="A1781" s="25" t="s">
        <v>367</v>
      </c>
      <c r="B1781" s="25" t="s">
        <v>1040</v>
      </c>
      <c r="C1781" s="39">
        <v>451891</v>
      </c>
      <c r="D1781" s="25" t="s">
        <v>2364</v>
      </c>
      <c r="E1781" s="25" t="s">
        <v>53</v>
      </c>
      <c r="F1781" s="25" t="s">
        <v>54</v>
      </c>
      <c r="G1781" s="25" t="s">
        <v>289</v>
      </c>
      <c r="H1781" s="25" t="s">
        <v>56</v>
      </c>
      <c r="I1781" s="25" t="s">
        <v>56</v>
      </c>
      <c r="J1781" s="25" t="s">
        <v>376</v>
      </c>
      <c r="K1781" s="25" t="s">
        <v>65</v>
      </c>
      <c r="L1781" s="25" t="s">
        <v>488</v>
      </c>
      <c r="M1781" s="25" t="s">
        <v>387</v>
      </c>
      <c r="N1781" s="26">
        <v>26310.46</v>
      </c>
      <c r="O1781" s="26">
        <v>21929.32</v>
      </c>
      <c r="P1781" s="27">
        <v>-4381.1399999999994</v>
      </c>
      <c r="Q1781" s="28">
        <v>-0.16651704303155473</v>
      </c>
      <c r="R1781" s="29">
        <v>11070.92</v>
      </c>
      <c r="S1781" s="29">
        <v>6205.87</v>
      </c>
      <c r="T1781" s="30">
        <v>-4865.05</v>
      </c>
      <c r="U1781" s="31">
        <v>-0.43944405704313644</v>
      </c>
      <c r="V1781" s="26">
        <v>9836.4699999999993</v>
      </c>
      <c r="W1781" s="26">
        <v>8581.0300000000007</v>
      </c>
      <c r="X1781" s="27">
        <v>-1255.4399999999987</v>
      </c>
      <c r="Y1781" s="28">
        <v>-0.12763115223245725</v>
      </c>
      <c r="Z1781" s="29">
        <v>3338.3</v>
      </c>
      <c r="AA1781" s="29">
        <v>1955</v>
      </c>
      <c r="AB1781" s="30">
        <v>-1383.3000000000002</v>
      </c>
      <c r="AC1781" s="32">
        <v>-0.41437258484857564</v>
      </c>
      <c r="AD1781" s="26">
        <v>2064.77</v>
      </c>
      <c r="AE1781" s="26">
        <v>1337.5</v>
      </c>
      <c r="AF1781" s="27">
        <v>-727.27</v>
      </c>
      <c r="AG1781" s="33">
        <v>-0.35222809320166409</v>
      </c>
      <c r="AH1781" s="34">
        <v>160.5</v>
      </c>
      <c r="AI1781" s="34">
        <v>142</v>
      </c>
      <c r="AJ1781" s="34">
        <v>-18.5</v>
      </c>
      <c r="AK1781" s="32">
        <v>-0.11526479750778816</v>
      </c>
      <c r="AL1781" s="35">
        <v>43679.041655092595</v>
      </c>
      <c r="AM1781" s="16"/>
    </row>
    <row r="1782" spans="1:39" ht="33" hidden="1" x14ac:dyDescent="0.25">
      <c r="A1782" s="25" t="s">
        <v>367</v>
      </c>
      <c r="B1782" s="25" t="s">
        <v>1043</v>
      </c>
      <c r="C1782" s="39">
        <v>451892</v>
      </c>
      <c r="D1782" s="25" t="s">
        <v>2481</v>
      </c>
      <c r="E1782" s="25" t="s">
        <v>53</v>
      </c>
      <c r="F1782" s="25" t="s">
        <v>63</v>
      </c>
      <c r="G1782" s="25" t="s">
        <v>56</v>
      </c>
      <c r="H1782" s="25" t="s">
        <v>56</v>
      </c>
      <c r="I1782" s="25" t="s">
        <v>56</v>
      </c>
      <c r="J1782" s="17"/>
      <c r="K1782" s="25" t="s">
        <v>65</v>
      </c>
      <c r="L1782" s="25" t="s">
        <v>1045</v>
      </c>
      <c r="M1782" s="25" t="s">
        <v>419</v>
      </c>
      <c r="N1782" s="26">
        <v>0</v>
      </c>
      <c r="O1782" s="26">
        <v>0</v>
      </c>
      <c r="P1782" s="27">
        <v>0</v>
      </c>
      <c r="Q1782" s="18"/>
      <c r="R1782" s="29">
        <v>0</v>
      </c>
      <c r="S1782" s="29">
        <v>0</v>
      </c>
      <c r="T1782" s="30">
        <v>0</v>
      </c>
      <c r="U1782" s="19"/>
      <c r="V1782" s="26">
        <v>0</v>
      </c>
      <c r="W1782" s="26">
        <v>0</v>
      </c>
      <c r="X1782" s="27">
        <v>0</v>
      </c>
      <c r="Y1782" s="18"/>
      <c r="Z1782" s="29">
        <v>0</v>
      </c>
      <c r="AA1782" s="29">
        <v>0</v>
      </c>
      <c r="AB1782" s="30">
        <v>0</v>
      </c>
      <c r="AC1782" s="19"/>
      <c r="AD1782" s="26">
        <v>0</v>
      </c>
      <c r="AE1782" s="26">
        <v>0</v>
      </c>
      <c r="AF1782" s="27">
        <v>0</v>
      </c>
      <c r="AG1782" s="18"/>
      <c r="AH1782" s="34">
        <v>0</v>
      </c>
      <c r="AI1782" s="34">
        <v>0</v>
      </c>
      <c r="AJ1782" s="34">
        <v>0</v>
      </c>
      <c r="AK1782" s="19"/>
      <c r="AL1782" s="35">
        <v>43588.041655092595</v>
      </c>
      <c r="AM1782" s="16"/>
    </row>
    <row r="1783" spans="1:39" ht="24.75" hidden="1" x14ac:dyDescent="0.25">
      <c r="A1783" s="25" t="s">
        <v>367</v>
      </c>
      <c r="B1783" s="25" t="s">
        <v>1040</v>
      </c>
      <c r="C1783" s="39">
        <v>451893</v>
      </c>
      <c r="D1783" s="25" t="s">
        <v>2331</v>
      </c>
      <c r="E1783" s="25" t="s">
        <v>53</v>
      </c>
      <c r="F1783" s="25" t="s">
        <v>54</v>
      </c>
      <c r="G1783" s="25" t="s">
        <v>90</v>
      </c>
      <c r="H1783" s="25" t="s">
        <v>56</v>
      </c>
      <c r="I1783" s="25" t="s">
        <v>56</v>
      </c>
      <c r="J1783" s="17"/>
      <c r="K1783" s="25" t="s">
        <v>65</v>
      </c>
      <c r="L1783" s="25" t="s">
        <v>460</v>
      </c>
      <c r="M1783" s="25" t="s">
        <v>1989</v>
      </c>
      <c r="N1783" s="26">
        <v>7257.58</v>
      </c>
      <c r="O1783" s="26">
        <v>8373.5300000000007</v>
      </c>
      <c r="P1783" s="27">
        <v>1115.9500000000007</v>
      </c>
      <c r="Q1783" s="28">
        <v>0.15376337567067822</v>
      </c>
      <c r="R1783" s="29">
        <v>225.66</v>
      </c>
      <c r="S1783" s="29">
        <v>1619.76</v>
      </c>
      <c r="T1783" s="30">
        <v>1394.1</v>
      </c>
      <c r="U1783" s="31">
        <v>6.1778782238766281</v>
      </c>
      <c r="V1783" s="26">
        <v>229.05</v>
      </c>
      <c r="W1783" s="26">
        <v>0</v>
      </c>
      <c r="X1783" s="27">
        <v>-229.05</v>
      </c>
      <c r="Y1783" s="28">
        <v>-1</v>
      </c>
      <c r="Z1783" s="29">
        <v>49.1</v>
      </c>
      <c r="AA1783" s="29">
        <v>0</v>
      </c>
      <c r="AB1783" s="30">
        <v>-49.1</v>
      </c>
      <c r="AC1783" s="32">
        <v>-1</v>
      </c>
      <c r="AD1783" s="26">
        <v>6753.77</v>
      </c>
      <c r="AE1783" s="26">
        <v>6753.77</v>
      </c>
      <c r="AF1783" s="27">
        <v>0</v>
      </c>
      <c r="AG1783" s="33">
        <v>0</v>
      </c>
      <c r="AH1783" s="34">
        <v>33.5</v>
      </c>
      <c r="AI1783" s="34">
        <v>26.75</v>
      </c>
      <c r="AJ1783" s="34">
        <v>-6.75</v>
      </c>
      <c r="AK1783" s="32">
        <v>-0.20149253731343283</v>
      </c>
      <c r="AL1783" s="35">
        <v>43588.041655092595</v>
      </c>
      <c r="AM1783" s="16"/>
    </row>
    <row r="1784" spans="1:39" ht="33" hidden="1" x14ac:dyDescent="0.25">
      <c r="A1784" s="25" t="s">
        <v>367</v>
      </c>
      <c r="B1784" s="25" t="s">
        <v>51</v>
      </c>
      <c r="C1784" s="39">
        <v>451894</v>
      </c>
      <c r="D1784" s="25" t="s">
        <v>2389</v>
      </c>
      <c r="E1784" s="25" t="s">
        <v>53</v>
      </c>
      <c r="F1784" s="25" t="s">
        <v>63</v>
      </c>
      <c r="G1784" s="25" t="s">
        <v>56</v>
      </c>
      <c r="H1784" s="17"/>
      <c r="I1784" s="17"/>
      <c r="J1784" s="25" t="s">
        <v>376</v>
      </c>
      <c r="K1784" s="25" t="s">
        <v>65</v>
      </c>
      <c r="L1784" s="25" t="s">
        <v>460</v>
      </c>
      <c r="M1784" s="25" t="s">
        <v>419</v>
      </c>
      <c r="N1784" s="26">
        <v>0</v>
      </c>
      <c r="O1784" s="26">
        <v>0</v>
      </c>
      <c r="P1784" s="27">
        <v>0</v>
      </c>
      <c r="Q1784" s="18"/>
      <c r="R1784" s="29">
        <v>0</v>
      </c>
      <c r="S1784" s="29">
        <v>0</v>
      </c>
      <c r="T1784" s="30">
        <v>0</v>
      </c>
      <c r="U1784" s="19"/>
      <c r="V1784" s="26">
        <v>0</v>
      </c>
      <c r="W1784" s="26">
        <v>0</v>
      </c>
      <c r="X1784" s="27">
        <v>0</v>
      </c>
      <c r="Y1784" s="18"/>
      <c r="Z1784" s="29">
        <v>0</v>
      </c>
      <c r="AA1784" s="29">
        <v>0</v>
      </c>
      <c r="AB1784" s="30">
        <v>0</v>
      </c>
      <c r="AC1784" s="19"/>
      <c r="AD1784" s="26">
        <v>0</v>
      </c>
      <c r="AE1784" s="26">
        <v>0</v>
      </c>
      <c r="AF1784" s="27">
        <v>0</v>
      </c>
      <c r="AG1784" s="18"/>
      <c r="AH1784" s="34">
        <v>0</v>
      </c>
      <c r="AI1784" s="34">
        <v>0</v>
      </c>
      <c r="AJ1784" s="34">
        <v>0</v>
      </c>
      <c r="AK1784" s="19"/>
      <c r="AL1784" s="35">
        <v>43922.041655092595</v>
      </c>
      <c r="AM1784" s="16"/>
    </row>
    <row r="1785" spans="1:39" ht="33" hidden="1" x14ac:dyDescent="0.25">
      <c r="A1785" s="25" t="s">
        <v>367</v>
      </c>
      <c r="B1785" s="25" t="s">
        <v>1043</v>
      </c>
      <c r="C1785" s="39">
        <v>451895</v>
      </c>
      <c r="D1785" s="25" t="s">
        <v>2393</v>
      </c>
      <c r="E1785" s="25" t="s">
        <v>53</v>
      </c>
      <c r="F1785" s="25" t="s">
        <v>63</v>
      </c>
      <c r="G1785" s="25" t="s">
        <v>56</v>
      </c>
      <c r="H1785" s="25" t="s">
        <v>56</v>
      </c>
      <c r="I1785" s="25" t="s">
        <v>56</v>
      </c>
      <c r="J1785" s="25" t="s">
        <v>376</v>
      </c>
      <c r="K1785" s="25" t="s">
        <v>65</v>
      </c>
      <c r="L1785" s="25" t="s">
        <v>1045</v>
      </c>
      <c r="M1785" s="25" t="s">
        <v>419</v>
      </c>
      <c r="N1785" s="26">
        <v>0</v>
      </c>
      <c r="O1785" s="26">
        <v>5319.27</v>
      </c>
      <c r="P1785" s="27">
        <v>5319.27</v>
      </c>
      <c r="Q1785" s="18"/>
      <c r="R1785" s="29">
        <v>0</v>
      </c>
      <c r="S1785" s="29">
        <v>890.31</v>
      </c>
      <c r="T1785" s="30">
        <v>890.31</v>
      </c>
      <c r="U1785" s="19"/>
      <c r="V1785" s="26">
        <v>0</v>
      </c>
      <c r="W1785" s="26">
        <v>0</v>
      </c>
      <c r="X1785" s="27">
        <v>0</v>
      </c>
      <c r="Y1785" s="18"/>
      <c r="Z1785" s="29">
        <v>0</v>
      </c>
      <c r="AA1785" s="29">
        <v>0</v>
      </c>
      <c r="AB1785" s="30">
        <v>0</v>
      </c>
      <c r="AC1785" s="19"/>
      <c r="AD1785" s="26">
        <v>0</v>
      </c>
      <c r="AE1785" s="26">
        <v>0</v>
      </c>
      <c r="AF1785" s="27">
        <v>0</v>
      </c>
      <c r="AG1785" s="18"/>
      <c r="AH1785" s="34">
        <v>0</v>
      </c>
      <c r="AI1785" s="34">
        <v>10</v>
      </c>
      <c r="AJ1785" s="34">
        <v>10</v>
      </c>
      <c r="AK1785" s="19"/>
      <c r="AL1785" s="35">
        <v>43922.041655092595</v>
      </c>
      <c r="AM1785" s="16"/>
    </row>
    <row r="1786" spans="1:39" ht="24.75" hidden="1" x14ac:dyDescent="0.25">
      <c r="A1786" s="25" t="s">
        <v>367</v>
      </c>
      <c r="B1786" s="25" t="s">
        <v>1043</v>
      </c>
      <c r="C1786" s="39">
        <v>451896</v>
      </c>
      <c r="D1786" s="25" t="s">
        <v>2394</v>
      </c>
      <c r="E1786" s="25" t="s">
        <v>53</v>
      </c>
      <c r="F1786" s="25" t="s">
        <v>63</v>
      </c>
      <c r="G1786" s="25" t="s">
        <v>56</v>
      </c>
      <c r="H1786" s="25" t="s">
        <v>56</v>
      </c>
      <c r="I1786" s="25" t="s">
        <v>56</v>
      </c>
      <c r="J1786" s="25" t="s">
        <v>376</v>
      </c>
      <c r="K1786" s="25" t="s">
        <v>65</v>
      </c>
      <c r="L1786" s="25" t="s">
        <v>1045</v>
      </c>
      <c r="M1786" s="25" t="s">
        <v>419</v>
      </c>
      <c r="N1786" s="26">
        <v>0</v>
      </c>
      <c r="O1786" s="26">
        <v>1369.34</v>
      </c>
      <c r="P1786" s="27">
        <v>1369.34</v>
      </c>
      <c r="Q1786" s="18"/>
      <c r="R1786" s="29">
        <v>0</v>
      </c>
      <c r="S1786" s="29">
        <v>0</v>
      </c>
      <c r="T1786" s="30">
        <v>0</v>
      </c>
      <c r="U1786" s="19"/>
      <c r="V1786" s="26">
        <v>0</v>
      </c>
      <c r="W1786" s="26">
        <v>0</v>
      </c>
      <c r="X1786" s="27">
        <v>0</v>
      </c>
      <c r="Y1786" s="18"/>
      <c r="Z1786" s="29">
        <v>0</v>
      </c>
      <c r="AA1786" s="29">
        <v>0</v>
      </c>
      <c r="AB1786" s="30">
        <v>0</v>
      </c>
      <c r="AC1786" s="19"/>
      <c r="AD1786" s="26">
        <v>0</v>
      </c>
      <c r="AE1786" s="26">
        <v>0</v>
      </c>
      <c r="AF1786" s="27">
        <v>0</v>
      </c>
      <c r="AG1786" s="18"/>
      <c r="AH1786" s="34">
        <v>0</v>
      </c>
      <c r="AI1786" s="34">
        <v>0</v>
      </c>
      <c r="AJ1786" s="34">
        <v>0</v>
      </c>
      <c r="AK1786" s="19"/>
      <c r="AL1786" s="35">
        <v>43922.041655092595</v>
      </c>
      <c r="AM1786" s="16"/>
    </row>
    <row r="1787" spans="1:39" ht="24.75" hidden="1" x14ac:dyDescent="0.25">
      <c r="A1787" s="25" t="s">
        <v>367</v>
      </c>
      <c r="B1787" s="25" t="s">
        <v>1043</v>
      </c>
      <c r="C1787" s="39">
        <v>451897</v>
      </c>
      <c r="D1787" s="25" t="s">
        <v>2372</v>
      </c>
      <c r="E1787" s="25" t="s">
        <v>62</v>
      </c>
      <c r="F1787" s="25" t="s">
        <v>63</v>
      </c>
      <c r="G1787" s="17"/>
      <c r="H1787" s="17"/>
      <c r="I1787" s="17"/>
      <c r="J1787" s="25" t="s">
        <v>376</v>
      </c>
      <c r="K1787" s="25" t="s">
        <v>65</v>
      </c>
      <c r="L1787" s="25" t="s">
        <v>1045</v>
      </c>
      <c r="M1787" s="25" t="s">
        <v>419</v>
      </c>
      <c r="N1787" s="26">
        <v>0</v>
      </c>
      <c r="O1787" s="26">
        <v>14541.67</v>
      </c>
      <c r="P1787" s="27">
        <v>14541.67</v>
      </c>
      <c r="Q1787" s="18"/>
      <c r="R1787" s="29">
        <v>0</v>
      </c>
      <c r="S1787" s="29">
        <v>962.45</v>
      </c>
      <c r="T1787" s="30">
        <v>962.45</v>
      </c>
      <c r="U1787" s="19"/>
      <c r="V1787" s="26">
        <v>0</v>
      </c>
      <c r="W1787" s="26">
        <v>1548.61</v>
      </c>
      <c r="X1787" s="27">
        <v>1548.61</v>
      </c>
      <c r="Y1787" s="18"/>
      <c r="Z1787" s="29">
        <v>0</v>
      </c>
      <c r="AA1787" s="29">
        <v>0</v>
      </c>
      <c r="AB1787" s="30">
        <v>0</v>
      </c>
      <c r="AC1787" s="19"/>
      <c r="AD1787" s="26">
        <v>0</v>
      </c>
      <c r="AE1787" s="26">
        <v>12030.61</v>
      </c>
      <c r="AF1787" s="27">
        <v>12030.61</v>
      </c>
      <c r="AG1787" s="18"/>
      <c r="AH1787" s="34">
        <v>0</v>
      </c>
      <c r="AI1787" s="34">
        <v>2</v>
      </c>
      <c r="AJ1787" s="34">
        <v>2</v>
      </c>
      <c r="AK1787" s="19"/>
      <c r="AL1787" s="35">
        <v>43922.041655092595</v>
      </c>
      <c r="AM1787" s="16"/>
    </row>
    <row r="1788" spans="1:39" ht="33" hidden="1" x14ac:dyDescent="0.25">
      <c r="A1788" s="25" t="s">
        <v>367</v>
      </c>
      <c r="B1788" s="25" t="s">
        <v>1040</v>
      </c>
      <c r="C1788" s="39">
        <v>451898</v>
      </c>
      <c r="D1788" s="25" t="s">
        <v>2419</v>
      </c>
      <c r="E1788" s="25" t="s">
        <v>53</v>
      </c>
      <c r="F1788" s="25" t="s">
        <v>54</v>
      </c>
      <c r="G1788" s="25" t="s">
        <v>289</v>
      </c>
      <c r="H1788" s="25" t="s">
        <v>56</v>
      </c>
      <c r="I1788" s="25" t="s">
        <v>56</v>
      </c>
      <c r="J1788" s="25" t="s">
        <v>376</v>
      </c>
      <c r="K1788" s="25" t="s">
        <v>65</v>
      </c>
      <c r="L1788" s="25" t="s">
        <v>460</v>
      </c>
      <c r="M1788" s="25" t="s">
        <v>374</v>
      </c>
      <c r="N1788" s="26">
        <v>17509.560000000001</v>
      </c>
      <c r="O1788" s="26">
        <v>23062.46</v>
      </c>
      <c r="P1788" s="27">
        <v>5552.8999999999978</v>
      </c>
      <c r="Q1788" s="28">
        <v>0.31713532493106605</v>
      </c>
      <c r="R1788" s="29">
        <v>3791.42</v>
      </c>
      <c r="S1788" s="29">
        <v>1317.89</v>
      </c>
      <c r="T1788" s="30">
        <v>-2473.5299999999997</v>
      </c>
      <c r="U1788" s="31">
        <v>-0.65240200241598123</v>
      </c>
      <c r="V1788" s="26">
        <v>423.4</v>
      </c>
      <c r="W1788" s="26">
        <v>0</v>
      </c>
      <c r="X1788" s="27">
        <v>-423.4</v>
      </c>
      <c r="Y1788" s="28">
        <v>-1</v>
      </c>
      <c r="Z1788" s="29">
        <v>253.2</v>
      </c>
      <c r="AA1788" s="29">
        <v>0</v>
      </c>
      <c r="AB1788" s="30">
        <v>-253.2</v>
      </c>
      <c r="AC1788" s="32">
        <v>-1</v>
      </c>
      <c r="AD1788" s="26">
        <v>13041.54</v>
      </c>
      <c r="AE1788" s="26">
        <v>16473.650000000001</v>
      </c>
      <c r="AF1788" s="27">
        <v>3432.1100000000006</v>
      </c>
      <c r="AG1788" s="33">
        <v>0.26316754002978177</v>
      </c>
      <c r="AH1788" s="34">
        <v>57</v>
      </c>
      <c r="AI1788" s="34">
        <v>61.5</v>
      </c>
      <c r="AJ1788" s="34">
        <v>4.5</v>
      </c>
      <c r="AK1788" s="32">
        <v>7.8947368421052627E-2</v>
      </c>
      <c r="AL1788" s="35">
        <v>43631.041655092595</v>
      </c>
      <c r="AM1788" s="16"/>
    </row>
    <row r="1789" spans="1:39" ht="24.75" hidden="1" x14ac:dyDescent="0.25">
      <c r="A1789" s="25" t="s">
        <v>367</v>
      </c>
      <c r="B1789" s="25" t="s">
        <v>1040</v>
      </c>
      <c r="C1789" s="39">
        <v>451899</v>
      </c>
      <c r="D1789" s="25" t="s">
        <v>2400</v>
      </c>
      <c r="E1789" s="25" t="s">
        <v>53</v>
      </c>
      <c r="F1789" s="25" t="s">
        <v>54</v>
      </c>
      <c r="G1789" s="25" t="s">
        <v>289</v>
      </c>
      <c r="H1789" s="25" t="s">
        <v>56</v>
      </c>
      <c r="I1789" s="25" t="s">
        <v>56</v>
      </c>
      <c r="J1789" s="25" t="s">
        <v>376</v>
      </c>
      <c r="K1789" s="25" t="s">
        <v>65</v>
      </c>
      <c r="L1789" s="25" t="s">
        <v>460</v>
      </c>
      <c r="M1789" s="25" t="s">
        <v>387</v>
      </c>
      <c r="N1789" s="26">
        <v>32539.17</v>
      </c>
      <c r="O1789" s="26">
        <v>36617.300000000003</v>
      </c>
      <c r="P1789" s="27">
        <v>4078.1300000000047</v>
      </c>
      <c r="Q1789" s="28">
        <v>0.12532987165929571</v>
      </c>
      <c r="R1789" s="29">
        <v>20454.75</v>
      </c>
      <c r="S1789" s="29">
        <v>11887.81</v>
      </c>
      <c r="T1789" s="30">
        <v>-8566.94</v>
      </c>
      <c r="U1789" s="31">
        <v>-0.41882398953788241</v>
      </c>
      <c r="V1789" s="26">
        <v>9161.6200000000008</v>
      </c>
      <c r="W1789" s="26">
        <v>10388.459999999999</v>
      </c>
      <c r="X1789" s="27">
        <v>1226.8399999999983</v>
      </c>
      <c r="Y1789" s="28">
        <v>0.13391081489954815</v>
      </c>
      <c r="Z1789" s="29">
        <v>2922.8</v>
      </c>
      <c r="AA1789" s="29">
        <v>4816</v>
      </c>
      <c r="AB1789" s="30">
        <v>1893.1999999999998</v>
      </c>
      <c r="AC1789" s="32">
        <v>0.64773504858354991</v>
      </c>
      <c r="AD1789" s="26">
        <v>0</v>
      </c>
      <c r="AE1789" s="26">
        <v>4199.03</v>
      </c>
      <c r="AF1789" s="27">
        <v>4199.03</v>
      </c>
      <c r="AG1789" s="18"/>
      <c r="AH1789" s="34">
        <v>159</v>
      </c>
      <c r="AI1789" s="34">
        <v>142</v>
      </c>
      <c r="AJ1789" s="34">
        <v>-17</v>
      </c>
      <c r="AK1789" s="32">
        <v>-0.1069182389937107</v>
      </c>
      <c r="AL1789" s="35">
        <v>43792.041655092595</v>
      </c>
      <c r="AM1789" s="16"/>
    </row>
    <row r="1790" spans="1:39" ht="24.75" hidden="1" x14ac:dyDescent="0.25">
      <c r="A1790" s="25" t="s">
        <v>367</v>
      </c>
      <c r="B1790" s="25" t="s">
        <v>1043</v>
      </c>
      <c r="C1790" s="39">
        <v>451900</v>
      </c>
      <c r="D1790" s="25" t="s">
        <v>2467</v>
      </c>
      <c r="E1790" s="25" t="s">
        <v>53</v>
      </c>
      <c r="F1790" s="25" t="s">
        <v>63</v>
      </c>
      <c r="G1790" s="25" t="s">
        <v>56</v>
      </c>
      <c r="H1790" s="25" t="s">
        <v>56</v>
      </c>
      <c r="I1790" s="25" t="s">
        <v>56</v>
      </c>
      <c r="J1790" s="25" t="s">
        <v>376</v>
      </c>
      <c r="K1790" s="25" t="s">
        <v>65</v>
      </c>
      <c r="L1790" s="25" t="s">
        <v>1045</v>
      </c>
      <c r="M1790" s="25" t="s">
        <v>419</v>
      </c>
      <c r="N1790" s="26">
        <v>0</v>
      </c>
      <c r="O1790" s="26">
        <v>1410.8</v>
      </c>
      <c r="P1790" s="27">
        <v>1410.8</v>
      </c>
      <c r="Q1790" s="18"/>
      <c r="R1790" s="29">
        <v>0</v>
      </c>
      <c r="S1790" s="29">
        <v>0</v>
      </c>
      <c r="T1790" s="30">
        <v>0</v>
      </c>
      <c r="U1790" s="19"/>
      <c r="V1790" s="26">
        <v>0</v>
      </c>
      <c r="W1790" s="26">
        <v>0</v>
      </c>
      <c r="X1790" s="27">
        <v>0</v>
      </c>
      <c r="Y1790" s="18"/>
      <c r="Z1790" s="29">
        <v>0</v>
      </c>
      <c r="AA1790" s="29">
        <v>0</v>
      </c>
      <c r="AB1790" s="30">
        <v>0</v>
      </c>
      <c r="AC1790" s="19"/>
      <c r="AD1790" s="26">
        <v>0</v>
      </c>
      <c r="AE1790" s="26">
        <v>0</v>
      </c>
      <c r="AF1790" s="27">
        <v>0</v>
      </c>
      <c r="AG1790" s="18"/>
      <c r="AH1790" s="34">
        <v>0</v>
      </c>
      <c r="AI1790" s="34">
        <v>0</v>
      </c>
      <c r="AJ1790" s="34">
        <v>0</v>
      </c>
      <c r="AK1790" s="19"/>
      <c r="AL1790" s="35">
        <v>43990.041666666664</v>
      </c>
      <c r="AM1790" s="16"/>
    </row>
    <row r="1791" spans="1:39" ht="24.75" hidden="1" x14ac:dyDescent="0.25">
      <c r="A1791" s="25" t="s">
        <v>367</v>
      </c>
      <c r="B1791" s="25" t="s">
        <v>1043</v>
      </c>
      <c r="C1791" s="39">
        <v>451901</v>
      </c>
      <c r="D1791" s="25" t="s">
        <v>2372</v>
      </c>
      <c r="E1791" s="25" t="s">
        <v>53</v>
      </c>
      <c r="F1791" s="25" t="s">
        <v>54</v>
      </c>
      <c r="G1791" s="25" t="s">
        <v>79</v>
      </c>
      <c r="H1791" s="17"/>
      <c r="I1791" s="17"/>
      <c r="J1791" s="25" t="s">
        <v>376</v>
      </c>
      <c r="K1791" s="25" t="s">
        <v>65</v>
      </c>
      <c r="L1791" s="25" t="s">
        <v>1045</v>
      </c>
      <c r="M1791" s="25" t="s">
        <v>387</v>
      </c>
      <c r="N1791" s="26">
        <v>45597.1</v>
      </c>
      <c r="O1791" s="26">
        <v>50032.02</v>
      </c>
      <c r="P1791" s="27">
        <v>4434.9199999999983</v>
      </c>
      <c r="Q1791" s="28">
        <v>9.7263203142305063E-2</v>
      </c>
      <c r="R1791" s="29">
        <v>13036.84</v>
      </c>
      <c r="S1791" s="29">
        <v>10647.99</v>
      </c>
      <c r="T1791" s="30">
        <v>-2388.8500000000004</v>
      </c>
      <c r="U1791" s="31">
        <v>-0.18323842280798111</v>
      </c>
      <c r="V1791" s="26">
        <v>29475.98</v>
      </c>
      <c r="W1791" s="26">
        <v>32654.89</v>
      </c>
      <c r="X1791" s="27">
        <v>3178.91</v>
      </c>
      <c r="Y1791" s="28">
        <v>0.10784747445207929</v>
      </c>
      <c r="Z1791" s="29">
        <v>3084.28</v>
      </c>
      <c r="AA1791" s="29">
        <v>3534.92</v>
      </c>
      <c r="AB1791" s="30">
        <v>450.63999999999987</v>
      </c>
      <c r="AC1791" s="32">
        <v>0.14610865420778912</v>
      </c>
      <c r="AD1791" s="26">
        <v>0</v>
      </c>
      <c r="AE1791" s="26">
        <v>593.35</v>
      </c>
      <c r="AF1791" s="27">
        <v>593.35</v>
      </c>
      <c r="AG1791" s="18"/>
      <c r="AH1791" s="34">
        <v>140</v>
      </c>
      <c r="AI1791" s="34">
        <v>85.5</v>
      </c>
      <c r="AJ1791" s="34">
        <v>-54.5</v>
      </c>
      <c r="AK1791" s="32">
        <v>-0.38928571428571429</v>
      </c>
      <c r="AL1791" s="35">
        <v>43990.041666666664</v>
      </c>
      <c r="AM1791" s="16"/>
    </row>
    <row r="1792" spans="1:39" ht="33" hidden="1" x14ac:dyDescent="0.25">
      <c r="A1792" s="25" t="s">
        <v>367</v>
      </c>
      <c r="B1792" s="25" t="s">
        <v>1043</v>
      </c>
      <c r="C1792" s="39">
        <v>451903</v>
      </c>
      <c r="D1792" s="25" t="s">
        <v>2119</v>
      </c>
      <c r="E1792" s="25" t="s">
        <v>53</v>
      </c>
      <c r="F1792" s="25" t="s">
        <v>63</v>
      </c>
      <c r="G1792" s="25" t="s">
        <v>56</v>
      </c>
      <c r="H1792" s="25" t="s">
        <v>56</v>
      </c>
      <c r="I1792" s="25" t="s">
        <v>56</v>
      </c>
      <c r="J1792" s="25" t="s">
        <v>376</v>
      </c>
      <c r="K1792" s="25" t="s">
        <v>65</v>
      </c>
      <c r="L1792" s="25" t="s">
        <v>1045</v>
      </c>
      <c r="M1792" s="25" t="s">
        <v>419</v>
      </c>
      <c r="N1792" s="26">
        <v>0</v>
      </c>
      <c r="O1792" s="26">
        <v>1012.7</v>
      </c>
      <c r="P1792" s="27">
        <v>1012.7</v>
      </c>
      <c r="Q1792" s="18"/>
      <c r="R1792" s="29">
        <v>0</v>
      </c>
      <c r="S1792" s="29">
        <v>0</v>
      </c>
      <c r="T1792" s="30">
        <v>0</v>
      </c>
      <c r="U1792" s="19"/>
      <c r="V1792" s="26">
        <v>0</v>
      </c>
      <c r="W1792" s="26">
        <v>0</v>
      </c>
      <c r="X1792" s="27">
        <v>0</v>
      </c>
      <c r="Y1792" s="18"/>
      <c r="Z1792" s="29">
        <v>0</v>
      </c>
      <c r="AA1792" s="29">
        <v>0</v>
      </c>
      <c r="AB1792" s="30">
        <v>0</v>
      </c>
      <c r="AC1792" s="19"/>
      <c r="AD1792" s="26">
        <v>0</v>
      </c>
      <c r="AE1792" s="26">
        <v>0</v>
      </c>
      <c r="AF1792" s="27">
        <v>0</v>
      </c>
      <c r="AG1792" s="18"/>
      <c r="AH1792" s="34">
        <v>0</v>
      </c>
      <c r="AI1792" s="34">
        <v>0</v>
      </c>
      <c r="AJ1792" s="34">
        <v>0</v>
      </c>
      <c r="AK1792" s="19"/>
      <c r="AL1792" s="35">
        <v>43622.999988425923</v>
      </c>
      <c r="AM1792" s="16"/>
    </row>
    <row r="1793" spans="1:39" ht="24.75" hidden="1" x14ac:dyDescent="0.25">
      <c r="A1793" s="25" t="s">
        <v>367</v>
      </c>
      <c r="B1793" s="25" t="s">
        <v>1043</v>
      </c>
      <c r="C1793" s="39">
        <v>451904</v>
      </c>
      <c r="D1793" s="25" t="s">
        <v>2422</v>
      </c>
      <c r="E1793" s="25" t="s">
        <v>53</v>
      </c>
      <c r="F1793" s="25" t="s">
        <v>63</v>
      </c>
      <c r="G1793" s="25" t="s">
        <v>56</v>
      </c>
      <c r="H1793" s="25" t="s">
        <v>56</v>
      </c>
      <c r="I1793" s="25" t="s">
        <v>56</v>
      </c>
      <c r="J1793" s="25" t="s">
        <v>376</v>
      </c>
      <c r="K1793" s="25" t="s">
        <v>65</v>
      </c>
      <c r="L1793" s="25" t="s">
        <v>1045</v>
      </c>
      <c r="M1793" s="25" t="s">
        <v>419</v>
      </c>
      <c r="N1793" s="26">
        <v>0</v>
      </c>
      <c r="O1793" s="26">
        <v>1069.3800000000001</v>
      </c>
      <c r="P1793" s="27">
        <v>1069.3800000000001</v>
      </c>
      <c r="Q1793" s="18"/>
      <c r="R1793" s="29">
        <v>0</v>
      </c>
      <c r="S1793" s="29">
        <v>0</v>
      </c>
      <c r="T1793" s="30">
        <v>0</v>
      </c>
      <c r="U1793" s="19"/>
      <c r="V1793" s="26">
        <v>0</v>
      </c>
      <c r="W1793" s="26">
        <v>0</v>
      </c>
      <c r="X1793" s="27">
        <v>0</v>
      </c>
      <c r="Y1793" s="18"/>
      <c r="Z1793" s="29">
        <v>0</v>
      </c>
      <c r="AA1793" s="29">
        <v>0</v>
      </c>
      <c r="AB1793" s="30">
        <v>0</v>
      </c>
      <c r="AC1793" s="19"/>
      <c r="AD1793" s="26">
        <v>0</v>
      </c>
      <c r="AE1793" s="26">
        <v>0</v>
      </c>
      <c r="AF1793" s="27">
        <v>0</v>
      </c>
      <c r="AG1793" s="18"/>
      <c r="AH1793" s="34">
        <v>0</v>
      </c>
      <c r="AI1793" s="34">
        <v>0</v>
      </c>
      <c r="AJ1793" s="34">
        <v>0</v>
      </c>
      <c r="AK1793" s="19"/>
      <c r="AL1793" s="35">
        <v>43622.999988425923</v>
      </c>
      <c r="AM1793" s="16"/>
    </row>
    <row r="1794" spans="1:39" ht="33" hidden="1" x14ac:dyDescent="0.25">
      <c r="A1794" s="25" t="s">
        <v>367</v>
      </c>
      <c r="B1794" s="25" t="s">
        <v>1043</v>
      </c>
      <c r="C1794" s="39">
        <v>451905</v>
      </c>
      <c r="D1794" s="25" t="s">
        <v>2448</v>
      </c>
      <c r="E1794" s="25" t="s">
        <v>53</v>
      </c>
      <c r="F1794" s="25" t="s">
        <v>63</v>
      </c>
      <c r="G1794" s="25" t="s">
        <v>56</v>
      </c>
      <c r="H1794" s="25" t="s">
        <v>56</v>
      </c>
      <c r="I1794" s="25" t="s">
        <v>56</v>
      </c>
      <c r="J1794" s="25" t="s">
        <v>376</v>
      </c>
      <c r="K1794" s="25" t="s">
        <v>65</v>
      </c>
      <c r="L1794" s="25" t="s">
        <v>1045</v>
      </c>
      <c r="M1794" s="25" t="s">
        <v>419</v>
      </c>
      <c r="N1794" s="26">
        <v>0</v>
      </c>
      <c r="O1794" s="26">
        <v>1613.51</v>
      </c>
      <c r="P1794" s="27">
        <v>1613.51</v>
      </c>
      <c r="Q1794" s="18"/>
      <c r="R1794" s="29">
        <v>0</v>
      </c>
      <c r="S1794" s="29">
        <v>0</v>
      </c>
      <c r="T1794" s="30">
        <v>0</v>
      </c>
      <c r="U1794" s="19"/>
      <c r="V1794" s="26">
        <v>0</v>
      </c>
      <c r="W1794" s="26">
        <v>0</v>
      </c>
      <c r="X1794" s="27">
        <v>0</v>
      </c>
      <c r="Y1794" s="18"/>
      <c r="Z1794" s="29">
        <v>0</v>
      </c>
      <c r="AA1794" s="29">
        <v>0</v>
      </c>
      <c r="AB1794" s="30">
        <v>0</v>
      </c>
      <c r="AC1794" s="19"/>
      <c r="AD1794" s="26">
        <v>0</v>
      </c>
      <c r="AE1794" s="26">
        <v>0</v>
      </c>
      <c r="AF1794" s="27">
        <v>0</v>
      </c>
      <c r="AG1794" s="18"/>
      <c r="AH1794" s="34">
        <v>0</v>
      </c>
      <c r="AI1794" s="34">
        <v>0</v>
      </c>
      <c r="AJ1794" s="34">
        <v>0</v>
      </c>
      <c r="AK1794" s="19"/>
      <c r="AL1794" s="35">
        <v>43622.999988425923</v>
      </c>
      <c r="AM1794" s="16"/>
    </row>
    <row r="1795" spans="1:39" ht="24.75" hidden="1" x14ac:dyDescent="0.25">
      <c r="A1795" s="25" t="s">
        <v>367</v>
      </c>
      <c r="B1795" s="25" t="s">
        <v>1040</v>
      </c>
      <c r="C1795" s="39">
        <v>451906</v>
      </c>
      <c r="D1795" s="25" t="s">
        <v>2439</v>
      </c>
      <c r="E1795" s="25" t="s">
        <v>53</v>
      </c>
      <c r="F1795" s="25" t="s">
        <v>63</v>
      </c>
      <c r="G1795" s="25" t="s">
        <v>56</v>
      </c>
      <c r="H1795" s="25" t="s">
        <v>56</v>
      </c>
      <c r="I1795" s="25" t="s">
        <v>56</v>
      </c>
      <c r="J1795" s="25" t="s">
        <v>376</v>
      </c>
      <c r="K1795" s="25" t="s">
        <v>65</v>
      </c>
      <c r="L1795" s="25" t="s">
        <v>460</v>
      </c>
      <c r="M1795" s="25" t="s">
        <v>419</v>
      </c>
      <c r="N1795" s="26">
        <v>0</v>
      </c>
      <c r="O1795" s="26">
        <v>1566.12</v>
      </c>
      <c r="P1795" s="27">
        <v>1566.12</v>
      </c>
      <c r="Q1795" s="18"/>
      <c r="R1795" s="29">
        <v>0</v>
      </c>
      <c r="S1795" s="29">
        <v>783.06</v>
      </c>
      <c r="T1795" s="30">
        <v>783.06</v>
      </c>
      <c r="U1795" s="19"/>
      <c r="V1795" s="26">
        <v>0</v>
      </c>
      <c r="W1795" s="26">
        <v>0</v>
      </c>
      <c r="X1795" s="27">
        <v>0</v>
      </c>
      <c r="Y1795" s="18"/>
      <c r="Z1795" s="29">
        <v>0</v>
      </c>
      <c r="AA1795" s="29">
        <v>0</v>
      </c>
      <c r="AB1795" s="30">
        <v>0</v>
      </c>
      <c r="AC1795" s="19"/>
      <c r="AD1795" s="26">
        <v>0</v>
      </c>
      <c r="AE1795" s="26">
        <v>0</v>
      </c>
      <c r="AF1795" s="27">
        <v>0</v>
      </c>
      <c r="AG1795" s="18"/>
      <c r="AH1795" s="34">
        <v>0</v>
      </c>
      <c r="AI1795" s="34">
        <v>0</v>
      </c>
      <c r="AJ1795" s="34">
        <v>0</v>
      </c>
      <c r="AK1795" s="19"/>
      <c r="AL1795" s="35">
        <v>43622.999988425923</v>
      </c>
      <c r="AM1795" s="16"/>
    </row>
    <row r="1796" spans="1:39" ht="24.75" hidden="1" x14ac:dyDescent="0.25">
      <c r="A1796" s="25" t="s">
        <v>367</v>
      </c>
      <c r="B1796" s="25" t="s">
        <v>51</v>
      </c>
      <c r="C1796" s="39">
        <v>451907</v>
      </c>
      <c r="D1796" s="25" t="s">
        <v>1995</v>
      </c>
      <c r="E1796" s="25" t="s">
        <v>62</v>
      </c>
      <c r="F1796" s="25" t="s">
        <v>54</v>
      </c>
      <c r="G1796" s="25" t="s">
        <v>69</v>
      </c>
      <c r="H1796" s="17"/>
      <c r="I1796" s="17"/>
      <c r="J1796" s="25" t="s">
        <v>376</v>
      </c>
      <c r="K1796" s="25" t="s">
        <v>65</v>
      </c>
      <c r="L1796" s="25" t="s">
        <v>460</v>
      </c>
      <c r="M1796" s="25" t="s">
        <v>371</v>
      </c>
      <c r="N1796" s="26">
        <v>97457.61</v>
      </c>
      <c r="O1796" s="26">
        <v>142636.96</v>
      </c>
      <c r="P1796" s="27">
        <v>45179.349999999991</v>
      </c>
      <c r="Q1796" s="28">
        <v>0.46357949882005101</v>
      </c>
      <c r="R1796" s="29">
        <v>44673.89</v>
      </c>
      <c r="S1796" s="29">
        <v>38210.74</v>
      </c>
      <c r="T1796" s="30">
        <v>-6463.1500000000015</v>
      </c>
      <c r="U1796" s="31">
        <v>-0.14467399189996666</v>
      </c>
      <c r="V1796" s="26">
        <v>43436.46</v>
      </c>
      <c r="W1796" s="26">
        <v>47622.21</v>
      </c>
      <c r="X1796" s="27">
        <v>4185.75</v>
      </c>
      <c r="Y1796" s="28">
        <v>9.6364897139407768E-2</v>
      </c>
      <c r="Z1796" s="29">
        <v>9347.26</v>
      </c>
      <c r="AA1796" s="29">
        <v>8564.16</v>
      </c>
      <c r="AB1796" s="30">
        <v>-783.10000000000036</v>
      </c>
      <c r="AC1796" s="32">
        <v>-8.3778561845931354E-2</v>
      </c>
      <c r="AD1796" s="26">
        <v>0</v>
      </c>
      <c r="AE1796" s="26">
        <v>42656.74</v>
      </c>
      <c r="AF1796" s="27">
        <v>42656.74</v>
      </c>
      <c r="AG1796" s="18"/>
      <c r="AH1796" s="34">
        <v>356.5</v>
      </c>
      <c r="AI1796" s="34">
        <v>400.5</v>
      </c>
      <c r="AJ1796" s="34">
        <v>44</v>
      </c>
      <c r="AK1796" s="32">
        <v>0.12342215988779803</v>
      </c>
      <c r="AL1796" s="35">
        <v>44225.041666666664</v>
      </c>
      <c r="AM1796" s="16"/>
    </row>
    <row r="1797" spans="1:39" ht="24.75" hidden="1" x14ac:dyDescent="0.25">
      <c r="A1797" s="25" t="s">
        <v>367</v>
      </c>
      <c r="B1797" s="25" t="s">
        <v>1040</v>
      </c>
      <c r="C1797" s="39">
        <v>451908</v>
      </c>
      <c r="D1797" s="25" t="s">
        <v>2207</v>
      </c>
      <c r="E1797" s="25" t="s">
        <v>62</v>
      </c>
      <c r="F1797" s="25" t="s">
        <v>54</v>
      </c>
      <c r="G1797" s="25" t="s">
        <v>289</v>
      </c>
      <c r="H1797" s="17"/>
      <c r="I1797" s="17"/>
      <c r="J1797" s="25" t="s">
        <v>376</v>
      </c>
      <c r="K1797" s="25" t="s">
        <v>65</v>
      </c>
      <c r="L1797" s="25" t="s">
        <v>460</v>
      </c>
      <c r="M1797" s="25" t="s">
        <v>406</v>
      </c>
      <c r="N1797" s="26">
        <v>20651.330000000002</v>
      </c>
      <c r="O1797" s="26">
        <v>10112.790000000001</v>
      </c>
      <c r="P1797" s="27">
        <v>-10538.54</v>
      </c>
      <c r="Q1797" s="28">
        <v>-0.51030805279853642</v>
      </c>
      <c r="R1797" s="29">
        <v>7407.31</v>
      </c>
      <c r="S1797" s="29">
        <v>0</v>
      </c>
      <c r="T1797" s="30">
        <v>-7407.31</v>
      </c>
      <c r="U1797" s="31">
        <v>-1</v>
      </c>
      <c r="V1797" s="26">
        <v>4368.76</v>
      </c>
      <c r="W1797" s="26">
        <v>1532.72</v>
      </c>
      <c r="X1797" s="27">
        <v>-2836.04</v>
      </c>
      <c r="Y1797" s="28">
        <v>-0.64916360706470477</v>
      </c>
      <c r="Z1797" s="29">
        <v>1623.8</v>
      </c>
      <c r="AA1797" s="29">
        <v>0</v>
      </c>
      <c r="AB1797" s="30">
        <v>-1623.8</v>
      </c>
      <c r="AC1797" s="32">
        <v>-1</v>
      </c>
      <c r="AD1797" s="26">
        <v>7251.46</v>
      </c>
      <c r="AE1797" s="26">
        <v>0</v>
      </c>
      <c r="AF1797" s="27">
        <v>-7251.46</v>
      </c>
      <c r="AG1797" s="33">
        <v>-1</v>
      </c>
      <c r="AH1797" s="34">
        <v>99.5</v>
      </c>
      <c r="AI1797" s="34">
        <v>111</v>
      </c>
      <c r="AJ1797" s="34">
        <v>11.5</v>
      </c>
      <c r="AK1797" s="32">
        <v>0.11557788944723618</v>
      </c>
      <c r="AL1797" s="35">
        <v>43736.041655092595</v>
      </c>
      <c r="AM1797" s="16"/>
    </row>
    <row r="1798" spans="1:39" ht="33" hidden="1" x14ac:dyDescent="0.25">
      <c r="A1798" s="25" t="s">
        <v>367</v>
      </c>
      <c r="B1798" s="25" t="s">
        <v>1043</v>
      </c>
      <c r="C1798" s="39">
        <v>451909</v>
      </c>
      <c r="D1798" s="25" t="s">
        <v>2476</v>
      </c>
      <c r="E1798" s="25" t="s">
        <v>171</v>
      </c>
      <c r="F1798" s="25" t="s">
        <v>54</v>
      </c>
      <c r="G1798" s="25" t="s">
        <v>289</v>
      </c>
      <c r="H1798" s="17"/>
      <c r="I1798" s="17"/>
      <c r="J1798" s="25" t="s">
        <v>411</v>
      </c>
      <c r="K1798" s="25" t="s">
        <v>65</v>
      </c>
      <c r="L1798" s="25" t="s">
        <v>1045</v>
      </c>
      <c r="M1798" s="25" t="s">
        <v>374</v>
      </c>
      <c r="N1798" s="26">
        <v>77960.94</v>
      </c>
      <c r="O1798" s="26">
        <v>66918.22</v>
      </c>
      <c r="P1798" s="27">
        <v>-11042.720000000001</v>
      </c>
      <c r="Q1798" s="28">
        <v>-0.14164426442267117</v>
      </c>
      <c r="R1798" s="29">
        <v>25532.35</v>
      </c>
      <c r="S1798" s="29">
        <v>14180.9</v>
      </c>
      <c r="T1798" s="30">
        <v>-11351.449999999999</v>
      </c>
      <c r="U1798" s="31">
        <v>-0.44459088176372324</v>
      </c>
      <c r="V1798" s="26">
        <v>29132.14</v>
      </c>
      <c r="W1798" s="26">
        <v>32296.29</v>
      </c>
      <c r="X1798" s="27">
        <v>3164.1500000000015</v>
      </c>
      <c r="Y1798" s="28">
        <v>0.10861371667168981</v>
      </c>
      <c r="Z1798" s="29">
        <v>4076.77</v>
      </c>
      <c r="AA1798" s="29">
        <v>4504.41</v>
      </c>
      <c r="AB1798" s="30">
        <v>427.63999999999987</v>
      </c>
      <c r="AC1798" s="32">
        <v>0.1048967687654687</v>
      </c>
      <c r="AD1798" s="26">
        <v>19219.68</v>
      </c>
      <c r="AE1798" s="26">
        <v>15521.43</v>
      </c>
      <c r="AF1798" s="27">
        <v>-3698.25</v>
      </c>
      <c r="AG1798" s="33">
        <v>-0.19241995704402987</v>
      </c>
      <c r="AH1798" s="34">
        <v>168</v>
      </c>
      <c r="AI1798" s="34">
        <v>80</v>
      </c>
      <c r="AJ1798" s="34">
        <v>-88</v>
      </c>
      <c r="AK1798" s="32">
        <v>-0.52380952380952384</v>
      </c>
      <c r="AL1798" s="35">
        <v>43999.041666666664</v>
      </c>
      <c r="AM1798" s="16"/>
    </row>
    <row r="1799" spans="1:39" ht="24.75" hidden="1" x14ac:dyDescent="0.25">
      <c r="A1799" s="25" t="s">
        <v>367</v>
      </c>
      <c r="B1799" s="25" t="s">
        <v>1040</v>
      </c>
      <c r="C1799" s="39">
        <v>451910</v>
      </c>
      <c r="D1799" s="25" t="s">
        <v>2492</v>
      </c>
      <c r="E1799" s="25" t="s">
        <v>53</v>
      </c>
      <c r="F1799" s="25" t="s">
        <v>54</v>
      </c>
      <c r="G1799" s="25" t="s">
        <v>289</v>
      </c>
      <c r="H1799" s="25" t="s">
        <v>56</v>
      </c>
      <c r="I1799" s="25" t="s">
        <v>56</v>
      </c>
      <c r="J1799" s="25" t="s">
        <v>376</v>
      </c>
      <c r="K1799" s="25" t="s">
        <v>65</v>
      </c>
      <c r="L1799" s="25" t="s">
        <v>460</v>
      </c>
      <c r="M1799" s="25" t="s">
        <v>1989</v>
      </c>
      <c r="N1799" s="26">
        <v>8061.02</v>
      </c>
      <c r="O1799" s="26">
        <v>3145.22</v>
      </c>
      <c r="P1799" s="27">
        <v>-4915.8000000000011</v>
      </c>
      <c r="Q1799" s="28">
        <v>-0.60982357071437621</v>
      </c>
      <c r="R1799" s="29">
        <v>6083.54</v>
      </c>
      <c r="S1799" s="29">
        <v>305.33</v>
      </c>
      <c r="T1799" s="30">
        <v>-5778.21</v>
      </c>
      <c r="U1799" s="31">
        <v>-0.94981047219217762</v>
      </c>
      <c r="V1799" s="26">
        <v>59.5</v>
      </c>
      <c r="W1799" s="26">
        <v>167.19</v>
      </c>
      <c r="X1799" s="27">
        <v>107.69</v>
      </c>
      <c r="Y1799" s="28">
        <v>1.8099159663865545</v>
      </c>
      <c r="Z1799" s="29">
        <v>159.63999999999999</v>
      </c>
      <c r="AA1799" s="29">
        <v>152</v>
      </c>
      <c r="AB1799" s="30">
        <v>-7.6399999999999864</v>
      </c>
      <c r="AC1799" s="32">
        <v>-4.7857679779503802E-2</v>
      </c>
      <c r="AD1799" s="26">
        <v>1758.34</v>
      </c>
      <c r="AE1799" s="26">
        <v>0</v>
      </c>
      <c r="AF1799" s="27">
        <v>-1758.34</v>
      </c>
      <c r="AG1799" s="33">
        <v>-1</v>
      </c>
      <c r="AH1799" s="34">
        <v>30</v>
      </c>
      <c r="AI1799" s="34">
        <v>30.75</v>
      </c>
      <c r="AJ1799" s="34">
        <v>0.75</v>
      </c>
      <c r="AK1799" s="32">
        <v>2.5000000000000001E-2</v>
      </c>
      <c r="AL1799" s="35">
        <v>43722.041655092595</v>
      </c>
      <c r="AM1799" s="16"/>
    </row>
    <row r="1800" spans="1:39" ht="33" hidden="1" x14ac:dyDescent="0.25">
      <c r="A1800" s="25" t="s">
        <v>367</v>
      </c>
      <c r="B1800" s="25" t="s">
        <v>1040</v>
      </c>
      <c r="C1800" s="39">
        <v>451911</v>
      </c>
      <c r="D1800" s="25" t="s">
        <v>2469</v>
      </c>
      <c r="E1800" s="25" t="s">
        <v>53</v>
      </c>
      <c r="F1800" s="25" t="s">
        <v>54</v>
      </c>
      <c r="G1800" s="25" t="s">
        <v>289</v>
      </c>
      <c r="H1800" s="25" t="s">
        <v>56</v>
      </c>
      <c r="I1800" s="25" t="s">
        <v>56</v>
      </c>
      <c r="J1800" s="25" t="s">
        <v>376</v>
      </c>
      <c r="K1800" s="25" t="s">
        <v>65</v>
      </c>
      <c r="L1800" s="25" t="s">
        <v>460</v>
      </c>
      <c r="M1800" s="25" t="s">
        <v>419</v>
      </c>
      <c r="N1800" s="26">
        <v>0</v>
      </c>
      <c r="O1800" s="26">
        <v>1770.25</v>
      </c>
      <c r="P1800" s="27">
        <v>1770.25</v>
      </c>
      <c r="Q1800" s="18"/>
      <c r="R1800" s="29">
        <v>0</v>
      </c>
      <c r="S1800" s="29">
        <v>0</v>
      </c>
      <c r="T1800" s="30">
        <v>0</v>
      </c>
      <c r="U1800" s="19"/>
      <c r="V1800" s="26">
        <v>0</v>
      </c>
      <c r="W1800" s="26">
        <v>0</v>
      </c>
      <c r="X1800" s="27">
        <v>0</v>
      </c>
      <c r="Y1800" s="18"/>
      <c r="Z1800" s="29">
        <v>0</v>
      </c>
      <c r="AA1800" s="29">
        <v>0</v>
      </c>
      <c r="AB1800" s="30">
        <v>0</v>
      </c>
      <c r="AC1800" s="19"/>
      <c r="AD1800" s="26">
        <v>0</v>
      </c>
      <c r="AE1800" s="26">
        <v>0</v>
      </c>
      <c r="AF1800" s="27">
        <v>0</v>
      </c>
      <c r="AG1800" s="18"/>
      <c r="AH1800" s="34">
        <v>0</v>
      </c>
      <c r="AI1800" s="34">
        <v>16.75</v>
      </c>
      <c r="AJ1800" s="34">
        <v>16.75</v>
      </c>
      <c r="AK1800" s="19"/>
      <c r="AL1800" s="35">
        <v>43616.999988425923</v>
      </c>
      <c r="AM1800" s="16"/>
    </row>
    <row r="1801" spans="1:39" ht="33" hidden="1" x14ac:dyDescent="0.25">
      <c r="A1801" s="25" t="s">
        <v>367</v>
      </c>
      <c r="B1801" s="25" t="s">
        <v>1040</v>
      </c>
      <c r="C1801" s="39">
        <v>451913</v>
      </c>
      <c r="D1801" s="25" t="s">
        <v>2265</v>
      </c>
      <c r="E1801" s="25" t="s">
        <v>53</v>
      </c>
      <c r="F1801" s="25" t="s">
        <v>54</v>
      </c>
      <c r="G1801" s="25" t="s">
        <v>289</v>
      </c>
      <c r="H1801" s="25" t="s">
        <v>56</v>
      </c>
      <c r="I1801" s="25" t="s">
        <v>56</v>
      </c>
      <c r="J1801" s="25" t="s">
        <v>401</v>
      </c>
      <c r="K1801" s="25" t="s">
        <v>65</v>
      </c>
      <c r="L1801" s="25" t="s">
        <v>484</v>
      </c>
      <c r="M1801" s="25" t="s">
        <v>406</v>
      </c>
      <c r="N1801" s="26">
        <v>15528.95</v>
      </c>
      <c r="O1801" s="26">
        <v>11711.39</v>
      </c>
      <c r="P1801" s="27">
        <v>-3817.5600000000013</v>
      </c>
      <c r="Q1801" s="28">
        <v>-0.24583503714030899</v>
      </c>
      <c r="R1801" s="29">
        <v>7817.87</v>
      </c>
      <c r="S1801" s="29">
        <v>4768.45</v>
      </c>
      <c r="T1801" s="30">
        <v>-3049.42</v>
      </c>
      <c r="U1801" s="31">
        <v>-0.39005764997371406</v>
      </c>
      <c r="V1801" s="26">
        <v>1517.26</v>
      </c>
      <c r="W1801" s="26">
        <v>627.73</v>
      </c>
      <c r="X1801" s="27">
        <v>-889.53</v>
      </c>
      <c r="Y1801" s="28">
        <v>-0.58627394118344911</v>
      </c>
      <c r="Z1801" s="29">
        <v>1387.68</v>
      </c>
      <c r="AA1801" s="29">
        <v>943</v>
      </c>
      <c r="AB1801" s="30">
        <v>-444.68000000000006</v>
      </c>
      <c r="AC1801" s="32">
        <v>-0.32044851839040706</v>
      </c>
      <c r="AD1801" s="26">
        <v>4806.1400000000003</v>
      </c>
      <c r="AE1801" s="26">
        <v>0</v>
      </c>
      <c r="AF1801" s="27">
        <v>-4806.1400000000003</v>
      </c>
      <c r="AG1801" s="33">
        <v>-1</v>
      </c>
      <c r="AH1801" s="34">
        <v>50</v>
      </c>
      <c r="AI1801" s="34">
        <v>59.5</v>
      </c>
      <c r="AJ1801" s="34">
        <v>9.5</v>
      </c>
      <c r="AK1801" s="32">
        <v>0.19</v>
      </c>
      <c r="AL1801" s="35">
        <v>43820.041655092595</v>
      </c>
      <c r="AM1801" s="16"/>
    </row>
    <row r="1802" spans="1:39" ht="33" hidden="1" x14ac:dyDescent="0.25">
      <c r="A1802" s="25" t="s">
        <v>367</v>
      </c>
      <c r="B1802" s="25" t="s">
        <v>51</v>
      </c>
      <c r="C1802" s="39">
        <v>451914</v>
      </c>
      <c r="D1802" s="25" t="s">
        <v>2266</v>
      </c>
      <c r="E1802" s="25" t="s">
        <v>53</v>
      </c>
      <c r="F1802" s="25" t="s">
        <v>63</v>
      </c>
      <c r="G1802" s="25" t="s">
        <v>56</v>
      </c>
      <c r="H1802" s="17"/>
      <c r="I1802" s="17"/>
      <c r="J1802" s="25" t="s">
        <v>401</v>
      </c>
      <c r="K1802" s="25" t="s">
        <v>65</v>
      </c>
      <c r="L1802" s="25" t="s">
        <v>484</v>
      </c>
      <c r="M1802" s="25" t="s">
        <v>419</v>
      </c>
      <c r="N1802" s="26">
        <v>0</v>
      </c>
      <c r="O1802" s="26">
        <v>38911.24</v>
      </c>
      <c r="P1802" s="27">
        <v>38911.24</v>
      </c>
      <c r="Q1802" s="18"/>
      <c r="R1802" s="29">
        <v>0</v>
      </c>
      <c r="S1802" s="29">
        <v>5434.95</v>
      </c>
      <c r="T1802" s="30">
        <v>5434.95</v>
      </c>
      <c r="U1802" s="19"/>
      <c r="V1802" s="26">
        <v>0</v>
      </c>
      <c r="W1802" s="26">
        <v>0</v>
      </c>
      <c r="X1802" s="27">
        <v>0</v>
      </c>
      <c r="Y1802" s="18"/>
      <c r="Z1802" s="29">
        <v>0</v>
      </c>
      <c r="AA1802" s="29">
        <v>0</v>
      </c>
      <c r="AB1802" s="30">
        <v>0</v>
      </c>
      <c r="AC1802" s="19"/>
      <c r="AD1802" s="26">
        <v>0</v>
      </c>
      <c r="AE1802" s="26">
        <v>13128.34</v>
      </c>
      <c r="AF1802" s="27">
        <v>13128.34</v>
      </c>
      <c r="AG1802" s="18"/>
      <c r="AH1802" s="34">
        <v>0</v>
      </c>
      <c r="AI1802" s="34">
        <v>0</v>
      </c>
      <c r="AJ1802" s="34">
        <v>0</v>
      </c>
      <c r="AK1802" s="19"/>
      <c r="AL1802" s="35">
        <v>44056.041666666664</v>
      </c>
      <c r="AM1802" s="16"/>
    </row>
    <row r="1803" spans="1:39" ht="33" hidden="1" x14ac:dyDescent="0.25">
      <c r="A1803" s="25" t="s">
        <v>367</v>
      </c>
      <c r="B1803" s="25" t="s">
        <v>1040</v>
      </c>
      <c r="C1803" s="39">
        <v>451916</v>
      </c>
      <c r="D1803" s="25" t="s">
        <v>2264</v>
      </c>
      <c r="E1803" s="25" t="s">
        <v>53</v>
      </c>
      <c r="F1803" s="25" t="s">
        <v>54</v>
      </c>
      <c r="G1803" s="25" t="s">
        <v>74</v>
      </c>
      <c r="H1803" s="25" t="s">
        <v>83</v>
      </c>
      <c r="I1803" s="25" t="s">
        <v>69</v>
      </c>
      <c r="J1803" s="17"/>
      <c r="K1803" s="25" t="s">
        <v>65</v>
      </c>
      <c r="L1803" s="25" t="s">
        <v>484</v>
      </c>
      <c r="M1803" s="25" t="s">
        <v>1989</v>
      </c>
      <c r="N1803" s="26">
        <v>388842.33</v>
      </c>
      <c r="O1803" s="26">
        <v>326960.07</v>
      </c>
      <c r="P1803" s="27">
        <v>-61882.260000000009</v>
      </c>
      <c r="Q1803" s="28">
        <v>-0.15914486470647371</v>
      </c>
      <c r="R1803" s="29">
        <v>7677.97</v>
      </c>
      <c r="S1803" s="29">
        <v>0</v>
      </c>
      <c r="T1803" s="30">
        <v>-7677.97</v>
      </c>
      <c r="U1803" s="31">
        <v>-1</v>
      </c>
      <c r="V1803" s="26">
        <v>0</v>
      </c>
      <c r="W1803" s="26">
        <v>0</v>
      </c>
      <c r="X1803" s="27">
        <v>0</v>
      </c>
      <c r="Y1803" s="18"/>
      <c r="Z1803" s="29">
        <v>907.09</v>
      </c>
      <c r="AA1803" s="29">
        <v>0</v>
      </c>
      <c r="AB1803" s="30">
        <v>-907.09</v>
      </c>
      <c r="AC1803" s="32">
        <v>-1</v>
      </c>
      <c r="AD1803" s="26">
        <v>380257.27</v>
      </c>
      <c r="AE1803" s="26">
        <v>0</v>
      </c>
      <c r="AF1803" s="27">
        <v>-380257.27</v>
      </c>
      <c r="AG1803" s="33">
        <v>-1</v>
      </c>
      <c r="AH1803" s="34">
        <v>109.5</v>
      </c>
      <c r="AI1803" s="34">
        <v>122.1</v>
      </c>
      <c r="AJ1803" s="34">
        <v>12.599999999999994</v>
      </c>
      <c r="AK1803" s="32">
        <v>0.11506849315068488</v>
      </c>
      <c r="AL1803" s="35">
        <v>43562.041655092595</v>
      </c>
      <c r="AM1803" s="16"/>
    </row>
    <row r="1804" spans="1:39" ht="33" hidden="1" x14ac:dyDescent="0.25">
      <c r="A1804" s="25" t="s">
        <v>367</v>
      </c>
      <c r="B1804" s="25" t="s">
        <v>1040</v>
      </c>
      <c r="C1804" s="39">
        <v>451920</v>
      </c>
      <c r="D1804" s="25" t="s">
        <v>2337</v>
      </c>
      <c r="E1804" s="25" t="s">
        <v>53</v>
      </c>
      <c r="F1804" s="25" t="s">
        <v>54</v>
      </c>
      <c r="G1804" s="25" t="s">
        <v>74</v>
      </c>
      <c r="H1804" s="25" t="s">
        <v>56</v>
      </c>
      <c r="I1804" s="25" t="s">
        <v>56</v>
      </c>
      <c r="J1804" s="17"/>
      <c r="K1804" s="25" t="s">
        <v>65</v>
      </c>
      <c r="L1804" s="25" t="s">
        <v>484</v>
      </c>
      <c r="M1804" s="25" t="s">
        <v>1989</v>
      </c>
      <c r="N1804" s="26">
        <v>6646.12</v>
      </c>
      <c r="O1804" s="26">
        <v>6707.27</v>
      </c>
      <c r="P1804" s="27">
        <v>61.150000000000546</v>
      </c>
      <c r="Q1804" s="28">
        <v>9.2008570414016822E-3</v>
      </c>
      <c r="R1804" s="29">
        <v>477.78</v>
      </c>
      <c r="S1804" s="29">
        <v>0</v>
      </c>
      <c r="T1804" s="30">
        <v>-477.78</v>
      </c>
      <c r="U1804" s="31">
        <v>-1</v>
      </c>
      <c r="V1804" s="26">
        <v>191.85</v>
      </c>
      <c r="W1804" s="26">
        <v>0</v>
      </c>
      <c r="X1804" s="27">
        <v>-191.85</v>
      </c>
      <c r="Y1804" s="28">
        <v>-1</v>
      </c>
      <c r="Z1804" s="29">
        <v>42.45</v>
      </c>
      <c r="AA1804" s="29">
        <v>0</v>
      </c>
      <c r="AB1804" s="30">
        <v>-42.45</v>
      </c>
      <c r="AC1804" s="32">
        <v>-1</v>
      </c>
      <c r="AD1804" s="26">
        <v>5934.04</v>
      </c>
      <c r="AE1804" s="26">
        <v>0</v>
      </c>
      <c r="AF1804" s="27">
        <v>-5934.04</v>
      </c>
      <c r="AG1804" s="33">
        <v>-1</v>
      </c>
      <c r="AH1804" s="34">
        <v>6.5</v>
      </c>
      <c r="AI1804" s="34">
        <v>4</v>
      </c>
      <c r="AJ1804" s="34">
        <v>-2.5</v>
      </c>
      <c r="AK1804" s="32">
        <v>-0.38461538461538464</v>
      </c>
      <c r="AL1804" s="35">
        <v>43509.041655092595</v>
      </c>
      <c r="AM1804" s="16"/>
    </row>
    <row r="1805" spans="1:39" ht="33" hidden="1" x14ac:dyDescent="0.25">
      <c r="A1805" s="25" t="s">
        <v>367</v>
      </c>
      <c r="B1805" s="25" t="s">
        <v>1040</v>
      </c>
      <c r="C1805" s="39">
        <v>451922</v>
      </c>
      <c r="D1805" s="25" t="s">
        <v>2345</v>
      </c>
      <c r="E1805" s="25" t="s">
        <v>53</v>
      </c>
      <c r="F1805" s="25" t="s">
        <v>54</v>
      </c>
      <c r="G1805" s="25" t="s">
        <v>289</v>
      </c>
      <c r="H1805" s="25" t="s">
        <v>56</v>
      </c>
      <c r="I1805" s="25" t="s">
        <v>56</v>
      </c>
      <c r="J1805" s="25" t="s">
        <v>381</v>
      </c>
      <c r="K1805" s="25" t="s">
        <v>65</v>
      </c>
      <c r="L1805" s="25" t="s">
        <v>431</v>
      </c>
      <c r="M1805" s="25" t="s">
        <v>415</v>
      </c>
      <c r="N1805" s="26">
        <v>47352.74</v>
      </c>
      <c r="O1805" s="26">
        <v>57858.47</v>
      </c>
      <c r="P1805" s="27">
        <v>10505.730000000003</v>
      </c>
      <c r="Q1805" s="28">
        <v>0.22186107921104467</v>
      </c>
      <c r="R1805" s="29">
        <v>13085.39</v>
      </c>
      <c r="S1805" s="29">
        <v>1233.2</v>
      </c>
      <c r="T1805" s="30">
        <v>-11852.189999999999</v>
      </c>
      <c r="U1805" s="31">
        <v>-0.90575748984172422</v>
      </c>
      <c r="V1805" s="26">
        <v>11663.38</v>
      </c>
      <c r="W1805" s="26">
        <v>15064.46</v>
      </c>
      <c r="X1805" s="27">
        <v>3401.08</v>
      </c>
      <c r="Y1805" s="28">
        <v>0.29160329167016769</v>
      </c>
      <c r="Z1805" s="29">
        <v>1529.2</v>
      </c>
      <c r="AA1805" s="29">
        <v>0</v>
      </c>
      <c r="AB1805" s="30">
        <v>-1529.2</v>
      </c>
      <c r="AC1805" s="32">
        <v>-1</v>
      </c>
      <c r="AD1805" s="26">
        <v>21074.77</v>
      </c>
      <c r="AE1805" s="26">
        <v>9662.82</v>
      </c>
      <c r="AF1805" s="27">
        <v>-11411.95</v>
      </c>
      <c r="AG1805" s="33">
        <v>-0.54149819903135366</v>
      </c>
      <c r="AH1805" s="34">
        <v>189</v>
      </c>
      <c r="AI1805" s="34">
        <v>159.75</v>
      </c>
      <c r="AJ1805" s="34">
        <v>-29.25</v>
      </c>
      <c r="AK1805" s="32">
        <v>-0.15476190476190477</v>
      </c>
      <c r="AL1805" s="35">
        <v>43612.999988425923</v>
      </c>
      <c r="AM1805" s="16"/>
    </row>
    <row r="1806" spans="1:39" ht="24.75" hidden="1" x14ac:dyDescent="0.25">
      <c r="A1806" s="25" t="s">
        <v>367</v>
      </c>
      <c r="B1806" s="25" t="s">
        <v>1040</v>
      </c>
      <c r="C1806" s="39">
        <v>451924</v>
      </c>
      <c r="D1806" s="25" t="s">
        <v>2348</v>
      </c>
      <c r="E1806" s="25" t="s">
        <v>53</v>
      </c>
      <c r="F1806" s="25" t="s">
        <v>54</v>
      </c>
      <c r="G1806" s="25" t="s">
        <v>289</v>
      </c>
      <c r="H1806" s="25" t="s">
        <v>56</v>
      </c>
      <c r="I1806" s="25" t="s">
        <v>56</v>
      </c>
      <c r="J1806" s="17"/>
      <c r="K1806" s="25" t="s">
        <v>65</v>
      </c>
      <c r="L1806" s="25" t="s">
        <v>435</v>
      </c>
      <c r="M1806" s="25" t="s">
        <v>468</v>
      </c>
      <c r="N1806" s="26">
        <v>26994.3</v>
      </c>
      <c r="O1806" s="26">
        <v>22842.28</v>
      </c>
      <c r="P1806" s="27">
        <v>-4152.0200000000004</v>
      </c>
      <c r="Q1806" s="28">
        <v>-0.15381098972746099</v>
      </c>
      <c r="R1806" s="29">
        <v>9695.01</v>
      </c>
      <c r="S1806" s="29">
        <v>7483.54</v>
      </c>
      <c r="T1806" s="30">
        <v>-2211.4700000000003</v>
      </c>
      <c r="U1806" s="31">
        <v>-0.22810394213105506</v>
      </c>
      <c r="V1806" s="26">
        <v>7267.69</v>
      </c>
      <c r="W1806" s="26">
        <v>7058.9</v>
      </c>
      <c r="X1806" s="27">
        <v>-208.78999999999996</v>
      </c>
      <c r="Y1806" s="28">
        <v>-2.8728523093307499E-2</v>
      </c>
      <c r="Z1806" s="29">
        <v>3381.6</v>
      </c>
      <c r="AA1806" s="29">
        <v>326.52</v>
      </c>
      <c r="AB1806" s="30">
        <v>-3055.08</v>
      </c>
      <c r="AC1806" s="32">
        <v>-0.90344215755855217</v>
      </c>
      <c r="AD1806" s="26">
        <v>6650</v>
      </c>
      <c r="AE1806" s="26">
        <v>5425</v>
      </c>
      <c r="AF1806" s="27">
        <v>-1225</v>
      </c>
      <c r="AG1806" s="33">
        <v>-0.18421052631578946</v>
      </c>
      <c r="AH1806" s="34">
        <v>150</v>
      </c>
      <c r="AI1806" s="34">
        <v>121.25</v>
      </c>
      <c r="AJ1806" s="34">
        <v>-28.75</v>
      </c>
      <c r="AK1806" s="32">
        <v>-0.19166666666666668</v>
      </c>
      <c r="AL1806" s="35">
        <v>43543.041655092595</v>
      </c>
      <c r="AM1806" s="16"/>
    </row>
    <row r="1807" spans="1:39" ht="24.75" hidden="1" x14ac:dyDescent="0.25">
      <c r="A1807" s="25" t="s">
        <v>367</v>
      </c>
      <c r="B1807" s="25" t="s">
        <v>51</v>
      </c>
      <c r="C1807" s="39">
        <v>451927</v>
      </c>
      <c r="D1807" s="25" t="s">
        <v>2346</v>
      </c>
      <c r="E1807" s="25" t="s">
        <v>53</v>
      </c>
      <c r="F1807" s="25" t="s">
        <v>54</v>
      </c>
      <c r="G1807" s="25" t="s">
        <v>289</v>
      </c>
      <c r="H1807" s="25" t="s">
        <v>56</v>
      </c>
      <c r="I1807" s="25" t="s">
        <v>56</v>
      </c>
      <c r="J1807" s="25" t="s">
        <v>401</v>
      </c>
      <c r="K1807" s="25" t="s">
        <v>65</v>
      </c>
      <c r="L1807" s="25" t="s">
        <v>484</v>
      </c>
      <c r="M1807" s="25" t="s">
        <v>379</v>
      </c>
      <c r="N1807" s="26">
        <v>118712.87</v>
      </c>
      <c r="O1807" s="26">
        <v>62747.8</v>
      </c>
      <c r="P1807" s="27">
        <v>-55965.069999999992</v>
      </c>
      <c r="Q1807" s="28">
        <v>-0.47143220444421902</v>
      </c>
      <c r="R1807" s="29">
        <v>6914.56</v>
      </c>
      <c r="S1807" s="29">
        <v>7237.7</v>
      </c>
      <c r="T1807" s="30">
        <v>323.13999999999942</v>
      </c>
      <c r="U1807" s="31">
        <v>4.6733270085153558E-2</v>
      </c>
      <c r="V1807" s="26">
        <v>14257.64</v>
      </c>
      <c r="W1807" s="26">
        <v>0</v>
      </c>
      <c r="X1807" s="27">
        <v>-14257.64</v>
      </c>
      <c r="Y1807" s="28">
        <v>-1</v>
      </c>
      <c r="Z1807" s="29">
        <v>367.9</v>
      </c>
      <c r="AA1807" s="29">
        <v>165.5</v>
      </c>
      <c r="AB1807" s="30">
        <v>-202.39999999999998</v>
      </c>
      <c r="AC1807" s="32">
        <v>-0.55014949714596351</v>
      </c>
      <c r="AD1807" s="26">
        <v>97172.77</v>
      </c>
      <c r="AE1807" s="26">
        <v>26443.69</v>
      </c>
      <c r="AF1807" s="27">
        <v>-70729.08</v>
      </c>
      <c r="AG1807" s="33">
        <v>-0.72786934035121154</v>
      </c>
      <c r="AH1807" s="34">
        <v>101</v>
      </c>
      <c r="AI1807" s="34">
        <v>109.1</v>
      </c>
      <c r="AJ1807" s="34">
        <v>8.0999999999999943</v>
      </c>
      <c r="AK1807" s="32">
        <v>8.0198019801980144E-2</v>
      </c>
      <c r="AL1807" s="35">
        <v>44252.041666666664</v>
      </c>
      <c r="AM1807" s="16"/>
    </row>
    <row r="1808" spans="1:39" ht="33" hidden="1" x14ac:dyDescent="0.25">
      <c r="A1808" s="25" t="s">
        <v>367</v>
      </c>
      <c r="B1808" s="25" t="s">
        <v>1040</v>
      </c>
      <c r="C1808" s="39">
        <v>451928</v>
      </c>
      <c r="D1808" s="25" t="s">
        <v>2338</v>
      </c>
      <c r="E1808" s="25" t="s">
        <v>53</v>
      </c>
      <c r="F1808" s="25" t="s">
        <v>54</v>
      </c>
      <c r="G1808" s="25" t="s">
        <v>75</v>
      </c>
      <c r="H1808" s="25" t="s">
        <v>74</v>
      </c>
      <c r="I1808" s="25" t="s">
        <v>56</v>
      </c>
      <c r="J1808" s="17"/>
      <c r="K1808" s="25" t="s">
        <v>65</v>
      </c>
      <c r="L1808" s="25" t="s">
        <v>404</v>
      </c>
      <c r="M1808" s="25" t="s">
        <v>2033</v>
      </c>
      <c r="N1808" s="26">
        <v>170418.57</v>
      </c>
      <c r="O1808" s="26">
        <v>36400.839999999997</v>
      </c>
      <c r="P1808" s="27">
        <v>-134017.73000000001</v>
      </c>
      <c r="Q1808" s="28">
        <v>-0.78640332447338346</v>
      </c>
      <c r="R1808" s="29">
        <v>85568.4</v>
      </c>
      <c r="S1808" s="29">
        <v>-5.93</v>
      </c>
      <c r="T1808" s="30">
        <v>-85574.329999999987</v>
      </c>
      <c r="U1808" s="31">
        <v>-1.0000693012841189</v>
      </c>
      <c r="V1808" s="26">
        <v>20663.2</v>
      </c>
      <c r="W1808" s="26">
        <v>20286.73</v>
      </c>
      <c r="X1808" s="27">
        <v>-376.47000000000116</v>
      </c>
      <c r="Y1808" s="28">
        <v>-1.8219346471021001E-2</v>
      </c>
      <c r="Z1808" s="29">
        <v>29762.2</v>
      </c>
      <c r="AA1808" s="29">
        <v>16194.25</v>
      </c>
      <c r="AB1808" s="30">
        <v>-13567.95</v>
      </c>
      <c r="AC1808" s="32">
        <v>-0.45587859768431099</v>
      </c>
      <c r="AD1808" s="26">
        <v>34424.769999999997</v>
      </c>
      <c r="AE1808" s="26">
        <v>-74.209999999999994</v>
      </c>
      <c r="AF1808" s="27">
        <v>-34498.979999999996</v>
      </c>
      <c r="AG1808" s="33">
        <v>-1.002155715201583</v>
      </c>
      <c r="AH1808" s="34">
        <v>947</v>
      </c>
      <c r="AI1808" s="34">
        <v>768.5</v>
      </c>
      <c r="AJ1808" s="34">
        <v>-178.5</v>
      </c>
      <c r="AK1808" s="32">
        <v>-0.18848996832101372</v>
      </c>
      <c r="AL1808" s="35">
        <v>43544.041655092595</v>
      </c>
      <c r="AM1808" s="16"/>
    </row>
    <row r="1809" spans="1:39" ht="24.75" hidden="1" x14ac:dyDescent="0.25">
      <c r="A1809" s="25" t="s">
        <v>367</v>
      </c>
      <c r="B1809" s="25" t="s">
        <v>1040</v>
      </c>
      <c r="C1809" s="39">
        <v>451930</v>
      </c>
      <c r="D1809" s="25" t="s">
        <v>2376</v>
      </c>
      <c r="E1809" s="25" t="s">
        <v>53</v>
      </c>
      <c r="F1809" s="25" t="s">
        <v>54</v>
      </c>
      <c r="G1809" s="25" t="s">
        <v>289</v>
      </c>
      <c r="H1809" s="25" t="s">
        <v>56</v>
      </c>
      <c r="I1809" s="25" t="s">
        <v>56</v>
      </c>
      <c r="J1809" s="25" t="s">
        <v>369</v>
      </c>
      <c r="K1809" s="25" t="s">
        <v>65</v>
      </c>
      <c r="L1809" s="25" t="s">
        <v>370</v>
      </c>
      <c r="M1809" s="25" t="s">
        <v>387</v>
      </c>
      <c r="N1809" s="26">
        <v>22100.52</v>
      </c>
      <c r="O1809" s="26">
        <v>40292.81</v>
      </c>
      <c r="P1809" s="27">
        <v>18192.289999999997</v>
      </c>
      <c r="Q1809" s="28">
        <v>0.82316117448820192</v>
      </c>
      <c r="R1809" s="29">
        <v>8130.7</v>
      </c>
      <c r="S1809" s="29">
        <v>7256.91</v>
      </c>
      <c r="T1809" s="30">
        <v>-873.79</v>
      </c>
      <c r="U1809" s="31">
        <v>-0.10746799168583271</v>
      </c>
      <c r="V1809" s="26">
        <v>7080.33</v>
      </c>
      <c r="W1809" s="26">
        <v>6844.28</v>
      </c>
      <c r="X1809" s="27">
        <v>-236.05000000000018</v>
      </c>
      <c r="Y1809" s="28">
        <v>-3.3338841551170666E-2</v>
      </c>
      <c r="Z1809" s="29">
        <v>1757.8</v>
      </c>
      <c r="AA1809" s="29">
        <v>287.06</v>
      </c>
      <c r="AB1809" s="30">
        <v>-1470.74</v>
      </c>
      <c r="AC1809" s="32">
        <v>-0.83669359426555923</v>
      </c>
      <c r="AD1809" s="26">
        <v>5131.6899999999996</v>
      </c>
      <c r="AE1809" s="26">
        <v>7241.74</v>
      </c>
      <c r="AF1809" s="27">
        <v>2110.0500000000002</v>
      </c>
      <c r="AG1809" s="33">
        <v>0.41118033240511415</v>
      </c>
      <c r="AH1809" s="34">
        <v>115.5</v>
      </c>
      <c r="AI1809" s="34">
        <v>113.5</v>
      </c>
      <c r="AJ1809" s="34">
        <v>-2</v>
      </c>
      <c r="AK1809" s="32">
        <v>-1.7316017316017316E-2</v>
      </c>
      <c r="AL1809" s="35">
        <v>43575.041655092595</v>
      </c>
      <c r="AM1809" s="16"/>
    </row>
    <row r="1810" spans="1:39" ht="24.75" hidden="1" x14ac:dyDescent="0.25">
      <c r="A1810" s="25" t="s">
        <v>367</v>
      </c>
      <c r="B1810" s="25" t="s">
        <v>1043</v>
      </c>
      <c r="C1810" s="39">
        <v>451931</v>
      </c>
      <c r="D1810" s="25" t="s">
        <v>2383</v>
      </c>
      <c r="E1810" s="25" t="s">
        <v>53</v>
      </c>
      <c r="F1810" s="25" t="s">
        <v>63</v>
      </c>
      <c r="G1810" s="25" t="s">
        <v>56</v>
      </c>
      <c r="H1810" s="25" t="s">
        <v>56</v>
      </c>
      <c r="I1810" s="25" t="s">
        <v>56</v>
      </c>
      <c r="J1810" s="25" t="s">
        <v>369</v>
      </c>
      <c r="K1810" s="25" t="s">
        <v>65</v>
      </c>
      <c r="L1810" s="25" t="s">
        <v>1045</v>
      </c>
      <c r="M1810" s="25" t="s">
        <v>419</v>
      </c>
      <c r="N1810" s="26">
        <v>0</v>
      </c>
      <c r="O1810" s="26">
        <v>0</v>
      </c>
      <c r="P1810" s="27">
        <v>0</v>
      </c>
      <c r="Q1810" s="18"/>
      <c r="R1810" s="29">
        <v>0</v>
      </c>
      <c r="S1810" s="29">
        <v>0</v>
      </c>
      <c r="T1810" s="30">
        <v>0</v>
      </c>
      <c r="U1810" s="19"/>
      <c r="V1810" s="26">
        <v>0</v>
      </c>
      <c r="W1810" s="26">
        <v>0</v>
      </c>
      <c r="X1810" s="27">
        <v>0</v>
      </c>
      <c r="Y1810" s="18"/>
      <c r="Z1810" s="29">
        <v>0</v>
      </c>
      <c r="AA1810" s="29">
        <v>0</v>
      </c>
      <c r="AB1810" s="30">
        <v>0</v>
      </c>
      <c r="AC1810" s="19"/>
      <c r="AD1810" s="26">
        <v>0</v>
      </c>
      <c r="AE1810" s="26">
        <v>0</v>
      </c>
      <c r="AF1810" s="27">
        <v>0</v>
      </c>
      <c r="AG1810" s="18"/>
      <c r="AH1810" s="34">
        <v>0</v>
      </c>
      <c r="AI1810" s="34">
        <v>0</v>
      </c>
      <c r="AJ1810" s="34">
        <v>0</v>
      </c>
      <c r="AK1810" s="19"/>
      <c r="AL1810" s="35">
        <v>43567.041655092595</v>
      </c>
      <c r="AM1810" s="16"/>
    </row>
    <row r="1811" spans="1:39" ht="24.75" hidden="1" x14ac:dyDescent="0.25">
      <c r="A1811" s="25" t="s">
        <v>367</v>
      </c>
      <c r="B1811" s="25" t="s">
        <v>1040</v>
      </c>
      <c r="C1811" s="39">
        <v>451932</v>
      </c>
      <c r="D1811" s="25" t="s">
        <v>2368</v>
      </c>
      <c r="E1811" s="25" t="s">
        <v>53</v>
      </c>
      <c r="F1811" s="25" t="s">
        <v>54</v>
      </c>
      <c r="G1811" s="25" t="s">
        <v>83</v>
      </c>
      <c r="H1811" s="25" t="s">
        <v>56</v>
      </c>
      <c r="I1811" s="25" t="s">
        <v>56</v>
      </c>
      <c r="J1811" s="17"/>
      <c r="K1811" s="25" t="s">
        <v>65</v>
      </c>
      <c r="L1811" s="25" t="s">
        <v>370</v>
      </c>
      <c r="M1811" s="25" t="s">
        <v>387</v>
      </c>
      <c r="N1811" s="26">
        <v>5886.27</v>
      </c>
      <c r="O1811" s="26">
        <v>7971.05</v>
      </c>
      <c r="P1811" s="27">
        <v>2084.7799999999997</v>
      </c>
      <c r="Q1811" s="28">
        <v>0.3541767536997113</v>
      </c>
      <c r="R1811" s="29">
        <v>4689.87</v>
      </c>
      <c r="S1811" s="29">
        <v>461.84</v>
      </c>
      <c r="T1811" s="30">
        <v>-4228.03</v>
      </c>
      <c r="U1811" s="31">
        <v>-0.90152392283794647</v>
      </c>
      <c r="V1811" s="26">
        <v>299.60000000000002</v>
      </c>
      <c r="W1811" s="26">
        <v>1114.27</v>
      </c>
      <c r="X1811" s="27">
        <v>814.67</v>
      </c>
      <c r="Y1811" s="28">
        <v>2.7191922563417887</v>
      </c>
      <c r="Z1811" s="29">
        <v>896.8</v>
      </c>
      <c r="AA1811" s="29">
        <v>76.2</v>
      </c>
      <c r="AB1811" s="30">
        <v>-820.59999999999991</v>
      </c>
      <c r="AC1811" s="32">
        <v>-0.91503122212310428</v>
      </c>
      <c r="AD1811" s="26">
        <v>0</v>
      </c>
      <c r="AE1811" s="26">
        <v>5773.05</v>
      </c>
      <c r="AF1811" s="27">
        <v>5773.05</v>
      </c>
      <c r="AG1811" s="18"/>
      <c r="AH1811" s="34">
        <v>69.5</v>
      </c>
      <c r="AI1811" s="34">
        <v>69.5</v>
      </c>
      <c r="AJ1811" s="34">
        <v>0</v>
      </c>
      <c r="AK1811" s="32">
        <v>0</v>
      </c>
      <c r="AL1811" s="35">
        <v>43567.041655092595</v>
      </c>
      <c r="AM1811" s="16"/>
    </row>
    <row r="1812" spans="1:39" ht="24.75" hidden="1" x14ac:dyDescent="0.25">
      <c r="A1812" s="25" t="s">
        <v>367</v>
      </c>
      <c r="B1812" s="25" t="s">
        <v>1043</v>
      </c>
      <c r="C1812" s="39">
        <v>451933</v>
      </c>
      <c r="D1812" s="25" t="s">
        <v>2375</v>
      </c>
      <c r="E1812" s="25" t="s">
        <v>53</v>
      </c>
      <c r="F1812" s="25" t="s">
        <v>63</v>
      </c>
      <c r="G1812" s="25" t="s">
        <v>56</v>
      </c>
      <c r="H1812" s="25" t="s">
        <v>56</v>
      </c>
      <c r="I1812" s="25" t="s">
        <v>56</v>
      </c>
      <c r="J1812" s="25" t="s">
        <v>369</v>
      </c>
      <c r="K1812" s="25" t="s">
        <v>65</v>
      </c>
      <c r="L1812" s="25" t="s">
        <v>1045</v>
      </c>
      <c r="M1812" s="25" t="s">
        <v>419</v>
      </c>
      <c r="N1812" s="26">
        <v>0</v>
      </c>
      <c r="O1812" s="26">
        <v>0</v>
      </c>
      <c r="P1812" s="27">
        <v>0</v>
      </c>
      <c r="Q1812" s="18"/>
      <c r="R1812" s="29">
        <v>0</v>
      </c>
      <c r="S1812" s="29">
        <v>0</v>
      </c>
      <c r="T1812" s="30">
        <v>0</v>
      </c>
      <c r="U1812" s="19"/>
      <c r="V1812" s="26">
        <v>0</v>
      </c>
      <c r="W1812" s="26">
        <v>0</v>
      </c>
      <c r="X1812" s="27">
        <v>0</v>
      </c>
      <c r="Y1812" s="18"/>
      <c r="Z1812" s="29">
        <v>0</v>
      </c>
      <c r="AA1812" s="29">
        <v>0</v>
      </c>
      <c r="AB1812" s="30">
        <v>0</v>
      </c>
      <c r="AC1812" s="19"/>
      <c r="AD1812" s="26">
        <v>0</v>
      </c>
      <c r="AE1812" s="26">
        <v>0</v>
      </c>
      <c r="AF1812" s="27">
        <v>0</v>
      </c>
      <c r="AG1812" s="18"/>
      <c r="AH1812" s="34">
        <v>0</v>
      </c>
      <c r="AI1812" s="34">
        <v>0</v>
      </c>
      <c r="AJ1812" s="34">
        <v>0</v>
      </c>
      <c r="AK1812" s="19"/>
      <c r="AL1812" s="35">
        <v>43725.041655092595</v>
      </c>
      <c r="AM1812" s="16"/>
    </row>
    <row r="1813" spans="1:39" ht="24.75" hidden="1" x14ac:dyDescent="0.25">
      <c r="A1813" s="25" t="s">
        <v>367</v>
      </c>
      <c r="B1813" s="25" t="s">
        <v>1040</v>
      </c>
      <c r="C1813" s="39">
        <v>451934</v>
      </c>
      <c r="D1813" s="25" t="s">
        <v>2395</v>
      </c>
      <c r="E1813" s="25" t="s">
        <v>171</v>
      </c>
      <c r="F1813" s="25" t="s">
        <v>54</v>
      </c>
      <c r="G1813" s="25" t="s">
        <v>289</v>
      </c>
      <c r="H1813" s="17"/>
      <c r="I1813" s="17"/>
      <c r="J1813" s="25" t="s">
        <v>369</v>
      </c>
      <c r="K1813" s="25" t="s">
        <v>65</v>
      </c>
      <c r="L1813" s="25" t="s">
        <v>370</v>
      </c>
      <c r="M1813" s="25" t="s">
        <v>387</v>
      </c>
      <c r="N1813" s="26">
        <v>46796.12</v>
      </c>
      <c r="O1813" s="26">
        <v>52419.82</v>
      </c>
      <c r="P1813" s="27">
        <v>5623.6999999999971</v>
      </c>
      <c r="Q1813" s="28">
        <v>0.12017449309900044</v>
      </c>
      <c r="R1813" s="29">
        <v>4833.09</v>
      </c>
      <c r="S1813" s="29">
        <v>14079.38</v>
      </c>
      <c r="T1813" s="30">
        <v>9246.2899999999991</v>
      </c>
      <c r="U1813" s="31">
        <v>1.9131218330302144</v>
      </c>
      <c r="V1813" s="26">
        <v>2887.2</v>
      </c>
      <c r="W1813" s="26">
        <v>27372.44</v>
      </c>
      <c r="X1813" s="27">
        <v>24485.239999999998</v>
      </c>
      <c r="Y1813" s="28">
        <v>8.480617899695206</v>
      </c>
      <c r="Z1813" s="29">
        <v>23812.66</v>
      </c>
      <c r="AA1813" s="29">
        <v>3604</v>
      </c>
      <c r="AB1813" s="30">
        <v>-20208.66</v>
      </c>
      <c r="AC1813" s="32">
        <v>-0.8486519355670471</v>
      </c>
      <c r="AD1813" s="26">
        <v>15263.17</v>
      </c>
      <c r="AE1813" s="26">
        <v>3370.69</v>
      </c>
      <c r="AF1813" s="27">
        <v>-11892.48</v>
      </c>
      <c r="AG1813" s="33">
        <v>-0.77916186480265892</v>
      </c>
      <c r="AH1813" s="34">
        <v>221.5</v>
      </c>
      <c r="AI1813" s="34">
        <v>263.5</v>
      </c>
      <c r="AJ1813" s="34">
        <v>42</v>
      </c>
      <c r="AK1813" s="32">
        <v>0.18961625282167044</v>
      </c>
      <c r="AL1813" s="35">
        <v>43725.041655092595</v>
      </c>
      <c r="AM1813" s="16"/>
    </row>
    <row r="1814" spans="1:39" ht="16.5" hidden="1" x14ac:dyDescent="0.25">
      <c r="A1814" s="25" t="s">
        <v>367</v>
      </c>
      <c r="B1814" s="25" t="s">
        <v>1040</v>
      </c>
      <c r="C1814" s="39">
        <v>451935</v>
      </c>
      <c r="D1814" s="25" t="s">
        <v>2396</v>
      </c>
      <c r="E1814" s="25" t="s">
        <v>53</v>
      </c>
      <c r="F1814" s="25" t="s">
        <v>54</v>
      </c>
      <c r="G1814" s="25" t="s">
        <v>69</v>
      </c>
      <c r="H1814" s="25" t="s">
        <v>56</v>
      </c>
      <c r="I1814" s="25" t="s">
        <v>56</v>
      </c>
      <c r="J1814" s="17"/>
      <c r="K1814" s="25" t="s">
        <v>65</v>
      </c>
      <c r="L1814" s="25" t="s">
        <v>370</v>
      </c>
      <c r="M1814" s="25" t="s">
        <v>387</v>
      </c>
      <c r="N1814" s="26">
        <v>24758.49</v>
      </c>
      <c r="O1814" s="26">
        <v>16174.54</v>
      </c>
      <c r="P1814" s="27">
        <v>-8583.9500000000007</v>
      </c>
      <c r="Q1814" s="28">
        <v>-0.34670733150527355</v>
      </c>
      <c r="R1814" s="29">
        <v>11630.27</v>
      </c>
      <c r="S1814" s="29">
        <v>516.38</v>
      </c>
      <c r="T1814" s="30">
        <v>-11113.890000000001</v>
      </c>
      <c r="U1814" s="31">
        <v>-0.9556003428983163</v>
      </c>
      <c r="V1814" s="26">
        <v>7444.72</v>
      </c>
      <c r="W1814" s="26">
        <v>6542.05</v>
      </c>
      <c r="X1814" s="27">
        <v>-902.67000000000007</v>
      </c>
      <c r="Y1814" s="28">
        <v>-0.12124969105621165</v>
      </c>
      <c r="Z1814" s="29">
        <v>910.1</v>
      </c>
      <c r="AA1814" s="29">
        <v>284.89</v>
      </c>
      <c r="AB1814" s="30">
        <v>-625.21</v>
      </c>
      <c r="AC1814" s="32">
        <v>-0.68696846500384579</v>
      </c>
      <c r="AD1814" s="26">
        <v>4773.3999999999996</v>
      </c>
      <c r="AE1814" s="26">
        <v>6454.8</v>
      </c>
      <c r="AF1814" s="27">
        <v>1681.4000000000005</v>
      </c>
      <c r="AG1814" s="33">
        <v>0.35224368374743381</v>
      </c>
      <c r="AH1814" s="34">
        <v>106.5</v>
      </c>
      <c r="AI1814" s="34">
        <v>102.5</v>
      </c>
      <c r="AJ1814" s="34">
        <v>-4</v>
      </c>
      <c r="AK1814" s="32">
        <v>-3.7558685446009391E-2</v>
      </c>
      <c r="AL1814" s="35">
        <v>43542.041655092595</v>
      </c>
      <c r="AM1814" s="16"/>
    </row>
    <row r="1815" spans="1:39" ht="24.75" hidden="1" x14ac:dyDescent="0.25">
      <c r="A1815" s="25" t="s">
        <v>367</v>
      </c>
      <c r="B1815" s="25" t="s">
        <v>1043</v>
      </c>
      <c r="C1815" s="39">
        <v>451936</v>
      </c>
      <c r="D1815" s="25" t="s">
        <v>2417</v>
      </c>
      <c r="E1815" s="25" t="s">
        <v>53</v>
      </c>
      <c r="F1815" s="25" t="s">
        <v>63</v>
      </c>
      <c r="G1815" s="25" t="s">
        <v>56</v>
      </c>
      <c r="H1815" s="25" t="s">
        <v>56</v>
      </c>
      <c r="I1815" s="25" t="s">
        <v>56</v>
      </c>
      <c r="J1815" s="25" t="s">
        <v>369</v>
      </c>
      <c r="K1815" s="25" t="s">
        <v>65</v>
      </c>
      <c r="L1815" s="25" t="s">
        <v>1045</v>
      </c>
      <c r="M1815" s="25" t="s">
        <v>419</v>
      </c>
      <c r="N1815" s="26">
        <v>0</v>
      </c>
      <c r="O1815" s="26">
        <v>0</v>
      </c>
      <c r="P1815" s="27">
        <v>0</v>
      </c>
      <c r="Q1815" s="18"/>
      <c r="R1815" s="29">
        <v>0</v>
      </c>
      <c r="S1815" s="29">
        <v>0</v>
      </c>
      <c r="T1815" s="30">
        <v>0</v>
      </c>
      <c r="U1815" s="19"/>
      <c r="V1815" s="26">
        <v>0</v>
      </c>
      <c r="W1815" s="26">
        <v>0</v>
      </c>
      <c r="X1815" s="27">
        <v>0</v>
      </c>
      <c r="Y1815" s="18"/>
      <c r="Z1815" s="29">
        <v>0</v>
      </c>
      <c r="AA1815" s="29">
        <v>0</v>
      </c>
      <c r="AB1815" s="30">
        <v>0</v>
      </c>
      <c r="AC1815" s="19"/>
      <c r="AD1815" s="26">
        <v>0</v>
      </c>
      <c r="AE1815" s="26">
        <v>0</v>
      </c>
      <c r="AF1815" s="27">
        <v>0</v>
      </c>
      <c r="AG1815" s="18"/>
      <c r="AH1815" s="34">
        <v>0</v>
      </c>
      <c r="AI1815" s="34">
        <v>0</v>
      </c>
      <c r="AJ1815" s="34">
        <v>0</v>
      </c>
      <c r="AK1815" s="19"/>
      <c r="AL1815" s="35">
        <v>44138.041666666664</v>
      </c>
      <c r="AM1815" s="16"/>
    </row>
    <row r="1816" spans="1:39" ht="24.75" hidden="1" x14ac:dyDescent="0.25">
      <c r="A1816" s="25" t="s">
        <v>367</v>
      </c>
      <c r="B1816" s="25" t="s">
        <v>1043</v>
      </c>
      <c r="C1816" s="39">
        <v>451937</v>
      </c>
      <c r="D1816" s="25" t="s">
        <v>2351</v>
      </c>
      <c r="E1816" s="25" t="s">
        <v>53</v>
      </c>
      <c r="F1816" s="25" t="s">
        <v>54</v>
      </c>
      <c r="G1816" s="25" t="s">
        <v>289</v>
      </c>
      <c r="H1816" s="25" t="s">
        <v>56</v>
      </c>
      <c r="I1816" s="25" t="s">
        <v>56</v>
      </c>
      <c r="J1816" s="25" t="s">
        <v>185</v>
      </c>
      <c r="K1816" s="25" t="s">
        <v>65</v>
      </c>
      <c r="L1816" s="25" t="s">
        <v>1045</v>
      </c>
      <c r="M1816" s="25" t="s">
        <v>1989</v>
      </c>
      <c r="N1816" s="26">
        <v>11591.47</v>
      </c>
      <c r="O1816" s="26">
        <v>137371.57999999999</v>
      </c>
      <c r="P1816" s="27">
        <v>125780.10999999999</v>
      </c>
      <c r="Q1816" s="28">
        <v>10.85109222557622</v>
      </c>
      <c r="R1816" s="29">
        <v>10298.68</v>
      </c>
      <c r="S1816" s="29">
        <v>3691.16</v>
      </c>
      <c r="T1816" s="30">
        <v>-6607.52</v>
      </c>
      <c r="U1816" s="31">
        <v>-0.641589019175273</v>
      </c>
      <c r="V1816" s="26">
        <v>67.989999999999995</v>
      </c>
      <c r="W1816" s="26">
        <v>0</v>
      </c>
      <c r="X1816" s="27">
        <v>-67.989999999999995</v>
      </c>
      <c r="Y1816" s="28">
        <v>-1</v>
      </c>
      <c r="Z1816" s="29">
        <v>1224.8</v>
      </c>
      <c r="AA1816" s="29">
        <v>576.03</v>
      </c>
      <c r="AB1816" s="30">
        <v>-648.77</v>
      </c>
      <c r="AC1816" s="32">
        <v>-0.52969464402351407</v>
      </c>
      <c r="AD1816" s="26">
        <v>0</v>
      </c>
      <c r="AE1816" s="26">
        <v>0</v>
      </c>
      <c r="AF1816" s="27">
        <v>0</v>
      </c>
      <c r="AG1816" s="18"/>
      <c r="AH1816" s="34">
        <v>148</v>
      </c>
      <c r="AI1816" s="34">
        <v>60.75</v>
      </c>
      <c r="AJ1816" s="34">
        <v>-87.25</v>
      </c>
      <c r="AK1816" s="32">
        <v>-0.58952702702702697</v>
      </c>
      <c r="AL1816" s="35">
        <v>44138.041666666664</v>
      </c>
      <c r="AM1816" s="16"/>
    </row>
    <row r="1817" spans="1:39" ht="33" hidden="1" x14ac:dyDescent="0.25">
      <c r="A1817" s="25" t="s">
        <v>367</v>
      </c>
      <c r="B1817" s="25" t="s">
        <v>1043</v>
      </c>
      <c r="C1817" s="39">
        <v>451939</v>
      </c>
      <c r="D1817" s="25" t="s">
        <v>2407</v>
      </c>
      <c r="E1817" s="25" t="s">
        <v>53</v>
      </c>
      <c r="F1817" s="25" t="s">
        <v>54</v>
      </c>
      <c r="G1817" s="25" t="s">
        <v>289</v>
      </c>
      <c r="H1817" s="25" t="s">
        <v>56</v>
      </c>
      <c r="I1817" s="25" t="s">
        <v>56</v>
      </c>
      <c r="J1817" s="25" t="s">
        <v>381</v>
      </c>
      <c r="K1817" s="25" t="s">
        <v>65</v>
      </c>
      <c r="L1817" s="25" t="s">
        <v>1045</v>
      </c>
      <c r="M1817" s="25" t="s">
        <v>1989</v>
      </c>
      <c r="N1817" s="26">
        <v>157978.01</v>
      </c>
      <c r="O1817" s="26">
        <v>221031.51</v>
      </c>
      <c r="P1817" s="27">
        <v>63053.5</v>
      </c>
      <c r="Q1817" s="28">
        <v>0.39912833438020895</v>
      </c>
      <c r="R1817" s="29">
        <v>12831.52</v>
      </c>
      <c r="S1817" s="29">
        <v>23116.5</v>
      </c>
      <c r="T1817" s="30">
        <v>10284.98</v>
      </c>
      <c r="U1817" s="31">
        <v>0.80154026958614411</v>
      </c>
      <c r="V1817" s="26">
        <v>33675.730000000003</v>
      </c>
      <c r="W1817" s="26">
        <v>50728.63</v>
      </c>
      <c r="X1817" s="27">
        <v>17052.899999999994</v>
      </c>
      <c r="Y1817" s="28">
        <v>0.50638545920162659</v>
      </c>
      <c r="Z1817" s="29">
        <v>2123.36</v>
      </c>
      <c r="AA1817" s="29">
        <v>0</v>
      </c>
      <c r="AB1817" s="30">
        <v>-2123.36</v>
      </c>
      <c r="AC1817" s="32">
        <v>-1</v>
      </c>
      <c r="AD1817" s="26">
        <v>109347.4</v>
      </c>
      <c r="AE1817" s="26">
        <v>142420.63</v>
      </c>
      <c r="AF1817" s="27">
        <v>33073.23000000001</v>
      </c>
      <c r="AG1817" s="33">
        <v>0.30246014079895828</v>
      </c>
      <c r="AH1817" s="34">
        <v>46</v>
      </c>
      <c r="AI1817" s="34">
        <v>110.5</v>
      </c>
      <c r="AJ1817" s="34">
        <v>64.5</v>
      </c>
      <c r="AK1817" s="32">
        <v>1.4021739130434783</v>
      </c>
      <c r="AL1817" s="35">
        <v>44083.041666666664</v>
      </c>
      <c r="AM1817" s="16"/>
    </row>
    <row r="1818" spans="1:39" ht="33" hidden="1" x14ac:dyDescent="0.25">
      <c r="A1818" s="25" t="s">
        <v>367</v>
      </c>
      <c r="B1818" s="25" t="s">
        <v>1040</v>
      </c>
      <c r="C1818" s="39">
        <v>451940</v>
      </c>
      <c r="D1818" s="25" t="s">
        <v>2335</v>
      </c>
      <c r="E1818" s="25" t="s">
        <v>53</v>
      </c>
      <c r="F1818" s="25" t="s">
        <v>54</v>
      </c>
      <c r="G1818" s="25" t="s">
        <v>289</v>
      </c>
      <c r="H1818" s="25" t="s">
        <v>56</v>
      </c>
      <c r="I1818" s="25" t="s">
        <v>56</v>
      </c>
      <c r="J1818" s="25" t="s">
        <v>381</v>
      </c>
      <c r="K1818" s="25" t="s">
        <v>65</v>
      </c>
      <c r="L1818" s="25" t="s">
        <v>404</v>
      </c>
      <c r="M1818" s="25" t="s">
        <v>1989</v>
      </c>
      <c r="N1818" s="26">
        <v>566274.91</v>
      </c>
      <c r="O1818" s="26">
        <v>539686.38</v>
      </c>
      <c r="P1818" s="27">
        <v>-26588.530000000028</v>
      </c>
      <c r="Q1818" s="28">
        <v>-4.6953395833836301E-2</v>
      </c>
      <c r="R1818" s="29">
        <v>37570.67</v>
      </c>
      <c r="S1818" s="29">
        <v>35927.93</v>
      </c>
      <c r="T1818" s="30">
        <v>-1642.739999999998</v>
      </c>
      <c r="U1818" s="31">
        <v>-4.3724000663283302E-2</v>
      </c>
      <c r="V1818" s="26">
        <v>136584.21</v>
      </c>
      <c r="W1818" s="26">
        <v>136338.43</v>
      </c>
      <c r="X1818" s="27">
        <v>-245.77999999999884</v>
      </c>
      <c r="Y1818" s="28">
        <v>-1.7994759423508679E-3</v>
      </c>
      <c r="Z1818" s="29">
        <v>0</v>
      </c>
      <c r="AA1818" s="29">
        <v>57</v>
      </c>
      <c r="AB1818" s="30">
        <v>57</v>
      </c>
      <c r="AC1818" s="19"/>
      <c r="AD1818" s="26">
        <v>392120.03</v>
      </c>
      <c r="AE1818" s="26">
        <v>353058.08</v>
      </c>
      <c r="AF1818" s="27">
        <v>-39061.950000000012</v>
      </c>
      <c r="AG1818" s="33">
        <v>-9.9617328908191735E-2</v>
      </c>
      <c r="AH1818" s="34">
        <v>457</v>
      </c>
      <c r="AI1818" s="34">
        <v>73</v>
      </c>
      <c r="AJ1818" s="34">
        <v>-384</v>
      </c>
      <c r="AK1818" s="32">
        <v>-0.84026258205689275</v>
      </c>
      <c r="AL1818" s="35">
        <v>43797.041655092595</v>
      </c>
      <c r="AM1818" s="16"/>
    </row>
    <row r="1819" spans="1:39" ht="49.5" hidden="1" x14ac:dyDescent="0.25">
      <c r="A1819" s="25" t="s">
        <v>367</v>
      </c>
      <c r="B1819" s="25" t="s">
        <v>1136</v>
      </c>
      <c r="C1819" s="39">
        <v>451944</v>
      </c>
      <c r="D1819" s="25" t="s">
        <v>5728</v>
      </c>
      <c r="E1819" s="25" t="s">
        <v>53</v>
      </c>
      <c r="F1819" s="25" t="s">
        <v>54</v>
      </c>
      <c r="G1819" s="25" t="s">
        <v>56</v>
      </c>
      <c r="H1819" s="17"/>
      <c r="I1819" s="17"/>
      <c r="J1819" s="25" t="s">
        <v>401</v>
      </c>
      <c r="K1819" s="25" t="s">
        <v>65</v>
      </c>
      <c r="L1819" s="25" t="s">
        <v>472</v>
      </c>
      <c r="M1819" s="25" t="s">
        <v>379</v>
      </c>
      <c r="N1819" s="26">
        <v>0</v>
      </c>
      <c r="O1819" s="26">
        <v>12745.58</v>
      </c>
      <c r="P1819" s="27">
        <v>12745.58</v>
      </c>
      <c r="Q1819" s="18"/>
      <c r="R1819" s="29">
        <v>0</v>
      </c>
      <c r="S1819" s="29">
        <v>6432.73</v>
      </c>
      <c r="T1819" s="30">
        <v>6432.73</v>
      </c>
      <c r="U1819" s="19"/>
      <c r="V1819" s="26">
        <v>0</v>
      </c>
      <c r="W1819" s="26">
        <v>0</v>
      </c>
      <c r="X1819" s="27">
        <v>0</v>
      </c>
      <c r="Y1819" s="18"/>
      <c r="Z1819" s="29">
        <v>0</v>
      </c>
      <c r="AA1819" s="29">
        <v>0</v>
      </c>
      <c r="AB1819" s="30">
        <v>0</v>
      </c>
      <c r="AC1819" s="19"/>
      <c r="AD1819" s="26">
        <v>0</v>
      </c>
      <c r="AE1819" s="26">
        <v>5959.53</v>
      </c>
      <c r="AF1819" s="27">
        <v>5959.53</v>
      </c>
      <c r="AG1819" s="18"/>
      <c r="AH1819" s="34">
        <v>0</v>
      </c>
      <c r="AI1819" s="34">
        <v>0</v>
      </c>
      <c r="AJ1819" s="34">
        <v>0</v>
      </c>
      <c r="AK1819" s="19"/>
      <c r="AL1819" s="35">
        <v>44929.041666666664</v>
      </c>
      <c r="AM1819" s="16"/>
    </row>
    <row r="1820" spans="1:39" ht="24.75" hidden="1" x14ac:dyDescent="0.25">
      <c r="A1820" s="25" t="s">
        <v>367</v>
      </c>
      <c r="B1820" s="25" t="s">
        <v>1040</v>
      </c>
      <c r="C1820" s="39">
        <v>451945</v>
      </c>
      <c r="D1820" s="25" t="s">
        <v>2416</v>
      </c>
      <c r="E1820" s="25" t="s">
        <v>53</v>
      </c>
      <c r="F1820" s="25" t="s">
        <v>54</v>
      </c>
      <c r="G1820" s="25" t="s">
        <v>289</v>
      </c>
      <c r="H1820" s="25" t="s">
        <v>56</v>
      </c>
      <c r="I1820" s="25" t="s">
        <v>56</v>
      </c>
      <c r="J1820" s="25" t="s">
        <v>381</v>
      </c>
      <c r="K1820" s="25" t="s">
        <v>65</v>
      </c>
      <c r="L1820" s="25" t="s">
        <v>382</v>
      </c>
      <c r="M1820" s="25" t="s">
        <v>1989</v>
      </c>
      <c r="N1820" s="26">
        <v>115418.17</v>
      </c>
      <c r="O1820" s="26">
        <v>106084.91</v>
      </c>
      <c r="P1820" s="27">
        <v>-9333.2599999999948</v>
      </c>
      <c r="Q1820" s="28">
        <v>-8.0864737328619873E-2</v>
      </c>
      <c r="R1820" s="29">
        <v>4765.6499999999996</v>
      </c>
      <c r="S1820" s="29">
        <v>3636.04</v>
      </c>
      <c r="T1820" s="30">
        <v>-1129.6099999999997</v>
      </c>
      <c r="U1820" s="31">
        <v>-0.23703167458793653</v>
      </c>
      <c r="V1820" s="26">
        <v>12822.12</v>
      </c>
      <c r="W1820" s="26">
        <v>7328.07</v>
      </c>
      <c r="X1820" s="27">
        <v>-5494.0500000000011</v>
      </c>
      <c r="Y1820" s="28">
        <v>-0.42848218547322914</v>
      </c>
      <c r="Z1820" s="29">
        <v>0</v>
      </c>
      <c r="AA1820" s="29">
        <v>0</v>
      </c>
      <c r="AB1820" s="30">
        <v>0</v>
      </c>
      <c r="AC1820" s="19"/>
      <c r="AD1820" s="26">
        <v>97830.399999999994</v>
      </c>
      <c r="AE1820" s="26">
        <v>25156.38</v>
      </c>
      <c r="AF1820" s="27">
        <v>-72674.01999999999</v>
      </c>
      <c r="AG1820" s="33">
        <v>-0.74285723047232755</v>
      </c>
      <c r="AH1820" s="34">
        <v>73</v>
      </c>
      <c r="AI1820" s="34">
        <v>107.6</v>
      </c>
      <c r="AJ1820" s="34">
        <v>34.599999999999994</v>
      </c>
      <c r="AK1820" s="32">
        <v>0.47397260273972597</v>
      </c>
      <c r="AL1820" s="35">
        <v>43673.041655092595</v>
      </c>
      <c r="AM1820" s="16"/>
    </row>
    <row r="1821" spans="1:39" ht="41.25" hidden="1" x14ac:dyDescent="0.25">
      <c r="A1821" s="25" t="s">
        <v>367</v>
      </c>
      <c r="B1821" s="25" t="s">
        <v>1040</v>
      </c>
      <c r="C1821" s="39">
        <v>451946</v>
      </c>
      <c r="D1821" s="25" t="s">
        <v>2385</v>
      </c>
      <c r="E1821" s="25" t="s">
        <v>53</v>
      </c>
      <c r="F1821" s="25" t="s">
        <v>54</v>
      </c>
      <c r="G1821" s="25" t="s">
        <v>211</v>
      </c>
      <c r="H1821" s="25" t="s">
        <v>56</v>
      </c>
      <c r="I1821" s="25" t="s">
        <v>56</v>
      </c>
      <c r="J1821" s="17"/>
      <c r="K1821" s="25" t="s">
        <v>65</v>
      </c>
      <c r="L1821" s="25" t="s">
        <v>484</v>
      </c>
      <c r="M1821" s="25" t="s">
        <v>2033</v>
      </c>
      <c r="N1821" s="26">
        <v>9299.4</v>
      </c>
      <c r="O1821" s="26">
        <v>7949.64</v>
      </c>
      <c r="P1821" s="27">
        <v>-1349.7599999999993</v>
      </c>
      <c r="Q1821" s="28">
        <v>-0.14514484805471314</v>
      </c>
      <c r="R1821" s="29">
        <v>5144.2</v>
      </c>
      <c r="S1821" s="29">
        <v>0</v>
      </c>
      <c r="T1821" s="30">
        <v>-5144.2</v>
      </c>
      <c r="U1821" s="31">
        <v>-1</v>
      </c>
      <c r="V1821" s="26">
        <v>1015.4</v>
      </c>
      <c r="W1821" s="26">
        <v>0</v>
      </c>
      <c r="X1821" s="27">
        <v>-1015.4</v>
      </c>
      <c r="Y1821" s="28">
        <v>-1</v>
      </c>
      <c r="Z1821" s="29">
        <v>1680.4</v>
      </c>
      <c r="AA1821" s="29">
        <v>0</v>
      </c>
      <c r="AB1821" s="30">
        <v>-1680.4</v>
      </c>
      <c r="AC1821" s="32">
        <v>-1</v>
      </c>
      <c r="AD1821" s="26">
        <v>1459.4</v>
      </c>
      <c r="AE1821" s="26">
        <v>0</v>
      </c>
      <c r="AF1821" s="27">
        <v>-1459.4</v>
      </c>
      <c r="AG1821" s="33">
        <v>-1</v>
      </c>
      <c r="AH1821" s="34">
        <v>71</v>
      </c>
      <c r="AI1821" s="34">
        <v>68</v>
      </c>
      <c r="AJ1821" s="34">
        <v>-3</v>
      </c>
      <c r="AK1821" s="32">
        <v>-4.2253521126760563E-2</v>
      </c>
      <c r="AL1821" s="35">
        <v>43480.041655092595</v>
      </c>
      <c r="AM1821" s="16"/>
    </row>
    <row r="1822" spans="1:39" ht="24.75" hidden="1" x14ac:dyDescent="0.25">
      <c r="A1822" s="25" t="s">
        <v>367</v>
      </c>
      <c r="B1822" s="25" t="s">
        <v>1040</v>
      </c>
      <c r="C1822" s="39">
        <v>451951</v>
      </c>
      <c r="D1822" s="25" t="s">
        <v>2390</v>
      </c>
      <c r="E1822" s="25" t="s">
        <v>53</v>
      </c>
      <c r="F1822" s="25" t="s">
        <v>54</v>
      </c>
      <c r="G1822" s="25" t="s">
        <v>289</v>
      </c>
      <c r="H1822" s="25" t="s">
        <v>56</v>
      </c>
      <c r="I1822" s="25" t="s">
        <v>56</v>
      </c>
      <c r="J1822" s="25" t="s">
        <v>381</v>
      </c>
      <c r="K1822" s="25" t="s">
        <v>65</v>
      </c>
      <c r="L1822" s="25" t="s">
        <v>384</v>
      </c>
      <c r="M1822" s="25" t="s">
        <v>415</v>
      </c>
      <c r="N1822" s="26">
        <v>592399.49</v>
      </c>
      <c r="O1822" s="26">
        <v>694339.2</v>
      </c>
      <c r="P1822" s="27">
        <v>101939.70999999996</v>
      </c>
      <c r="Q1822" s="28">
        <v>0.17207933450449114</v>
      </c>
      <c r="R1822" s="29">
        <v>48189.23</v>
      </c>
      <c r="S1822" s="29">
        <v>69200.509999999995</v>
      </c>
      <c r="T1822" s="30">
        <v>21011.279999999992</v>
      </c>
      <c r="U1822" s="31">
        <v>0.43601609737279451</v>
      </c>
      <c r="V1822" s="26">
        <v>210611.71</v>
      </c>
      <c r="W1822" s="26">
        <v>228472.71</v>
      </c>
      <c r="X1822" s="27">
        <v>17861</v>
      </c>
      <c r="Y1822" s="28">
        <v>8.4805351041497168E-2</v>
      </c>
      <c r="Z1822" s="29">
        <v>9410.4</v>
      </c>
      <c r="AA1822" s="29">
        <v>9898</v>
      </c>
      <c r="AB1822" s="30">
        <v>487.60000000000036</v>
      </c>
      <c r="AC1822" s="32">
        <v>5.1815013176910694E-2</v>
      </c>
      <c r="AD1822" s="26">
        <v>324188.15000000002</v>
      </c>
      <c r="AE1822" s="26">
        <v>194211.02</v>
      </c>
      <c r="AF1822" s="27">
        <v>-129977.13000000003</v>
      </c>
      <c r="AG1822" s="33">
        <v>-0.40093115679891456</v>
      </c>
      <c r="AH1822" s="34">
        <v>729.5</v>
      </c>
      <c r="AI1822" s="34">
        <v>906.25</v>
      </c>
      <c r="AJ1822" s="34">
        <v>176.75</v>
      </c>
      <c r="AK1822" s="32">
        <v>0.24228923920493489</v>
      </c>
      <c r="AL1822" s="35">
        <v>43809.041655092595</v>
      </c>
      <c r="AM1822" s="16"/>
    </row>
    <row r="1823" spans="1:39" ht="24.75" hidden="1" x14ac:dyDescent="0.25">
      <c r="A1823" s="25" t="s">
        <v>367</v>
      </c>
      <c r="B1823" s="25" t="s">
        <v>1043</v>
      </c>
      <c r="C1823" s="39">
        <v>451952</v>
      </c>
      <c r="D1823" s="25" t="s">
        <v>2377</v>
      </c>
      <c r="E1823" s="25" t="s">
        <v>53</v>
      </c>
      <c r="F1823" s="25" t="s">
        <v>54</v>
      </c>
      <c r="G1823" s="25" t="s">
        <v>289</v>
      </c>
      <c r="H1823" s="25" t="s">
        <v>56</v>
      </c>
      <c r="I1823" s="25" t="s">
        <v>56</v>
      </c>
      <c r="J1823" s="25" t="s">
        <v>381</v>
      </c>
      <c r="K1823" s="25" t="s">
        <v>65</v>
      </c>
      <c r="L1823" s="25" t="s">
        <v>1045</v>
      </c>
      <c r="M1823" s="25" t="s">
        <v>415</v>
      </c>
      <c r="N1823" s="26">
        <v>919724.95</v>
      </c>
      <c r="O1823" s="26">
        <v>1100808.8700000001</v>
      </c>
      <c r="P1823" s="27">
        <v>181083.92000000016</v>
      </c>
      <c r="Q1823" s="28">
        <v>0.19688921127995948</v>
      </c>
      <c r="R1823" s="29">
        <v>51583.39</v>
      </c>
      <c r="S1823" s="29">
        <v>93717.26</v>
      </c>
      <c r="T1823" s="30">
        <v>42133.869999999995</v>
      </c>
      <c r="U1823" s="31">
        <v>0.81681079898005915</v>
      </c>
      <c r="V1823" s="26">
        <v>107829.28</v>
      </c>
      <c r="W1823" s="26">
        <v>76298.34</v>
      </c>
      <c r="X1823" s="27">
        <v>-31530.940000000002</v>
      </c>
      <c r="Y1823" s="28">
        <v>-0.29241538105419979</v>
      </c>
      <c r="Z1823" s="29">
        <v>5410.34</v>
      </c>
      <c r="AA1823" s="29">
        <v>7203.68</v>
      </c>
      <c r="AB1823" s="30">
        <v>1793.3400000000001</v>
      </c>
      <c r="AC1823" s="32">
        <v>0.33146530532277085</v>
      </c>
      <c r="AD1823" s="26">
        <v>754901.94</v>
      </c>
      <c r="AE1823" s="26">
        <v>751620.88</v>
      </c>
      <c r="AF1823" s="27">
        <v>-3281.0599999999395</v>
      </c>
      <c r="AG1823" s="33">
        <v>-4.3463393404445877E-3</v>
      </c>
      <c r="AH1823" s="34">
        <v>529.79999999999995</v>
      </c>
      <c r="AI1823" s="34">
        <v>563.75</v>
      </c>
      <c r="AJ1823" s="34">
        <v>33.950000000000045</v>
      </c>
      <c r="AK1823" s="32">
        <v>6.40807852019631E-2</v>
      </c>
      <c r="AL1823" s="35">
        <v>44123.041666666664</v>
      </c>
      <c r="AM1823" s="16"/>
    </row>
    <row r="1824" spans="1:39" ht="24.75" hidden="1" x14ac:dyDescent="0.25">
      <c r="A1824" s="25" t="s">
        <v>367</v>
      </c>
      <c r="B1824" s="25" t="s">
        <v>1043</v>
      </c>
      <c r="C1824" s="39">
        <v>451953</v>
      </c>
      <c r="D1824" s="25" t="s">
        <v>2378</v>
      </c>
      <c r="E1824" s="25" t="s">
        <v>53</v>
      </c>
      <c r="F1824" s="25" t="s">
        <v>54</v>
      </c>
      <c r="G1824" s="25" t="s">
        <v>289</v>
      </c>
      <c r="H1824" s="25" t="s">
        <v>56</v>
      </c>
      <c r="I1824" s="25" t="s">
        <v>56</v>
      </c>
      <c r="J1824" s="25" t="s">
        <v>381</v>
      </c>
      <c r="K1824" s="25" t="s">
        <v>65</v>
      </c>
      <c r="L1824" s="25" t="s">
        <v>1045</v>
      </c>
      <c r="M1824" s="25" t="s">
        <v>415</v>
      </c>
      <c r="N1824" s="26">
        <v>774665.54</v>
      </c>
      <c r="O1824" s="26">
        <v>1129746.95</v>
      </c>
      <c r="P1824" s="27">
        <v>355081.40999999992</v>
      </c>
      <c r="Q1824" s="28">
        <v>0.45836737490607871</v>
      </c>
      <c r="R1824" s="29">
        <v>44764.639999999999</v>
      </c>
      <c r="S1824" s="29">
        <v>111094.65</v>
      </c>
      <c r="T1824" s="30">
        <v>66330.009999999995</v>
      </c>
      <c r="U1824" s="31">
        <v>1.4817501045468029</v>
      </c>
      <c r="V1824" s="26">
        <v>67786.53</v>
      </c>
      <c r="W1824" s="26">
        <v>90840.02</v>
      </c>
      <c r="X1824" s="27">
        <v>23053.490000000005</v>
      </c>
      <c r="Y1824" s="28">
        <v>0.34008954286345688</v>
      </c>
      <c r="Z1824" s="29">
        <v>5386.5</v>
      </c>
      <c r="AA1824" s="29">
        <v>7143.37</v>
      </c>
      <c r="AB1824" s="30">
        <v>1756.87</v>
      </c>
      <c r="AC1824" s="32">
        <v>0.32616170054766547</v>
      </c>
      <c r="AD1824" s="26">
        <v>656727.87</v>
      </c>
      <c r="AE1824" s="26">
        <v>841623.83</v>
      </c>
      <c r="AF1824" s="27">
        <v>184895.95999999996</v>
      </c>
      <c r="AG1824" s="33">
        <v>0.28154121127827264</v>
      </c>
      <c r="AH1824" s="34">
        <v>519</v>
      </c>
      <c r="AI1824" s="34">
        <v>619.75</v>
      </c>
      <c r="AJ1824" s="34">
        <v>100.75</v>
      </c>
      <c r="AK1824" s="32">
        <v>0.19412331406551059</v>
      </c>
      <c r="AL1824" s="35">
        <v>44165.041666666664</v>
      </c>
      <c r="AM1824" s="16"/>
    </row>
    <row r="1825" spans="1:39" ht="16.5" hidden="1" x14ac:dyDescent="0.25">
      <c r="A1825" s="25" t="s">
        <v>367</v>
      </c>
      <c r="B1825" s="25" t="s">
        <v>1043</v>
      </c>
      <c r="C1825" s="39">
        <v>451954</v>
      </c>
      <c r="D1825" s="25" t="s">
        <v>2388</v>
      </c>
      <c r="E1825" s="25" t="s">
        <v>53</v>
      </c>
      <c r="F1825" s="25" t="s">
        <v>54</v>
      </c>
      <c r="G1825" s="25" t="s">
        <v>289</v>
      </c>
      <c r="H1825" s="25" t="s">
        <v>56</v>
      </c>
      <c r="I1825" s="25" t="s">
        <v>56</v>
      </c>
      <c r="J1825" s="25" t="s">
        <v>381</v>
      </c>
      <c r="K1825" s="25" t="s">
        <v>65</v>
      </c>
      <c r="L1825" s="25" t="s">
        <v>1045</v>
      </c>
      <c r="M1825" s="25" t="s">
        <v>1989</v>
      </c>
      <c r="N1825" s="26">
        <v>605492.81999999995</v>
      </c>
      <c r="O1825" s="26">
        <v>85120.05</v>
      </c>
      <c r="P1825" s="27">
        <v>-520372.76999999996</v>
      </c>
      <c r="Q1825" s="28">
        <v>-0.85942021575086558</v>
      </c>
      <c r="R1825" s="29">
        <v>18557.14</v>
      </c>
      <c r="S1825" s="29">
        <v>18974.23</v>
      </c>
      <c r="T1825" s="30">
        <v>417.09000000000015</v>
      </c>
      <c r="U1825" s="31">
        <v>2.2475984984755202E-2</v>
      </c>
      <c r="V1825" s="26">
        <v>9688.9</v>
      </c>
      <c r="W1825" s="26">
        <v>43479.79</v>
      </c>
      <c r="X1825" s="27">
        <v>33790.89</v>
      </c>
      <c r="Y1825" s="28">
        <v>3.4875878582708046</v>
      </c>
      <c r="Z1825" s="29">
        <v>2085.27</v>
      </c>
      <c r="AA1825" s="29">
        <v>4051.23</v>
      </c>
      <c r="AB1825" s="30">
        <v>1965.96</v>
      </c>
      <c r="AC1825" s="32">
        <v>0.94278438763325612</v>
      </c>
      <c r="AD1825" s="26">
        <v>575161.51</v>
      </c>
      <c r="AE1825" s="26">
        <v>7985.79</v>
      </c>
      <c r="AF1825" s="27">
        <v>-567175.72</v>
      </c>
      <c r="AG1825" s="33">
        <v>-0.98611556952063772</v>
      </c>
      <c r="AH1825" s="34">
        <v>213</v>
      </c>
      <c r="AI1825" s="34">
        <v>205</v>
      </c>
      <c r="AJ1825" s="34">
        <v>-8</v>
      </c>
      <c r="AK1825" s="32">
        <v>-3.7558685446009391E-2</v>
      </c>
      <c r="AL1825" s="35">
        <v>44103.041666666664</v>
      </c>
      <c r="AM1825" s="16"/>
    </row>
    <row r="1826" spans="1:39" ht="16.5" hidden="1" x14ac:dyDescent="0.25">
      <c r="A1826" s="25" t="s">
        <v>367</v>
      </c>
      <c r="B1826" s="25" t="s">
        <v>1040</v>
      </c>
      <c r="C1826" s="39">
        <v>451955</v>
      </c>
      <c r="D1826" s="25" t="s">
        <v>2374</v>
      </c>
      <c r="E1826" s="25" t="s">
        <v>53</v>
      </c>
      <c r="F1826" s="25" t="s">
        <v>54</v>
      </c>
      <c r="G1826" s="25" t="s">
        <v>56</v>
      </c>
      <c r="H1826" s="25" t="s">
        <v>56</v>
      </c>
      <c r="I1826" s="25" t="s">
        <v>56</v>
      </c>
      <c r="J1826" s="25" t="s">
        <v>185</v>
      </c>
      <c r="K1826" s="25" t="s">
        <v>65</v>
      </c>
      <c r="L1826" s="25" t="s">
        <v>373</v>
      </c>
      <c r="M1826" s="25" t="s">
        <v>419</v>
      </c>
      <c r="N1826" s="26">
        <v>0</v>
      </c>
      <c r="O1826" s="26">
        <v>0</v>
      </c>
      <c r="P1826" s="27">
        <v>0</v>
      </c>
      <c r="Q1826" s="18"/>
      <c r="R1826" s="29">
        <v>0</v>
      </c>
      <c r="S1826" s="29">
        <v>0</v>
      </c>
      <c r="T1826" s="30">
        <v>0</v>
      </c>
      <c r="U1826" s="19"/>
      <c r="V1826" s="26">
        <v>0</v>
      </c>
      <c r="W1826" s="26">
        <v>0</v>
      </c>
      <c r="X1826" s="27">
        <v>0</v>
      </c>
      <c r="Y1826" s="18"/>
      <c r="Z1826" s="29">
        <v>0</v>
      </c>
      <c r="AA1826" s="29">
        <v>0</v>
      </c>
      <c r="AB1826" s="30">
        <v>0</v>
      </c>
      <c r="AC1826" s="19"/>
      <c r="AD1826" s="26">
        <v>0</v>
      </c>
      <c r="AE1826" s="26">
        <v>0</v>
      </c>
      <c r="AF1826" s="27">
        <v>0</v>
      </c>
      <c r="AG1826" s="18"/>
      <c r="AH1826" s="34">
        <v>0</v>
      </c>
      <c r="AI1826" s="34">
        <v>0</v>
      </c>
      <c r="AJ1826" s="34">
        <v>0</v>
      </c>
      <c r="AK1826" s="19"/>
      <c r="AL1826" s="35">
        <v>43509.041655092595</v>
      </c>
      <c r="AM1826" s="16"/>
    </row>
    <row r="1827" spans="1:39" ht="33" hidden="1" x14ac:dyDescent="0.25">
      <c r="A1827" s="25" t="s">
        <v>367</v>
      </c>
      <c r="B1827" s="25" t="s">
        <v>1040</v>
      </c>
      <c r="C1827" s="39">
        <v>451956</v>
      </c>
      <c r="D1827" s="25" t="s">
        <v>2230</v>
      </c>
      <c r="E1827" s="25" t="s">
        <v>53</v>
      </c>
      <c r="F1827" s="25" t="s">
        <v>54</v>
      </c>
      <c r="G1827" s="25" t="s">
        <v>289</v>
      </c>
      <c r="H1827" s="25" t="s">
        <v>56</v>
      </c>
      <c r="I1827" s="25" t="s">
        <v>56</v>
      </c>
      <c r="J1827" s="17"/>
      <c r="K1827" s="25" t="s">
        <v>65</v>
      </c>
      <c r="L1827" s="25" t="s">
        <v>484</v>
      </c>
      <c r="M1827" s="25" t="s">
        <v>419</v>
      </c>
      <c r="N1827" s="26">
        <v>0</v>
      </c>
      <c r="O1827" s="26">
        <v>1165.77</v>
      </c>
      <c r="P1827" s="27">
        <v>1165.77</v>
      </c>
      <c r="Q1827" s="18"/>
      <c r="R1827" s="29">
        <v>0</v>
      </c>
      <c r="S1827" s="29">
        <v>0</v>
      </c>
      <c r="T1827" s="30">
        <v>0</v>
      </c>
      <c r="U1827" s="19"/>
      <c r="V1827" s="26">
        <v>0</v>
      </c>
      <c r="W1827" s="26">
        <v>0</v>
      </c>
      <c r="X1827" s="27">
        <v>0</v>
      </c>
      <c r="Y1827" s="18"/>
      <c r="Z1827" s="29">
        <v>0</v>
      </c>
      <c r="AA1827" s="29">
        <v>0</v>
      </c>
      <c r="AB1827" s="30">
        <v>0</v>
      </c>
      <c r="AC1827" s="19"/>
      <c r="AD1827" s="26">
        <v>0</v>
      </c>
      <c r="AE1827" s="26">
        <v>0</v>
      </c>
      <c r="AF1827" s="27">
        <v>0</v>
      </c>
      <c r="AG1827" s="18"/>
      <c r="AH1827" s="34">
        <v>0</v>
      </c>
      <c r="AI1827" s="34">
        <v>1</v>
      </c>
      <c r="AJ1827" s="34">
        <v>1</v>
      </c>
      <c r="AK1827" s="19"/>
      <c r="AL1827" s="35">
        <v>43509.041655092595</v>
      </c>
      <c r="AM1827" s="16"/>
    </row>
    <row r="1828" spans="1:39" ht="24.75" hidden="1" x14ac:dyDescent="0.25">
      <c r="A1828" s="25" t="s">
        <v>367</v>
      </c>
      <c r="B1828" s="25" t="s">
        <v>1043</v>
      </c>
      <c r="C1828" s="39">
        <v>451959</v>
      </c>
      <c r="D1828" s="25" t="s">
        <v>2228</v>
      </c>
      <c r="E1828" s="25" t="s">
        <v>62</v>
      </c>
      <c r="F1828" s="25" t="s">
        <v>54</v>
      </c>
      <c r="G1828" s="25" t="s">
        <v>289</v>
      </c>
      <c r="H1828" s="17"/>
      <c r="I1828" s="17"/>
      <c r="J1828" s="25" t="s">
        <v>401</v>
      </c>
      <c r="K1828" s="25" t="s">
        <v>65</v>
      </c>
      <c r="L1828" s="25" t="s">
        <v>1045</v>
      </c>
      <c r="M1828" s="25" t="s">
        <v>1989</v>
      </c>
      <c r="N1828" s="26">
        <v>774954.39</v>
      </c>
      <c r="O1828" s="26">
        <v>603664.28</v>
      </c>
      <c r="P1828" s="27">
        <v>-171290.11</v>
      </c>
      <c r="Q1828" s="28">
        <v>-0.22103250489361057</v>
      </c>
      <c r="R1828" s="29">
        <v>15725.27</v>
      </c>
      <c r="S1828" s="29">
        <v>48004.89</v>
      </c>
      <c r="T1828" s="30">
        <v>32279.62</v>
      </c>
      <c r="U1828" s="31">
        <v>2.0527227831382224</v>
      </c>
      <c r="V1828" s="26">
        <v>28151.59</v>
      </c>
      <c r="W1828" s="26">
        <v>101693.79</v>
      </c>
      <c r="X1828" s="27">
        <v>73542.2</v>
      </c>
      <c r="Y1828" s="28">
        <v>2.6123639908083343</v>
      </c>
      <c r="Z1828" s="29">
        <v>560</v>
      </c>
      <c r="AA1828" s="29">
        <v>0</v>
      </c>
      <c r="AB1828" s="30">
        <v>-560</v>
      </c>
      <c r="AC1828" s="32">
        <v>-1</v>
      </c>
      <c r="AD1828" s="26">
        <v>730517.53</v>
      </c>
      <c r="AE1828" s="26">
        <v>426944.97</v>
      </c>
      <c r="AF1828" s="27">
        <v>-303572.56000000006</v>
      </c>
      <c r="AG1828" s="33">
        <v>-0.41555821391445602</v>
      </c>
      <c r="AH1828" s="34">
        <v>53</v>
      </c>
      <c r="AI1828" s="34">
        <v>63.25</v>
      </c>
      <c r="AJ1828" s="34">
        <v>10.25</v>
      </c>
      <c r="AK1828" s="32">
        <v>0.19339622641509435</v>
      </c>
      <c r="AL1828" s="35">
        <v>43941</v>
      </c>
      <c r="AM1828" s="16"/>
    </row>
    <row r="1829" spans="1:39" ht="33" hidden="1" x14ac:dyDescent="0.25">
      <c r="A1829" s="25" t="s">
        <v>367</v>
      </c>
      <c r="B1829" s="25" t="s">
        <v>1043</v>
      </c>
      <c r="C1829" s="39">
        <v>451960</v>
      </c>
      <c r="D1829" s="25" t="s">
        <v>2229</v>
      </c>
      <c r="E1829" s="25" t="s">
        <v>62</v>
      </c>
      <c r="F1829" s="25" t="s">
        <v>54</v>
      </c>
      <c r="G1829" s="25" t="s">
        <v>289</v>
      </c>
      <c r="H1829" s="17"/>
      <c r="I1829" s="17"/>
      <c r="J1829" s="25" t="s">
        <v>401</v>
      </c>
      <c r="K1829" s="25" t="s">
        <v>65</v>
      </c>
      <c r="L1829" s="25" t="s">
        <v>1045</v>
      </c>
      <c r="M1829" s="25" t="s">
        <v>1989</v>
      </c>
      <c r="N1829" s="26">
        <v>3910321.52</v>
      </c>
      <c r="O1829" s="26">
        <v>4087233.3</v>
      </c>
      <c r="P1829" s="27">
        <v>176911.7799999998</v>
      </c>
      <c r="Q1829" s="28">
        <v>4.5242259260563258E-2</v>
      </c>
      <c r="R1829" s="29">
        <v>62998.400000000001</v>
      </c>
      <c r="S1829" s="29">
        <v>228124.28</v>
      </c>
      <c r="T1829" s="30">
        <v>165125.88</v>
      </c>
      <c r="U1829" s="31">
        <v>2.621112282216691</v>
      </c>
      <c r="V1829" s="26">
        <v>849176.63</v>
      </c>
      <c r="W1829" s="26">
        <v>1138988.93</v>
      </c>
      <c r="X1829" s="27">
        <v>289812.29999999993</v>
      </c>
      <c r="Y1829" s="28">
        <v>0.34128624100265209</v>
      </c>
      <c r="Z1829" s="29">
        <v>8714</v>
      </c>
      <c r="AA1829" s="29">
        <v>5215.5</v>
      </c>
      <c r="AB1829" s="30">
        <v>-3498.5</v>
      </c>
      <c r="AC1829" s="32">
        <v>-0.40148037640578382</v>
      </c>
      <c r="AD1829" s="26">
        <v>2989432.49</v>
      </c>
      <c r="AE1829" s="26">
        <v>2506432.09</v>
      </c>
      <c r="AF1829" s="27">
        <v>-483000.40000000037</v>
      </c>
      <c r="AG1829" s="33">
        <v>-0.1615692615958691</v>
      </c>
      <c r="AH1829" s="34">
        <v>988</v>
      </c>
      <c r="AI1829" s="34">
        <v>625.25</v>
      </c>
      <c r="AJ1829" s="34">
        <v>-362.75</v>
      </c>
      <c r="AK1829" s="32">
        <v>-0.36715587044534415</v>
      </c>
      <c r="AL1829" s="35">
        <v>43938.041655092595</v>
      </c>
      <c r="AM1829" s="16"/>
    </row>
    <row r="1830" spans="1:39" ht="33" hidden="1" x14ac:dyDescent="0.25">
      <c r="A1830" s="25" t="s">
        <v>367</v>
      </c>
      <c r="B1830" s="25" t="s">
        <v>1043</v>
      </c>
      <c r="C1830" s="39">
        <v>451963</v>
      </c>
      <c r="D1830" s="25" t="s">
        <v>2384</v>
      </c>
      <c r="E1830" s="25" t="s">
        <v>53</v>
      </c>
      <c r="F1830" s="25" t="s">
        <v>63</v>
      </c>
      <c r="G1830" s="25" t="s">
        <v>56</v>
      </c>
      <c r="H1830" s="25" t="s">
        <v>56</v>
      </c>
      <c r="I1830" s="25" t="s">
        <v>56</v>
      </c>
      <c r="J1830" s="25" t="s">
        <v>401</v>
      </c>
      <c r="K1830" s="25" t="s">
        <v>65</v>
      </c>
      <c r="L1830" s="25" t="s">
        <v>1045</v>
      </c>
      <c r="M1830" s="25" t="s">
        <v>419</v>
      </c>
      <c r="N1830" s="26">
        <v>0</v>
      </c>
      <c r="O1830" s="26">
        <v>0</v>
      </c>
      <c r="P1830" s="27">
        <v>0</v>
      </c>
      <c r="Q1830" s="18"/>
      <c r="R1830" s="29">
        <v>0</v>
      </c>
      <c r="S1830" s="29">
        <v>0</v>
      </c>
      <c r="T1830" s="30">
        <v>0</v>
      </c>
      <c r="U1830" s="19"/>
      <c r="V1830" s="26">
        <v>0</v>
      </c>
      <c r="W1830" s="26">
        <v>0</v>
      </c>
      <c r="X1830" s="27">
        <v>0</v>
      </c>
      <c r="Y1830" s="18"/>
      <c r="Z1830" s="29">
        <v>0</v>
      </c>
      <c r="AA1830" s="29">
        <v>0</v>
      </c>
      <c r="AB1830" s="30">
        <v>0</v>
      </c>
      <c r="AC1830" s="19"/>
      <c r="AD1830" s="26">
        <v>0</v>
      </c>
      <c r="AE1830" s="26">
        <v>0</v>
      </c>
      <c r="AF1830" s="27">
        <v>0</v>
      </c>
      <c r="AG1830" s="18"/>
      <c r="AH1830" s="34">
        <v>0</v>
      </c>
      <c r="AI1830" s="34">
        <v>2</v>
      </c>
      <c r="AJ1830" s="34">
        <v>2</v>
      </c>
      <c r="AK1830" s="19"/>
      <c r="AL1830" s="35">
        <v>43812.041655092595</v>
      </c>
      <c r="AM1830" s="16"/>
    </row>
    <row r="1831" spans="1:39" ht="33" hidden="1" x14ac:dyDescent="0.25">
      <c r="A1831" s="25" t="s">
        <v>367</v>
      </c>
      <c r="B1831" s="25" t="s">
        <v>1040</v>
      </c>
      <c r="C1831" s="39">
        <v>451964</v>
      </c>
      <c r="D1831" s="25" t="s">
        <v>2402</v>
      </c>
      <c r="E1831" s="25" t="s">
        <v>53</v>
      </c>
      <c r="F1831" s="25" t="s">
        <v>54</v>
      </c>
      <c r="G1831" s="25" t="s">
        <v>289</v>
      </c>
      <c r="H1831" s="25" t="s">
        <v>56</v>
      </c>
      <c r="I1831" s="25" t="s">
        <v>56</v>
      </c>
      <c r="J1831" s="25" t="s">
        <v>381</v>
      </c>
      <c r="K1831" s="25" t="s">
        <v>58</v>
      </c>
      <c r="L1831" s="25" t="s">
        <v>992</v>
      </c>
      <c r="M1831" s="25" t="s">
        <v>1989</v>
      </c>
      <c r="N1831" s="26">
        <v>1773610.41</v>
      </c>
      <c r="O1831" s="26">
        <v>1715022.65</v>
      </c>
      <c r="P1831" s="27">
        <v>-58587.760000000009</v>
      </c>
      <c r="Q1831" s="28">
        <v>-3.3033049236556977E-2</v>
      </c>
      <c r="R1831" s="29">
        <v>21529.82</v>
      </c>
      <c r="S1831" s="29">
        <v>144535.53</v>
      </c>
      <c r="T1831" s="30">
        <v>123005.70999999999</v>
      </c>
      <c r="U1831" s="31">
        <v>5.7132716390568987</v>
      </c>
      <c r="V1831" s="26">
        <v>76051.89</v>
      </c>
      <c r="W1831" s="26">
        <v>7306.45</v>
      </c>
      <c r="X1831" s="27">
        <v>-68745.440000000002</v>
      </c>
      <c r="Y1831" s="28">
        <v>-0.9039280943576814</v>
      </c>
      <c r="Z1831" s="29">
        <v>2264</v>
      </c>
      <c r="AA1831" s="29">
        <v>4522</v>
      </c>
      <c r="AB1831" s="30">
        <v>2258</v>
      </c>
      <c r="AC1831" s="32">
        <v>0.99734982332155475</v>
      </c>
      <c r="AD1831" s="26">
        <v>1673764.7</v>
      </c>
      <c r="AE1831" s="26">
        <v>1547652.48</v>
      </c>
      <c r="AF1831" s="27">
        <v>-126112.21999999997</v>
      </c>
      <c r="AG1831" s="33">
        <v>-7.5346445052879879E-2</v>
      </c>
      <c r="AH1831" s="34">
        <v>385</v>
      </c>
      <c r="AI1831" s="34">
        <v>409</v>
      </c>
      <c r="AJ1831" s="34">
        <v>24</v>
      </c>
      <c r="AK1831" s="32">
        <v>6.2337662337662338E-2</v>
      </c>
      <c r="AL1831" s="35">
        <v>43812.041655092595</v>
      </c>
      <c r="AM1831" s="16"/>
    </row>
    <row r="1832" spans="1:39" ht="24.75" hidden="1" x14ac:dyDescent="0.25">
      <c r="A1832" s="25" t="s">
        <v>367</v>
      </c>
      <c r="B1832" s="25" t="s">
        <v>1043</v>
      </c>
      <c r="C1832" s="39">
        <v>451966</v>
      </c>
      <c r="D1832" s="25" t="s">
        <v>2379</v>
      </c>
      <c r="E1832" s="25" t="s">
        <v>53</v>
      </c>
      <c r="F1832" s="25" t="s">
        <v>54</v>
      </c>
      <c r="G1832" s="25" t="s">
        <v>289</v>
      </c>
      <c r="H1832" s="25" t="s">
        <v>56</v>
      </c>
      <c r="I1832" s="25" t="s">
        <v>56</v>
      </c>
      <c r="J1832" s="25" t="s">
        <v>381</v>
      </c>
      <c r="K1832" s="25" t="s">
        <v>58</v>
      </c>
      <c r="L1832" s="25" t="s">
        <v>1045</v>
      </c>
      <c r="M1832" s="25" t="s">
        <v>1989</v>
      </c>
      <c r="N1832" s="26">
        <v>2997686.94</v>
      </c>
      <c r="O1832" s="26">
        <v>3466392.1</v>
      </c>
      <c r="P1832" s="27">
        <v>468705.16000000015</v>
      </c>
      <c r="Q1832" s="28">
        <v>0.15635560663315967</v>
      </c>
      <c r="R1832" s="29">
        <v>252671.75</v>
      </c>
      <c r="S1832" s="29">
        <v>310500.40000000002</v>
      </c>
      <c r="T1832" s="30">
        <v>57828.650000000023</v>
      </c>
      <c r="U1832" s="31">
        <v>0.22886868041243244</v>
      </c>
      <c r="V1832" s="26">
        <v>593693.02</v>
      </c>
      <c r="W1832" s="26">
        <v>720628.27</v>
      </c>
      <c r="X1832" s="27">
        <v>126935.25</v>
      </c>
      <c r="Y1832" s="28">
        <v>0.21380620240406398</v>
      </c>
      <c r="Z1832" s="29">
        <v>35458.1</v>
      </c>
      <c r="AA1832" s="29">
        <v>9219.16</v>
      </c>
      <c r="AB1832" s="30">
        <v>-26238.94</v>
      </c>
      <c r="AC1832" s="32">
        <v>-0.73999847707575983</v>
      </c>
      <c r="AD1832" s="26">
        <v>2115864.0699999998</v>
      </c>
      <c r="AE1832" s="26">
        <v>2412371.7999999998</v>
      </c>
      <c r="AF1832" s="27">
        <v>296507.73</v>
      </c>
      <c r="AG1832" s="33">
        <v>0.14013552864953183</v>
      </c>
      <c r="AH1832" s="34">
        <v>2032</v>
      </c>
      <c r="AI1832" s="34">
        <v>810</v>
      </c>
      <c r="AJ1832" s="34">
        <v>-1222</v>
      </c>
      <c r="AK1832" s="32">
        <v>-0.60137795275590555</v>
      </c>
      <c r="AL1832" s="35">
        <v>44188.041666666664</v>
      </c>
      <c r="AM1832" s="16"/>
    </row>
    <row r="1833" spans="1:39" ht="41.25" hidden="1" x14ac:dyDescent="0.25">
      <c r="A1833" s="25" t="s">
        <v>367</v>
      </c>
      <c r="B1833" s="25" t="s">
        <v>1040</v>
      </c>
      <c r="C1833" s="39">
        <v>451970</v>
      </c>
      <c r="D1833" s="25" t="s">
        <v>2361</v>
      </c>
      <c r="E1833" s="25" t="s">
        <v>53</v>
      </c>
      <c r="F1833" s="25" t="s">
        <v>54</v>
      </c>
      <c r="G1833" s="25" t="s">
        <v>75</v>
      </c>
      <c r="H1833" s="25" t="s">
        <v>83</v>
      </c>
      <c r="I1833" s="25" t="s">
        <v>56</v>
      </c>
      <c r="J1833" s="25" t="s">
        <v>401</v>
      </c>
      <c r="K1833" s="25" t="s">
        <v>65</v>
      </c>
      <c r="L1833" s="25" t="s">
        <v>484</v>
      </c>
      <c r="M1833" s="25" t="s">
        <v>2033</v>
      </c>
      <c r="N1833" s="26">
        <v>11356.26</v>
      </c>
      <c r="O1833" s="26">
        <v>18588.02</v>
      </c>
      <c r="P1833" s="27">
        <v>7231.76</v>
      </c>
      <c r="Q1833" s="28">
        <v>0.63680824496797361</v>
      </c>
      <c r="R1833" s="29">
        <v>4886.8100000000004</v>
      </c>
      <c r="S1833" s="29">
        <v>0</v>
      </c>
      <c r="T1833" s="30">
        <v>-4886.8100000000004</v>
      </c>
      <c r="U1833" s="31">
        <v>-1</v>
      </c>
      <c r="V1833" s="26">
        <v>2361.62</v>
      </c>
      <c r="W1833" s="26">
        <v>0</v>
      </c>
      <c r="X1833" s="27">
        <v>-2361.62</v>
      </c>
      <c r="Y1833" s="28">
        <v>-1</v>
      </c>
      <c r="Z1833" s="29">
        <v>1623.8</v>
      </c>
      <c r="AA1833" s="29">
        <v>0</v>
      </c>
      <c r="AB1833" s="30">
        <v>-1623.8</v>
      </c>
      <c r="AC1833" s="32">
        <v>-1</v>
      </c>
      <c r="AD1833" s="26">
        <v>2484.0300000000002</v>
      </c>
      <c r="AE1833" s="26">
        <v>0</v>
      </c>
      <c r="AF1833" s="27">
        <v>-2484.0300000000002</v>
      </c>
      <c r="AG1833" s="33">
        <v>-1</v>
      </c>
      <c r="AH1833" s="34">
        <v>67</v>
      </c>
      <c r="AI1833" s="34">
        <v>46.25</v>
      </c>
      <c r="AJ1833" s="34">
        <v>-20.75</v>
      </c>
      <c r="AK1833" s="32">
        <v>-0.30970149253731344</v>
      </c>
      <c r="AL1833" s="35">
        <v>43547.041655092595</v>
      </c>
      <c r="AM1833" s="16"/>
    </row>
    <row r="1834" spans="1:39" ht="33" hidden="1" x14ac:dyDescent="0.25">
      <c r="A1834" s="25" t="s">
        <v>367</v>
      </c>
      <c r="B1834" s="25" t="s">
        <v>1043</v>
      </c>
      <c r="C1834" s="39">
        <v>451971</v>
      </c>
      <c r="D1834" s="25" t="s">
        <v>2418</v>
      </c>
      <c r="E1834" s="25" t="s">
        <v>53</v>
      </c>
      <c r="F1834" s="25" t="s">
        <v>63</v>
      </c>
      <c r="G1834" s="25" t="s">
        <v>56</v>
      </c>
      <c r="H1834" s="25" t="s">
        <v>56</v>
      </c>
      <c r="I1834" s="25" t="s">
        <v>56</v>
      </c>
      <c r="J1834" s="17"/>
      <c r="K1834" s="25" t="s">
        <v>65</v>
      </c>
      <c r="L1834" s="25" t="s">
        <v>1045</v>
      </c>
      <c r="M1834" s="25" t="s">
        <v>419</v>
      </c>
      <c r="N1834" s="26">
        <v>0</v>
      </c>
      <c r="O1834" s="26">
        <v>4328.3</v>
      </c>
      <c r="P1834" s="27">
        <v>4328.3</v>
      </c>
      <c r="Q1834" s="18"/>
      <c r="R1834" s="29">
        <v>0</v>
      </c>
      <c r="S1834" s="29">
        <v>2164.15</v>
      </c>
      <c r="T1834" s="30">
        <v>2164.15</v>
      </c>
      <c r="U1834" s="19"/>
      <c r="V1834" s="26">
        <v>0</v>
      </c>
      <c r="W1834" s="26">
        <v>0</v>
      </c>
      <c r="X1834" s="27">
        <v>0</v>
      </c>
      <c r="Y1834" s="18"/>
      <c r="Z1834" s="29">
        <v>0</v>
      </c>
      <c r="AA1834" s="29">
        <v>0</v>
      </c>
      <c r="AB1834" s="30">
        <v>0</v>
      </c>
      <c r="AC1834" s="19"/>
      <c r="AD1834" s="26">
        <v>0</v>
      </c>
      <c r="AE1834" s="26">
        <v>0</v>
      </c>
      <c r="AF1834" s="27">
        <v>0</v>
      </c>
      <c r="AG1834" s="18"/>
      <c r="AH1834" s="34">
        <v>0</v>
      </c>
      <c r="AI1834" s="34">
        <v>0</v>
      </c>
      <c r="AJ1834" s="34">
        <v>0</v>
      </c>
      <c r="AK1834" s="19"/>
      <c r="AL1834" s="35">
        <v>43958</v>
      </c>
      <c r="AM1834" s="16"/>
    </row>
    <row r="1835" spans="1:39" ht="33" hidden="1" x14ac:dyDescent="0.25">
      <c r="A1835" s="25" t="s">
        <v>367</v>
      </c>
      <c r="B1835" s="25" t="s">
        <v>1043</v>
      </c>
      <c r="C1835" s="39">
        <v>451972</v>
      </c>
      <c r="D1835" s="25" t="s">
        <v>2401</v>
      </c>
      <c r="E1835" s="25" t="s">
        <v>53</v>
      </c>
      <c r="F1835" s="25" t="s">
        <v>54</v>
      </c>
      <c r="G1835" s="25" t="s">
        <v>289</v>
      </c>
      <c r="H1835" s="25" t="s">
        <v>56</v>
      </c>
      <c r="I1835" s="25" t="s">
        <v>56</v>
      </c>
      <c r="J1835" s="25" t="s">
        <v>381</v>
      </c>
      <c r="K1835" s="25" t="s">
        <v>65</v>
      </c>
      <c r="L1835" s="25" t="s">
        <v>1045</v>
      </c>
      <c r="M1835" s="25" t="s">
        <v>1989</v>
      </c>
      <c r="N1835" s="26">
        <v>148253.75</v>
      </c>
      <c r="O1835" s="26">
        <v>136276.5</v>
      </c>
      <c r="P1835" s="27">
        <v>-11977.25</v>
      </c>
      <c r="Q1835" s="28">
        <v>-8.0788850197718434E-2</v>
      </c>
      <c r="R1835" s="29">
        <v>1351.16</v>
      </c>
      <c r="S1835" s="29">
        <v>10605.43</v>
      </c>
      <c r="T1835" s="30">
        <v>9254.27</v>
      </c>
      <c r="U1835" s="31">
        <v>6.8491296367565644</v>
      </c>
      <c r="V1835" s="26">
        <v>0</v>
      </c>
      <c r="W1835" s="26">
        <v>24606.04</v>
      </c>
      <c r="X1835" s="27">
        <v>24606.04</v>
      </c>
      <c r="Y1835" s="18"/>
      <c r="Z1835" s="29">
        <v>0</v>
      </c>
      <c r="AA1835" s="29">
        <v>0</v>
      </c>
      <c r="AB1835" s="30">
        <v>0</v>
      </c>
      <c r="AC1835" s="19"/>
      <c r="AD1835" s="26">
        <v>146902.59</v>
      </c>
      <c r="AE1835" s="26">
        <v>98556.87</v>
      </c>
      <c r="AF1835" s="27">
        <v>-48345.72</v>
      </c>
      <c r="AG1835" s="33">
        <v>-0.32910052845222132</v>
      </c>
      <c r="AH1835" s="34">
        <v>39</v>
      </c>
      <c r="AI1835" s="34">
        <v>8.5</v>
      </c>
      <c r="AJ1835" s="34">
        <v>-30.5</v>
      </c>
      <c r="AK1835" s="32">
        <v>-0.78205128205128205</v>
      </c>
      <c r="AL1835" s="35">
        <v>43958</v>
      </c>
      <c r="AM1835" s="16"/>
    </row>
    <row r="1836" spans="1:39" ht="33" hidden="1" x14ac:dyDescent="0.25">
      <c r="A1836" s="25" t="s">
        <v>367</v>
      </c>
      <c r="B1836" s="25" t="s">
        <v>1040</v>
      </c>
      <c r="C1836" s="39">
        <v>451974</v>
      </c>
      <c r="D1836" s="25" t="s">
        <v>2365</v>
      </c>
      <c r="E1836" s="25" t="s">
        <v>53</v>
      </c>
      <c r="F1836" s="25" t="s">
        <v>54</v>
      </c>
      <c r="G1836" s="25" t="s">
        <v>75</v>
      </c>
      <c r="H1836" s="25" t="s">
        <v>83</v>
      </c>
      <c r="I1836" s="25" t="s">
        <v>56</v>
      </c>
      <c r="J1836" s="25" t="s">
        <v>401</v>
      </c>
      <c r="K1836" s="25" t="s">
        <v>65</v>
      </c>
      <c r="L1836" s="25" t="s">
        <v>484</v>
      </c>
      <c r="M1836" s="25" t="s">
        <v>2033</v>
      </c>
      <c r="N1836" s="26">
        <v>7436.31</v>
      </c>
      <c r="O1836" s="26">
        <v>12177.06</v>
      </c>
      <c r="P1836" s="27">
        <v>4740.7499999999991</v>
      </c>
      <c r="Q1836" s="28">
        <v>0.63751376690858752</v>
      </c>
      <c r="R1836" s="29">
        <v>3801.36</v>
      </c>
      <c r="S1836" s="29">
        <v>0</v>
      </c>
      <c r="T1836" s="30">
        <v>-3801.36</v>
      </c>
      <c r="U1836" s="31">
        <v>-1</v>
      </c>
      <c r="V1836" s="26">
        <v>793.5</v>
      </c>
      <c r="W1836" s="26">
        <v>0</v>
      </c>
      <c r="X1836" s="27">
        <v>-793.5</v>
      </c>
      <c r="Y1836" s="28">
        <v>-1</v>
      </c>
      <c r="Z1836" s="29">
        <v>1232</v>
      </c>
      <c r="AA1836" s="29">
        <v>0</v>
      </c>
      <c r="AB1836" s="30">
        <v>-1232</v>
      </c>
      <c r="AC1836" s="32">
        <v>-1</v>
      </c>
      <c r="AD1836" s="26">
        <v>1609.45</v>
      </c>
      <c r="AE1836" s="26">
        <v>0</v>
      </c>
      <c r="AF1836" s="27">
        <v>-1609.45</v>
      </c>
      <c r="AG1836" s="33">
        <v>-1</v>
      </c>
      <c r="AH1836" s="34">
        <v>52</v>
      </c>
      <c r="AI1836" s="34">
        <v>34</v>
      </c>
      <c r="AJ1836" s="34">
        <v>-18</v>
      </c>
      <c r="AK1836" s="32">
        <v>-0.34615384615384615</v>
      </c>
      <c r="AL1836" s="35">
        <v>43577.041655092595</v>
      </c>
      <c r="AM1836" s="16"/>
    </row>
    <row r="1837" spans="1:39" ht="33" hidden="1" x14ac:dyDescent="0.25">
      <c r="A1837" s="25" t="s">
        <v>367</v>
      </c>
      <c r="B1837" s="25" t="s">
        <v>1043</v>
      </c>
      <c r="C1837" s="39">
        <v>451976</v>
      </c>
      <c r="D1837" s="25" t="s">
        <v>2370</v>
      </c>
      <c r="E1837" s="25" t="s">
        <v>53</v>
      </c>
      <c r="F1837" s="25" t="s">
        <v>54</v>
      </c>
      <c r="G1837" s="25" t="s">
        <v>289</v>
      </c>
      <c r="H1837" s="25" t="s">
        <v>56</v>
      </c>
      <c r="I1837" s="25" t="s">
        <v>56</v>
      </c>
      <c r="J1837" s="25" t="s">
        <v>381</v>
      </c>
      <c r="K1837" s="25" t="s">
        <v>282</v>
      </c>
      <c r="L1837" s="25" t="s">
        <v>1045</v>
      </c>
      <c r="M1837" s="25" t="s">
        <v>1989</v>
      </c>
      <c r="N1837" s="26">
        <v>1213776.8</v>
      </c>
      <c r="O1837" s="26">
        <v>968986.02</v>
      </c>
      <c r="P1837" s="27">
        <v>-244790.78000000003</v>
      </c>
      <c r="Q1837" s="28">
        <v>-0.20167693104696022</v>
      </c>
      <c r="R1837" s="29">
        <v>83391.34</v>
      </c>
      <c r="S1837" s="29">
        <v>76371.570000000007</v>
      </c>
      <c r="T1837" s="30">
        <v>-7019.7699999999895</v>
      </c>
      <c r="U1837" s="31">
        <v>-8.4178644928837809E-2</v>
      </c>
      <c r="V1837" s="26">
        <v>221350.16</v>
      </c>
      <c r="W1837" s="26">
        <v>247530.45</v>
      </c>
      <c r="X1837" s="27">
        <v>26180.290000000008</v>
      </c>
      <c r="Y1837" s="28">
        <v>0.11827545098679851</v>
      </c>
      <c r="Z1837" s="29">
        <v>10703.04</v>
      </c>
      <c r="AA1837" s="29">
        <v>0</v>
      </c>
      <c r="AB1837" s="30">
        <v>-10703.04</v>
      </c>
      <c r="AC1837" s="32">
        <v>-1</v>
      </c>
      <c r="AD1837" s="26">
        <v>898332.26</v>
      </c>
      <c r="AE1837" s="26">
        <v>639661.52</v>
      </c>
      <c r="AF1837" s="27">
        <v>-258670.74</v>
      </c>
      <c r="AG1837" s="33">
        <v>-0.28794550915938383</v>
      </c>
      <c r="AH1837" s="34">
        <v>120</v>
      </c>
      <c r="AI1837" s="34">
        <v>53.75</v>
      </c>
      <c r="AJ1837" s="34">
        <v>-66.25</v>
      </c>
      <c r="AK1837" s="32">
        <v>-0.55208333333333337</v>
      </c>
      <c r="AL1837" s="35">
        <v>44188.041666666664</v>
      </c>
      <c r="AM1837" s="16"/>
    </row>
    <row r="1838" spans="1:39" ht="33" hidden="1" x14ac:dyDescent="0.25">
      <c r="A1838" s="25" t="s">
        <v>367</v>
      </c>
      <c r="B1838" s="25" t="s">
        <v>1043</v>
      </c>
      <c r="C1838" s="39">
        <v>451977</v>
      </c>
      <c r="D1838" s="25" t="s">
        <v>2415</v>
      </c>
      <c r="E1838" s="25" t="s">
        <v>53</v>
      </c>
      <c r="F1838" s="25" t="s">
        <v>54</v>
      </c>
      <c r="G1838" s="25" t="s">
        <v>289</v>
      </c>
      <c r="H1838" s="25" t="s">
        <v>56</v>
      </c>
      <c r="I1838" s="25" t="s">
        <v>56</v>
      </c>
      <c r="J1838" s="25" t="s">
        <v>381</v>
      </c>
      <c r="K1838" s="25" t="s">
        <v>65</v>
      </c>
      <c r="L1838" s="25" t="s">
        <v>1045</v>
      </c>
      <c r="M1838" s="25" t="s">
        <v>1989</v>
      </c>
      <c r="N1838" s="26">
        <v>411787.76</v>
      </c>
      <c r="O1838" s="26">
        <v>442336.28</v>
      </c>
      <c r="P1838" s="27">
        <v>30548.520000000019</v>
      </c>
      <c r="Q1838" s="28">
        <v>7.4185109338849753E-2</v>
      </c>
      <c r="R1838" s="29">
        <v>204764.54</v>
      </c>
      <c r="S1838" s="29">
        <v>28173.79</v>
      </c>
      <c r="T1838" s="30">
        <v>-176590.75</v>
      </c>
      <c r="U1838" s="31">
        <v>-0.86240884285921771</v>
      </c>
      <c r="V1838" s="26">
        <v>881.68</v>
      </c>
      <c r="W1838" s="26">
        <v>193328.81</v>
      </c>
      <c r="X1838" s="27">
        <v>192447.13</v>
      </c>
      <c r="Y1838" s="28">
        <v>218.27321704019602</v>
      </c>
      <c r="Z1838" s="29">
        <v>183260.16</v>
      </c>
      <c r="AA1838" s="29">
        <v>741</v>
      </c>
      <c r="AB1838" s="30">
        <v>-182519.16</v>
      </c>
      <c r="AC1838" s="32">
        <v>-0.99595656797418486</v>
      </c>
      <c r="AD1838" s="26">
        <v>22881.38</v>
      </c>
      <c r="AE1838" s="26">
        <v>209431.46</v>
      </c>
      <c r="AF1838" s="27">
        <v>186550.08</v>
      </c>
      <c r="AG1838" s="33">
        <v>8.1529208465573308</v>
      </c>
      <c r="AH1838" s="34">
        <v>210</v>
      </c>
      <c r="AI1838" s="34">
        <v>122.5</v>
      </c>
      <c r="AJ1838" s="34">
        <v>-87.5</v>
      </c>
      <c r="AK1838" s="32">
        <v>-0.41666666666666669</v>
      </c>
      <c r="AL1838" s="35">
        <v>43876.041655092595</v>
      </c>
      <c r="AM1838" s="16"/>
    </row>
    <row r="1839" spans="1:39" ht="41.25" hidden="1" x14ac:dyDescent="0.25">
      <c r="A1839" s="25" t="s">
        <v>367</v>
      </c>
      <c r="B1839" s="25" t="s">
        <v>1043</v>
      </c>
      <c r="C1839" s="39">
        <v>451979</v>
      </c>
      <c r="D1839" s="25" t="s">
        <v>2354</v>
      </c>
      <c r="E1839" s="25" t="s">
        <v>62</v>
      </c>
      <c r="F1839" s="25" t="s">
        <v>54</v>
      </c>
      <c r="G1839" s="25" t="s">
        <v>289</v>
      </c>
      <c r="H1839" s="17"/>
      <c r="I1839" s="17"/>
      <c r="J1839" s="25" t="s">
        <v>401</v>
      </c>
      <c r="K1839" s="25" t="s">
        <v>65</v>
      </c>
      <c r="L1839" s="25" t="s">
        <v>1045</v>
      </c>
      <c r="M1839" s="25" t="s">
        <v>1989</v>
      </c>
      <c r="N1839" s="26">
        <v>406655.25</v>
      </c>
      <c r="O1839" s="26">
        <v>437299.29</v>
      </c>
      <c r="P1839" s="27">
        <v>30644.039999999979</v>
      </c>
      <c r="Q1839" s="28">
        <v>7.5356312257126842E-2</v>
      </c>
      <c r="R1839" s="29">
        <v>276517.34999999998</v>
      </c>
      <c r="S1839" s="29">
        <v>35687.43</v>
      </c>
      <c r="T1839" s="30">
        <v>-240829.91999999998</v>
      </c>
      <c r="U1839" s="31">
        <v>-0.87093963543336428</v>
      </c>
      <c r="V1839" s="26">
        <v>1024.46</v>
      </c>
      <c r="W1839" s="26">
        <v>54565.11</v>
      </c>
      <c r="X1839" s="27">
        <v>53540.65</v>
      </c>
      <c r="Y1839" s="28">
        <v>52.262313804345702</v>
      </c>
      <c r="Z1839" s="29">
        <v>26532.11</v>
      </c>
      <c r="AA1839" s="29">
        <v>28.5</v>
      </c>
      <c r="AB1839" s="30">
        <v>-26503.61</v>
      </c>
      <c r="AC1839" s="32">
        <v>-0.99892582987180434</v>
      </c>
      <c r="AD1839" s="26">
        <v>102581.33</v>
      </c>
      <c r="AE1839" s="26">
        <v>317087.84000000003</v>
      </c>
      <c r="AF1839" s="27">
        <v>214506.51</v>
      </c>
      <c r="AG1839" s="33">
        <v>2.0910872378043841</v>
      </c>
      <c r="AH1839" s="34">
        <v>181.5</v>
      </c>
      <c r="AI1839" s="34">
        <v>148.5</v>
      </c>
      <c r="AJ1839" s="34">
        <v>-33</v>
      </c>
      <c r="AK1839" s="32">
        <v>-0.18181818181818182</v>
      </c>
      <c r="AL1839" s="35">
        <v>43886.041655092595</v>
      </c>
      <c r="AM1839" s="16"/>
    </row>
    <row r="1840" spans="1:39" ht="41.25" hidden="1" x14ac:dyDescent="0.25">
      <c r="A1840" s="25" t="s">
        <v>367</v>
      </c>
      <c r="B1840" s="25" t="s">
        <v>1043</v>
      </c>
      <c r="C1840" s="39">
        <v>451980</v>
      </c>
      <c r="D1840" s="25" t="s">
        <v>2371</v>
      </c>
      <c r="E1840" s="25" t="s">
        <v>53</v>
      </c>
      <c r="F1840" s="25" t="s">
        <v>54</v>
      </c>
      <c r="G1840" s="25" t="s">
        <v>289</v>
      </c>
      <c r="H1840" s="25" t="s">
        <v>56</v>
      </c>
      <c r="I1840" s="25" t="s">
        <v>56</v>
      </c>
      <c r="J1840" s="25" t="s">
        <v>381</v>
      </c>
      <c r="K1840" s="25" t="s">
        <v>58</v>
      </c>
      <c r="L1840" s="25" t="s">
        <v>1045</v>
      </c>
      <c r="M1840" s="25" t="s">
        <v>1989</v>
      </c>
      <c r="N1840" s="26">
        <v>1441315.33</v>
      </c>
      <c r="O1840" s="26">
        <v>1422134.8</v>
      </c>
      <c r="P1840" s="27">
        <v>-19180.530000000028</v>
      </c>
      <c r="Q1840" s="28">
        <v>-1.3307656971913306E-2</v>
      </c>
      <c r="R1840" s="29">
        <v>24824.59</v>
      </c>
      <c r="S1840" s="29">
        <v>119388.48</v>
      </c>
      <c r="T1840" s="30">
        <v>94563.89</v>
      </c>
      <c r="U1840" s="31">
        <v>3.8092830536174009</v>
      </c>
      <c r="V1840" s="26">
        <v>408384.46</v>
      </c>
      <c r="W1840" s="26">
        <v>335102.28000000003</v>
      </c>
      <c r="X1840" s="27">
        <v>-73282.179999999993</v>
      </c>
      <c r="Y1840" s="28">
        <v>-0.17944409539971229</v>
      </c>
      <c r="Z1840" s="29">
        <v>1681.36</v>
      </c>
      <c r="AA1840" s="29">
        <v>4187.24</v>
      </c>
      <c r="AB1840" s="30">
        <v>2505.88</v>
      </c>
      <c r="AC1840" s="32">
        <v>1.490388732930485</v>
      </c>
      <c r="AD1840" s="26">
        <v>1006424.92</v>
      </c>
      <c r="AE1840" s="26">
        <v>936875.22</v>
      </c>
      <c r="AF1840" s="27">
        <v>-69549.70000000007</v>
      </c>
      <c r="AG1840" s="33">
        <v>-6.9105701396980579E-2</v>
      </c>
      <c r="AH1840" s="34">
        <v>256</v>
      </c>
      <c r="AI1840" s="34">
        <v>309.25</v>
      </c>
      <c r="AJ1840" s="34">
        <v>53.25</v>
      </c>
      <c r="AK1840" s="32">
        <v>0.2080078125</v>
      </c>
      <c r="AL1840" s="35">
        <v>44152.041666666664</v>
      </c>
      <c r="AM1840" s="16"/>
    </row>
    <row r="1841" spans="1:39" ht="24.75" hidden="1" x14ac:dyDescent="0.25">
      <c r="A1841" s="25" t="s">
        <v>367</v>
      </c>
      <c r="B1841" s="25" t="s">
        <v>1040</v>
      </c>
      <c r="C1841" s="39">
        <v>451981</v>
      </c>
      <c r="D1841" s="25" t="s">
        <v>2406</v>
      </c>
      <c r="E1841" s="25" t="s">
        <v>53</v>
      </c>
      <c r="F1841" s="25" t="s">
        <v>54</v>
      </c>
      <c r="G1841" s="25" t="s">
        <v>289</v>
      </c>
      <c r="H1841" s="25" t="s">
        <v>56</v>
      </c>
      <c r="I1841" s="25" t="s">
        <v>56</v>
      </c>
      <c r="J1841" s="25" t="s">
        <v>381</v>
      </c>
      <c r="K1841" s="25" t="s">
        <v>58</v>
      </c>
      <c r="L1841" s="25" t="s">
        <v>431</v>
      </c>
      <c r="M1841" s="25" t="s">
        <v>2052</v>
      </c>
      <c r="N1841" s="26">
        <v>1106417.99</v>
      </c>
      <c r="O1841" s="26">
        <v>1618119.41</v>
      </c>
      <c r="P1841" s="27">
        <v>511701.41999999993</v>
      </c>
      <c r="Q1841" s="28">
        <v>0.46248472514442751</v>
      </c>
      <c r="R1841" s="29">
        <v>148678.21</v>
      </c>
      <c r="S1841" s="29">
        <v>121601.48</v>
      </c>
      <c r="T1841" s="30">
        <v>-27076.729999999996</v>
      </c>
      <c r="U1841" s="31">
        <v>-0.18211633029480243</v>
      </c>
      <c r="V1841" s="26">
        <v>26013.62</v>
      </c>
      <c r="W1841" s="26">
        <v>134633.56</v>
      </c>
      <c r="X1841" s="27">
        <v>108619.94</v>
      </c>
      <c r="Y1841" s="28">
        <v>4.1755026789812417</v>
      </c>
      <c r="Z1841" s="29">
        <v>53189.2</v>
      </c>
      <c r="AA1841" s="29">
        <v>23727.5</v>
      </c>
      <c r="AB1841" s="30">
        <v>-29461.699999999997</v>
      </c>
      <c r="AC1841" s="32">
        <v>-0.55390380001955286</v>
      </c>
      <c r="AD1841" s="26">
        <v>878536.96</v>
      </c>
      <c r="AE1841" s="26">
        <v>465771.68</v>
      </c>
      <c r="AF1841" s="27">
        <v>-412765.27999999997</v>
      </c>
      <c r="AG1841" s="33">
        <v>-0.46983257255335048</v>
      </c>
      <c r="AH1841" s="34">
        <v>4248</v>
      </c>
      <c r="AI1841" s="34">
        <v>4039.75</v>
      </c>
      <c r="AJ1841" s="34">
        <v>-208.25</v>
      </c>
      <c r="AK1841" s="32">
        <v>-4.9023069679849339E-2</v>
      </c>
      <c r="AL1841" s="35">
        <v>43818.041655092595</v>
      </c>
      <c r="AM1841" s="16"/>
    </row>
    <row r="1842" spans="1:39" ht="33" hidden="1" x14ac:dyDescent="0.25">
      <c r="A1842" s="25" t="s">
        <v>367</v>
      </c>
      <c r="B1842" s="25" t="s">
        <v>1043</v>
      </c>
      <c r="C1842" s="39">
        <v>451982</v>
      </c>
      <c r="D1842" s="25" t="s">
        <v>2414</v>
      </c>
      <c r="E1842" s="25" t="s">
        <v>53</v>
      </c>
      <c r="F1842" s="25" t="s">
        <v>54</v>
      </c>
      <c r="G1842" s="25" t="s">
        <v>289</v>
      </c>
      <c r="H1842" s="25" t="s">
        <v>56</v>
      </c>
      <c r="I1842" s="25" t="s">
        <v>56</v>
      </c>
      <c r="J1842" s="25" t="s">
        <v>401</v>
      </c>
      <c r="K1842" s="25" t="s">
        <v>65</v>
      </c>
      <c r="L1842" s="25" t="s">
        <v>1045</v>
      </c>
      <c r="M1842" s="25" t="s">
        <v>1989</v>
      </c>
      <c r="N1842" s="26">
        <v>28991.48</v>
      </c>
      <c r="O1842" s="26">
        <v>25740.560000000001</v>
      </c>
      <c r="P1842" s="27">
        <v>-3250.9199999999983</v>
      </c>
      <c r="Q1842" s="28">
        <v>-0.11213363374343077</v>
      </c>
      <c r="R1842" s="29">
        <v>2156.52</v>
      </c>
      <c r="S1842" s="29">
        <v>3908.88</v>
      </c>
      <c r="T1842" s="30">
        <v>1752.3600000000001</v>
      </c>
      <c r="U1842" s="31">
        <v>0.81258694563463363</v>
      </c>
      <c r="V1842" s="26">
        <v>2675.52</v>
      </c>
      <c r="W1842" s="26">
        <v>1541.47</v>
      </c>
      <c r="X1842" s="27">
        <v>-1134.05</v>
      </c>
      <c r="Y1842" s="28">
        <v>-0.42386152972132518</v>
      </c>
      <c r="Z1842" s="29">
        <v>56</v>
      </c>
      <c r="AA1842" s="29">
        <v>0</v>
      </c>
      <c r="AB1842" s="30">
        <v>-56</v>
      </c>
      <c r="AC1842" s="32">
        <v>-1</v>
      </c>
      <c r="AD1842" s="26">
        <v>24103.439999999999</v>
      </c>
      <c r="AE1842" s="26">
        <v>20067.11</v>
      </c>
      <c r="AF1842" s="27">
        <v>-4036.3299999999981</v>
      </c>
      <c r="AG1842" s="33">
        <v>-0.16745866979982935</v>
      </c>
      <c r="AH1842" s="34">
        <v>6</v>
      </c>
      <c r="AI1842" s="34">
        <v>2</v>
      </c>
      <c r="AJ1842" s="34">
        <v>-4</v>
      </c>
      <c r="AK1842" s="32">
        <v>-0.66666666666666663</v>
      </c>
      <c r="AL1842" s="35">
        <v>44012.041666666664</v>
      </c>
      <c r="AM1842" s="16"/>
    </row>
    <row r="1843" spans="1:39" ht="41.25" hidden="1" x14ac:dyDescent="0.25">
      <c r="A1843" s="25" t="s">
        <v>367</v>
      </c>
      <c r="B1843" s="25" t="s">
        <v>1040</v>
      </c>
      <c r="C1843" s="39">
        <v>451983</v>
      </c>
      <c r="D1843" s="25" t="s">
        <v>2367</v>
      </c>
      <c r="E1843" s="25" t="s">
        <v>53</v>
      </c>
      <c r="F1843" s="25" t="s">
        <v>54</v>
      </c>
      <c r="G1843" s="25" t="s">
        <v>75</v>
      </c>
      <c r="H1843" s="25" t="s">
        <v>55</v>
      </c>
      <c r="I1843" s="25" t="s">
        <v>56</v>
      </c>
      <c r="J1843" s="25" t="s">
        <v>401</v>
      </c>
      <c r="K1843" s="25" t="s">
        <v>65</v>
      </c>
      <c r="L1843" s="25" t="s">
        <v>484</v>
      </c>
      <c r="M1843" s="25" t="s">
        <v>2033</v>
      </c>
      <c r="N1843" s="26">
        <v>9858.08</v>
      </c>
      <c r="O1843" s="26">
        <v>10966.9</v>
      </c>
      <c r="P1843" s="27">
        <v>1108.8199999999997</v>
      </c>
      <c r="Q1843" s="28">
        <v>0.11247829191891319</v>
      </c>
      <c r="R1843" s="29">
        <v>5901.76</v>
      </c>
      <c r="S1843" s="29">
        <v>0</v>
      </c>
      <c r="T1843" s="30">
        <v>-5901.76</v>
      </c>
      <c r="U1843" s="31">
        <v>-1</v>
      </c>
      <c r="V1843" s="26">
        <v>947</v>
      </c>
      <c r="W1843" s="26">
        <v>0</v>
      </c>
      <c r="X1843" s="27">
        <v>-947</v>
      </c>
      <c r="Y1843" s="28">
        <v>-1</v>
      </c>
      <c r="Z1843" s="29">
        <v>2015.6</v>
      </c>
      <c r="AA1843" s="29">
        <v>0</v>
      </c>
      <c r="AB1843" s="30">
        <v>-2015.6</v>
      </c>
      <c r="AC1843" s="32">
        <v>-1</v>
      </c>
      <c r="AD1843" s="26">
        <v>993.72</v>
      </c>
      <c r="AE1843" s="26">
        <v>0</v>
      </c>
      <c r="AF1843" s="27">
        <v>-993.72</v>
      </c>
      <c r="AG1843" s="33">
        <v>-1</v>
      </c>
      <c r="AH1843" s="34">
        <v>81</v>
      </c>
      <c r="AI1843" s="34">
        <v>43.5</v>
      </c>
      <c r="AJ1843" s="34">
        <v>-37.5</v>
      </c>
      <c r="AK1843" s="32">
        <v>-0.46296296296296297</v>
      </c>
      <c r="AL1843" s="35">
        <v>43582.041655092595</v>
      </c>
      <c r="AM1843" s="16"/>
    </row>
    <row r="1844" spans="1:39" ht="41.25" hidden="1" x14ac:dyDescent="0.25">
      <c r="A1844" s="25" t="s">
        <v>367</v>
      </c>
      <c r="B1844" s="25" t="s">
        <v>1040</v>
      </c>
      <c r="C1844" s="39">
        <v>451984</v>
      </c>
      <c r="D1844" s="25" t="s">
        <v>2366</v>
      </c>
      <c r="E1844" s="25" t="s">
        <v>53</v>
      </c>
      <c r="F1844" s="25" t="s">
        <v>54</v>
      </c>
      <c r="G1844" s="25" t="s">
        <v>75</v>
      </c>
      <c r="H1844" s="25" t="s">
        <v>83</v>
      </c>
      <c r="I1844" s="25" t="s">
        <v>56</v>
      </c>
      <c r="J1844" s="25" t="s">
        <v>401</v>
      </c>
      <c r="K1844" s="25" t="s">
        <v>65</v>
      </c>
      <c r="L1844" s="25" t="s">
        <v>484</v>
      </c>
      <c r="M1844" s="25" t="s">
        <v>2033</v>
      </c>
      <c r="N1844" s="26">
        <v>5315.52</v>
      </c>
      <c r="O1844" s="26">
        <v>9017.08</v>
      </c>
      <c r="P1844" s="27">
        <v>3701.5599999999995</v>
      </c>
      <c r="Q1844" s="28">
        <v>0.69636837035699217</v>
      </c>
      <c r="R1844" s="29">
        <v>2790.83</v>
      </c>
      <c r="S1844" s="29">
        <v>0</v>
      </c>
      <c r="T1844" s="30">
        <v>-2790.83</v>
      </c>
      <c r="U1844" s="31">
        <v>-1</v>
      </c>
      <c r="V1844" s="26">
        <v>190.77</v>
      </c>
      <c r="W1844" s="26">
        <v>0</v>
      </c>
      <c r="X1844" s="27">
        <v>-190.77</v>
      </c>
      <c r="Y1844" s="28">
        <v>-1</v>
      </c>
      <c r="Z1844" s="29">
        <v>840.2</v>
      </c>
      <c r="AA1844" s="29">
        <v>0</v>
      </c>
      <c r="AB1844" s="30">
        <v>-840.2</v>
      </c>
      <c r="AC1844" s="32">
        <v>-1</v>
      </c>
      <c r="AD1844" s="26">
        <v>1493.72</v>
      </c>
      <c r="AE1844" s="26">
        <v>0</v>
      </c>
      <c r="AF1844" s="27">
        <v>-1493.72</v>
      </c>
      <c r="AG1844" s="33">
        <v>-1</v>
      </c>
      <c r="AH1844" s="34">
        <v>38</v>
      </c>
      <c r="AI1844" s="34">
        <v>14.25</v>
      </c>
      <c r="AJ1844" s="34">
        <v>-23.75</v>
      </c>
      <c r="AK1844" s="32">
        <v>-0.625</v>
      </c>
      <c r="AL1844" s="35">
        <v>43543.041655092595</v>
      </c>
      <c r="AM1844" s="16"/>
    </row>
    <row r="1845" spans="1:39" ht="41.25" hidden="1" x14ac:dyDescent="0.25">
      <c r="A1845" s="25" t="s">
        <v>367</v>
      </c>
      <c r="B1845" s="25" t="s">
        <v>1040</v>
      </c>
      <c r="C1845" s="39">
        <v>451985</v>
      </c>
      <c r="D1845" s="25" t="s">
        <v>2392</v>
      </c>
      <c r="E1845" s="25" t="s">
        <v>53</v>
      </c>
      <c r="F1845" s="25" t="s">
        <v>54</v>
      </c>
      <c r="G1845" s="25" t="s">
        <v>289</v>
      </c>
      <c r="H1845" s="25" t="s">
        <v>56</v>
      </c>
      <c r="I1845" s="25" t="s">
        <v>56</v>
      </c>
      <c r="J1845" s="25" t="s">
        <v>401</v>
      </c>
      <c r="K1845" s="25" t="s">
        <v>65</v>
      </c>
      <c r="L1845" s="25" t="s">
        <v>484</v>
      </c>
      <c r="M1845" s="25" t="s">
        <v>2033</v>
      </c>
      <c r="N1845" s="26">
        <v>3672.91</v>
      </c>
      <c r="O1845" s="26">
        <v>7587.88</v>
      </c>
      <c r="P1845" s="27">
        <v>3914.9700000000003</v>
      </c>
      <c r="Q1845" s="28">
        <v>1.0659041468481396</v>
      </c>
      <c r="R1845" s="29">
        <v>1923.03</v>
      </c>
      <c r="S1845" s="29">
        <v>507.36</v>
      </c>
      <c r="T1845" s="30">
        <v>-1415.67</v>
      </c>
      <c r="U1845" s="31">
        <v>-0.73616636245924405</v>
      </c>
      <c r="V1845" s="26">
        <v>59.33</v>
      </c>
      <c r="W1845" s="26">
        <v>0</v>
      </c>
      <c r="X1845" s="27">
        <v>-59.33</v>
      </c>
      <c r="Y1845" s="28">
        <v>-1</v>
      </c>
      <c r="Z1845" s="29">
        <v>448.4</v>
      </c>
      <c r="AA1845" s="29">
        <v>124</v>
      </c>
      <c r="AB1845" s="30">
        <v>-324.39999999999998</v>
      </c>
      <c r="AC1845" s="32">
        <v>-0.7234611953612845</v>
      </c>
      <c r="AD1845" s="26">
        <v>1242.1500000000001</v>
      </c>
      <c r="AE1845" s="26">
        <v>0</v>
      </c>
      <c r="AF1845" s="27">
        <v>-1242.1500000000001</v>
      </c>
      <c r="AG1845" s="33">
        <v>-1</v>
      </c>
      <c r="AH1845" s="34">
        <v>26</v>
      </c>
      <c r="AI1845" s="34">
        <v>37</v>
      </c>
      <c r="AJ1845" s="34">
        <v>11</v>
      </c>
      <c r="AK1845" s="32">
        <v>0.42307692307692307</v>
      </c>
      <c r="AL1845" s="35">
        <v>43546.041655092595</v>
      </c>
      <c r="AM1845" s="16"/>
    </row>
    <row r="1846" spans="1:39" ht="24.75" hidden="1" x14ac:dyDescent="0.25">
      <c r="A1846" s="25" t="s">
        <v>367</v>
      </c>
      <c r="B1846" s="25" t="s">
        <v>1043</v>
      </c>
      <c r="C1846" s="39">
        <v>451988</v>
      </c>
      <c r="D1846" s="25" t="s">
        <v>2353</v>
      </c>
      <c r="E1846" s="25" t="s">
        <v>53</v>
      </c>
      <c r="F1846" s="25" t="s">
        <v>54</v>
      </c>
      <c r="G1846" s="25" t="s">
        <v>289</v>
      </c>
      <c r="H1846" s="25" t="s">
        <v>56</v>
      </c>
      <c r="I1846" s="25" t="s">
        <v>56</v>
      </c>
      <c r="J1846" s="25" t="s">
        <v>401</v>
      </c>
      <c r="K1846" s="25" t="s">
        <v>65</v>
      </c>
      <c r="L1846" s="25" t="s">
        <v>1045</v>
      </c>
      <c r="M1846" s="25" t="s">
        <v>2033</v>
      </c>
      <c r="N1846" s="26">
        <v>41115.29</v>
      </c>
      <c r="O1846" s="26">
        <v>27975.46</v>
      </c>
      <c r="P1846" s="27">
        <v>-13139.830000000002</v>
      </c>
      <c r="Q1846" s="28">
        <v>-0.31958500110299604</v>
      </c>
      <c r="R1846" s="29">
        <v>22670.97</v>
      </c>
      <c r="S1846" s="29">
        <v>13040.86</v>
      </c>
      <c r="T1846" s="30">
        <v>-9630.11</v>
      </c>
      <c r="U1846" s="31">
        <v>-0.42477714892657881</v>
      </c>
      <c r="V1846" s="26">
        <v>2322.23</v>
      </c>
      <c r="W1846" s="26">
        <v>3260.98</v>
      </c>
      <c r="X1846" s="27">
        <v>938.75</v>
      </c>
      <c r="Y1846" s="28">
        <v>0.40424505755243884</v>
      </c>
      <c r="Z1846" s="29">
        <v>4745.37</v>
      </c>
      <c r="AA1846" s="29">
        <v>5008</v>
      </c>
      <c r="AB1846" s="30">
        <v>262.63000000000011</v>
      </c>
      <c r="AC1846" s="32">
        <v>5.5344472612251547E-2</v>
      </c>
      <c r="AD1846" s="26">
        <v>11376.72</v>
      </c>
      <c r="AE1846" s="26">
        <v>5320</v>
      </c>
      <c r="AF1846" s="27">
        <v>-6056.7199999999993</v>
      </c>
      <c r="AG1846" s="33">
        <v>-0.53237840080444976</v>
      </c>
      <c r="AH1846" s="34">
        <v>178</v>
      </c>
      <c r="AI1846" s="34">
        <v>134</v>
      </c>
      <c r="AJ1846" s="34">
        <v>-44</v>
      </c>
      <c r="AK1846" s="32">
        <v>-0.24719101123595505</v>
      </c>
      <c r="AL1846" s="35">
        <v>43883.041655092595</v>
      </c>
      <c r="AM1846" s="16"/>
    </row>
    <row r="1847" spans="1:39" ht="41.25" hidden="1" x14ac:dyDescent="0.25">
      <c r="A1847" s="25" t="s">
        <v>367</v>
      </c>
      <c r="B1847" s="25" t="s">
        <v>1040</v>
      </c>
      <c r="C1847" s="39">
        <v>451990</v>
      </c>
      <c r="D1847" s="25" t="s">
        <v>2355</v>
      </c>
      <c r="E1847" s="25" t="s">
        <v>53</v>
      </c>
      <c r="F1847" s="25" t="s">
        <v>54</v>
      </c>
      <c r="G1847" s="25" t="s">
        <v>75</v>
      </c>
      <c r="H1847" s="25" t="s">
        <v>56</v>
      </c>
      <c r="I1847" s="25" t="s">
        <v>56</v>
      </c>
      <c r="J1847" s="25" t="s">
        <v>401</v>
      </c>
      <c r="K1847" s="25" t="s">
        <v>65</v>
      </c>
      <c r="L1847" s="25" t="s">
        <v>484</v>
      </c>
      <c r="M1847" s="25" t="s">
        <v>1989</v>
      </c>
      <c r="N1847" s="26">
        <v>3639.39</v>
      </c>
      <c r="O1847" s="26">
        <v>5546.68</v>
      </c>
      <c r="P1847" s="27">
        <v>1907.2900000000004</v>
      </c>
      <c r="Q1847" s="28">
        <v>0.52406859391271632</v>
      </c>
      <c r="R1847" s="29">
        <v>684.17</v>
      </c>
      <c r="S1847" s="29">
        <v>0</v>
      </c>
      <c r="T1847" s="30">
        <v>-684.17</v>
      </c>
      <c r="U1847" s="31">
        <v>-1</v>
      </c>
      <c r="V1847" s="26">
        <v>0</v>
      </c>
      <c r="W1847" s="26">
        <v>0</v>
      </c>
      <c r="X1847" s="27">
        <v>0</v>
      </c>
      <c r="Y1847" s="18"/>
      <c r="Z1847" s="29">
        <v>28.3</v>
      </c>
      <c r="AA1847" s="29">
        <v>0</v>
      </c>
      <c r="AB1847" s="30">
        <v>-28.3</v>
      </c>
      <c r="AC1847" s="32">
        <v>-1</v>
      </c>
      <c r="AD1847" s="26">
        <v>2926.92</v>
      </c>
      <c r="AE1847" s="26">
        <v>0</v>
      </c>
      <c r="AF1847" s="27">
        <v>-2926.92</v>
      </c>
      <c r="AG1847" s="33">
        <v>-1</v>
      </c>
      <c r="AH1847" s="34">
        <v>9</v>
      </c>
      <c r="AI1847" s="34">
        <v>2.5</v>
      </c>
      <c r="AJ1847" s="34">
        <v>-6.5</v>
      </c>
      <c r="AK1847" s="32">
        <v>-0.72222222222222221</v>
      </c>
      <c r="AL1847" s="35">
        <v>43495.041655092595</v>
      </c>
      <c r="AM1847" s="16"/>
    </row>
    <row r="1848" spans="1:39" ht="41.25" hidden="1" x14ac:dyDescent="0.25">
      <c r="A1848" s="25" t="s">
        <v>367</v>
      </c>
      <c r="B1848" s="25" t="s">
        <v>1040</v>
      </c>
      <c r="C1848" s="39">
        <v>451991</v>
      </c>
      <c r="D1848" s="25" t="s">
        <v>2404</v>
      </c>
      <c r="E1848" s="25" t="s">
        <v>53</v>
      </c>
      <c r="F1848" s="25" t="s">
        <v>54</v>
      </c>
      <c r="G1848" s="25" t="s">
        <v>56</v>
      </c>
      <c r="H1848" s="25" t="s">
        <v>56</v>
      </c>
      <c r="I1848" s="25" t="s">
        <v>56</v>
      </c>
      <c r="J1848" s="25" t="s">
        <v>401</v>
      </c>
      <c r="K1848" s="25" t="s">
        <v>65</v>
      </c>
      <c r="L1848" s="25" t="s">
        <v>484</v>
      </c>
      <c r="M1848" s="25" t="s">
        <v>2033</v>
      </c>
      <c r="N1848" s="26">
        <v>6600.95</v>
      </c>
      <c r="O1848" s="26">
        <v>13553.88</v>
      </c>
      <c r="P1848" s="27">
        <v>6952.9299999999994</v>
      </c>
      <c r="Q1848" s="28">
        <v>1.0533226278035737</v>
      </c>
      <c r="R1848" s="29">
        <v>2861.95</v>
      </c>
      <c r="S1848" s="29">
        <v>0</v>
      </c>
      <c r="T1848" s="30">
        <v>-2861.95</v>
      </c>
      <c r="U1848" s="31">
        <v>-1</v>
      </c>
      <c r="V1848" s="26">
        <v>1156.6500000000001</v>
      </c>
      <c r="W1848" s="26">
        <v>0</v>
      </c>
      <c r="X1848" s="27">
        <v>-1156.6500000000001</v>
      </c>
      <c r="Y1848" s="28">
        <v>-1</v>
      </c>
      <c r="Z1848" s="29">
        <v>840.2</v>
      </c>
      <c r="AA1848" s="29">
        <v>0</v>
      </c>
      <c r="AB1848" s="30">
        <v>-840.2</v>
      </c>
      <c r="AC1848" s="32">
        <v>-1</v>
      </c>
      <c r="AD1848" s="26">
        <v>1742.15</v>
      </c>
      <c r="AE1848" s="26">
        <v>0</v>
      </c>
      <c r="AF1848" s="27">
        <v>-1742.15</v>
      </c>
      <c r="AG1848" s="33">
        <v>-1</v>
      </c>
      <c r="AH1848" s="34">
        <v>39</v>
      </c>
      <c r="AI1848" s="34">
        <v>37.25</v>
      </c>
      <c r="AJ1848" s="34">
        <v>-1.75</v>
      </c>
      <c r="AK1848" s="32">
        <v>-4.4871794871794872E-2</v>
      </c>
      <c r="AL1848" s="35">
        <v>43538.041655092595</v>
      </c>
      <c r="AM1848" s="16"/>
    </row>
    <row r="1849" spans="1:39" ht="24.75" hidden="1" x14ac:dyDescent="0.25">
      <c r="A1849" s="25" t="s">
        <v>367</v>
      </c>
      <c r="B1849" s="25" t="s">
        <v>1043</v>
      </c>
      <c r="C1849" s="39">
        <v>451992</v>
      </c>
      <c r="D1849" s="25" t="s">
        <v>2454</v>
      </c>
      <c r="E1849" s="25" t="s">
        <v>53</v>
      </c>
      <c r="F1849" s="25" t="s">
        <v>63</v>
      </c>
      <c r="G1849" s="25" t="s">
        <v>56</v>
      </c>
      <c r="H1849" s="25" t="s">
        <v>56</v>
      </c>
      <c r="I1849" s="25" t="s">
        <v>56</v>
      </c>
      <c r="J1849" s="25" t="s">
        <v>185</v>
      </c>
      <c r="K1849" s="25" t="s">
        <v>65</v>
      </c>
      <c r="L1849" s="25" t="s">
        <v>1045</v>
      </c>
      <c r="M1849" s="25" t="s">
        <v>419</v>
      </c>
      <c r="N1849" s="26">
        <v>0</v>
      </c>
      <c r="O1849" s="26">
        <v>0</v>
      </c>
      <c r="P1849" s="27">
        <v>0</v>
      </c>
      <c r="Q1849" s="18"/>
      <c r="R1849" s="29">
        <v>0</v>
      </c>
      <c r="S1849" s="29">
        <v>0</v>
      </c>
      <c r="T1849" s="30">
        <v>0</v>
      </c>
      <c r="U1849" s="19"/>
      <c r="V1849" s="26">
        <v>0</v>
      </c>
      <c r="W1849" s="26">
        <v>0</v>
      </c>
      <c r="X1849" s="27">
        <v>0</v>
      </c>
      <c r="Y1849" s="18"/>
      <c r="Z1849" s="29">
        <v>0</v>
      </c>
      <c r="AA1849" s="29">
        <v>0</v>
      </c>
      <c r="AB1849" s="30">
        <v>0</v>
      </c>
      <c r="AC1849" s="19"/>
      <c r="AD1849" s="26">
        <v>0</v>
      </c>
      <c r="AE1849" s="26">
        <v>0</v>
      </c>
      <c r="AF1849" s="27">
        <v>0</v>
      </c>
      <c r="AG1849" s="18"/>
      <c r="AH1849" s="34">
        <v>0</v>
      </c>
      <c r="AI1849" s="34">
        <v>0</v>
      </c>
      <c r="AJ1849" s="34">
        <v>0</v>
      </c>
      <c r="AK1849" s="19"/>
      <c r="AL1849" s="35">
        <v>43503.041655092595</v>
      </c>
      <c r="AM1849" s="16"/>
    </row>
    <row r="1850" spans="1:39" ht="41.25" hidden="1" x14ac:dyDescent="0.25">
      <c r="A1850" s="25" t="s">
        <v>367</v>
      </c>
      <c r="B1850" s="25" t="s">
        <v>1040</v>
      </c>
      <c r="C1850" s="39">
        <v>451993</v>
      </c>
      <c r="D1850" s="25" t="s">
        <v>2446</v>
      </c>
      <c r="E1850" s="25" t="s">
        <v>53</v>
      </c>
      <c r="F1850" s="25" t="s">
        <v>54</v>
      </c>
      <c r="G1850" s="25" t="s">
        <v>56</v>
      </c>
      <c r="H1850" s="25" t="s">
        <v>56</v>
      </c>
      <c r="I1850" s="25" t="s">
        <v>56</v>
      </c>
      <c r="J1850" s="25" t="s">
        <v>401</v>
      </c>
      <c r="K1850" s="25" t="s">
        <v>65</v>
      </c>
      <c r="L1850" s="25" t="s">
        <v>484</v>
      </c>
      <c r="M1850" s="25" t="s">
        <v>2033</v>
      </c>
      <c r="N1850" s="26">
        <v>3166.11</v>
      </c>
      <c r="O1850" s="26">
        <v>5482.4</v>
      </c>
      <c r="P1850" s="27">
        <v>2316.2899999999995</v>
      </c>
      <c r="Q1850" s="28">
        <v>0.73158860557592742</v>
      </c>
      <c r="R1850" s="29">
        <v>1921.14</v>
      </c>
      <c r="S1850" s="29">
        <v>0</v>
      </c>
      <c r="T1850" s="30">
        <v>-1921.14</v>
      </c>
      <c r="U1850" s="31">
        <v>-1</v>
      </c>
      <c r="V1850" s="26">
        <v>79.58</v>
      </c>
      <c r="W1850" s="26">
        <v>0</v>
      </c>
      <c r="X1850" s="27">
        <v>-79.58</v>
      </c>
      <c r="Y1850" s="28">
        <v>-1</v>
      </c>
      <c r="Z1850" s="29">
        <v>420.1</v>
      </c>
      <c r="AA1850" s="29">
        <v>0</v>
      </c>
      <c r="AB1850" s="30">
        <v>-420.1</v>
      </c>
      <c r="AC1850" s="32">
        <v>-1</v>
      </c>
      <c r="AD1850" s="26">
        <v>745.29</v>
      </c>
      <c r="AE1850" s="26">
        <v>0</v>
      </c>
      <c r="AF1850" s="27">
        <v>-745.29</v>
      </c>
      <c r="AG1850" s="33">
        <v>-1</v>
      </c>
      <c r="AH1850" s="34">
        <v>26</v>
      </c>
      <c r="AI1850" s="34">
        <v>25.75</v>
      </c>
      <c r="AJ1850" s="34">
        <v>-0.25</v>
      </c>
      <c r="AK1850" s="32">
        <v>-9.6153846153846159E-3</v>
      </c>
      <c r="AL1850" s="35">
        <v>43503.041655092595</v>
      </c>
      <c r="AM1850" s="16"/>
    </row>
    <row r="1851" spans="1:39" ht="33" hidden="1" x14ac:dyDescent="0.25">
      <c r="A1851" s="25" t="s">
        <v>367</v>
      </c>
      <c r="B1851" s="25" t="s">
        <v>1040</v>
      </c>
      <c r="C1851" s="39">
        <v>451995</v>
      </c>
      <c r="D1851" s="25" t="s">
        <v>2405</v>
      </c>
      <c r="E1851" s="25" t="s">
        <v>53</v>
      </c>
      <c r="F1851" s="25" t="s">
        <v>54</v>
      </c>
      <c r="G1851" s="25" t="s">
        <v>131</v>
      </c>
      <c r="H1851" s="25" t="s">
        <v>74</v>
      </c>
      <c r="I1851" s="25" t="s">
        <v>75</v>
      </c>
      <c r="J1851" s="17"/>
      <c r="K1851" s="25" t="s">
        <v>65</v>
      </c>
      <c r="L1851" s="25" t="s">
        <v>384</v>
      </c>
      <c r="M1851" s="25" t="s">
        <v>1989</v>
      </c>
      <c r="N1851" s="26">
        <v>193993.31</v>
      </c>
      <c r="O1851" s="26">
        <v>112097.46</v>
      </c>
      <c r="P1851" s="27">
        <v>-81895.849999999991</v>
      </c>
      <c r="Q1851" s="28">
        <v>-0.42215811462776726</v>
      </c>
      <c r="R1851" s="29">
        <v>7844.71</v>
      </c>
      <c r="S1851" s="29">
        <v>112097.46</v>
      </c>
      <c r="T1851" s="30">
        <v>104252.75</v>
      </c>
      <c r="U1851" s="31">
        <v>13.289560735833447</v>
      </c>
      <c r="V1851" s="26">
        <v>0</v>
      </c>
      <c r="W1851" s="26">
        <v>0</v>
      </c>
      <c r="X1851" s="27">
        <v>0</v>
      </c>
      <c r="Y1851" s="18"/>
      <c r="Z1851" s="29">
        <v>1188.5999999999999</v>
      </c>
      <c r="AA1851" s="29">
        <v>0</v>
      </c>
      <c r="AB1851" s="30">
        <v>-1188.5999999999999</v>
      </c>
      <c r="AC1851" s="32">
        <v>-1</v>
      </c>
      <c r="AD1851" s="26">
        <v>184960</v>
      </c>
      <c r="AE1851" s="26">
        <v>0</v>
      </c>
      <c r="AF1851" s="27">
        <v>-184960</v>
      </c>
      <c r="AG1851" s="33">
        <v>-1</v>
      </c>
      <c r="AH1851" s="34">
        <v>112</v>
      </c>
      <c r="AI1851" s="34">
        <v>67</v>
      </c>
      <c r="AJ1851" s="34">
        <v>-45</v>
      </c>
      <c r="AK1851" s="32">
        <v>-0.4017857142857143</v>
      </c>
      <c r="AL1851" s="35">
        <v>43510.041655092595</v>
      </c>
      <c r="AM1851" s="16"/>
    </row>
    <row r="1852" spans="1:39" ht="24.75" hidden="1" x14ac:dyDescent="0.25">
      <c r="A1852" s="25" t="s">
        <v>367</v>
      </c>
      <c r="B1852" s="25" t="s">
        <v>51</v>
      </c>
      <c r="C1852" s="39">
        <v>452001</v>
      </c>
      <c r="D1852" s="25" t="s">
        <v>2491</v>
      </c>
      <c r="E1852" s="25" t="s">
        <v>171</v>
      </c>
      <c r="F1852" s="25" t="s">
        <v>54</v>
      </c>
      <c r="G1852" s="25" t="s">
        <v>434</v>
      </c>
      <c r="H1852" s="17"/>
      <c r="I1852" s="17"/>
      <c r="J1852" s="25" t="s">
        <v>369</v>
      </c>
      <c r="K1852" s="25" t="s">
        <v>65</v>
      </c>
      <c r="L1852" s="25" t="s">
        <v>370</v>
      </c>
      <c r="M1852" s="25" t="s">
        <v>371</v>
      </c>
      <c r="N1852" s="26">
        <v>89231.17</v>
      </c>
      <c r="O1852" s="26">
        <v>97992.88</v>
      </c>
      <c r="P1852" s="27">
        <v>8761.7100000000064</v>
      </c>
      <c r="Q1852" s="28">
        <v>9.8191136572567714E-2</v>
      </c>
      <c r="R1852" s="29">
        <v>33603.699999999997</v>
      </c>
      <c r="S1852" s="29">
        <v>29013.14</v>
      </c>
      <c r="T1852" s="30">
        <v>-4590.5599999999977</v>
      </c>
      <c r="U1852" s="31">
        <v>-0.13660876629656848</v>
      </c>
      <c r="V1852" s="26">
        <v>31673.58</v>
      </c>
      <c r="W1852" s="26">
        <v>36974.46</v>
      </c>
      <c r="X1852" s="27">
        <v>5300.8799999999974</v>
      </c>
      <c r="Y1852" s="28">
        <v>0.16735967326712034</v>
      </c>
      <c r="Z1852" s="29">
        <v>5367.18</v>
      </c>
      <c r="AA1852" s="29">
        <v>11354.86</v>
      </c>
      <c r="AB1852" s="30">
        <v>5987.68</v>
      </c>
      <c r="AC1852" s="32">
        <v>1.1156100596588898</v>
      </c>
      <c r="AD1852" s="26">
        <v>-9169.2900000000009</v>
      </c>
      <c r="AE1852" s="26">
        <v>17289.419999999998</v>
      </c>
      <c r="AF1852" s="27">
        <v>26458.71</v>
      </c>
      <c r="AG1852" s="33">
        <v>-2.885578927048877</v>
      </c>
      <c r="AH1852" s="34">
        <v>252</v>
      </c>
      <c r="AI1852" s="34">
        <v>372.5</v>
      </c>
      <c r="AJ1852" s="34">
        <v>120.5</v>
      </c>
      <c r="AK1852" s="32">
        <v>0.4781746031746032</v>
      </c>
      <c r="AL1852" s="35">
        <v>44421.041666666664</v>
      </c>
      <c r="AM1852" s="16"/>
    </row>
    <row r="1853" spans="1:39" ht="24.75" hidden="1" x14ac:dyDescent="0.25">
      <c r="A1853" s="25" t="s">
        <v>367</v>
      </c>
      <c r="B1853" s="25" t="s">
        <v>51</v>
      </c>
      <c r="C1853" s="39">
        <v>452008</v>
      </c>
      <c r="D1853" s="25" t="s">
        <v>2531</v>
      </c>
      <c r="E1853" s="25" t="s">
        <v>62</v>
      </c>
      <c r="F1853" s="25" t="s">
        <v>54</v>
      </c>
      <c r="G1853" s="25" t="s">
        <v>251</v>
      </c>
      <c r="H1853" s="25" t="s">
        <v>112</v>
      </c>
      <c r="I1853" s="17"/>
      <c r="J1853" s="25" t="s">
        <v>369</v>
      </c>
      <c r="K1853" s="25" t="s">
        <v>65</v>
      </c>
      <c r="L1853" s="25" t="s">
        <v>370</v>
      </c>
      <c r="M1853" s="25" t="s">
        <v>371</v>
      </c>
      <c r="N1853" s="26">
        <v>60683.38</v>
      </c>
      <c r="O1853" s="26">
        <v>72232.38</v>
      </c>
      <c r="P1853" s="27">
        <v>11549.000000000007</v>
      </c>
      <c r="Q1853" s="28">
        <v>0.19031570093821418</v>
      </c>
      <c r="R1853" s="29">
        <v>13128.25</v>
      </c>
      <c r="S1853" s="29">
        <v>17232.900000000001</v>
      </c>
      <c r="T1853" s="30">
        <v>4104.6500000000015</v>
      </c>
      <c r="U1853" s="31">
        <v>0.31265781806409854</v>
      </c>
      <c r="V1853" s="26">
        <v>44231.19</v>
      </c>
      <c r="W1853" s="26">
        <v>49115.56</v>
      </c>
      <c r="X1853" s="27">
        <v>4884.3699999999953</v>
      </c>
      <c r="Y1853" s="28">
        <v>0.11042818427449036</v>
      </c>
      <c r="Z1853" s="29">
        <v>3323.94</v>
      </c>
      <c r="AA1853" s="29">
        <v>2959</v>
      </c>
      <c r="AB1853" s="30">
        <v>-364.94000000000005</v>
      </c>
      <c r="AC1853" s="32">
        <v>-0.10979139214305915</v>
      </c>
      <c r="AD1853" s="26">
        <v>0</v>
      </c>
      <c r="AE1853" s="26">
        <v>2185.7199999999998</v>
      </c>
      <c r="AF1853" s="27">
        <v>2185.7199999999998</v>
      </c>
      <c r="AG1853" s="18"/>
      <c r="AH1853" s="34">
        <v>131.5</v>
      </c>
      <c r="AI1853" s="34">
        <v>140</v>
      </c>
      <c r="AJ1853" s="34">
        <v>8.5</v>
      </c>
      <c r="AK1853" s="32">
        <v>6.4638783269961975E-2</v>
      </c>
      <c r="AL1853" s="35">
        <v>44543.041666666664</v>
      </c>
      <c r="AM1853" s="16"/>
    </row>
    <row r="1854" spans="1:39" ht="24.75" hidden="1" x14ac:dyDescent="0.25">
      <c r="A1854" s="25" t="s">
        <v>367</v>
      </c>
      <c r="B1854" s="25" t="s">
        <v>1040</v>
      </c>
      <c r="C1854" s="39">
        <v>452010</v>
      </c>
      <c r="D1854" s="25" t="s">
        <v>2398</v>
      </c>
      <c r="E1854" s="25" t="s">
        <v>53</v>
      </c>
      <c r="F1854" s="25" t="s">
        <v>54</v>
      </c>
      <c r="G1854" s="25" t="s">
        <v>289</v>
      </c>
      <c r="H1854" s="25" t="s">
        <v>56</v>
      </c>
      <c r="I1854" s="25" t="s">
        <v>56</v>
      </c>
      <c r="J1854" s="25" t="s">
        <v>401</v>
      </c>
      <c r="K1854" s="25" t="s">
        <v>65</v>
      </c>
      <c r="L1854" s="25" t="s">
        <v>484</v>
      </c>
      <c r="M1854" s="25" t="s">
        <v>387</v>
      </c>
      <c r="N1854" s="26">
        <v>14360.34</v>
      </c>
      <c r="O1854" s="26">
        <v>14238.86</v>
      </c>
      <c r="P1854" s="27">
        <v>-121.47999999999956</v>
      </c>
      <c r="Q1854" s="28">
        <v>-8.4594097354240613E-3</v>
      </c>
      <c r="R1854" s="29">
        <v>7307.62</v>
      </c>
      <c r="S1854" s="29">
        <v>0</v>
      </c>
      <c r="T1854" s="30">
        <v>-7307.62</v>
      </c>
      <c r="U1854" s="31">
        <v>-1</v>
      </c>
      <c r="V1854" s="26">
        <v>1673.6</v>
      </c>
      <c r="W1854" s="26">
        <v>1405.64</v>
      </c>
      <c r="X1854" s="27">
        <v>-267.95999999999981</v>
      </c>
      <c r="Y1854" s="28">
        <v>-0.16010994263862321</v>
      </c>
      <c r="Z1854" s="29">
        <v>2072.1999999999998</v>
      </c>
      <c r="AA1854" s="29">
        <v>0</v>
      </c>
      <c r="AB1854" s="30">
        <v>-2072.1999999999998</v>
      </c>
      <c r="AC1854" s="32">
        <v>-1</v>
      </c>
      <c r="AD1854" s="26">
        <v>3306.92</v>
      </c>
      <c r="AE1854" s="26">
        <v>0</v>
      </c>
      <c r="AF1854" s="27">
        <v>-3306.92</v>
      </c>
      <c r="AG1854" s="33">
        <v>-1</v>
      </c>
      <c r="AH1854" s="34">
        <v>99</v>
      </c>
      <c r="AI1854" s="34">
        <v>107.5</v>
      </c>
      <c r="AJ1854" s="34">
        <v>8.5</v>
      </c>
      <c r="AK1854" s="32">
        <v>8.5858585858585856E-2</v>
      </c>
      <c r="AL1854" s="35">
        <v>43643.041655092595</v>
      </c>
      <c r="AM1854" s="16"/>
    </row>
    <row r="1855" spans="1:39" ht="24.75" hidden="1" x14ac:dyDescent="0.25">
      <c r="A1855" s="25" t="s">
        <v>367</v>
      </c>
      <c r="B1855" s="25" t="s">
        <v>1040</v>
      </c>
      <c r="C1855" s="39">
        <v>452011</v>
      </c>
      <c r="D1855" s="25" t="s">
        <v>2440</v>
      </c>
      <c r="E1855" s="25" t="s">
        <v>53</v>
      </c>
      <c r="F1855" s="25" t="s">
        <v>54</v>
      </c>
      <c r="G1855" s="25" t="s">
        <v>289</v>
      </c>
      <c r="H1855" s="25" t="s">
        <v>56</v>
      </c>
      <c r="I1855" s="25" t="s">
        <v>56</v>
      </c>
      <c r="J1855" s="25" t="s">
        <v>381</v>
      </c>
      <c r="K1855" s="25" t="s">
        <v>65</v>
      </c>
      <c r="L1855" s="25" t="s">
        <v>382</v>
      </c>
      <c r="M1855" s="25" t="s">
        <v>1989</v>
      </c>
      <c r="N1855" s="26">
        <v>578330.16</v>
      </c>
      <c r="O1855" s="26">
        <v>531550.30000000005</v>
      </c>
      <c r="P1855" s="27">
        <v>-46779.859999999986</v>
      </c>
      <c r="Q1855" s="28">
        <v>-8.0887809828212975E-2</v>
      </c>
      <c r="R1855" s="29">
        <v>469004.16</v>
      </c>
      <c r="S1855" s="29">
        <v>26305.200000000001</v>
      </c>
      <c r="T1855" s="30">
        <v>-442698.95999999996</v>
      </c>
      <c r="U1855" s="31">
        <v>-0.94391265100932153</v>
      </c>
      <c r="V1855" s="26">
        <v>962.2</v>
      </c>
      <c r="W1855" s="26">
        <v>37065.01</v>
      </c>
      <c r="X1855" s="27">
        <v>36102.810000000005</v>
      </c>
      <c r="Y1855" s="28">
        <v>37.521107877780089</v>
      </c>
      <c r="Z1855" s="29">
        <v>43495.68</v>
      </c>
      <c r="AA1855" s="29">
        <v>465.5</v>
      </c>
      <c r="AB1855" s="30">
        <v>-43030.18</v>
      </c>
      <c r="AC1855" s="32">
        <v>-0.98929778773432209</v>
      </c>
      <c r="AD1855" s="26">
        <v>64868.12</v>
      </c>
      <c r="AE1855" s="26">
        <v>278292.65999999997</v>
      </c>
      <c r="AF1855" s="27">
        <v>213424.53999999998</v>
      </c>
      <c r="AG1855" s="33">
        <v>3.2901298819820886</v>
      </c>
      <c r="AH1855" s="34">
        <v>138</v>
      </c>
      <c r="AI1855" s="34">
        <v>118</v>
      </c>
      <c r="AJ1855" s="34">
        <v>-20</v>
      </c>
      <c r="AK1855" s="32">
        <v>-0.14492753623188406</v>
      </c>
      <c r="AL1855" s="35">
        <v>43733.041655092595</v>
      </c>
      <c r="AM1855" s="16"/>
    </row>
    <row r="1856" spans="1:39" ht="24.75" hidden="1" x14ac:dyDescent="0.25">
      <c r="A1856" s="25" t="s">
        <v>367</v>
      </c>
      <c r="B1856" s="25" t="s">
        <v>1043</v>
      </c>
      <c r="C1856" s="39">
        <v>452012</v>
      </c>
      <c r="D1856" s="25" t="s">
        <v>2459</v>
      </c>
      <c r="E1856" s="25" t="s">
        <v>53</v>
      </c>
      <c r="F1856" s="25" t="s">
        <v>54</v>
      </c>
      <c r="G1856" s="25" t="s">
        <v>289</v>
      </c>
      <c r="H1856" s="25" t="s">
        <v>56</v>
      </c>
      <c r="I1856" s="25" t="s">
        <v>56</v>
      </c>
      <c r="J1856" s="25" t="s">
        <v>381</v>
      </c>
      <c r="K1856" s="25" t="s">
        <v>65</v>
      </c>
      <c r="L1856" s="25" t="s">
        <v>1045</v>
      </c>
      <c r="M1856" s="25" t="s">
        <v>406</v>
      </c>
      <c r="N1856" s="26">
        <v>0</v>
      </c>
      <c r="O1856" s="26">
        <v>297979.83</v>
      </c>
      <c r="P1856" s="27">
        <v>297979.83</v>
      </c>
      <c r="Q1856" s="18"/>
      <c r="R1856" s="29">
        <v>0</v>
      </c>
      <c r="S1856" s="29">
        <v>70918.649999999994</v>
      </c>
      <c r="T1856" s="30">
        <v>70918.649999999994</v>
      </c>
      <c r="U1856" s="19"/>
      <c r="V1856" s="26">
        <v>0</v>
      </c>
      <c r="W1856" s="26">
        <v>58177.59</v>
      </c>
      <c r="X1856" s="27">
        <v>58177.59</v>
      </c>
      <c r="Y1856" s="18"/>
      <c r="Z1856" s="29">
        <v>0</v>
      </c>
      <c r="AA1856" s="29">
        <v>0</v>
      </c>
      <c r="AB1856" s="30">
        <v>0</v>
      </c>
      <c r="AC1856" s="19"/>
      <c r="AD1856" s="26">
        <v>0</v>
      </c>
      <c r="AE1856" s="26">
        <v>-1668.8</v>
      </c>
      <c r="AF1856" s="27">
        <v>-1668.8</v>
      </c>
      <c r="AG1856" s="18"/>
      <c r="AH1856" s="34">
        <v>0</v>
      </c>
      <c r="AI1856" s="34">
        <v>325.75</v>
      </c>
      <c r="AJ1856" s="34">
        <v>325.75</v>
      </c>
      <c r="AK1856" s="19"/>
      <c r="AL1856" s="35">
        <v>43865.041655092595</v>
      </c>
      <c r="AM1856" s="16"/>
    </row>
    <row r="1857" spans="1:39" ht="41.25" hidden="1" x14ac:dyDescent="0.25">
      <c r="A1857" s="25" t="s">
        <v>367</v>
      </c>
      <c r="B1857" s="25" t="s">
        <v>1043</v>
      </c>
      <c r="C1857" s="39">
        <v>452016</v>
      </c>
      <c r="D1857" s="25" t="s">
        <v>2432</v>
      </c>
      <c r="E1857" s="25" t="s">
        <v>62</v>
      </c>
      <c r="F1857" s="25" t="s">
        <v>54</v>
      </c>
      <c r="G1857" s="25" t="s">
        <v>289</v>
      </c>
      <c r="H1857" s="17"/>
      <c r="I1857" s="17"/>
      <c r="J1857" s="25" t="s">
        <v>401</v>
      </c>
      <c r="K1857" s="25" t="s">
        <v>65</v>
      </c>
      <c r="L1857" s="25" t="s">
        <v>1045</v>
      </c>
      <c r="M1857" s="25" t="s">
        <v>547</v>
      </c>
      <c r="N1857" s="26">
        <v>400974.9</v>
      </c>
      <c r="O1857" s="26">
        <v>544144.27</v>
      </c>
      <c r="P1857" s="27">
        <v>143169.37</v>
      </c>
      <c r="Q1857" s="28">
        <v>0.35705319709537925</v>
      </c>
      <c r="R1857" s="29">
        <v>44605.83</v>
      </c>
      <c r="S1857" s="29">
        <v>67489.42</v>
      </c>
      <c r="T1857" s="30">
        <v>22883.589999999997</v>
      </c>
      <c r="U1857" s="31">
        <v>0.51301791716463963</v>
      </c>
      <c r="V1857" s="26">
        <v>230282.7</v>
      </c>
      <c r="W1857" s="26">
        <v>275848.32000000001</v>
      </c>
      <c r="X1857" s="27">
        <v>45565.619999999995</v>
      </c>
      <c r="Y1857" s="28">
        <v>0.1978681854954801</v>
      </c>
      <c r="Z1857" s="29">
        <v>7665.2</v>
      </c>
      <c r="AA1857" s="29">
        <v>8057.5</v>
      </c>
      <c r="AB1857" s="30">
        <v>392.30000000000018</v>
      </c>
      <c r="AC1857" s="32">
        <v>5.1179356050722769E-2</v>
      </c>
      <c r="AD1857" s="26">
        <v>118421.17</v>
      </c>
      <c r="AE1857" s="26">
        <v>190389.33</v>
      </c>
      <c r="AF1857" s="27">
        <v>71968.159999999989</v>
      </c>
      <c r="AG1857" s="33">
        <v>0.60773052656041138</v>
      </c>
      <c r="AH1857" s="34">
        <v>680.5</v>
      </c>
      <c r="AI1857" s="34">
        <v>606</v>
      </c>
      <c r="AJ1857" s="34">
        <v>-74.5</v>
      </c>
      <c r="AK1857" s="32">
        <v>-0.10947832476120499</v>
      </c>
      <c r="AL1857" s="35">
        <v>44120.041666666664</v>
      </c>
      <c r="AM1857" s="16"/>
    </row>
    <row r="1858" spans="1:39" ht="24.75" hidden="1" x14ac:dyDescent="0.25">
      <c r="A1858" s="25" t="s">
        <v>367</v>
      </c>
      <c r="B1858" s="25" t="s">
        <v>1043</v>
      </c>
      <c r="C1858" s="39">
        <v>452018</v>
      </c>
      <c r="D1858" s="25" t="s">
        <v>2425</v>
      </c>
      <c r="E1858" s="25" t="s">
        <v>53</v>
      </c>
      <c r="F1858" s="25" t="s">
        <v>54</v>
      </c>
      <c r="G1858" s="25" t="s">
        <v>289</v>
      </c>
      <c r="H1858" s="25" t="s">
        <v>56</v>
      </c>
      <c r="I1858" s="25" t="s">
        <v>56</v>
      </c>
      <c r="J1858" s="25" t="s">
        <v>381</v>
      </c>
      <c r="K1858" s="25" t="s">
        <v>65</v>
      </c>
      <c r="L1858" s="25" t="s">
        <v>1045</v>
      </c>
      <c r="M1858" s="25" t="s">
        <v>415</v>
      </c>
      <c r="N1858" s="26">
        <v>403943.15</v>
      </c>
      <c r="O1858" s="26">
        <v>383581.67</v>
      </c>
      <c r="P1858" s="27">
        <v>-20361.48000000004</v>
      </c>
      <c r="Q1858" s="28">
        <v>-5.0406796104848016E-2</v>
      </c>
      <c r="R1858" s="29">
        <v>37038.5</v>
      </c>
      <c r="S1858" s="29">
        <v>84677.17</v>
      </c>
      <c r="T1858" s="30">
        <v>47638.67</v>
      </c>
      <c r="U1858" s="31">
        <v>1.286193285365228</v>
      </c>
      <c r="V1858" s="26">
        <v>324891.71000000002</v>
      </c>
      <c r="W1858" s="26">
        <v>257742.07</v>
      </c>
      <c r="X1858" s="27">
        <v>-67149.640000000014</v>
      </c>
      <c r="Y1858" s="28">
        <v>-0.20668314374657332</v>
      </c>
      <c r="Z1858" s="29">
        <v>6693.4</v>
      </c>
      <c r="AA1858" s="29">
        <v>24977.57</v>
      </c>
      <c r="AB1858" s="30">
        <v>18284.169999999998</v>
      </c>
      <c r="AC1858" s="32">
        <v>2.7316714972958436</v>
      </c>
      <c r="AD1858" s="26">
        <v>35319.54</v>
      </c>
      <c r="AE1858" s="26">
        <v>10814.57</v>
      </c>
      <c r="AF1858" s="27">
        <v>-24504.97</v>
      </c>
      <c r="AG1858" s="33">
        <v>-0.69380773362280479</v>
      </c>
      <c r="AH1858" s="34">
        <v>556.5</v>
      </c>
      <c r="AI1858" s="34">
        <v>1142.75</v>
      </c>
      <c r="AJ1858" s="34">
        <v>586.25</v>
      </c>
      <c r="AK1858" s="32">
        <v>1.0534591194968554</v>
      </c>
      <c r="AL1858" s="35">
        <v>44084.041666666664</v>
      </c>
      <c r="AM1858" s="16"/>
    </row>
    <row r="1859" spans="1:39" ht="33" hidden="1" x14ac:dyDescent="0.25">
      <c r="A1859" s="25" t="s">
        <v>367</v>
      </c>
      <c r="B1859" s="25" t="s">
        <v>1043</v>
      </c>
      <c r="C1859" s="39">
        <v>452019</v>
      </c>
      <c r="D1859" s="25" t="s">
        <v>2461</v>
      </c>
      <c r="E1859" s="25" t="s">
        <v>53</v>
      </c>
      <c r="F1859" s="25" t="s">
        <v>54</v>
      </c>
      <c r="G1859" s="25" t="s">
        <v>990</v>
      </c>
      <c r="H1859" s="25" t="s">
        <v>990</v>
      </c>
      <c r="I1859" s="25" t="s">
        <v>990</v>
      </c>
      <c r="J1859" s="25" t="s">
        <v>381</v>
      </c>
      <c r="K1859" s="25" t="s">
        <v>65</v>
      </c>
      <c r="L1859" s="25" t="s">
        <v>1045</v>
      </c>
      <c r="M1859" s="25" t="s">
        <v>1989</v>
      </c>
      <c r="N1859" s="26">
        <v>76389.279999999999</v>
      </c>
      <c r="O1859" s="26">
        <v>33751.81</v>
      </c>
      <c r="P1859" s="27">
        <v>-42637.47</v>
      </c>
      <c r="Q1859" s="28">
        <v>-0.55816038585518812</v>
      </c>
      <c r="R1859" s="29">
        <v>0</v>
      </c>
      <c r="S1859" s="29">
        <v>2488.02</v>
      </c>
      <c r="T1859" s="30">
        <v>2488.02</v>
      </c>
      <c r="U1859" s="19"/>
      <c r="V1859" s="26">
        <v>64532.160000000003</v>
      </c>
      <c r="W1859" s="26">
        <v>7940.19</v>
      </c>
      <c r="X1859" s="27">
        <v>-56591.97</v>
      </c>
      <c r="Y1859" s="28">
        <v>-0.87695762856845327</v>
      </c>
      <c r="Z1859" s="29">
        <v>0</v>
      </c>
      <c r="AA1859" s="29">
        <v>0</v>
      </c>
      <c r="AB1859" s="30">
        <v>0</v>
      </c>
      <c r="AC1859" s="19"/>
      <c r="AD1859" s="26">
        <v>11857.12</v>
      </c>
      <c r="AE1859" s="26">
        <v>21477.55</v>
      </c>
      <c r="AF1859" s="27">
        <v>9620.4299999999985</v>
      </c>
      <c r="AG1859" s="33">
        <v>0.81136313033856433</v>
      </c>
      <c r="AH1859" s="34">
        <v>0</v>
      </c>
      <c r="AI1859" s="34">
        <v>0</v>
      </c>
      <c r="AJ1859" s="34">
        <v>0</v>
      </c>
      <c r="AK1859" s="19"/>
      <c r="AL1859" s="35">
        <v>43880.041655092595</v>
      </c>
      <c r="AM1859" s="16"/>
    </row>
    <row r="1860" spans="1:39" ht="33" hidden="1" x14ac:dyDescent="0.25">
      <c r="A1860" s="25" t="s">
        <v>367</v>
      </c>
      <c r="B1860" s="25" t="s">
        <v>1040</v>
      </c>
      <c r="C1860" s="39">
        <v>452021</v>
      </c>
      <c r="D1860" s="25" t="s">
        <v>2433</v>
      </c>
      <c r="E1860" s="25" t="s">
        <v>53</v>
      </c>
      <c r="F1860" s="25" t="s">
        <v>54</v>
      </c>
      <c r="G1860" s="25" t="s">
        <v>289</v>
      </c>
      <c r="H1860" s="25" t="s">
        <v>56</v>
      </c>
      <c r="I1860" s="25" t="s">
        <v>56</v>
      </c>
      <c r="J1860" s="25" t="s">
        <v>401</v>
      </c>
      <c r="K1860" s="25" t="s">
        <v>65</v>
      </c>
      <c r="L1860" s="25" t="s">
        <v>484</v>
      </c>
      <c r="M1860" s="25" t="s">
        <v>2033</v>
      </c>
      <c r="N1860" s="26">
        <v>7108.89</v>
      </c>
      <c r="O1860" s="26">
        <v>5971.18</v>
      </c>
      <c r="P1860" s="27">
        <v>-1137.71</v>
      </c>
      <c r="Q1860" s="28">
        <v>-0.16004045638629941</v>
      </c>
      <c r="R1860" s="29">
        <v>2790.83</v>
      </c>
      <c r="S1860" s="29">
        <v>0</v>
      </c>
      <c r="T1860" s="30">
        <v>-2790.83</v>
      </c>
      <c r="U1860" s="31">
        <v>-1</v>
      </c>
      <c r="V1860" s="26">
        <v>714.7</v>
      </c>
      <c r="W1860" s="26">
        <v>502.41</v>
      </c>
      <c r="X1860" s="27">
        <v>-212.29000000000002</v>
      </c>
      <c r="Y1860" s="28">
        <v>-0.29703372044214355</v>
      </c>
      <c r="Z1860" s="29">
        <v>811.9</v>
      </c>
      <c r="AA1860" s="29">
        <v>0</v>
      </c>
      <c r="AB1860" s="30">
        <v>-811.9</v>
      </c>
      <c r="AC1860" s="32">
        <v>-1</v>
      </c>
      <c r="AD1860" s="26">
        <v>2791.46</v>
      </c>
      <c r="AE1860" s="26">
        <v>0</v>
      </c>
      <c r="AF1860" s="27">
        <v>-2791.46</v>
      </c>
      <c r="AG1860" s="33">
        <v>-1</v>
      </c>
      <c r="AH1860" s="34">
        <v>38</v>
      </c>
      <c r="AI1860" s="34">
        <v>26</v>
      </c>
      <c r="AJ1860" s="34">
        <v>-12</v>
      </c>
      <c r="AK1860" s="32">
        <v>-0.31578947368421051</v>
      </c>
      <c r="AL1860" s="35">
        <v>43659.041655092595</v>
      </c>
      <c r="AM1860" s="16"/>
    </row>
    <row r="1861" spans="1:39" ht="33" hidden="1" x14ac:dyDescent="0.25">
      <c r="A1861" s="25" t="s">
        <v>367</v>
      </c>
      <c r="B1861" s="25" t="s">
        <v>1040</v>
      </c>
      <c r="C1861" s="39">
        <v>452022</v>
      </c>
      <c r="D1861" s="25" t="s">
        <v>2465</v>
      </c>
      <c r="E1861" s="25" t="s">
        <v>53</v>
      </c>
      <c r="F1861" s="25" t="s">
        <v>54</v>
      </c>
      <c r="G1861" s="25" t="s">
        <v>56</v>
      </c>
      <c r="H1861" s="25" t="s">
        <v>56</v>
      </c>
      <c r="I1861" s="25" t="s">
        <v>56</v>
      </c>
      <c r="J1861" s="25" t="s">
        <v>401</v>
      </c>
      <c r="K1861" s="25" t="s">
        <v>65</v>
      </c>
      <c r="L1861" s="25" t="s">
        <v>484</v>
      </c>
      <c r="M1861" s="25" t="s">
        <v>1989</v>
      </c>
      <c r="N1861" s="26">
        <v>55544.19</v>
      </c>
      <c r="O1861" s="26">
        <v>90894.46</v>
      </c>
      <c r="P1861" s="27">
        <v>35350.270000000004</v>
      </c>
      <c r="Q1861" s="28">
        <v>0.63643506188496046</v>
      </c>
      <c r="R1861" s="29">
        <v>3374.39</v>
      </c>
      <c r="S1861" s="29">
        <v>830.97</v>
      </c>
      <c r="T1861" s="30">
        <v>-2543.42</v>
      </c>
      <c r="U1861" s="31">
        <v>-0.75374215784186183</v>
      </c>
      <c r="V1861" s="26">
        <v>0</v>
      </c>
      <c r="W1861" s="26">
        <v>508.93</v>
      </c>
      <c r="X1861" s="27">
        <v>508.93</v>
      </c>
      <c r="Y1861" s="18"/>
      <c r="Z1861" s="29">
        <v>169.8</v>
      </c>
      <c r="AA1861" s="29">
        <v>0</v>
      </c>
      <c r="AB1861" s="30">
        <v>-169.8</v>
      </c>
      <c r="AC1861" s="32">
        <v>-1</v>
      </c>
      <c r="AD1861" s="26">
        <v>52000</v>
      </c>
      <c r="AE1861" s="26">
        <v>10387.11</v>
      </c>
      <c r="AF1861" s="27">
        <v>-41612.89</v>
      </c>
      <c r="AG1861" s="33">
        <v>-0.80024788461538465</v>
      </c>
      <c r="AH1861" s="34">
        <v>44</v>
      </c>
      <c r="AI1861" s="34">
        <v>24.5</v>
      </c>
      <c r="AJ1861" s="34">
        <v>-19.5</v>
      </c>
      <c r="AK1861" s="32">
        <v>-0.44318181818181818</v>
      </c>
      <c r="AL1861" s="35">
        <v>43494.041655092595</v>
      </c>
      <c r="AM1861" s="16"/>
    </row>
    <row r="1862" spans="1:39" ht="41.25" hidden="1" x14ac:dyDescent="0.25">
      <c r="A1862" s="25" t="s">
        <v>367</v>
      </c>
      <c r="B1862" s="25" t="s">
        <v>1136</v>
      </c>
      <c r="C1862" s="39">
        <v>452028</v>
      </c>
      <c r="D1862" s="25" t="s">
        <v>5340</v>
      </c>
      <c r="E1862" s="25" t="s">
        <v>53</v>
      </c>
      <c r="F1862" s="25" t="s">
        <v>63</v>
      </c>
      <c r="G1862" s="25" t="s">
        <v>56</v>
      </c>
      <c r="H1862" s="17"/>
      <c r="I1862" s="17"/>
      <c r="J1862" s="25" t="s">
        <v>381</v>
      </c>
      <c r="K1862" s="25" t="s">
        <v>65</v>
      </c>
      <c r="L1862" s="25" t="s">
        <v>384</v>
      </c>
      <c r="M1862" s="25" t="s">
        <v>419</v>
      </c>
      <c r="N1862" s="26">
        <v>0</v>
      </c>
      <c r="O1862" s="26">
        <v>0</v>
      </c>
      <c r="P1862" s="27">
        <v>0</v>
      </c>
      <c r="Q1862" s="18"/>
      <c r="R1862" s="29">
        <v>0</v>
      </c>
      <c r="S1862" s="29">
        <v>0</v>
      </c>
      <c r="T1862" s="30">
        <v>0</v>
      </c>
      <c r="U1862" s="19"/>
      <c r="V1862" s="26">
        <v>0</v>
      </c>
      <c r="W1862" s="26">
        <v>0</v>
      </c>
      <c r="X1862" s="27">
        <v>0</v>
      </c>
      <c r="Y1862" s="18"/>
      <c r="Z1862" s="29">
        <v>0</v>
      </c>
      <c r="AA1862" s="29">
        <v>0</v>
      </c>
      <c r="AB1862" s="30">
        <v>0</v>
      </c>
      <c r="AC1862" s="19"/>
      <c r="AD1862" s="26">
        <v>0</v>
      </c>
      <c r="AE1862" s="26">
        <v>0</v>
      </c>
      <c r="AF1862" s="27">
        <v>0</v>
      </c>
      <c r="AG1862" s="18"/>
      <c r="AH1862" s="34">
        <v>0</v>
      </c>
      <c r="AI1862" s="34">
        <v>0</v>
      </c>
      <c r="AJ1862" s="34">
        <v>0</v>
      </c>
      <c r="AK1862" s="19"/>
      <c r="AL1862" s="35">
        <v>43582.041655092595</v>
      </c>
      <c r="AM1862" s="16"/>
    </row>
    <row r="1863" spans="1:39" ht="24.75" hidden="1" x14ac:dyDescent="0.25">
      <c r="A1863" s="25" t="s">
        <v>367</v>
      </c>
      <c r="B1863" s="25" t="s">
        <v>1040</v>
      </c>
      <c r="C1863" s="39">
        <v>452029</v>
      </c>
      <c r="D1863" s="25" t="s">
        <v>2444</v>
      </c>
      <c r="E1863" s="25" t="s">
        <v>53</v>
      </c>
      <c r="F1863" s="25" t="s">
        <v>54</v>
      </c>
      <c r="G1863" s="25" t="s">
        <v>289</v>
      </c>
      <c r="H1863" s="25" t="s">
        <v>56</v>
      </c>
      <c r="I1863" s="25" t="s">
        <v>56</v>
      </c>
      <c r="J1863" s="25" t="s">
        <v>381</v>
      </c>
      <c r="K1863" s="25" t="s">
        <v>65</v>
      </c>
      <c r="L1863" s="25" t="s">
        <v>396</v>
      </c>
      <c r="M1863" s="25" t="s">
        <v>1989</v>
      </c>
      <c r="N1863" s="26">
        <v>46396.2</v>
      </c>
      <c r="O1863" s="26">
        <v>318707.40999999997</v>
      </c>
      <c r="P1863" s="27">
        <v>272311.20999999996</v>
      </c>
      <c r="Q1863" s="28">
        <v>5.8692567494751717</v>
      </c>
      <c r="R1863" s="29">
        <v>0</v>
      </c>
      <c r="S1863" s="29">
        <v>733.25</v>
      </c>
      <c r="T1863" s="30">
        <v>733.25</v>
      </c>
      <c r="U1863" s="19"/>
      <c r="V1863" s="26">
        <v>0</v>
      </c>
      <c r="W1863" s="26">
        <v>22959.759999999998</v>
      </c>
      <c r="X1863" s="27">
        <v>22959.759999999998</v>
      </c>
      <c r="Y1863" s="18"/>
      <c r="Z1863" s="29">
        <v>0</v>
      </c>
      <c r="AA1863" s="29">
        <v>0</v>
      </c>
      <c r="AB1863" s="30">
        <v>0</v>
      </c>
      <c r="AC1863" s="19"/>
      <c r="AD1863" s="26">
        <v>46396.2</v>
      </c>
      <c r="AE1863" s="26">
        <v>9165.64</v>
      </c>
      <c r="AF1863" s="27">
        <v>-37230.559999999998</v>
      </c>
      <c r="AG1863" s="33">
        <v>-0.80244847638384176</v>
      </c>
      <c r="AH1863" s="34">
        <v>123</v>
      </c>
      <c r="AI1863" s="34">
        <v>74.25</v>
      </c>
      <c r="AJ1863" s="34">
        <v>-48.75</v>
      </c>
      <c r="AK1863" s="32">
        <v>-0.39634146341463417</v>
      </c>
      <c r="AL1863" s="35">
        <v>43582.041655092595</v>
      </c>
      <c r="AM1863" s="16"/>
    </row>
    <row r="1864" spans="1:39" ht="24.75" hidden="1" x14ac:dyDescent="0.25">
      <c r="A1864" s="25" t="s">
        <v>367</v>
      </c>
      <c r="B1864" s="25" t="s">
        <v>1040</v>
      </c>
      <c r="C1864" s="39">
        <v>452030</v>
      </c>
      <c r="D1864" s="25" t="s">
        <v>2466</v>
      </c>
      <c r="E1864" s="25" t="s">
        <v>53</v>
      </c>
      <c r="F1864" s="25" t="s">
        <v>54</v>
      </c>
      <c r="G1864" s="25" t="s">
        <v>289</v>
      </c>
      <c r="H1864" s="25" t="s">
        <v>56</v>
      </c>
      <c r="I1864" s="25" t="s">
        <v>56</v>
      </c>
      <c r="J1864" s="25" t="s">
        <v>401</v>
      </c>
      <c r="K1864" s="25" t="s">
        <v>65</v>
      </c>
      <c r="L1864" s="25" t="s">
        <v>484</v>
      </c>
      <c r="M1864" s="25" t="s">
        <v>1989</v>
      </c>
      <c r="N1864" s="26">
        <v>47261.22</v>
      </c>
      <c r="O1864" s="26">
        <v>48823.22</v>
      </c>
      <c r="P1864" s="27">
        <v>1562</v>
      </c>
      <c r="Q1864" s="28">
        <v>3.3050352910906661E-2</v>
      </c>
      <c r="R1864" s="29">
        <v>3475.75</v>
      </c>
      <c r="S1864" s="29">
        <v>3980.7</v>
      </c>
      <c r="T1864" s="30">
        <v>504.94999999999982</v>
      </c>
      <c r="U1864" s="31">
        <v>0.14527799755448459</v>
      </c>
      <c r="V1864" s="26">
        <v>5962.79</v>
      </c>
      <c r="W1864" s="26">
        <v>10755.08</v>
      </c>
      <c r="X1864" s="27">
        <v>4792.29</v>
      </c>
      <c r="Y1864" s="28">
        <v>0.80369927500381533</v>
      </c>
      <c r="Z1864" s="29">
        <v>0</v>
      </c>
      <c r="AA1864" s="29">
        <v>0</v>
      </c>
      <c r="AB1864" s="30">
        <v>0</v>
      </c>
      <c r="AC1864" s="19"/>
      <c r="AD1864" s="26">
        <v>0</v>
      </c>
      <c r="AE1864" s="26">
        <v>32228.69</v>
      </c>
      <c r="AF1864" s="27">
        <v>32228.69</v>
      </c>
      <c r="AG1864" s="18"/>
      <c r="AH1864" s="34">
        <v>9</v>
      </c>
      <c r="AI1864" s="34">
        <v>9</v>
      </c>
      <c r="AJ1864" s="34">
        <v>0</v>
      </c>
      <c r="AK1864" s="32">
        <v>0</v>
      </c>
      <c r="AL1864" s="35">
        <v>43796.041655092595</v>
      </c>
      <c r="AM1864" s="16"/>
    </row>
    <row r="1865" spans="1:39" ht="33" hidden="1" x14ac:dyDescent="0.25">
      <c r="A1865" s="25" t="s">
        <v>367</v>
      </c>
      <c r="B1865" s="25" t="s">
        <v>1043</v>
      </c>
      <c r="C1865" s="39">
        <v>452031</v>
      </c>
      <c r="D1865" s="25" t="s">
        <v>2436</v>
      </c>
      <c r="E1865" s="25" t="s">
        <v>53</v>
      </c>
      <c r="F1865" s="25" t="s">
        <v>54</v>
      </c>
      <c r="G1865" s="25" t="s">
        <v>289</v>
      </c>
      <c r="H1865" s="25" t="s">
        <v>56</v>
      </c>
      <c r="I1865" s="25" t="s">
        <v>56</v>
      </c>
      <c r="J1865" s="25" t="s">
        <v>381</v>
      </c>
      <c r="K1865" s="25" t="s">
        <v>282</v>
      </c>
      <c r="L1865" s="25" t="s">
        <v>1045</v>
      </c>
      <c r="M1865" s="25" t="s">
        <v>2052</v>
      </c>
      <c r="N1865" s="26">
        <v>1215547.33</v>
      </c>
      <c r="O1865" s="26">
        <v>829740.42</v>
      </c>
      <c r="P1865" s="27">
        <v>-385806.91000000003</v>
      </c>
      <c r="Q1865" s="28">
        <v>-0.31739357281957914</v>
      </c>
      <c r="R1865" s="29">
        <v>863763.13</v>
      </c>
      <c r="S1865" s="29">
        <v>373704.32</v>
      </c>
      <c r="T1865" s="30">
        <v>-490058.81</v>
      </c>
      <c r="U1865" s="31">
        <v>-0.56735323953917782</v>
      </c>
      <c r="V1865" s="26">
        <v>213295.2</v>
      </c>
      <c r="W1865" s="26">
        <v>205258.14</v>
      </c>
      <c r="X1865" s="27">
        <v>-8037.0599999999977</v>
      </c>
      <c r="Y1865" s="28">
        <v>-3.7680454131175933E-2</v>
      </c>
      <c r="Z1865" s="29">
        <v>138489</v>
      </c>
      <c r="AA1865" s="29">
        <v>133122.9</v>
      </c>
      <c r="AB1865" s="30">
        <v>-5366.1000000000058</v>
      </c>
      <c r="AC1865" s="32">
        <v>-3.8747481749453069E-2</v>
      </c>
      <c r="AD1865" s="26">
        <v>0</v>
      </c>
      <c r="AE1865" s="26">
        <v>113781</v>
      </c>
      <c r="AF1865" s="27">
        <v>113781</v>
      </c>
      <c r="AG1865" s="18"/>
      <c r="AH1865" s="34">
        <v>7996</v>
      </c>
      <c r="AI1865" s="34">
        <v>4509.5</v>
      </c>
      <c r="AJ1865" s="34">
        <v>-3486.5</v>
      </c>
      <c r="AK1865" s="32">
        <v>-0.43603051525762881</v>
      </c>
      <c r="AL1865" s="35">
        <v>44148.041666666664</v>
      </c>
      <c r="AM1865" s="16"/>
    </row>
    <row r="1866" spans="1:39" ht="24.75" hidden="1" x14ac:dyDescent="0.25">
      <c r="A1866" s="25" t="s">
        <v>367</v>
      </c>
      <c r="B1866" s="25" t="s">
        <v>1040</v>
      </c>
      <c r="C1866" s="39">
        <v>452033</v>
      </c>
      <c r="D1866" s="25" t="s">
        <v>2420</v>
      </c>
      <c r="E1866" s="25" t="s">
        <v>53</v>
      </c>
      <c r="F1866" s="25" t="s">
        <v>54</v>
      </c>
      <c r="G1866" s="25" t="s">
        <v>289</v>
      </c>
      <c r="H1866" s="25" t="s">
        <v>56</v>
      </c>
      <c r="I1866" s="25" t="s">
        <v>56</v>
      </c>
      <c r="J1866" s="25" t="s">
        <v>376</v>
      </c>
      <c r="K1866" s="25" t="s">
        <v>65</v>
      </c>
      <c r="L1866" s="25" t="s">
        <v>971</v>
      </c>
      <c r="M1866" s="25" t="s">
        <v>1989</v>
      </c>
      <c r="N1866" s="26">
        <v>19491.689999999999</v>
      </c>
      <c r="O1866" s="26">
        <v>19328.04</v>
      </c>
      <c r="P1866" s="27">
        <v>-163.64999999999782</v>
      </c>
      <c r="Q1866" s="28">
        <v>-8.3958856312612105E-3</v>
      </c>
      <c r="R1866" s="29">
        <v>10530.21</v>
      </c>
      <c r="S1866" s="29">
        <v>0</v>
      </c>
      <c r="T1866" s="30">
        <v>-10530.21</v>
      </c>
      <c r="U1866" s="31">
        <v>-1</v>
      </c>
      <c r="V1866" s="26">
        <v>56.6</v>
      </c>
      <c r="W1866" s="26">
        <v>5256.79</v>
      </c>
      <c r="X1866" s="27">
        <v>5200.1899999999996</v>
      </c>
      <c r="Y1866" s="28">
        <v>91.876148409893986</v>
      </c>
      <c r="Z1866" s="29">
        <v>5166.93</v>
      </c>
      <c r="AA1866" s="29">
        <v>0</v>
      </c>
      <c r="AB1866" s="30">
        <v>-5166.93</v>
      </c>
      <c r="AC1866" s="32">
        <v>-1</v>
      </c>
      <c r="AD1866" s="26">
        <v>3737.95</v>
      </c>
      <c r="AE1866" s="26">
        <v>0</v>
      </c>
      <c r="AF1866" s="27">
        <v>-3737.95</v>
      </c>
      <c r="AG1866" s="33">
        <v>-1</v>
      </c>
      <c r="AH1866" s="34">
        <v>49</v>
      </c>
      <c r="AI1866" s="34">
        <v>39</v>
      </c>
      <c r="AJ1866" s="34">
        <v>-10</v>
      </c>
      <c r="AK1866" s="32">
        <v>-0.20408163265306123</v>
      </c>
      <c r="AL1866" s="35">
        <v>43598.999988425923</v>
      </c>
      <c r="AM1866" s="16"/>
    </row>
    <row r="1867" spans="1:39" ht="33" hidden="1" x14ac:dyDescent="0.25">
      <c r="A1867" s="25" t="s">
        <v>367</v>
      </c>
      <c r="B1867" s="25" t="s">
        <v>1040</v>
      </c>
      <c r="C1867" s="39">
        <v>452041</v>
      </c>
      <c r="D1867" s="25" t="s">
        <v>2410</v>
      </c>
      <c r="E1867" s="25" t="s">
        <v>53</v>
      </c>
      <c r="F1867" s="25" t="s">
        <v>54</v>
      </c>
      <c r="G1867" s="25" t="s">
        <v>289</v>
      </c>
      <c r="H1867" s="25" t="s">
        <v>56</v>
      </c>
      <c r="I1867" s="25" t="s">
        <v>56</v>
      </c>
      <c r="J1867" s="25" t="s">
        <v>401</v>
      </c>
      <c r="K1867" s="25" t="s">
        <v>65</v>
      </c>
      <c r="L1867" s="25" t="s">
        <v>484</v>
      </c>
      <c r="M1867" s="25" t="s">
        <v>419</v>
      </c>
      <c r="N1867" s="26">
        <v>0</v>
      </c>
      <c r="O1867" s="26">
        <v>555.41999999999996</v>
      </c>
      <c r="P1867" s="27">
        <v>555.41999999999996</v>
      </c>
      <c r="Q1867" s="18"/>
      <c r="R1867" s="29">
        <v>0</v>
      </c>
      <c r="S1867" s="29">
        <v>0</v>
      </c>
      <c r="T1867" s="30">
        <v>0</v>
      </c>
      <c r="U1867" s="19"/>
      <c r="V1867" s="26">
        <v>0</v>
      </c>
      <c r="W1867" s="26">
        <v>0</v>
      </c>
      <c r="X1867" s="27">
        <v>0</v>
      </c>
      <c r="Y1867" s="18"/>
      <c r="Z1867" s="29">
        <v>0</v>
      </c>
      <c r="AA1867" s="29">
        <v>0</v>
      </c>
      <c r="AB1867" s="30">
        <v>0</v>
      </c>
      <c r="AC1867" s="19"/>
      <c r="AD1867" s="26">
        <v>0</v>
      </c>
      <c r="AE1867" s="26">
        <v>0</v>
      </c>
      <c r="AF1867" s="27">
        <v>0</v>
      </c>
      <c r="AG1867" s="18"/>
      <c r="AH1867" s="34">
        <v>27</v>
      </c>
      <c r="AI1867" s="34">
        <v>12</v>
      </c>
      <c r="AJ1867" s="34">
        <v>-15</v>
      </c>
      <c r="AK1867" s="32">
        <v>-0.55555555555555558</v>
      </c>
      <c r="AL1867" s="35">
        <v>43532.041655092595</v>
      </c>
      <c r="AM1867" s="16"/>
    </row>
    <row r="1868" spans="1:39" ht="41.25" hidden="1" x14ac:dyDescent="0.25">
      <c r="A1868" s="25" t="s">
        <v>367</v>
      </c>
      <c r="B1868" s="25" t="s">
        <v>1043</v>
      </c>
      <c r="C1868" s="39">
        <v>452042</v>
      </c>
      <c r="D1868" s="25" t="s">
        <v>2431</v>
      </c>
      <c r="E1868" s="25" t="s">
        <v>53</v>
      </c>
      <c r="F1868" s="25" t="s">
        <v>54</v>
      </c>
      <c r="G1868" s="25" t="s">
        <v>289</v>
      </c>
      <c r="H1868" s="17"/>
      <c r="I1868" s="17"/>
      <c r="J1868" s="25" t="s">
        <v>401</v>
      </c>
      <c r="K1868" s="25" t="s">
        <v>65</v>
      </c>
      <c r="L1868" s="25" t="s">
        <v>1045</v>
      </c>
      <c r="M1868" s="25" t="s">
        <v>2052</v>
      </c>
      <c r="N1868" s="26">
        <v>13335.83</v>
      </c>
      <c r="O1868" s="26">
        <v>9654.24</v>
      </c>
      <c r="P1868" s="27">
        <v>-3681.59</v>
      </c>
      <c r="Q1868" s="28">
        <v>-0.27606755635007346</v>
      </c>
      <c r="R1868" s="29">
        <v>6056.11</v>
      </c>
      <c r="S1868" s="29">
        <v>4146.83</v>
      </c>
      <c r="T1868" s="30">
        <v>-1909.2799999999997</v>
      </c>
      <c r="U1868" s="31">
        <v>-0.31526507939915221</v>
      </c>
      <c r="V1868" s="26">
        <v>1943.8</v>
      </c>
      <c r="W1868" s="26">
        <v>1021.31</v>
      </c>
      <c r="X1868" s="27">
        <v>-922.49</v>
      </c>
      <c r="Y1868" s="28">
        <v>-0.47458071818088282</v>
      </c>
      <c r="Z1868" s="29">
        <v>2043.9</v>
      </c>
      <c r="AA1868" s="29">
        <v>1792.92</v>
      </c>
      <c r="AB1868" s="30">
        <v>-250.98000000000002</v>
      </c>
      <c r="AC1868" s="32">
        <v>-0.12279465727286071</v>
      </c>
      <c r="AD1868" s="26">
        <v>3292.02</v>
      </c>
      <c r="AE1868" s="26">
        <v>2163.98</v>
      </c>
      <c r="AF1868" s="27">
        <v>-1128.04</v>
      </c>
      <c r="AG1868" s="33">
        <v>-0.34265891458739617</v>
      </c>
      <c r="AH1868" s="34">
        <v>78</v>
      </c>
      <c r="AI1868" s="34">
        <v>98</v>
      </c>
      <c r="AJ1868" s="34">
        <v>20</v>
      </c>
      <c r="AK1868" s="32">
        <v>0.25641025641025639</v>
      </c>
      <c r="AL1868" s="35">
        <v>43862.041655092595</v>
      </c>
      <c r="AM1868" s="16"/>
    </row>
    <row r="1869" spans="1:39" ht="24.75" hidden="1" x14ac:dyDescent="0.25">
      <c r="A1869" s="25" t="s">
        <v>367</v>
      </c>
      <c r="B1869" s="25" t="s">
        <v>1040</v>
      </c>
      <c r="C1869" s="39">
        <v>452044</v>
      </c>
      <c r="D1869" s="25" t="s">
        <v>2412</v>
      </c>
      <c r="E1869" s="25" t="s">
        <v>53</v>
      </c>
      <c r="F1869" s="25" t="s">
        <v>54</v>
      </c>
      <c r="G1869" s="25" t="s">
        <v>289</v>
      </c>
      <c r="H1869" s="25" t="s">
        <v>56</v>
      </c>
      <c r="I1869" s="25" t="s">
        <v>56</v>
      </c>
      <c r="J1869" s="25" t="s">
        <v>401</v>
      </c>
      <c r="K1869" s="25" t="s">
        <v>65</v>
      </c>
      <c r="L1869" s="25" t="s">
        <v>484</v>
      </c>
      <c r="M1869" s="25" t="s">
        <v>421</v>
      </c>
      <c r="N1869" s="26">
        <v>2567.58</v>
      </c>
      <c r="O1869" s="26">
        <v>2553.3000000000002</v>
      </c>
      <c r="P1869" s="27">
        <v>-14.279999999999745</v>
      </c>
      <c r="Q1869" s="28">
        <v>-5.5616572803962273E-3</v>
      </c>
      <c r="R1869" s="29">
        <v>2174.7600000000002</v>
      </c>
      <c r="S1869" s="29">
        <v>0</v>
      </c>
      <c r="T1869" s="30">
        <v>-2174.7600000000002</v>
      </c>
      <c r="U1869" s="31">
        <v>-1</v>
      </c>
      <c r="V1869" s="26">
        <v>68.22</v>
      </c>
      <c r="W1869" s="26">
        <v>57.8</v>
      </c>
      <c r="X1869" s="27">
        <v>-10.420000000000002</v>
      </c>
      <c r="Y1869" s="28">
        <v>-0.15274113163295225</v>
      </c>
      <c r="Z1869" s="29">
        <v>324.60000000000002</v>
      </c>
      <c r="AA1869" s="29">
        <v>0</v>
      </c>
      <c r="AB1869" s="30">
        <v>-324.60000000000002</v>
      </c>
      <c r="AC1869" s="32">
        <v>-1</v>
      </c>
      <c r="AD1869" s="26">
        <v>0</v>
      </c>
      <c r="AE1869" s="26">
        <v>0</v>
      </c>
      <c r="AF1869" s="27">
        <v>0</v>
      </c>
      <c r="AG1869" s="18"/>
      <c r="AH1869" s="34">
        <v>29</v>
      </c>
      <c r="AI1869" s="34">
        <v>33</v>
      </c>
      <c r="AJ1869" s="34">
        <v>4</v>
      </c>
      <c r="AK1869" s="32">
        <v>0.13793103448275862</v>
      </c>
      <c r="AL1869" s="35">
        <v>43798.041655092595</v>
      </c>
      <c r="AM1869" s="16"/>
    </row>
    <row r="1870" spans="1:39" ht="33" hidden="1" x14ac:dyDescent="0.25">
      <c r="A1870" s="25" t="s">
        <v>367</v>
      </c>
      <c r="B1870" s="25" t="s">
        <v>1043</v>
      </c>
      <c r="C1870" s="39">
        <v>452045</v>
      </c>
      <c r="D1870" s="25" t="s">
        <v>2391</v>
      </c>
      <c r="E1870" s="25" t="s">
        <v>53</v>
      </c>
      <c r="F1870" s="25" t="s">
        <v>54</v>
      </c>
      <c r="G1870" s="25" t="s">
        <v>289</v>
      </c>
      <c r="H1870" s="25" t="s">
        <v>56</v>
      </c>
      <c r="I1870" s="25" t="s">
        <v>56</v>
      </c>
      <c r="J1870" s="25" t="s">
        <v>401</v>
      </c>
      <c r="K1870" s="25" t="s">
        <v>65</v>
      </c>
      <c r="L1870" s="25" t="s">
        <v>1045</v>
      </c>
      <c r="M1870" s="25" t="s">
        <v>1989</v>
      </c>
      <c r="N1870" s="26">
        <v>501411.18</v>
      </c>
      <c r="O1870" s="26">
        <v>408091.73</v>
      </c>
      <c r="P1870" s="27">
        <v>-93319.450000000012</v>
      </c>
      <c r="Q1870" s="28">
        <v>-0.1861136203624339</v>
      </c>
      <c r="R1870" s="29">
        <v>13208.23</v>
      </c>
      <c r="S1870" s="29">
        <v>34225.089999999997</v>
      </c>
      <c r="T1870" s="30">
        <v>21016.859999999997</v>
      </c>
      <c r="U1870" s="31">
        <v>1.5911942781129642</v>
      </c>
      <c r="V1870" s="26">
        <v>62855.95</v>
      </c>
      <c r="W1870" s="26">
        <v>105123.71</v>
      </c>
      <c r="X1870" s="27">
        <v>42267.760000000009</v>
      </c>
      <c r="Y1870" s="28">
        <v>0.67245439771413862</v>
      </c>
      <c r="Z1870" s="29">
        <v>677</v>
      </c>
      <c r="AA1870" s="29">
        <v>228</v>
      </c>
      <c r="AB1870" s="30">
        <v>-449</v>
      </c>
      <c r="AC1870" s="32">
        <v>-0.66322008862629245</v>
      </c>
      <c r="AD1870" s="26">
        <v>424670</v>
      </c>
      <c r="AE1870" s="26">
        <v>268514.93</v>
      </c>
      <c r="AF1870" s="27">
        <v>-156155.07</v>
      </c>
      <c r="AG1870" s="33">
        <v>-0.36770920950385005</v>
      </c>
      <c r="AH1870" s="34">
        <v>47</v>
      </c>
      <c r="AI1870" s="34">
        <v>54.5</v>
      </c>
      <c r="AJ1870" s="34">
        <v>7.5</v>
      </c>
      <c r="AK1870" s="32">
        <v>0.15957446808510639</v>
      </c>
      <c r="AL1870" s="35">
        <v>44049.041666666664</v>
      </c>
      <c r="AM1870" s="16"/>
    </row>
    <row r="1871" spans="1:39" ht="33" hidden="1" x14ac:dyDescent="0.25">
      <c r="A1871" s="25" t="s">
        <v>367</v>
      </c>
      <c r="B1871" s="25" t="s">
        <v>1043</v>
      </c>
      <c r="C1871" s="39">
        <v>452058</v>
      </c>
      <c r="D1871" s="25" t="s">
        <v>2426</v>
      </c>
      <c r="E1871" s="25" t="s">
        <v>53</v>
      </c>
      <c r="F1871" s="25" t="s">
        <v>54</v>
      </c>
      <c r="G1871" s="25" t="s">
        <v>289</v>
      </c>
      <c r="H1871" s="25" t="s">
        <v>56</v>
      </c>
      <c r="I1871" s="25" t="s">
        <v>56</v>
      </c>
      <c r="J1871" s="25" t="s">
        <v>381</v>
      </c>
      <c r="K1871" s="25" t="s">
        <v>65</v>
      </c>
      <c r="L1871" s="25" t="s">
        <v>1045</v>
      </c>
      <c r="M1871" s="25" t="s">
        <v>2033</v>
      </c>
      <c r="N1871" s="26">
        <v>211153.31</v>
      </c>
      <c r="O1871" s="26">
        <v>340295.84</v>
      </c>
      <c r="P1871" s="27">
        <v>129142.53000000003</v>
      </c>
      <c r="Q1871" s="28">
        <v>0.61160552017867975</v>
      </c>
      <c r="R1871" s="29">
        <v>0</v>
      </c>
      <c r="S1871" s="29">
        <v>132644.15</v>
      </c>
      <c r="T1871" s="30">
        <v>132644.15</v>
      </c>
      <c r="U1871" s="19"/>
      <c r="V1871" s="26">
        <v>24565</v>
      </c>
      <c r="W1871" s="26">
        <v>89486.07</v>
      </c>
      <c r="X1871" s="27">
        <v>64921.070000000007</v>
      </c>
      <c r="Y1871" s="28">
        <v>2.6428280073274988</v>
      </c>
      <c r="Z1871" s="29">
        <v>90835.98</v>
      </c>
      <c r="AA1871" s="29">
        <v>68494</v>
      </c>
      <c r="AB1871" s="30">
        <v>-22341.979999999996</v>
      </c>
      <c r="AC1871" s="32">
        <v>-0.24595958561794562</v>
      </c>
      <c r="AD1871" s="26">
        <v>95752.33</v>
      </c>
      <c r="AE1871" s="26">
        <v>28806.5</v>
      </c>
      <c r="AF1871" s="27">
        <v>-66945.83</v>
      </c>
      <c r="AG1871" s="33">
        <v>-0.69915614586088926</v>
      </c>
      <c r="AH1871" s="34">
        <v>1344</v>
      </c>
      <c r="AI1871" s="34">
        <v>1662.5</v>
      </c>
      <c r="AJ1871" s="34">
        <v>318.5</v>
      </c>
      <c r="AK1871" s="32">
        <v>0.23697916666666666</v>
      </c>
      <c r="AL1871" s="35">
        <v>43848.041655092595</v>
      </c>
      <c r="AM1871" s="16"/>
    </row>
    <row r="1872" spans="1:39" ht="33" hidden="1" x14ac:dyDescent="0.25">
      <c r="A1872" s="25" t="s">
        <v>367</v>
      </c>
      <c r="B1872" s="25" t="s">
        <v>1043</v>
      </c>
      <c r="C1872" s="39">
        <v>452059</v>
      </c>
      <c r="D1872" s="25" t="s">
        <v>1998</v>
      </c>
      <c r="E1872" s="25" t="s">
        <v>53</v>
      </c>
      <c r="F1872" s="25" t="s">
        <v>54</v>
      </c>
      <c r="G1872" s="25" t="s">
        <v>289</v>
      </c>
      <c r="H1872" s="25" t="s">
        <v>56</v>
      </c>
      <c r="I1872" s="25" t="s">
        <v>56</v>
      </c>
      <c r="J1872" s="25" t="s">
        <v>381</v>
      </c>
      <c r="K1872" s="25" t="s">
        <v>65</v>
      </c>
      <c r="L1872" s="25" t="s">
        <v>1045</v>
      </c>
      <c r="M1872" s="25" t="s">
        <v>468</v>
      </c>
      <c r="N1872" s="26">
        <v>106904.43</v>
      </c>
      <c r="O1872" s="26">
        <v>93867.39</v>
      </c>
      <c r="P1872" s="27">
        <v>-13037.039999999994</v>
      </c>
      <c r="Q1872" s="28">
        <v>-0.12195041870575424</v>
      </c>
      <c r="R1872" s="29">
        <v>49711.78</v>
      </c>
      <c r="S1872" s="29">
        <v>41621.25</v>
      </c>
      <c r="T1872" s="30">
        <v>-8090.5299999999988</v>
      </c>
      <c r="U1872" s="31">
        <v>-0.16274874888809049</v>
      </c>
      <c r="V1872" s="26">
        <v>31745.85</v>
      </c>
      <c r="W1872" s="26">
        <v>24195.11</v>
      </c>
      <c r="X1872" s="27">
        <v>-7550.739999999998</v>
      </c>
      <c r="Y1872" s="28">
        <v>-0.23784967168937038</v>
      </c>
      <c r="Z1872" s="29">
        <v>9446.7999999999993</v>
      </c>
      <c r="AA1872" s="29">
        <v>9048</v>
      </c>
      <c r="AB1872" s="30">
        <v>-398.79999999999927</v>
      </c>
      <c r="AC1872" s="32">
        <v>-4.2215353347165106E-2</v>
      </c>
      <c r="AD1872" s="26">
        <v>16000</v>
      </c>
      <c r="AE1872" s="26">
        <v>13764</v>
      </c>
      <c r="AF1872" s="27">
        <v>-2236</v>
      </c>
      <c r="AG1872" s="33">
        <v>-0.13975000000000001</v>
      </c>
      <c r="AH1872" s="34">
        <v>448</v>
      </c>
      <c r="AI1872" s="34">
        <v>643</v>
      </c>
      <c r="AJ1872" s="34">
        <v>195</v>
      </c>
      <c r="AK1872" s="32">
        <v>0.43526785714285715</v>
      </c>
      <c r="AL1872" s="35">
        <v>43890.041655092595</v>
      </c>
      <c r="AM1872" s="16"/>
    </row>
    <row r="1873" spans="1:39" ht="24.75" hidden="1" x14ac:dyDescent="0.25">
      <c r="A1873" s="25" t="s">
        <v>367</v>
      </c>
      <c r="B1873" s="25" t="s">
        <v>1043</v>
      </c>
      <c r="C1873" s="39">
        <v>452061</v>
      </c>
      <c r="D1873" s="25" t="s">
        <v>1996</v>
      </c>
      <c r="E1873" s="25" t="s">
        <v>53</v>
      </c>
      <c r="F1873" s="25" t="s">
        <v>54</v>
      </c>
      <c r="G1873" s="25" t="s">
        <v>289</v>
      </c>
      <c r="H1873" s="25" t="s">
        <v>56</v>
      </c>
      <c r="I1873" s="25" t="s">
        <v>56</v>
      </c>
      <c r="J1873" s="25" t="s">
        <v>401</v>
      </c>
      <c r="K1873" s="25" t="s">
        <v>65</v>
      </c>
      <c r="L1873" s="25" t="s">
        <v>1045</v>
      </c>
      <c r="M1873" s="25" t="s">
        <v>1989</v>
      </c>
      <c r="N1873" s="26">
        <v>396377.49</v>
      </c>
      <c r="O1873" s="26">
        <v>399816.17</v>
      </c>
      <c r="P1873" s="27">
        <v>3438.679999999993</v>
      </c>
      <c r="Q1873" s="28">
        <v>8.6752655908891117E-3</v>
      </c>
      <c r="R1873" s="29">
        <v>8118.89</v>
      </c>
      <c r="S1873" s="29">
        <v>33003.47</v>
      </c>
      <c r="T1873" s="30">
        <v>24884.58</v>
      </c>
      <c r="U1873" s="31">
        <v>3.0650224353329087</v>
      </c>
      <c r="V1873" s="26">
        <v>66889.25</v>
      </c>
      <c r="W1873" s="26">
        <v>89710.34</v>
      </c>
      <c r="X1873" s="27">
        <v>22821.089999999997</v>
      </c>
      <c r="Y1873" s="28">
        <v>0.34117724447500902</v>
      </c>
      <c r="Z1873" s="29">
        <v>570</v>
      </c>
      <c r="AA1873" s="29">
        <v>608</v>
      </c>
      <c r="AB1873" s="30">
        <v>38</v>
      </c>
      <c r="AC1873" s="32">
        <v>6.6666666666666666E-2</v>
      </c>
      <c r="AD1873" s="26">
        <v>320799.34999999998</v>
      </c>
      <c r="AE1873" s="26">
        <v>276321.88</v>
      </c>
      <c r="AF1873" s="27">
        <v>-44477.469999999972</v>
      </c>
      <c r="AG1873" s="33">
        <v>-0.13864576097177247</v>
      </c>
      <c r="AH1873" s="34">
        <v>73</v>
      </c>
      <c r="AI1873" s="34">
        <v>53</v>
      </c>
      <c r="AJ1873" s="34">
        <v>-20</v>
      </c>
      <c r="AK1873" s="32">
        <v>-0.27397260273972601</v>
      </c>
      <c r="AL1873" s="35">
        <v>44063.041666666664</v>
      </c>
      <c r="AM1873" s="16"/>
    </row>
    <row r="1874" spans="1:39" ht="33" hidden="1" x14ac:dyDescent="0.25">
      <c r="A1874" s="25" t="s">
        <v>367</v>
      </c>
      <c r="B1874" s="25" t="s">
        <v>1043</v>
      </c>
      <c r="C1874" s="39">
        <v>452062</v>
      </c>
      <c r="D1874" s="25" t="s">
        <v>2442</v>
      </c>
      <c r="E1874" s="25" t="s">
        <v>53</v>
      </c>
      <c r="F1874" s="25" t="s">
        <v>63</v>
      </c>
      <c r="G1874" s="25" t="s">
        <v>56</v>
      </c>
      <c r="H1874" s="25" t="s">
        <v>56</v>
      </c>
      <c r="I1874" s="25" t="s">
        <v>56</v>
      </c>
      <c r="J1874" s="25" t="s">
        <v>1159</v>
      </c>
      <c r="K1874" s="25" t="s">
        <v>65</v>
      </c>
      <c r="L1874" s="25" t="s">
        <v>1045</v>
      </c>
      <c r="M1874" s="25" t="s">
        <v>419</v>
      </c>
      <c r="N1874" s="26">
        <v>0</v>
      </c>
      <c r="O1874" s="26">
        <v>0</v>
      </c>
      <c r="P1874" s="27">
        <v>0</v>
      </c>
      <c r="Q1874" s="18"/>
      <c r="R1874" s="29">
        <v>0</v>
      </c>
      <c r="S1874" s="29">
        <v>0</v>
      </c>
      <c r="T1874" s="30">
        <v>0</v>
      </c>
      <c r="U1874" s="19"/>
      <c r="V1874" s="26">
        <v>0</v>
      </c>
      <c r="W1874" s="26">
        <v>0</v>
      </c>
      <c r="X1874" s="27">
        <v>0</v>
      </c>
      <c r="Y1874" s="18"/>
      <c r="Z1874" s="29">
        <v>0</v>
      </c>
      <c r="AA1874" s="29">
        <v>0</v>
      </c>
      <c r="AB1874" s="30">
        <v>0</v>
      </c>
      <c r="AC1874" s="19"/>
      <c r="AD1874" s="26">
        <v>0</v>
      </c>
      <c r="AE1874" s="26">
        <v>0</v>
      </c>
      <c r="AF1874" s="27">
        <v>0</v>
      </c>
      <c r="AG1874" s="18"/>
      <c r="AH1874" s="34">
        <v>0</v>
      </c>
      <c r="AI1874" s="34">
        <v>0</v>
      </c>
      <c r="AJ1874" s="34">
        <v>0</v>
      </c>
      <c r="AK1874" s="19"/>
      <c r="AL1874" s="35">
        <v>43869.041655092595</v>
      </c>
      <c r="AM1874" s="16"/>
    </row>
    <row r="1875" spans="1:39" ht="33" hidden="1" x14ac:dyDescent="0.25">
      <c r="A1875" s="25" t="s">
        <v>367</v>
      </c>
      <c r="B1875" s="25" t="s">
        <v>1040</v>
      </c>
      <c r="C1875" s="39">
        <v>452068</v>
      </c>
      <c r="D1875" s="25" t="s">
        <v>1997</v>
      </c>
      <c r="E1875" s="25" t="s">
        <v>53</v>
      </c>
      <c r="F1875" s="25" t="s">
        <v>54</v>
      </c>
      <c r="G1875" s="25" t="s">
        <v>289</v>
      </c>
      <c r="H1875" s="25" t="s">
        <v>56</v>
      </c>
      <c r="I1875" s="25" t="s">
        <v>56</v>
      </c>
      <c r="J1875" s="25" t="s">
        <v>401</v>
      </c>
      <c r="K1875" s="25" t="s">
        <v>65</v>
      </c>
      <c r="L1875" s="25" t="s">
        <v>484</v>
      </c>
      <c r="M1875" s="25" t="s">
        <v>1989</v>
      </c>
      <c r="N1875" s="26">
        <v>3175.68</v>
      </c>
      <c r="O1875" s="26">
        <v>2377.5700000000002</v>
      </c>
      <c r="P1875" s="27">
        <v>-798.10999999999967</v>
      </c>
      <c r="Q1875" s="28">
        <v>-0.25131940245868595</v>
      </c>
      <c r="R1875" s="29">
        <v>692.45</v>
      </c>
      <c r="S1875" s="29">
        <v>0</v>
      </c>
      <c r="T1875" s="30">
        <v>-692.45</v>
      </c>
      <c r="U1875" s="31">
        <v>-1</v>
      </c>
      <c r="V1875" s="26">
        <v>327.58999999999997</v>
      </c>
      <c r="W1875" s="26">
        <v>0</v>
      </c>
      <c r="X1875" s="27">
        <v>-327.58999999999997</v>
      </c>
      <c r="Y1875" s="28">
        <v>-1</v>
      </c>
      <c r="Z1875" s="29">
        <v>28.3</v>
      </c>
      <c r="AA1875" s="29">
        <v>0</v>
      </c>
      <c r="AB1875" s="30">
        <v>-28.3</v>
      </c>
      <c r="AC1875" s="32">
        <v>-1</v>
      </c>
      <c r="AD1875" s="26">
        <v>2127.34</v>
      </c>
      <c r="AE1875" s="26">
        <v>0</v>
      </c>
      <c r="AF1875" s="27">
        <v>-2127.34</v>
      </c>
      <c r="AG1875" s="33">
        <v>-1</v>
      </c>
      <c r="AH1875" s="34">
        <v>9</v>
      </c>
      <c r="AI1875" s="34">
        <v>3.5</v>
      </c>
      <c r="AJ1875" s="34">
        <v>-5.5</v>
      </c>
      <c r="AK1875" s="32">
        <v>-0.61111111111111116</v>
      </c>
      <c r="AL1875" s="35">
        <v>43546.041655092595</v>
      </c>
      <c r="AM1875" s="16"/>
    </row>
    <row r="1876" spans="1:39" ht="33" hidden="1" x14ac:dyDescent="0.25">
      <c r="A1876" s="25" t="s">
        <v>367</v>
      </c>
      <c r="B1876" s="25" t="s">
        <v>1043</v>
      </c>
      <c r="C1876" s="39">
        <v>452069</v>
      </c>
      <c r="D1876" s="25" t="s">
        <v>2445</v>
      </c>
      <c r="E1876" s="25" t="s">
        <v>53</v>
      </c>
      <c r="F1876" s="25" t="s">
        <v>54</v>
      </c>
      <c r="G1876" s="25" t="s">
        <v>289</v>
      </c>
      <c r="H1876" s="25" t="s">
        <v>56</v>
      </c>
      <c r="I1876" s="25" t="s">
        <v>56</v>
      </c>
      <c r="J1876" s="25" t="s">
        <v>381</v>
      </c>
      <c r="K1876" s="25" t="s">
        <v>65</v>
      </c>
      <c r="L1876" s="25" t="s">
        <v>1045</v>
      </c>
      <c r="M1876" s="25" t="s">
        <v>1989</v>
      </c>
      <c r="N1876" s="26">
        <v>284160.86</v>
      </c>
      <c r="O1876" s="26">
        <v>298021.69</v>
      </c>
      <c r="P1876" s="27">
        <v>13860.830000000016</v>
      </c>
      <c r="Q1876" s="28">
        <v>4.8778111102282057E-2</v>
      </c>
      <c r="R1876" s="29">
        <v>15271.38</v>
      </c>
      <c r="S1876" s="29">
        <v>32885.74</v>
      </c>
      <c r="T1876" s="30">
        <v>17614.36</v>
      </c>
      <c r="U1876" s="31">
        <v>1.1534229388568682</v>
      </c>
      <c r="V1876" s="26">
        <v>0</v>
      </c>
      <c r="W1876" s="26">
        <v>13757.13</v>
      </c>
      <c r="X1876" s="27">
        <v>13757.13</v>
      </c>
      <c r="Y1876" s="18"/>
      <c r="Z1876" s="29">
        <v>896</v>
      </c>
      <c r="AA1876" s="29">
        <v>1101.21</v>
      </c>
      <c r="AB1876" s="30">
        <v>205.21000000000004</v>
      </c>
      <c r="AC1876" s="32">
        <v>0.22902901785714289</v>
      </c>
      <c r="AD1876" s="26">
        <v>267993.48</v>
      </c>
      <c r="AE1876" s="26">
        <v>247355.26</v>
      </c>
      <c r="AF1876" s="27">
        <v>-20638.219999999972</v>
      </c>
      <c r="AG1876" s="33">
        <v>-7.7010157112777422E-2</v>
      </c>
      <c r="AH1876" s="34">
        <v>80</v>
      </c>
      <c r="AI1876" s="34">
        <v>58.5</v>
      </c>
      <c r="AJ1876" s="34">
        <v>-21.5</v>
      </c>
      <c r="AK1876" s="32">
        <v>-0.26874999999999999</v>
      </c>
      <c r="AL1876" s="35">
        <v>44188.041666666664</v>
      </c>
      <c r="AM1876" s="16"/>
    </row>
    <row r="1877" spans="1:39" ht="16.5" hidden="1" x14ac:dyDescent="0.25">
      <c r="A1877" s="25" t="s">
        <v>367</v>
      </c>
      <c r="B1877" s="25" t="s">
        <v>1043</v>
      </c>
      <c r="C1877" s="39">
        <v>452070</v>
      </c>
      <c r="D1877" s="25" t="s">
        <v>2434</v>
      </c>
      <c r="E1877" s="25" t="s">
        <v>53</v>
      </c>
      <c r="F1877" s="25" t="s">
        <v>54</v>
      </c>
      <c r="G1877" s="25" t="s">
        <v>289</v>
      </c>
      <c r="H1877" s="25" t="s">
        <v>56</v>
      </c>
      <c r="I1877" s="25" t="s">
        <v>56</v>
      </c>
      <c r="J1877" s="25" t="s">
        <v>381</v>
      </c>
      <c r="K1877" s="25" t="s">
        <v>65</v>
      </c>
      <c r="L1877" s="25" t="s">
        <v>1045</v>
      </c>
      <c r="M1877" s="25" t="s">
        <v>1989</v>
      </c>
      <c r="N1877" s="26">
        <v>190761.63</v>
      </c>
      <c r="O1877" s="26">
        <v>187515.61</v>
      </c>
      <c r="P1877" s="27">
        <v>-3246.0200000000186</v>
      </c>
      <c r="Q1877" s="28">
        <v>-1.7016105387650644E-2</v>
      </c>
      <c r="R1877" s="29">
        <v>10674.25</v>
      </c>
      <c r="S1877" s="29">
        <v>11839.78</v>
      </c>
      <c r="T1877" s="30">
        <v>1165.5300000000007</v>
      </c>
      <c r="U1877" s="31">
        <v>0.10919080965875828</v>
      </c>
      <c r="V1877" s="26">
        <v>39615.06</v>
      </c>
      <c r="W1877" s="26">
        <v>69814.28</v>
      </c>
      <c r="X1877" s="27">
        <v>30199.22</v>
      </c>
      <c r="Y1877" s="28">
        <v>0.76231665432287632</v>
      </c>
      <c r="Z1877" s="29">
        <v>392</v>
      </c>
      <c r="AA1877" s="29">
        <v>209</v>
      </c>
      <c r="AB1877" s="30">
        <v>-183</v>
      </c>
      <c r="AC1877" s="32">
        <v>-0.46683673469387754</v>
      </c>
      <c r="AD1877" s="26">
        <v>140080.32000000001</v>
      </c>
      <c r="AE1877" s="26">
        <v>104495.14</v>
      </c>
      <c r="AF1877" s="27">
        <v>-35585.180000000008</v>
      </c>
      <c r="AG1877" s="33">
        <v>-0.25403411414251487</v>
      </c>
      <c r="AH1877" s="34">
        <v>37</v>
      </c>
      <c r="AI1877" s="34">
        <v>25</v>
      </c>
      <c r="AJ1877" s="34">
        <v>-12</v>
      </c>
      <c r="AK1877" s="32">
        <v>-0.32432432432432434</v>
      </c>
      <c r="AL1877" s="35">
        <v>43862.041655092595</v>
      </c>
      <c r="AM1877" s="16"/>
    </row>
    <row r="1878" spans="1:39" ht="33" hidden="1" x14ac:dyDescent="0.25">
      <c r="A1878" s="25" t="s">
        <v>367</v>
      </c>
      <c r="B1878" s="25" t="s">
        <v>1040</v>
      </c>
      <c r="C1878" s="39">
        <v>452071</v>
      </c>
      <c r="D1878" s="25" t="s">
        <v>2423</v>
      </c>
      <c r="E1878" s="25" t="s">
        <v>53</v>
      </c>
      <c r="F1878" s="25" t="s">
        <v>54</v>
      </c>
      <c r="G1878" s="25" t="s">
        <v>289</v>
      </c>
      <c r="H1878" s="25" t="s">
        <v>56</v>
      </c>
      <c r="I1878" s="25" t="s">
        <v>56</v>
      </c>
      <c r="J1878" s="25" t="s">
        <v>401</v>
      </c>
      <c r="K1878" s="25" t="s">
        <v>65</v>
      </c>
      <c r="L1878" s="25" t="s">
        <v>484</v>
      </c>
      <c r="M1878" s="25" t="s">
        <v>421</v>
      </c>
      <c r="N1878" s="26">
        <v>4741.4799999999996</v>
      </c>
      <c r="O1878" s="26">
        <v>3880.29</v>
      </c>
      <c r="P1878" s="27">
        <v>-861.1899999999996</v>
      </c>
      <c r="Q1878" s="28">
        <v>-0.18162894286172243</v>
      </c>
      <c r="R1878" s="29">
        <v>2508.63</v>
      </c>
      <c r="S1878" s="29">
        <v>1594.95</v>
      </c>
      <c r="T1878" s="30">
        <v>-913.68000000000006</v>
      </c>
      <c r="U1878" s="31">
        <v>-0.36421473074945288</v>
      </c>
      <c r="V1878" s="26">
        <v>529</v>
      </c>
      <c r="W1878" s="26">
        <v>740.02</v>
      </c>
      <c r="X1878" s="27">
        <v>211.01999999999998</v>
      </c>
      <c r="Y1878" s="28">
        <v>0.39890359168241962</v>
      </c>
      <c r="Z1878" s="29">
        <v>627.32000000000005</v>
      </c>
      <c r="AA1878" s="29">
        <v>0</v>
      </c>
      <c r="AB1878" s="30">
        <v>-627.32000000000005</v>
      </c>
      <c r="AC1878" s="32">
        <v>-1</v>
      </c>
      <c r="AD1878" s="26">
        <v>1076.53</v>
      </c>
      <c r="AE1878" s="26">
        <v>0</v>
      </c>
      <c r="AF1878" s="27">
        <v>-1076.53</v>
      </c>
      <c r="AG1878" s="33">
        <v>-1</v>
      </c>
      <c r="AH1878" s="34">
        <v>34</v>
      </c>
      <c r="AI1878" s="34">
        <v>41</v>
      </c>
      <c r="AJ1878" s="34">
        <v>7</v>
      </c>
      <c r="AK1878" s="32">
        <v>0.20588235294117646</v>
      </c>
      <c r="AL1878" s="35">
        <v>43718.041655092595</v>
      </c>
      <c r="AM1878" s="16"/>
    </row>
    <row r="1879" spans="1:39" ht="33" hidden="1" x14ac:dyDescent="0.25">
      <c r="A1879" s="25" t="s">
        <v>367</v>
      </c>
      <c r="B1879" s="25" t="s">
        <v>1043</v>
      </c>
      <c r="C1879" s="39">
        <v>452072</v>
      </c>
      <c r="D1879" s="25" t="s">
        <v>2424</v>
      </c>
      <c r="E1879" s="25" t="s">
        <v>62</v>
      </c>
      <c r="F1879" s="25" t="s">
        <v>54</v>
      </c>
      <c r="G1879" s="25" t="s">
        <v>289</v>
      </c>
      <c r="H1879" s="25" t="s">
        <v>452</v>
      </c>
      <c r="I1879" s="17"/>
      <c r="J1879" s="25" t="s">
        <v>401</v>
      </c>
      <c r="K1879" s="25" t="s">
        <v>65</v>
      </c>
      <c r="L1879" s="25" t="s">
        <v>1045</v>
      </c>
      <c r="M1879" s="25" t="s">
        <v>1989</v>
      </c>
      <c r="N1879" s="26">
        <v>833434.39</v>
      </c>
      <c r="O1879" s="26">
        <v>943461.06</v>
      </c>
      <c r="P1879" s="27">
        <v>110026.67000000004</v>
      </c>
      <c r="Q1879" s="28">
        <v>0.13201599468435665</v>
      </c>
      <c r="R1879" s="29">
        <v>14077.1</v>
      </c>
      <c r="S1879" s="29">
        <v>46673.25</v>
      </c>
      <c r="T1879" s="30">
        <v>32596.15</v>
      </c>
      <c r="U1879" s="31">
        <v>2.3155443947972238</v>
      </c>
      <c r="V1879" s="26">
        <v>160866</v>
      </c>
      <c r="W1879" s="26">
        <v>249898.01</v>
      </c>
      <c r="X1879" s="27">
        <v>89032.010000000009</v>
      </c>
      <c r="Y1879" s="28">
        <v>0.55345449007248271</v>
      </c>
      <c r="Z1879" s="29">
        <v>1132</v>
      </c>
      <c r="AA1879" s="29">
        <v>0</v>
      </c>
      <c r="AB1879" s="30">
        <v>-1132</v>
      </c>
      <c r="AC1879" s="32">
        <v>-1</v>
      </c>
      <c r="AD1879" s="26">
        <v>657359.29</v>
      </c>
      <c r="AE1879" s="26">
        <v>480700.01</v>
      </c>
      <c r="AF1879" s="27">
        <v>-176659.28000000003</v>
      </c>
      <c r="AG1879" s="33">
        <v>-0.26874082817023853</v>
      </c>
      <c r="AH1879" s="34">
        <v>194</v>
      </c>
      <c r="AI1879" s="34">
        <v>95</v>
      </c>
      <c r="AJ1879" s="34">
        <v>-99</v>
      </c>
      <c r="AK1879" s="32">
        <v>-0.51030927835051543</v>
      </c>
      <c r="AL1879" s="35">
        <v>44113.041666666664</v>
      </c>
      <c r="AM1879" s="16"/>
    </row>
    <row r="1880" spans="1:39" ht="24.75" hidden="1" x14ac:dyDescent="0.25">
      <c r="A1880" s="25" t="s">
        <v>367</v>
      </c>
      <c r="B1880" s="25" t="s">
        <v>1040</v>
      </c>
      <c r="C1880" s="39">
        <v>452073</v>
      </c>
      <c r="D1880" s="25" t="s">
        <v>2429</v>
      </c>
      <c r="E1880" s="25" t="s">
        <v>53</v>
      </c>
      <c r="F1880" s="25" t="s">
        <v>54</v>
      </c>
      <c r="G1880" s="25" t="s">
        <v>289</v>
      </c>
      <c r="H1880" s="25" t="s">
        <v>56</v>
      </c>
      <c r="I1880" s="25" t="s">
        <v>56</v>
      </c>
      <c r="J1880" s="25" t="s">
        <v>401</v>
      </c>
      <c r="K1880" s="25" t="s">
        <v>65</v>
      </c>
      <c r="L1880" s="25" t="s">
        <v>484</v>
      </c>
      <c r="M1880" s="25" t="s">
        <v>421</v>
      </c>
      <c r="N1880" s="26">
        <v>1065.05</v>
      </c>
      <c r="O1880" s="26">
        <v>4189.1099999999997</v>
      </c>
      <c r="P1880" s="27">
        <v>3124.0599999999995</v>
      </c>
      <c r="Q1880" s="28">
        <v>2.9332519600018774</v>
      </c>
      <c r="R1880" s="29">
        <v>905.47</v>
      </c>
      <c r="S1880" s="29">
        <v>195.98</v>
      </c>
      <c r="T1880" s="30">
        <v>-709.49</v>
      </c>
      <c r="U1880" s="31">
        <v>-0.78355991915800638</v>
      </c>
      <c r="V1880" s="26">
        <v>24.08</v>
      </c>
      <c r="W1880" s="26">
        <v>0</v>
      </c>
      <c r="X1880" s="27">
        <v>-24.08</v>
      </c>
      <c r="Y1880" s="28">
        <v>-1</v>
      </c>
      <c r="Z1880" s="29">
        <v>135.5</v>
      </c>
      <c r="AA1880" s="29">
        <v>0</v>
      </c>
      <c r="AB1880" s="30">
        <v>-135.5</v>
      </c>
      <c r="AC1880" s="32">
        <v>-1</v>
      </c>
      <c r="AD1880" s="26">
        <v>0</v>
      </c>
      <c r="AE1880" s="26">
        <v>0</v>
      </c>
      <c r="AF1880" s="27">
        <v>0</v>
      </c>
      <c r="AG1880" s="18"/>
      <c r="AH1880" s="34">
        <v>40</v>
      </c>
      <c r="AI1880" s="34">
        <v>44.25</v>
      </c>
      <c r="AJ1880" s="34">
        <v>4.25</v>
      </c>
      <c r="AK1880" s="32">
        <v>0.10625</v>
      </c>
      <c r="AL1880" s="35">
        <v>43798.041655092595</v>
      </c>
      <c r="AM1880" s="16"/>
    </row>
    <row r="1881" spans="1:39" ht="41.25" hidden="1" x14ac:dyDescent="0.25">
      <c r="A1881" s="25" t="s">
        <v>367</v>
      </c>
      <c r="B1881" s="25" t="s">
        <v>1040</v>
      </c>
      <c r="C1881" s="39">
        <v>452074</v>
      </c>
      <c r="D1881" s="25" t="s">
        <v>2482</v>
      </c>
      <c r="E1881" s="25" t="s">
        <v>53</v>
      </c>
      <c r="F1881" s="25" t="s">
        <v>54</v>
      </c>
      <c r="G1881" s="25" t="s">
        <v>56</v>
      </c>
      <c r="H1881" s="25" t="s">
        <v>56</v>
      </c>
      <c r="I1881" s="25" t="s">
        <v>56</v>
      </c>
      <c r="J1881" s="25" t="s">
        <v>401</v>
      </c>
      <c r="K1881" s="25" t="s">
        <v>65</v>
      </c>
      <c r="L1881" s="25" t="s">
        <v>484</v>
      </c>
      <c r="M1881" s="25" t="s">
        <v>419</v>
      </c>
      <c r="N1881" s="26">
        <v>0</v>
      </c>
      <c r="O1881" s="26">
        <v>1090.96</v>
      </c>
      <c r="P1881" s="27">
        <v>1090.96</v>
      </c>
      <c r="Q1881" s="18"/>
      <c r="R1881" s="29">
        <v>0</v>
      </c>
      <c r="S1881" s="29">
        <v>0</v>
      </c>
      <c r="T1881" s="30">
        <v>0</v>
      </c>
      <c r="U1881" s="19"/>
      <c r="V1881" s="26">
        <v>0</v>
      </c>
      <c r="W1881" s="26">
        <v>0</v>
      </c>
      <c r="X1881" s="27">
        <v>0</v>
      </c>
      <c r="Y1881" s="18"/>
      <c r="Z1881" s="29">
        <v>0</v>
      </c>
      <c r="AA1881" s="29">
        <v>0</v>
      </c>
      <c r="AB1881" s="30">
        <v>0</v>
      </c>
      <c r="AC1881" s="19"/>
      <c r="AD1881" s="26">
        <v>0</v>
      </c>
      <c r="AE1881" s="26">
        <v>0</v>
      </c>
      <c r="AF1881" s="27">
        <v>0</v>
      </c>
      <c r="AG1881" s="18"/>
      <c r="AH1881" s="34">
        <v>0</v>
      </c>
      <c r="AI1881" s="34">
        <v>1</v>
      </c>
      <c r="AJ1881" s="34">
        <v>1</v>
      </c>
      <c r="AK1881" s="19"/>
      <c r="AL1881" s="35">
        <v>43554.041655092595</v>
      </c>
      <c r="AM1881" s="16"/>
    </row>
    <row r="1882" spans="1:39" ht="33" hidden="1" x14ac:dyDescent="0.25">
      <c r="A1882" s="25" t="s">
        <v>367</v>
      </c>
      <c r="B1882" s="25" t="s">
        <v>1040</v>
      </c>
      <c r="C1882" s="39">
        <v>452075</v>
      </c>
      <c r="D1882" s="25" t="s">
        <v>2427</v>
      </c>
      <c r="E1882" s="25" t="s">
        <v>53</v>
      </c>
      <c r="F1882" s="25" t="s">
        <v>54</v>
      </c>
      <c r="G1882" s="25" t="s">
        <v>56</v>
      </c>
      <c r="H1882" s="25" t="s">
        <v>56</v>
      </c>
      <c r="I1882" s="25" t="s">
        <v>56</v>
      </c>
      <c r="J1882" s="25" t="s">
        <v>401</v>
      </c>
      <c r="K1882" s="25" t="s">
        <v>65</v>
      </c>
      <c r="L1882" s="25" t="s">
        <v>484</v>
      </c>
      <c r="M1882" s="25" t="s">
        <v>419</v>
      </c>
      <c r="N1882" s="26">
        <v>0</v>
      </c>
      <c r="O1882" s="26">
        <v>2207.17</v>
      </c>
      <c r="P1882" s="27">
        <v>2207.17</v>
      </c>
      <c r="Q1882" s="18"/>
      <c r="R1882" s="29">
        <v>0</v>
      </c>
      <c r="S1882" s="29">
        <v>0</v>
      </c>
      <c r="T1882" s="30">
        <v>0</v>
      </c>
      <c r="U1882" s="19"/>
      <c r="V1882" s="26">
        <v>0</v>
      </c>
      <c r="W1882" s="26">
        <v>41.25</v>
      </c>
      <c r="X1882" s="27">
        <v>41.25</v>
      </c>
      <c r="Y1882" s="18"/>
      <c r="Z1882" s="29">
        <v>0</v>
      </c>
      <c r="AA1882" s="29">
        <v>0</v>
      </c>
      <c r="AB1882" s="30">
        <v>0</v>
      </c>
      <c r="AC1882" s="19"/>
      <c r="AD1882" s="26">
        <v>0</v>
      </c>
      <c r="AE1882" s="26">
        <v>0</v>
      </c>
      <c r="AF1882" s="27">
        <v>0</v>
      </c>
      <c r="AG1882" s="18"/>
      <c r="AH1882" s="34">
        <v>2</v>
      </c>
      <c r="AI1882" s="34">
        <v>1</v>
      </c>
      <c r="AJ1882" s="34">
        <v>-1</v>
      </c>
      <c r="AK1882" s="32">
        <v>-0.5</v>
      </c>
      <c r="AL1882" s="35">
        <v>43568.041655092595</v>
      </c>
      <c r="AM1882" s="16"/>
    </row>
    <row r="1883" spans="1:39" ht="33" hidden="1" x14ac:dyDescent="0.25">
      <c r="A1883" s="25" t="s">
        <v>367</v>
      </c>
      <c r="B1883" s="25" t="s">
        <v>1040</v>
      </c>
      <c r="C1883" s="39">
        <v>452079</v>
      </c>
      <c r="D1883" s="25" t="s">
        <v>2488</v>
      </c>
      <c r="E1883" s="25" t="s">
        <v>53</v>
      </c>
      <c r="F1883" s="25" t="s">
        <v>54</v>
      </c>
      <c r="G1883" s="25" t="s">
        <v>75</v>
      </c>
      <c r="H1883" s="25" t="s">
        <v>56</v>
      </c>
      <c r="I1883" s="25" t="s">
        <v>56</v>
      </c>
      <c r="J1883" s="25" t="s">
        <v>401</v>
      </c>
      <c r="K1883" s="25" t="s">
        <v>65</v>
      </c>
      <c r="L1883" s="25" t="s">
        <v>484</v>
      </c>
      <c r="M1883" s="25" t="s">
        <v>2033</v>
      </c>
      <c r="N1883" s="26">
        <v>2218.38</v>
      </c>
      <c r="O1883" s="26">
        <v>2580.7600000000002</v>
      </c>
      <c r="P1883" s="27">
        <v>362.38000000000011</v>
      </c>
      <c r="Q1883" s="28">
        <v>0.16335343809446537</v>
      </c>
      <c r="R1883" s="29">
        <v>1363.3</v>
      </c>
      <c r="S1883" s="29">
        <v>0</v>
      </c>
      <c r="T1883" s="30">
        <v>-1363.3</v>
      </c>
      <c r="U1883" s="31">
        <v>-1</v>
      </c>
      <c r="V1883" s="26">
        <v>57.1</v>
      </c>
      <c r="W1883" s="26">
        <v>0</v>
      </c>
      <c r="X1883" s="27">
        <v>-57.1</v>
      </c>
      <c r="Y1883" s="28">
        <v>-1</v>
      </c>
      <c r="Z1883" s="29">
        <v>135.5</v>
      </c>
      <c r="AA1883" s="29">
        <v>0</v>
      </c>
      <c r="AB1883" s="30">
        <v>-135.5</v>
      </c>
      <c r="AC1883" s="32">
        <v>-1</v>
      </c>
      <c r="AD1883" s="26">
        <v>662.48</v>
      </c>
      <c r="AE1883" s="26">
        <v>0</v>
      </c>
      <c r="AF1883" s="27">
        <v>-662.48</v>
      </c>
      <c r="AG1883" s="33">
        <v>-1</v>
      </c>
      <c r="AH1883" s="34">
        <v>18</v>
      </c>
      <c r="AI1883" s="34">
        <v>8</v>
      </c>
      <c r="AJ1883" s="34">
        <v>-10</v>
      </c>
      <c r="AK1883" s="32">
        <v>-0.55555555555555558</v>
      </c>
      <c r="AL1883" s="35">
        <v>43588.041655092595</v>
      </c>
      <c r="AM1883" s="16"/>
    </row>
    <row r="1884" spans="1:39" ht="24.75" hidden="1" x14ac:dyDescent="0.25">
      <c r="A1884" s="25" t="s">
        <v>367</v>
      </c>
      <c r="B1884" s="25" t="s">
        <v>1043</v>
      </c>
      <c r="C1884" s="39">
        <v>452081</v>
      </c>
      <c r="D1884" s="25" t="s">
        <v>2103</v>
      </c>
      <c r="E1884" s="25" t="s">
        <v>53</v>
      </c>
      <c r="F1884" s="25" t="s">
        <v>63</v>
      </c>
      <c r="G1884" s="25" t="s">
        <v>56</v>
      </c>
      <c r="H1884" s="25" t="s">
        <v>56</v>
      </c>
      <c r="I1884" s="25" t="s">
        <v>56</v>
      </c>
      <c r="J1884" s="25" t="s">
        <v>376</v>
      </c>
      <c r="K1884" s="25" t="s">
        <v>65</v>
      </c>
      <c r="L1884" s="25" t="s">
        <v>1045</v>
      </c>
      <c r="M1884" s="25" t="s">
        <v>419</v>
      </c>
      <c r="N1884" s="26">
        <v>0</v>
      </c>
      <c r="O1884" s="26">
        <v>619.09</v>
      </c>
      <c r="P1884" s="27">
        <v>619.09</v>
      </c>
      <c r="Q1884" s="18"/>
      <c r="R1884" s="29">
        <v>0</v>
      </c>
      <c r="S1884" s="29">
        <v>600.09</v>
      </c>
      <c r="T1884" s="30">
        <v>600.09</v>
      </c>
      <c r="U1884" s="19"/>
      <c r="V1884" s="26">
        <v>0</v>
      </c>
      <c r="W1884" s="26">
        <v>0</v>
      </c>
      <c r="X1884" s="27">
        <v>0</v>
      </c>
      <c r="Y1884" s="18"/>
      <c r="Z1884" s="29">
        <v>0</v>
      </c>
      <c r="AA1884" s="29">
        <v>19</v>
      </c>
      <c r="AB1884" s="30">
        <v>19</v>
      </c>
      <c r="AC1884" s="19"/>
      <c r="AD1884" s="26">
        <v>0</v>
      </c>
      <c r="AE1884" s="26">
        <v>0</v>
      </c>
      <c r="AF1884" s="27">
        <v>0</v>
      </c>
      <c r="AG1884" s="18"/>
      <c r="AH1884" s="34">
        <v>0</v>
      </c>
      <c r="AI1884" s="34">
        <v>8</v>
      </c>
      <c r="AJ1884" s="34">
        <v>8</v>
      </c>
      <c r="AK1884" s="19"/>
      <c r="AL1884" s="35">
        <v>43827.041655092595</v>
      </c>
      <c r="AM1884" s="16"/>
    </row>
    <row r="1885" spans="1:39" ht="24.75" hidden="1" x14ac:dyDescent="0.25">
      <c r="A1885" s="25" t="s">
        <v>367</v>
      </c>
      <c r="B1885" s="25" t="s">
        <v>1040</v>
      </c>
      <c r="C1885" s="39">
        <v>452082</v>
      </c>
      <c r="D1885" s="25" t="s">
        <v>2515</v>
      </c>
      <c r="E1885" s="25" t="s">
        <v>62</v>
      </c>
      <c r="F1885" s="25" t="s">
        <v>54</v>
      </c>
      <c r="G1885" s="25" t="s">
        <v>289</v>
      </c>
      <c r="H1885" s="17"/>
      <c r="I1885" s="17"/>
      <c r="J1885" s="25" t="s">
        <v>376</v>
      </c>
      <c r="K1885" s="25" t="s">
        <v>65</v>
      </c>
      <c r="L1885" s="25" t="s">
        <v>1045</v>
      </c>
      <c r="M1885" s="25" t="s">
        <v>387</v>
      </c>
      <c r="N1885" s="26">
        <v>63171.19</v>
      </c>
      <c r="O1885" s="26">
        <v>49404.62</v>
      </c>
      <c r="P1885" s="27">
        <v>-13766.57</v>
      </c>
      <c r="Q1885" s="28">
        <v>-0.21792481667671607</v>
      </c>
      <c r="R1885" s="29">
        <v>35879.71</v>
      </c>
      <c r="S1885" s="29">
        <v>11204.54</v>
      </c>
      <c r="T1885" s="30">
        <v>-24675.17</v>
      </c>
      <c r="U1885" s="31">
        <v>-0.68771932660548252</v>
      </c>
      <c r="V1885" s="26">
        <v>21278.16</v>
      </c>
      <c r="W1885" s="26">
        <v>28652.5</v>
      </c>
      <c r="X1885" s="27">
        <v>7374.34</v>
      </c>
      <c r="Y1885" s="28">
        <v>0.34656850028385916</v>
      </c>
      <c r="Z1885" s="29">
        <v>6013.32</v>
      </c>
      <c r="AA1885" s="29">
        <v>2324</v>
      </c>
      <c r="AB1885" s="30">
        <v>-3689.3199999999997</v>
      </c>
      <c r="AC1885" s="32">
        <v>-0.61352464196151213</v>
      </c>
      <c r="AD1885" s="26">
        <v>0</v>
      </c>
      <c r="AE1885" s="26">
        <v>6647.8</v>
      </c>
      <c r="AF1885" s="27">
        <v>6647.8</v>
      </c>
      <c r="AG1885" s="18"/>
      <c r="AH1885" s="34">
        <v>272</v>
      </c>
      <c r="AI1885" s="34">
        <v>100.5</v>
      </c>
      <c r="AJ1885" s="34">
        <v>-171.5</v>
      </c>
      <c r="AK1885" s="32">
        <v>-0.63051470588235292</v>
      </c>
      <c r="AL1885" s="35">
        <v>43827.041655092595</v>
      </c>
      <c r="AM1885" s="16"/>
    </row>
    <row r="1886" spans="1:39" ht="33" hidden="1" x14ac:dyDescent="0.25">
      <c r="A1886" s="25" t="s">
        <v>367</v>
      </c>
      <c r="B1886" s="25" t="s">
        <v>1043</v>
      </c>
      <c r="C1886" s="39">
        <v>452083</v>
      </c>
      <c r="D1886" s="25" t="s">
        <v>2191</v>
      </c>
      <c r="E1886" s="25" t="s">
        <v>53</v>
      </c>
      <c r="F1886" s="25" t="s">
        <v>63</v>
      </c>
      <c r="G1886" s="25" t="s">
        <v>56</v>
      </c>
      <c r="H1886" s="25" t="s">
        <v>56</v>
      </c>
      <c r="I1886" s="25" t="s">
        <v>56</v>
      </c>
      <c r="J1886" s="25" t="s">
        <v>376</v>
      </c>
      <c r="K1886" s="25" t="s">
        <v>65</v>
      </c>
      <c r="L1886" s="25" t="s">
        <v>1045</v>
      </c>
      <c r="M1886" s="25" t="s">
        <v>419</v>
      </c>
      <c r="N1886" s="26">
        <v>0</v>
      </c>
      <c r="O1886" s="26">
        <v>1473.5</v>
      </c>
      <c r="P1886" s="27">
        <v>1473.5</v>
      </c>
      <c r="Q1886" s="18"/>
      <c r="R1886" s="29">
        <v>0</v>
      </c>
      <c r="S1886" s="29">
        <v>19.399999999999999</v>
      </c>
      <c r="T1886" s="30">
        <v>19.399999999999999</v>
      </c>
      <c r="U1886" s="19"/>
      <c r="V1886" s="26">
        <v>0</v>
      </c>
      <c r="W1886" s="26">
        <v>0</v>
      </c>
      <c r="X1886" s="27">
        <v>0</v>
      </c>
      <c r="Y1886" s="18"/>
      <c r="Z1886" s="29">
        <v>0</v>
      </c>
      <c r="AA1886" s="29">
        <v>0</v>
      </c>
      <c r="AB1886" s="30">
        <v>0</v>
      </c>
      <c r="AC1886" s="19"/>
      <c r="AD1886" s="26">
        <v>0</v>
      </c>
      <c r="AE1886" s="26">
        <v>0</v>
      </c>
      <c r="AF1886" s="27">
        <v>0</v>
      </c>
      <c r="AG1886" s="18"/>
      <c r="AH1886" s="34">
        <v>0</v>
      </c>
      <c r="AI1886" s="34">
        <v>1</v>
      </c>
      <c r="AJ1886" s="34">
        <v>1</v>
      </c>
      <c r="AK1886" s="19"/>
      <c r="AL1886" s="35">
        <v>43677.041655092595</v>
      </c>
      <c r="AM1886" s="16"/>
    </row>
    <row r="1887" spans="1:39" ht="24.75" hidden="1" x14ac:dyDescent="0.25">
      <c r="A1887" s="25" t="s">
        <v>367</v>
      </c>
      <c r="B1887" s="25" t="s">
        <v>1040</v>
      </c>
      <c r="C1887" s="39">
        <v>452084</v>
      </c>
      <c r="D1887" s="25" t="s">
        <v>1995</v>
      </c>
      <c r="E1887" s="25" t="s">
        <v>53</v>
      </c>
      <c r="F1887" s="25" t="s">
        <v>54</v>
      </c>
      <c r="G1887" s="25" t="s">
        <v>289</v>
      </c>
      <c r="H1887" s="25" t="s">
        <v>56</v>
      </c>
      <c r="I1887" s="25" t="s">
        <v>56</v>
      </c>
      <c r="J1887" s="25" t="s">
        <v>376</v>
      </c>
      <c r="K1887" s="25" t="s">
        <v>65</v>
      </c>
      <c r="L1887" s="25" t="s">
        <v>460</v>
      </c>
      <c r="M1887" s="25" t="s">
        <v>387</v>
      </c>
      <c r="N1887" s="26">
        <v>6206.17</v>
      </c>
      <c r="O1887" s="26">
        <v>4701.41</v>
      </c>
      <c r="P1887" s="27">
        <v>-1504.7600000000002</v>
      </c>
      <c r="Q1887" s="28">
        <v>-0.24246193707230065</v>
      </c>
      <c r="R1887" s="29">
        <v>4318.93</v>
      </c>
      <c r="S1887" s="29">
        <v>2364.75</v>
      </c>
      <c r="T1887" s="30">
        <v>-1954.1800000000003</v>
      </c>
      <c r="U1887" s="31">
        <v>-0.45246855123838547</v>
      </c>
      <c r="V1887" s="26">
        <v>945.94</v>
      </c>
      <c r="W1887" s="26">
        <v>0</v>
      </c>
      <c r="X1887" s="27">
        <v>-945.94</v>
      </c>
      <c r="Y1887" s="28">
        <v>-1</v>
      </c>
      <c r="Z1887" s="29">
        <v>941.3</v>
      </c>
      <c r="AA1887" s="29">
        <v>633</v>
      </c>
      <c r="AB1887" s="30">
        <v>-308.29999999999995</v>
      </c>
      <c r="AC1887" s="32">
        <v>-0.3275257622437055</v>
      </c>
      <c r="AD1887" s="26">
        <v>0</v>
      </c>
      <c r="AE1887" s="26">
        <v>0</v>
      </c>
      <c r="AF1887" s="27">
        <v>0</v>
      </c>
      <c r="AG1887" s="18"/>
      <c r="AH1887" s="34">
        <v>68.5</v>
      </c>
      <c r="AI1887" s="34">
        <v>63.5</v>
      </c>
      <c r="AJ1887" s="34">
        <v>-5</v>
      </c>
      <c r="AK1887" s="32">
        <v>-7.2992700729927001E-2</v>
      </c>
      <c r="AL1887" s="35">
        <v>43677.041655092595</v>
      </c>
      <c r="AM1887" s="16"/>
    </row>
    <row r="1888" spans="1:39" ht="24.75" hidden="1" x14ac:dyDescent="0.25">
      <c r="A1888" s="25" t="s">
        <v>367</v>
      </c>
      <c r="B1888" s="25" t="s">
        <v>1043</v>
      </c>
      <c r="C1888" s="39">
        <v>452085</v>
      </c>
      <c r="D1888" s="25" t="s">
        <v>2546</v>
      </c>
      <c r="E1888" s="25" t="s">
        <v>53</v>
      </c>
      <c r="F1888" s="25" t="s">
        <v>63</v>
      </c>
      <c r="G1888" s="25" t="s">
        <v>56</v>
      </c>
      <c r="H1888" s="25" t="s">
        <v>56</v>
      </c>
      <c r="I1888" s="25" t="s">
        <v>56</v>
      </c>
      <c r="J1888" s="25" t="s">
        <v>376</v>
      </c>
      <c r="K1888" s="25" t="s">
        <v>65</v>
      </c>
      <c r="L1888" s="25" t="s">
        <v>1045</v>
      </c>
      <c r="M1888" s="25" t="s">
        <v>419</v>
      </c>
      <c r="N1888" s="26">
        <v>0</v>
      </c>
      <c r="O1888" s="26">
        <v>739.08</v>
      </c>
      <c r="P1888" s="27">
        <v>739.08</v>
      </c>
      <c r="Q1888" s="18"/>
      <c r="R1888" s="29">
        <v>0</v>
      </c>
      <c r="S1888" s="29">
        <v>193.02</v>
      </c>
      <c r="T1888" s="30">
        <v>193.02</v>
      </c>
      <c r="U1888" s="19"/>
      <c r="V1888" s="26">
        <v>0</v>
      </c>
      <c r="W1888" s="26">
        <v>0</v>
      </c>
      <c r="X1888" s="27">
        <v>0</v>
      </c>
      <c r="Y1888" s="18"/>
      <c r="Z1888" s="29">
        <v>0</v>
      </c>
      <c r="AA1888" s="29">
        <v>47.5</v>
      </c>
      <c r="AB1888" s="30">
        <v>47.5</v>
      </c>
      <c r="AC1888" s="19"/>
      <c r="AD1888" s="26">
        <v>0</v>
      </c>
      <c r="AE1888" s="26">
        <v>0</v>
      </c>
      <c r="AF1888" s="27">
        <v>0</v>
      </c>
      <c r="AG1888" s="18"/>
      <c r="AH1888" s="34">
        <v>0</v>
      </c>
      <c r="AI1888" s="34">
        <v>2.5</v>
      </c>
      <c r="AJ1888" s="34">
        <v>2.5</v>
      </c>
      <c r="AK1888" s="19"/>
      <c r="AL1888" s="35">
        <v>44231.041666666664</v>
      </c>
      <c r="AM1888" s="16"/>
    </row>
    <row r="1889" spans="1:39" ht="33" hidden="1" x14ac:dyDescent="0.25">
      <c r="A1889" s="25" t="s">
        <v>367</v>
      </c>
      <c r="B1889" s="25" t="s">
        <v>1043</v>
      </c>
      <c r="C1889" s="39">
        <v>452086</v>
      </c>
      <c r="D1889" s="25" t="s">
        <v>2554</v>
      </c>
      <c r="E1889" s="25" t="s">
        <v>53</v>
      </c>
      <c r="F1889" s="25" t="s">
        <v>63</v>
      </c>
      <c r="G1889" s="25" t="s">
        <v>56</v>
      </c>
      <c r="H1889" s="25" t="s">
        <v>56</v>
      </c>
      <c r="I1889" s="25" t="s">
        <v>56</v>
      </c>
      <c r="J1889" s="25" t="s">
        <v>376</v>
      </c>
      <c r="K1889" s="25" t="s">
        <v>65</v>
      </c>
      <c r="L1889" s="25" t="s">
        <v>1045</v>
      </c>
      <c r="M1889" s="25" t="s">
        <v>419</v>
      </c>
      <c r="N1889" s="26">
        <v>0</v>
      </c>
      <c r="O1889" s="26">
        <v>92.74</v>
      </c>
      <c r="P1889" s="27">
        <v>92.74</v>
      </c>
      <c r="Q1889" s="18"/>
      <c r="R1889" s="29">
        <v>0</v>
      </c>
      <c r="S1889" s="29">
        <v>0</v>
      </c>
      <c r="T1889" s="30">
        <v>0</v>
      </c>
      <c r="U1889" s="19"/>
      <c r="V1889" s="26">
        <v>0</v>
      </c>
      <c r="W1889" s="26">
        <v>0</v>
      </c>
      <c r="X1889" s="27">
        <v>0</v>
      </c>
      <c r="Y1889" s="18"/>
      <c r="Z1889" s="29">
        <v>0</v>
      </c>
      <c r="AA1889" s="29">
        <v>0</v>
      </c>
      <c r="AB1889" s="30">
        <v>0</v>
      </c>
      <c r="AC1889" s="19"/>
      <c r="AD1889" s="26">
        <v>0</v>
      </c>
      <c r="AE1889" s="26">
        <v>0</v>
      </c>
      <c r="AF1889" s="27">
        <v>0</v>
      </c>
      <c r="AG1889" s="18"/>
      <c r="AH1889" s="34">
        <v>0</v>
      </c>
      <c r="AI1889" s="34">
        <v>0</v>
      </c>
      <c r="AJ1889" s="34">
        <v>0</v>
      </c>
      <c r="AK1889" s="19"/>
      <c r="AL1889" s="35">
        <v>44231.041666666664</v>
      </c>
      <c r="AM1889" s="16"/>
    </row>
    <row r="1890" spans="1:39" ht="24.75" hidden="1" x14ac:dyDescent="0.25">
      <c r="A1890" s="25" t="s">
        <v>367</v>
      </c>
      <c r="B1890" s="25" t="s">
        <v>51</v>
      </c>
      <c r="C1890" s="39">
        <v>452087</v>
      </c>
      <c r="D1890" s="25" t="s">
        <v>2556</v>
      </c>
      <c r="E1890" s="25" t="s">
        <v>62</v>
      </c>
      <c r="F1890" s="25" t="s">
        <v>54</v>
      </c>
      <c r="G1890" s="25" t="s">
        <v>289</v>
      </c>
      <c r="H1890" s="17"/>
      <c r="I1890" s="17"/>
      <c r="J1890" s="25" t="s">
        <v>376</v>
      </c>
      <c r="K1890" s="25" t="s">
        <v>65</v>
      </c>
      <c r="L1890" s="25" t="s">
        <v>460</v>
      </c>
      <c r="M1890" s="25" t="s">
        <v>374</v>
      </c>
      <c r="N1890" s="26">
        <v>56292.94</v>
      </c>
      <c r="O1890" s="26">
        <v>49128.639999999999</v>
      </c>
      <c r="P1890" s="27">
        <v>-7164.3000000000029</v>
      </c>
      <c r="Q1890" s="28">
        <v>-0.12726817963318318</v>
      </c>
      <c r="R1890" s="29">
        <v>15768.91</v>
      </c>
      <c r="S1890" s="29">
        <v>12305.45</v>
      </c>
      <c r="T1890" s="30">
        <v>-3463.4599999999991</v>
      </c>
      <c r="U1890" s="31">
        <v>-0.21963851654933658</v>
      </c>
      <c r="V1890" s="26">
        <v>39282.050000000003</v>
      </c>
      <c r="W1890" s="26">
        <v>33900.160000000003</v>
      </c>
      <c r="X1890" s="27">
        <v>-5381.8899999999994</v>
      </c>
      <c r="Y1890" s="28">
        <v>-0.13700634259159078</v>
      </c>
      <c r="Z1890" s="29">
        <v>1241.98</v>
      </c>
      <c r="AA1890" s="29">
        <v>2386.14</v>
      </c>
      <c r="AB1890" s="30">
        <v>1144.1599999999999</v>
      </c>
      <c r="AC1890" s="32">
        <v>0.92123866728932824</v>
      </c>
      <c r="AD1890" s="26">
        <v>0</v>
      </c>
      <c r="AE1890" s="26">
        <v>29.61</v>
      </c>
      <c r="AF1890" s="27">
        <v>29.61</v>
      </c>
      <c r="AG1890" s="18"/>
      <c r="AH1890" s="34">
        <v>83</v>
      </c>
      <c r="AI1890" s="34">
        <v>142.75</v>
      </c>
      <c r="AJ1890" s="34">
        <v>59.75</v>
      </c>
      <c r="AK1890" s="32">
        <v>0.71987951807228912</v>
      </c>
      <c r="AL1890" s="35">
        <v>44231.041666666664</v>
      </c>
      <c r="AM1890" s="16"/>
    </row>
    <row r="1891" spans="1:39" ht="33" hidden="1" x14ac:dyDescent="0.25">
      <c r="A1891" s="25" t="s">
        <v>367</v>
      </c>
      <c r="B1891" s="25" t="s">
        <v>1043</v>
      </c>
      <c r="C1891" s="39">
        <v>452088</v>
      </c>
      <c r="D1891" s="25" t="s">
        <v>2547</v>
      </c>
      <c r="E1891" s="25" t="s">
        <v>53</v>
      </c>
      <c r="F1891" s="25" t="s">
        <v>63</v>
      </c>
      <c r="G1891" s="25" t="s">
        <v>56</v>
      </c>
      <c r="H1891" s="25" t="s">
        <v>56</v>
      </c>
      <c r="I1891" s="25" t="s">
        <v>56</v>
      </c>
      <c r="J1891" s="25" t="s">
        <v>376</v>
      </c>
      <c r="K1891" s="25" t="s">
        <v>65</v>
      </c>
      <c r="L1891" s="25" t="s">
        <v>1045</v>
      </c>
      <c r="M1891" s="25" t="s">
        <v>419</v>
      </c>
      <c r="N1891" s="26">
        <v>0</v>
      </c>
      <c r="O1891" s="26">
        <v>1742.53</v>
      </c>
      <c r="P1891" s="27">
        <v>1742.53</v>
      </c>
      <c r="Q1891" s="18"/>
      <c r="R1891" s="29">
        <v>0</v>
      </c>
      <c r="S1891" s="29">
        <v>584.20000000000005</v>
      </c>
      <c r="T1891" s="30">
        <v>584.20000000000005</v>
      </c>
      <c r="U1891" s="19"/>
      <c r="V1891" s="26">
        <v>0</v>
      </c>
      <c r="W1891" s="26">
        <v>0</v>
      </c>
      <c r="X1891" s="27">
        <v>0</v>
      </c>
      <c r="Y1891" s="18"/>
      <c r="Z1891" s="29">
        <v>0</v>
      </c>
      <c r="AA1891" s="29">
        <v>0</v>
      </c>
      <c r="AB1891" s="30">
        <v>0</v>
      </c>
      <c r="AC1891" s="19"/>
      <c r="AD1891" s="26">
        <v>0</v>
      </c>
      <c r="AE1891" s="26">
        <v>0</v>
      </c>
      <c r="AF1891" s="27">
        <v>0</v>
      </c>
      <c r="AG1891" s="18"/>
      <c r="AH1891" s="34">
        <v>0</v>
      </c>
      <c r="AI1891" s="34">
        <v>0</v>
      </c>
      <c r="AJ1891" s="34">
        <v>0</v>
      </c>
      <c r="AK1891" s="19"/>
      <c r="AL1891" s="35">
        <v>44434.041666666664</v>
      </c>
      <c r="AM1891" s="16"/>
    </row>
    <row r="1892" spans="1:39" ht="33" hidden="1" x14ac:dyDescent="0.25">
      <c r="A1892" s="25" t="s">
        <v>367</v>
      </c>
      <c r="B1892" s="25" t="s">
        <v>1040</v>
      </c>
      <c r="C1892" s="39">
        <v>452090</v>
      </c>
      <c r="D1892" s="25" t="s">
        <v>2490</v>
      </c>
      <c r="E1892" s="25" t="s">
        <v>53</v>
      </c>
      <c r="F1892" s="25" t="s">
        <v>54</v>
      </c>
      <c r="G1892" s="25" t="s">
        <v>289</v>
      </c>
      <c r="H1892" s="25" t="s">
        <v>56</v>
      </c>
      <c r="I1892" s="25" t="s">
        <v>56</v>
      </c>
      <c r="J1892" s="25" t="s">
        <v>401</v>
      </c>
      <c r="K1892" s="25" t="s">
        <v>65</v>
      </c>
      <c r="L1892" s="25" t="s">
        <v>484</v>
      </c>
      <c r="M1892" s="25" t="s">
        <v>2033</v>
      </c>
      <c r="N1892" s="26">
        <v>8343.42</v>
      </c>
      <c r="O1892" s="26">
        <v>8136.58</v>
      </c>
      <c r="P1892" s="27">
        <v>-206.84000000000015</v>
      </c>
      <c r="Q1892" s="28">
        <v>-2.4790793223881832E-2</v>
      </c>
      <c r="R1892" s="29">
        <v>2871.54</v>
      </c>
      <c r="S1892" s="29">
        <v>538.79</v>
      </c>
      <c r="T1892" s="30">
        <v>-2332.75</v>
      </c>
      <c r="U1892" s="31">
        <v>-0.81236897274633124</v>
      </c>
      <c r="V1892" s="26">
        <v>1425.19</v>
      </c>
      <c r="W1892" s="26">
        <v>224.05</v>
      </c>
      <c r="X1892" s="27">
        <v>-1201.1400000000001</v>
      </c>
      <c r="Y1892" s="28">
        <v>-0.84279289077245845</v>
      </c>
      <c r="Z1892" s="29">
        <v>840.2</v>
      </c>
      <c r="AA1892" s="29">
        <v>0</v>
      </c>
      <c r="AB1892" s="30">
        <v>-840.2</v>
      </c>
      <c r="AC1892" s="32">
        <v>-1</v>
      </c>
      <c r="AD1892" s="26">
        <v>3206.49</v>
      </c>
      <c r="AE1892" s="26">
        <v>1025</v>
      </c>
      <c r="AF1892" s="27">
        <v>-2181.4899999999998</v>
      </c>
      <c r="AG1892" s="33">
        <v>-0.68033581891725836</v>
      </c>
      <c r="AH1892" s="34">
        <v>39</v>
      </c>
      <c r="AI1892" s="34">
        <v>36</v>
      </c>
      <c r="AJ1892" s="34">
        <v>-3</v>
      </c>
      <c r="AK1892" s="32">
        <v>-7.6923076923076927E-2</v>
      </c>
      <c r="AL1892" s="35">
        <v>43659.041655092595</v>
      </c>
      <c r="AM1892" s="16"/>
    </row>
    <row r="1893" spans="1:39" ht="24.75" hidden="1" x14ac:dyDescent="0.25">
      <c r="A1893" s="25" t="s">
        <v>367</v>
      </c>
      <c r="B1893" s="25" t="s">
        <v>51</v>
      </c>
      <c r="C1893" s="39">
        <v>452091</v>
      </c>
      <c r="D1893" s="25" t="s">
        <v>2478</v>
      </c>
      <c r="E1893" s="25" t="s">
        <v>53</v>
      </c>
      <c r="F1893" s="25" t="s">
        <v>54</v>
      </c>
      <c r="G1893" s="25" t="s">
        <v>289</v>
      </c>
      <c r="H1893" s="17"/>
      <c r="I1893" s="17"/>
      <c r="J1893" s="25" t="s">
        <v>64</v>
      </c>
      <c r="K1893" s="25" t="s">
        <v>65</v>
      </c>
      <c r="L1893" s="25" t="s">
        <v>378</v>
      </c>
      <c r="M1893" s="25" t="s">
        <v>421</v>
      </c>
      <c r="N1893" s="26">
        <v>6896.35</v>
      </c>
      <c r="O1893" s="26">
        <v>28892.33</v>
      </c>
      <c r="P1893" s="27">
        <v>21995.980000000003</v>
      </c>
      <c r="Q1893" s="28">
        <v>3.1895103931790008</v>
      </c>
      <c r="R1893" s="29">
        <v>1862.56</v>
      </c>
      <c r="S1893" s="29">
        <v>3941.83</v>
      </c>
      <c r="T1893" s="30">
        <v>2079.27</v>
      </c>
      <c r="U1893" s="31">
        <v>1.1163506142084014</v>
      </c>
      <c r="V1893" s="26">
        <v>405.55</v>
      </c>
      <c r="W1893" s="26">
        <v>0</v>
      </c>
      <c r="X1893" s="27">
        <v>-405.55</v>
      </c>
      <c r="Y1893" s="28">
        <v>-1</v>
      </c>
      <c r="Z1893" s="29">
        <v>179.4</v>
      </c>
      <c r="AA1893" s="29">
        <v>371</v>
      </c>
      <c r="AB1893" s="30">
        <v>191.6</v>
      </c>
      <c r="AC1893" s="32">
        <v>1.0680044593088072</v>
      </c>
      <c r="AD1893" s="26">
        <v>4448.84</v>
      </c>
      <c r="AE1893" s="26">
        <v>19483.759999999998</v>
      </c>
      <c r="AF1893" s="27">
        <v>15034.919999999998</v>
      </c>
      <c r="AG1893" s="33">
        <v>3.3795146600012584</v>
      </c>
      <c r="AH1893" s="34">
        <v>12</v>
      </c>
      <c r="AI1893" s="34">
        <v>28</v>
      </c>
      <c r="AJ1893" s="34">
        <v>16</v>
      </c>
      <c r="AK1893" s="32">
        <v>1.3333333333333333</v>
      </c>
      <c r="AL1893" s="35">
        <v>44198.041666666664</v>
      </c>
      <c r="AM1893" s="16"/>
    </row>
    <row r="1894" spans="1:39" ht="33" hidden="1" x14ac:dyDescent="0.25">
      <c r="A1894" s="25" t="s">
        <v>367</v>
      </c>
      <c r="B1894" s="25" t="s">
        <v>1043</v>
      </c>
      <c r="C1894" s="39">
        <v>452093</v>
      </c>
      <c r="D1894" s="25" t="s">
        <v>2475</v>
      </c>
      <c r="E1894" s="25" t="s">
        <v>53</v>
      </c>
      <c r="F1894" s="25" t="s">
        <v>54</v>
      </c>
      <c r="G1894" s="25" t="s">
        <v>289</v>
      </c>
      <c r="H1894" s="25" t="s">
        <v>56</v>
      </c>
      <c r="I1894" s="25" t="s">
        <v>56</v>
      </c>
      <c r="J1894" s="25" t="s">
        <v>401</v>
      </c>
      <c r="K1894" s="25" t="s">
        <v>65</v>
      </c>
      <c r="L1894" s="25" t="s">
        <v>1045</v>
      </c>
      <c r="M1894" s="25" t="s">
        <v>1989</v>
      </c>
      <c r="N1894" s="26">
        <v>475059.02</v>
      </c>
      <c r="O1894" s="26">
        <v>488529.67</v>
      </c>
      <c r="P1894" s="27">
        <v>13470.649999999965</v>
      </c>
      <c r="Q1894" s="28">
        <v>2.8355739882593881E-2</v>
      </c>
      <c r="R1894" s="29">
        <v>15394.75</v>
      </c>
      <c r="S1894" s="29">
        <v>42661.39</v>
      </c>
      <c r="T1894" s="30">
        <v>27266.639999999999</v>
      </c>
      <c r="U1894" s="31">
        <v>1.771164845158252</v>
      </c>
      <c r="V1894" s="26">
        <v>77496.77</v>
      </c>
      <c r="W1894" s="26">
        <v>86233.08</v>
      </c>
      <c r="X1894" s="27">
        <v>8736.3099999999977</v>
      </c>
      <c r="Y1894" s="28">
        <v>0.11273127899395029</v>
      </c>
      <c r="Z1894" s="29">
        <v>1120</v>
      </c>
      <c r="AA1894" s="29">
        <v>1216</v>
      </c>
      <c r="AB1894" s="30">
        <v>96</v>
      </c>
      <c r="AC1894" s="32">
        <v>8.5714285714285715E-2</v>
      </c>
      <c r="AD1894" s="26">
        <v>381047.5</v>
      </c>
      <c r="AE1894" s="26">
        <v>356573.83</v>
      </c>
      <c r="AF1894" s="27">
        <v>-24473.669999999984</v>
      </c>
      <c r="AG1894" s="33">
        <v>-6.4227346984299813E-2</v>
      </c>
      <c r="AH1894" s="34">
        <v>101.6</v>
      </c>
      <c r="AI1894" s="34">
        <v>115</v>
      </c>
      <c r="AJ1894" s="34">
        <v>13.400000000000006</v>
      </c>
      <c r="AK1894" s="32">
        <v>0.13188976377952763</v>
      </c>
      <c r="AL1894" s="35">
        <v>43907.041655092595</v>
      </c>
      <c r="AM1894" s="16"/>
    </row>
    <row r="1895" spans="1:39" ht="16.5" hidden="1" x14ac:dyDescent="0.25">
      <c r="A1895" s="25" t="s">
        <v>367</v>
      </c>
      <c r="B1895" s="25" t="s">
        <v>1043</v>
      </c>
      <c r="C1895" s="39">
        <v>452094</v>
      </c>
      <c r="D1895" s="25" t="s">
        <v>2255</v>
      </c>
      <c r="E1895" s="25" t="s">
        <v>53</v>
      </c>
      <c r="F1895" s="25" t="s">
        <v>63</v>
      </c>
      <c r="G1895" s="25" t="s">
        <v>56</v>
      </c>
      <c r="H1895" s="25" t="s">
        <v>56</v>
      </c>
      <c r="I1895" s="25" t="s">
        <v>56</v>
      </c>
      <c r="J1895" s="25" t="s">
        <v>2024</v>
      </c>
      <c r="K1895" s="25" t="s">
        <v>65</v>
      </c>
      <c r="L1895" s="25" t="s">
        <v>1045</v>
      </c>
      <c r="M1895" s="25" t="s">
        <v>419</v>
      </c>
      <c r="N1895" s="26">
        <v>0</v>
      </c>
      <c r="O1895" s="26">
        <v>1360.49</v>
      </c>
      <c r="P1895" s="27">
        <v>1360.49</v>
      </c>
      <c r="Q1895" s="18"/>
      <c r="R1895" s="29">
        <v>0</v>
      </c>
      <c r="S1895" s="29">
        <v>0</v>
      </c>
      <c r="T1895" s="30">
        <v>0</v>
      </c>
      <c r="U1895" s="19"/>
      <c r="V1895" s="26">
        <v>0</v>
      </c>
      <c r="W1895" s="26">
        <v>0</v>
      </c>
      <c r="X1895" s="27">
        <v>0</v>
      </c>
      <c r="Y1895" s="18"/>
      <c r="Z1895" s="29">
        <v>0</v>
      </c>
      <c r="AA1895" s="29">
        <v>0</v>
      </c>
      <c r="AB1895" s="30">
        <v>0</v>
      </c>
      <c r="AC1895" s="19"/>
      <c r="AD1895" s="26">
        <v>0</v>
      </c>
      <c r="AE1895" s="26">
        <v>0</v>
      </c>
      <c r="AF1895" s="27">
        <v>0</v>
      </c>
      <c r="AG1895" s="18"/>
      <c r="AH1895" s="34">
        <v>0</v>
      </c>
      <c r="AI1895" s="34">
        <v>0</v>
      </c>
      <c r="AJ1895" s="34">
        <v>0</v>
      </c>
      <c r="AK1895" s="19"/>
      <c r="AL1895" s="35">
        <v>43928.041655092595</v>
      </c>
      <c r="AM1895" s="16"/>
    </row>
    <row r="1896" spans="1:39" ht="24.75" hidden="1" x14ac:dyDescent="0.25">
      <c r="A1896" s="25" t="s">
        <v>367</v>
      </c>
      <c r="B1896" s="25" t="s">
        <v>1043</v>
      </c>
      <c r="C1896" s="39">
        <v>452095</v>
      </c>
      <c r="D1896" s="25" t="s">
        <v>2243</v>
      </c>
      <c r="E1896" s="25" t="s">
        <v>53</v>
      </c>
      <c r="F1896" s="25" t="s">
        <v>63</v>
      </c>
      <c r="G1896" s="25" t="s">
        <v>56</v>
      </c>
      <c r="H1896" s="25" t="s">
        <v>56</v>
      </c>
      <c r="I1896" s="25" t="s">
        <v>56</v>
      </c>
      <c r="J1896" s="25" t="s">
        <v>376</v>
      </c>
      <c r="K1896" s="25" t="s">
        <v>65</v>
      </c>
      <c r="L1896" s="25" t="s">
        <v>1045</v>
      </c>
      <c r="M1896" s="25" t="s">
        <v>419</v>
      </c>
      <c r="N1896" s="26">
        <v>0</v>
      </c>
      <c r="O1896" s="26">
        <v>2018.75</v>
      </c>
      <c r="P1896" s="27">
        <v>2018.75</v>
      </c>
      <c r="Q1896" s="18"/>
      <c r="R1896" s="29">
        <v>0</v>
      </c>
      <c r="S1896" s="29">
        <v>0</v>
      </c>
      <c r="T1896" s="30">
        <v>0</v>
      </c>
      <c r="U1896" s="19"/>
      <c r="V1896" s="26">
        <v>0</v>
      </c>
      <c r="W1896" s="26">
        <v>0</v>
      </c>
      <c r="X1896" s="27">
        <v>0</v>
      </c>
      <c r="Y1896" s="18"/>
      <c r="Z1896" s="29">
        <v>0</v>
      </c>
      <c r="AA1896" s="29">
        <v>0</v>
      </c>
      <c r="AB1896" s="30">
        <v>0</v>
      </c>
      <c r="AC1896" s="19"/>
      <c r="AD1896" s="26">
        <v>0</v>
      </c>
      <c r="AE1896" s="26">
        <v>0</v>
      </c>
      <c r="AF1896" s="27">
        <v>0</v>
      </c>
      <c r="AG1896" s="18"/>
      <c r="AH1896" s="34">
        <v>0</v>
      </c>
      <c r="AI1896" s="34">
        <v>0</v>
      </c>
      <c r="AJ1896" s="34">
        <v>0</v>
      </c>
      <c r="AK1896" s="19"/>
      <c r="AL1896" s="35">
        <v>43928.041655092595</v>
      </c>
      <c r="AM1896" s="16"/>
    </row>
    <row r="1897" spans="1:39" ht="33" hidden="1" x14ac:dyDescent="0.25">
      <c r="A1897" s="25" t="s">
        <v>367</v>
      </c>
      <c r="B1897" s="25" t="s">
        <v>1043</v>
      </c>
      <c r="C1897" s="39">
        <v>452096</v>
      </c>
      <c r="D1897" s="25" t="s">
        <v>2487</v>
      </c>
      <c r="E1897" s="25" t="s">
        <v>53</v>
      </c>
      <c r="F1897" s="25" t="s">
        <v>63</v>
      </c>
      <c r="G1897" s="25" t="s">
        <v>56</v>
      </c>
      <c r="H1897" s="25" t="s">
        <v>56</v>
      </c>
      <c r="I1897" s="25" t="s">
        <v>56</v>
      </c>
      <c r="J1897" s="25" t="s">
        <v>376</v>
      </c>
      <c r="K1897" s="25" t="s">
        <v>65</v>
      </c>
      <c r="L1897" s="25" t="s">
        <v>1045</v>
      </c>
      <c r="M1897" s="25" t="s">
        <v>419</v>
      </c>
      <c r="N1897" s="26">
        <v>0</v>
      </c>
      <c r="O1897" s="26">
        <v>3266.59</v>
      </c>
      <c r="P1897" s="27">
        <v>3266.59</v>
      </c>
      <c r="Q1897" s="18"/>
      <c r="R1897" s="29">
        <v>0</v>
      </c>
      <c r="S1897" s="29">
        <v>0</v>
      </c>
      <c r="T1897" s="30">
        <v>0</v>
      </c>
      <c r="U1897" s="19"/>
      <c r="V1897" s="26">
        <v>0</v>
      </c>
      <c r="W1897" s="26">
        <v>0</v>
      </c>
      <c r="X1897" s="27">
        <v>0</v>
      </c>
      <c r="Y1897" s="18"/>
      <c r="Z1897" s="29">
        <v>0</v>
      </c>
      <c r="AA1897" s="29">
        <v>0</v>
      </c>
      <c r="AB1897" s="30">
        <v>0</v>
      </c>
      <c r="AC1897" s="19"/>
      <c r="AD1897" s="26">
        <v>0</v>
      </c>
      <c r="AE1897" s="26">
        <v>0</v>
      </c>
      <c r="AF1897" s="27">
        <v>0</v>
      </c>
      <c r="AG1897" s="18"/>
      <c r="AH1897" s="34">
        <v>0</v>
      </c>
      <c r="AI1897" s="34">
        <v>0</v>
      </c>
      <c r="AJ1897" s="34">
        <v>0</v>
      </c>
      <c r="AK1897" s="19"/>
      <c r="AL1897" s="35">
        <v>43928.041655092595</v>
      </c>
      <c r="AM1897" s="16"/>
    </row>
    <row r="1898" spans="1:39" ht="33" hidden="1" x14ac:dyDescent="0.25">
      <c r="A1898" s="25" t="s">
        <v>367</v>
      </c>
      <c r="B1898" s="25" t="s">
        <v>1043</v>
      </c>
      <c r="C1898" s="39">
        <v>452099</v>
      </c>
      <c r="D1898" s="25" t="s">
        <v>2496</v>
      </c>
      <c r="E1898" s="25" t="s">
        <v>53</v>
      </c>
      <c r="F1898" s="25" t="s">
        <v>54</v>
      </c>
      <c r="G1898" s="25" t="s">
        <v>289</v>
      </c>
      <c r="H1898" s="25" t="s">
        <v>56</v>
      </c>
      <c r="I1898" s="25" t="s">
        <v>56</v>
      </c>
      <c r="J1898" s="25" t="s">
        <v>376</v>
      </c>
      <c r="K1898" s="25" t="s">
        <v>65</v>
      </c>
      <c r="L1898" s="25" t="s">
        <v>1045</v>
      </c>
      <c r="M1898" s="25" t="s">
        <v>387</v>
      </c>
      <c r="N1898" s="26">
        <v>70015.149999999994</v>
      </c>
      <c r="O1898" s="26">
        <v>65134.1</v>
      </c>
      <c r="P1898" s="27">
        <v>-4881.0499999999956</v>
      </c>
      <c r="Q1898" s="28">
        <v>-6.9714197570097267E-2</v>
      </c>
      <c r="R1898" s="29">
        <v>22277.07</v>
      </c>
      <c r="S1898" s="29">
        <v>16018.57</v>
      </c>
      <c r="T1898" s="30">
        <v>-6258.5</v>
      </c>
      <c r="U1898" s="31">
        <v>-0.28093910015994022</v>
      </c>
      <c r="V1898" s="26">
        <v>18751.11</v>
      </c>
      <c r="W1898" s="26">
        <v>15246.74</v>
      </c>
      <c r="X1898" s="27">
        <v>-3504.3700000000008</v>
      </c>
      <c r="Y1898" s="28">
        <v>-0.18688866952409755</v>
      </c>
      <c r="Z1898" s="29">
        <v>4437.49</v>
      </c>
      <c r="AA1898" s="29">
        <v>4957</v>
      </c>
      <c r="AB1898" s="30">
        <v>519.51000000000022</v>
      </c>
      <c r="AC1898" s="32">
        <v>0.11707293988268148</v>
      </c>
      <c r="AD1898" s="26">
        <v>24549.48</v>
      </c>
      <c r="AE1898" s="26">
        <v>26567.02</v>
      </c>
      <c r="AF1898" s="27">
        <v>2017.5400000000009</v>
      </c>
      <c r="AG1898" s="33">
        <v>8.2182596128309068E-2</v>
      </c>
      <c r="AH1898" s="34">
        <v>170</v>
      </c>
      <c r="AI1898" s="34">
        <v>188</v>
      </c>
      <c r="AJ1898" s="34">
        <v>18</v>
      </c>
      <c r="AK1898" s="32">
        <v>0.10588235294117647</v>
      </c>
      <c r="AL1898" s="35">
        <v>43928.041655092595</v>
      </c>
      <c r="AM1898" s="16"/>
    </row>
    <row r="1899" spans="1:39" ht="33" hidden="1" x14ac:dyDescent="0.25">
      <c r="A1899" s="25" t="s">
        <v>367</v>
      </c>
      <c r="B1899" s="25" t="s">
        <v>1040</v>
      </c>
      <c r="C1899" s="39">
        <v>452100</v>
      </c>
      <c r="D1899" s="25" t="s">
        <v>2555</v>
      </c>
      <c r="E1899" s="25" t="s">
        <v>53</v>
      </c>
      <c r="F1899" s="25" t="s">
        <v>54</v>
      </c>
      <c r="G1899" s="25" t="s">
        <v>289</v>
      </c>
      <c r="H1899" s="25" t="s">
        <v>56</v>
      </c>
      <c r="I1899" s="25" t="s">
        <v>56</v>
      </c>
      <c r="J1899" s="25" t="s">
        <v>376</v>
      </c>
      <c r="K1899" s="25" t="s">
        <v>65</v>
      </c>
      <c r="L1899" s="25" t="s">
        <v>488</v>
      </c>
      <c r="M1899" s="25" t="s">
        <v>1989</v>
      </c>
      <c r="N1899" s="26">
        <v>27833.67</v>
      </c>
      <c r="O1899" s="26">
        <v>27911.63</v>
      </c>
      <c r="P1899" s="27">
        <v>77.960000000002765</v>
      </c>
      <c r="Q1899" s="28">
        <v>2.8009242043899626E-3</v>
      </c>
      <c r="R1899" s="29">
        <v>21053.54</v>
      </c>
      <c r="S1899" s="29">
        <v>2322.2600000000002</v>
      </c>
      <c r="T1899" s="30">
        <v>-18731.28</v>
      </c>
      <c r="U1899" s="31">
        <v>-0.88969740955677756</v>
      </c>
      <c r="V1899" s="26">
        <v>59.5</v>
      </c>
      <c r="W1899" s="26">
        <v>0</v>
      </c>
      <c r="X1899" s="27">
        <v>-59.5</v>
      </c>
      <c r="Y1899" s="28">
        <v>-1</v>
      </c>
      <c r="Z1899" s="29">
        <v>1054.03</v>
      </c>
      <c r="AA1899" s="29">
        <v>133</v>
      </c>
      <c r="AB1899" s="30">
        <v>-921.03</v>
      </c>
      <c r="AC1899" s="32">
        <v>-0.87381763327419526</v>
      </c>
      <c r="AD1899" s="26">
        <v>5666.6</v>
      </c>
      <c r="AE1899" s="26">
        <v>23177</v>
      </c>
      <c r="AF1899" s="27">
        <v>17510.400000000001</v>
      </c>
      <c r="AG1899" s="33">
        <v>3.090106942434617</v>
      </c>
      <c r="AH1899" s="34">
        <v>40.5</v>
      </c>
      <c r="AI1899" s="34">
        <v>27.5</v>
      </c>
      <c r="AJ1899" s="34">
        <v>-13</v>
      </c>
      <c r="AK1899" s="32">
        <v>-0.32098765432098764</v>
      </c>
      <c r="AL1899" s="35">
        <v>43677.041655092595</v>
      </c>
      <c r="AM1899" s="16"/>
    </row>
    <row r="1900" spans="1:39" ht="24.75" hidden="1" x14ac:dyDescent="0.25">
      <c r="A1900" s="25" t="s">
        <v>367</v>
      </c>
      <c r="B1900" s="25" t="s">
        <v>1043</v>
      </c>
      <c r="C1900" s="39">
        <v>452101</v>
      </c>
      <c r="D1900" s="25" t="s">
        <v>2530</v>
      </c>
      <c r="E1900" s="25" t="s">
        <v>53</v>
      </c>
      <c r="F1900" s="25" t="s">
        <v>54</v>
      </c>
      <c r="G1900" s="25" t="s">
        <v>289</v>
      </c>
      <c r="H1900" s="25" t="s">
        <v>56</v>
      </c>
      <c r="I1900" s="25" t="s">
        <v>56</v>
      </c>
      <c r="J1900" s="25" t="s">
        <v>376</v>
      </c>
      <c r="K1900" s="25" t="s">
        <v>65</v>
      </c>
      <c r="L1900" s="25" t="s">
        <v>1045</v>
      </c>
      <c r="M1900" s="25" t="s">
        <v>387</v>
      </c>
      <c r="N1900" s="26">
        <v>33282.29</v>
      </c>
      <c r="O1900" s="26">
        <v>34455.32</v>
      </c>
      <c r="P1900" s="27">
        <v>1173.0299999999988</v>
      </c>
      <c r="Q1900" s="28">
        <v>3.5244870470150909E-2</v>
      </c>
      <c r="R1900" s="29">
        <v>21184.959999999999</v>
      </c>
      <c r="S1900" s="29">
        <v>14602.96</v>
      </c>
      <c r="T1900" s="30">
        <v>-6582</v>
      </c>
      <c r="U1900" s="31">
        <v>-0.31069211365043881</v>
      </c>
      <c r="V1900" s="26">
        <v>5801.11</v>
      </c>
      <c r="W1900" s="26">
        <v>9184.74</v>
      </c>
      <c r="X1900" s="27">
        <v>3383.63</v>
      </c>
      <c r="Y1900" s="28">
        <v>0.58327285640161974</v>
      </c>
      <c r="Z1900" s="29">
        <v>4293.8999999999996</v>
      </c>
      <c r="AA1900" s="29">
        <v>4339</v>
      </c>
      <c r="AB1900" s="30">
        <v>45.100000000000364</v>
      </c>
      <c r="AC1900" s="32">
        <v>1.0503272083653641E-2</v>
      </c>
      <c r="AD1900" s="26">
        <v>2002.32</v>
      </c>
      <c r="AE1900" s="26">
        <v>3525.34</v>
      </c>
      <c r="AF1900" s="27">
        <v>1523.0200000000002</v>
      </c>
      <c r="AG1900" s="33">
        <v>0.76062767190059544</v>
      </c>
      <c r="AH1900" s="34">
        <v>162</v>
      </c>
      <c r="AI1900" s="34">
        <v>182</v>
      </c>
      <c r="AJ1900" s="34">
        <v>20</v>
      </c>
      <c r="AK1900" s="32">
        <v>0.12345679012345678</v>
      </c>
      <c r="AL1900" s="35">
        <v>43846.041655092595</v>
      </c>
      <c r="AM1900" s="16"/>
    </row>
    <row r="1901" spans="1:39" ht="24.75" hidden="1" x14ac:dyDescent="0.25">
      <c r="A1901" s="25" t="s">
        <v>367</v>
      </c>
      <c r="B1901" s="25" t="s">
        <v>1043</v>
      </c>
      <c r="C1901" s="39">
        <v>452104</v>
      </c>
      <c r="D1901" s="25" t="s">
        <v>2529</v>
      </c>
      <c r="E1901" s="25" t="s">
        <v>53</v>
      </c>
      <c r="F1901" s="25" t="s">
        <v>63</v>
      </c>
      <c r="G1901" s="25" t="s">
        <v>56</v>
      </c>
      <c r="H1901" s="25" t="s">
        <v>56</v>
      </c>
      <c r="I1901" s="25" t="s">
        <v>56</v>
      </c>
      <c r="J1901" s="25" t="s">
        <v>376</v>
      </c>
      <c r="K1901" s="25" t="s">
        <v>65</v>
      </c>
      <c r="L1901" s="25" t="s">
        <v>1045</v>
      </c>
      <c r="M1901" s="25" t="s">
        <v>419</v>
      </c>
      <c r="N1901" s="26">
        <v>0</v>
      </c>
      <c r="O1901" s="26">
        <v>1393.39</v>
      </c>
      <c r="P1901" s="27">
        <v>1393.39</v>
      </c>
      <c r="Q1901" s="18"/>
      <c r="R1901" s="29">
        <v>0</v>
      </c>
      <c r="S1901" s="29">
        <v>0</v>
      </c>
      <c r="T1901" s="30">
        <v>0</v>
      </c>
      <c r="U1901" s="19"/>
      <c r="V1901" s="26">
        <v>0</v>
      </c>
      <c r="W1901" s="26">
        <v>0</v>
      </c>
      <c r="X1901" s="27">
        <v>0</v>
      </c>
      <c r="Y1901" s="18"/>
      <c r="Z1901" s="29">
        <v>0</v>
      </c>
      <c r="AA1901" s="29">
        <v>0</v>
      </c>
      <c r="AB1901" s="30">
        <v>0</v>
      </c>
      <c r="AC1901" s="19"/>
      <c r="AD1901" s="26">
        <v>0</v>
      </c>
      <c r="AE1901" s="26">
        <v>0</v>
      </c>
      <c r="AF1901" s="27">
        <v>0</v>
      </c>
      <c r="AG1901" s="18"/>
      <c r="AH1901" s="34">
        <v>0</v>
      </c>
      <c r="AI1901" s="34">
        <v>0</v>
      </c>
      <c r="AJ1901" s="34">
        <v>0</v>
      </c>
      <c r="AK1901" s="19"/>
      <c r="AL1901" s="35">
        <v>43757.041655092595</v>
      </c>
      <c r="AM1901" s="16"/>
    </row>
    <row r="1902" spans="1:39" ht="24.75" hidden="1" x14ac:dyDescent="0.25">
      <c r="A1902" s="25" t="s">
        <v>367</v>
      </c>
      <c r="B1902" s="25" t="s">
        <v>1040</v>
      </c>
      <c r="C1902" s="39">
        <v>452107</v>
      </c>
      <c r="D1902" s="25" t="s">
        <v>2485</v>
      </c>
      <c r="E1902" s="25" t="s">
        <v>53</v>
      </c>
      <c r="F1902" s="25" t="s">
        <v>54</v>
      </c>
      <c r="G1902" s="25" t="s">
        <v>289</v>
      </c>
      <c r="H1902" s="25" t="s">
        <v>56</v>
      </c>
      <c r="I1902" s="25" t="s">
        <v>56</v>
      </c>
      <c r="J1902" s="25" t="s">
        <v>1159</v>
      </c>
      <c r="K1902" s="25" t="s">
        <v>65</v>
      </c>
      <c r="L1902" s="25" t="s">
        <v>402</v>
      </c>
      <c r="M1902" s="25" t="s">
        <v>1989</v>
      </c>
      <c r="N1902" s="26">
        <v>465589.07</v>
      </c>
      <c r="O1902" s="26">
        <v>456303.74</v>
      </c>
      <c r="P1902" s="27">
        <v>-9285.3300000000163</v>
      </c>
      <c r="Q1902" s="28">
        <v>-1.9943187240198779E-2</v>
      </c>
      <c r="R1902" s="29">
        <v>8234.2999999999993</v>
      </c>
      <c r="S1902" s="29">
        <v>19012.349999999999</v>
      </c>
      <c r="T1902" s="30">
        <v>10778.05</v>
      </c>
      <c r="U1902" s="31">
        <v>1.3089212197758158</v>
      </c>
      <c r="V1902" s="26">
        <v>0</v>
      </c>
      <c r="W1902" s="26">
        <v>1812.34</v>
      </c>
      <c r="X1902" s="27">
        <v>1812.34</v>
      </c>
      <c r="Y1902" s="18"/>
      <c r="Z1902" s="29">
        <v>1245.2</v>
      </c>
      <c r="AA1902" s="29">
        <v>152</v>
      </c>
      <c r="AB1902" s="30">
        <v>-1093.2</v>
      </c>
      <c r="AC1902" s="32">
        <v>-0.87793125602312883</v>
      </c>
      <c r="AD1902" s="26">
        <v>456109.57</v>
      </c>
      <c r="AE1902" s="26">
        <v>242989.85</v>
      </c>
      <c r="AF1902" s="27">
        <v>-213119.72</v>
      </c>
      <c r="AG1902" s="33">
        <v>-0.46725553248093432</v>
      </c>
      <c r="AH1902" s="34">
        <v>119</v>
      </c>
      <c r="AI1902" s="34">
        <v>122</v>
      </c>
      <c r="AJ1902" s="34">
        <v>3</v>
      </c>
      <c r="AK1902" s="32">
        <v>2.5210084033613446E-2</v>
      </c>
      <c r="AL1902" s="35">
        <v>43777.041655092595</v>
      </c>
      <c r="AM1902" s="16"/>
    </row>
    <row r="1903" spans="1:39" ht="24.75" hidden="1" x14ac:dyDescent="0.25">
      <c r="A1903" s="25" t="s">
        <v>367</v>
      </c>
      <c r="B1903" s="25" t="s">
        <v>1040</v>
      </c>
      <c r="C1903" s="39">
        <v>452108</v>
      </c>
      <c r="D1903" s="25" t="s">
        <v>2477</v>
      </c>
      <c r="E1903" s="25" t="s">
        <v>53</v>
      </c>
      <c r="F1903" s="25" t="s">
        <v>54</v>
      </c>
      <c r="G1903" s="25" t="s">
        <v>289</v>
      </c>
      <c r="H1903" s="25" t="s">
        <v>56</v>
      </c>
      <c r="I1903" s="25" t="s">
        <v>56</v>
      </c>
      <c r="J1903" s="25" t="s">
        <v>401</v>
      </c>
      <c r="K1903" s="25" t="s">
        <v>65</v>
      </c>
      <c r="L1903" s="25" t="s">
        <v>484</v>
      </c>
      <c r="M1903" s="25" t="s">
        <v>2033</v>
      </c>
      <c r="N1903" s="26">
        <v>14980.28</v>
      </c>
      <c r="O1903" s="26">
        <v>12387.21</v>
      </c>
      <c r="P1903" s="27">
        <v>-2593.0700000000015</v>
      </c>
      <c r="Q1903" s="28">
        <v>-0.17309890068810471</v>
      </c>
      <c r="R1903" s="29">
        <v>6833.45</v>
      </c>
      <c r="S1903" s="29">
        <v>336.26</v>
      </c>
      <c r="T1903" s="30">
        <v>-6497.19</v>
      </c>
      <c r="U1903" s="31">
        <v>-0.95079205964776203</v>
      </c>
      <c r="V1903" s="26">
        <v>2043.9</v>
      </c>
      <c r="W1903" s="26">
        <v>1999.4</v>
      </c>
      <c r="X1903" s="27">
        <v>-44.5</v>
      </c>
      <c r="Y1903" s="28">
        <v>-2.1772102353344095E-2</v>
      </c>
      <c r="Z1903" s="29">
        <v>1564.77</v>
      </c>
      <c r="AA1903" s="29">
        <v>460</v>
      </c>
      <c r="AB1903" s="30">
        <v>-1104.77</v>
      </c>
      <c r="AC1903" s="32">
        <v>-0.70602708385257895</v>
      </c>
      <c r="AD1903" s="26">
        <v>4538.16</v>
      </c>
      <c r="AE1903" s="26">
        <v>0</v>
      </c>
      <c r="AF1903" s="27">
        <v>-4538.16</v>
      </c>
      <c r="AG1903" s="33">
        <v>-1</v>
      </c>
      <c r="AH1903" s="34">
        <v>94</v>
      </c>
      <c r="AI1903" s="34">
        <v>102.75</v>
      </c>
      <c r="AJ1903" s="34">
        <v>8.75</v>
      </c>
      <c r="AK1903" s="32">
        <v>9.3085106382978719E-2</v>
      </c>
      <c r="AL1903" s="35">
        <v>43645.041655092595</v>
      </c>
      <c r="AM1903" s="16"/>
    </row>
    <row r="1904" spans="1:39" ht="33" hidden="1" x14ac:dyDescent="0.25">
      <c r="A1904" s="25" t="s">
        <v>367</v>
      </c>
      <c r="B1904" s="25" t="s">
        <v>1040</v>
      </c>
      <c r="C1904" s="39">
        <v>452109</v>
      </c>
      <c r="D1904" s="25" t="s">
        <v>2486</v>
      </c>
      <c r="E1904" s="25" t="s">
        <v>53</v>
      </c>
      <c r="F1904" s="25" t="s">
        <v>54</v>
      </c>
      <c r="G1904" s="25" t="s">
        <v>289</v>
      </c>
      <c r="H1904" s="25" t="s">
        <v>56</v>
      </c>
      <c r="I1904" s="25" t="s">
        <v>56</v>
      </c>
      <c r="J1904" s="25" t="s">
        <v>401</v>
      </c>
      <c r="K1904" s="25" t="s">
        <v>65</v>
      </c>
      <c r="L1904" s="25" t="s">
        <v>484</v>
      </c>
      <c r="M1904" s="25" t="s">
        <v>2033</v>
      </c>
      <c r="N1904" s="26">
        <v>8160.03</v>
      </c>
      <c r="O1904" s="26">
        <v>6803.28</v>
      </c>
      <c r="P1904" s="27">
        <v>-1356.75</v>
      </c>
      <c r="Q1904" s="28">
        <v>-0.16626777107437105</v>
      </c>
      <c r="R1904" s="29">
        <v>1000</v>
      </c>
      <c r="S1904" s="29">
        <v>0</v>
      </c>
      <c r="T1904" s="30">
        <v>-1000</v>
      </c>
      <c r="U1904" s="31">
        <v>-1</v>
      </c>
      <c r="V1904" s="26">
        <v>1260.3</v>
      </c>
      <c r="W1904" s="26">
        <v>734.83</v>
      </c>
      <c r="X1904" s="27">
        <v>-525.46999999999991</v>
      </c>
      <c r="Y1904" s="28">
        <v>-0.41694041101325074</v>
      </c>
      <c r="Z1904" s="29">
        <v>775.65</v>
      </c>
      <c r="AA1904" s="29">
        <v>0</v>
      </c>
      <c r="AB1904" s="30">
        <v>-775.65</v>
      </c>
      <c r="AC1904" s="32">
        <v>-1</v>
      </c>
      <c r="AD1904" s="26">
        <v>5124.08</v>
      </c>
      <c r="AE1904" s="26">
        <v>0</v>
      </c>
      <c r="AF1904" s="27">
        <v>-5124.08</v>
      </c>
      <c r="AG1904" s="33">
        <v>-1</v>
      </c>
      <c r="AH1904" s="34">
        <v>70</v>
      </c>
      <c r="AI1904" s="34">
        <v>62</v>
      </c>
      <c r="AJ1904" s="34">
        <v>-8</v>
      </c>
      <c r="AK1904" s="32">
        <v>-0.11428571428571428</v>
      </c>
      <c r="AL1904" s="35">
        <v>43620.999988425923</v>
      </c>
      <c r="AM1904" s="16"/>
    </row>
    <row r="1905" spans="1:39" ht="33" hidden="1" x14ac:dyDescent="0.25">
      <c r="A1905" s="25" t="s">
        <v>367</v>
      </c>
      <c r="B1905" s="25" t="s">
        <v>1043</v>
      </c>
      <c r="C1905" s="39">
        <v>452110</v>
      </c>
      <c r="D1905" s="25" t="s">
        <v>2474</v>
      </c>
      <c r="E1905" s="25" t="s">
        <v>53</v>
      </c>
      <c r="F1905" s="25" t="s">
        <v>54</v>
      </c>
      <c r="G1905" s="25" t="s">
        <v>289</v>
      </c>
      <c r="H1905" s="25" t="s">
        <v>56</v>
      </c>
      <c r="I1905" s="25" t="s">
        <v>56</v>
      </c>
      <c r="J1905" s="25" t="s">
        <v>401</v>
      </c>
      <c r="K1905" s="25" t="s">
        <v>65</v>
      </c>
      <c r="L1905" s="25" t="s">
        <v>1045</v>
      </c>
      <c r="M1905" s="25" t="s">
        <v>2033</v>
      </c>
      <c r="N1905" s="26">
        <v>7175.03</v>
      </c>
      <c r="O1905" s="26">
        <v>4884.63</v>
      </c>
      <c r="P1905" s="27">
        <v>-2290.3999999999996</v>
      </c>
      <c r="Q1905" s="28">
        <v>-0.31921817748497217</v>
      </c>
      <c r="R1905" s="29">
        <v>5095.2</v>
      </c>
      <c r="S1905" s="29">
        <v>644.01</v>
      </c>
      <c r="T1905" s="30">
        <v>-4451.1899999999996</v>
      </c>
      <c r="U1905" s="31">
        <v>-0.87360456900612338</v>
      </c>
      <c r="V1905" s="26">
        <v>1232</v>
      </c>
      <c r="W1905" s="26">
        <v>0</v>
      </c>
      <c r="X1905" s="27">
        <v>-1232</v>
      </c>
      <c r="Y1905" s="28">
        <v>-1</v>
      </c>
      <c r="Z1905" s="29">
        <v>500</v>
      </c>
      <c r="AA1905" s="29">
        <v>0</v>
      </c>
      <c r="AB1905" s="30">
        <v>-500</v>
      </c>
      <c r="AC1905" s="32">
        <v>-1</v>
      </c>
      <c r="AD1905" s="26">
        <v>347.83</v>
      </c>
      <c r="AE1905" s="26">
        <v>1880</v>
      </c>
      <c r="AF1905" s="27">
        <v>1532.17</v>
      </c>
      <c r="AG1905" s="33">
        <v>4.4049391944340632</v>
      </c>
      <c r="AH1905" s="34">
        <v>70.5</v>
      </c>
      <c r="AI1905" s="34">
        <v>1</v>
      </c>
      <c r="AJ1905" s="34">
        <v>-69.5</v>
      </c>
      <c r="AK1905" s="32">
        <v>-0.98581560283687941</v>
      </c>
      <c r="AL1905" s="35">
        <v>43848.041655092595</v>
      </c>
      <c r="AM1905" s="16"/>
    </row>
    <row r="1906" spans="1:39" ht="16.5" hidden="1" x14ac:dyDescent="0.25">
      <c r="A1906" s="25" t="s">
        <v>367</v>
      </c>
      <c r="B1906" s="25" t="s">
        <v>1043</v>
      </c>
      <c r="C1906" s="39">
        <v>452113</v>
      </c>
      <c r="D1906" s="25" t="s">
        <v>2516</v>
      </c>
      <c r="E1906" s="25" t="s">
        <v>53</v>
      </c>
      <c r="F1906" s="25" t="s">
        <v>54</v>
      </c>
      <c r="G1906" s="25" t="s">
        <v>289</v>
      </c>
      <c r="H1906" s="25" t="s">
        <v>56</v>
      </c>
      <c r="I1906" s="25" t="s">
        <v>56</v>
      </c>
      <c r="J1906" s="25" t="s">
        <v>185</v>
      </c>
      <c r="K1906" s="25" t="s">
        <v>65</v>
      </c>
      <c r="L1906" s="25" t="s">
        <v>1045</v>
      </c>
      <c r="M1906" s="25" t="s">
        <v>387</v>
      </c>
      <c r="N1906" s="26">
        <v>55956.88</v>
      </c>
      <c r="O1906" s="26">
        <v>55821.24</v>
      </c>
      <c r="P1906" s="27">
        <v>-135.63999999999942</v>
      </c>
      <c r="Q1906" s="28">
        <v>-2.4240093443379869E-3</v>
      </c>
      <c r="R1906" s="29">
        <v>15708.59</v>
      </c>
      <c r="S1906" s="29">
        <v>12546.67</v>
      </c>
      <c r="T1906" s="30">
        <v>-3161.92</v>
      </c>
      <c r="U1906" s="31">
        <v>-0.20128604795210772</v>
      </c>
      <c r="V1906" s="26">
        <v>7254.09</v>
      </c>
      <c r="W1906" s="26">
        <v>10278.77</v>
      </c>
      <c r="X1906" s="27">
        <v>3024.6800000000003</v>
      </c>
      <c r="Y1906" s="28">
        <v>0.41696201728955667</v>
      </c>
      <c r="Z1906" s="29">
        <v>1415</v>
      </c>
      <c r="AA1906" s="29">
        <v>1360.75</v>
      </c>
      <c r="AB1906" s="30">
        <v>-54.25</v>
      </c>
      <c r="AC1906" s="32">
        <v>-3.833922261484099E-2</v>
      </c>
      <c r="AD1906" s="26">
        <v>31579.200000000001</v>
      </c>
      <c r="AE1906" s="26">
        <v>30013.62</v>
      </c>
      <c r="AF1906" s="27">
        <v>-1565.5800000000017</v>
      </c>
      <c r="AG1906" s="33">
        <v>-4.9576303389572939E-2</v>
      </c>
      <c r="AH1906" s="34">
        <v>84.35</v>
      </c>
      <c r="AI1906" s="34">
        <v>59.5</v>
      </c>
      <c r="AJ1906" s="34">
        <v>-24.849999999999994</v>
      </c>
      <c r="AK1906" s="32">
        <v>-0.29460580912863066</v>
      </c>
      <c r="AL1906" s="35">
        <v>44021.041666666664</v>
      </c>
      <c r="AM1906" s="16"/>
    </row>
    <row r="1907" spans="1:39" ht="24.75" hidden="1" x14ac:dyDescent="0.25">
      <c r="A1907" s="25" t="s">
        <v>367</v>
      </c>
      <c r="B1907" s="25" t="s">
        <v>1043</v>
      </c>
      <c r="C1907" s="39">
        <v>452115</v>
      </c>
      <c r="D1907" s="25" t="s">
        <v>2507</v>
      </c>
      <c r="E1907" s="25" t="s">
        <v>62</v>
      </c>
      <c r="F1907" s="25" t="s">
        <v>54</v>
      </c>
      <c r="G1907" s="25" t="s">
        <v>289</v>
      </c>
      <c r="H1907" s="17"/>
      <c r="I1907" s="17"/>
      <c r="J1907" s="25" t="s">
        <v>401</v>
      </c>
      <c r="K1907" s="25" t="s">
        <v>65</v>
      </c>
      <c r="L1907" s="25" t="s">
        <v>1045</v>
      </c>
      <c r="M1907" s="25" t="s">
        <v>1989</v>
      </c>
      <c r="N1907" s="26">
        <v>688528.16</v>
      </c>
      <c r="O1907" s="26">
        <v>669092.54</v>
      </c>
      <c r="P1907" s="27">
        <v>-19435.619999999995</v>
      </c>
      <c r="Q1907" s="28">
        <v>-2.8227777931406604E-2</v>
      </c>
      <c r="R1907" s="29">
        <v>17109.11</v>
      </c>
      <c r="S1907" s="29">
        <v>41535.21</v>
      </c>
      <c r="T1907" s="30">
        <v>24426.1</v>
      </c>
      <c r="U1907" s="31">
        <v>1.4276663134435397</v>
      </c>
      <c r="V1907" s="26">
        <v>206010.59</v>
      </c>
      <c r="W1907" s="26">
        <v>240044.08</v>
      </c>
      <c r="X1907" s="27">
        <v>34033.489999999991</v>
      </c>
      <c r="Y1907" s="28">
        <v>0.16520262380686349</v>
      </c>
      <c r="Z1907" s="29">
        <v>1864</v>
      </c>
      <c r="AA1907" s="29">
        <v>258.5</v>
      </c>
      <c r="AB1907" s="30">
        <v>-1605.5</v>
      </c>
      <c r="AC1907" s="32">
        <v>-0.86131974248927035</v>
      </c>
      <c r="AD1907" s="26">
        <v>463544.46</v>
      </c>
      <c r="AE1907" s="26">
        <v>386835.87</v>
      </c>
      <c r="AF1907" s="27">
        <v>-76708.590000000026</v>
      </c>
      <c r="AG1907" s="33">
        <v>-0.16548270256535916</v>
      </c>
      <c r="AH1907" s="34">
        <v>400</v>
      </c>
      <c r="AI1907" s="34">
        <v>273.5</v>
      </c>
      <c r="AJ1907" s="34">
        <v>-126.5</v>
      </c>
      <c r="AK1907" s="32">
        <v>-0.31624999999999998</v>
      </c>
      <c r="AL1907" s="35">
        <v>44071.041666666664</v>
      </c>
      <c r="AM1907" s="16"/>
    </row>
    <row r="1908" spans="1:39" ht="33" hidden="1" x14ac:dyDescent="0.25">
      <c r="A1908" s="25" t="s">
        <v>367</v>
      </c>
      <c r="B1908" s="25" t="s">
        <v>1043</v>
      </c>
      <c r="C1908" s="39">
        <v>452116</v>
      </c>
      <c r="D1908" s="25" t="s">
        <v>2499</v>
      </c>
      <c r="E1908" s="25" t="s">
        <v>53</v>
      </c>
      <c r="F1908" s="25" t="s">
        <v>54</v>
      </c>
      <c r="G1908" s="25" t="s">
        <v>289</v>
      </c>
      <c r="H1908" s="25" t="s">
        <v>56</v>
      </c>
      <c r="I1908" s="25" t="s">
        <v>56</v>
      </c>
      <c r="J1908" s="25" t="s">
        <v>1159</v>
      </c>
      <c r="K1908" s="25" t="s">
        <v>65</v>
      </c>
      <c r="L1908" s="25" t="s">
        <v>1045</v>
      </c>
      <c r="M1908" s="25" t="s">
        <v>1989</v>
      </c>
      <c r="N1908" s="26">
        <v>1250387.78</v>
      </c>
      <c r="O1908" s="26">
        <v>915586.75</v>
      </c>
      <c r="P1908" s="27">
        <v>-334801.03000000003</v>
      </c>
      <c r="Q1908" s="28">
        <v>-0.26775775911693572</v>
      </c>
      <c r="R1908" s="29">
        <v>57564.9</v>
      </c>
      <c r="S1908" s="29">
        <v>50239.76</v>
      </c>
      <c r="T1908" s="30">
        <v>-7325.1399999999994</v>
      </c>
      <c r="U1908" s="31">
        <v>-0.12725011248173798</v>
      </c>
      <c r="V1908" s="26">
        <v>655079.15</v>
      </c>
      <c r="W1908" s="26">
        <v>622440.66</v>
      </c>
      <c r="X1908" s="27">
        <v>-32638.489999999991</v>
      </c>
      <c r="Y1908" s="28">
        <v>-4.9823735040261913E-2</v>
      </c>
      <c r="Z1908" s="29">
        <v>11800</v>
      </c>
      <c r="AA1908" s="29">
        <v>2984.25</v>
      </c>
      <c r="AB1908" s="30">
        <v>-8815.75</v>
      </c>
      <c r="AC1908" s="32">
        <v>-0.74709745762711866</v>
      </c>
      <c r="AD1908" s="26">
        <v>525943.73</v>
      </c>
      <c r="AE1908" s="26">
        <v>238739.36</v>
      </c>
      <c r="AF1908" s="27">
        <v>-287204.37</v>
      </c>
      <c r="AG1908" s="33">
        <v>-0.54607433004287365</v>
      </c>
      <c r="AH1908" s="34">
        <v>480</v>
      </c>
      <c r="AI1908" s="34">
        <v>333</v>
      </c>
      <c r="AJ1908" s="34">
        <v>-147</v>
      </c>
      <c r="AK1908" s="32">
        <v>-0.30625000000000002</v>
      </c>
      <c r="AL1908" s="35">
        <v>43914.041655092595</v>
      </c>
      <c r="AM1908" s="16"/>
    </row>
    <row r="1909" spans="1:39" ht="24.75" hidden="1" x14ac:dyDescent="0.25">
      <c r="A1909" s="25" t="s">
        <v>367</v>
      </c>
      <c r="B1909" s="25" t="s">
        <v>1043</v>
      </c>
      <c r="C1909" s="39">
        <v>452117</v>
      </c>
      <c r="D1909" s="25" t="s">
        <v>2504</v>
      </c>
      <c r="E1909" s="25" t="s">
        <v>53</v>
      </c>
      <c r="F1909" s="25" t="s">
        <v>63</v>
      </c>
      <c r="G1909" s="25" t="s">
        <v>56</v>
      </c>
      <c r="H1909" s="25" t="s">
        <v>56</v>
      </c>
      <c r="I1909" s="25" t="s">
        <v>56</v>
      </c>
      <c r="J1909" s="25" t="s">
        <v>1159</v>
      </c>
      <c r="K1909" s="25" t="s">
        <v>65</v>
      </c>
      <c r="L1909" s="25" t="s">
        <v>1045</v>
      </c>
      <c r="M1909" s="25" t="s">
        <v>419</v>
      </c>
      <c r="N1909" s="26">
        <v>0</v>
      </c>
      <c r="O1909" s="26">
        <v>0</v>
      </c>
      <c r="P1909" s="27">
        <v>0</v>
      </c>
      <c r="Q1909" s="18"/>
      <c r="R1909" s="29">
        <v>0</v>
      </c>
      <c r="S1909" s="29">
        <v>0</v>
      </c>
      <c r="T1909" s="30">
        <v>0</v>
      </c>
      <c r="U1909" s="19"/>
      <c r="V1909" s="26">
        <v>0</v>
      </c>
      <c r="W1909" s="26">
        <v>0</v>
      </c>
      <c r="X1909" s="27">
        <v>0</v>
      </c>
      <c r="Y1909" s="18"/>
      <c r="Z1909" s="29">
        <v>0</v>
      </c>
      <c r="AA1909" s="29">
        <v>0</v>
      </c>
      <c r="AB1909" s="30">
        <v>0</v>
      </c>
      <c r="AC1909" s="19"/>
      <c r="AD1909" s="26">
        <v>0</v>
      </c>
      <c r="AE1909" s="26">
        <v>0</v>
      </c>
      <c r="AF1909" s="27">
        <v>0</v>
      </c>
      <c r="AG1909" s="18"/>
      <c r="AH1909" s="34">
        <v>0</v>
      </c>
      <c r="AI1909" s="34">
        <v>2</v>
      </c>
      <c r="AJ1909" s="34">
        <v>2</v>
      </c>
      <c r="AK1909" s="19"/>
      <c r="AL1909" s="35">
        <v>43770.041655092595</v>
      </c>
      <c r="AM1909" s="16"/>
    </row>
    <row r="1910" spans="1:39" ht="33" hidden="1" x14ac:dyDescent="0.25">
      <c r="A1910" s="25" t="s">
        <v>367</v>
      </c>
      <c r="B1910" s="25" t="s">
        <v>1040</v>
      </c>
      <c r="C1910" s="39">
        <v>452119</v>
      </c>
      <c r="D1910" s="25" t="s">
        <v>2500</v>
      </c>
      <c r="E1910" s="25" t="s">
        <v>53</v>
      </c>
      <c r="F1910" s="25" t="s">
        <v>54</v>
      </c>
      <c r="G1910" s="25" t="s">
        <v>289</v>
      </c>
      <c r="H1910" s="25" t="s">
        <v>56</v>
      </c>
      <c r="I1910" s="25" t="s">
        <v>56</v>
      </c>
      <c r="J1910" s="25" t="s">
        <v>381</v>
      </c>
      <c r="K1910" s="25" t="s">
        <v>65</v>
      </c>
      <c r="L1910" s="25" t="s">
        <v>384</v>
      </c>
      <c r="M1910" s="25" t="s">
        <v>1989</v>
      </c>
      <c r="N1910" s="26">
        <v>72786.37</v>
      </c>
      <c r="O1910" s="26">
        <v>84735.2</v>
      </c>
      <c r="P1910" s="27">
        <v>11948.830000000002</v>
      </c>
      <c r="Q1910" s="28">
        <v>0.16416301568549169</v>
      </c>
      <c r="R1910" s="29">
        <v>4632.7299999999996</v>
      </c>
      <c r="S1910" s="29">
        <v>3419.55</v>
      </c>
      <c r="T1910" s="30">
        <v>-1213.1799999999994</v>
      </c>
      <c r="U1910" s="31">
        <v>-0.2618715098872586</v>
      </c>
      <c r="V1910" s="26">
        <v>1693.35</v>
      </c>
      <c r="W1910" s="26">
        <v>9920.15</v>
      </c>
      <c r="X1910" s="27">
        <v>8226.7999999999993</v>
      </c>
      <c r="Y1910" s="28">
        <v>4.8582986387929248</v>
      </c>
      <c r="Z1910" s="29">
        <v>396.2</v>
      </c>
      <c r="AA1910" s="29">
        <v>0</v>
      </c>
      <c r="AB1910" s="30">
        <v>-396.2</v>
      </c>
      <c r="AC1910" s="32">
        <v>-1</v>
      </c>
      <c r="AD1910" s="26">
        <v>66064.09</v>
      </c>
      <c r="AE1910" s="26">
        <v>42744.38</v>
      </c>
      <c r="AF1910" s="27">
        <v>-23319.71</v>
      </c>
      <c r="AG1910" s="33">
        <v>-0.35298616843129149</v>
      </c>
      <c r="AH1910" s="34">
        <v>63.5</v>
      </c>
      <c r="AI1910" s="34">
        <v>214.5</v>
      </c>
      <c r="AJ1910" s="34">
        <v>151</v>
      </c>
      <c r="AK1910" s="32">
        <v>2.377952755905512</v>
      </c>
      <c r="AL1910" s="35">
        <v>43666.041655092595</v>
      </c>
      <c r="AM1910" s="16"/>
    </row>
    <row r="1911" spans="1:39" ht="24.75" hidden="1" x14ac:dyDescent="0.25">
      <c r="A1911" s="25" t="s">
        <v>367</v>
      </c>
      <c r="B1911" s="25" t="s">
        <v>1043</v>
      </c>
      <c r="C1911" s="39">
        <v>452120</v>
      </c>
      <c r="D1911" s="25" t="s">
        <v>2493</v>
      </c>
      <c r="E1911" s="25" t="s">
        <v>53</v>
      </c>
      <c r="F1911" s="25" t="s">
        <v>54</v>
      </c>
      <c r="G1911" s="25" t="s">
        <v>289</v>
      </c>
      <c r="H1911" s="17"/>
      <c r="I1911" s="17"/>
      <c r="J1911" s="25" t="s">
        <v>185</v>
      </c>
      <c r="K1911" s="25" t="s">
        <v>65</v>
      </c>
      <c r="L1911" s="25" t="s">
        <v>1045</v>
      </c>
      <c r="M1911" s="25" t="s">
        <v>387</v>
      </c>
      <c r="N1911" s="26">
        <v>610434.13</v>
      </c>
      <c r="O1911" s="26">
        <v>567334.39</v>
      </c>
      <c r="P1911" s="27">
        <v>-43099.739999999991</v>
      </c>
      <c r="Q1911" s="28">
        <v>-7.0605062662534926E-2</v>
      </c>
      <c r="R1911" s="29">
        <v>37491.14</v>
      </c>
      <c r="S1911" s="29">
        <v>23032.77</v>
      </c>
      <c r="T1911" s="30">
        <v>-14458.369999999999</v>
      </c>
      <c r="U1911" s="31">
        <v>-0.38564764901787463</v>
      </c>
      <c r="V1911" s="26">
        <v>4031.39</v>
      </c>
      <c r="W1911" s="26">
        <v>3471.48</v>
      </c>
      <c r="X1911" s="27">
        <v>-559.90999999999985</v>
      </c>
      <c r="Y1911" s="28">
        <v>-0.13888757971816171</v>
      </c>
      <c r="Z1911" s="29">
        <v>5371.92</v>
      </c>
      <c r="AA1911" s="29">
        <v>4032</v>
      </c>
      <c r="AB1911" s="30">
        <v>-1339.92</v>
      </c>
      <c r="AC1911" s="32">
        <v>-0.24943037126390566</v>
      </c>
      <c r="AD1911" s="26">
        <v>563539.68000000005</v>
      </c>
      <c r="AE1911" s="26">
        <v>6479.72</v>
      </c>
      <c r="AF1911" s="27">
        <v>-557059.96000000008</v>
      </c>
      <c r="AG1911" s="33">
        <v>-0.98850175022280606</v>
      </c>
      <c r="AH1911" s="34">
        <v>270</v>
      </c>
      <c r="AI1911" s="34">
        <v>271</v>
      </c>
      <c r="AJ1911" s="34">
        <v>1</v>
      </c>
      <c r="AK1911" s="32">
        <v>3.7037037037037038E-3</v>
      </c>
      <c r="AL1911" s="35">
        <v>43937.041655092595</v>
      </c>
      <c r="AM1911" s="16"/>
    </row>
    <row r="1912" spans="1:39" ht="41.25" hidden="1" x14ac:dyDescent="0.25">
      <c r="A1912" s="25" t="s">
        <v>367</v>
      </c>
      <c r="B1912" s="25" t="s">
        <v>51</v>
      </c>
      <c r="C1912" s="39">
        <v>452122</v>
      </c>
      <c r="D1912" s="25" t="s">
        <v>2508</v>
      </c>
      <c r="E1912" s="25" t="s">
        <v>53</v>
      </c>
      <c r="F1912" s="25" t="s">
        <v>54</v>
      </c>
      <c r="G1912" s="25" t="s">
        <v>79</v>
      </c>
      <c r="H1912" s="17"/>
      <c r="I1912" s="17"/>
      <c r="J1912" s="25" t="s">
        <v>381</v>
      </c>
      <c r="K1912" s="25" t="s">
        <v>58</v>
      </c>
      <c r="L1912" s="25" t="s">
        <v>396</v>
      </c>
      <c r="M1912" s="25" t="s">
        <v>379</v>
      </c>
      <c r="N1912" s="26">
        <v>1352318.74</v>
      </c>
      <c r="O1912" s="26">
        <v>1408639.48</v>
      </c>
      <c r="P1912" s="27">
        <v>56320.739999999991</v>
      </c>
      <c r="Q1912" s="28">
        <v>4.1647533480161633E-2</v>
      </c>
      <c r="R1912" s="29">
        <v>49132.81</v>
      </c>
      <c r="S1912" s="29">
        <v>196846.82</v>
      </c>
      <c r="T1912" s="30">
        <v>147714.01</v>
      </c>
      <c r="U1912" s="31">
        <v>3.0064229992137639</v>
      </c>
      <c r="V1912" s="26">
        <v>243643.13</v>
      </c>
      <c r="W1912" s="26">
        <v>234784.51</v>
      </c>
      <c r="X1912" s="27">
        <v>-8858.6199999999953</v>
      </c>
      <c r="Y1912" s="28">
        <v>-3.6358997686493338E-2</v>
      </c>
      <c r="Z1912" s="29">
        <v>10614.04</v>
      </c>
      <c r="AA1912" s="29">
        <v>3342.43</v>
      </c>
      <c r="AB1912" s="30">
        <v>-7271.6100000000006</v>
      </c>
      <c r="AC1912" s="32">
        <v>-0.68509351764266957</v>
      </c>
      <c r="AD1912" s="26">
        <v>1048928.76</v>
      </c>
      <c r="AE1912" s="26">
        <v>967384.3</v>
      </c>
      <c r="AF1912" s="27">
        <v>-81544.459999999963</v>
      </c>
      <c r="AG1912" s="33">
        <v>-7.7740703763332752E-2</v>
      </c>
      <c r="AH1912" s="34">
        <v>470.16999999999996</v>
      </c>
      <c r="AI1912" s="34">
        <v>188.5</v>
      </c>
      <c r="AJ1912" s="34">
        <v>-281.66999999999996</v>
      </c>
      <c r="AK1912" s="32">
        <v>-0.59908118340174832</v>
      </c>
      <c r="AL1912" s="35">
        <v>44470.041666666664</v>
      </c>
      <c r="AM1912" s="16"/>
    </row>
    <row r="1913" spans="1:39" ht="33" hidden="1" x14ac:dyDescent="0.25">
      <c r="A1913" s="25" t="s">
        <v>367</v>
      </c>
      <c r="B1913" s="25" t="s">
        <v>1043</v>
      </c>
      <c r="C1913" s="39">
        <v>452123</v>
      </c>
      <c r="D1913" s="25" t="s">
        <v>2497</v>
      </c>
      <c r="E1913" s="25" t="s">
        <v>53</v>
      </c>
      <c r="F1913" s="25" t="s">
        <v>54</v>
      </c>
      <c r="G1913" s="25" t="s">
        <v>289</v>
      </c>
      <c r="H1913" s="25" t="s">
        <v>56</v>
      </c>
      <c r="I1913" s="25" t="s">
        <v>56</v>
      </c>
      <c r="J1913" s="25" t="s">
        <v>381</v>
      </c>
      <c r="K1913" s="25" t="s">
        <v>282</v>
      </c>
      <c r="L1913" s="25" t="s">
        <v>1045</v>
      </c>
      <c r="M1913" s="25" t="s">
        <v>1989</v>
      </c>
      <c r="N1913" s="26">
        <v>285885.52</v>
      </c>
      <c r="O1913" s="26">
        <v>285475.33</v>
      </c>
      <c r="P1913" s="27">
        <v>-410.19000000000233</v>
      </c>
      <c r="Q1913" s="28">
        <v>-1.434805092611904E-3</v>
      </c>
      <c r="R1913" s="29">
        <v>11516.6</v>
      </c>
      <c r="S1913" s="29">
        <v>22815.47</v>
      </c>
      <c r="T1913" s="30">
        <v>11298.87</v>
      </c>
      <c r="U1913" s="31">
        <v>0.98109424656582678</v>
      </c>
      <c r="V1913" s="26">
        <v>91486.79</v>
      </c>
      <c r="W1913" s="26">
        <v>78069.53</v>
      </c>
      <c r="X1913" s="27">
        <v>-13417.259999999995</v>
      </c>
      <c r="Y1913" s="28">
        <v>-0.14665789454411937</v>
      </c>
      <c r="Z1913" s="29">
        <v>3235.84</v>
      </c>
      <c r="AA1913" s="29">
        <v>587.59</v>
      </c>
      <c r="AB1913" s="30">
        <v>-2648.25</v>
      </c>
      <c r="AC1913" s="32">
        <v>-0.81841191159018989</v>
      </c>
      <c r="AD1913" s="26">
        <v>179646.29</v>
      </c>
      <c r="AE1913" s="26">
        <v>181189.57</v>
      </c>
      <c r="AF1913" s="27">
        <v>1543.2799999999988</v>
      </c>
      <c r="AG1913" s="33">
        <v>8.5906588997746551E-3</v>
      </c>
      <c r="AH1913" s="34">
        <v>50</v>
      </c>
      <c r="AI1913" s="34">
        <v>39</v>
      </c>
      <c r="AJ1913" s="34">
        <v>-11</v>
      </c>
      <c r="AK1913" s="32">
        <v>-0.22</v>
      </c>
      <c r="AL1913" s="35">
        <v>44109.041666666664</v>
      </c>
      <c r="AM1913" s="16"/>
    </row>
    <row r="1914" spans="1:39" ht="33" hidden="1" x14ac:dyDescent="0.25">
      <c r="A1914" s="25" t="s">
        <v>367</v>
      </c>
      <c r="B1914" s="25" t="s">
        <v>1040</v>
      </c>
      <c r="C1914" s="39">
        <v>452124</v>
      </c>
      <c r="D1914" s="25" t="s">
        <v>2519</v>
      </c>
      <c r="E1914" s="25" t="s">
        <v>53</v>
      </c>
      <c r="F1914" s="25" t="s">
        <v>54</v>
      </c>
      <c r="G1914" s="25" t="s">
        <v>289</v>
      </c>
      <c r="H1914" s="25" t="s">
        <v>56</v>
      </c>
      <c r="I1914" s="25" t="s">
        <v>56</v>
      </c>
      <c r="J1914" s="25" t="s">
        <v>401</v>
      </c>
      <c r="K1914" s="25" t="s">
        <v>65</v>
      </c>
      <c r="L1914" s="25" t="s">
        <v>484</v>
      </c>
      <c r="M1914" s="25" t="s">
        <v>2033</v>
      </c>
      <c r="N1914" s="26">
        <v>4970.07</v>
      </c>
      <c r="O1914" s="26">
        <v>2160.5500000000002</v>
      </c>
      <c r="P1914" s="27">
        <v>-2809.5199999999995</v>
      </c>
      <c r="Q1914" s="28">
        <v>-0.56528781284770635</v>
      </c>
      <c r="R1914" s="29">
        <v>2871.54</v>
      </c>
      <c r="S1914" s="29">
        <v>521.98</v>
      </c>
      <c r="T1914" s="30">
        <v>-2349.56</v>
      </c>
      <c r="U1914" s="31">
        <v>-0.818222974431838</v>
      </c>
      <c r="V1914" s="26">
        <v>678.66</v>
      </c>
      <c r="W1914" s="26">
        <v>501.66</v>
      </c>
      <c r="X1914" s="27">
        <v>-176.99999999999994</v>
      </c>
      <c r="Y1914" s="28">
        <v>-0.26080806294757308</v>
      </c>
      <c r="Z1914" s="29">
        <v>840.2</v>
      </c>
      <c r="AA1914" s="29">
        <v>468</v>
      </c>
      <c r="AB1914" s="30">
        <v>-372.20000000000005</v>
      </c>
      <c r="AC1914" s="32">
        <v>-0.44298976434182341</v>
      </c>
      <c r="AD1914" s="26">
        <v>579.66999999999996</v>
      </c>
      <c r="AE1914" s="26">
        <v>0</v>
      </c>
      <c r="AF1914" s="27">
        <v>-579.66999999999996</v>
      </c>
      <c r="AG1914" s="33">
        <v>-1</v>
      </c>
      <c r="AH1914" s="34">
        <v>39</v>
      </c>
      <c r="AI1914" s="34">
        <v>13</v>
      </c>
      <c r="AJ1914" s="34">
        <v>-26</v>
      </c>
      <c r="AK1914" s="32">
        <v>-0.66666666666666663</v>
      </c>
      <c r="AL1914" s="35">
        <v>43676.041655092595</v>
      </c>
      <c r="AM1914" s="16"/>
    </row>
    <row r="1915" spans="1:39" ht="24.75" hidden="1" x14ac:dyDescent="0.25">
      <c r="A1915" s="25" t="s">
        <v>367</v>
      </c>
      <c r="B1915" s="25" t="s">
        <v>1043</v>
      </c>
      <c r="C1915" s="39">
        <v>452126</v>
      </c>
      <c r="D1915" s="25" t="s">
        <v>2505</v>
      </c>
      <c r="E1915" s="25" t="s">
        <v>53</v>
      </c>
      <c r="F1915" s="25" t="s">
        <v>54</v>
      </c>
      <c r="G1915" s="25" t="s">
        <v>289</v>
      </c>
      <c r="H1915" s="25" t="s">
        <v>56</v>
      </c>
      <c r="I1915" s="25" t="s">
        <v>56</v>
      </c>
      <c r="J1915" s="25" t="s">
        <v>381</v>
      </c>
      <c r="K1915" s="25" t="s">
        <v>65</v>
      </c>
      <c r="L1915" s="25" t="s">
        <v>1045</v>
      </c>
      <c r="M1915" s="25" t="s">
        <v>2052</v>
      </c>
      <c r="N1915" s="26">
        <v>421184.59</v>
      </c>
      <c r="O1915" s="26">
        <v>252757.87</v>
      </c>
      <c r="P1915" s="27">
        <v>-168426.72000000003</v>
      </c>
      <c r="Q1915" s="28">
        <v>-0.39988813455876915</v>
      </c>
      <c r="R1915" s="29">
        <v>308416.01</v>
      </c>
      <c r="S1915" s="29">
        <v>100895.47</v>
      </c>
      <c r="T1915" s="30">
        <v>-207520.54</v>
      </c>
      <c r="U1915" s="31">
        <v>-0.67285916836807536</v>
      </c>
      <c r="V1915" s="26">
        <v>63319.58</v>
      </c>
      <c r="W1915" s="26">
        <v>81615.09</v>
      </c>
      <c r="X1915" s="27">
        <v>18295.509999999995</v>
      </c>
      <c r="Y1915" s="28">
        <v>0.28893921911674075</v>
      </c>
      <c r="Z1915" s="29">
        <v>49449</v>
      </c>
      <c r="AA1915" s="29">
        <v>48567.25</v>
      </c>
      <c r="AB1915" s="30">
        <v>-881.75</v>
      </c>
      <c r="AC1915" s="32">
        <v>-1.7831503164876944E-2</v>
      </c>
      <c r="AD1915" s="26">
        <v>0</v>
      </c>
      <c r="AE1915" s="26">
        <v>18251.259999999998</v>
      </c>
      <c r="AF1915" s="27">
        <v>18251.259999999998</v>
      </c>
      <c r="AG1915" s="18"/>
      <c r="AH1915" s="34">
        <v>2856</v>
      </c>
      <c r="AI1915" s="34">
        <v>1255</v>
      </c>
      <c r="AJ1915" s="34">
        <v>-1601</v>
      </c>
      <c r="AK1915" s="32">
        <v>-0.56057422969187676</v>
      </c>
      <c r="AL1915" s="35">
        <v>44176.041666666664</v>
      </c>
      <c r="AM1915" s="16"/>
    </row>
    <row r="1916" spans="1:39" ht="24.75" hidden="1" x14ac:dyDescent="0.25">
      <c r="A1916" s="25" t="s">
        <v>367</v>
      </c>
      <c r="B1916" s="25" t="s">
        <v>1040</v>
      </c>
      <c r="C1916" s="39">
        <v>452131</v>
      </c>
      <c r="D1916" s="25" t="s">
        <v>2526</v>
      </c>
      <c r="E1916" s="25" t="s">
        <v>53</v>
      </c>
      <c r="F1916" s="25" t="s">
        <v>54</v>
      </c>
      <c r="G1916" s="25" t="s">
        <v>289</v>
      </c>
      <c r="H1916" s="25" t="s">
        <v>56</v>
      </c>
      <c r="I1916" s="25" t="s">
        <v>56</v>
      </c>
      <c r="J1916" s="25" t="s">
        <v>381</v>
      </c>
      <c r="K1916" s="25" t="s">
        <v>65</v>
      </c>
      <c r="L1916" s="25" t="s">
        <v>382</v>
      </c>
      <c r="M1916" s="25" t="s">
        <v>2033</v>
      </c>
      <c r="N1916" s="26">
        <v>4832.55</v>
      </c>
      <c r="O1916" s="26">
        <v>1225.6199999999999</v>
      </c>
      <c r="P1916" s="27">
        <v>-3606.9300000000003</v>
      </c>
      <c r="Q1916" s="28">
        <v>-0.74638234472483478</v>
      </c>
      <c r="R1916" s="29">
        <v>0</v>
      </c>
      <c r="S1916" s="29">
        <v>936</v>
      </c>
      <c r="T1916" s="30">
        <v>936</v>
      </c>
      <c r="U1916" s="19"/>
      <c r="V1916" s="26">
        <v>868.5</v>
      </c>
      <c r="W1916" s="26">
        <v>0</v>
      </c>
      <c r="X1916" s="27">
        <v>-868.5</v>
      </c>
      <c r="Y1916" s="28">
        <v>-1</v>
      </c>
      <c r="Z1916" s="29">
        <v>336.65</v>
      </c>
      <c r="AA1916" s="29">
        <v>53</v>
      </c>
      <c r="AB1916" s="30">
        <v>-283.64999999999998</v>
      </c>
      <c r="AC1916" s="32">
        <v>-0.84256646368632104</v>
      </c>
      <c r="AD1916" s="26">
        <v>3627.4</v>
      </c>
      <c r="AE1916" s="26">
        <v>0</v>
      </c>
      <c r="AF1916" s="27">
        <v>-3627.4</v>
      </c>
      <c r="AG1916" s="33">
        <v>-1</v>
      </c>
      <c r="AH1916" s="34">
        <v>50</v>
      </c>
      <c r="AI1916" s="34">
        <v>14</v>
      </c>
      <c r="AJ1916" s="34">
        <v>-36</v>
      </c>
      <c r="AK1916" s="32">
        <v>-0.72</v>
      </c>
      <c r="AL1916" s="35">
        <v>43687.041655092595</v>
      </c>
      <c r="AM1916" s="16"/>
    </row>
    <row r="1917" spans="1:39" ht="33" hidden="1" x14ac:dyDescent="0.25">
      <c r="A1917" s="25" t="s">
        <v>367</v>
      </c>
      <c r="B1917" s="25" t="s">
        <v>1043</v>
      </c>
      <c r="C1917" s="39">
        <v>452134</v>
      </c>
      <c r="D1917" s="25" t="s">
        <v>2509</v>
      </c>
      <c r="E1917" s="25" t="s">
        <v>53</v>
      </c>
      <c r="F1917" s="25" t="s">
        <v>54</v>
      </c>
      <c r="G1917" s="25" t="s">
        <v>289</v>
      </c>
      <c r="H1917" s="25" t="s">
        <v>56</v>
      </c>
      <c r="I1917" s="25" t="s">
        <v>56</v>
      </c>
      <c r="J1917" s="25" t="s">
        <v>401</v>
      </c>
      <c r="K1917" s="25" t="s">
        <v>65</v>
      </c>
      <c r="L1917" s="25" t="s">
        <v>1045</v>
      </c>
      <c r="M1917" s="25" t="s">
        <v>1989</v>
      </c>
      <c r="N1917" s="26">
        <v>122736.24</v>
      </c>
      <c r="O1917" s="26">
        <v>82229</v>
      </c>
      <c r="P1917" s="27">
        <v>-40507.240000000005</v>
      </c>
      <c r="Q1917" s="28">
        <v>-0.3300348780441702</v>
      </c>
      <c r="R1917" s="29">
        <v>6738.19</v>
      </c>
      <c r="S1917" s="29">
        <v>13081</v>
      </c>
      <c r="T1917" s="30">
        <v>6342.81</v>
      </c>
      <c r="U1917" s="31">
        <v>0.94132252132991212</v>
      </c>
      <c r="V1917" s="26">
        <v>28222.05</v>
      </c>
      <c r="W1917" s="26">
        <v>30756</v>
      </c>
      <c r="X1917" s="27">
        <v>2533.9500000000007</v>
      </c>
      <c r="Y1917" s="28">
        <v>8.9786177829037958E-2</v>
      </c>
      <c r="Z1917" s="29">
        <v>196</v>
      </c>
      <c r="AA1917" s="29">
        <v>0</v>
      </c>
      <c r="AB1917" s="30">
        <v>-196</v>
      </c>
      <c r="AC1917" s="32">
        <v>-1</v>
      </c>
      <c r="AD1917" s="26">
        <v>87580</v>
      </c>
      <c r="AE1917" s="26">
        <v>37366</v>
      </c>
      <c r="AF1917" s="27">
        <v>-50214</v>
      </c>
      <c r="AG1917" s="33">
        <v>-0.57335007992692399</v>
      </c>
      <c r="AH1917" s="34">
        <v>20</v>
      </c>
      <c r="AI1917" s="34">
        <v>31</v>
      </c>
      <c r="AJ1917" s="34">
        <v>11</v>
      </c>
      <c r="AK1917" s="32">
        <v>0.55000000000000004</v>
      </c>
      <c r="AL1917" s="35">
        <v>43965</v>
      </c>
      <c r="AM1917" s="16"/>
    </row>
    <row r="1918" spans="1:39" ht="33" hidden="1" x14ac:dyDescent="0.25">
      <c r="A1918" s="25" t="s">
        <v>367</v>
      </c>
      <c r="B1918" s="25" t="s">
        <v>1040</v>
      </c>
      <c r="C1918" s="39">
        <v>452135</v>
      </c>
      <c r="D1918" s="25" t="s">
        <v>2495</v>
      </c>
      <c r="E1918" s="25" t="s">
        <v>53</v>
      </c>
      <c r="F1918" s="25" t="s">
        <v>54</v>
      </c>
      <c r="G1918" s="25" t="s">
        <v>289</v>
      </c>
      <c r="H1918" s="25" t="s">
        <v>56</v>
      </c>
      <c r="I1918" s="25" t="s">
        <v>56</v>
      </c>
      <c r="J1918" s="25" t="s">
        <v>401</v>
      </c>
      <c r="K1918" s="25" t="s">
        <v>65</v>
      </c>
      <c r="L1918" s="25" t="s">
        <v>484</v>
      </c>
      <c r="M1918" s="25" t="s">
        <v>2033</v>
      </c>
      <c r="N1918" s="26">
        <v>13033.86</v>
      </c>
      <c r="O1918" s="26">
        <v>19518</v>
      </c>
      <c r="P1918" s="27">
        <v>6484.1399999999994</v>
      </c>
      <c r="Q1918" s="28">
        <v>0.49748424488217607</v>
      </c>
      <c r="R1918" s="29">
        <v>6629.15</v>
      </c>
      <c r="S1918" s="29">
        <v>5267</v>
      </c>
      <c r="T1918" s="30">
        <v>-1362.1499999999996</v>
      </c>
      <c r="U1918" s="31">
        <v>-0.20547883212779913</v>
      </c>
      <c r="V1918" s="26">
        <v>727.11</v>
      </c>
      <c r="W1918" s="26">
        <v>1103</v>
      </c>
      <c r="X1918" s="27">
        <v>375.89</v>
      </c>
      <c r="Y1918" s="28">
        <v>0.5169644207891515</v>
      </c>
      <c r="Z1918" s="29">
        <v>1191.28</v>
      </c>
      <c r="AA1918" s="29">
        <v>986</v>
      </c>
      <c r="AB1918" s="30">
        <v>-205.27999999999997</v>
      </c>
      <c r="AC1918" s="32">
        <v>-0.17231885031226915</v>
      </c>
      <c r="AD1918" s="26">
        <v>4486.32</v>
      </c>
      <c r="AE1918" s="26">
        <v>11850</v>
      </c>
      <c r="AF1918" s="27">
        <v>7363.68</v>
      </c>
      <c r="AG1918" s="33">
        <v>1.6413630770876801</v>
      </c>
      <c r="AH1918" s="34">
        <v>47</v>
      </c>
      <c r="AI1918" s="34">
        <v>46.5</v>
      </c>
      <c r="AJ1918" s="34">
        <v>-0.5</v>
      </c>
      <c r="AK1918" s="32">
        <v>-1.0638297872340425E-2</v>
      </c>
      <c r="AL1918" s="35">
        <v>43797.041655092595</v>
      </c>
      <c r="AM1918" s="16"/>
    </row>
    <row r="1919" spans="1:39" ht="33" hidden="1" x14ac:dyDescent="0.25">
      <c r="A1919" s="25" t="s">
        <v>367</v>
      </c>
      <c r="B1919" s="25" t="s">
        <v>1040</v>
      </c>
      <c r="C1919" s="39">
        <v>452136</v>
      </c>
      <c r="D1919" s="25" t="s">
        <v>2511</v>
      </c>
      <c r="E1919" s="25" t="s">
        <v>53</v>
      </c>
      <c r="F1919" s="25" t="s">
        <v>54</v>
      </c>
      <c r="G1919" s="25" t="s">
        <v>289</v>
      </c>
      <c r="H1919" s="25" t="s">
        <v>56</v>
      </c>
      <c r="I1919" s="25" t="s">
        <v>56</v>
      </c>
      <c r="J1919" s="25" t="s">
        <v>401</v>
      </c>
      <c r="K1919" s="25" t="s">
        <v>65</v>
      </c>
      <c r="L1919" s="25" t="s">
        <v>484</v>
      </c>
      <c r="M1919" s="25" t="s">
        <v>1989</v>
      </c>
      <c r="N1919" s="26">
        <v>381826.9</v>
      </c>
      <c r="O1919" s="26">
        <v>422111.61</v>
      </c>
      <c r="P1919" s="27">
        <v>40284.709999999963</v>
      </c>
      <c r="Q1919" s="28">
        <v>0.10550516477492801</v>
      </c>
      <c r="R1919" s="29">
        <v>9536.2999999999993</v>
      </c>
      <c r="S1919" s="29">
        <v>25935.3</v>
      </c>
      <c r="T1919" s="30">
        <v>16399</v>
      </c>
      <c r="U1919" s="31">
        <v>1.7196396925432298</v>
      </c>
      <c r="V1919" s="26">
        <v>73031.23</v>
      </c>
      <c r="W1919" s="26">
        <v>157135.94</v>
      </c>
      <c r="X1919" s="27">
        <v>84104.71</v>
      </c>
      <c r="Y1919" s="28">
        <v>1.1516266397265937</v>
      </c>
      <c r="Z1919" s="29">
        <v>0</v>
      </c>
      <c r="AA1919" s="29">
        <v>0</v>
      </c>
      <c r="AB1919" s="30">
        <v>0</v>
      </c>
      <c r="AC1919" s="19"/>
      <c r="AD1919" s="26">
        <v>299259.37</v>
      </c>
      <c r="AE1919" s="26">
        <v>232481.1</v>
      </c>
      <c r="AF1919" s="27">
        <v>-66778.26999999999</v>
      </c>
      <c r="AG1919" s="33">
        <v>-0.22314512658367219</v>
      </c>
      <c r="AH1919" s="34">
        <v>50</v>
      </c>
      <c r="AI1919" s="34">
        <v>48</v>
      </c>
      <c r="AJ1919" s="34">
        <v>-2</v>
      </c>
      <c r="AK1919" s="32">
        <v>-0.04</v>
      </c>
      <c r="AL1919" s="35">
        <v>43796.041655092595</v>
      </c>
      <c r="AM1919" s="16"/>
    </row>
    <row r="1920" spans="1:39" ht="24.75" hidden="1" x14ac:dyDescent="0.25">
      <c r="A1920" s="25" t="s">
        <v>367</v>
      </c>
      <c r="B1920" s="25" t="s">
        <v>1043</v>
      </c>
      <c r="C1920" s="39">
        <v>452138</v>
      </c>
      <c r="D1920" s="25" t="s">
        <v>2559</v>
      </c>
      <c r="E1920" s="25" t="s">
        <v>53</v>
      </c>
      <c r="F1920" s="25" t="s">
        <v>54</v>
      </c>
      <c r="G1920" s="25" t="s">
        <v>289</v>
      </c>
      <c r="H1920" s="25" t="s">
        <v>56</v>
      </c>
      <c r="I1920" s="25" t="s">
        <v>56</v>
      </c>
      <c r="J1920" s="25" t="s">
        <v>381</v>
      </c>
      <c r="K1920" s="25" t="s">
        <v>58</v>
      </c>
      <c r="L1920" s="25" t="s">
        <v>1045</v>
      </c>
      <c r="M1920" s="25" t="s">
        <v>415</v>
      </c>
      <c r="N1920" s="26">
        <v>505857.15</v>
      </c>
      <c r="O1920" s="26">
        <v>437793.47</v>
      </c>
      <c r="P1920" s="27">
        <v>-68063.680000000051</v>
      </c>
      <c r="Q1920" s="28">
        <v>-0.13455118702977717</v>
      </c>
      <c r="R1920" s="29">
        <v>84866.43</v>
      </c>
      <c r="S1920" s="29">
        <v>77361.05</v>
      </c>
      <c r="T1920" s="30">
        <v>-7505.3799999999901</v>
      </c>
      <c r="U1920" s="31">
        <v>-8.8437560057610415E-2</v>
      </c>
      <c r="V1920" s="26">
        <v>84213.15</v>
      </c>
      <c r="W1920" s="26">
        <v>25079.16</v>
      </c>
      <c r="X1920" s="27">
        <v>-59133.989999999991</v>
      </c>
      <c r="Y1920" s="28">
        <v>-0.70219425351028897</v>
      </c>
      <c r="Z1920" s="29">
        <v>10343.25</v>
      </c>
      <c r="AA1920" s="29">
        <v>7452.8</v>
      </c>
      <c r="AB1920" s="30">
        <v>-2890.45</v>
      </c>
      <c r="AC1920" s="32">
        <v>-0.27945278321610711</v>
      </c>
      <c r="AD1920" s="26">
        <v>326434.32</v>
      </c>
      <c r="AE1920" s="26">
        <v>326372.34999999998</v>
      </c>
      <c r="AF1920" s="27">
        <v>-61.970000000030268</v>
      </c>
      <c r="AG1920" s="33">
        <v>-1.898391076037295E-4</v>
      </c>
      <c r="AH1920" s="34">
        <v>569</v>
      </c>
      <c r="AI1920" s="34">
        <v>610</v>
      </c>
      <c r="AJ1920" s="34">
        <v>41</v>
      </c>
      <c r="AK1920" s="32">
        <v>7.2056239015817217E-2</v>
      </c>
      <c r="AL1920" s="35">
        <v>44179.041666666664</v>
      </c>
      <c r="AM1920" s="16"/>
    </row>
    <row r="1921" spans="1:39" ht="33" hidden="1" x14ac:dyDescent="0.25">
      <c r="A1921" s="25" t="s">
        <v>367</v>
      </c>
      <c r="B1921" s="25" t="s">
        <v>51</v>
      </c>
      <c r="C1921" s="39">
        <v>452140</v>
      </c>
      <c r="D1921" s="25" t="s">
        <v>2510</v>
      </c>
      <c r="E1921" s="25" t="s">
        <v>53</v>
      </c>
      <c r="F1921" s="25" t="s">
        <v>54</v>
      </c>
      <c r="G1921" s="25" t="s">
        <v>79</v>
      </c>
      <c r="H1921" s="17"/>
      <c r="I1921" s="17"/>
      <c r="J1921" s="25" t="s">
        <v>381</v>
      </c>
      <c r="K1921" s="25" t="s">
        <v>58</v>
      </c>
      <c r="L1921" s="25" t="s">
        <v>396</v>
      </c>
      <c r="M1921" s="25" t="s">
        <v>379</v>
      </c>
      <c r="N1921" s="26">
        <v>1000752.3</v>
      </c>
      <c r="O1921" s="26">
        <v>1058346.96</v>
      </c>
      <c r="P1921" s="27">
        <v>57594.659999999916</v>
      </c>
      <c r="Q1921" s="28">
        <v>5.7551364108780881E-2</v>
      </c>
      <c r="R1921" s="29">
        <v>33340.68</v>
      </c>
      <c r="S1921" s="29">
        <v>162490.35</v>
      </c>
      <c r="T1921" s="30">
        <v>129149.67000000001</v>
      </c>
      <c r="U1921" s="31">
        <v>3.8736363505483395</v>
      </c>
      <c r="V1921" s="26">
        <v>34402.720000000001</v>
      </c>
      <c r="W1921" s="26">
        <v>46463.21</v>
      </c>
      <c r="X1921" s="27">
        <v>12060.489999999998</v>
      </c>
      <c r="Y1921" s="28">
        <v>0.35056792021096</v>
      </c>
      <c r="Z1921" s="29">
        <v>1853.6</v>
      </c>
      <c r="AA1921" s="29">
        <v>0</v>
      </c>
      <c r="AB1921" s="30">
        <v>-1853.6</v>
      </c>
      <c r="AC1921" s="32">
        <v>-1</v>
      </c>
      <c r="AD1921" s="26">
        <v>931155.3</v>
      </c>
      <c r="AE1921" s="26">
        <v>848293.4</v>
      </c>
      <c r="AF1921" s="27">
        <v>-82861.900000000023</v>
      </c>
      <c r="AG1921" s="33">
        <v>-8.8988270807243447E-2</v>
      </c>
      <c r="AH1921" s="34">
        <v>130</v>
      </c>
      <c r="AI1921" s="34">
        <v>28</v>
      </c>
      <c r="AJ1921" s="34">
        <v>-102</v>
      </c>
      <c r="AK1921" s="32">
        <v>-0.7846153846153846</v>
      </c>
      <c r="AL1921" s="35">
        <v>44470.041666666664</v>
      </c>
      <c r="AM1921" s="16"/>
    </row>
    <row r="1922" spans="1:39" ht="41.25" hidden="1" x14ac:dyDescent="0.25">
      <c r="A1922" s="25" t="s">
        <v>367</v>
      </c>
      <c r="B1922" s="25" t="s">
        <v>1043</v>
      </c>
      <c r="C1922" s="39">
        <v>452141</v>
      </c>
      <c r="D1922" s="25" t="s">
        <v>2528</v>
      </c>
      <c r="E1922" s="25" t="s">
        <v>53</v>
      </c>
      <c r="F1922" s="25" t="s">
        <v>54</v>
      </c>
      <c r="G1922" s="25" t="s">
        <v>289</v>
      </c>
      <c r="H1922" s="25" t="s">
        <v>56</v>
      </c>
      <c r="I1922" s="25" t="s">
        <v>56</v>
      </c>
      <c r="J1922" s="25" t="s">
        <v>381</v>
      </c>
      <c r="K1922" s="25" t="s">
        <v>65</v>
      </c>
      <c r="L1922" s="25" t="s">
        <v>1045</v>
      </c>
      <c r="M1922" s="25" t="s">
        <v>415</v>
      </c>
      <c r="N1922" s="26">
        <v>254278.19</v>
      </c>
      <c r="O1922" s="26">
        <v>237661.58</v>
      </c>
      <c r="P1922" s="27">
        <v>-16616.610000000015</v>
      </c>
      <c r="Q1922" s="28">
        <v>-6.5348152745620905E-2</v>
      </c>
      <c r="R1922" s="29">
        <v>19889.96</v>
      </c>
      <c r="S1922" s="29">
        <v>33218.6</v>
      </c>
      <c r="T1922" s="30">
        <v>13328.64</v>
      </c>
      <c r="U1922" s="31">
        <v>0.67011899470888825</v>
      </c>
      <c r="V1922" s="26">
        <v>0</v>
      </c>
      <c r="W1922" s="26">
        <v>6340.87</v>
      </c>
      <c r="X1922" s="27">
        <v>6340.87</v>
      </c>
      <c r="Y1922" s="18"/>
      <c r="Z1922" s="29">
        <v>3840</v>
      </c>
      <c r="AA1922" s="29">
        <v>887.58</v>
      </c>
      <c r="AB1922" s="30">
        <v>-2952.42</v>
      </c>
      <c r="AC1922" s="32">
        <v>-0.76885937500000001</v>
      </c>
      <c r="AD1922" s="26">
        <v>230548.23</v>
      </c>
      <c r="AE1922" s="26">
        <v>196165.6</v>
      </c>
      <c r="AF1922" s="27">
        <v>-34382.630000000005</v>
      </c>
      <c r="AG1922" s="33">
        <v>-0.14913421803325058</v>
      </c>
      <c r="AH1922" s="34">
        <v>152</v>
      </c>
      <c r="AI1922" s="34">
        <v>143</v>
      </c>
      <c r="AJ1922" s="34">
        <v>-9</v>
      </c>
      <c r="AK1922" s="32">
        <v>-5.921052631578947E-2</v>
      </c>
      <c r="AL1922" s="35">
        <v>44166.041666666664</v>
      </c>
      <c r="AM1922" s="16"/>
    </row>
    <row r="1923" spans="1:39" ht="33" hidden="1" x14ac:dyDescent="0.25">
      <c r="A1923" s="25" t="s">
        <v>367</v>
      </c>
      <c r="B1923" s="25" t="s">
        <v>1136</v>
      </c>
      <c r="C1923" s="39">
        <v>452142</v>
      </c>
      <c r="D1923" s="25" t="s">
        <v>2540</v>
      </c>
      <c r="E1923" s="25" t="s">
        <v>53</v>
      </c>
      <c r="F1923" s="25" t="s">
        <v>54</v>
      </c>
      <c r="G1923" s="25" t="s">
        <v>90</v>
      </c>
      <c r="H1923" s="25" t="s">
        <v>131</v>
      </c>
      <c r="I1923" s="17"/>
      <c r="J1923" s="25" t="s">
        <v>381</v>
      </c>
      <c r="K1923" s="25" t="s">
        <v>58</v>
      </c>
      <c r="L1923" s="25" t="s">
        <v>384</v>
      </c>
      <c r="M1923" s="25" t="s">
        <v>547</v>
      </c>
      <c r="N1923" s="26">
        <v>15599.63</v>
      </c>
      <c r="O1923" s="26">
        <v>25102.27</v>
      </c>
      <c r="P1923" s="27">
        <v>9502.6400000000012</v>
      </c>
      <c r="Q1923" s="28">
        <v>0.60915803772268973</v>
      </c>
      <c r="R1923" s="29">
        <v>9434.7099999999991</v>
      </c>
      <c r="S1923" s="29">
        <v>13683.78</v>
      </c>
      <c r="T1923" s="30">
        <v>4249.0700000000015</v>
      </c>
      <c r="U1923" s="31">
        <v>0.45036572401271496</v>
      </c>
      <c r="V1923" s="26">
        <v>5306.92</v>
      </c>
      <c r="W1923" s="26">
        <v>6654.77</v>
      </c>
      <c r="X1923" s="27">
        <v>1347.8500000000004</v>
      </c>
      <c r="Y1923" s="28">
        <v>0.25397970951135507</v>
      </c>
      <c r="Z1923" s="29">
        <v>858</v>
      </c>
      <c r="AA1923" s="29">
        <v>2171</v>
      </c>
      <c r="AB1923" s="30">
        <v>1313</v>
      </c>
      <c r="AC1923" s="32">
        <v>1.5303030303030303</v>
      </c>
      <c r="AD1923" s="26">
        <v>0</v>
      </c>
      <c r="AE1923" s="26">
        <v>1986</v>
      </c>
      <c r="AF1923" s="27">
        <v>1986</v>
      </c>
      <c r="AG1923" s="18"/>
      <c r="AH1923" s="34">
        <v>92</v>
      </c>
      <c r="AI1923" s="34">
        <v>167</v>
      </c>
      <c r="AJ1923" s="34">
        <v>75</v>
      </c>
      <c r="AK1923" s="32">
        <v>0.81521739130434778</v>
      </c>
      <c r="AL1923" s="35">
        <v>44586.041666666664</v>
      </c>
      <c r="AM1923" s="16"/>
    </row>
    <row r="1924" spans="1:39" ht="41.25" hidden="1" x14ac:dyDescent="0.25">
      <c r="A1924" s="25" t="s">
        <v>367</v>
      </c>
      <c r="B1924" s="25" t="s">
        <v>1043</v>
      </c>
      <c r="C1924" s="39">
        <v>452145</v>
      </c>
      <c r="D1924" s="25" t="s">
        <v>2543</v>
      </c>
      <c r="E1924" s="25" t="s">
        <v>53</v>
      </c>
      <c r="F1924" s="25" t="s">
        <v>54</v>
      </c>
      <c r="G1924" s="25" t="s">
        <v>289</v>
      </c>
      <c r="H1924" s="17"/>
      <c r="I1924" s="17"/>
      <c r="J1924" s="25" t="s">
        <v>64</v>
      </c>
      <c r="K1924" s="25" t="s">
        <v>65</v>
      </c>
      <c r="L1924" s="25" t="s">
        <v>1045</v>
      </c>
      <c r="M1924" s="25" t="s">
        <v>421</v>
      </c>
      <c r="N1924" s="26">
        <v>6830.84</v>
      </c>
      <c r="O1924" s="26">
        <v>4443.34</v>
      </c>
      <c r="P1924" s="27">
        <v>-2387.5</v>
      </c>
      <c r="Q1924" s="28">
        <v>-0.3495177752662923</v>
      </c>
      <c r="R1924" s="29">
        <v>2394.2399999999998</v>
      </c>
      <c r="S1924" s="29">
        <v>1271.32</v>
      </c>
      <c r="T1924" s="30">
        <v>-1122.9199999999998</v>
      </c>
      <c r="U1924" s="31">
        <v>-0.46900895482491312</v>
      </c>
      <c r="V1924" s="26">
        <v>227.6</v>
      </c>
      <c r="W1924" s="26">
        <v>0</v>
      </c>
      <c r="X1924" s="27">
        <v>-227.6</v>
      </c>
      <c r="Y1924" s="28">
        <v>-1</v>
      </c>
      <c r="Z1924" s="29">
        <v>358.8</v>
      </c>
      <c r="AA1924" s="29">
        <v>307.82</v>
      </c>
      <c r="AB1924" s="30">
        <v>-50.980000000000018</v>
      </c>
      <c r="AC1924" s="32">
        <v>-0.14208472686733561</v>
      </c>
      <c r="AD1924" s="26">
        <v>3850.2</v>
      </c>
      <c r="AE1924" s="26">
        <v>1242.1500000000001</v>
      </c>
      <c r="AF1924" s="27">
        <v>-2608.0499999999997</v>
      </c>
      <c r="AG1924" s="33">
        <v>-0.67738039582359355</v>
      </c>
      <c r="AH1924" s="34">
        <v>4</v>
      </c>
      <c r="AI1924" s="34">
        <v>8</v>
      </c>
      <c r="AJ1924" s="34">
        <v>4</v>
      </c>
      <c r="AK1924" s="32">
        <v>1</v>
      </c>
      <c r="AL1924" s="35">
        <v>44056.041666666664</v>
      </c>
      <c r="AM1924" s="16"/>
    </row>
    <row r="1925" spans="1:39" ht="41.25" hidden="1" x14ac:dyDescent="0.25">
      <c r="A1925" s="25" t="s">
        <v>367</v>
      </c>
      <c r="B1925" s="25" t="s">
        <v>51</v>
      </c>
      <c r="C1925" s="39">
        <v>452146</v>
      </c>
      <c r="D1925" s="25" t="s">
        <v>2541</v>
      </c>
      <c r="E1925" s="25" t="s">
        <v>53</v>
      </c>
      <c r="F1925" s="25" t="s">
        <v>54</v>
      </c>
      <c r="G1925" s="25" t="s">
        <v>90</v>
      </c>
      <c r="H1925" s="25" t="s">
        <v>83</v>
      </c>
      <c r="I1925" s="25" t="s">
        <v>56</v>
      </c>
      <c r="J1925" s="25" t="s">
        <v>185</v>
      </c>
      <c r="K1925" s="25" t="s">
        <v>65</v>
      </c>
      <c r="L1925" s="25" t="s">
        <v>373</v>
      </c>
      <c r="M1925" s="25" t="s">
        <v>379</v>
      </c>
      <c r="N1925" s="26">
        <v>507325.11</v>
      </c>
      <c r="O1925" s="26">
        <v>523881.15</v>
      </c>
      <c r="P1925" s="27">
        <v>16556.040000000037</v>
      </c>
      <c r="Q1925" s="28">
        <v>3.263398494113575E-2</v>
      </c>
      <c r="R1925" s="29">
        <v>31710.43</v>
      </c>
      <c r="S1925" s="29">
        <v>67286.899999999994</v>
      </c>
      <c r="T1925" s="30">
        <v>35576.469999999994</v>
      </c>
      <c r="U1925" s="31">
        <v>1.1219169844117534</v>
      </c>
      <c r="V1925" s="26">
        <v>10538.76</v>
      </c>
      <c r="W1925" s="26">
        <v>23697.29</v>
      </c>
      <c r="X1925" s="27">
        <v>13158.53</v>
      </c>
      <c r="Y1925" s="28">
        <v>1.2485842736716655</v>
      </c>
      <c r="Z1925" s="29">
        <v>3689.12</v>
      </c>
      <c r="AA1925" s="29">
        <v>5686.96</v>
      </c>
      <c r="AB1925" s="30">
        <v>1997.8400000000001</v>
      </c>
      <c r="AC1925" s="32">
        <v>0.5415492041462463</v>
      </c>
      <c r="AD1925" s="26">
        <v>461386.8</v>
      </c>
      <c r="AE1925" s="26">
        <v>427210</v>
      </c>
      <c r="AF1925" s="27">
        <v>-34176.799999999988</v>
      </c>
      <c r="AG1925" s="33">
        <v>-7.4074074074074056E-2</v>
      </c>
      <c r="AH1925" s="34">
        <v>212.99</v>
      </c>
      <c r="AI1925" s="34">
        <v>333.5</v>
      </c>
      <c r="AJ1925" s="34">
        <v>120.50999999999999</v>
      </c>
      <c r="AK1925" s="32">
        <v>0.56580121132447525</v>
      </c>
      <c r="AL1925" s="35">
        <v>44299</v>
      </c>
      <c r="AM1925" s="16"/>
    </row>
    <row r="1926" spans="1:39" ht="24.75" hidden="1" x14ac:dyDescent="0.25">
      <c r="A1926" s="25" t="s">
        <v>367</v>
      </c>
      <c r="B1926" s="25" t="s">
        <v>1043</v>
      </c>
      <c r="C1926" s="39">
        <v>452148</v>
      </c>
      <c r="D1926" s="25" t="s">
        <v>2273</v>
      </c>
      <c r="E1926" s="25" t="s">
        <v>53</v>
      </c>
      <c r="F1926" s="25" t="s">
        <v>54</v>
      </c>
      <c r="G1926" s="25" t="s">
        <v>289</v>
      </c>
      <c r="H1926" s="17"/>
      <c r="I1926" s="17"/>
      <c r="J1926" s="25" t="s">
        <v>369</v>
      </c>
      <c r="K1926" s="25" t="s">
        <v>65</v>
      </c>
      <c r="L1926" s="25" t="s">
        <v>1045</v>
      </c>
      <c r="M1926" s="25" t="s">
        <v>387</v>
      </c>
      <c r="N1926" s="26">
        <v>23588.04</v>
      </c>
      <c r="O1926" s="26">
        <v>0</v>
      </c>
      <c r="P1926" s="27">
        <v>-23588.04</v>
      </c>
      <c r="Q1926" s="28">
        <v>-1</v>
      </c>
      <c r="R1926" s="29">
        <v>15492.49</v>
      </c>
      <c r="S1926" s="29">
        <v>0</v>
      </c>
      <c r="T1926" s="30">
        <v>-15492.49</v>
      </c>
      <c r="U1926" s="31">
        <v>-1</v>
      </c>
      <c r="V1926" s="26">
        <v>2404.67</v>
      </c>
      <c r="W1926" s="26">
        <v>0</v>
      </c>
      <c r="X1926" s="27">
        <v>-2404.67</v>
      </c>
      <c r="Y1926" s="28">
        <v>-1</v>
      </c>
      <c r="Z1926" s="29">
        <v>2992.5</v>
      </c>
      <c r="AA1926" s="29">
        <v>0</v>
      </c>
      <c r="AB1926" s="30">
        <v>-2992.5</v>
      </c>
      <c r="AC1926" s="32">
        <v>-1</v>
      </c>
      <c r="AD1926" s="26">
        <v>2698.38</v>
      </c>
      <c r="AE1926" s="26">
        <v>0</v>
      </c>
      <c r="AF1926" s="27">
        <v>-2698.38</v>
      </c>
      <c r="AG1926" s="33">
        <v>-1</v>
      </c>
      <c r="AH1926" s="34">
        <v>117</v>
      </c>
      <c r="AI1926" s="34">
        <v>0</v>
      </c>
      <c r="AJ1926" s="34">
        <v>-117</v>
      </c>
      <c r="AK1926" s="32">
        <v>-1</v>
      </c>
      <c r="AL1926" s="35">
        <v>43862.041655092595</v>
      </c>
      <c r="AM1926" s="16"/>
    </row>
    <row r="1927" spans="1:39" ht="24.75" hidden="1" x14ac:dyDescent="0.25">
      <c r="A1927" s="25" t="s">
        <v>367</v>
      </c>
      <c r="B1927" s="25" t="s">
        <v>1043</v>
      </c>
      <c r="C1927" s="39">
        <v>452151</v>
      </c>
      <c r="D1927" s="25" t="s">
        <v>2536</v>
      </c>
      <c r="E1927" s="25" t="s">
        <v>62</v>
      </c>
      <c r="F1927" s="25" t="s">
        <v>54</v>
      </c>
      <c r="G1927" s="25" t="s">
        <v>289</v>
      </c>
      <c r="H1927" s="17"/>
      <c r="I1927" s="17"/>
      <c r="J1927" s="25" t="s">
        <v>369</v>
      </c>
      <c r="K1927" s="25" t="s">
        <v>65</v>
      </c>
      <c r="L1927" s="25" t="s">
        <v>1045</v>
      </c>
      <c r="M1927" s="25" t="s">
        <v>374</v>
      </c>
      <c r="N1927" s="26">
        <v>314731.21999999997</v>
      </c>
      <c r="O1927" s="26">
        <v>259972.81</v>
      </c>
      <c r="P1927" s="27">
        <v>-54758.409999999974</v>
      </c>
      <c r="Q1927" s="28">
        <v>-0.17398467810088869</v>
      </c>
      <c r="R1927" s="29">
        <v>65032.3</v>
      </c>
      <c r="S1927" s="29">
        <v>53392.22</v>
      </c>
      <c r="T1927" s="30">
        <v>-11640.080000000002</v>
      </c>
      <c r="U1927" s="31">
        <v>-0.17898920997719597</v>
      </c>
      <c r="V1927" s="26">
        <v>178293.2</v>
      </c>
      <c r="W1927" s="26">
        <v>145017.95000000001</v>
      </c>
      <c r="X1927" s="27">
        <v>-33275.25</v>
      </c>
      <c r="Y1927" s="28">
        <v>-0.18663218787929095</v>
      </c>
      <c r="Z1927" s="29">
        <v>9418.89</v>
      </c>
      <c r="AA1927" s="29">
        <v>8850</v>
      </c>
      <c r="AB1927" s="30">
        <v>-568.88999999999942</v>
      </c>
      <c r="AC1927" s="32">
        <v>-6.0398836805610791E-2</v>
      </c>
      <c r="AD1927" s="26">
        <v>52350.84</v>
      </c>
      <c r="AE1927" s="26">
        <v>51666.59</v>
      </c>
      <c r="AF1927" s="27">
        <v>-684.25</v>
      </c>
      <c r="AG1927" s="33">
        <v>-1.3070468401271117E-2</v>
      </c>
      <c r="AH1927" s="34">
        <v>286.5</v>
      </c>
      <c r="AI1927" s="34">
        <v>528.25</v>
      </c>
      <c r="AJ1927" s="34">
        <v>241.75</v>
      </c>
      <c r="AK1927" s="32">
        <v>0.84380453752181506</v>
      </c>
      <c r="AL1927" s="35">
        <v>44088.041666666664</v>
      </c>
      <c r="AM1927" s="16"/>
    </row>
    <row r="1928" spans="1:39" ht="24.75" hidden="1" x14ac:dyDescent="0.25">
      <c r="A1928" s="25" t="s">
        <v>367</v>
      </c>
      <c r="B1928" s="25" t="s">
        <v>1043</v>
      </c>
      <c r="C1928" s="39">
        <v>452153</v>
      </c>
      <c r="D1928" s="25" t="s">
        <v>2524</v>
      </c>
      <c r="E1928" s="25" t="s">
        <v>53</v>
      </c>
      <c r="F1928" s="25" t="s">
        <v>63</v>
      </c>
      <c r="G1928" s="25" t="s">
        <v>56</v>
      </c>
      <c r="H1928" s="25" t="s">
        <v>56</v>
      </c>
      <c r="I1928" s="25" t="s">
        <v>56</v>
      </c>
      <c r="J1928" s="25" t="s">
        <v>369</v>
      </c>
      <c r="K1928" s="25" t="s">
        <v>65</v>
      </c>
      <c r="L1928" s="25" t="s">
        <v>1045</v>
      </c>
      <c r="M1928" s="25" t="s">
        <v>419</v>
      </c>
      <c r="N1928" s="26">
        <v>0</v>
      </c>
      <c r="O1928" s="26">
        <v>0</v>
      </c>
      <c r="P1928" s="27">
        <v>0</v>
      </c>
      <c r="Q1928" s="18"/>
      <c r="R1928" s="29">
        <v>0</v>
      </c>
      <c r="S1928" s="29">
        <v>0</v>
      </c>
      <c r="T1928" s="30">
        <v>0</v>
      </c>
      <c r="U1928" s="19"/>
      <c r="V1928" s="26">
        <v>0</v>
      </c>
      <c r="W1928" s="26">
        <v>0</v>
      </c>
      <c r="X1928" s="27">
        <v>0</v>
      </c>
      <c r="Y1928" s="18"/>
      <c r="Z1928" s="29">
        <v>0</v>
      </c>
      <c r="AA1928" s="29">
        <v>0</v>
      </c>
      <c r="AB1928" s="30">
        <v>0</v>
      </c>
      <c r="AC1928" s="19"/>
      <c r="AD1928" s="26">
        <v>0</v>
      </c>
      <c r="AE1928" s="26">
        <v>0</v>
      </c>
      <c r="AF1928" s="27">
        <v>0</v>
      </c>
      <c r="AG1928" s="18"/>
      <c r="AH1928" s="34">
        <v>0</v>
      </c>
      <c r="AI1928" s="34">
        <v>0</v>
      </c>
      <c r="AJ1928" s="34">
        <v>0</v>
      </c>
      <c r="AK1928" s="19"/>
      <c r="AL1928" s="35">
        <v>44322</v>
      </c>
      <c r="AM1928" s="16"/>
    </row>
    <row r="1929" spans="1:39" ht="41.25" hidden="1" x14ac:dyDescent="0.25">
      <c r="A1929" s="25" t="s">
        <v>367</v>
      </c>
      <c r="B1929" s="25" t="s">
        <v>51</v>
      </c>
      <c r="C1929" s="39">
        <v>452154</v>
      </c>
      <c r="D1929" s="25" t="s">
        <v>2539</v>
      </c>
      <c r="E1929" s="25" t="s">
        <v>53</v>
      </c>
      <c r="F1929" s="25" t="s">
        <v>54</v>
      </c>
      <c r="G1929" s="25" t="s">
        <v>74</v>
      </c>
      <c r="H1929" s="25" t="s">
        <v>90</v>
      </c>
      <c r="I1929" s="17"/>
      <c r="J1929" s="25" t="s">
        <v>369</v>
      </c>
      <c r="K1929" s="25" t="s">
        <v>65</v>
      </c>
      <c r="L1929" s="25" t="s">
        <v>435</v>
      </c>
      <c r="M1929" s="25" t="s">
        <v>371</v>
      </c>
      <c r="N1929" s="26">
        <v>96724.02</v>
      </c>
      <c r="O1929" s="26">
        <v>95882.58</v>
      </c>
      <c r="P1929" s="27">
        <v>-841.44000000000233</v>
      </c>
      <c r="Q1929" s="28">
        <v>-8.6993902858876447E-3</v>
      </c>
      <c r="R1929" s="29">
        <v>26011.39</v>
      </c>
      <c r="S1929" s="29">
        <v>23482.03</v>
      </c>
      <c r="T1929" s="30">
        <v>-2529.3600000000006</v>
      </c>
      <c r="U1929" s="31">
        <v>-9.7240478113626405E-2</v>
      </c>
      <c r="V1929" s="26">
        <v>48167.27</v>
      </c>
      <c r="W1929" s="26">
        <v>52979.99</v>
      </c>
      <c r="X1929" s="27">
        <v>4812.7200000000012</v>
      </c>
      <c r="Y1929" s="28">
        <v>9.9916810730606098E-2</v>
      </c>
      <c r="Z1929" s="29">
        <v>4349.5200000000004</v>
      </c>
      <c r="AA1929" s="29">
        <v>7677.53</v>
      </c>
      <c r="AB1929" s="30">
        <v>3328.0099999999993</v>
      </c>
      <c r="AC1929" s="32">
        <v>0.76514419981975001</v>
      </c>
      <c r="AD1929" s="26">
        <v>18195.84</v>
      </c>
      <c r="AE1929" s="26">
        <v>10579.65</v>
      </c>
      <c r="AF1929" s="27">
        <v>-7616.1900000000005</v>
      </c>
      <c r="AG1929" s="33">
        <v>-0.41856765062783585</v>
      </c>
      <c r="AH1929" s="34">
        <v>184.23</v>
      </c>
      <c r="AI1929" s="34">
        <v>320</v>
      </c>
      <c r="AJ1929" s="34">
        <v>135.77000000000001</v>
      </c>
      <c r="AK1929" s="32">
        <v>0.73695923573793642</v>
      </c>
      <c r="AL1929" s="35">
        <v>44322</v>
      </c>
      <c r="AM1929" s="16"/>
    </row>
    <row r="1930" spans="1:39" ht="24.75" hidden="1" x14ac:dyDescent="0.25">
      <c r="A1930" s="25" t="s">
        <v>367</v>
      </c>
      <c r="B1930" s="25" t="s">
        <v>1136</v>
      </c>
      <c r="C1930" s="39">
        <v>452155</v>
      </c>
      <c r="D1930" s="25" t="s">
        <v>5587</v>
      </c>
      <c r="E1930" s="25" t="s">
        <v>53</v>
      </c>
      <c r="F1930" s="25" t="s">
        <v>63</v>
      </c>
      <c r="G1930" s="25" t="s">
        <v>56</v>
      </c>
      <c r="H1930" s="17"/>
      <c r="I1930" s="17"/>
      <c r="J1930" s="25" t="s">
        <v>369</v>
      </c>
      <c r="K1930" s="25" t="s">
        <v>65</v>
      </c>
      <c r="L1930" s="25" t="s">
        <v>435</v>
      </c>
      <c r="M1930" s="25" t="s">
        <v>419</v>
      </c>
      <c r="N1930" s="26">
        <v>0</v>
      </c>
      <c r="O1930" s="26">
        <v>0</v>
      </c>
      <c r="P1930" s="27">
        <v>0</v>
      </c>
      <c r="Q1930" s="18"/>
      <c r="R1930" s="29">
        <v>0</v>
      </c>
      <c r="S1930" s="29">
        <v>0</v>
      </c>
      <c r="T1930" s="30">
        <v>0</v>
      </c>
      <c r="U1930" s="19"/>
      <c r="V1930" s="26">
        <v>0</v>
      </c>
      <c r="W1930" s="26">
        <v>0</v>
      </c>
      <c r="X1930" s="27">
        <v>0</v>
      </c>
      <c r="Y1930" s="18"/>
      <c r="Z1930" s="29">
        <v>0</v>
      </c>
      <c r="AA1930" s="29">
        <v>0</v>
      </c>
      <c r="AB1930" s="30">
        <v>0</v>
      </c>
      <c r="AC1930" s="19"/>
      <c r="AD1930" s="26">
        <v>0</v>
      </c>
      <c r="AE1930" s="26">
        <v>0</v>
      </c>
      <c r="AF1930" s="27">
        <v>0</v>
      </c>
      <c r="AG1930" s="18"/>
      <c r="AH1930" s="34">
        <v>0</v>
      </c>
      <c r="AI1930" s="34">
        <v>0</v>
      </c>
      <c r="AJ1930" s="34">
        <v>0</v>
      </c>
      <c r="AK1930" s="19"/>
      <c r="AL1930" s="35">
        <v>43760.041655092595</v>
      </c>
      <c r="AM1930" s="16"/>
    </row>
    <row r="1931" spans="1:39" ht="24.75" hidden="1" x14ac:dyDescent="0.25">
      <c r="A1931" s="25" t="s">
        <v>367</v>
      </c>
      <c r="B1931" s="25" t="s">
        <v>1136</v>
      </c>
      <c r="C1931" s="39">
        <v>452156</v>
      </c>
      <c r="D1931" s="25" t="s">
        <v>5588</v>
      </c>
      <c r="E1931" s="25" t="s">
        <v>53</v>
      </c>
      <c r="F1931" s="25" t="s">
        <v>63</v>
      </c>
      <c r="G1931" s="25" t="s">
        <v>56</v>
      </c>
      <c r="H1931" s="17"/>
      <c r="I1931" s="17"/>
      <c r="J1931" s="25" t="s">
        <v>369</v>
      </c>
      <c r="K1931" s="25" t="s">
        <v>65</v>
      </c>
      <c r="L1931" s="25" t="s">
        <v>435</v>
      </c>
      <c r="M1931" s="25" t="s">
        <v>419</v>
      </c>
      <c r="N1931" s="26">
        <v>0</v>
      </c>
      <c r="O1931" s="26">
        <v>15039.38</v>
      </c>
      <c r="P1931" s="27">
        <v>15039.38</v>
      </c>
      <c r="Q1931" s="18"/>
      <c r="R1931" s="29">
        <v>0</v>
      </c>
      <c r="S1931" s="29">
        <v>8210.86</v>
      </c>
      <c r="T1931" s="30">
        <v>8210.86</v>
      </c>
      <c r="U1931" s="19"/>
      <c r="V1931" s="26">
        <v>0</v>
      </c>
      <c r="W1931" s="26">
        <v>0</v>
      </c>
      <c r="X1931" s="27">
        <v>0</v>
      </c>
      <c r="Y1931" s="18"/>
      <c r="Z1931" s="29">
        <v>0</v>
      </c>
      <c r="AA1931" s="29">
        <v>69.040000000000006</v>
      </c>
      <c r="AB1931" s="30">
        <v>69.040000000000006</v>
      </c>
      <c r="AC1931" s="19"/>
      <c r="AD1931" s="26">
        <v>0</v>
      </c>
      <c r="AE1931" s="26">
        <v>6209.5</v>
      </c>
      <c r="AF1931" s="27">
        <v>6209.5</v>
      </c>
      <c r="AG1931" s="18"/>
      <c r="AH1931" s="34">
        <v>0</v>
      </c>
      <c r="AI1931" s="34">
        <v>23.25</v>
      </c>
      <c r="AJ1931" s="34">
        <v>23.25</v>
      </c>
      <c r="AK1931" s="19"/>
      <c r="AL1931" s="35">
        <v>43760.041655092595</v>
      </c>
      <c r="AM1931" s="16"/>
    </row>
    <row r="1932" spans="1:39" ht="24.75" hidden="1" x14ac:dyDescent="0.25">
      <c r="A1932" s="25" t="s">
        <v>367</v>
      </c>
      <c r="B1932" s="25" t="s">
        <v>1040</v>
      </c>
      <c r="C1932" s="39">
        <v>452157</v>
      </c>
      <c r="D1932" s="25" t="s">
        <v>2537</v>
      </c>
      <c r="E1932" s="25" t="s">
        <v>53</v>
      </c>
      <c r="F1932" s="25" t="s">
        <v>54</v>
      </c>
      <c r="G1932" s="25" t="s">
        <v>289</v>
      </c>
      <c r="H1932" s="25" t="s">
        <v>56</v>
      </c>
      <c r="I1932" s="25" t="s">
        <v>56</v>
      </c>
      <c r="J1932" s="25" t="s">
        <v>369</v>
      </c>
      <c r="K1932" s="25" t="s">
        <v>65</v>
      </c>
      <c r="L1932" s="25" t="s">
        <v>435</v>
      </c>
      <c r="M1932" s="25" t="s">
        <v>387</v>
      </c>
      <c r="N1932" s="26">
        <v>43027.89</v>
      </c>
      <c r="O1932" s="26">
        <v>23186.79</v>
      </c>
      <c r="P1932" s="27">
        <v>-19841.099999999999</v>
      </c>
      <c r="Q1932" s="28">
        <v>-0.46112184445948895</v>
      </c>
      <c r="R1932" s="29">
        <v>18849.400000000001</v>
      </c>
      <c r="S1932" s="29">
        <v>9703.33</v>
      </c>
      <c r="T1932" s="30">
        <v>-9146.0700000000015</v>
      </c>
      <c r="U1932" s="31">
        <v>-0.4852180971277601</v>
      </c>
      <c r="V1932" s="26">
        <v>21404.97</v>
      </c>
      <c r="W1932" s="26">
        <v>9718.34</v>
      </c>
      <c r="X1932" s="27">
        <v>-11686.630000000001</v>
      </c>
      <c r="Y1932" s="28">
        <v>-0.54597740618183532</v>
      </c>
      <c r="Z1932" s="29">
        <v>2773.52</v>
      </c>
      <c r="AA1932" s="29">
        <v>3658</v>
      </c>
      <c r="AB1932" s="30">
        <v>884.48</v>
      </c>
      <c r="AC1932" s="32">
        <v>0.31890161239147363</v>
      </c>
      <c r="AD1932" s="26">
        <v>0</v>
      </c>
      <c r="AE1932" s="26">
        <v>0</v>
      </c>
      <c r="AF1932" s="27">
        <v>0</v>
      </c>
      <c r="AG1932" s="18"/>
      <c r="AH1932" s="34">
        <v>159.94</v>
      </c>
      <c r="AI1932" s="34">
        <v>121</v>
      </c>
      <c r="AJ1932" s="34">
        <v>-38.94</v>
      </c>
      <c r="AK1932" s="32">
        <v>-0.24346629986244842</v>
      </c>
      <c r="AL1932" s="35">
        <v>43760.041655092595</v>
      </c>
      <c r="AM1932" s="16"/>
    </row>
    <row r="1933" spans="1:39" ht="24.75" hidden="1" x14ac:dyDescent="0.25">
      <c r="A1933" s="25" t="s">
        <v>367</v>
      </c>
      <c r="B1933" s="25" t="s">
        <v>1040</v>
      </c>
      <c r="C1933" s="39">
        <v>452158</v>
      </c>
      <c r="D1933" s="25" t="s">
        <v>2523</v>
      </c>
      <c r="E1933" s="25" t="s">
        <v>53</v>
      </c>
      <c r="F1933" s="25" t="s">
        <v>54</v>
      </c>
      <c r="G1933" s="25" t="s">
        <v>289</v>
      </c>
      <c r="H1933" s="25" t="s">
        <v>56</v>
      </c>
      <c r="I1933" s="25" t="s">
        <v>56</v>
      </c>
      <c r="J1933" s="25" t="s">
        <v>369</v>
      </c>
      <c r="K1933" s="25" t="s">
        <v>65</v>
      </c>
      <c r="L1933" s="25" t="s">
        <v>435</v>
      </c>
      <c r="M1933" s="25" t="s">
        <v>387</v>
      </c>
      <c r="N1933" s="26">
        <v>8617.83</v>
      </c>
      <c r="O1933" s="26">
        <v>10480.540000000001</v>
      </c>
      <c r="P1933" s="27">
        <v>1862.7100000000009</v>
      </c>
      <c r="Q1933" s="28">
        <v>0.21614605997101369</v>
      </c>
      <c r="R1933" s="29">
        <v>6226.2</v>
      </c>
      <c r="S1933" s="29">
        <v>3522.72</v>
      </c>
      <c r="T1933" s="30">
        <v>-2703.48</v>
      </c>
      <c r="U1933" s="31">
        <v>-0.43421027271851209</v>
      </c>
      <c r="V1933" s="26">
        <v>375.51</v>
      </c>
      <c r="W1933" s="26">
        <v>3636.2</v>
      </c>
      <c r="X1933" s="27">
        <v>3260.6899999999996</v>
      </c>
      <c r="Y1933" s="28">
        <v>8.6833639583499771</v>
      </c>
      <c r="Z1933" s="29">
        <v>624</v>
      </c>
      <c r="AA1933" s="29">
        <v>546</v>
      </c>
      <c r="AB1933" s="30">
        <v>-78</v>
      </c>
      <c r="AC1933" s="32">
        <v>-0.125</v>
      </c>
      <c r="AD1933" s="26">
        <v>1392.12</v>
      </c>
      <c r="AE1933" s="26">
        <v>2465</v>
      </c>
      <c r="AF1933" s="27">
        <v>1072.8800000000001</v>
      </c>
      <c r="AG1933" s="33">
        <v>0.77068068844639848</v>
      </c>
      <c r="AH1933" s="34">
        <v>70</v>
      </c>
      <c r="AI1933" s="34">
        <v>40</v>
      </c>
      <c r="AJ1933" s="34">
        <v>-30</v>
      </c>
      <c r="AK1933" s="32">
        <v>-0.42857142857142855</v>
      </c>
      <c r="AL1933" s="35">
        <v>43692.041655092595</v>
      </c>
      <c r="AM1933" s="16"/>
    </row>
    <row r="1934" spans="1:39" ht="24.75" hidden="1" x14ac:dyDescent="0.25">
      <c r="A1934" s="25" t="s">
        <v>367</v>
      </c>
      <c r="B1934" s="25" t="s">
        <v>1043</v>
      </c>
      <c r="C1934" s="39">
        <v>452159</v>
      </c>
      <c r="D1934" s="25" t="s">
        <v>2524</v>
      </c>
      <c r="E1934" s="25" t="s">
        <v>53</v>
      </c>
      <c r="F1934" s="25" t="s">
        <v>63</v>
      </c>
      <c r="G1934" s="25" t="s">
        <v>56</v>
      </c>
      <c r="H1934" s="25" t="s">
        <v>56</v>
      </c>
      <c r="I1934" s="25" t="s">
        <v>56</v>
      </c>
      <c r="J1934" s="25" t="s">
        <v>369</v>
      </c>
      <c r="K1934" s="25" t="s">
        <v>65</v>
      </c>
      <c r="L1934" s="25" t="s">
        <v>1045</v>
      </c>
      <c r="M1934" s="25" t="s">
        <v>419</v>
      </c>
      <c r="N1934" s="26">
        <v>0</v>
      </c>
      <c r="O1934" s="26">
        <v>0</v>
      </c>
      <c r="P1934" s="27">
        <v>0</v>
      </c>
      <c r="Q1934" s="18"/>
      <c r="R1934" s="29">
        <v>0</v>
      </c>
      <c r="S1934" s="29">
        <v>0</v>
      </c>
      <c r="T1934" s="30">
        <v>0</v>
      </c>
      <c r="U1934" s="19"/>
      <c r="V1934" s="26">
        <v>0</v>
      </c>
      <c r="W1934" s="26">
        <v>0</v>
      </c>
      <c r="X1934" s="27">
        <v>0</v>
      </c>
      <c r="Y1934" s="18"/>
      <c r="Z1934" s="29">
        <v>0</v>
      </c>
      <c r="AA1934" s="29">
        <v>0</v>
      </c>
      <c r="AB1934" s="30">
        <v>0</v>
      </c>
      <c r="AC1934" s="19"/>
      <c r="AD1934" s="26">
        <v>0</v>
      </c>
      <c r="AE1934" s="26">
        <v>0</v>
      </c>
      <c r="AF1934" s="27">
        <v>0</v>
      </c>
      <c r="AG1934" s="18"/>
      <c r="AH1934" s="34">
        <v>0</v>
      </c>
      <c r="AI1934" s="34">
        <v>0</v>
      </c>
      <c r="AJ1934" s="34">
        <v>0</v>
      </c>
      <c r="AK1934" s="19"/>
      <c r="AL1934" s="35">
        <v>43712.041655092595</v>
      </c>
      <c r="AM1934" s="16"/>
    </row>
    <row r="1935" spans="1:39" ht="24.75" hidden="1" x14ac:dyDescent="0.25">
      <c r="A1935" s="25" t="s">
        <v>367</v>
      </c>
      <c r="B1935" s="25" t="s">
        <v>1136</v>
      </c>
      <c r="C1935" s="39">
        <v>452160</v>
      </c>
      <c r="D1935" s="25" t="s">
        <v>5082</v>
      </c>
      <c r="E1935" s="25" t="s">
        <v>53</v>
      </c>
      <c r="F1935" s="25" t="s">
        <v>63</v>
      </c>
      <c r="G1935" s="25" t="s">
        <v>56</v>
      </c>
      <c r="H1935" s="17"/>
      <c r="I1935" s="17"/>
      <c r="J1935" s="17"/>
      <c r="K1935" s="25" t="s">
        <v>65</v>
      </c>
      <c r="L1935" s="25" t="s">
        <v>435</v>
      </c>
      <c r="M1935" s="25" t="s">
        <v>419</v>
      </c>
      <c r="N1935" s="26">
        <v>0</v>
      </c>
      <c r="O1935" s="26">
        <v>0</v>
      </c>
      <c r="P1935" s="27">
        <v>0</v>
      </c>
      <c r="Q1935" s="18"/>
      <c r="R1935" s="29">
        <v>0</v>
      </c>
      <c r="S1935" s="29">
        <v>0</v>
      </c>
      <c r="T1935" s="30">
        <v>0</v>
      </c>
      <c r="U1935" s="19"/>
      <c r="V1935" s="26">
        <v>0</v>
      </c>
      <c r="W1935" s="26">
        <v>0</v>
      </c>
      <c r="X1935" s="27">
        <v>0</v>
      </c>
      <c r="Y1935" s="18"/>
      <c r="Z1935" s="29">
        <v>0</v>
      </c>
      <c r="AA1935" s="29">
        <v>0</v>
      </c>
      <c r="AB1935" s="30">
        <v>0</v>
      </c>
      <c r="AC1935" s="19"/>
      <c r="AD1935" s="26">
        <v>0</v>
      </c>
      <c r="AE1935" s="26">
        <v>0</v>
      </c>
      <c r="AF1935" s="27">
        <v>0</v>
      </c>
      <c r="AG1935" s="18"/>
      <c r="AH1935" s="34">
        <v>0</v>
      </c>
      <c r="AI1935" s="34">
        <v>0</v>
      </c>
      <c r="AJ1935" s="34">
        <v>0</v>
      </c>
      <c r="AK1935" s="19"/>
      <c r="AL1935" s="35">
        <v>43712.041655092595</v>
      </c>
      <c r="AM1935" s="16"/>
    </row>
    <row r="1936" spans="1:39" ht="33" hidden="1" x14ac:dyDescent="0.25">
      <c r="A1936" s="25" t="s">
        <v>367</v>
      </c>
      <c r="B1936" s="25" t="s">
        <v>1043</v>
      </c>
      <c r="C1936" s="39">
        <v>452163</v>
      </c>
      <c r="D1936" s="25" t="s">
        <v>2453</v>
      </c>
      <c r="E1936" s="25" t="s">
        <v>53</v>
      </c>
      <c r="F1936" s="25" t="s">
        <v>63</v>
      </c>
      <c r="G1936" s="25" t="s">
        <v>56</v>
      </c>
      <c r="H1936" s="25" t="s">
        <v>56</v>
      </c>
      <c r="I1936" s="25" t="s">
        <v>56</v>
      </c>
      <c r="J1936" s="25" t="s">
        <v>369</v>
      </c>
      <c r="K1936" s="25" t="s">
        <v>65</v>
      </c>
      <c r="L1936" s="25" t="s">
        <v>1045</v>
      </c>
      <c r="M1936" s="25" t="s">
        <v>419</v>
      </c>
      <c r="N1936" s="26">
        <v>0</v>
      </c>
      <c r="O1936" s="26">
        <v>0</v>
      </c>
      <c r="P1936" s="27">
        <v>0</v>
      </c>
      <c r="Q1936" s="18"/>
      <c r="R1936" s="29">
        <v>0</v>
      </c>
      <c r="S1936" s="29">
        <v>0</v>
      </c>
      <c r="T1936" s="30">
        <v>0</v>
      </c>
      <c r="U1936" s="19"/>
      <c r="V1936" s="26">
        <v>0</v>
      </c>
      <c r="W1936" s="26">
        <v>0</v>
      </c>
      <c r="X1936" s="27">
        <v>0</v>
      </c>
      <c r="Y1936" s="18"/>
      <c r="Z1936" s="29">
        <v>0</v>
      </c>
      <c r="AA1936" s="29">
        <v>0</v>
      </c>
      <c r="AB1936" s="30">
        <v>0</v>
      </c>
      <c r="AC1936" s="19"/>
      <c r="AD1936" s="26">
        <v>0</v>
      </c>
      <c r="AE1936" s="26">
        <v>0</v>
      </c>
      <c r="AF1936" s="27">
        <v>0</v>
      </c>
      <c r="AG1936" s="18"/>
      <c r="AH1936" s="34">
        <v>0</v>
      </c>
      <c r="AI1936" s="34">
        <v>0</v>
      </c>
      <c r="AJ1936" s="34">
        <v>0</v>
      </c>
      <c r="AK1936" s="19"/>
      <c r="AL1936" s="35">
        <v>44169.041666666664</v>
      </c>
      <c r="AM1936" s="16"/>
    </row>
    <row r="1937" spans="1:39" ht="24.75" hidden="1" x14ac:dyDescent="0.25">
      <c r="A1937" s="25" t="s">
        <v>367</v>
      </c>
      <c r="B1937" s="25" t="s">
        <v>1040</v>
      </c>
      <c r="C1937" s="39">
        <v>452178</v>
      </c>
      <c r="D1937" s="25" t="s">
        <v>2527</v>
      </c>
      <c r="E1937" s="25" t="s">
        <v>53</v>
      </c>
      <c r="F1937" s="25" t="s">
        <v>54</v>
      </c>
      <c r="G1937" s="25" t="s">
        <v>289</v>
      </c>
      <c r="H1937" s="25" t="s">
        <v>56</v>
      </c>
      <c r="I1937" s="25" t="s">
        <v>56</v>
      </c>
      <c r="J1937" s="25" t="s">
        <v>401</v>
      </c>
      <c r="K1937" s="25" t="s">
        <v>65</v>
      </c>
      <c r="L1937" s="25" t="s">
        <v>484</v>
      </c>
      <c r="M1937" s="25" t="s">
        <v>406</v>
      </c>
      <c r="N1937" s="26">
        <v>5521.78</v>
      </c>
      <c r="O1937" s="26">
        <v>4367.6000000000004</v>
      </c>
      <c r="P1937" s="27">
        <v>-1154.1799999999994</v>
      </c>
      <c r="Q1937" s="28">
        <v>-0.20902317730876627</v>
      </c>
      <c r="R1937" s="29">
        <v>4010.66</v>
      </c>
      <c r="S1937" s="29">
        <v>1727.8</v>
      </c>
      <c r="T1937" s="30">
        <v>-2282.8599999999997</v>
      </c>
      <c r="U1937" s="31">
        <v>-0.56919808709788411</v>
      </c>
      <c r="V1937" s="26">
        <v>232</v>
      </c>
      <c r="W1937" s="26">
        <v>0</v>
      </c>
      <c r="X1937" s="27">
        <v>-232</v>
      </c>
      <c r="Y1937" s="28">
        <v>-1</v>
      </c>
      <c r="Z1937" s="29">
        <v>594.72</v>
      </c>
      <c r="AA1937" s="29">
        <v>428</v>
      </c>
      <c r="AB1937" s="30">
        <v>-166.72000000000003</v>
      </c>
      <c r="AC1937" s="32">
        <v>-0.28033360236750071</v>
      </c>
      <c r="AD1937" s="26">
        <v>684.4</v>
      </c>
      <c r="AE1937" s="26">
        <v>579.66999999999996</v>
      </c>
      <c r="AF1937" s="27">
        <v>-104.73000000000002</v>
      </c>
      <c r="AG1937" s="33">
        <v>-0.15302454704850968</v>
      </c>
      <c r="AH1937" s="34">
        <v>24</v>
      </c>
      <c r="AI1937" s="34">
        <v>12</v>
      </c>
      <c r="AJ1937" s="34">
        <v>-12</v>
      </c>
      <c r="AK1937" s="32">
        <v>-0.5</v>
      </c>
      <c r="AL1937" s="35">
        <v>43768.041655092595</v>
      </c>
      <c r="AM1937" s="16"/>
    </row>
    <row r="1938" spans="1:39" ht="24.75" hidden="1" x14ac:dyDescent="0.25">
      <c r="A1938" s="25" t="s">
        <v>367</v>
      </c>
      <c r="B1938" s="25" t="s">
        <v>1043</v>
      </c>
      <c r="C1938" s="39">
        <v>452181</v>
      </c>
      <c r="D1938" s="25" t="s">
        <v>2558</v>
      </c>
      <c r="E1938" s="25" t="s">
        <v>53</v>
      </c>
      <c r="F1938" s="25" t="s">
        <v>63</v>
      </c>
      <c r="G1938" s="25" t="s">
        <v>56</v>
      </c>
      <c r="H1938" s="25" t="s">
        <v>56</v>
      </c>
      <c r="I1938" s="25" t="s">
        <v>56</v>
      </c>
      <c r="J1938" s="25" t="s">
        <v>401</v>
      </c>
      <c r="K1938" s="25" t="s">
        <v>65</v>
      </c>
      <c r="L1938" s="25" t="s">
        <v>1045</v>
      </c>
      <c r="M1938" s="25" t="s">
        <v>419</v>
      </c>
      <c r="N1938" s="26">
        <v>0</v>
      </c>
      <c r="O1938" s="26">
        <v>0</v>
      </c>
      <c r="P1938" s="27">
        <v>0</v>
      </c>
      <c r="Q1938" s="18"/>
      <c r="R1938" s="29">
        <v>0</v>
      </c>
      <c r="S1938" s="29">
        <v>0</v>
      </c>
      <c r="T1938" s="30">
        <v>0</v>
      </c>
      <c r="U1938" s="19"/>
      <c r="V1938" s="26">
        <v>0</v>
      </c>
      <c r="W1938" s="26">
        <v>0</v>
      </c>
      <c r="X1938" s="27">
        <v>0</v>
      </c>
      <c r="Y1938" s="18"/>
      <c r="Z1938" s="29">
        <v>0</v>
      </c>
      <c r="AA1938" s="29">
        <v>0</v>
      </c>
      <c r="AB1938" s="30">
        <v>0</v>
      </c>
      <c r="AC1938" s="19"/>
      <c r="AD1938" s="26">
        <v>0</v>
      </c>
      <c r="AE1938" s="26">
        <v>0</v>
      </c>
      <c r="AF1938" s="27">
        <v>0</v>
      </c>
      <c r="AG1938" s="18"/>
      <c r="AH1938" s="34">
        <v>0</v>
      </c>
      <c r="AI1938" s="34">
        <v>0</v>
      </c>
      <c r="AJ1938" s="34">
        <v>0</v>
      </c>
      <c r="AK1938" s="19"/>
      <c r="AL1938" s="35">
        <v>44686</v>
      </c>
      <c r="AM1938" s="16"/>
    </row>
    <row r="1939" spans="1:39" ht="33" hidden="1" x14ac:dyDescent="0.25">
      <c r="A1939" s="25" t="s">
        <v>367</v>
      </c>
      <c r="B1939" s="25" t="s">
        <v>1040</v>
      </c>
      <c r="C1939" s="39">
        <v>631350</v>
      </c>
      <c r="D1939" s="25" t="s">
        <v>2563</v>
      </c>
      <c r="E1939" s="25" t="s">
        <v>53</v>
      </c>
      <c r="F1939" s="25" t="s">
        <v>54</v>
      </c>
      <c r="G1939" s="25" t="s">
        <v>1576</v>
      </c>
      <c r="H1939" s="25" t="s">
        <v>56</v>
      </c>
      <c r="I1939" s="25" t="s">
        <v>56</v>
      </c>
      <c r="J1939" s="25" t="s">
        <v>401</v>
      </c>
      <c r="K1939" s="25" t="s">
        <v>65</v>
      </c>
      <c r="L1939" s="25" t="s">
        <v>484</v>
      </c>
      <c r="M1939" s="25" t="s">
        <v>406</v>
      </c>
      <c r="N1939" s="26">
        <v>6364.3</v>
      </c>
      <c r="O1939" s="26">
        <v>2292.0300000000002</v>
      </c>
      <c r="P1939" s="27">
        <v>-4072.27</v>
      </c>
      <c r="Q1939" s="28">
        <v>-0.63986141445249278</v>
      </c>
      <c r="R1939" s="29">
        <v>4010.66</v>
      </c>
      <c r="S1939" s="29">
        <v>589.57000000000005</v>
      </c>
      <c r="T1939" s="30">
        <v>-3421.0899999999997</v>
      </c>
      <c r="U1939" s="31">
        <v>-0.85299925698014789</v>
      </c>
      <c r="V1939" s="26">
        <v>977.76</v>
      </c>
      <c r="W1939" s="26">
        <v>1039.98</v>
      </c>
      <c r="X1939" s="27">
        <v>62.220000000000027</v>
      </c>
      <c r="Y1939" s="28">
        <v>6.3635247913598453E-2</v>
      </c>
      <c r="Z1939" s="29">
        <v>594.72</v>
      </c>
      <c r="AA1939" s="29">
        <v>0</v>
      </c>
      <c r="AB1939" s="30">
        <v>-594.72</v>
      </c>
      <c r="AC1939" s="32">
        <v>-1</v>
      </c>
      <c r="AD1939" s="26">
        <v>781.16</v>
      </c>
      <c r="AE1939" s="26">
        <v>662.48</v>
      </c>
      <c r="AF1939" s="27">
        <v>-118.67999999999995</v>
      </c>
      <c r="AG1939" s="33">
        <v>-0.15192790209432122</v>
      </c>
      <c r="AH1939" s="34">
        <v>22</v>
      </c>
      <c r="AI1939" s="34">
        <v>0</v>
      </c>
      <c r="AJ1939" s="34">
        <v>-22</v>
      </c>
      <c r="AK1939" s="32">
        <v>-1</v>
      </c>
      <c r="AL1939" s="35">
        <v>43819.041655092595</v>
      </c>
      <c r="AM1939" s="16"/>
    </row>
    <row r="1940" spans="1:39" ht="24.75" hidden="1" x14ac:dyDescent="0.25">
      <c r="A1940" s="25" t="s">
        <v>367</v>
      </c>
      <c r="B1940" s="25" t="s">
        <v>1043</v>
      </c>
      <c r="C1940" s="39">
        <v>631387</v>
      </c>
      <c r="D1940" s="25" t="s">
        <v>2567</v>
      </c>
      <c r="E1940" s="25" t="s">
        <v>53</v>
      </c>
      <c r="F1940" s="25" t="s">
        <v>54</v>
      </c>
      <c r="G1940" s="25" t="s">
        <v>191</v>
      </c>
      <c r="H1940" s="25" t="s">
        <v>56</v>
      </c>
      <c r="I1940" s="25" t="s">
        <v>56</v>
      </c>
      <c r="J1940" s="25" t="s">
        <v>376</v>
      </c>
      <c r="K1940" s="25" t="s">
        <v>65</v>
      </c>
      <c r="L1940" s="25" t="s">
        <v>1045</v>
      </c>
      <c r="M1940" s="25" t="s">
        <v>1989</v>
      </c>
      <c r="N1940" s="26">
        <v>42157.97</v>
      </c>
      <c r="O1940" s="26">
        <v>29348.76</v>
      </c>
      <c r="P1940" s="27">
        <v>-12809.210000000003</v>
      </c>
      <c r="Q1940" s="28">
        <v>-0.30383839639337479</v>
      </c>
      <c r="R1940" s="29">
        <v>9854.4500000000007</v>
      </c>
      <c r="S1940" s="29">
        <v>3459.52</v>
      </c>
      <c r="T1940" s="30">
        <v>-6394.93</v>
      </c>
      <c r="U1940" s="31">
        <v>-0.64893829691154759</v>
      </c>
      <c r="V1940" s="26">
        <v>25861.07</v>
      </c>
      <c r="W1940" s="26">
        <v>25889.24</v>
      </c>
      <c r="X1940" s="27">
        <v>28.170000000001892</v>
      </c>
      <c r="Y1940" s="28">
        <v>1.0892820753357032E-3</v>
      </c>
      <c r="Z1940" s="29">
        <v>1200.32</v>
      </c>
      <c r="AA1940" s="29">
        <v>0</v>
      </c>
      <c r="AB1940" s="30">
        <v>-1200.32</v>
      </c>
      <c r="AC1940" s="32">
        <v>-1</v>
      </c>
      <c r="AD1940" s="26">
        <v>5242.13</v>
      </c>
      <c r="AE1940" s="26">
        <v>0</v>
      </c>
      <c r="AF1940" s="27">
        <v>-5242.13</v>
      </c>
      <c r="AG1940" s="33">
        <v>-1</v>
      </c>
      <c r="AH1940" s="34">
        <v>68</v>
      </c>
      <c r="AI1940" s="34">
        <v>19</v>
      </c>
      <c r="AJ1940" s="34">
        <v>-49</v>
      </c>
      <c r="AK1940" s="32">
        <v>-0.72058823529411764</v>
      </c>
      <c r="AL1940" s="35">
        <v>43885.041666666664</v>
      </c>
      <c r="AM1940" s="16"/>
    </row>
    <row r="1941" spans="1:39" ht="24.75" hidden="1" x14ac:dyDescent="0.25">
      <c r="A1941" s="25" t="s">
        <v>367</v>
      </c>
      <c r="B1941" s="25" t="s">
        <v>1043</v>
      </c>
      <c r="C1941" s="39">
        <v>631455</v>
      </c>
      <c r="D1941" s="25" t="s">
        <v>2568</v>
      </c>
      <c r="E1941" s="25" t="s">
        <v>53</v>
      </c>
      <c r="F1941" s="25" t="s">
        <v>63</v>
      </c>
      <c r="G1941" s="25" t="s">
        <v>56</v>
      </c>
      <c r="H1941" s="25" t="s">
        <v>56</v>
      </c>
      <c r="I1941" s="25" t="s">
        <v>56</v>
      </c>
      <c r="J1941" s="25" t="s">
        <v>1424</v>
      </c>
      <c r="K1941" s="25" t="s">
        <v>65</v>
      </c>
      <c r="L1941" s="25" t="s">
        <v>1045</v>
      </c>
      <c r="M1941" s="25" t="s">
        <v>243</v>
      </c>
      <c r="N1941" s="26">
        <v>0</v>
      </c>
      <c r="O1941" s="26">
        <v>0</v>
      </c>
      <c r="P1941" s="27">
        <v>0</v>
      </c>
      <c r="Q1941" s="18"/>
      <c r="R1941" s="29">
        <v>0</v>
      </c>
      <c r="S1941" s="29">
        <v>0</v>
      </c>
      <c r="T1941" s="30">
        <v>0</v>
      </c>
      <c r="U1941" s="19"/>
      <c r="V1941" s="26">
        <v>0</v>
      </c>
      <c r="W1941" s="26">
        <v>0</v>
      </c>
      <c r="X1941" s="27">
        <v>0</v>
      </c>
      <c r="Y1941" s="18"/>
      <c r="Z1941" s="29">
        <v>0</v>
      </c>
      <c r="AA1941" s="29">
        <v>0</v>
      </c>
      <c r="AB1941" s="30">
        <v>0</v>
      </c>
      <c r="AC1941" s="19"/>
      <c r="AD1941" s="26">
        <v>0</v>
      </c>
      <c r="AE1941" s="26">
        <v>0</v>
      </c>
      <c r="AF1941" s="27">
        <v>0</v>
      </c>
      <c r="AG1941" s="18"/>
      <c r="AH1941" s="34">
        <v>0</v>
      </c>
      <c r="AI1941" s="34">
        <v>0</v>
      </c>
      <c r="AJ1941" s="34">
        <v>0</v>
      </c>
      <c r="AK1941" s="19"/>
      <c r="AL1941" s="35">
        <v>44013.041666666664</v>
      </c>
      <c r="AM1941" s="16"/>
    </row>
    <row r="1942" spans="1:39" ht="24.75" hidden="1" x14ac:dyDescent="0.25">
      <c r="A1942" s="25" t="s">
        <v>367</v>
      </c>
      <c r="B1942" s="25" t="s">
        <v>1043</v>
      </c>
      <c r="C1942" s="39">
        <v>631459</v>
      </c>
      <c r="D1942" s="25" t="s">
        <v>2565</v>
      </c>
      <c r="E1942" s="25" t="s">
        <v>53</v>
      </c>
      <c r="F1942" s="25" t="s">
        <v>63</v>
      </c>
      <c r="G1942" s="25" t="s">
        <v>56</v>
      </c>
      <c r="H1942" s="25" t="s">
        <v>56</v>
      </c>
      <c r="I1942" s="25" t="s">
        <v>56</v>
      </c>
      <c r="J1942" s="25" t="s">
        <v>1424</v>
      </c>
      <c r="K1942" s="25" t="s">
        <v>65</v>
      </c>
      <c r="L1942" s="25" t="s">
        <v>1045</v>
      </c>
      <c r="M1942" s="25" t="s">
        <v>243</v>
      </c>
      <c r="N1942" s="26">
        <v>0</v>
      </c>
      <c r="O1942" s="26">
        <v>0</v>
      </c>
      <c r="P1942" s="27">
        <v>0</v>
      </c>
      <c r="Q1942" s="18"/>
      <c r="R1942" s="29">
        <v>0</v>
      </c>
      <c r="S1942" s="29">
        <v>0</v>
      </c>
      <c r="T1942" s="30">
        <v>0</v>
      </c>
      <c r="U1942" s="19"/>
      <c r="V1942" s="26">
        <v>0</v>
      </c>
      <c r="W1942" s="26">
        <v>0</v>
      </c>
      <c r="X1942" s="27">
        <v>0</v>
      </c>
      <c r="Y1942" s="18"/>
      <c r="Z1942" s="29">
        <v>0</v>
      </c>
      <c r="AA1942" s="29">
        <v>0</v>
      </c>
      <c r="AB1942" s="30">
        <v>0</v>
      </c>
      <c r="AC1942" s="19"/>
      <c r="AD1942" s="26">
        <v>0</v>
      </c>
      <c r="AE1942" s="26">
        <v>0</v>
      </c>
      <c r="AF1942" s="27">
        <v>0</v>
      </c>
      <c r="AG1942" s="18"/>
      <c r="AH1942" s="34">
        <v>0</v>
      </c>
      <c r="AI1942" s="34">
        <v>0</v>
      </c>
      <c r="AJ1942" s="34">
        <v>0</v>
      </c>
      <c r="AK1942" s="19"/>
      <c r="AL1942" s="35">
        <v>44013.041666666664</v>
      </c>
      <c r="AM1942" s="16"/>
    </row>
    <row r="1943" spans="1:39" ht="33" hidden="1" x14ac:dyDescent="0.25">
      <c r="A1943" s="25" t="s">
        <v>367</v>
      </c>
      <c r="B1943" s="25" t="s">
        <v>1043</v>
      </c>
      <c r="C1943" s="39">
        <v>631461</v>
      </c>
      <c r="D1943" s="25" t="s">
        <v>2557</v>
      </c>
      <c r="E1943" s="25" t="s">
        <v>53</v>
      </c>
      <c r="F1943" s="25" t="s">
        <v>63</v>
      </c>
      <c r="G1943" s="25" t="s">
        <v>56</v>
      </c>
      <c r="H1943" s="25" t="s">
        <v>56</v>
      </c>
      <c r="I1943" s="25" t="s">
        <v>56</v>
      </c>
      <c r="J1943" s="25" t="s">
        <v>1424</v>
      </c>
      <c r="K1943" s="25" t="s">
        <v>65</v>
      </c>
      <c r="L1943" s="25" t="s">
        <v>1045</v>
      </c>
      <c r="M1943" s="25" t="s">
        <v>243</v>
      </c>
      <c r="N1943" s="26">
        <v>0</v>
      </c>
      <c r="O1943" s="26">
        <v>0</v>
      </c>
      <c r="P1943" s="27">
        <v>0</v>
      </c>
      <c r="Q1943" s="18"/>
      <c r="R1943" s="29">
        <v>0</v>
      </c>
      <c r="S1943" s="29">
        <v>0</v>
      </c>
      <c r="T1943" s="30">
        <v>0</v>
      </c>
      <c r="U1943" s="19"/>
      <c r="V1943" s="26">
        <v>0</v>
      </c>
      <c r="W1943" s="26">
        <v>0</v>
      </c>
      <c r="X1943" s="27">
        <v>0</v>
      </c>
      <c r="Y1943" s="18"/>
      <c r="Z1943" s="29">
        <v>0</v>
      </c>
      <c r="AA1943" s="29">
        <v>0</v>
      </c>
      <c r="AB1943" s="30">
        <v>0</v>
      </c>
      <c r="AC1943" s="19"/>
      <c r="AD1943" s="26">
        <v>0</v>
      </c>
      <c r="AE1943" s="26">
        <v>0</v>
      </c>
      <c r="AF1943" s="27">
        <v>0</v>
      </c>
      <c r="AG1943" s="18"/>
      <c r="AH1943" s="34">
        <v>0</v>
      </c>
      <c r="AI1943" s="34">
        <v>0</v>
      </c>
      <c r="AJ1943" s="34">
        <v>0</v>
      </c>
      <c r="AK1943" s="19"/>
      <c r="AL1943" s="35">
        <v>44013.041666666664</v>
      </c>
      <c r="AM1943" s="16"/>
    </row>
    <row r="1944" spans="1:39" ht="24.75" hidden="1" x14ac:dyDescent="0.25">
      <c r="A1944" s="25" t="s">
        <v>367</v>
      </c>
      <c r="B1944" s="25" t="s">
        <v>1043</v>
      </c>
      <c r="C1944" s="39">
        <v>631462</v>
      </c>
      <c r="D1944" s="25" t="s">
        <v>2548</v>
      </c>
      <c r="E1944" s="25" t="s">
        <v>53</v>
      </c>
      <c r="F1944" s="25" t="s">
        <v>63</v>
      </c>
      <c r="G1944" s="25" t="s">
        <v>56</v>
      </c>
      <c r="H1944" s="25" t="s">
        <v>56</v>
      </c>
      <c r="I1944" s="25" t="s">
        <v>56</v>
      </c>
      <c r="J1944" s="25" t="s">
        <v>1424</v>
      </c>
      <c r="K1944" s="25" t="s">
        <v>65</v>
      </c>
      <c r="L1944" s="25" t="s">
        <v>1045</v>
      </c>
      <c r="M1944" s="25" t="s">
        <v>243</v>
      </c>
      <c r="N1944" s="26">
        <v>0</v>
      </c>
      <c r="O1944" s="26">
        <v>0</v>
      </c>
      <c r="P1944" s="27">
        <v>0</v>
      </c>
      <c r="Q1944" s="18"/>
      <c r="R1944" s="29">
        <v>0</v>
      </c>
      <c r="S1944" s="29">
        <v>0</v>
      </c>
      <c r="T1944" s="30">
        <v>0</v>
      </c>
      <c r="U1944" s="19"/>
      <c r="V1944" s="26">
        <v>0</v>
      </c>
      <c r="W1944" s="26">
        <v>0</v>
      </c>
      <c r="X1944" s="27">
        <v>0</v>
      </c>
      <c r="Y1944" s="18"/>
      <c r="Z1944" s="29">
        <v>0</v>
      </c>
      <c r="AA1944" s="29">
        <v>0</v>
      </c>
      <c r="AB1944" s="30">
        <v>0</v>
      </c>
      <c r="AC1944" s="19"/>
      <c r="AD1944" s="26">
        <v>0</v>
      </c>
      <c r="AE1944" s="26">
        <v>0</v>
      </c>
      <c r="AF1944" s="27">
        <v>0</v>
      </c>
      <c r="AG1944" s="18"/>
      <c r="AH1944" s="34">
        <v>0</v>
      </c>
      <c r="AI1944" s="34">
        <v>0</v>
      </c>
      <c r="AJ1944" s="34">
        <v>0</v>
      </c>
      <c r="AK1944" s="19"/>
      <c r="AL1944" s="35">
        <v>44013.041666666664</v>
      </c>
      <c r="AM1944" s="16"/>
    </row>
    <row r="1945" spans="1:39" ht="24.75" hidden="1" x14ac:dyDescent="0.25">
      <c r="A1945" s="25" t="s">
        <v>367</v>
      </c>
      <c r="B1945" s="25" t="s">
        <v>1043</v>
      </c>
      <c r="C1945" s="39">
        <v>631463</v>
      </c>
      <c r="D1945" s="25" t="s">
        <v>2549</v>
      </c>
      <c r="E1945" s="25" t="s">
        <v>53</v>
      </c>
      <c r="F1945" s="25" t="s">
        <v>63</v>
      </c>
      <c r="G1945" s="25" t="s">
        <v>56</v>
      </c>
      <c r="H1945" s="25" t="s">
        <v>56</v>
      </c>
      <c r="I1945" s="25" t="s">
        <v>56</v>
      </c>
      <c r="J1945" s="25" t="s">
        <v>1424</v>
      </c>
      <c r="K1945" s="25" t="s">
        <v>65</v>
      </c>
      <c r="L1945" s="25" t="s">
        <v>1045</v>
      </c>
      <c r="M1945" s="25" t="s">
        <v>243</v>
      </c>
      <c r="N1945" s="26">
        <v>0</v>
      </c>
      <c r="O1945" s="26">
        <v>0</v>
      </c>
      <c r="P1945" s="27">
        <v>0</v>
      </c>
      <c r="Q1945" s="18"/>
      <c r="R1945" s="29">
        <v>0</v>
      </c>
      <c r="S1945" s="29">
        <v>0</v>
      </c>
      <c r="T1945" s="30">
        <v>0</v>
      </c>
      <c r="U1945" s="19"/>
      <c r="V1945" s="26">
        <v>0</v>
      </c>
      <c r="W1945" s="26">
        <v>0</v>
      </c>
      <c r="X1945" s="27">
        <v>0</v>
      </c>
      <c r="Y1945" s="18"/>
      <c r="Z1945" s="29">
        <v>0</v>
      </c>
      <c r="AA1945" s="29">
        <v>0</v>
      </c>
      <c r="AB1945" s="30">
        <v>0</v>
      </c>
      <c r="AC1945" s="19"/>
      <c r="AD1945" s="26">
        <v>0</v>
      </c>
      <c r="AE1945" s="26">
        <v>0</v>
      </c>
      <c r="AF1945" s="27">
        <v>0</v>
      </c>
      <c r="AG1945" s="18"/>
      <c r="AH1945" s="34">
        <v>0</v>
      </c>
      <c r="AI1945" s="34">
        <v>0</v>
      </c>
      <c r="AJ1945" s="34">
        <v>0</v>
      </c>
      <c r="AK1945" s="19"/>
      <c r="AL1945" s="35">
        <v>44013.041666666664</v>
      </c>
      <c r="AM1945" s="16"/>
    </row>
    <row r="1946" spans="1:39" ht="24.75" hidden="1" x14ac:dyDescent="0.25">
      <c r="A1946" s="25" t="s">
        <v>367</v>
      </c>
      <c r="B1946" s="25" t="s">
        <v>1043</v>
      </c>
      <c r="C1946" s="39">
        <v>631464</v>
      </c>
      <c r="D1946" s="25" t="s">
        <v>2550</v>
      </c>
      <c r="E1946" s="25" t="s">
        <v>53</v>
      </c>
      <c r="F1946" s="25" t="s">
        <v>63</v>
      </c>
      <c r="G1946" s="25" t="s">
        <v>56</v>
      </c>
      <c r="H1946" s="25" t="s">
        <v>56</v>
      </c>
      <c r="I1946" s="25" t="s">
        <v>56</v>
      </c>
      <c r="J1946" s="25" t="s">
        <v>1424</v>
      </c>
      <c r="K1946" s="25" t="s">
        <v>65</v>
      </c>
      <c r="L1946" s="25" t="s">
        <v>1045</v>
      </c>
      <c r="M1946" s="25" t="s">
        <v>243</v>
      </c>
      <c r="N1946" s="26">
        <v>0</v>
      </c>
      <c r="O1946" s="26">
        <v>0</v>
      </c>
      <c r="P1946" s="27">
        <v>0</v>
      </c>
      <c r="Q1946" s="18"/>
      <c r="R1946" s="29">
        <v>0</v>
      </c>
      <c r="S1946" s="29">
        <v>0</v>
      </c>
      <c r="T1946" s="30">
        <v>0</v>
      </c>
      <c r="U1946" s="19"/>
      <c r="V1946" s="26">
        <v>0</v>
      </c>
      <c r="W1946" s="26">
        <v>0</v>
      </c>
      <c r="X1946" s="27">
        <v>0</v>
      </c>
      <c r="Y1946" s="18"/>
      <c r="Z1946" s="29">
        <v>0</v>
      </c>
      <c r="AA1946" s="29">
        <v>0</v>
      </c>
      <c r="AB1946" s="30">
        <v>0</v>
      </c>
      <c r="AC1946" s="19"/>
      <c r="AD1946" s="26">
        <v>0</v>
      </c>
      <c r="AE1946" s="26">
        <v>0</v>
      </c>
      <c r="AF1946" s="27">
        <v>0</v>
      </c>
      <c r="AG1946" s="18"/>
      <c r="AH1946" s="34">
        <v>0</v>
      </c>
      <c r="AI1946" s="34">
        <v>0</v>
      </c>
      <c r="AJ1946" s="34">
        <v>0</v>
      </c>
      <c r="AK1946" s="19"/>
      <c r="AL1946" s="35">
        <v>44013.041666666664</v>
      </c>
      <c r="AM1946" s="16"/>
    </row>
    <row r="1947" spans="1:39" ht="24.75" hidden="1" x14ac:dyDescent="0.25">
      <c r="A1947" s="25" t="s">
        <v>367</v>
      </c>
      <c r="B1947" s="25" t="s">
        <v>1043</v>
      </c>
      <c r="C1947" s="39">
        <v>631465</v>
      </c>
      <c r="D1947" s="25" t="s">
        <v>2551</v>
      </c>
      <c r="E1947" s="25" t="s">
        <v>53</v>
      </c>
      <c r="F1947" s="25" t="s">
        <v>63</v>
      </c>
      <c r="G1947" s="25" t="s">
        <v>56</v>
      </c>
      <c r="H1947" s="25" t="s">
        <v>56</v>
      </c>
      <c r="I1947" s="25" t="s">
        <v>56</v>
      </c>
      <c r="J1947" s="25" t="s">
        <v>1424</v>
      </c>
      <c r="K1947" s="25" t="s">
        <v>65</v>
      </c>
      <c r="L1947" s="25" t="s">
        <v>1045</v>
      </c>
      <c r="M1947" s="25" t="s">
        <v>243</v>
      </c>
      <c r="N1947" s="26">
        <v>0</v>
      </c>
      <c r="O1947" s="26">
        <v>0</v>
      </c>
      <c r="P1947" s="27">
        <v>0</v>
      </c>
      <c r="Q1947" s="18"/>
      <c r="R1947" s="29">
        <v>0</v>
      </c>
      <c r="S1947" s="29">
        <v>0</v>
      </c>
      <c r="T1947" s="30">
        <v>0</v>
      </c>
      <c r="U1947" s="19"/>
      <c r="V1947" s="26">
        <v>0</v>
      </c>
      <c r="W1947" s="26">
        <v>0</v>
      </c>
      <c r="X1947" s="27">
        <v>0</v>
      </c>
      <c r="Y1947" s="18"/>
      <c r="Z1947" s="29">
        <v>0</v>
      </c>
      <c r="AA1947" s="29">
        <v>0</v>
      </c>
      <c r="AB1947" s="30">
        <v>0</v>
      </c>
      <c r="AC1947" s="19"/>
      <c r="AD1947" s="26">
        <v>0</v>
      </c>
      <c r="AE1947" s="26">
        <v>0</v>
      </c>
      <c r="AF1947" s="27">
        <v>0</v>
      </c>
      <c r="AG1947" s="18"/>
      <c r="AH1947" s="34">
        <v>0</v>
      </c>
      <c r="AI1947" s="34">
        <v>0</v>
      </c>
      <c r="AJ1947" s="34">
        <v>0</v>
      </c>
      <c r="AK1947" s="19"/>
      <c r="AL1947" s="35">
        <v>44013.041666666664</v>
      </c>
      <c r="AM1947" s="16"/>
    </row>
    <row r="1948" spans="1:39" ht="24.75" hidden="1" x14ac:dyDescent="0.25">
      <c r="A1948" s="25" t="s">
        <v>367</v>
      </c>
      <c r="B1948" s="25" t="s">
        <v>1043</v>
      </c>
      <c r="C1948" s="39">
        <v>631467</v>
      </c>
      <c r="D1948" s="25" t="s">
        <v>2552</v>
      </c>
      <c r="E1948" s="25" t="s">
        <v>53</v>
      </c>
      <c r="F1948" s="25" t="s">
        <v>63</v>
      </c>
      <c r="G1948" s="25" t="s">
        <v>56</v>
      </c>
      <c r="H1948" s="25" t="s">
        <v>56</v>
      </c>
      <c r="I1948" s="25" t="s">
        <v>56</v>
      </c>
      <c r="J1948" s="25" t="s">
        <v>1424</v>
      </c>
      <c r="K1948" s="25" t="s">
        <v>65</v>
      </c>
      <c r="L1948" s="25" t="s">
        <v>1045</v>
      </c>
      <c r="M1948" s="25" t="s">
        <v>243</v>
      </c>
      <c r="N1948" s="26">
        <v>0</v>
      </c>
      <c r="O1948" s="26">
        <v>0</v>
      </c>
      <c r="P1948" s="27">
        <v>0</v>
      </c>
      <c r="Q1948" s="18"/>
      <c r="R1948" s="29">
        <v>0</v>
      </c>
      <c r="S1948" s="29">
        <v>0</v>
      </c>
      <c r="T1948" s="30">
        <v>0</v>
      </c>
      <c r="U1948" s="19"/>
      <c r="V1948" s="26">
        <v>0</v>
      </c>
      <c r="W1948" s="26">
        <v>0</v>
      </c>
      <c r="X1948" s="27">
        <v>0</v>
      </c>
      <c r="Y1948" s="18"/>
      <c r="Z1948" s="29">
        <v>0</v>
      </c>
      <c r="AA1948" s="29">
        <v>0</v>
      </c>
      <c r="AB1948" s="30">
        <v>0</v>
      </c>
      <c r="AC1948" s="19"/>
      <c r="AD1948" s="26">
        <v>0</v>
      </c>
      <c r="AE1948" s="26">
        <v>0</v>
      </c>
      <c r="AF1948" s="27">
        <v>0</v>
      </c>
      <c r="AG1948" s="18"/>
      <c r="AH1948" s="34">
        <v>0</v>
      </c>
      <c r="AI1948" s="34">
        <v>0</v>
      </c>
      <c r="AJ1948" s="34">
        <v>0</v>
      </c>
      <c r="AK1948" s="19"/>
      <c r="AL1948" s="35">
        <v>44013.041666666664</v>
      </c>
      <c r="AM1948" s="16"/>
    </row>
    <row r="1949" spans="1:39" ht="24.75" hidden="1" x14ac:dyDescent="0.25">
      <c r="A1949" s="25" t="s">
        <v>367</v>
      </c>
      <c r="B1949" s="25" t="s">
        <v>1043</v>
      </c>
      <c r="C1949" s="39">
        <v>631468</v>
      </c>
      <c r="D1949" s="25" t="s">
        <v>2542</v>
      </c>
      <c r="E1949" s="25" t="s">
        <v>53</v>
      </c>
      <c r="F1949" s="25" t="s">
        <v>63</v>
      </c>
      <c r="G1949" s="25" t="s">
        <v>56</v>
      </c>
      <c r="H1949" s="25" t="s">
        <v>56</v>
      </c>
      <c r="I1949" s="25" t="s">
        <v>56</v>
      </c>
      <c r="J1949" s="25" t="s">
        <v>1424</v>
      </c>
      <c r="K1949" s="25" t="s">
        <v>65</v>
      </c>
      <c r="L1949" s="25" t="s">
        <v>1045</v>
      </c>
      <c r="M1949" s="25" t="s">
        <v>243</v>
      </c>
      <c r="N1949" s="26">
        <v>0</v>
      </c>
      <c r="O1949" s="26">
        <v>0</v>
      </c>
      <c r="P1949" s="27">
        <v>0</v>
      </c>
      <c r="Q1949" s="18"/>
      <c r="R1949" s="29">
        <v>0</v>
      </c>
      <c r="S1949" s="29">
        <v>0</v>
      </c>
      <c r="T1949" s="30">
        <v>0</v>
      </c>
      <c r="U1949" s="19"/>
      <c r="V1949" s="26">
        <v>0</v>
      </c>
      <c r="W1949" s="26">
        <v>0</v>
      </c>
      <c r="X1949" s="27">
        <v>0</v>
      </c>
      <c r="Y1949" s="18"/>
      <c r="Z1949" s="29">
        <v>0</v>
      </c>
      <c r="AA1949" s="29">
        <v>0</v>
      </c>
      <c r="AB1949" s="30">
        <v>0</v>
      </c>
      <c r="AC1949" s="19"/>
      <c r="AD1949" s="26">
        <v>0</v>
      </c>
      <c r="AE1949" s="26">
        <v>0</v>
      </c>
      <c r="AF1949" s="27">
        <v>0</v>
      </c>
      <c r="AG1949" s="18"/>
      <c r="AH1949" s="34">
        <v>0</v>
      </c>
      <c r="AI1949" s="34">
        <v>0</v>
      </c>
      <c r="AJ1949" s="34">
        <v>0</v>
      </c>
      <c r="AK1949" s="19"/>
      <c r="AL1949" s="35">
        <v>44013.041666666664</v>
      </c>
      <c r="AM1949" s="16"/>
    </row>
    <row r="1950" spans="1:39" ht="24.75" hidden="1" x14ac:dyDescent="0.25">
      <c r="A1950" s="25" t="s">
        <v>367</v>
      </c>
      <c r="B1950" s="25" t="s">
        <v>1043</v>
      </c>
      <c r="C1950" s="39">
        <v>631469</v>
      </c>
      <c r="D1950" s="25" t="s">
        <v>2553</v>
      </c>
      <c r="E1950" s="25" t="s">
        <v>53</v>
      </c>
      <c r="F1950" s="25" t="s">
        <v>63</v>
      </c>
      <c r="G1950" s="25" t="s">
        <v>56</v>
      </c>
      <c r="H1950" s="25" t="s">
        <v>56</v>
      </c>
      <c r="I1950" s="25" t="s">
        <v>56</v>
      </c>
      <c r="J1950" s="25" t="s">
        <v>1424</v>
      </c>
      <c r="K1950" s="25" t="s">
        <v>65</v>
      </c>
      <c r="L1950" s="25" t="s">
        <v>1045</v>
      </c>
      <c r="M1950" s="25" t="s">
        <v>243</v>
      </c>
      <c r="N1950" s="26">
        <v>0</v>
      </c>
      <c r="O1950" s="26">
        <v>3099.93</v>
      </c>
      <c r="P1950" s="27">
        <v>3099.93</v>
      </c>
      <c r="Q1950" s="18"/>
      <c r="R1950" s="29">
        <v>0</v>
      </c>
      <c r="S1950" s="29">
        <v>0</v>
      </c>
      <c r="T1950" s="30">
        <v>0</v>
      </c>
      <c r="U1950" s="19"/>
      <c r="V1950" s="26">
        <v>0</v>
      </c>
      <c r="W1950" s="26">
        <v>0</v>
      </c>
      <c r="X1950" s="27">
        <v>0</v>
      </c>
      <c r="Y1950" s="18"/>
      <c r="Z1950" s="29">
        <v>0</v>
      </c>
      <c r="AA1950" s="29">
        <v>0</v>
      </c>
      <c r="AB1950" s="30">
        <v>0</v>
      </c>
      <c r="AC1950" s="19"/>
      <c r="AD1950" s="26">
        <v>0</v>
      </c>
      <c r="AE1950" s="26">
        <v>0</v>
      </c>
      <c r="AF1950" s="27">
        <v>0</v>
      </c>
      <c r="AG1950" s="18"/>
      <c r="AH1950" s="34">
        <v>0</v>
      </c>
      <c r="AI1950" s="34">
        <v>0</v>
      </c>
      <c r="AJ1950" s="34">
        <v>0</v>
      </c>
      <c r="AK1950" s="19"/>
      <c r="AL1950" s="35">
        <v>44013.041666666664</v>
      </c>
      <c r="AM1950" s="16"/>
    </row>
    <row r="1951" spans="1:39" ht="41.25" hidden="1" x14ac:dyDescent="0.25">
      <c r="A1951" s="25" t="s">
        <v>367</v>
      </c>
      <c r="B1951" s="25" t="s">
        <v>1043</v>
      </c>
      <c r="C1951" s="39">
        <v>631470</v>
      </c>
      <c r="D1951" s="25" t="s">
        <v>2564</v>
      </c>
      <c r="E1951" s="25" t="s">
        <v>53</v>
      </c>
      <c r="F1951" s="25" t="s">
        <v>63</v>
      </c>
      <c r="G1951" s="25" t="s">
        <v>56</v>
      </c>
      <c r="H1951" s="25" t="s">
        <v>56</v>
      </c>
      <c r="I1951" s="25" t="s">
        <v>56</v>
      </c>
      <c r="J1951" s="25" t="s">
        <v>1424</v>
      </c>
      <c r="K1951" s="25" t="s">
        <v>65</v>
      </c>
      <c r="L1951" s="25" t="s">
        <v>1045</v>
      </c>
      <c r="M1951" s="25" t="s">
        <v>243</v>
      </c>
      <c r="N1951" s="26">
        <v>0</v>
      </c>
      <c r="O1951" s="26">
        <v>2418.33</v>
      </c>
      <c r="P1951" s="27">
        <v>2418.33</v>
      </c>
      <c r="Q1951" s="18"/>
      <c r="R1951" s="29">
        <v>0</v>
      </c>
      <c r="S1951" s="29">
        <v>0</v>
      </c>
      <c r="T1951" s="30">
        <v>0</v>
      </c>
      <c r="U1951" s="19"/>
      <c r="V1951" s="26">
        <v>0</v>
      </c>
      <c r="W1951" s="26">
        <v>0</v>
      </c>
      <c r="X1951" s="27">
        <v>0</v>
      </c>
      <c r="Y1951" s="18"/>
      <c r="Z1951" s="29">
        <v>0</v>
      </c>
      <c r="AA1951" s="29">
        <v>0</v>
      </c>
      <c r="AB1951" s="30">
        <v>0</v>
      </c>
      <c r="AC1951" s="19"/>
      <c r="AD1951" s="26">
        <v>0</v>
      </c>
      <c r="AE1951" s="26">
        <v>0</v>
      </c>
      <c r="AF1951" s="27">
        <v>0</v>
      </c>
      <c r="AG1951" s="18"/>
      <c r="AH1951" s="34">
        <v>0</v>
      </c>
      <c r="AI1951" s="34">
        <v>0</v>
      </c>
      <c r="AJ1951" s="34">
        <v>0</v>
      </c>
      <c r="AK1951" s="19"/>
      <c r="AL1951" s="35">
        <v>44013.041666666664</v>
      </c>
      <c r="AM1951" s="16"/>
    </row>
    <row r="1952" spans="1:39" ht="33" hidden="1" x14ac:dyDescent="0.25">
      <c r="A1952" s="25" t="s">
        <v>367</v>
      </c>
      <c r="B1952" s="25" t="s">
        <v>1136</v>
      </c>
      <c r="C1952" s="39">
        <v>632381</v>
      </c>
      <c r="D1952" s="25" t="s">
        <v>2581</v>
      </c>
      <c r="E1952" s="25" t="s">
        <v>53</v>
      </c>
      <c r="F1952" s="25" t="s">
        <v>54</v>
      </c>
      <c r="G1952" s="25" t="s">
        <v>75</v>
      </c>
      <c r="H1952" s="17"/>
      <c r="I1952" s="17"/>
      <c r="J1952" s="25" t="s">
        <v>376</v>
      </c>
      <c r="K1952" s="25" t="s">
        <v>65</v>
      </c>
      <c r="L1952" s="25" t="s">
        <v>418</v>
      </c>
      <c r="M1952" s="25" t="s">
        <v>371</v>
      </c>
      <c r="N1952" s="26">
        <v>52498.39</v>
      </c>
      <c r="O1952" s="26">
        <v>43282.45</v>
      </c>
      <c r="P1952" s="27">
        <v>-9215.9400000000023</v>
      </c>
      <c r="Q1952" s="28">
        <v>-0.17554709773004473</v>
      </c>
      <c r="R1952" s="29">
        <v>25611.8</v>
      </c>
      <c r="S1952" s="29">
        <v>16429.11</v>
      </c>
      <c r="T1952" s="30">
        <v>-9182.6899999999987</v>
      </c>
      <c r="U1952" s="31">
        <v>-0.35853356655916407</v>
      </c>
      <c r="V1952" s="26">
        <v>19232.349999999999</v>
      </c>
      <c r="W1952" s="26">
        <v>18941.080000000002</v>
      </c>
      <c r="X1952" s="27">
        <v>-291.2699999999968</v>
      </c>
      <c r="Y1952" s="28">
        <v>-1.5144795097842792E-2</v>
      </c>
      <c r="Z1952" s="29">
        <v>6499.24</v>
      </c>
      <c r="AA1952" s="29">
        <v>5532</v>
      </c>
      <c r="AB1952" s="30">
        <v>-967.23999999999978</v>
      </c>
      <c r="AC1952" s="32">
        <v>-0.14882355475409428</v>
      </c>
      <c r="AD1952" s="26">
        <v>1155</v>
      </c>
      <c r="AE1952" s="26">
        <v>2380.2600000000002</v>
      </c>
      <c r="AF1952" s="27">
        <v>1225.2600000000002</v>
      </c>
      <c r="AG1952" s="33">
        <v>1.0608311688311691</v>
      </c>
      <c r="AH1952" s="34">
        <v>204.71</v>
      </c>
      <c r="AI1952" s="34">
        <v>184</v>
      </c>
      <c r="AJ1952" s="34">
        <v>-20.710000000000008</v>
      </c>
      <c r="AK1952" s="32">
        <v>-0.10116750525133118</v>
      </c>
      <c r="AL1952" s="35">
        <v>44648</v>
      </c>
      <c r="AM1952" s="16"/>
    </row>
    <row r="1953" spans="1:39" ht="24.75" hidden="1" x14ac:dyDescent="0.25">
      <c r="A1953" s="25" t="s">
        <v>367</v>
      </c>
      <c r="B1953" s="25" t="s">
        <v>51</v>
      </c>
      <c r="C1953" s="39">
        <v>632672</v>
      </c>
      <c r="D1953" s="25" t="s">
        <v>395</v>
      </c>
      <c r="E1953" s="25" t="s">
        <v>53</v>
      </c>
      <c r="F1953" s="25" t="s">
        <v>54</v>
      </c>
      <c r="G1953" s="25" t="s">
        <v>112</v>
      </c>
      <c r="H1953" s="17"/>
      <c r="I1953" s="17"/>
      <c r="J1953" s="25" t="s">
        <v>381</v>
      </c>
      <c r="K1953" s="25" t="s">
        <v>65</v>
      </c>
      <c r="L1953" s="25" t="s">
        <v>396</v>
      </c>
      <c r="M1953" s="25" t="s">
        <v>371</v>
      </c>
      <c r="N1953" s="26">
        <v>13376.76</v>
      </c>
      <c r="O1953" s="26">
        <v>19553.509999999998</v>
      </c>
      <c r="P1953" s="27">
        <v>6176.7499999999982</v>
      </c>
      <c r="Q1953" s="28">
        <v>0.46175232268501476</v>
      </c>
      <c r="R1953" s="29">
        <v>10524.15</v>
      </c>
      <c r="S1953" s="29">
        <v>10702.3</v>
      </c>
      <c r="T1953" s="30">
        <v>178.14999999999964</v>
      </c>
      <c r="U1953" s="31">
        <v>1.6927732881040242E-2</v>
      </c>
      <c r="V1953" s="26">
        <v>1198.69</v>
      </c>
      <c r="W1953" s="26">
        <v>1102.4100000000001</v>
      </c>
      <c r="X1953" s="27">
        <v>-96.279999999999973</v>
      </c>
      <c r="Y1953" s="28">
        <v>-8.0321017110345436E-2</v>
      </c>
      <c r="Z1953" s="29">
        <v>1653.92</v>
      </c>
      <c r="AA1953" s="29">
        <v>1809.65</v>
      </c>
      <c r="AB1953" s="30">
        <v>155.73000000000002</v>
      </c>
      <c r="AC1953" s="32">
        <v>9.4158121311792603E-2</v>
      </c>
      <c r="AD1953" s="26">
        <v>0</v>
      </c>
      <c r="AE1953" s="26">
        <v>5939.15</v>
      </c>
      <c r="AF1953" s="27">
        <v>5939.15</v>
      </c>
      <c r="AG1953" s="18"/>
      <c r="AH1953" s="34">
        <v>52</v>
      </c>
      <c r="AI1953" s="34">
        <v>93.5</v>
      </c>
      <c r="AJ1953" s="34">
        <v>41.5</v>
      </c>
      <c r="AK1953" s="32">
        <v>0.79807692307692313</v>
      </c>
      <c r="AL1953" s="35">
        <v>44344.041666666664</v>
      </c>
      <c r="AM1953" s="16"/>
    </row>
    <row r="1954" spans="1:39" ht="24.75" hidden="1" x14ac:dyDescent="0.25">
      <c r="A1954" s="25" t="s">
        <v>367</v>
      </c>
      <c r="B1954" s="25" t="s">
        <v>1043</v>
      </c>
      <c r="C1954" s="39">
        <v>632710</v>
      </c>
      <c r="D1954" s="25" t="s">
        <v>2360</v>
      </c>
      <c r="E1954" s="25" t="s">
        <v>53</v>
      </c>
      <c r="F1954" s="25" t="s">
        <v>54</v>
      </c>
      <c r="G1954" s="25" t="s">
        <v>90</v>
      </c>
      <c r="H1954" s="25" t="s">
        <v>56</v>
      </c>
      <c r="I1954" s="25" t="s">
        <v>56</v>
      </c>
      <c r="J1954" s="25" t="s">
        <v>185</v>
      </c>
      <c r="K1954" s="25" t="s">
        <v>65</v>
      </c>
      <c r="L1954" s="25" t="s">
        <v>1045</v>
      </c>
      <c r="M1954" s="25" t="s">
        <v>374</v>
      </c>
      <c r="N1954" s="26">
        <v>505473.03</v>
      </c>
      <c r="O1954" s="26">
        <v>463428.56</v>
      </c>
      <c r="P1954" s="27">
        <v>-42044.47000000003</v>
      </c>
      <c r="Q1954" s="28">
        <v>-8.3178463547303461E-2</v>
      </c>
      <c r="R1954" s="29">
        <v>28490.85</v>
      </c>
      <c r="S1954" s="29">
        <v>49775.43</v>
      </c>
      <c r="T1954" s="30">
        <v>21284.58</v>
      </c>
      <c r="U1954" s="31">
        <v>0.74706721631681761</v>
      </c>
      <c r="V1954" s="26">
        <v>2235.14</v>
      </c>
      <c r="W1954" s="26">
        <v>2488.79</v>
      </c>
      <c r="X1954" s="27">
        <v>253.65000000000009</v>
      </c>
      <c r="Y1954" s="28">
        <v>0.11348282434209943</v>
      </c>
      <c r="Z1954" s="29">
        <v>2164.96</v>
      </c>
      <c r="AA1954" s="29">
        <v>2635.19</v>
      </c>
      <c r="AB1954" s="30">
        <v>470.23</v>
      </c>
      <c r="AC1954" s="32">
        <v>0.21720031778878132</v>
      </c>
      <c r="AD1954" s="26">
        <v>472582.08</v>
      </c>
      <c r="AE1954" s="26">
        <v>407946.15</v>
      </c>
      <c r="AF1954" s="27">
        <v>-64635.929999999993</v>
      </c>
      <c r="AG1954" s="33">
        <v>-0.1367718598216843</v>
      </c>
      <c r="AH1954" s="34">
        <v>192</v>
      </c>
      <c r="AI1954" s="34">
        <v>146</v>
      </c>
      <c r="AJ1954" s="34">
        <v>-46</v>
      </c>
      <c r="AK1954" s="32">
        <v>-0.23958333333333334</v>
      </c>
      <c r="AL1954" s="35">
        <v>44001.041666666664</v>
      </c>
      <c r="AM1954" s="16"/>
    </row>
    <row r="1955" spans="1:39" ht="41.25" hidden="1" x14ac:dyDescent="0.25">
      <c r="A1955" s="25" t="s">
        <v>367</v>
      </c>
      <c r="B1955" s="25" t="s">
        <v>1040</v>
      </c>
      <c r="C1955" s="39">
        <v>632730</v>
      </c>
      <c r="D1955" s="25" t="s">
        <v>2584</v>
      </c>
      <c r="E1955" s="25" t="s">
        <v>53</v>
      </c>
      <c r="F1955" s="25" t="s">
        <v>54</v>
      </c>
      <c r="G1955" s="25" t="s">
        <v>990</v>
      </c>
      <c r="H1955" s="17"/>
      <c r="I1955" s="17"/>
      <c r="J1955" s="25" t="s">
        <v>401</v>
      </c>
      <c r="K1955" s="25" t="s">
        <v>65</v>
      </c>
      <c r="L1955" s="25" t="s">
        <v>484</v>
      </c>
      <c r="M1955" s="25" t="s">
        <v>1989</v>
      </c>
      <c r="N1955" s="26">
        <v>0</v>
      </c>
      <c r="O1955" s="26">
        <v>82167.78</v>
      </c>
      <c r="P1955" s="27">
        <v>82167.78</v>
      </c>
      <c r="Q1955" s="18"/>
      <c r="R1955" s="29">
        <v>0</v>
      </c>
      <c r="S1955" s="29">
        <v>6229.28</v>
      </c>
      <c r="T1955" s="30">
        <v>6229.28</v>
      </c>
      <c r="U1955" s="19"/>
      <c r="V1955" s="26">
        <v>0</v>
      </c>
      <c r="W1955" s="26">
        <v>0</v>
      </c>
      <c r="X1955" s="27">
        <v>0</v>
      </c>
      <c r="Y1955" s="18"/>
      <c r="Z1955" s="29">
        <v>0</v>
      </c>
      <c r="AA1955" s="29">
        <v>0</v>
      </c>
      <c r="AB1955" s="30">
        <v>0</v>
      </c>
      <c r="AC1955" s="19"/>
      <c r="AD1955" s="26">
        <v>0</v>
      </c>
      <c r="AE1955" s="26">
        <v>75938.5</v>
      </c>
      <c r="AF1955" s="27">
        <v>75938.5</v>
      </c>
      <c r="AG1955" s="18"/>
      <c r="AH1955" s="34">
        <v>0</v>
      </c>
      <c r="AI1955" s="34">
        <v>0</v>
      </c>
      <c r="AJ1955" s="34">
        <v>0</v>
      </c>
      <c r="AK1955" s="19"/>
      <c r="AL1955" s="35">
        <v>43720.041655092595</v>
      </c>
      <c r="AM1955" s="16"/>
    </row>
    <row r="1956" spans="1:39" ht="24.75" hidden="1" x14ac:dyDescent="0.25">
      <c r="A1956" s="25" t="s">
        <v>367</v>
      </c>
      <c r="B1956" s="25" t="s">
        <v>1043</v>
      </c>
      <c r="C1956" s="39">
        <v>632757</v>
      </c>
      <c r="D1956" s="25" t="s">
        <v>2358</v>
      </c>
      <c r="E1956" s="25" t="s">
        <v>53</v>
      </c>
      <c r="F1956" s="25" t="s">
        <v>54</v>
      </c>
      <c r="G1956" s="25" t="s">
        <v>90</v>
      </c>
      <c r="H1956" s="25" t="s">
        <v>83</v>
      </c>
      <c r="I1956" s="25" t="s">
        <v>56</v>
      </c>
      <c r="J1956" s="25" t="s">
        <v>381</v>
      </c>
      <c r="K1956" s="25" t="s">
        <v>58</v>
      </c>
      <c r="L1956" s="25" t="s">
        <v>1045</v>
      </c>
      <c r="M1956" s="25" t="s">
        <v>1989</v>
      </c>
      <c r="N1956" s="26">
        <v>299927.56</v>
      </c>
      <c r="O1956" s="26">
        <v>333533.03000000003</v>
      </c>
      <c r="P1956" s="27">
        <v>33605.47000000003</v>
      </c>
      <c r="Q1956" s="28">
        <v>0.11204528853567185</v>
      </c>
      <c r="R1956" s="29">
        <v>8261.2800000000007</v>
      </c>
      <c r="S1956" s="29">
        <v>33159.5</v>
      </c>
      <c r="T1956" s="30">
        <v>24898.22</v>
      </c>
      <c r="U1956" s="31">
        <v>3.0138453121065982</v>
      </c>
      <c r="V1956" s="26">
        <v>191448.63</v>
      </c>
      <c r="W1956" s="26">
        <v>206120.86</v>
      </c>
      <c r="X1956" s="27">
        <v>14672.229999999981</v>
      </c>
      <c r="Y1956" s="28">
        <v>7.6637947213307203E-2</v>
      </c>
      <c r="Z1956" s="29">
        <v>394</v>
      </c>
      <c r="AA1956" s="29">
        <v>1295.18</v>
      </c>
      <c r="AB1956" s="30">
        <v>901.18000000000006</v>
      </c>
      <c r="AC1956" s="32">
        <v>2.2872588832487311</v>
      </c>
      <c r="AD1956" s="26">
        <v>99823.65</v>
      </c>
      <c r="AE1956" s="26">
        <v>92957.49</v>
      </c>
      <c r="AF1956" s="27">
        <v>-6866.1599999999889</v>
      </c>
      <c r="AG1956" s="33">
        <v>-6.8782898641754631E-2</v>
      </c>
      <c r="AH1956" s="34">
        <v>38</v>
      </c>
      <c r="AI1956" s="34">
        <v>255.5</v>
      </c>
      <c r="AJ1956" s="34">
        <v>217.5</v>
      </c>
      <c r="AK1956" s="32">
        <v>5.7236842105263159</v>
      </c>
      <c r="AL1956" s="35">
        <v>43876.041655092595</v>
      </c>
      <c r="AM1956" s="16"/>
    </row>
    <row r="1957" spans="1:39" ht="33" hidden="1" x14ac:dyDescent="0.25">
      <c r="A1957" s="25" t="s">
        <v>367</v>
      </c>
      <c r="B1957" s="25" t="s">
        <v>51</v>
      </c>
      <c r="C1957" s="39">
        <v>632760</v>
      </c>
      <c r="D1957" s="25" t="s">
        <v>383</v>
      </c>
      <c r="E1957" s="25" t="s">
        <v>53</v>
      </c>
      <c r="F1957" s="25" t="s">
        <v>54</v>
      </c>
      <c r="G1957" s="25" t="s">
        <v>236</v>
      </c>
      <c r="H1957" s="17"/>
      <c r="I1957" s="17"/>
      <c r="J1957" s="25" t="s">
        <v>381</v>
      </c>
      <c r="K1957" s="25" t="s">
        <v>58</v>
      </c>
      <c r="L1957" s="25" t="s">
        <v>384</v>
      </c>
      <c r="M1957" s="25" t="s">
        <v>379</v>
      </c>
      <c r="N1957" s="26">
        <v>390385.43</v>
      </c>
      <c r="O1957" s="26">
        <v>262048</v>
      </c>
      <c r="P1957" s="27">
        <v>-128337.43</v>
      </c>
      <c r="Q1957" s="28">
        <v>-0.32874544011542645</v>
      </c>
      <c r="R1957" s="29">
        <v>6134.84</v>
      </c>
      <c r="S1957" s="29">
        <v>33728.58</v>
      </c>
      <c r="T1957" s="30">
        <v>27593.74</v>
      </c>
      <c r="U1957" s="31">
        <v>4.4978744351930944</v>
      </c>
      <c r="V1957" s="26">
        <v>0</v>
      </c>
      <c r="W1957" s="26">
        <v>129.66999999999999</v>
      </c>
      <c r="X1957" s="27">
        <v>129.66999999999999</v>
      </c>
      <c r="Y1957" s="18"/>
      <c r="Z1957" s="29">
        <v>0</v>
      </c>
      <c r="AA1957" s="29">
        <v>762.24</v>
      </c>
      <c r="AB1957" s="30">
        <v>762.24</v>
      </c>
      <c r="AC1957" s="19"/>
      <c r="AD1957" s="26">
        <v>384250.59</v>
      </c>
      <c r="AE1957" s="26">
        <v>227427.51</v>
      </c>
      <c r="AF1957" s="27">
        <v>-156823.08000000002</v>
      </c>
      <c r="AG1957" s="33">
        <v>-0.40812710268057106</v>
      </c>
      <c r="AH1957" s="34">
        <v>72</v>
      </c>
      <c r="AI1957" s="34">
        <v>85.5</v>
      </c>
      <c r="AJ1957" s="34">
        <v>13.5</v>
      </c>
      <c r="AK1957" s="32">
        <v>0.1875</v>
      </c>
      <c r="AL1957" s="35">
        <v>44540.041666666664</v>
      </c>
      <c r="AM1957" s="16"/>
    </row>
    <row r="1958" spans="1:39" ht="57.75" hidden="1" x14ac:dyDescent="0.25">
      <c r="A1958" s="25" t="s">
        <v>367</v>
      </c>
      <c r="B1958" s="25" t="s">
        <v>1040</v>
      </c>
      <c r="C1958" s="39">
        <v>632820</v>
      </c>
      <c r="D1958" s="25" t="s">
        <v>2580</v>
      </c>
      <c r="E1958" s="25" t="s">
        <v>53</v>
      </c>
      <c r="F1958" s="25" t="s">
        <v>54</v>
      </c>
      <c r="G1958" s="25" t="s">
        <v>990</v>
      </c>
      <c r="H1958" s="17"/>
      <c r="I1958" s="17"/>
      <c r="J1958" s="25" t="s">
        <v>401</v>
      </c>
      <c r="K1958" s="25" t="s">
        <v>65</v>
      </c>
      <c r="L1958" s="25" t="s">
        <v>484</v>
      </c>
      <c r="M1958" s="25" t="s">
        <v>2033</v>
      </c>
      <c r="N1958" s="26">
        <v>0</v>
      </c>
      <c r="O1958" s="26">
        <v>36614.160000000003</v>
      </c>
      <c r="P1958" s="27">
        <v>36614.160000000003</v>
      </c>
      <c r="Q1958" s="18"/>
      <c r="R1958" s="29">
        <v>0</v>
      </c>
      <c r="S1958" s="29">
        <v>2854.94</v>
      </c>
      <c r="T1958" s="30">
        <v>2854.94</v>
      </c>
      <c r="U1958" s="19"/>
      <c r="V1958" s="26">
        <v>0</v>
      </c>
      <c r="W1958" s="26">
        <v>0</v>
      </c>
      <c r="X1958" s="27">
        <v>0</v>
      </c>
      <c r="Y1958" s="18"/>
      <c r="Z1958" s="29">
        <v>0</v>
      </c>
      <c r="AA1958" s="29">
        <v>0</v>
      </c>
      <c r="AB1958" s="30">
        <v>0</v>
      </c>
      <c r="AC1958" s="19"/>
      <c r="AD1958" s="26">
        <v>0</v>
      </c>
      <c r="AE1958" s="26">
        <v>33759.22</v>
      </c>
      <c r="AF1958" s="27">
        <v>33759.22</v>
      </c>
      <c r="AG1958" s="18"/>
      <c r="AH1958" s="34">
        <v>0</v>
      </c>
      <c r="AI1958" s="34">
        <v>0</v>
      </c>
      <c r="AJ1958" s="34">
        <v>0</v>
      </c>
      <c r="AK1958" s="19"/>
      <c r="AL1958" s="35">
        <v>43720.041655092595</v>
      </c>
      <c r="AM1958" s="16"/>
    </row>
    <row r="1959" spans="1:39" ht="82.5" hidden="1" x14ac:dyDescent="0.25">
      <c r="A1959" s="25" t="s">
        <v>367</v>
      </c>
      <c r="B1959" s="25" t="s">
        <v>1040</v>
      </c>
      <c r="C1959" s="39">
        <v>632821</v>
      </c>
      <c r="D1959" s="25" t="s">
        <v>2562</v>
      </c>
      <c r="E1959" s="25" t="s">
        <v>53</v>
      </c>
      <c r="F1959" s="25" t="s">
        <v>54</v>
      </c>
      <c r="G1959" s="25" t="s">
        <v>990</v>
      </c>
      <c r="H1959" s="17"/>
      <c r="I1959" s="17"/>
      <c r="J1959" s="25" t="s">
        <v>401</v>
      </c>
      <c r="K1959" s="25" t="s">
        <v>65</v>
      </c>
      <c r="L1959" s="25" t="s">
        <v>484</v>
      </c>
      <c r="M1959" s="25" t="s">
        <v>2052</v>
      </c>
      <c r="N1959" s="26">
        <v>0</v>
      </c>
      <c r="O1959" s="26">
        <v>39579.050000000003</v>
      </c>
      <c r="P1959" s="27">
        <v>39579.050000000003</v>
      </c>
      <c r="Q1959" s="18"/>
      <c r="R1959" s="29">
        <v>0</v>
      </c>
      <c r="S1959" s="29">
        <v>2931.78</v>
      </c>
      <c r="T1959" s="30">
        <v>2931.78</v>
      </c>
      <c r="U1959" s="19"/>
      <c r="V1959" s="26">
        <v>0</v>
      </c>
      <c r="W1959" s="26">
        <v>0</v>
      </c>
      <c r="X1959" s="27">
        <v>0</v>
      </c>
      <c r="Y1959" s="18"/>
      <c r="Z1959" s="29">
        <v>0</v>
      </c>
      <c r="AA1959" s="29">
        <v>0</v>
      </c>
      <c r="AB1959" s="30">
        <v>0</v>
      </c>
      <c r="AC1959" s="19"/>
      <c r="AD1959" s="26">
        <v>0</v>
      </c>
      <c r="AE1959" s="26">
        <v>36647.269999999997</v>
      </c>
      <c r="AF1959" s="27">
        <v>36647.269999999997</v>
      </c>
      <c r="AG1959" s="18"/>
      <c r="AH1959" s="34">
        <v>0</v>
      </c>
      <c r="AI1959" s="34">
        <v>0</v>
      </c>
      <c r="AJ1959" s="34">
        <v>0</v>
      </c>
      <c r="AK1959" s="19"/>
      <c r="AL1959" s="35">
        <v>43720.041655092595</v>
      </c>
      <c r="AM1959" s="16"/>
    </row>
    <row r="1960" spans="1:39" ht="49.5" hidden="1" x14ac:dyDescent="0.25">
      <c r="A1960" s="25" t="s">
        <v>367</v>
      </c>
      <c r="B1960" s="25" t="s">
        <v>1040</v>
      </c>
      <c r="C1960" s="39">
        <v>632831</v>
      </c>
      <c r="D1960" s="25" t="s">
        <v>2587</v>
      </c>
      <c r="E1960" s="25" t="s">
        <v>53</v>
      </c>
      <c r="F1960" s="25" t="s">
        <v>63</v>
      </c>
      <c r="G1960" s="25" t="s">
        <v>56</v>
      </c>
      <c r="H1960" s="25" t="s">
        <v>56</v>
      </c>
      <c r="I1960" s="25" t="s">
        <v>56</v>
      </c>
      <c r="J1960" s="25" t="s">
        <v>401</v>
      </c>
      <c r="K1960" s="25" t="s">
        <v>65</v>
      </c>
      <c r="L1960" s="25" t="s">
        <v>484</v>
      </c>
      <c r="M1960" s="25" t="s">
        <v>243</v>
      </c>
      <c r="N1960" s="26">
        <v>3582.7</v>
      </c>
      <c r="O1960" s="26">
        <v>1052.99</v>
      </c>
      <c r="P1960" s="27">
        <v>-2529.71</v>
      </c>
      <c r="Q1960" s="28">
        <v>-0.70609037876461889</v>
      </c>
      <c r="R1960" s="29">
        <v>2459.66</v>
      </c>
      <c r="S1960" s="29">
        <v>390.51</v>
      </c>
      <c r="T1960" s="30">
        <v>-2069.1499999999996</v>
      </c>
      <c r="U1960" s="31">
        <v>-0.84123415431401083</v>
      </c>
      <c r="V1960" s="26">
        <v>44.52</v>
      </c>
      <c r="W1960" s="26">
        <v>0</v>
      </c>
      <c r="X1960" s="27">
        <v>-44.52</v>
      </c>
      <c r="Y1960" s="28">
        <v>-1</v>
      </c>
      <c r="Z1960" s="29">
        <v>297.36</v>
      </c>
      <c r="AA1960" s="29">
        <v>0</v>
      </c>
      <c r="AB1960" s="30">
        <v>-297.36</v>
      </c>
      <c r="AC1960" s="32">
        <v>-1</v>
      </c>
      <c r="AD1960" s="26">
        <v>781.16</v>
      </c>
      <c r="AE1960" s="26">
        <v>662.48</v>
      </c>
      <c r="AF1960" s="27">
        <v>-118.67999999999995</v>
      </c>
      <c r="AG1960" s="33">
        <v>-0.15192790209432122</v>
      </c>
      <c r="AH1960" s="34">
        <v>0</v>
      </c>
      <c r="AI1960" s="34">
        <v>0</v>
      </c>
      <c r="AJ1960" s="34">
        <v>0</v>
      </c>
      <c r="AK1960" s="19"/>
      <c r="AL1960" s="35">
        <v>43727.041666666664</v>
      </c>
      <c r="AM1960" s="16"/>
    </row>
    <row r="1961" spans="1:39" ht="41.25" hidden="1" x14ac:dyDescent="0.25">
      <c r="A1961" s="25" t="s">
        <v>367</v>
      </c>
      <c r="B1961" s="25" t="s">
        <v>51</v>
      </c>
      <c r="C1961" s="39">
        <v>632836</v>
      </c>
      <c r="D1961" s="25" t="s">
        <v>422</v>
      </c>
      <c r="E1961" s="25" t="s">
        <v>53</v>
      </c>
      <c r="F1961" s="25" t="s">
        <v>54</v>
      </c>
      <c r="G1961" s="25" t="s">
        <v>423</v>
      </c>
      <c r="H1961" s="17"/>
      <c r="I1961" s="17"/>
      <c r="J1961" s="25" t="s">
        <v>64</v>
      </c>
      <c r="K1961" s="25" t="s">
        <v>65</v>
      </c>
      <c r="L1961" s="25" t="s">
        <v>378</v>
      </c>
      <c r="M1961" s="25" t="s">
        <v>421</v>
      </c>
      <c r="N1961" s="26">
        <v>8002.9</v>
      </c>
      <c r="O1961" s="26">
        <v>4791.8100000000004</v>
      </c>
      <c r="P1961" s="27">
        <v>-3211.0899999999992</v>
      </c>
      <c r="Q1961" s="28">
        <v>-0.40124080020992381</v>
      </c>
      <c r="R1961" s="29">
        <v>1654.82</v>
      </c>
      <c r="S1961" s="29">
        <v>1907.98</v>
      </c>
      <c r="T1961" s="30">
        <v>253.16000000000008</v>
      </c>
      <c r="U1961" s="31">
        <v>0.15298340605020491</v>
      </c>
      <c r="V1961" s="26">
        <v>1062.54</v>
      </c>
      <c r="W1961" s="26">
        <v>0</v>
      </c>
      <c r="X1961" s="27">
        <v>-1062.54</v>
      </c>
      <c r="Y1961" s="28">
        <v>-1</v>
      </c>
      <c r="Z1961" s="29">
        <v>334.79</v>
      </c>
      <c r="AA1961" s="29">
        <v>123</v>
      </c>
      <c r="AB1961" s="30">
        <v>-211.79000000000002</v>
      </c>
      <c r="AC1961" s="32">
        <v>-0.63260551390423847</v>
      </c>
      <c r="AD1961" s="26">
        <v>4950.75</v>
      </c>
      <c r="AE1961" s="26">
        <v>2760.83</v>
      </c>
      <c r="AF1961" s="27">
        <v>-2189.92</v>
      </c>
      <c r="AG1961" s="33">
        <v>-0.44234105943543911</v>
      </c>
      <c r="AH1961" s="34">
        <v>22</v>
      </c>
      <c r="AI1961" s="34">
        <v>14</v>
      </c>
      <c r="AJ1961" s="34">
        <v>-8</v>
      </c>
      <c r="AK1961" s="32">
        <v>-0.36363636363636365</v>
      </c>
      <c r="AL1961" s="35">
        <v>44256.041666666664</v>
      </c>
      <c r="AM1961" s="16"/>
    </row>
    <row r="1962" spans="1:39" ht="49.5" hidden="1" x14ac:dyDescent="0.25">
      <c r="A1962" s="25" t="s">
        <v>367</v>
      </c>
      <c r="B1962" s="25" t="s">
        <v>1040</v>
      </c>
      <c r="C1962" s="39">
        <v>632837</v>
      </c>
      <c r="D1962" s="25" t="s">
        <v>2589</v>
      </c>
      <c r="E1962" s="25" t="s">
        <v>53</v>
      </c>
      <c r="F1962" s="25" t="s">
        <v>54</v>
      </c>
      <c r="G1962" s="25" t="s">
        <v>69</v>
      </c>
      <c r="H1962" s="25" t="s">
        <v>423</v>
      </c>
      <c r="I1962" s="17"/>
      <c r="J1962" s="25" t="s">
        <v>376</v>
      </c>
      <c r="K1962" s="25" t="s">
        <v>65</v>
      </c>
      <c r="L1962" s="25" t="s">
        <v>418</v>
      </c>
      <c r="M1962" s="25" t="s">
        <v>374</v>
      </c>
      <c r="N1962" s="26">
        <v>6233.1</v>
      </c>
      <c r="O1962" s="26">
        <v>3343.11</v>
      </c>
      <c r="P1962" s="27">
        <v>-2889.9900000000002</v>
      </c>
      <c r="Q1962" s="28">
        <v>-0.46365211531982481</v>
      </c>
      <c r="R1962" s="29">
        <v>4027.15</v>
      </c>
      <c r="S1962" s="29">
        <v>2992.11</v>
      </c>
      <c r="T1962" s="30">
        <v>-1035.04</v>
      </c>
      <c r="U1962" s="31">
        <v>-0.25701550724457739</v>
      </c>
      <c r="V1962" s="26">
        <v>1746.27</v>
      </c>
      <c r="W1962" s="26">
        <v>0</v>
      </c>
      <c r="X1962" s="27">
        <v>-1746.27</v>
      </c>
      <c r="Y1962" s="28">
        <v>-1</v>
      </c>
      <c r="Z1962" s="29">
        <v>459.68</v>
      </c>
      <c r="AA1962" s="29">
        <v>351</v>
      </c>
      <c r="AB1962" s="30">
        <v>-108.68</v>
      </c>
      <c r="AC1962" s="32">
        <v>-0.23642533936651586</v>
      </c>
      <c r="AD1962" s="26">
        <v>0</v>
      </c>
      <c r="AE1962" s="26">
        <v>0</v>
      </c>
      <c r="AF1962" s="27">
        <v>0</v>
      </c>
      <c r="AG1962" s="18"/>
      <c r="AH1962" s="34">
        <v>26</v>
      </c>
      <c r="AI1962" s="34">
        <v>22.5</v>
      </c>
      <c r="AJ1962" s="34">
        <v>-3.5</v>
      </c>
      <c r="AK1962" s="32">
        <v>-0.13461538461538461</v>
      </c>
      <c r="AL1962" s="35">
        <v>43769.041655092595</v>
      </c>
      <c r="AM1962" s="16"/>
    </row>
    <row r="1963" spans="1:39" ht="16.5" hidden="1" x14ac:dyDescent="0.25">
      <c r="A1963" s="25" t="s">
        <v>367</v>
      </c>
      <c r="B1963" s="25" t="s">
        <v>1040</v>
      </c>
      <c r="C1963" s="39">
        <v>632838</v>
      </c>
      <c r="D1963" s="25" t="s">
        <v>2598</v>
      </c>
      <c r="E1963" s="25" t="s">
        <v>53</v>
      </c>
      <c r="F1963" s="25" t="s">
        <v>54</v>
      </c>
      <c r="G1963" s="25" t="s">
        <v>69</v>
      </c>
      <c r="H1963" s="17"/>
      <c r="I1963" s="17"/>
      <c r="J1963" s="17"/>
      <c r="K1963" s="25" t="s">
        <v>65</v>
      </c>
      <c r="L1963" s="25" t="s">
        <v>418</v>
      </c>
      <c r="M1963" s="25" t="s">
        <v>387</v>
      </c>
      <c r="N1963" s="26">
        <v>5310.16</v>
      </c>
      <c r="O1963" s="26">
        <v>3690.21</v>
      </c>
      <c r="P1963" s="27">
        <v>-1619.9499999999998</v>
      </c>
      <c r="Q1963" s="28">
        <v>-0.305066137366859</v>
      </c>
      <c r="R1963" s="29">
        <v>4390.82</v>
      </c>
      <c r="S1963" s="29">
        <v>2784.94</v>
      </c>
      <c r="T1963" s="30">
        <v>-1605.8799999999997</v>
      </c>
      <c r="U1963" s="31">
        <v>-0.36573578511530869</v>
      </c>
      <c r="V1963" s="26">
        <v>629.54</v>
      </c>
      <c r="W1963" s="26">
        <v>445.27</v>
      </c>
      <c r="X1963" s="27">
        <v>-184.26999999999998</v>
      </c>
      <c r="Y1963" s="28">
        <v>-0.29270578517647805</v>
      </c>
      <c r="Z1963" s="29">
        <v>289.8</v>
      </c>
      <c r="AA1963" s="29">
        <v>460</v>
      </c>
      <c r="AB1963" s="30">
        <v>170.2</v>
      </c>
      <c r="AC1963" s="32">
        <v>0.58730158730158721</v>
      </c>
      <c r="AD1963" s="26">
        <v>0</v>
      </c>
      <c r="AE1963" s="26">
        <v>0</v>
      </c>
      <c r="AF1963" s="27">
        <v>0</v>
      </c>
      <c r="AG1963" s="18"/>
      <c r="AH1963" s="34">
        <v>26</v>
      </c>
      <c r="AI1963" s="34">
        <v>22</v>
      </c>
      <c r="AJ1963" s="34">
        <v>-4</v>
      </c>
      <c r="AK1963" s="32">
        <v>-0.15384615384615385</v>
      </c>
      <c r="AL1963" s="35">
        <v>43726.041655092595</v>
      </c>
      <c r="AM1963" s="16"/>
    </row>
    <row r="1964" spans="1:39" ht="33" hidden="1" x14ac:dyDescent="0.25">
      <c r="A1964" s="25" t="s">
        <v>367</v>
      </c>
      <c r="B1964" s="25" t="s">
        <v>51</v>
      </c>
      <c r="C1964" s="39">
        <v>632888</v>
      </c>
      <c r="D1964" s="25" t="s">
        <v>427</v>
      </c>
      <c r="E1964" s="25" t="s">
        <v>53</v>
      </c>
      <c r="F1964" s="25" t="s">
        <v>54</v>
      </c>
      <c r="G1964" s="25" t="s">
        <v>79</v>
      </c>
      <c r="H1964" s="25" t="s">
        <v>56</v>
      </c>
      <c r="I1964" s="25" t="s">
        <v>56</v>
      </c>
      <c r="J1964" s="25" t="s">
        <v>185</v>
      </c>
      <c r="K1964" s="25" t="s">
        <v>65</v>
      </c>
      <c r="L1964" s="25" t="s">
        <v>373</v>
      </c>
      <c r="M1964" s="25" t="s">
        <v>374</v>
      </c>
      <c r="N1964" s="26">
        <v>2945070.32</v>
      </c>
      <c r="O1964" s="26">
        <v>2910507.03</v>
      </c>
      <c r="P1964" s="27">
        <v>-34563.290000000037</v>
      </c>
      <c r="Q1964" s="28">
        <v>-1.173598123117143E-2</v>
      </c>
      <c r="R1964" s="29">
        <v>139781.75</v>
      </c>
      <c r="S1964" s="29">
        <v>340245.78</v>
      </c>
      <c r="T1964" s="30">
        <v>200464.03000000003</v>
      </c>
      <c r="U1964" s="31">
        <v>1.4341216217424666</v>
      </c>
      <c r="V1964" s="26">
        <v>54136.17</v>
      </c>
      <c r="W1964" s="26">
        <v>56745.88</v>
      </c>
      <c r="X1964" s="27">
        <v>2609.7099999999991</v>
      </c>
      <c r="Y1964" s="28">
        <v>4.8206402484697368E-2</v>
      </c>
      <c r="Z1964" s="29">
        <v>13172.04</v>
      </c>
      <c r="AA1964" s="29">
        <v>31083.64</v>
      </c>
      <c r="AB1964" s="30">
        <v>17911.599999999999</v>
      </c>
      <c r="AC1964" s="32">
        <v>1.3598197393873688</v>
      </c>
      <c r="AD1964" s="26">
        <v>2737980.36</v>
      </c>
      <c r="AE1964" s="26">
        <v>2482431.73</v>
      </c>
      <c r="AF1964" s="27">
        <v>-255548.62999999989</v>
      </c>
      <c r="AG1964" s="33">
        <v>-9.3334719902811836E-2</v>
      </c>
      <c r="AH1964" s="34">
        <v>1208</v>
      </c>
      <c r="AI1964" s="34">
        <v>1332.5</v>
      </c>
      <c r="AJ1964" s="34">
        <v>124.5</v>
      </c>
      <c r="AK1964" s="32">
        <v>0.10306291390728477</v>
      </c>
      <c r="AL1964" s="35">
        <v>44228.041666666664</v>
      </c>
      <c r="AM1964" s="16"/>
    </row>
    <row r="1965" spans="1:39" ht="33" hidden="1" x14ac:dyDescent="0.25">
      <c r="A1965" s="25" t="s">
        <v>367</v>
      </c>
      <c r="B1965" s="25" t="s">
        <v>51</v>
      </c>
      <c r="C1965" s="39">
        <v>632889</v>
      </c>
      <c r="D1965" s="25" t="s">
        <v>425</v>
      </c>
      <c r="E1965" s="25" t="s">
        <v>53</v>
      </c>
      <c r="F1965" s="25" t="s">
        <v>54</v>
      </c>
      <c r="G1965" s="25" t="s">
        <v>79</v>
      </c>
      <c r="H1965" s="25" t="s">
        <v>56</v>
      </c>
      <c r="I1965" s="25" t="s">
        <v>56</v>
      </c>
      <c r="J1965" s="25" t="s">
        <v>185</v>
      </c>
      <c r="K1965" s="25" t="s">
        <v>65</v>
      </c>
      <c r="L1965" s="25" t="s">
        <v>373</v>
      </c>
      <c r="M1965" s="25" t="s">
        <v>374</v>
      </c>
      <c r="N1965" s="26">
        <v>1163726.02</v>
      </c>
      <c r="O1965" s="26">
        <v>1169088.25</v>
      </c>
      <c r="P1965" s="27">
        <v>5362.2299999999814</v>
      </c>
      <c r="Q1965" s="28">
        <v>4.6078113815827383E-3</v>
      </c>
      <c r="R1965" s="29">
        <v>38748.839999999997</v>
      </c>
      <c r="S1965" s="29">
        <v>300702.13</v>
      </c>
      <c r="T1965" s="30">
        <v>261953.29</v>
      </c>
      <c r="U1965" s="31">
        <v>6.7602872756965118</v>
      </c>
      <c r="V1965" s="26">
        <v>15537.1</v>
      </c>
      <c r="W1965" s="26">
        <v>23901.73</v>
      </c>
      <c r="X1965" s="27">
        <v>8364.6299999999992</v>
      </c>
      <c r="Y1965" s="28">
        <v>0.5383649458393136</v>
      </c>
      <c r="Z1965" s="29">
        <v>4613.04</v>
      </c>
      <c r="AA1965" s="29">
        <v>12895.19</v>
      </c>
      <c r="AB1965" s="30">
        <v>8282.1500000000015</v>
      </c>
      <c r="AC1965" s="32">
        <v>1.7953778852990656</v>
      </c>
      <c r="AD1965" s="26">
        <v>1104827.04</v>
      </c>
      <c r="AE1965" s="26">
        <v>831589.2</v>
      </c>
      <c r="AF1965" s="27">
        <v>-273237.84000000008</v>
      </c>
      <c r="AG1965" s="33">
        <v>-0.24731277395238269</v>
      </c>
      <c r="AH1965" s="34">
        <v>542.51</v>
      </c>
      <c r="AI1965" s="34">
        <v>815</v>
      </c>
      <c r="AJ1965" s="34">
        <v>272.49</v>
      </c>
      <c r="AK1965" s="32">
        <v>0.50227645573353485</v>
      </c>
      <c r="AL1965" s="35">
        <v>44460.041666666664</v>
      </c>
      <c r="AM1965" s="16"/>
    </row>
    <row r="1966" spans="1:39" ht="24.75" hidden="1" x14ac:dyDescent="0.25">
      <c r="A1966" s="25" t="s">
        <v>367</v>
      </c>
      <c r="B1966" s="25" t="s">
        <v>1040</v>
      </c>
      <c r="C1966" s="39">
        <v>632897</v>
      </c>
      <c r="D1966" s="25" t="s">
        <v>2585</v>
      </c>
      <c r="E1966" s="25" t="s">
        <v>53</v>
      </c>
      <c r="F1966" s="25" t="s">
        <v>54</v>
      </c>
      <c r="G1966" s="25" t="s">
        <v>69</v>
      </c>
      <c r="H1966" s="17"/>
      <c r="I1966" s="17"/>
      <c r="J1966" s="25" t="s">
        <v>376</v>
      </c>
      <c r="K1966" s="25" t="s">
        <v>65</v>
      </c>
      <c r="L1966" s="25" t="s">
        <v>418</v>
      </c>
      <c r="M1966" s="25" t="s">
        <v>387</v>
      </c>
      <c r="N1966" s="26">
        <v>9650.67</v>
      </c>
      <c r="O1966" s="26">
        <v>6534.87</v>
      </c>
      <c r="P1966" s="27">
        <v>-3115.8</v>
      </c>
      <c r="Q1966" s="28">
        <v>-0.32285841293920525</v>
      </c>
      <c r="R1966" s="29">
        <v>8531.57</v>
      </c>
      <c r="S1966" s="29">
        <v>5633.87</v>
      </c>
      <c r="T1966" s="30">
        <v>-2897.7</v>
      </c>
      <c r="U1966" s="31">
        <v>-0.33964440308173055</v>
      </c>
      <c r="V1966" s="26">
        <v>544.9</v>
      </c>
      <c r="W1966" s="26">
        <v>0</v>
      </c>
      <c r="X1966" s="27">
        <v>-544.9</v>
      </c>
      <c r="Y1966" s="28">
        <v>-1</v>
      </c>
      <c r="Z1966" s="29">
        <v>574.20000000000005</v>
      </c>
      <c r="AA1966" s="29">
        <v>901</v>
      </c>
      <c r="AB1966" s="30">
        <v>326.79999999999995</v>
      </c>
      <c r="AC1966" s="32">
        <v>0.56913967258794829</v>
      </c>
      <c r="AD1966" s="26">
        <v>0</v>
      </c>
      <c r="AE1966" s="26">
        <v>0</v>
      </c>
      <c r="AF1966" s="27">
        <v>0</v>
      </c>
      <c r="AG1966" s="18"/>
      <c r="AH1966" s="34">
        <v>48</v>
      </c>
      <c r="AI1966" s="34">
        <v>55</v>
      </c>
      <c r="AJ1966" s="34">
        <v>7</v>
      </c>
      <c r="AK1966" s="32">
        <v>0.14583333333333334</v>
      </c>
      <c r="AL1966" s="35">
        <v>43707.041655092595</v>
      </c>
      <c r="AM1966" s="16"/>
    </row>
    <row r="1967" spans="1:39" ht="66" hidden="1" x14ac:dyDescent="0.25">
      <c r="A1967" s="25" t="s">
        <v>367</v>
      </c>
      <c r="B1967" s="25" t="s">
        <v>1136</v>
      </c>
      <c r="C1967" s="39">
        <v>632932</v>
      </c>
      <c r="D1967" s="25" t="s">
        <v>2582</v>
      </c>
      <c r="E1967" s="25" t="s">
        <v>53</v>
      </c>
      <c r="F1967" s="25" t="s">
        <v>54</v>
      </c>
      <c r="G1967" s="25" t="s">
        <v>990</v>
      </c>
      <c r="H1967" s="17"/>
      <c r="I1967" s="17"/>
      <c r="J1967" s="25" t="s">
        <v>64</v>
      </c>
      <c r="K1967" s="25" t="s">
        <v>65</v>
      </c>
      <c r="L1967" s="25" t="s">
        <v>378</v>
      </c>
      <c r="M1967" s="25" t="s">
        <v>379</v>
      </c>
      <c r="N1967" s="26">
        <v>13358.64</v>
      </c>
      <c r="O1967" s="26">
        <v>3024.98</v>
      </c>
      <c r="P1967" s="27">
        <v>-10333.66</v>
      </c>
      <c r="Q1967" s="28">
        <v>-0.77355629016127392</v>
      </c>
      <c r="R1967" s="29">
        <v>7616.55</v>
      </c>
      <c r="S1967" s="29">
        <v>976.22</v>
      </c>
      <c r="T1967" s="30">
        <v>-6640.33</v>
      </c>
      <c r="U1967" s="31">
        <v>-0.87182910897978738</v>
      </c>
      <c r="V1967" s="26">
        <v>463.95</v>
      </c>
      <c r="W1967" s="26">
        <v>61.32</v>
      </c>
      <c r="X1967" s="27">
        <v>-402.63</v>
      </c>
      <c r="Y1967" s="28">
        <v>-0.86783058519236989</v>
      </c>
      <c r="Z1967" s="29">
        <v>1412.46</v>
      </c>
      <c r="AA1967" s="29">
        <v>0</v>
      </c>
      <c r="AB1967" s="30">
        <v>-1412.46</v>
      </c>
      <c r="AC1967" s="32">
        <v>-1</v>
      </c>
      <c r="AD1967" s="26">
        <v>3865.68</v>
      </c>
      <c r="AE1967" s="26">
        <v>1987.44</v>
      </c>
      <c r="AF1967" s="27">
        <v>-1878.2399999999998</v>
      </c>
      <c r="AG1967" s="33">
        <v>-0.48587570621468923</v>
      </c>
      <c r="AH1967" s="34">
        <v>46</v>
      </c>
      <c r="AI1967" s="34">
        <v>0</v>
      </c>
      <c r="AJ1967" s="34">
        <v>-46</v>
      </c>
      <c r="AK1967" s="32">
        <v>-1</v>
      </c>
      <c r="AL1967" s="35">
        <v>44586.041666666664</v>
      </c>
      <c r="AM1967" s="16"/>
    </row>
    <row r="1968" spans="1:39" ht="49.5" hidden="1" x14ac:dyDescent="0.25">
      <c r="A1968" s="25" t="s">
        <v>367</v>
      </c>
      <c r="B1968" s="25" t="s">
        <v>1043</v>
      </c>
      <c r="C1968" s="39">
        <v>633037</v>
      </c>
      <c r="D1968" s="25" t="s">
        <v>2455</v>
      </c>
      <c r="E1968" s="25" t="s">
        <v>53</v>
      </c>
      <c r="F1968" s="25" t="s">
        <v>54</v>
      </c>
      <c r="G1968" s="25" t="s">
        <v>423</v>
      </c>
      <c r="H1968" s="17"/>
      <c r="I1968" s="17"/>
      <c r="J1968" s="25" t="s">
        <v>376</v>
      </c>
      <c r="K1968" s="25" t="s">
        <v>65</v>
      </c>
      <c r="L1968" s="25" t="s">
        <v>1045</v>
      </c>
      <c r="M1968" s="25" t="s">
        <v>374</v>
      </c>
      <c r="N1968" s="26">
        <v>86674.1</v>
      </c>
      <c r="O1968" s="26">
        <v>102246.94</v>
      </c>
      <c r="P1968" s="27">
        <v>15572.839999999997</v>
      </c>
      <c r="Q1968" s="28">
        <v>0.1796712051235605</v>
      </c>
      <c r="R1968" s="29">
        <v>32726.68</v>
      </c>
      <c r="S1968" s="29">
        <v>28331.3</v>
      </c>
      <c r="T1968" s="30">
        <v>-4395.380000000001</v>
      </c>
      <c r="U1968" s="31">
        <v>-0.13430571020341817</v>
      </c>
      <c r="V1968" s="26">
        <v>43287.74</v>
      </c>
      <c r="W1968" s="26">
        <v>61320.73</v>
      </c>
      <c r="X1968" s="27">
        <v>18032.990000000005</v>
      </c>
      <c r="Y1968" s="28">
        <v>0.41658423378074266</v>
      </c>
      <c r="Z1968" s="29">
        <v>2360.96</v>
      </c>
      <c r="AA1968" s="29">
        <v>5476.21</v>
      </c>
      <c r="AB1968" s="30">
        <v>3115.25</v>
      </c>
      <c r="AC1968" s="32">
        <v>1.3194844470046083</v>
      </c>
      <c r="AD1968" s="26">
        <v>8298.7199999999993</v>
      </c>
      <c r="AE1968" s="26">
        <v>7118.7</v>
      </c>
      <c r="AF1968" s="27">
        <v>-1180.0199999999995</v>
      </c>
      <c r="AG1968" s="33">
        <v>-0.14219301289837463</v>
      </c>
      <c r="AH1968" s="34">
        <v>227</v>
      </c>
      <c r="AI1968" s="34">
        <v>286.75</v>
      </c>
      <c r="AJ1968" s="34">
        <v>59.75</v>
      </c>
      <c r="AK1968" s="32">
        <v>0.263215859030837</v>
      </c>
      <c r="AL1968" s="35">
        <v>44152.041666666664</v>
      </c>
      <c r="AM1968" s="16"/>
    </row>
    <row r="1969" spans="1:39" ht="57.75" hidden="1" x14ac:dyDescent="0.25">
      <c r="A1969" s="25" t="s">
        <v>367</v>
      </c>
      <c r="B1969" s="25" t="s">
        <v>1040</v>
      </c>
      <c r="C1969" s="39">
        <v>633041</v>
      </c>
      <c r="D1969" s="25" t="s">
        <v>2583</v>
      </c>
      <c r="E1969" s="25" t="s">
        <v>53</v>
      </c>
      <c r="F1969" s="25" t="s">
        <v>54</v>
      </c>
      <c r="G1969" s="25" t="s">
        <v>104</v>
      </c>
      <c r="H1969" s="25" t="s">
        <v>386</v>
      </c>
      <c r="I1969" s="25" t="s">
        <v>56</v>
      </c>
      <c r="J1969" s="25" t="s">
        <v>401</v>
      </c>
      <c r="K1969" s="25" t="s">
        <v>65</v>
      </c>
      <c r="L1969" s="25" t="s">
        <v>484</v>
      </c>
      <c r="M1969" s="25" t="s">
        <v>1989</v>
      </c>
      <c r="N1969" s="26">
        <v>21272.28</v>
      </c>
      <c r="O1969" s="26">
        <v>13937.51</v>
      </c>
      <c r="P1969" s="27">
        <v>-7334.7699999999986</v>
      </c>
      <c r="Q1969" s="28">
        <v>-0.34480413006974331</v>
      </c>
      <c r="R1969" s="29">
        <v>12901.12</v>
      </c>
      <c r="S1969" s="29">
        <v>1881.54</v>
      </c>
      <c r="T1969" s="30">
        <v>-11019.580000000002</v>
      </c>
      <c r="U1969" s="31">
        <v>-0.8541568483976586</v>
      </c>
      <c r="V1969" s="26">
        <v>2950.24</v>
      </c>
      <c r="W1969" s="26">
        <v>0</v>
      </c>
      <c r="X1969" s="27">
        <v>-2950.24</v>
      </c>
      <c r="Y1969" s="28">
        <v>-1</v>
      </c>
      <c r="Z1969" s="29">
        <v>2378.88</v>
      </c>
      <c r="AA1969" s="29">
        <v>113.45</v>
      </c>
      <c r="AB1969" s="30">
        <v>-2265.4300000000003</v>
      </c>
      <c r="AC1969" s="32">
        <v>-0.95230949018025302</v>
      </c>
      <c r="AD1969" s="26">
        <v>3042.04</v>
      </c>
      <c r="AE1969" s="26">
        <v>11942.52</v>
      </c>
      <c r="AF1969" s="27">
        <v>8900.48</v>
      </c>
      <c r="AG1969" s="33">
        <v>2.9258260903867139</v>
      </c>
      <c r="AH1969" s="34">
        <v>82</v>
      </c>
      <c r="AI1969" s="34">
        <v>10</v>
      </c>
      <c r="AJ1969" s="34">
        <v>-72</v>
      </c>
      <c r="AK1969" s="32">
        <v>-0.87804878048780488</v>
      </c>
      <c r="AL1969" s="35">
        <v>43796.041655092595</v>
      </c>
      <c r="AM1969" s="16"/>
    </row>
    <row r="1970" spans="1:39" ht="57.75" hidden="1" x14ac:dyDescent="0.25">
      <c r="A1970" s="25" t="s">
        <v>367</v>
      </c>
      <c r="B1970" s="25" t="s">
        <v>1040</v>
      </c>
      <c r="C1970" s="39">
        <v>633160</v>
      </c>
      <c r="D1970" s="25" t="s">
        <v>2593</v>
      </c>
      <c r="E1970" s="25" t="s">
        <v>53</v>
      </c>
      <c r="F1970" s="25" t="s">
        <v>54</v>
      </c>
      <c r="G1970" s="25" t="s">
        <v>75</v>
      </c>
      <c r="H1970" s="17"/>
      <c r="I1970" s="17"/>
      <c r="J1970" s="25" t="s">
        <v>369</v>
      </c>
      <c r="K1970" s="25" t="s">
        <v>65</v>
      </c>
      <c r="L1970" s="25" t="s">
        <v>377</v>
      </c>
      <c r="M1970" s="25" t="s">
        <v>387</v>
      </c>
      <c r="N1970" s="26">
        <v>30597.25</v>
      </c>
      <c r="O1970" s="26">
        <v>25977.95</v>
      </c>
      <c r="P1970" s="27">
        <v>-4619.2999999999993</v>
      </c>
      <c r="Q1970" s="28">
        <v>-0.15097108400264728</v>
      </c>
      <c r="R1970" s="29">
        <v>14958.98</v>
      </c>
      <c r="S1970" s="29">
        <v>9202.67</v>
      </c>
      <c r="T1970" s="30">
        <v>-5756.3099999999995</v>
      </c>
      <c r="U1970" s="31">
        <v>-0.38480631700824519</v>
      </c>
      <c r="V1970" s="26">
        <v>4299.95</v>
      </c>
      <c r="W1970" s="26">
        <v>4353.82</v>
      </c>
      <c r="X1970" s="27">
        <v>53.869999999999891</v>
      </c>
      <c r="Y1970" s="28">
        <v>1.2528052651774996E-2</v>
      </c>
      <c r="Z1970" s="29">
        <v>1749</v>
      </c>
      <c r="AA1970" s="29">
        <v>1751</v>
      </c>
      <c r="AB1970" s="30">
        <v>2</v>
      </c>
      <c r="AC1970" s="32">
        <v>1.1435105774728416E-3</v>
      </c>
      <c r="AD1970" s="26">
        <v>9589.32</v>
      </c>
      <c r="AE1970" s="26">
        <v>10670.46</v>
      </c>
      <c r="AF1970" s="27">
        <v>1081.1399999999994</v>
      </c>
      <c r="AG1970" s="33">
        <v>0.11274417789791137</v>
      </c>
      <c r="AH1970" s="34">
        <v>115</v>
      </c>
      <c r="AI1970" s="34">
        <v>54</v>
      </c>
      <c r="AJ1970" s="34">
        <v>-61</v>
      </c>
      <c r="AK1970" s="32">
        <v>-0.5304347826086957</v>
      </c>
      <c r="AL1970" s="35">
        <v>43781.041655092595</v>
      </c>
      <c r="AM1970" s="16"/>
    </row>
    <row r="1971" spans="1:39" ht="49.5" hidden="1" x14ac:dyDescent="0.25">
      <c r="A1971" s="25" t="s">
        <v>367</v>
      </c>
      <c r="B1971" s="25" t="s">
        <v>1043</v>
      </c>
      <c r="C1971" s="39">
        <v>633189</v>
      </c>
      <c r="D1971" s="25" t="s">
        <v>2595</v>
      </c>
      <c r="E1971" s="25" t="s">
        <v>53</v>
      </c>
      <c r="F1971" s="25" t="s">
        <v>54</v>
      </c>
      <c r="G1971" s="25" t="s">
        <v>131</v>
      </c>
      <c r="H1971" s="25" t="s">
        <v>75</v>
      </c>
      <c r="I1971" s="25" t="s">
        <v>56</v>
      </c>
      <c r="J1971" s="25" t="s">
        <v>64</v>
      </c>
      <c r="K1971" s="25" t="s">
        <v>65</v>
      </c>
      <c r="L1971" s="25" t="s">
        <v>1045</v>
      </c>
      <c r="M1971" s="25" t="s">
        <v>421</v>
      </c>
      <c r="N1971" s="26">
        <v>6149.96</v>
      </c>
      <c r="O1971" s="26">
        <v>3779.59</v>
      </c>
      <c r="P1971" s="27">
        <v>-2370.37</v>
      </c>
      <c r="Q1971" s="28">
        <v>-0.38542852311234543</v>
      </c>
      <c r="R1971" s="29">
        <v>2991.24</v>
      </c>
      <c r="S1971" s="29">
        <v>914.92</v>
      </c>
      <c r="T1971" s="30">
        <v>-2076.3199999999997</v>
      </c>
      <c r="U1971" s="31">
        <v>-0.69413353659351973</v>
      </c>
      <c r="V1971" s="26">
        <v>0</v>
      </c>
      <c r="W1971" s="26">
        <v>0</v>
      </c>
      <c r="X1971" s="27">
        <v>0</v>
      </c>
      <c r="Y1971" s="18"/>
      <c r="Z1971" s="29">
        <v>465.07</v>
      </c>
      <c r="AA1971" s="29">
        <v>51.78</v>
      </c>
      <c r="AB1971" s="30">
        <v>-413.28999999999996</v>
      </c>
      <c r="AC1971" s="32">
        <v>-0.88866192186122517</v>
      </c>
      <c r="AD1971" s="26">
        <v>2693.65</v>
      </c>
      <c r="AE1971" s="26">
        <v>2812.89</v>
      </c>
      <c r="AF1971" s="27">
        <v>119.23999999999978</v>
      </c>
      <c r="AG1971" s="33">
        <v>4.4267072559538094E-2</v>
      </c>
      <c r="AH1971" s="34">
        <v>14</v>
      </c>
      <c r="AI1971" s="34">
        <v>4</v>
      </c>
      <c r="AJ1971" s="34">
        <v>-10</v>
      </c>
      <c r="AK1971" s="32">
        <v>-0.7142857142857143</v>
      </c>
      <c r="AL1971" s="35">
        <v>44004.041666666664</v>
      </c>
      <c r="AM1971" s="16"/>
    </row>
    <row r="1972" spans="1:39" ht="41.25" hidden="1" x14ac:dyDescent="0.25">
      <c r="A1972" s="25" t="s">
        <v>367</v>
      </c>
      <c r="B1972" s="25" t="s">
        <v>1043</v>
      </c>
      <c r="C1972" s="39">
        <v>633192</v>
      </c>
      <c r="D1972" s="25" t="s">
        <v>2592</v>
      </c>
      <c r="E1972" s="25" t="s">
        <v>53</v>
      </c>
      <c r="F1972" s="25" t="s">
        <v>54</v>
      </c>
      <c r="G1972" s="25" t="s">
        <v>386</v>
      </c>
      <c r="H1972" s="25" t="s">
        <v>74</v>
      </c>
      <c r="I1972" s="25" t="s">
        <v>131</v>
      </c>
      <c r="J1972" s="25" t="s">
        <v>64</v>
      </c>
      <c r="K1972" s="25" t="s">
        <v>65</v>
      </c>
      <c r="L1972" s="25" t="s">
        <v>1045</v>
      </c>
      <c r="M1972" s="25" t="s">
        <v>421</v>
      </c>
      <c r="N1972" s="26">
        <v>5802.32</v>
      </c>
      <c r="O1972" s="26">
        <v>4626.3500000000004</v>
      </c>
      <c r="P1972" s="27">
        <v>-1175.9699999999993</v>
      </c>
      <c r="Q1972" s="28">
        <v>-0.20267237932413232</v>
      </c>
      <c r="R1972" s="29">
        <v>1414.47</v>
      </c>
      <c r="S1972" s="29">
        <v>1296.79</v>
      </c>
      <c r="T1972" s="30">
        <v>-117.68000000000006</v>
      </c>
      <c r="U1972" s="31">
        <v>-8.3197239955601784E-2</v>
      </c>
      <c r="V1972" s="26">
        <v>447.95</v>
      </c>
      <c r="W1972" s="26">
        <v>0</v>
      </c>
      <c r="X1972" s="27">
        <v>-447.95</v>
      </c>
      <c r="Y1972" s="28">
        <v>-1</v>
      </c>
      <c r="Z1972" s="29">
        <v>89.7</v>
      </c>
      <c r="AA1972" s="29">
        <v>293.44</v>
      </c>
      <c r="AB1972" s="30">
        <v>203.74</v>
      </c>
      <c r="AC1972" s="32">
        <v>2.2713489409141583</v>
      </c>
      <c r="AD1972" s="26">
        <v>3850.2</v>
      </c>
      <c r="AE1972" s="26">
        <v>3036.12</v>
      </c>
      <c r="AF1972" s="27">
        <v>-814.07999999999993</v>
      </c>
      <c r="AG1972" s="33">
        <v>-0.21143836683808631</v>
      </c>
      <c r="AH1972" s="34">
        <v>9</v>
      </c>
      <c r="AI1972" s="34">
        <v>9</v>
      </c>
      <c r="AJ1972" s="34">
        <v>0</v>
      </c>
      <c r="AK1972" s="32">
        <v>0</v>
      </c>
      <c r="AL1972" s="35">
        <v>44018.041666666664</v>
      </c>
      <c r="AM1972" s="16"/>
    </row>
    <row r="1973" spans="1:39" ht="41.25" hidden="1" x14ac:dyDescent="0.25">
      <c r="A1973" s="25" t="s">
        <v>367</v>
      </c>
      <c r="B1973" s="25" t="s">
        <v>1040</v>
      </c>
      <c r="C1973" s="39">
        <v>633198</v>
      </c>
      <c r="D1973" s="25" t="s">
        <v>2304</v>
      </c>
      <c r="E1973" s="25" t="s">
        <v>53</v>
      </c>
      <c r="F1973" s="25" t="s">
        <v>54</v>
      </c>
      <c r="G1973" s="25" t="s">
        <v>75</v>
      </c>
      <c r="H1973" s="17"/>
      <c r="I1973" s="17"/>
      <c r="J1973" s="25" t="s">
        <v>401</v>
      </c>
      <c r="K1973" s="25" t="s">
        <v>65</v>
      </c>
      <c r="L1973" s="25" t="s">
        <v>484</v>
      </c>
      <c r="M1973" s="25" t="s">
        <v>421</v>
      </c>
      <c r="N1973" s="26">
        <v>6250.32</v>
      </c>
      <c r="O1973" s="26">
        <v>1328.65</v>
      </c>
      <c r="P1973" s="27">
        <v>-4921.67</v>
      </c>
      <c r="Q1973" s="28">
        <v>-0.78742688374355241</v>
      </c>
      <c r="R1973" s="29">
        <v>3019.94</v>
      </c>
      <c r="S1973" s="29">
        <v>588.48</v>
      </c>
      <c r="T1973" s="30">
        <v>-2431.46</v>
      </c>
      <c r="U1973" s="31">
        <v>-0.80513520136161643</v>
      </c>
      <c r="V1973" s="26">
        <v>232</v>
      </c>
      <c r="W1973" s="26">
        <v>0</v>
      </c>
      <c r="X1973" s="27">
        <v>-232</v>
      </c>
      <c r="Y1973" s="28">
        <v>-1</v>
      </c>
      <c r="Z1973" s="29">
        <v>396.48</v>
      </c>
      <c r="AA1973" s="29">
        <v>160.5</v>
      </c>
      <c r="AB1973" s="30">
        <v>-235.98000000000002</v>
      </c>
      <c r="AC1973" s="32">
        <v>-0.59518765133171914</v>
      </c>
      <c r="AD1973" s="26">
        <v>2601.9</v>
      </c>
      <c r="AE1973" s="26">
        <v>579.66999999999996</v>
      </c>
      <c r="AF1973" s="27">
        <v>-2022.23</v>
      </c>
      <c r="AG1973" s="33">
        <v>-0.77721280602636533</v>
      </c>
      <c r="AH1973" s="34">
        <v>15</v>
      </c>
      <c r="AI1973" s="34">
        <v>4.5</v>
      </c>
      <c r="AJ1973" s="34">
        <v>-10.5</v>
      </c>
      <c r="AK1973" s="32">
        <v>-0.7</v>
      </c>
      <c r="AL1973" s="35">
        <v>43768.041655092595</v>
      </c>
      <c r="AM1973" s="16"/>
    </row>
    <row r="1974" spans="1:39" ht="33" hidden="1" x14ac:dyDescent="0.25">
      <c r="A1974" s="25" t="s">
        <v>367</v>
      </c>
      <c r="B1974" s="25" t="s">
        <v>1136</v>
      </c>
      <c r="C1974" s="39">
        <v>633200</v>
      </c>
      <c r="D1974" s="25" t="s">
        <v>2604</v>
      </c>
      <c r="E1974" s="25" t="s">
        <v>53</v>
      </c>
      <c r="F1974" s="25" t="s">
        <v>54</v>
      </c>
      <c r="G1974" s="25" t="s">
        <v>75</v>
      </c>
      <c r="H1974" s="17"/>
      <c r="I1974" s="17"/>
      <c r="J1974" s="25" t="s">
        <v>376</v>
      </c>
      <c r="K1974" s="25" t="s">
        <v>65</v>
      </c>
      <c r="L1974" s="25" t="s">
        <v>971</v>
      </c>
      <c r="M1974" s="25" t="s">
        <v>371</v>
      </c>
      <c r="N1974" s="26">
        <v>70605.73</v>
      </c>
      <c r="O1974" s="26">
        <v>52274.02</v>
      </c>
      <c r="P1974" s="27">
        <v>-18331.71</v>
      </c>
      <c r="Q1974" s="28">
        <v>-0.25963487665944396</v>
      </c>
      <c r="R1974" s="29">
        <v>29328.62</v>
      </c>
      <c r="S1974" s="29">
        <v>15898.8</v>
      </c>
      <c r="T1974" s="30">
        <v>-13429.82</v>
      </c>
      <c r="U1974" s="31">
        <v>-0.45790835027355531</v>
      </c>
      <c r="V1974" s="26">
        <v>28793.83</v>
      </c>
      <c r="W1974" s="26">
        <v>24638.33</v>
      </c>
      <c r="X1974" s="27">
        <v>-4155.5</v>
      </c>
      <c r="Y1974" s="28">
        <v>-0.14431911280993184</v>
      </c>
      <c r="Z1974" s="29">
        <v>5392</v>
      </c>
      <c r="AA1974" s="29">
        <v>3273.39</v>
      </c>
      <c r="AB1974" s="30">
        <v>-2118.61</v>
      </c>
      <c r="AC1974" s="32">
        <v>-0.39291728486646887</v>
      </c>
      <c r="AD1974" s="26">
        <v>7091.28</v>
      </c>
      <c r="AE1974" s="26">
        <v>8463.5</v>
      </c>
      <c r="AF1974" s="27">
        <v>1372.2200000000003</v>
      </c>
      <c r="AG1974" s="33">
        <v>0.19350808316693183</v>
      </c>
      <c r="AH1974" s="34">
        <v>214.02</v>
      </c>
      <c r="AI1974" s="34">
        <v>168</v>
      </c>
      <c r="AJ1974" s="34">
        <v>-46.02000000000001</v>
      </c>
      <c r="AK1974" s="32">
        <v>-0.21502663302495098</v>
      </c>
      <c r="AL1974" s="35">
        <v>44631.041666666664</v>
      </c>
      <c r="AM1974" s="16"/>
    </row>
    <row r="1975" spans="1:39" ht="57.75" hidden="1" x14ac:dyDescent="0.25">
      <c r="A1975" s="25" t="s">
        <v>367</v>
      </c>
      <c r="B1975" s="25" t="s">
        <v>1043</v>
      </c>
      <c r="C1975" s="39">
        <v>633220</v>
      </c>
      <c r="D1975" s="25" t="s">
        <v>2599</v>
      </c>
      <c r="E1975" s="25" t="s">
        <v>53</v>
      </c>
      <c r="F1975" s="25" t="s">
        <v>54</v>
      </c>
      <c r="G1975" s="25" t="s">
        <v>204</v>
      </c>
      <c r="H1975" s="25" t="s">
        <v>83</v>
      </c>
      <c r="I1975" s="25" t="s">
        <v>69</v>
      </c>
      <c r="J1975" s="25" t="s">
        <v>381</v>
      </c>
      <c r="K1975" s="25" t="s">
        <v>65</v>
      </c>
      <c r="L1975" s="25" t="s">
        <v>1045</v>
      </c>
      <c r="M1975" s="25" t="s">
        <v>1989</v>
      </c>
      <c r="N1975" s="26">
        <v>387778.19</v>
      </c>
      <c r="O1975" s="26">
        <v>330505.27</v>
      </c>
      <c r="P1975" s="27">
        <v>-57272.919999999984</v>
      </c>
      <c r="Q1975" s="28">
        <v>-0.14769505216371243</v>
      </c>
      <c r="R1975" s="29">
        <v>77493.66</v>
      </c>
      <c r="S1975" s="29">
        <v>21250.639999999999</v>
      </c>
      <c r="T1975" s="30">
        <v>-56243.020000000004</v>
      </c>
      <c r="U1975" s="31">
        <v>-0.72577576023638579</v>
      </c>
      <c r="V1975" s="26">
        <v>169104.77</v>
      </c>
      <c r="W1975" s="26">
        <v>200074.75</v>
      </c>
      <c r="X1975" s="27">
        <v>30969.98000000001</v>
      </c>
      <c r="Y1975" s="28">
        <v>0.18314078307785175</v>
      </c>
      <c r="Z1975" s="29">
        <v>11902.4</v>
      </c>
      <c r="AA1975" s="29">
        <v>1175.19</v>
      </c>
      <c r="AB1975" s="30">
        <v>-10727.21</v>
      </c>
      <c r="AC1975" s="32">
        <v>-0.90126445086705198</v>
      </c>
      <c r="AD1975" s="26">
        <v>129277.36</v>
      </c>
      <c r="AE1975" s="26">
        <v>108004.69</v>
      </c>
      <c r="AF1975" s="27">
        <v>-21272.67</v>
      </c>
      <c r="AG1975" s="33">
        <v>-0.16455062201146434</v>
      </c>
      <c r="AH1975" s="34">
        <v>693</v>
      </c>
      <c r="AI1975" s="34">
        <v>94.5</v>
      </c>
      <c r="AJ1975" s="34">
        <v>-598.5</v>
      </c>
      <c r="AK1975" s="32">
        <v>-0.86363636363636365</v>
      </c>
      <c r="AL1975" s="35">
        <v>44188.041666666664</v>
      </c>
      <c r="AM1975" s="16"/>
    </row>
    <row r="1976" spans="1:39" ht="33" hidden="1" x14ac:dyDescent="0.25">
      <c r="A1976" s="25" t="s">
        <v>367</v>
      </c>
      <c r="B1976" s="25" t="s">
        <v>1043</v>
      </c>
      <c r="C1976" s="39">
        <v>633225</v>
      </c>
      <c r="D1976" s="25" t="s">
        <v>2600</v>
      </c>
      <c r="E1976" s="25" t="s">
        <v>53</v>
      </c>
      <c r="F1976" s="25" t="s">
        <v>54</v>
      </c>
      <c r="G1976" s="25" t="s">
        <v>112</v>
      </c>
      <c r="H1976" s="25" t="s">
        <v>131</v>
      </c>
      <c r="I1976" s="25" t="s">
        <v>90</v>
      </c>
      <c r="J1976" s="25" t="s">
        <v>381</v>
      </c>
      <c r="K1976" s="25" t="s">
        <v>58</v>
      </c>
      <c r="L1976" s="25" t="s">
        <v>1045</v>
      </c>
      <c r="M1976" s="25" t="s">
        <v>1989</v>
      </c>
      <c r="N1976" s="26">
        <v>1867480.45</v>
      </c>
      <c r="O1976" s="26">
        <v>2076870</v>
      </c>
      <c r="P1976" s="27">
        <v>209389.55000000005</v>
      </c>
      <c r="Q1976" s="28">
        <v>0.11212409211566314</v>
      </c>
      <c r="R1976" s="29">
        <v>30118.6</v>
      </c>
      <c r="S1976" s="29">
        <v>169398.12</v>
      </c>
      <c r="T1976" s="30">
        <v>139279.51999999999</v>
      </c>
      <c r="U1976" s="31">
        <v>4.6243689945747812</v>
      </c>
      <c r="V1976" s="26">
        <v>419625.48</v>
      </c>
      <c r="W1976" s="26">
        <v>438079.79</v>
      </c>
      <c r="X1976" s="27">
        <v>18454.309999999998</v>
      </c>
      <c r="Y1976" s="28">
        <v>4.3978049188052162E-2</v>
      </c>
      <c r="Z1976" s="29">
        <v>2324</v>
      </c>
      <c r="AA1976" s="29">
        <v>4473.09</v>
      </c>
      <c r="AB1976" s="30">
        <v>2149.09</v>
      </c>
      <c r="AC1976" s="32">
        <v>0.92473752151462996</v>
      </c>
      <c r="AD1976" s="26">
        <v>1415412.37</v>
      </c>
      <c r="AE1976" s="26">
        <v>1464919</v>
      </c>
      <c r="AF1976" s="27">
        <v>49506.629999999888</v>
      </c>
      <c r="AG1976" s="33">
        <v>3.4976824457172068E-2</v>
      </c>
      <c r="AH1976" s="34">
        <v>207</v>
      </c>
      <c r="AI1976" s="34">
        <v>304.75</v>
      </c>
      <c r="AJ1976" s="34">
        <v>97.75</v>
      </c>
      <c r="AK1976" s="32">
        <v>0.47222222222222221</v>
      </c>
      <c r="AL1976" s="35">
        <v>44188.041666666664</v>
      </c>
      <c r="AM1976" s="16"/>
    </row>
    <row r="1977" spans="1:39" ht="33" hidden="1" x14ac:dyDescent="0.25">
      <c r="A1977" s="25" t="s">
        <v>367</v>
      </c>
      <c r="B1977" s="25" t="s">
        <v>1136</v>
      </c>
      <c r="C1977" s="39">
        <v>633227</v>
      </c>
      <c r="D1977" s="25" t="s">
        <v>2603</v>
      </c>
      <c r="E1977" s="25" t="s">
        <v>53</v>
      </c>
      <c r="F1977" s="25" t="s">
        <v>54</v>
      </c>
      <c r="G1977" s="25" t="s">
        <v>79</v>
      </c>
      <c r="H1977" s="17"/>
      <c r="I1977" s="17"/>
      <c r="J1977" s="25" t="s">
        <v>466</v>
      </c>
      <c r="K1977" s="25" t="s">
        <v>65</v>
      </c>
      <c r="L1977" s="25" t="s">
        <v>467</v>
      </c>
      <c r="M1977" s="25" t="s">
        <v>547</v>
      </c>
      <c r="N1977" s="26">
        <v>1287508.79</v>
      </c>
      <c r="O1977" s="26">
        <v>1324793.21</v>
      </c>
      <c r="P1977" s="27">
        <v>37284.419999999925</v>
      </c>
      <c r="Q1977" s="28">
        <v>2.8958575109999773E-2</v>
      </c>
      <c r="R1977" s="29">
        <v>251892.84</v>
      </c>
      <c r="S1977" s="29">
        <v>219672.04</v>
      </c>
      <c r="T1977" s="30">
        <v>-32220.799999999988</v>
      </c>
      <c r="U1977" s="31">
        <v>-0.12791471166866034</v>
      </c>
      <c r="V1977" s="26">
        <v>913429.88</v>
      </c>
      <c r="W1977" s="26">
        <v>913427.88</v>
      </c>
      <c r="X1977" s="27">
        <v>-2</v>
      </c>
      <c r="Y1977" s="28">
        <v>-2.1895495689280493E-6</v>
      </c>
      <c r="Z1977" s="29">
        <v>46376.3</v>
      </c>
      <c r="AA1977" s="29">
        <v>46378.3</v>
      </c>
      <c r="AB1977" s="30">
        <v>2</v>
      </c>
      <c r="AC1977" s="32">
        <v>4.3125475727904123E-5</v>
      </c>
      <c r="AD1977" s="26">
        <v>75809.77</v>
      </c>
      <c r="AE1977" s="26">
        <v>144534.07999999999</v>
      </c>
      <c r="AF1977" s="27">
        <v>68724.309999999983</v>
      </c>
      <c r="AG1977" s="33">
        <v>0.90653632111006244</v>
      </c>
      <c r="AH1977" s="34">
        <v>1400</v>
      </c>
      <c r="AI1977" s="34">
        <v>2650.5</v>
      </c>
      <c r="AJ1977" s="34">
        <v>1250.5</v>
      </c>
      <c r="AK1977" s="32">
        <v>0.89321428571428574</v>
      </c>
      <c r="AL1977" s="35">
        <v>44596.041666666664</v>
      </c>
      <c r="AM1977" s="16"/>
    </row>
    <row r="1978" spans="1:39" ht="57.75" hidden="1" x14ac:dyDescent="0.25">
      <c r="A1978" s="25" t="s">
        <v>367</v>
      </c>
      <c r="B1978" s="25" t="s">
        <v>51</v>
      </c>
      <c r="C1978" s="39">
        <v>633256</v>
      </c>
      <c r="D1978" s="25" t="s">
        <v>432</v>
      </c>
      <c r="E1978" s="25" t="s">
        <v>53</v>
      </c>
      <c r="F1978" s="25" t="s">
        <v>54</v>
      </c>
      <c r="G1978" s="25" t="s">
        <v>79</v>
      </c>
      <c r="H1978" s="25" t="s">
        <v>56</v>
      </c>
      <c r="I1978" s="25" t="s">
        <v>56</v>
      </c>
      <c r="J1978" s="25" t="s">
        <v>369</v>
      </c>
      <c r="K1978" s="25" t="s">
        <v>65</v>
      </c>
      <c r="L1978" s="25" t="s">
        <v>377</v>
      </c>
      <c r="M1978" s="25" t="s">
        <v>374</v>
      </c>
      <c r="N1978" s="26">
        <v>23731.4</v>
      </c>
      <c r="O1978" s="26">
        <v>24343.75</v>
      </c>
      <c r="P1978" s="27">
        <v>612.34999999999854</v>
      </c>
      <c r="Q1978" s="28">
        <v>2.5803366004534013E-2</v>
      </c>
      <c r="R1978" s="29">
        <v>10433.049999999999</v>
      </c>
      <c r="S1978" s="29">
        <v>13480.56</v>
      </c>
      <c r="T1978" s="30">
        <v>3047.51</v>
      </c>
      <c r="U1978" s="31">
        <v>0.29210154269365146</v>
      </c>
      <c r="V1978" s="26">
        <v>5096.95</v>
      </c>
      <c r="W1978" s="26">
        <v>5563.34</v>
      </c>
      <c r="X1978" s="27">
        <v>466.39000000000033</v>
      </c>
      <c r="Y1978" s="28">
        <v>9.150374243420091E-2</v>
      </c>
      <c r="Z1978" s="29">
        <v>2527.4</v>
      </c>
      <c r="AA1978" s="29">
        <v>3956.5</v>
      </c>
      <c r="AB1978" s="30">
        <v>1429.1</v>
      </c>
      <c r="AC1978" s="32">
        <v>0.56544274748753653</v>
      </c>
      <c r="AD1978" s="26">
        <v>5674</v>
      </c>
      <c r="AE1978" s="26">
        <v>1343.35</v>
      </c>
      <c r="AF1978" s="27">
        <v>-4330.6499999999996</v>
      </c>
      <c r="AG1978" s="33">
        <v>-0.76324462460345432</v>
      </c>
      <c r="AH1978" s="34">
        <v>134.4</v>
      </c>
      <c r="AI1978" s="34">
        <v>165.5</v>
      </c>
      <c r="AJ1978" s="34">
        <v>31.099999999999994</v>
      </c>
      <c r="AK1978" s="32">
        <v>0.23139880952380948</v>
      </c>
      <c r="AL1978" s="35">
        <v>44259.041666666664</v>
      </c>
      <c r="AM1978" s="16"/>
    </row>
    <row r="1979" spans="1:39" ht="33" hidden="1" x14ac:dyDescent="0.25">
      <c r="A1979" s="25" t="s">
        <v>367</v>
      </c>
      <c r="B1979" s="25" t="s">
        <v>1043</v>
      </c>
      <c r="C1979" s="39">
        <v>633376</v>
      </c>
      <c r="D1979" s="25" t="s">
        <v>2601</v>
      </c>
      <c r="E1979" s="25" t="s">
        <v>171</v>
      </c>
      <c r="F1979" s="25" t="s">
        <v>54</v>
      </c>
      <c r="G1979" s="25" t="s">
        <v>211</v>
      </c>
      <c r="H1979" s="25" t="s">
        <v>74</v>
      </c>
      <c r="I1979" s="25" t="s">
        <v>75</v>
      </c>
      <c r="J1979" s="25" t="s">
        <v>411</v>
      </c>
      <c r="K1979" s="25" t="s">
        <v>65</v>
      </c>
      <c r="L1979" s="25" t="s">
        <v>1045</v>
      </c>
      <c r="M1979" s="25" t="s">
        <v>468</v>
      </c>
      <c r="N1979" s="26">
        <v>57475.75</v>
      </c>
      <c r="O1979" s="26">
        <v>38014.620000000003</v>
      </c>
      <c r="P1979" s="27">
        <v>-19461.129999999997</v>
      </c>
      <c r="Q1979" s="28">
        <v>-0.33859723448584833</v>
      </c>
      <c r="R1979" s="29">
        <v>22102.080000000002</v>
      </c>
      <c r="S1979" s="29">
        <v>12650.83</v>
      </c>
      <c r="T1979" s="30">
        <v>-9451.2500000000018</v>
      </c>
      <c r="U1979" s="31">
        <v>-0.42761812462899423</v>
      </c>
      <c r="V1979" s="26">
        <v>18676.099999999999</v>
      </c>
      <c r="W1979" s="26">
        <v>20627.64</v>
      </c>
      <c r="X1979" s="27">
        <v>1951.5400000000009</v>
      </c>
      <c r="Y1979" s="28">
        <v>0.10449397893564508</v>
      </c>
      <c r="Z1979" s="29">
        <v>4257.04</v>
      </c>
      <c r="AA1979" s="29">
        <v>1987.9</v>
      </c>
      <c r="AB1979" s="30">
        <v>-2269.14</v>
      </c>
      <c r="AC1979" s="32">
        <v>-0.533032341721008</v>
      </c>
      <c r="AD1979" s="26">
        <v>12440.53</v>
      </c>
      <c r="AE1979" s="26">
        <v>2748.25</v>
      </c>
      <c r="AF1979" s="27">
        <v>-9692.2800000000007</v>
      </c>
      <c r="AG1979" s="33">
        <v>-0.77908899379688812</v>
      </c>
      <c r="AH1979" s="34">
        <v>158</v>
      </c>
      <c r="AI1979" s="34">
        <v>88</v>
      </c>
      <c r="AJ1979" s="34">
        <v>-70</v>
      </c>
      <c r="AK1979" s="32">
        <v>-0.44303797468354428</v>
      </c>
      <c r="AL1979" s="35">
        <v>44120.041666666664</v>
      </c>
      <c r="AM1979" s="16"/>
    </row>
    <row r="1980" spans="1:39" ht="57.75" hidden="1" x14ac:dyDescent="0.25">
      <c r="A1980" s="25" t="s">
        <v>367</v>
      </c>
      <c r="B1980" s="25" t="s">
        <v>1043</v>
      </c>
      <c r="C1980" s="39">
        <v>633391</v>
      </c>
      <c r="D1980" s="25" t="s">
        <v>2596</v>
      </c>
      <c r="E1980" s="25" t="s">
        <v>53</v>
      </c>
      <c r="F1980" s="25" t="s">
        <v>54</v>
      </c>
      <c r="G1980" s="25" t="s">
        <v>131</v>
      </c>
      <c r="H1980" s="25" t="s">
        <v>131</v>
      </c>
      <c r="I1980" s="25" t="s">
        <v>75</v>
      </c>
      <c r="J1980" s="25" t="s">
        <v>64</v>
      </c>
      <c r="K1980" s="25" t="s">
        <v>65</v>
      </c>
      <c r="L1980" s="25" t="s">
        <v>1045</v>
      </c>
      <c r="M1980" s="25" t="s">
        <v>421</v>
      </c>
      <c r="N1980" s="26">
        <v>10610.15</v>
      </c>
      <c r="O1980" s="26">
        <v>6118.04</v>
      </c>
      <c r="P1980" s="27">
        <v>-4492.1099999999997</v>
      </c>
      <c r="Q1980" s="28">
        <v>-0.42337855732482577</v>
      </c>
      <c r="R1980" s="29">
        <v>3525.24</v>
      </c>
      <c r="S1980" s="29">
        <v>3631.85</v>
      </c>
      <c r="T1980" s="30">
        <v>106.61000000000013</v>
      </c>
      <c r="U1980" s="31">
        <v>3.0241912607368613E-2</v>
      </c>
      <c r="V1980" s="26">
        <v>1530.39</v>
      </c>
      <c r="W1980" s="26">
        <v>63.25</v>
      </c>
      <c r="X1980" s="27">
        <v>-1467.14</v>
      </c>
      <c r="Y1980" s="28">
        <v>-0.95867066564731862</v>
      </c>
      <c r="Z1980" s="29">
        <v>366.71</v>
      </c>
      <c r="AA1980" s="29">
        <v>376</v>
      </c>
      <c r="AB1980" s="30">
        <v>9.2900000000000205</v>
      </c>
      <c r="AC1980" s="32">
        <v>2.533336969267274E-2</v>
      </c>
      <c r="AD1980" s="26">
        <v>5187.8100000000004</v>
      </c>
      <c r="AE1980" s="26">
        <v>2046.94</v>
      </c>
      <c r="AF1980" s="27">
        <v>-3140.8700000000003</v>
      </c>
      <c r="AG1980" s="33">
        <v>-0.60543273558592159</v>
      </c>
      <c r="AH1980" s="34">
        <v>12</v>
      </c>
      <c r="AI1980" s="34">
        <v>37</v>
      </c>
      <c r="AJ1980" s="34">
        <v>25</v>
      </c>
      <c r="AK1980" s="32">
        <v>2.0833333333333335</v>
      </c>
      <c r="AL1980" s="35">
        <v>44130.041666666664</v>
      </c>
      <c r="AM1980" s="16"/>
    </row>
    <row r="1981" spans="1:39" ht="24.75" hidden="1" x14ac:dyDescent="0.25">
      <c r="A1981" s="25" t="s">
        <v>367</v>
      </c>
      <c r="B1981" s="25" t="s">
        <v>1040</v>
      </c>
      <c r="C1981" s="39">
        <v>633453</v>
      </c>
      <c r="D1981" s="25" t="s">
        <v>2566</v>
      </c>
      <c r="E1981" s="25" t="s">
        <v>53</v>
      </c>
      <c r="F1981" s="25" t="s">
        <v>63</v>
      </c>
      <c r="G1981" s="25" t="s">
        <v>56</v>
      </c>
      <c r="H1981" s="25" t="s">
        <v>56</v>
      </c>
      <c r="I1981" s="25" t="s">
        <v>56</v>
      </c>
      <c r="J1981" s="25" t="s">
        <v>369</v>
      </c>
      <c r="K1981" s="25" t="s">
        <v>65</v>
      </c>
      <c r="L1981" s="25" t="s">
        <v>377</v>
      </c>
      <c r="M1981" s="25" t="s">
        <v>387</v>
      </c>
      <c r="N1981" s="26">
        <v>0</v>
      </c>
      <c r="O1981" s="26">
        <v>0</v>
      </c>
      <c r="P1981" s="27">
        <v>0</v>
      </c>
      <c r="Q1981" s="18"/>
      <c r="R1981" s="29">
        <v>0</v>
      </c>
      <c r="S1981" s="29">
        <v>0</v>
      </c>
      <c r="T1981" s="30">
        <v>0</v>
      </c>
      <c r="U1981" s="19"/>
      <c r="V1981" s="26">
        <v>0</v>
      </c>
      <c r="W1981" s="26">
        <v>0</v>
      </c>
      <c r="X1981" s="27">
        <v>0</v>
      </c>
      <c r="Y1981" s="18"/>
      <c r="Z1981" s="29">
        <v>0</v>
      </c>
      <c r="AA1981" s="29">
        <v>0</v>
      </c>
      <c r="AB1981" s="30">
        <v>0</v>
      </c>
      <c r="AC1981" s="19"/>
      <c r="AD1981" s="26">
        <v>0</v>
      </c>
      <c r="AE1981" s="26">
        <v>0</v>
      </c>
      <c r="AF1981" s="27">
        <v>0</v>
      </c>
      <c r="AG1981" s="18"/>
      <c r="AH1981" s="34">
        <v>0</v>
      </c>
      <c r="AI1981" s="34">
        <v>0</v>
      </c>
      <c r="AJ1981" s="34">
        <v>0</v>
      </c>
      <c r="AK1981" s="19"/>
      <c r="AL1981" s="35">
        <v>43791.041655092595</v>
      </c>
      <c r="AM1981" s="16"/>
    </row>
    <row r="1982" spans="1:39" ht="49.5" hidden="1" x14ac:dyDescent="0.25">
      <c r="A1982" s="25" t="s">
        <v>367</v>
      </c>
      <c r="B1982" s="25" t="s">
        <v>1136</v>
      </c>
      <c r="C1982" s="39">
        <v>633500</v>
      </c>
      <c r="D1982" s="25" t="s">
        <v>5113</v>
      </c>
      <c r="E1982" s="25" t="s">
        <v>53</v>
      </c>
      <c r="F1982" s="25" t="s">
        <v>63</v>
      </c>
      <c r="G1982" s="25" t="s">
        <v>56</v>
      </c>
      <c r="H1982" s="17"/>
      <c r="I1982" s="17"/>
      <c r="J1982" s="25" t="s">
        <v>401</v>
      </c>
      <c r="K1982" s="25" t="s">
        <v>65</v>
      </c>
      <c r="L1982" s="25" t="s">
        <v>472</v>
      </c>
      <c r="M1982" s="25" t="s">
        <v>243</v>
      </c>
      <c r="N1982" s="26">
        <v>0</v>
      </c>
      <c r="O1982" s="26">
        <v>0</v>
      </c>
      <c r="P1982" s="27">
        <v>0</v>
      </c>
      <c r="Q1982" s="18"/>
      <c r="R1982" s="29">
        <v>0</v>
      </c>
      <c r="S1982" s="29">
        <v>0</v>
      </c>
      <c r="T1982" s="30">
        <v>0</v>
      </c>
      <c r="U1982" s="19"/>
      <c r="V1982" s="26">
        <v>0</v>
      </c>
      <c r="W1982" s="26">
        <v>0</v>
      </c>
      <c r="X1982" s="27">
        <v>0</v>
      </c>
      <c r="Y1982" s="18"/>
      <c r="Z1982" s="29">
        <v>0</v>
      </c>
      <c r="AA1982" s="29">
        <v>0</v>
      </c>
      <c r="AB1982" s="30">
        <v>0</v>
      </c>
      <c r="AC1982" s="19"/>
      <c r="AD1982" s="26">
        <v>0</v>
      </c>
      <c r="AE1982" s="26">
        <v>0</v>
      </c>
      <c r="AF1982" s="27">
        <v>0</v>
      </c>
      <c r="AG1982" s="18"/>
      <c r="AH1982" s="34">
        <v>0</v>
      </c>
      <c r="AI1982" s="34">
        <v>0</v>
      </c>
      <c r="AJ1982" s="34">
        <v>0</v>
      </c>
      <c r="AK1982" s="19"/>
      <c r="AL1982" s="35">
        <v>44680</v>
      </c>
      <c r="AM1982" s="16"/>
    </row>
    <row r="1983" spans="1:39" ht="66" hidden="1" x14ac:dyDescent="0.25">
      <c r="A1983" s="25" t="s">
        <v>367</v>
      </c>
      <c r="B1983" s="25" t="s">
        <v>51</v>
      </c>
      <c r="C1983" s="39">
        <v>633562</v>
      </c>
      <c r="D1983" s="25" t="s">
        <v>430</v>
      </c>
      <c r="E1983" s="25" t="s">
        <v>53</v>
      </c>
      <c r="F1983" s="25" t="s">
        <v>54</v>
      </c>
      <c r="G1983" s="25" t="s">
        <v>74</v>
      </c>
      <c r="H1983" s="17"/>
      <c r="I1983" s="17"/>
      <c r="J1983" s="25" t="s">
        <v>381</v>
      </c>
      <c r="K1983" s="25" t="s">
        <v>58</v>
      </c>
      <c r="L1983" s="25" t="s">
        <v>431</v>
      </c>
      <c r="M1983" s="25" t="s">
        <v>379</v>
      </c>
      <c r="N1983" s="26">
        <v>341580.3</v>
      </c>
      <c r="O1983" s="26">
        <v>320776.96999999997</v>
      </c>
      <c r="P1983" s="27">
        <v>-20803.330000000016</v>
      </c>
      <c r="Q1983" s="28">
        <v>-6.0903190260094088E-2</v>
      </c>
      <c r="R1983" s="29">
        <v>14202.56</v>
      </c>
      <c r="S1983" s="29">
        <v>46905.36</v>
      </c>
      <c r="T1983" s="30">
        <v>32702.800000000003</v>
      </c>
      <c r="U1983" s="31">
        <v>2.3025989680733616</v>
      </c>
      <c r="V1983" s="26">
        <v>53782.720000000001</v>
      </c>
      <c r="W1983" s="26">
        <v>66309.399999999994</v>
      </c>
      <c r="X1983" s="27">
        <v>12526.679999999993</v>
      </c>
      <c r="Y1983" s="28">
        <v>0.23291272735927065</v>
      </c>
      <c r="Z1983" s="29">
        <v>1904.69</v>
      </c>
      <c r="AA1983" s="29">
        <v>1245.31</v>
      </c>
      <c r="AB1983" s="30">
        <v>-659.38000000000011</v>
      </c>
      <c r="AC1983" s="32">
        <v>-0.34618756858071398</v>
      </c>
      <c r="AD1983" s="26">
        <v>271690.33</v>
      </c>
      <c r="AE1983" s="26">
        <v>206316.9</v>
      </c>
      <c r="AF1983" s="27">
        <v>-65373.430000000022</v>
      </c>
      <c r="AG1983" s="33">
        <v>-0.24061743382622422</v>
      </c>
      <c r="AH1983" s="34">
        <v>40</v>
      </c>
      <c r="AI1983" s="34">
        <v>41</v>
      </c>
      <c r="AJ1983" s="34">
        <v>1</v>
      </c>
      <c r="AK1983" s="32">
        <v>2.5000000000000001E-2</v>
      </c>
      <c r="AL1983" s="35">
        <v>44364.041666666664</v>
      </c>
      <c r="AM1983" s="16"/>
    </row>
    <row r="1984" spans="1:39" ht="57.75" hidden="1" x14ac:dyDescent="0.25">
      <c r="A1984" s="25" t="s">
        <v>367</v>
      </c>
      <c r="B1984" s="25" t="s">
        <v>1043</v>
      </c>
      <c r="C1984" s="39">
        <v>633588</v>
      </c>
      <c r="D1984" s="25" t="s">
        <v>2597</v>
      </c>
      <c r="E1984" s="25" t="s">
        <v>53</v>
      </c>
      <c r="F1984" s="25" t="s">
        <v>63</v>
      </c>
      <c r="G1984" s="25" t="s">
        <v>56</v>
      </c>
      <c r="H1984" s="25" t="s">
        <v>56</v>
      </c>
      <c r="I1984" s="25" t="s">
        <v>56</v>
      </c>
      <c r="J1984" s="25" t="s">
        <v>376</v>
      </c>
      <c r="K1984" s="25" t="s">
        <v>65</v>
      </c>
      <c r="L1984" s="25" t="s">
        <v>1045</v>
      </c>
      <c r="M1984" s="25" t="s">
        <v>243</v>
      </c>
      <c r="N1984" s="26">
        <v>0</v>
      </c>
      <c r="O1984" s="26">
        <v>0</v>
      </c>
      <c r="P1984" s="27">
        <v>0</v>
      </c>
      <c r="Q1984" s="18"/>
      <c r="R1984" s="29">
        <v>0</v>
      </c>
      <c r="S1984" s="29">
        <v>0</v>
      </c>
      <c r="T1984" s="30">
        <v>0</v>
      </c>
      <c r="U1984" s="19"/>
      <c r="V1984" s="26">
        <v>0</v>
      </c>
      <c r="W1984" s="26">
        <v>0</v>
      </c>
      <c r="X1984" s="27">
        <v>0</v>
      </c>
      <c r="Y1984" s="18"/>
      <c r="Z1984" s="29">
        <v>0</v>
      </c>
      <c r="AA1984" s="29">
        <v>0</v>
      </c>
      <c r="AB1984" s="30">
        <v>0</v>
      </c>
      <c r="AC1984" s="19"/>
      <c r="AD1984" s="26">
        <v>0</v>
      </c>
      <c r="AE1984" s="26">
        <v>0</v>
      </c>
      <c r="AF1984" s="27">
        <v>0</v>
      </c>
      <c r="AG1984" s="18"/>
      <c r="AH1984" s="34">
        <v>0</v>
      </c>
      <c r="AI1984" s="34">
        <v>0</v>
      </c>
      <c r="AJ1984" s="34">
        <v>0</v>
      </c>
      <c r="AK1984" s="19"/>
      <c r="AL1984" s="35">
        <v>44187.041666666664</v>
      </c>
      <c r="AM1984" s="16"/>
    </row>
    <row r="1985" spans="1:39" ht="33" hidden="1" x14ac:dyDescent="0.25">
      <c r="A1985" s="25" t="s">
        <v>367</v>
      </c>
      <c r="B1985" s="25" t="s">
        <v>1136</v>
      </c>
      <c r="C1985" s="39">
        <v>633651</v>
      </c>
      <c r="D1985" s="25" t="s">
        <v>5730</v>
      </c>
      <c r="E1985" s="25" t="s">
        <v>62</v>
      </c>
      <c r="F1985" s="25" t="s">
        <v>54</v>
      </c>
      <c r="G1985" s="25" t="s">
        <v>69</v>
      </c>
      <c r="H1985" s="25" t="s">
        <v>839</v>
      </c>
      <c r="I1985" s="17"/>
      <c r="J1985" s="25" t="s">
        <v>401</v>
      </c>
      <c r="K1985" s="25" t="s">
        <v>65</v>
      </c>
      <c r="L1985" s="25" t="s">
        <v>472</v>
      </c>
      <c r="M1985" s="25" t="s">
        <v>406</v>
      </c>
      <c r="N1985" s="26">
        <v>12473.1</v>
      </c>
      <c r="O1985" s="26">
        <v>9428.74</v>
      </c>
      <c r="P1985" s="27">
        <v>-3044.3600000000006</v>
      </c>
      <c r="Q1985" s="28">
        <v>-0.24407404734989702</v>
      </c>
      <c r="R1985" s="29">
        <v>8559.91</v>
      </c>
      <c r="S1985" s="29">
        <v>6288.47</v>
      </c>
      <c r="T1985" s="30">
        <v>-2271.4399999999996</v>
      </c>
      <c r="U1985" s="31">
        <v>-0.26535793016515358</v>
      </c>
      <c r="V1985" s="26">
        <v>2793.19</v>
      </c>
      <c r="W1985" s="26">
        <v>1825.55</v>
      </c>
      <c r="X1985" s="27">
        <v>-967.6400000000001</v>
      </c>
      <c r="Y1985" s="28">
        <v>-0.34642827734597365</v>
      </c>
      <c r="Z1985" s="29">
        <v>1120</v>
      </c>
      <c r="AA1985" s="29">
        <v>1314.72</v>
      </c>
      <c r="AB1985" s="30">
        <v>194.72000000000003</v>
      </c>
      <c r="AC1985" s="32">
        <v>0.17385714285714288</v>
      </c>
      <c r="AD1985" s="26">
        <v>0</v>
      </c>
      <c r="AE1985" s="26">
        <v>0</v>
      </c>
      <c r="AF1985" s="27">
        <v>0</v>
      </c>
      <c r="AG1985" s="18"/>
      <c r="AH1985" s="34">
        <v>50</v>
      </c>
      <c r="AI1985" s="34">
        <v>55</v>
      </c>
      <c r="AJ1985" s="34">
        <v>5</v>
      </c>
      <c r="AK1985" s="32">
        <v>0.1</v>
      </c>
      <c r="AL1985" s="35">
        <v>44915.041666666664</v>
      </c>
      <c r="AM1985" s="16"/>
    </row>
    <row r="1986" spans="1:39" ht="41.25" hidden="1" x14ac:dyDescent="0.25">
      <c r="A1986" s="25" t="s">
        <v>367</v>
      </c>
      <c r="B1986" s="25" t="s">
        <v>1040</v>
      </c>
      <c r="C1986" s="39">
        <v>633822</v>
      </c>
      <c r="D1986" s="25" t="s">
        <v>2607</v>
      </c>
      <c r="E1986" s="25" t="s">
        <v>53</v>
      </c>
      <c r="F1986" s="25" t="s">
        <v>54</v>
      </c>
      <c r="G1986" s="25" t="s">
        <v>83</v>
      </c>
      <c r="H1986" s="25" t="s">
        <v>56</v>
      </c>
      <c r="I1986" s="25" t="s">
        <v>56</v>
      </c>
      <c r="J1986" s="25" t="s">
        <v>466</v>
      </c>
      <c r="K1986" s="25" t="s">
        <v>65</v>
      </c>
      <c r="L1986" s="25" t="s">
        <v>467</v>
      </c>
      <c r="M1986" s="25" t="s">
        <v>374</v>
      </c>
      <c r="N1986" s="26">
        <v>53204.35</v>
      </c>
      <c r="O1986" s="26">
        <v>34146.629999999997</v>
      </c>
      <c r="P1986" s="27">
        <v>-19057.72</v>
      </c>
      <c r="Q1986" s="28">
        <v>-0.35819853075923308</v>
      </c>
      <c r="R1986" s="29">
        <v>18739.060000000001</v>
      </c>
      <c r="S1986" s="29">
        <v>15942.08</v>
      </c>
      <c r="T1986" s="30">
        <v>-2796.9800000000014</v>
      </c>
      <c r="U1986" s="31">
        <v>-0.14925935452472008</v>
      </c>
      <c r="V1986" s="26">
        <v>33227.29</v>
      </c>
      <c r="W1986" s="26">
        <v>16060.05</v>
      </c>
      <c r="X1986" s="27">
        <v>-17167.240000000002</v>
      </c>
      <c r="Y1986" s="28">
        <v>-0.51666085317219679</v>
      </c>
      <c r="Z1986" s="29">
        <v>1238</v>
      </c>
      <c r="AA1986" s="29">
        <v>2144.5</v>
      </c>
      <c r="AB1986" s="30">
        <v>906.5</v>
      </c>
      <c r="AC1986" s="32">
        <v>0.7322294022617124</v>
      </c>
      <c r="AD1986" s="26">
        <v>0</v>
      </c>
      <c r="AE1986" s="26">
        <v>0</v>
      </c>
      <c r="AF1986" s="27">
        <v>0</v>
      </c>
      <c r="AG1986" s="18"/>
      <c r="AH1986" s="34">
        <v>147</v>
      </c>
      <c r="AI1986" s="34">
        <v>148</v>
      </c>
      <c r="AJ1986" s="34">
        <v>1</v>
      </c>
      <c r="AK1986" s="32">
        <v>6.8027210884353739E-3</v>
      </c>
      <c r="AL1986" s="35">
        <v>43796.041655092595</v>
      </c>
      <c r="AM1986" s="16"/>
    </row>
    <row r="1987" spans="1:39" ht="41.25" hidden="1" x14ac:dyDescent="0.25">
      <c r="A1987" s="25" t="s">
        <v>367</v>
      </c>
      <c r="B1987" s="25" t="s">
        <v>1043</v>
      </c>
      <c r="C1987" s="39">
        <v>633825</v>
      </c>
      <c r="D1987" s="25" t="s">
        <v>2577</v>
      </c>
      <c r="E1987" s="25" t="s">
        <v>53</v>
      </c>
      <c r="F1987" s="25" t="s">
        <v>54</v>
      </c>
      <c r="G1987" s="25" t="s">
        <v>75</v>
      </c>
      <c r="H1987" s="25" t="s">
        <v>386</v>
      </c>
      <c r="I1987" s="25" t="s">
        <v>423</v>
      </c>
      <c r="J1987" s="25" t="s">
        <v>64</v>
      </c>
      <c r="K1987" s="25" t="s">
        <v>65</v>
      </c>
      <c r="L1987" s="25" t="s">
        <v>1045</v>
      </c>
      <c r="M1987" s="25" t="s">
        <v>421</v>
      </c>
      <c r="N1987" s="26">
        <v>9189.73</v>
      </c>
      <c r="O1987" s="26">
        <v>8133.62</v>
      </c>
      <c r="P1987" s="27">
        <v>-1056.1099999999997</v>
      </c>
      <c r="Q1987" s="28">
        <v>-0.11492285409908667</v>
      </c>
      <c r="R1987" s="29">
        <v>1495.86</v>
      </c>
      <c r="S1987" s="29">
        <v>969.79</v>
      </c>
      <c r="T1987" s="30">
        <v>-526.06999999999994</v>
      </c>
      <c r="U1987" s="31">
        <v>-0.3516839811212279</v>
      </c>
      <c r="V1987" s="26">
        <v>415.34</v>
      </c>
      <c r="W1987" s="26">
        <v>0</v>
      </c>
      <c r="X1987" s="27">
        <v>-415.34</v>
      </c>
      <c r="Y1987" s="28">
        <v>-1</v>
      </c>
      <c r="Z1987" s="29">
        <v>134.55000000000001</v>
      </c>
      <c r="AA1987" s="29">
        <v>0</v>
      </c>
      <c r="AB1987" s="30">
        <v>-134.55000000000001</v>
      </c>
      <c r="AC1987" s="32">
        <v>-1</v>
      </c>
      <c r="AD1987" s="26">
        <v>7143.98</v>
      </c>
      <c r="AE1987" s="26">
        <v>7163.83</v>
      </c>
      <c r="AF1987" s="27">
        <v>19.850000000000364</v>
      </c>
      <c r="AG1987" s="33">
        <v>2.7785632098634608E-3</v>
      </c>
      <c r="AH1987" s="34">
        <v>9</v>
      </c>
      <c r="AI1987" s="34">
        <v>0</v>
      </c>
      <c r="AJ1987" s="34">
        <v>-9</v>
      </c>
      <c r="AK1987" s="32">
        <v>-1</v>
      </c>
      <c r="AL1987" s="35">
        <v>44130.041666666664</v>
      </c>
      <c r="AM1987" s="16"/>
    </row>
    <row r="1988" spans="1:39" ht="57.75" hidden="1" x14ac:dyDescent="0.25">
      <c r="A1988" s="25" t="s">
        <v>367</v>
      </c>
      <c r="B1988" s="25" t="s">
        <v>51</v>
      </c>
      <c r="C1988" s="39">
        <v>633827</v>
      </c>
      <c r="D1988" s="25" t="s">
        <v>442</v>
      </c>
      <c r="E1988" s="25" t="s">
        <v>171</v>
      </c>
      <c r="F1988" s="25" t="s">
        <v>54</v>
      </c>
      <c r="G1988" s="25" t="s">
        <v>79</v>
      </c>
      <c r="H1988" s="17"/>
      <c r="I1988" s="17"/>
      <c r="J1988" s="25" t="s">
        <v>369</v>
      </c>
      <c r="K1988" s="25" t="s">
        <v>65</v>
      </c>
      <c r="L1988" s="25" t="s">
        <v>377</v>
      </c>
      <c r="M1988" s="25" t="s">
        <v>374</v>
      </c>
      <c r="N1988" s="26">
        <v>62909.72</v>
      </c>
      <c r="O1988" s="26">
        <v>61541.5</v>
      </c>
      <c r="P1988" s="27">
        <v>-1368.2200000000012</v>
      </c>
      <c r="Q1988" s="28">
        <v>-2.1748944360267398E-2</v>
      </c>
      <c r="R1988" s="29">
        <v>20556.12</v>
      </c>
      <c r="S1988" s="29">
        <v>17847.599999999999</v>
      </c>
      <c r="T1988" s="30">
        <v>-2708.5200000000004</v>
      </c>
      <c r="U1988" s="31">
        <v>-0.13176221971850721</v>
      </c>
      <c r="V1988" s="26">
        <v>31100.23</v>
      </c>
      <c r="W1988" s="26">
        <v>35613.769999999997</v>
      </c>
      <c r="X1988" s="27">
        <v>4513.5399999999972</v>
      </c>
      <c r="Y1988" s="28">
        <v>0.14512883023694673</v>
      </c>
      <c r="Z1988" s="29">
        <v>4175.05</v>
      </c>
      <c r="AA1988" s="29">
        <v>1550.16</v>
      </c>
      <c r="AB1988" s="30">
        <v>-2624.8900000000003</v>
      </c>
      <c r="AC1988" s="32">
        <v>-0.62870863821990164</v>
      </c>
      <c r="AD1988" s="26">
        <v>7078.32</v>
      </c>
      <c r="AE1988" s="26">
        <v>6529.97</v>
      </c>
      <c r="AF1988" s="27">
        <v>-548.34999999999945</v>
      </c>
      <c r="AG1988" s="33">
        <v>-7.7468947433854282E-2</v>
      </c>
      <c r="AH1988" s="34">
        <v>164.8</v>
      </c>
      <c r="AI1988" s="34">
        <v>121</v>
      </c>
      <c r="AJ1988" s="34">
        <v>-43.800000000000011</v>
      </c>
      <c r="AK1988" s="32">
        <v>-0.26577669902912626</v>
      </c>
      <c r="AL1988" s="35">
        <v>44312</v>
      </c>
      <c r="AM1988" s="16"/>
    </row>
    <row r="1989" spans="1:39" ht="66" hidden="1" x14ac:dyDescent="0.25">
      <c r="A1989" s="25" t="s">
        <v>367</v>
      </c>
      <c r="B1989" s="25" t="s">
        <v>1040</v>
      </c>
      <c r="C1989" s="39">
        <v>633878</v>
      </c>
      <c r="D1989" s="25" t="s">
        <v>2612</v>
      </c>
      <c r="E1989" s="25" t="s">
        <v>53</v>
      </c>
      <c r="F1989" s="25" t="s">
        <v>54</v>
      </c>
      <c r="G1989" s="25" t="s">
        <v>69</v>
      </c>
      <c r="H1989" s="17"/>
      <c r="I1989" s="17"/>
      <c r="J1989" s="25" t="s">
        <v>369</v>
      </c>
      <c r="K1989" s="25" t="s">
        <v>65</v>
      </c>
      <c r="L1989" s="25" t="s">
        <v>377</v>
      </c>
      <c r="M1989" s="25" t="s">
        <v>387</v>
      </c>
      <c r="N1989" s="26">
        <v>9356.1299999999992</v>
      </c>
      <c r="O1989" s="26">
        <v>6358.57</v>
      </c>
      <c r="P1989" s="27">
        <v>-2997.5599999999995</v>
      </c>
      <c r="Q1989" s="28">
        <v>-0.32038460346318398</v>
      </c>
      <c r="R1989" s="29">
        <v>7381.8</v>
      </c>
      <c r="S1989" s="29">
        <v>5534.57</v>
      </c>
      <c r="T1989" s="30">
        <v>-1847.2300000000005</v>
      </c>
      <c r="U1989" s="31">
        <v>-0.25024113359885131</v>
      </c>
      <c r="V1989" s="26">
        <v>0</v>
      </c>
      <c r="W1989" s="26">
        <v>0</v>
      </c>
      <c r="X1989" s="27">
        <v>0</v>
      </c>
      <c r="Y1989" s="18"/>
      <c r="Z1989" s="29">
        <v>753.93</v>
      </c>
      <c r="AA1989" s="29">
        <v>824</v>
      </c>
      <c r="AB1989" s="30">
        <v>70.07000000000005</v>
      </c>
      <c r="AC1989" s="32">
        <v>9.2939662833419617E-2</v>
      </c>
      <c r="AD1989" s="26">
        <v>1220.4000000000001</v>
      </c>
      <c r="AE1989" s="26">
        <v>0</v>
      </c>
      <c r="AF1989" s="27">
        <v>-1220.4000000000001</v>
      </c>
      <c r="AG1989" s="33">
        <v>-1</v>
      </c>
      <c r="AH1989" s="34">
        <v>52</v>
      </c>
      <c r="AI1989" s="34">
        <v>42</v>
      </c>
      <c r="AJ1989" s="34">
        <v>-10</v>
      </c>
      <c r="AK1989" s="32">
        <v>-0.19230769230769232</v>
      </c>
      <c r="AL1989" s="35">
        <v>43788.041655092595</v>
      </c>
      <c r="AM1989" s="16"/>
    </row>
    <row r="1990" spans="1:39" ht="41.25" hidden="1" x14ac:dyDescent="0.25">
      <c r="A1990" s="25" t="s">
        <v>367</v>
      </c>
      <c r="B1990" s="25" t="s">
        <v>51</v>
      </c>
      <c r="C1990" s="39">
        <v>633938</v>
      </c>
      <c r="D1990" s="25" t="s">
        <v>388</v>
      </c>
      <c r="E1990" s="25" t="s">
        <v>53</v>
      </c>
      <c r="F1990" s="25" t="s">
        <v>54</v>
      </c>
      <c r="G1990" s="25" t="s">
        <v>75</v>
      </c>
      <c r="H1990" s="25" t="s">
        <v>56</v>
      </c>
      <c r="I1990" s="25" t="s">
        <v>56</v>
      </c>
      <c r="J1990" s="25" t="s">
        <v>381</v>
      </c>
      <c r="K1990" s="25" t="s">
        <v>58</v>
      </c>
      <c r="L1990" s="25" t="s">
        <v>382</v>
      </c>
      <c r="M1990" s="25" t="s">
        <v>387</v>
      </c>
      <c r="N1990" s="26">
        <v>37627.199999999997</v>
      </c>
      <c r="O1990" s="26">
        <v>26634.22</v>
      </c>
      <c r="P1990" s="27">
        <v>-10992.979999999996</v>
      </c>
      <c r="Q1990" s="28">
        <v>-0.2921551430879788</v>
      </c>
      <c r="R1990" s="29">
        <v>23315.21</v>
      </c>
      <c r="S1990" s="29">
        <v>13390.72</v>
      </c>
      <c r="T1990" s="30">
        <v>-9924.49</v>
      </c>
      <c r="U1990" s="31">
        <v>-0.42566590650480951</v>
      </c>
      <c r="V1990" s="26">
        <v>2772.29</v>
      </c>
      <c r="W1990" s="26">
        <v>4056.15</v>
      </c>
      <c r="X1990" s="27">
        <v>1283.8600000000001</v>
      </c>
      <c r="Y1990" s="28">
        <v>0.46310450926851093</v>
      </c>
      <c r="Z1990" s="29">
        <v>4740.5200000000004</v>
      </c>
      <c r="AA1990" s="29">
        <v>4176.28</v>
      </c>
      <c r="AB1990" s="30">
        <v>-564.24000000000069</v>
      </c>
      <c r="AC1990" s="32">
        <v>-0.11902491709770249</v>
      </c>
      <c r="AD1990" s="26">
        <v>6799.18</v>
      </c>
      <c r="AE1990" s="26">
        <v>5011.07</v>
      </c>
      <c r="AF1990" s="27">
        <v>-1788.1100000000006</v>
      </c>
      <c r="AG1990" s="33">
        <v>-0.26298906632858676</v>
      </c>
      <c r="AH1990" s="34">
        <v>170</v>
      </c>
      <c r="AI1990" s="34">
        <v>171</v>
      </c>
      <c r="AJ1990" s="34">
        <v>1</v>
      </c>
      <c r="AK1990" s="32">
        <v>5.8823529411764705E-3</v>
      </c>
      <c r="AL1990" s="35">
        <v>44246.041666666664</v>
      </c>
      <c r="AM1990" s="16"/>
    </row>
    <row r="1991" spans="1:39" ht="16.5" hidden="1" x14ac:dyDescent="0.25">
      <c r="A1991" s="25" t="s">
        <v>367</v>
      </c>
      <c r="B1991" s="25" t="s">
        <v>51</v>
      </c>
      <c r="C1991" s="39">
        <v>633939</v>
      </c>
      <c r="D1991" s="25" t="s">
        <v>372</v>
      </c>
      <c r="E1991" s="25" t="s">
        <v>53</v>
      </c>
      <c r="F1991" s="25" t="s">
        <v>54</v>
      </c>
      <c r="G1991" s="25" t="s">
        <v>75</v>
      </c>
      <c r="H1991" s="25" t="s">
        <v>56</v>
      </c>
      <c r="I1991" s="25" t="s">
        <v>56</v>
      </c>
      <c r="J1991" s="25" t="s">
        <v>185</v>
      </c>
      <c r="K1991" s="25" t="s">
        <v>65</v>
      </c>
      <c r="L1991" s="25" t="s">
        <v>373</v>
      </c>
      <c r="M1991" s="25" t="s">
        <v>374</v>
      </c>
      <c r="N1991" s="26">
        <v>922362.25</v>
      </c>
      <c r="O1991" s="26">
        <v>830333.33</v>
      </c>
      <c r="P1991" s="27">
        <v>-92028.920000000042</v>
      </c>
      <c r="Q1991" s="28">
        <v>-9.9775245571899804E-2</v>
      </c>
      <c r="R1991" s="29">
        <v>43643.69</v>
      </c>
      <c r="S1991" s="29">
        <v>16882.96</v>
      </c>
      <c r="T1991" s="30">
        <v>-26760.730000000003</v>
      </c>
      <c r="U1991" s="31">
        <v>-0.61316378152259821</v>
      </c>
      <c r="V1991" s="26">
        <v>86.6</v>
      </c>
      <c r="W1991" s="26">
        <v>0</v>
      </c>
      <c r="X1991" s="27">
        <v>-86.6</v>
      </c>
      <c r="Y1991" s="28">
        <v>-1</v>
      </c>
      <c r="Z1991" s="29">
        <v>3360</v>
      </c>
      <c r="AA1991" s="29">
        <v>2938.64</v>
      </c>
      <c r="AB1991" s="30">
        <v>-421.36000000000013</v>
      </c>
      <c r="AC1991" s="32">
        <v>-0.12540476190476194</v>
      </c>
      <c r="AD1991" s="26">
        <v>875271.96</v>
      </c>
      <c r="AE1991" s="26">
        <v>74.599999999999994</v>
      </c>
      <c r="AF1991" s="27">
        <v>-875197.36</v>
      </c>
      <c r="AG1991" s="33">
        <v>-0.99991476934780366</v>
      </c>
      <c r="AH1991" s="34">
        <v>330</v>
      </c>
      <c r="AI1991" s="34">
        <v>173.75</v>
      </c>
      <c r="AJ1991" s="34">
        <v>-156.25</v>
      </c>
      <c r="AK1991" s="32">
        <v>-0.47348484848484851</v>
      </c>
      <c r="AL1991" s="35">
        <v>44252.041666666664</v>
      </c>
      <c r="AM1991" s="16"/>
    </row>
    <row r="1992" spans="1:39" ht="57.75" hidden="1" x14ac:dyDescent="0.25">
      <c r="A1992" s="25" t="s">
        <v>367</v>
      </c>
      <c r="B1992" s="25" t="s">
        <v>51</v>
      </c>
      <c r="C1992" s="39">
        <v>633989</v>
      </c>
      <c r="D1992" s="25" t="s">
        <v>437</v>
      </c>
      <c r="E1992" s="25" t="s">
        <v>53</v>
      </c>
      <c r="F1992" s="25" t="s">
        <v>54</v>
      </c>
      <c r="G1992" s="25" t="s">
        <v>79</v>
      </c>
      <c r="H1992" s="17"/>
      <c r="I1992" s="17"/>
      <c r="J1992" s="25" t="s">
        <v>64</v>
      </c>
      <c r="K1992" s="25" t="s">
        <v>65</v>
      </c>
      <c r="L1992" s="25" t="s">
        <v>378</v>
      </c>
      <c r="M1992" s="25" t="s">
        <v>421</v>
      </c>
      <c r="N1992" s="26">
        <v>7279.88</v>
      </c>
      <c r="O1992" s="26">
        <v>7694.19</v>
      </c>
      <c r="P1992" s="27">
        <v>414.30999999999949</v>
      </c>
      <c r="Q1992" s="28">
        <v>5.6911652389874487E-2</v>
      </c>
      <c r="R1992" s="29">
        <v>1081.6500000000001</v>
      </c>
      <c r="S1992" s="29">
        <v>1100.3</v>
      </c>
      <c r="T1992" s="30">
        <v>18.649999999999864</v>
      </c>
      <c r="U1992" s="31">
        <v>1.7242176304719515E-2</v>
      </c>
      <c r="V1992" s="26">
        <v>223.98</v>
      </c>
      <c r="W1992" s="26">
        <v>156.97999999999999</v>
      </c>
      <c r="X1992" s="27">
        <v>-67</v>
      </c>
      <c r="Y1992" s="28">
        <v>-0.2991338512367176</v>
      </c>
      <c r="Z1992" s="29">
        <v>179.4</v>
      </c>
      <c r="AA1992" s="29">
        <v>0</v>
      </c>
      <c r="AB1992" s="30">
        <v>-179.4</v>
      </c>
      <c r="AC1992" s="32">
        <v>-1</v>
      </c>
      <c r="AD1992" s="26">
        <v>5794.85</v>
      </c>
      <c r="AE1992" s="26">
        <v>6436.91</v>
      </c>
      <c r="AF1992" s="27">
        <v>642.05999999999949</v>
      </c>
      <c r="AG1992" s="33">
        <v>0.11079838132134558</v>
      </c>
      <c r="AH1992" s="34">
        <v>12</v>
      </c>
      <c r="AI1992" s="34">
        <v>0</v>
      </c>
      <c r="AJ1992" s="34">
        <v>-12</v>
      </c>
      <c r="AK1992" s="32">
        <v>-1</v>
      </c>
      <c r="AL1992" s="35">
        <v>44249.041666666664</v>
      </c>
      <c r="AM1992" s="16"/>
    </row>
    <row r="1993" spans="1:39" ht="57.75" hidden="1" x14ac:dyDescent="0.25">
      <c r="A1993" s="25" t="s">
        <v>367</v>
      </c>
      <c r="B1993" s="25" t="s">
        <v>51</v>
      </c>
      <c r="C1993" s="39">
        <v>634017</v>
      </c>
      <c r="D1993" s="25" t="s">
        <v>441</v>
      </c>
      <c r="E1993" s="25" t="s">
        <v>53</v>
      </c>
      <c r="F1993" s="25" t="s">
        <v>54</v>
      </c>
      <c r="G1993" s="25" t="s">
        <v>204</v>
      </c>
      <c r="H1993" s="25" t="s">
        <v>56</v>
      </c>
      <c r="I1993" s="25" t="s">
        <v>56</v>
      </c>
      <c r="J1993" s="25" t="s">
        <v>64</v>
      </c>
      <c r="K1993" s="25" t="s">
        <v>65</v>
      </c>
      <c r="L1993" s="25" t="s">
        <v>378</v>
      </c>
      <c r="M1993" s="25" t="s">
        <v>421</v>
      </c>
      <c r="N1993" s="26">
        <v>11619.94</v>
      </c>
      <c r="O1993" s="26">
        <v>12063.74</v>
      </c>
      <c r="P1993" s="27">
        <v>443.79999999999927</v>
      </c>
      <c r="Q1993" s="28">
        <v>3.819296829415636E-2</v>
      </c>
      <c r="R1993" s="29">
        <v>4377.51</v>
      </c>
      <c r="S1993" s="29">
        <v>1294.08</v>
      </c>
      <c r="T1993" s="30">
        <v>-3083.4300000000003</v>
      </c>
      <c r="U1993" s="31">
        <v>-0.70437988719614575</v>
      </c>
      <c r="V1993" s="26">
        <v>1480.79</v>
      </c>
      <c r="W1993" s="26">
        <v>1693.32</v>
      </c>
      <c r="X1993" s="27">
        <v>212.52999999999997</v>
      </c>
      <c r="Y1993" s="28">
        <v>0.14352474017247549</v>
      </c>
      <c r="Z1993" s="29">
        <v>514.19000000000005</v>
      </c>
      <c r="AA1993" s="29">
        <v>0</v>
      </c>
      <c r="AB1993" s="30">
        <v>-514.19000000000005</v>
      </c>
      <c r="AC1993" s="32">
        <v>-1</v>
      </c>
      <c r="AD1993" s="26">
        <v>5247.45</v>
      </c>
      <c r="AE1993" s="26">
        <v>9076.34</v>
      </c>
      <c r="AF1993" s="27">
        <v>3828.8900000000003</v>
      </c>
      <c r="AG1993" s="33">
        <v>0.72966679053635586</v>
      </c>
      <c r="AH1993" s="34">
        <v>32.04</v>
      </c>
      <c r="AI1993" s="34">
        <v>2</v>
      </c>
      <c r="AJ1993" s="34">
        <v>-30.04</v>
      </c>
      <c r="AK1993" s="32">
        <v>-0.93757802746566787</v>
      </c>
      <c r="AL1993" s="35">
        <v>44279.041666666664</v>
      </c>
      <c r="AM1993" s="16"/>
    </row>
    <row r="1994" spans="1:39" ht="57.75" hidden="1" x14ac:dyDescent="0.25">
      <c r="A1994" s="25" t="s">
        <v>367</v>
      </c>
      <c r="B1994" s="25" t="s">
        <v>51</v>
      </c>
      <c r="C1994" s="39">
        <v>634022</v>
      </c>
      <c r="D1994" s="25" t="s">
        <v>440</v>
      </c>
      <c r="E1994" s="25" t="s">
        <v>53</v>
      </c>
      <c r="F1994" s="25" t="s">
        <v>54</v>
      </c>
      <c r="G1994" s="25" t="s">
        <v>74</v>
      </c>
      <c r="H1994" s="17"/>
      <c r="I1994" s="17"/>
      <c r="J1994" s="25" t="s">
        <v>64</v>
      </c>
      <c r="K1994" s="25" t="s">
        <v>58</v>
      </c>
      <c r="L1994" s="25" t="s">
        <v>378</v>
      </c>
      <c r="M1994" s="25" t="s">
        <v>379</v>
      </c>
      <c r="N1994" s="26">
        <v>7721.02</v>
      </c>
      <c r="O1994" s="26">
        <v>1430.9</v>
      </c>
      <c r="P1994" s="27">
        <v>-6290.1200000000008</v>
      </c>
      <c r="Q1994" s="28">
        <v>-0.81467474504663895</v>
      </c>
      <c r="R1994" s="29">
        <v>2830.76</v>
      </c>
      <c r="S1994" s="29">
        <v>518.41999999999996</v>
      </c>
      <c r="T1994" s="30">
        <v>-2312.34</v>
      </c>
      <c r="U1994" s="31">
        <v>-0.8168619028105526</v>
      </c>
      <c r="V1994" s="26">
        <v>0</v>
      </c>
      <c r="W1994" s="26">
        <v>0</v>
      </c>
      <c r="X1994" s="27">
        <v>0</v>
      </c>
      <c r="Y1994" s="18"/>
      <c r="Z1994" s="29">
        <v>585.80999999999995</v>
      </c>
      <c r="AA1994" s="29">
        <v>0</v>
      </c>
      <c r="AB1994" s="30">
        <v>-585.80999999999995</v>
      </c>
      <c r="AC1994" s="32">
        <v>-1</v>
      </c>
      <c r="AD1994" s="26">
        <v>4304.45</v>
      </c>
      <c r="AE1994" s="26">
        <v>912.48</v>
      </c>
      <c r="AF1994" s="27">
        <v>-3391.97</v>
      </c>
      <c r="AG1994" s="33">
        <v>-0.78801472894330282</v>
      </c>
      <c r="AH1994" s="34">
        <v>36</v>
      </c>
      <c r="AI1994" s="34">
        <v>1</v>
      </c>
      <c r="AJ1994" s="34">
        <v>-35</v>
      </c>
      <c r="AK1994" s="32">
        <v>-0.97222222222222221</v>
      </c>
      <c r="AL1994" s="35">
        <v>44489.041666666664</v>
      </c>
      <c r="AM1994" s="16"/>
    </row>
    <row r="1995" spans="1:39" ht="82.5" hidden="1" x14ac:dyDescent="0.25">
      <c r="A1995" s="25" t="s">
        <v>367</v>
      </c>
      <c r="B1995" s="25" t="s">
        <v>51</v>
      </c>
      <c r="C1995" s="39">
        <v>634032</v>
      </c>
      <c r="D1995" s="25" t="s">
        <v>438</v>
      </c>
      <c r="E1995" s="25" t="s">
        <v>53</v>
      </c>
      <c r="F1995" s="25" t="s">
        <v>54</v>
      </c>
      <c r="G1995" s="25" t="s">
        <v>74</v>
      </c>
      <c r="H1995" s="17"/>
      <c r="I1995" s="17"/>
      <c r="J1995" s="25" t="s">
        <v>64</v>
      </c>
      <c r="K1995" s="25" t="s">
        <v>65</v>
      </c>
      <c r="L1995" s="25" t="s">
        <v>439</v>
      </c>
      <c r="M1995" s="25" t="s">
        <v>379</v>
      </c>
      <c r="N1995" s="26">
        <v>12579.79</v>
      </c>
      <c r="O1995" s="26">
        <v>720.04</v>
      </c>
      <c r="P1995" s="27">
        <v>-11859.75</v>
      </c>
      <c r="Q1995" s="28">
        <v>-0.94276216057660733</v>
      </c>
      <c r="R1995" s="29">
        <v>965.45</v>
      </c>
      <c r="S1995" s="29">
        <v>0</v>
      </c>
      <c r="T1995" s="30">
        <v>-965.45</v>
      </c>
      <c r="U1995" s="31">
        <v>-1</v>
      </c>
      <c r="V1995" s="26">
        <v>455.95</v>
      </c>
      <c r="W1995" s="26">
        <v>0</v>
      </c>
      <c r="X1995" s="27">
        <v>-455.95</v>
      </c>
      <c r="Y1995" s="28">
        <v>-1</v>
      </c>
      <c r="Z1995" s="29">
        <v>135.44999999999999</v>
      </c>
      <c r="AA1995" s="29">
        <v>0</v>
      </c>
      <c r="AB1995" s="30">
        <v>-135.44999999999999</v>
      </c>
      <c r="AC1995" s="32">
        <v>-1</v>
      </c>
      <c r="AD1995" s="26">
        <v>11022.94</v>
      </c>
      <c r="AE1995" s="26">
        <v>720.04</v>
      </c>
      <c r="AF1995" s="27">
        <v>-10302.900000000001</v>
      </c>
      <c r="AG1995" s="33">
        <v>-0.93467804415156042</v>
      </c>
      <c r="AH1995" s="34">
        <v>3.1500000000000004</v>
      </c>
      <c r="AI1995" s="34">
        <v>0</v>
      </c>
      <c r="AJ1995" s="34">
        <v>-3.1500000000000004</v>
      </c>
      <c r="AK1995" s="32">
        <v>-1</v>
      </c>
      <c r="AL1995" s="35">
        <v>44294.041666666664</v>
      </c>
      <c r="AM1995" s="16"/>
    </row>
    <row r="1996" spans="1:39" ht="24.75" hidden="1" x14ac:dyDescent="0.25">
      <c r="A1996" s="25" t="s">
        <v>367</v>
      </c>
      <c r="B1996" s="25" t="s">
        <v>51</v>
      </c>
      <c r="C1996" s="39">
        <v>634056</v>
      </c>
      <c r="D1996" s="25" t="s">
        <v>436</v>
      </c>
      <c r="E1996" s="25" t="s">
        <v>53</v>
      </c>
      <c r="F1996" s="25" t="s">
        <v>54</v>
      </c>
      <c r="G1996" s="25" t="s">
        <v>104</v>
      </c>
      <c r="H1996" s="25" t="s">
        <v>56</v>
      </c>
      <c r="I1996" s="25" t="s">
        <v>56</v>
      </c>
      <c r="J1996" s="25" t="s">
        <v>64</v>
      </c>
      <c r="K1996" s="25" t="s">
        <v>65</v>
      </c>
      <c r="L1996" s="25" t="s">
        <v>378</v>
      </c>
      <c r="M1996" s="25" t="s">
        <v>421</v>
      </c>
      <c r="N1996" s="26">
        <v>10364.719999999999</v>
      </c>
      <c r="O1996" s="26">
        <v>7730.2</v>
      </c>
      <c r="P1996" s="27">
        <v>-2634.5199999999995</v>
      </c>
      <c r="Q1996" s="28">
        <v>-0.25418149260182615</v>
      </c>
      <c r="R1996" s="29">
        <v>3281.84</v>
      </c>
      <c r="S1996" s="29">
        <v>1499.96</v>
      </c>
      <c r="T1996" s="30">
        <v>-1781.88</v>
      </c>
      <c r="U1996" s="31">
        <v>-0.54295151500377836</v>
      </c>
      <c r="V1996" s="26">
        <v>2584.2600000000002</v>
      </c>
      <c r="W1996" s="26">
        <v>1411.71</v>
      </c>
      <c r="X1996" s="27">
        <v>-1172.5500000000002</v>
      </c>
      <c r="Y1996" s="28">
        <v>-0.45372756611176895</v>
      </c>
      <c r="Z1996" s="29">
        <v>818.62</v>
      </c>
      <c r="AA1996" s="29">
        <v>492</v>
      </c>
      <c r="AB1996" s="30">
        <v>-326.62</v>
      </c>
      <c r="AC1996" s="32">
        <v>-0.39898854169211601</v>
      </c>
      <c r="AD1996" s="26">
        <v>3680</v>
      </c>
      <c r="AE1996" s="26">
        <v>4326.53</v>
      </c>
      <c r="AF1996" s="27">
        <v>646.52999999999975</v>
      </c>
      <c r="AG1996" s="33">
        <v>0.17568749999999994</v>
      </c>
      <c r="AH1996" s="34">
        <v>38</v>
      </c>
      <c r="AI1996" s="34">
        <v>16</v>
      </c>
      <c r="AJ1996" s="34">
        <v>-22</v>
      </c>
      <c r="AK1996" s="32">
        <v>-0.57894736842105265</v>
      </c>
      <c r="AL1996" s="35">
        <v>44231.041666666664</v>
      </c>
      <c r="AM1996" s="16"/>
    </row>
    <row r="1997" spans="1:39" ht="33" hidden="1" x14ac:dyDescent="0.25">
      <c r="A1997" s="25" t="s">
        <v>367</v>
      </c>
      <c r="B1997" s="25" t="s">
        <v>1136</v>
      </c>
      <c r="C1997" s="39">
        <v>634123</v>
      </c>
      <c r="D1997" s="25" t="s">
        <v>5151</v>
      </c>
      <c r="E1997" s="25" t="s">
        <v>53</v>
      </c>
      <c r="F1997" s="25" t="s">
        <v>63</v>
      </c>
      <c r="G1997" s="25" t="s">
        <v>56</v>
      </c>
      <c r="H1997" s="17"/>
      <c r="I1997" s="17"/>
      <c r="J1997" s="25" t="s">
        <v>401</v>
      </c>
      <c r="K1997" s="25" t="s">
        <v>65</v>
      </c>
      <c r="L1997" s="25" t="s">
        <v>472</v>
      </c>
      <c r="M1997" s="25" t="s">
        <v>127</v>
      </c>
      <c r="N1997" s="26">
        <v>0</v>
      </c>
      <c r="O1997" s="26">
        <v>0</v>
      </c>
      <c r="P1997" s="27">
        <v>0</v>
      </c>
      <c r="Q1997" s="18"/>
      <c r="R1997" s="29">
        <v>0</v>
      </c>
      <c r="S1997" s="29">
        <v>0</v>
      </c>
      <c r="T1997" s="30">
        <v>0</v>
      </c>
      <c r="U1997" s="19"/>
      <c r="V1997" s="26">
        <v>0</v>
      </c>
      <c r="W1997" s="26">
        <v>0</v>
      </c>
      <c r="X1997" s="27">
        <v>0</v>
      </c>
      <c r="Y1997" s="18"/>
      <c r="Z1997" s="29">
        <v>0</v>
      </c>
      <c r="AA1997" s="29">
        <v>0</v>
      </c>
      <c r="AB1997" s="30">
        <v>0</v>
      </c>
      <c r="AC1997" s="19"/>
      <c r="AD1997" s="26">
        <v>0</v>
      </c>
      <c r="AE1997" s="26">
        <v>0</v>
      </c>
      <c r="AF1997" s="27">
        <v>0</v>
      </c>
      <c r="AG1997" s="18"/>
      <c r="AH1997" s="34">
        <v>0</v>
      </c>
      <c r="AI1997" s="34">
        <v>0</v>
      </c>
      <c r="AJ1997" s="34">
        <v>0</v>
      </c>
      <c r="AK1997" s="19"/>
      <c r="AL1997" s="35">
        <v>44425.041666666664</v>
      </c>
      <c r="AM1997" s="16"/>
    </row>
    <row r="1998" spans="1:39" ht="74.25" hidden="1" x14ac:dyDescent="0.25">
      <c r="A1998" s="25" t="s">
        <v>367</v>
      </c>
      <c r="B1998" s="25" t="s">
        <v>1043</v>
      </c>
      <c r="C1998" s="39">
        <v>634161</v>
      </c>
      <c r="D1998" s="25" t="s">
        <v>2613</v>
      </c>
      <c r="E1998" s="25" t="s">
        <v>53</v>
      </c>
      <c r="F1998" s="25" t="s">
        <v>54</v>
      </c>
      <c r="G1998" s="25" t="s">
        <v>131</v>
      </c>
      <c r="H1998" s="25" t="s">
        <v>131</v>
      </c>
      <c r="I1998" s="17"/>
      <c r="J1998" s="25" t="s">
        <v>64</v>
      </c>
      <c r="K1998" s="25" t="s">
        <v>65</v>
      </c>
      <c r="L1998" s="25" t="s">
        <v>1045</v>
      </c>
      <c r="M1998" s="25" t="s">
        <v>421</v>
      </c>
      <c r="N1998" s="26">
        <v>3491.77</v>
      </c>
      <c r="O1998" s="26">
        <v>7860.46</v>
      </c>
      <c r="P1998" s="27">
        <v>4368.6900000000005</v>
      </c>
      <c r="Q1998" s="28">
        <v>1.2511391071004105</v>
      </c>
      <c r="R1998" s="29">
        <v>3121.31</v>
      </c>
      <c r="S1998" s="29">
        <v>6259.36</v>
      </c>
      <c r="T1998" s="30">
        <v>3138.0499999999997</v>
      </c>
      <c r="U1998" s="31">
        <v>1.005363132787195</v>
      </c>
      <c r="V1998" s="26">
        <v>0</v>
      </c>
      <c r="W1998" s="26">
        <v>0</v>
      </c>
      <c r="X1998" s="27">
        <v>0</v>
      </c>
      <c r="Y1998" s="18"/>
      <c r="Z1998" s="29">
        <v>370.46</v>
      </c>
      <c r="AA1998" s="29">
        <v>1601.1</v>
      </c>
      <c r="AB1998" s="30">
        <v>1230.6399999999999</v>
      </c>
      <c r="AC1998" s="32">
        <v>3.3219240943691624</v>
      </c>
      <c r="AD1998" s="26">
        <v>0</v>
      </c>
      <c r="AE1998" s="26">
        <v>0</v>
      </c>
      <c r="AF1998" s="27">
        <v>0</v>
      </c>
      <c r="AG1998" s="18"/>
      <c r="AH1998" s="34">
        <v>17</v>
      </c>
      <c r="AI1998" s="34">
        <v>70</v>
      </c>
      <c r="AJ1998" s="34">
        <v>53</v>
      </c>
      <c r="AK1998" s="32">
        <v>3.1176470588235294</v>
      </c>
      <c r="AL1998" s="35">
        <v>43943.999988425923</v>
      </c>
      <c r="AM1998" s="16"/>
    </row>
    <row r="1999" spans="1:39" ht="33" hidden="1" x14ac:dyDescent="0.25">
      <c r="A1999" s="25" t="s">
        <v>367</v>
      </c>
      <c r="B1999" s="25" t="s">
        <v>1043</v>
      </c>
      <c r="C1999" s="39">
        <v>634162</v>
      </c>
      <c r="D1999" s="25" t="s">
        <v>2616</v>
      </c>
      <c r="E1999" s="25" t="s">
        <v>171</v>
      </c>
      <c r="F1999" s="25" t="s">
        <v>54</v>
      </c>
      <c r="G1999" s="25" t="s">
        <v>83</v>
      </c>
      <c r="H1999" s="25" t="s">
        <v>90</v>
      </c>
      <c r="I1999" s="17"/>
      <c r="J1999" s="25" t="s">
        <v>411</v>
      </c>
      <c r="K1999" s="25" t="s">
        <v>65</v>
      </c>
      <c r="L1999" s="25" t="s">
        <v>1045</v>
      </c>
      <c r="M1999" s="25" t="s">
        <v>374</v>
      </c>
      <c r="N1999" s="26">
        <v>199198.32</v>
      </c>
      <c r="O1999" s="26">
        <v>242217.79</v>
      </c>
      <c r="P1999" s="27">
        <v>43019.47</v>
      </c>
      <c r="Q1999" s="28">
        <v>0.2159630161539515</v>
      </c>
      <c r="R1999" s="29">
        <v>49074.28</v>
      </c>
      <c r="S1999" s="29">
        <v>54689.24</v>
      </c>
      <c r="T1999" s="30">
        <v>5614.9599999999991</v>
      </c>
      <c r="U1999" s="31">
        <v>0.11441757270814772</v>
      </c>
      <c r="V1999" s="26">
        <v>86277.86</v>
      </c>
      <c r="W1999" s="26">
        <v>114415.45</v>
      </c>
      <c r="X1999" s="27">
        <v>28137.589999999997</v>
      </c>
      <c r="Y1999" s="28">
        <v>0.32612758360024224</v>
      </c>
      <c r="Z1999" s="29">
        <v>6068.34</v>
      </c>
      <c r="AA1999" s="29">
        <v>15017.1</v>
      </c>
      <c r="AB1999" s="30">
        <v>8948.76</v>
      </c>
      <c r="AC1999" s="32">
        <v>1.474663581803261</v>
      </c>
      <c r="AD1999" s="26">
        <v>57777.84</v>
      </c>
      <c r="AE1999" s="26">
        <v>58096</v>
      </c>
      <c r="AF1999" s="27">
        <v>318.16000000000349</v>
      </c>
      <c r="AG1999" s="33">
        <v>5.5066094544206487E-3</v>
      </c>
      <c r="AH1999" s="34">
        <v>424</v>
      </c>
      <c r="AI1999" s="34">
        <v>593.16999999999996</v>
      </c>
      <c r="AJ1999" s="34">
        <v>169.16999999999996</v>
      </c>
      <c r="AK1999" s="32">
        <v>0.39898584905660367</v>
      </c>
      <c r="AL1999" s="35">
        <v>44124.041666666664</v>
      </c>
      <c r="AM1999" s="16"/>
    </row>
    <row r="2000" spans="1:39" ht="41.25" hidden="1" x14ac:dyDescent="0.25">
      <c r="A2000" s="25" t="s">
        <v>367</v>
      </c>
      <c r="B2000" s="25" t="s">
        <v>51</v>
      </c>
      <c r="C2000" s="39">
        <v>634163</v>
      </c>
      <c r="D2000" s="25" t="s">
        <v>433</v>
      </c>
      <c r="E2000" s="25" t="s">
        <v>62</v>
      </c>
      <c r="F2000" s="25" t="s">
        <v>54</v>
      </c>
      <c r="G2000" s="25" t="s">
        <v>112</v>
      </c>
      <c r="H2000" s="25" t="s">
        <v>434</v>
      </c>
      <c r="I2000" s="25" t="s">
        <v>236</v>
      </c>
      <c r="J2000" s="25" t="s">
        <v>369</v>
      </c>
      <c r="K2000" s="25" t="s">
        <v>65</v>
      </c>
      <c r="L2000" s="25" t="s">
        <v>435</v>
      </c>
      <c r="M2000" s="25" t="s">
        <v>371</v>
      </c>
      <c r="N2000" s="26">
        <v>107162.76</v>
      </c>
      <c r="O2000" s="26">
        <v>107969.42</v>
      </c>
      <c r="P2000" s="27">
        <v>806.66000000000349</v>
      </c>
      <c r="Q2000" s="28">
        <v>7.5274283715723962E-3</v>
      </c>
      <c r="R2000" s="29">
        <v>44828.15</v>
      </c>
      <c r="S2000" s="29">
        <v>31540.58</v>
      </c>
      <c r="T2000" s="30">
        <v>-13287.57</v>
      </c>
      <c r="U2000" s="31">
        <v>-0.29641129513486503</v>
      </c>
      <c r="V2000" s="26">
        <v>41021.550000000003</v>
      </c>
      <c r="W2000" s="26">
        <v>48662.07</v>
      </c>
      <c r="X2000" s="27">
        <v>7640.5199999999968</v>
      </c>
      <c r="Y2000" s="28">
        <v>0.18625624824025411</v>
      </c>
      <c r="Z2000" s="29">
        <v>8754.82</v>
      </c>
      <c r="AA2000" s="29">
        <v>11734.53</v>
      </c>
      <c r="AB2000" s="30">
        <v>2979.7100000000009</v>
      </c>
      <c r="AC2000" s="32">
        <v>0.34035080104445337</v>
      </c>
      <c r="AD2000" s="26">
        <v>12558.24</v>
      </c>
      <c r="AE2000" s="26">
        <v>16032.24</v>
      </c>
      <c r="AF2000" s="27">
        <v>3474</v>
      </c>
      <c r="AG2000" s="33">
        <v>0.27663112028437109</v>
      </c>
      <c r="AH2000" s="34">
        <v>378.5</v>
      </c>
      <c r="AI2000" s="34">
        <v>385.5</v>
      </c>
      <c r="AJ2000" s="34">
        <v>7</v>
      </c>
      <c r="AK2000" s="32">
        <v>1.8494055482166448E-2</v>
      </c>
      <c r="AL2000" s="35">
        <v>44221.041666666664</v>
      </c>
      <c r="AM2000" s="16"/>
    </row>
    <row r="2001" spans="1:39" ht="33" hidden="1" x14ac:dyDescent="0.25">
      <c r="A2001" s="25" t="s">
        <v>367</v>
      </c>
      <c r="B2001" s="25" t="s">
        <v>1043</v>
      </c>
      <c r="C2001" s="39">
        <v>634164</v>
      </c>
      <c r="D2001" s="25" t="s">
        <v>2605</v>
      </c>
      <c r="E2001" s="25" t="s">
        <v>171</v>
      </c>
      <c r="F2001" s="25" t="s">
        <v>54</v>
      </c>
      <c r="G2001" s="25" t="s">
        <v>90</v>
      </c>
      <c r="H2001" s="25" t="s">
        <v>211</v>
      </c>
      <c r="I2001" s="25" t="s">
        <v>74</v>
      </c>
      <c r="J2001" s="25" t="s">
        <v>411</v>
      </c>
      <c r="K2001" s="25" t="s">
        <v>65</v>
      </c>
      <c r="L2001" s="25" t="s">
        <v>1045</v>
      </c>
      <c r="M2001" s="25" t="s">
        <v>374</v>
      </c>
      <c r="N2001" s="26">
        <v>227949.92</v>
      </c>
      <c r="O2001" s="26">
        <v>257723.13</v>
      </c>
      <c r="P2001" s="27">
        <v>29773.209999999992</v>
      </c>
      <c r="Q2001" s="28">
        <v>0.1306129434044109</v>
      </c>
      <c r="R2001" s="29">
        <v>37373.93</v>
      </c>
      <c r="S2001" s="29">
        <v>43235.45</v>
      </c>
      <c r="T2001" s="30">
        <v>5861.5199999999968</v>
      </c>
      <c r="U2001" s="31">
        <v>0.15683445653159828</v>
      </c>
      <c r="V2001" s="26">
        <v>141032.49</v>
      </c>
      <c r="W2001" s="26">
        <v>165300.46</v>
      </c>
      <c r="X2001" s="27">
        <v>24267.97</v>
      </c>
      <c r="Y2001" s="28">
        <v>0.17207361225771453</v>
      </c>
      <c r="Z2001" s="29">
        <v>3453.42</v>
      </c>
      <c r="AA2001" s="29">
        <v>12015.12</v>
      </c>
      <c r="AB2001" s="30">
        <v>8561.7000000000007</v>
      </c>
      <c r="AC2001" s="32">
        <v>2.4791945375888251</v>
      </c>
      <c r="AD2001" s="26">
        <v>46090.080000000002</v>
      </c>
      <c r="AE2001" s="26">
        <v>37172.1</v>
      </c>
      <c r="AF2001" s="27">
        <v>-8917.9800000000032</v>
      </c>
      <c r="AG2001" s="33">
        <v>-0.19349022609637481</v>
      </c>
      <c r="AH2001" s="34">
        <v>281</v>
      </c>
      <c r="AI2001" s="34">
        <v>494.75</v>
      </c>
      <c r="AJ2001" s="34">
        <v>213.75</v>
      </c>
      <c r="AK2001" s="32">
        <v>0.76067615658362986</v>
      </c>
      <c r="AL2001" s="35">
        <v>44158.041666666664</v>
      </c>
      <c r="AM2001" s="16"/>
    </row>
    <row r="2002" spans="1:39" ht="24.75" hidden="1" x14ac:dyDescent="0.25">
      <c r="A2002" s="25" t="s">
        <v>367</v>
      </c>
      <c r="B2002" s="25" t="s">
        <v>1043</v>
      </c>
      <c r="C2002" s="39">
        <v>634173</v>
      </c>
      <c r="D2002" s="25" t="s">
        <v>2608</v>
      </c>
      <c r="E2002" s="25" t="s">
        <v>53</v>
      </c>
      <c r="F2002" s="25" t="s">
        <v>54</v>
      </c>
      <c r="G2002" s="25" t="s">
        <v>79</v>
      </c>
      <c r="H2002" s="25" t="s">
        <v>56</v>
      </c>
      <c r="I2002" s="25" t="s">
        <v>56</v>
      </c>
      <c r="J2002" s="25" t="s">
        <v>185</v>
      </c>
      <c r="K2002" s="25" t="s">
        <v>65</v>
      </c>
      <c r="L2002" s="25" t="s">
        <v>1045</v>
      </c>
      <c r="M2002" s="25" t="s">
        <v>387</v>
      </c>
      <c r="N2002" s="26">
        <v>227198.04</v>
      </c>
      <c r="O2002" s="26">
        <v>219228.24</v>
      </c>
      <c r="P2002" s="27">
        <v>-7969.8000000000175</v>
      </c>
      <c r="Q2002" s="28">
        <v>-3.5078647685517078E-2</v>
      </c>
      <c r="R2002" s="29">
        <v>42803.65</v>
      </c>
      <c r="S2002" s="29">
        <v>29567.69</v>
      </c>
      <c r="T2002" s="30">
        <v>-13235.960000000003</v>
      </c>
      <c r="U2002" s="31">
        <v>-0.30922503104291343</v>
      </c>
      <c r="V2002" s="26">
        <v>10198.290000000001</v>
      </c>
      <c r="W2002" s="26">
        <v>12438.06</v>
      </c>
      <c r="X2002" s="27">
        <v>2239.7699999999986</v>
      </c>
      <c r="Y2002" s="28">
        <v>0.2196221131189639</v>
      </c>
      <c r="Z2002" s="29">
        <v>5423.42</v>
      </c>
      <c r="AA2002" s="29">
        <v>11528.94</v>
      </c>
      <c r="AB2002" s="30">
        <v>6105.52</v>
      </c>
      <c r="AC2002" s="32">
        <v>1.1257693484922799</v>
      </c>
      <c r="AD2002" s="26">
        <v>168772.68</v>
      </c>
      <c r="AE2002" s="26">
        <v>909.9</v>
      </c>
      <c r="AF2002" s="27">
        <v>-167862.78</v>
      </c>
      <c r="AG2002" s="33">
        <v>-0.99460872458741545</v>
      </c>
      <c r="AH2002" s="34">
        <v>219</v>
      </c>
      <c r="AI2002" s="34">
        <v>346.75</v>
      </c>
      <c r="AJ2002" s="34">
        <v>127.75</v>
      </c>
      <c r="AK2002" s="32">
        <v>0.58333333333333337</v>
      </c>
      <c r="AL2002" s="35">
        <v>44043.041666666664</v>
      </c>
      <c r="AM2002" s="16"/>
    </row>
    <row r="2003" spans="1:39" ht="33" hidden="1" x14ac:dyDescent="0.25">
      <c r="A2003" s="25" t="s">
        <v>367</v>
      </c>
      <c r="B2003" s="25" t="s">
        <v>1043</v>
      </c>
      <c r="C2003" s="39">
        <v>634174</v>
      </c>
      <c r="D2003" s="25" t="s">
        <v>2591</v>
      </c>
      <c r="E2003" s="25" t="s">
        <v>53</v>
      </c>
      <c r="F2003" s="25" t="s">
        <v>54</v>
      </c>
      <c r="G2003" s="25" t="s">
        <v>75</v>
      </c>
      <c r="H2003" s="25" t="s">
        <v>131</v>
      </c>
      <c r="I2003" s="25" t="s">
        <v>56</v>
      </c>
      <c r="J2003" s="25" t="s">
        <v>64</v>
      </c>
      <c r="K2003" s="25" t="s">
        <v>65</v>
      </c>
      <c r="L2003" s="25" t="s">
        <v>1045</v>
      </c>
      <c r="M2003" s="25" t="s">
        <v>421</v>
      </c>
      <c r="N2003" s="26">
        <v>3101.68</v>
      </c>
      <c r="O2003" s="26">
        <v>2186.87</v>
      </c>
      <c r="P2003" s="27">
        <v>-914.81</v>
      </c>
      <c r="Q2003" s="28">
        <v>-0.2949401614608857</v>
      </c>
      <c r="R2003" s="29">
        <v>2784.14</v>
      </c>
      <c r="S2003" s="29">
        <v>1979.74</v>
      </c>
      <c r="T2003" s="30">
        <v>-804.39999999999986</v>
      </c>
      <c r="U2003" s="31">
        <v>-0.28892225247293596</v>
      </c>
      <c r="V2003" s="26">
        <v>0</v>
      </c>
      <c r="W2003" s="26">
        <v>0</v>
      </c>
      <c r="X2003" s="27">
        <v>0</v>
      </c>
      <c r="Y2003" s="18"/>
      <c r="Z2003" s="29">
        <v>317.54000000000002</v>
      </c>
      <c r="AA2003" s="29">
        <v>207.13</v>
      </c>
      <c r="AB2003" s="30">
        <v>-110.41000000000003</v>
      </c>
      <c r="AC2003" s="32">
        <v>-0.34770422623921399</v>
      </c>
      <c r="AD2003" s="26">
        <v>0</v>
      </c>
      <c r="AE2003" s="26">
        <v>0</v>
      </c>
      <c r="AF2003" s="27">
        <v>0</v>
      </c>
      <c r="AG2003" s="18"/>
      <c r="AH2003" s="34">
        <v>15</v>
      </c>
      <c r="AI2003" s="34">
        <v>16</v>
      </c>
      <c r="AJ2003" s="34">
        <v>1</v>
      </c>
      <c r="AK2003" s="32">
        <v>6.6666666666666666E-2</v>
      </c>
      <c r="AL2003" s="35">
        <v>43943.999988425923</v>
      </c>
      <c r="AM2003" s="16"/>
    </row>
    <row r="2004" spans="1:39" ht="57.75" hidden="1" x14ac:dyDescent="0.25">
      <c r="A2004" s="25" t="s">
        <v>367</v>
      </c>
      <c r="B2004" s="25" t="s">
        <v>1043</v>
      </c>
      <c r="C2004" s="39">
        <v>634191</v>
      </c>
      <c r="D2004" s="25" t="s">
        <v>2588</v>
      </c>
      <c r="E2004" s="25" t="s">
        <v>53</v>
      </c>
      <c r="F2004" s="25" t="s">
        <v>54</v>
      </c>
      <c r="G2004" s="25" t="s">
        <v>83</v>
      </c>
      <c r="H2004" s="25" t="s">
        <v>452</v>
      </c>
      <c r="I2004" s="25" t="s">
        <v>56</v>
      </c>
      <c r="J2004" s="25" t="s">
        <v>381</v>
      </c>
      <c r="K2004" s="25" t="s">
        <v>65</v>
      </c>
      <c r="L2004" s="25" t="s">
        <v>1045</v>
      </c>
      <c r="M2004" s="25" t="s">
        <v>2052</v>
      </c>
      <c r="N2004" s="26">
        <v>137553.65</v>
      </c>
      <c r="O2004" s="26">
        <v>112215.36</v>
      </c>
      <c r="P2004" s="27">
        <v>-25338.289999999994</v>
      </c>
      <c r="Q2004" s="28">
        <v>-0.18420659866168579</v>
      </c>
      <c r="R2004" s="29">
        <v>41358.57</v>
      </c>
      <c r="S2004" s="29">
        <v>31149.73</v>
      </c>
      <c r="T2004" s="30">
        <v>-10208.84</v>
      </c>
      <c r="U2004" s="31">
        <v>-0.2468373543862856</v>
      </c>
      <c r="V2004" s="26">
        <v>39509.550000000003</v>
      </c>
      <c r="W2004" s="26">
        <v>20588.57</v>
      </c>
      <c r="X2004" s="27">
        <v>-18920.980000000003</v>
      </c>
      <c r="Y2004" s="28">
        <v>-0.47889636809328384</v>
      </c>
      <c r="Z2004" s="29">
        <v>9567.02</v>
      </c>
      <c r="AA2004" s="29">
        <v>14295.02</v>
      </c>
      <c r="AB2004" s="30">
        <v>4728</v>
      </c>
      <c r="AC2004" s="32">
        <v>0.49419777527380521</v>
      </c>
      <c r="AD2004" s="26">
        <v>47118.51</v>
      </c>
      <c r="AE2004" s="26">
        <v>46182.04</v>
      </c>
      <c r="AF2004" s="27">
        <v>-936.47000000000116</v>
      </c>
      <c r="AG2004" s="33">
        <v>-1.9874779571764919E-2</v>
      </c>
      <c r="AH2004" s="34">
        <v>369</v>
      </c>
      <c r="AI2004" s="34">
        <v>309.5</v>
      </c>
      <c r="AJ2004" s="34">
        <v>-59.5</v>
      </c>
      <c r="AK2004" s="32">
        <v>-0.16124661246612465</v>
      </c>
      <c r="AL2004" s="35">
        <v>44053.041666666664</v>
      </c>
      <c r="AM2004" s="16"/>
    </row>
    <row r="2005" spans="1:39" ht="41.25" hidden="1" x14ac:dyDescent="0.25">
      <c r="A2005" s="25" t="s">
        <v>367</v>
      </c>
      <c r="B2005" s="25" t="s">
        <v>51</v>
      </c>
      <c r="C2005" s="39">
        <v>634207</v>
      </c>
      <c r="D2005" s="25" t="s">
        <v>420</v>
      </c>
      <c r="E2005" s="25" t="s">
        <v>53</v>
      </c>
      <c r="F2005" s="25" t="s">
        <v>54</v>
      </c>
      <c r="G2005" s="25" t="s">
        <v>104</v>
      </c>
      <c r="H2005" s="25" t="s">
        <v>56</v>
      </c>
      <c r="I2005" s="25" t="s">
        <v>56</v>
      </c>
      <c r="J2005" s="25" t="s">
        <v>64</v>
      </c>
      <c r="K2005" s="25" t="s">
        <v>65</v>
      </c>
      <c r="L2005" s="25" t="s">
        <v>378</v>
      </c>
      <c r="M2005" s="25" t="s">
        <v>421</v>
      </c>
      <c r="N2005" s="26">
        <v>17095.669999999998</v>
      </c>
      <c r="O2005" s="26">
        <v>14463.22</v>
      </c>
      <c r="P2005" s="27">
        <v>-2632.4499999999989</v>
      </c>
      <c r="Q2005" s="28">
        <v>-0.15398343557169736</v>
      </c>
      <c r="R2005" s="29">
        <v>4811.83</v>
      </c>
      <c r="S2005" s="29">
        <v>1618.55</v>
      </c>
      <c r="T2005" s="30">
        <v>-3193.2799999999997</v>
      </c>
      <c r="U2005" s="31">
        <v>-0.66363109253651931</v>
      </c>
      <c r="V2005" s="26">
        <v>2680.28</v>
      </c>
      <c r="W2005" s="26">
        <v>2325.3000000000002</v>
      </c>
      <c r="X2005" s="27">
        <v>-354.98</v>
      </c>
      <c r="Y2005" s="28">
        <v>-0.13244138672079037</v>
      </c>
      <c r="Z2005" s="29">
        <v>687.24</v>
      </c>
      <c r="AA2005" s="29">
        <v>0</v>
      </c>
      <c r="AB2005" s="30">
        <v>-687.24</v>
      </c>
      <c r="AC2005" s="32">
        <v>-1</v>
      </c>
      <c r="AD2005" s="26">
        <v>8916.32</v>
      </c>
      <c r="AE2005" s="26">
        <v>10519.37</v>
      </c>
      <c r="AF2005" s="27">
        <v>1603.0500000000011</v>
      </c>
      <c r="AG2005" s="33">
        <v>0.1797882983114111</v>
      </c>
      <c r="AH2005" s="34">
        <v>24</v>
      </c>
      <c r="AI2005" s="34">
        <v>0</v>
      </c>
      <c r="AJ2005" s="34">
        <v>-24</v>
      </c>
      <c r="AK2005" s="32">
        <v>-1</v>
      </c>
      <c r="AL2005" s="35">
        <v>44249.041666666664</v>
      </c>
      <c r="AM2005" s="16"/>
    </row>
    <row r="2006" spans="1:39" ht="49.5" hidden="1" x14ac:dyDescent="0.25">
      <c r="A2006" s="25" t="s">
        <v>367</v>
      </c>
      <c r="B2006" s="25" t="s">
        <v>1043</v>
      </c>
      <c r="C2006" s="39">
        <v>634208</v>
      </c>
      <c r="D2006" s="25" t="s">
        <v>2606</v>
      </c>
      <c r="E2006" s="25" t="s">
        <v>53</v>
      </c>
      <c r="F2006" s="25" t="s">
        <v>54</v>
      </c>
      <c r="G2006" s="25" t="s">
        <v>104</v>
      </c>
      <c r="H2006" s="25" t="s">
        <v>56</v>
      </c>
      <c r="I2006" s="25" t="s">
        <v>56</v>
      </c>
      <c r="J2006" s="25" t="s">
        <v>64</v>
      </c>
      <c r="K2006" s="25" t="s">
        <v>65</v>
      </c>
      <c r="L2006" s="25" t="s">
        <v>1045</v>
      </c>
      <c r="M2006" s="25" t="s">
        <v>421</v>
      </c>
      <c r="N2006" s="26">
        <v>8751.5499999999993</v>
      </c>
      <c r="O2006" s="26">
        <v>5328.37</v>
      </c>
      <c r="P2006" s="27">
        <v>-3423.1799999999994</v>
      </c>
      <c r="Q2006" s="28">
        <v>-0.39115128177294306</v>
      </c>
      <c r="R2006" s="29">
        <v>2387.75</v>
      </c>
      <c r="S2006" s="29">
        <v>828.37</v>
      </c>
      <c r="T2006" s="30">
        <v>-1559.38</v>
      </c>
      <c r="U2006" s="31">
        <v>-0.65307507067322801</v>
      </c>
      <c r="V2006" s="26">
        <v>529.71</v>
      </c>
      <c r="W2006" s="26">
        <v>0</v>
      </c>
      <c r="X2006" s="27">
        <v>-529.71</v>
      </c>
      <c r="Y2006" s="28">
        <v>-1</v>
      </c>
      <c r="Z2006" s="29">
        <v>245.09</v>
      </c>
      <c r="AA2006" s="29">
        <v>0</v>
      </c>
      <c r="AB2006" s="30">
        <v>-245.09</v>
      </c>
      <c r="AC2006" s="32">
        <v>-1</v>
      </c>
      <c r="AD2006" s="26">
        <v>5589</v>
      </c>
      <c r="AE2006" s="26">
        <v>4500</v>
      </c>
      <c r="AF2006" s="27">
        <v>-1089</v>
      </c>
      <c r="AG2006" s="33">
        <v>-0.19484702093397746</v>
      </c>
      <c r="AH2006" s="34">
        <v>15</v>
      </c>
      <c r="AI2006" s="34">
        <v>0</v>
      </c>
      <c r="AJ2006" s="34">
        <v>-15</v>
      </c>
      <c r="AK2006" s="32">
        <v>-1</v>
      </c>
      <c r="AL2006" s="35">
        <v>44057.041666666664</v>
      </c>
      <c r="AM2006" s="16"/>
    </row>
    <row r="2007" spans="1:39" ht="41.25" hidden="1" x14ac:dyDescent="0.25">
      <c r="A2007" s="25" t="s">
        <v>367</v>
      </c>
      <c r="B2007" s="25" t="s">
        <v>51</v>
      </c>
      <c r="C2007" s="39">
        <v>634277</v>
      </c>
      <c r="D2007" s="25" t="s">
        <v>426</v>
      </c>
      <c r="E2007" s="25" t="s">
        <v>53</v>
      </c>
      <c r="F2007" s="25" t="s">
        <v>54</v>
      </c>
      <c r="G2007" s="25" t="s">
        <v>90</v>
      </c>
      <c r="H2007" s="25" t="s">
        <v>56</v>
      </c>
      <c r="I2007" s="25" t="s">
        <v>56</v>
      </c>
      <c r="J2007" s="25" t="s">
        <v>381</v>
      </c>
      <c r="K2007" s="25" t="s">
        <v>58</v>
      </c>
      <c r="L2007" s="25" t="s">
        <v>382</v>
      </c>
      <c r="M2007" s="25" t="s">
        <v>374</v>
      </c>
      <c r="N2007" s="26">
        <v>127139.08</v>
      </c>
      <c r="O2007" s="26">
        <v>156056.13</v>
      </c>
      <c r="P2007" s="27">
        <v>28917.050000000003</v>
      </c>
      <c r="Q2007" s="28">
        <v>0.22744422879259471</v>
      </c>
      <c r="R2007" s="29">
        <v>7160.91</v>
      </c>
      <c r="S2007" s="29">
        <v>9608.59</v>
      </c>
      <c r="T2007" s="30">
        <v>2447.6800000000003</v>
      </c>
      <c r="U2007" s="31">
        <v>0.34181130610495042</v>
      </c>
      <c r="V2007" s="26">
        <v>118343.17</v>
      </c>
      <c r="W2007" s="26">
        <v>131983.09</v>
      </c>
      <c r="X2007" s="27">
        <v>13639.919999999998</v>
      </c>
      <c r="Y2007" s="28">
        <v>0.11525734860744391</v>
      </c>
      <c r="Z2007" s="29">
        <v>1635</v>
      </c>
      <c r="AA2007" s="29">
        <v>2225.7399999999998</v>
      </c>
      <c r="AB2007" s="30">
        <v>590.73999999999978</v>
      </c>
      <c r="AC2007" s="32">
        <v>0.36130886850152893</v>
      </c>
      <c r="AD2007" s="26">
        <v>0</v>
      </c>
      <c r="AE2007" s="26">
        <v>0</v>
      </c>
      <c r="AF2007" s="27">
        <v>0</v>
      </c>
      <c r="AG2007" s="18"/>
      <c r="AH2007" s="34">
        <v>56</v>
      </c>
      <c r="AI2007" s="34">
        <v>122.5</v>
      </c>
      <c r="AJ2007" s="34">
        <v>66.5</v>
      </c>
      <c r="AK2007" s="32">
        <v>1.1875</v>
      </c>
      <c r="AL2007" s="35">
        <v>44202.041666666664</v>
      </c>
      <c r="AM2007" s="16"/>
    </row>
    <row r="2008" spans="1:39" ht="41.25" hidden="1" x14ac:dyDescent="0.25">
      <c r="A2008" s="25" t="s">
        <v>367</v>
      </c>
      <c r="B2008" s="25" t="s">
        <v>51</v>
      </c>
      <c r="C2008" s="39">
        <v>634308</v>
      </c>
      <c r="D2008" s="25" t="s">
        <v>424</v>
      </c>
      <c r="E2008" s="25" t="s">
        <v>53</v>
      </c>
      <c r="F2008" s="25" t="s">
        <v>54</v>
      </c>
      <c r="G2008" s="25" t="s">
        <v>112</v>
      </c>
      <c r="H2008" s="17"/>
      <c r="I2008" s="17"/>
      <c r="J2008" s="25" t="s">
        <v>64</v>
      </c>
      <c r="K2008" s="25" t="s">
        <v>65</v>
      </c>
      <c r="L2008" s="25" t="s">
        <v>378</v>
      </c>
      <c r="M2008" s="25" t="s">
        <v>421</v>
      </c>
      <c r="N2008" s="26">
        <v>1223.48</v>
      </c>
      <c r="O2008" s="26">
        <v>1481.15</v>
      </c>
      <c r="P2008" s="27">
        <v>257.67000000000007</v>
      </c>
      <c r="Q2008" s="28">
        <v>0.21060417824565997</v>
      </c>
      <c r="R2008" s="29">
        <v>1044.08</v>
      </c>
      <c r="S2008" s="29">
        <v>295.54000000000002</v>
      </c>
      <c r="T2008" s="30">
        <v>-748.54</v>
      </c>
      <c r="U2008" s="31">
        <v>-0.71693739943299362</v>
      </c>
      <c r="V2008" s="26">
        <v>0</v>
      </c>
      <c r="W2008" s="26">
        <v>0</v>
      </c>
      <c r="X2008" s="27">
        <v>0</v>
      </c>
      <c r="Y2008" s="18"/>
      <c r="Z2008" s="29">
        <v>179.4</v>
      </c>
      <c r="AA2008" s="29">
        <v>0</v>
      </c>
      <c r="AB2008" s="30">
        <v>-179.4</v>
      </c>
      <c r="AC2008" s="32">
        <v>-1</v>
      </c>
      <c r="AD2008" s="26">
        <v>0</v>
      </c>
      <c r="AE2008" s="26">
        <v>1185.6099999999999</v>
      </c>
      <c r="AF2008" s="27">
        <v>1185.6099999999999</v>
      </c>
      <c r="AG2008" s="18"/>
      <c r="AH2008" s="34">
        <v>8</v>
      </c>
      <c r="AI2008" s="34">
        <v>0</v>
      </c>
      <c r="AJ2008" s="34">
        <v>-8</v>
      </c>
      <c r="AK2008" s="32">
        <v>-1</v>
      </c>
      <c r="AL2008" s="35">
        <v>44249.041666666664</v>
      </c>
      <c r="AM2008" s="16"/>
    </row>
    <row r="2009" spans="1:39" ht="33" hidden="1" x14ac:dyDescent="0.25">
      <c r="A2009" s="25" t="s">
        <v>367</v>
      </c>
      <c r="B2009" s="25" t="s">
        <v>1043</v>
      </c>
      <c r="C2009" s="39">
        <v>634309</v>
      </c>
      <c r="D2009" s="25" t="s">
        <v>2518</v>
      </c>
      <c r="E2009" s="25" t="s">
        <v>53</v>
      </c>
      <c r="F2009" s="25" t="s">
        <v>54</v>
      </c>
      <c r="G2009" s="25" t="s">
        <v>104</v>
      </c>
      <c r="H2009" s="25" t="s">
        <v>56</v>
      </c>
      <c r="I2009" s="25" t="s">
        <v>56</v>
      </c>
      <c r="J2009" s="25" t="s">
        <v>64</v>
      </c>
      <c r="K2009" s="25" t="s">
        <v>65</v>
      </c>
      <c r="L2009" s="25" t="s">
        <v>1045</v>
      </c>
      <c r="M2009" s="25" t="s">
        <v>421</v>
      </c>
      <c r="N2009" s="26">
        <v>2845.99</v>
      </c>
      <c r="O2009" s="26">
        <v>1233.81</v>
      </c>
      <c r="P2009" s="27">
        <v>-1612.1799999999998</v>
      </c>
      <c r="Q2009" s="28">
        <v>-0.56647423216525705</v>
      </c>
      <c r="R2009" s="29">
        <v>2581.37</v>
      </c>
      <c r="S2009" s="29">
        <v>147.93</v>
      </c>
      <c r="T2009" s="30">
        <v>-2433.44</v>
      </c>
      <c r="U2009" s="31">
        <v>-0.94269322104153996</v>
      </c>
      <c r="V2009" s="26">
        <v>0</v>
      </c>
      <c r="W2009" s="26">
        <v>0</v>
      </c>
      <c r="X2009" s="27">
        <v>0</v>
      </c>
      <c r="Y2009" s="18"/>
      <c r="Z2009" s="29">
        <v>264.62</v>
      </c>
      <c r="AA2009" s="29">
        <v>0</v>
      </c>
      <c r="AB2009" s="30">
        <v>-264.62</v>
      </c>
      <c r="AC2009" s="32">
        <v>-1</v>
      </c>
      <c r="AD2009" s="26">
        <v>0</v>
      </c>
      <c r="AE2009" s="26">
        <v>1085.8800000000001</v>
      </c>
      <c r="AF2009" s="27">
        <v>1085.8800000000001</v>
      </c>
      <c r="AG2009" s="18"/>
      <c r="AH2009" s="34">
        <v>10</v>
      </c>
      <c r="AI2009" s="34">
        <v>0</v>
      </c>
      <c r="AJ2009" s="34">
        <v>-10</v>
      </c>
      <c r="AK2009" s="32">
        <v>-1</v>
      </c>
      <c r="AL2009" s="35">
        <v>44132.041666666664</v>
      </c>
      <c r="AM2009" s="16"/>
    </row>
    <row r="2010" spans="1:39" ht="33" hidden="1" x14ac:dyDescent="0.25">
      <c r="A2010" s="25" t="s">
        <v>367</v>
      </c>
      <c r="B2010" s="25" t="s">
        <v>1043</v>
      </c>
      <c r="C2010" s="39">
        <v>634322</v>
      </c>
      <c r="D2010" s="25" t="s">
        <v>2579</v>
      </c>
      <c r="E2010" s="25" t="s">
        <v>53</v>
      </c>
      <c r="F2010" s="25" t="s">
        <v>54</v>
      </c>
      <c r="G2010" s="25" t="s">
        <v>79</v>
      </c>
      <c r="H2010" s="17"/>
      <c r="I2010" s="17"/>
      <c r="J2010" s="25" t="s">
        <v>64</v>
      </c>
      <c r="K2010" s="25" t="s">
        <v>65</v>
      </c>
      <c r="L2010" s="25" t="s">
        <v>1045</v>
      </c>
      <c r="M2010" s="25" t="s">
        <v>421</v>
      </c>
      <c r="N2010" s="26">
        <v>1981.11</v>
      </c>
      <c r="O2010" s="26">
        <v>2343.56</v>
      </c>
      <c r="P2010" s="27">
        <v>362.45000000000005</v>
      </c>
      <c r="Q2010" s="28">
        <v>0.18295299099999499</v>
      </c>
      <c r="R2010" s="29">
        <v>1622.31</v>
      </c>
      <c r="S2010" s="29">
        <v>1719.56</v>
      </c>
      <c r="T2010" s="30">
        <v>97.25</v>
      </c>
      <c r="U2010" s="31">
        <v>5.9945386516756974E-2</v>
      </c>
      <c r="V2010" s="26">
        <v>0</v>
      </c>
      <c r="W2010" s="26">
        <v>0</v>
      </c>
      <c r="X2010" s="27">
        <v>0</v>
      </c>
      <c r="Y2010" s="18"/>
      <c r="Z2010" s="29">
        <v>358.8</v>
      </c>
      <c r="AA2010" s="29">
        <v>624</v>
      </c>
      <c r="AB2010" s="30">
        <v>265.2</v>
      </c>
      <c r="AC2010" s="32">
        <v>0.73913043478260865</v>
      </c>
      <c r="AD2010" s="26">
        <v>0</v>
      </c>
      <c r="AE2010" s="26">
        <v>0</v>
      </c>
      <c r="AF2010" s="27">
        <v>0</v>
      </c>
      <c r="AG2010" s="18"/>
      <c r="AH2010" s="34">
        <v>16</v>
      </c>
      <c r="AI2010" s="34">
        <v>16</v>
      </c>
      <c r="AJ2010" s="34">
        <v>0</v>
      </c>
      <c r="AK2010" s="32">
        <v>0</v>
      </c>
      <c r="AL2010" s="35">
        <v>44064.041666666664</v>
      </c>
      <c r="AM2010" s="16"/>
    </row>
    <row r="2011" spans="1:39" ht="33" hidden="1" x14ac:dyDescent="0.25">
      <c r="A2011" s="25" t="s">
        <v>367</v>
      </c>
      <c r="B2011" s="25" t="s">
        <v>1043</v>
      </c>
      <c r="C2011" s="39">
        <v>634323</v>
      </c>
      <c r="D2011" s="25" t="s">
        <v>2514</v>
      </c>
      <c r="E2011" s="25" t="s">
        <v>53</v>
      </c>
      <c r="F2011" s="25" t="s">
        <v>54</v>
      </c>
      <c r="G2011" s="25" t="s">
        <v>104</v>
      </c>
      <c r="H2011" s="25" t="s">
        <v>56</v>
      </c>
      <c r="I2011" s="25" t="s">
        <v>56</v>
      </c>
      <c r="J2011" s="25" t="s">
        <v>64</v>
      </c>
      <c r="K2011" s="25" t="s">
        <v>65</v>
      </c>
      <c r="L2011" s="25" t="s">
        <v>1045</v>
      </c>
      <c r="M2011" s="25" t="s">
        <v>421</v>
      </c>
      <c r="N2011" s="26">
        <v>1412.89</v>
      </c>
      <c r="O2011" s="26">
        <v>1645.13</v>
      </c>
      <c r="P2011" s="27">
        <v>232.24</v>
      </c>
      <c r="Q2011" s="28">
        <v>0.16437231490066459</v>
      </c>
      <c r="R2011" s="29">
        <v>1188.6400000000001</v>
      </c>
      <c r="S2011" s="29">
        <v>345.1</v>
      </c>
      <c r="T2011" s="30">
        <v>-843.54000000000008</v>
      </c>
      <c r="U2011" s="31">
        <v>-0.70966819221967969</v>
      </c>
      <c r="V2011" s="26">
        <v>0</v>
      </c>
      <c r="W2011" s="26">
        <v>81.19</v>
      </c>
      <c r="X2011" s="27">
        <v>81.19</v>
      </c>
      <c r="Y2011" s="18"/>
      <c r="Z2011" s="29">
        <v>224.25</v>
      </c>
      <c r="AA2011" s="29">
        <v>0</v>
      </c>
      <c r="AB2011" s="30">
        <v>-224.25</v>
      </c>
      <c r="AC2011" s="32">
        <v>-1</v>
      </c>
      <c r="AD2011" s="26">
        <v>0</v>
      </c>
      <c r="AE2011" s="26">
        <v>1218.8399999999999</v>
      </c>
      <c r="AF2011" s="27">
        <v>1218.8399999999999</v>
      </c>
      <c r="AG2011" s="18"/>
      <c r="AH2011" s="34">
        <v>10</v>
      </c>
      <c r="AI2011" s="34">
        <v>0</v>
      </c>
      <c r="AJ2011" s="34">
        <v>-10</v>
      </c>
      <c r="AK2011" s="32">
        <v>-1</v>
      </c>
      <c r="AL2011" s="35">
        <v>44130.041666666664</v>
      </c>
      <c r="AM2011" s="16"/>
    </row>
    <row r="2012" spans="1:39" ht="33" hidden="1" x14ac:dyDescent="0.25">
      <c r="A2012" s="25" t="s">
        <v>367</v>
      </c>
      <c r="B2012" s="25" t="s">
        <v>1043</v>
      </c>
      <c r="C2012" s="39">
        <v>634325</v>
      </c>
      <c r="D2012" s="25" t="s">
        <v>2609</v>
      </c>
      <c r="E2012" s="25" t="s">
        <v>53</v>
      </c>
      <c r="F2012" s="25" t="s">
        <v>54</v>
      </c>
      <c r="G2012" s="25" t="s">
        <v>104</v>
      </c>
      <c r="H2012" s="25" t="s">
        <v>56</v>
      </c>
      <c r="I2012" s="25" t="s">
        <v>56</v>
      </c>
      <c r="J2012" s="25" t="s">
        <v>64</v>
      </c>
      <c r="K2012" s="25" t="s">
        <v>65</v>
      </c>
      <c r="L2012" s="25" t="s">
        <v>1045</v>
      </c>
      <c r="M2012" s="25" t="s">
        <v>421</v>
      </c>
      <c r="N2012" s="26">
        <v>1412.89</v>
      </c>
      <c r="O2012" s="26">
        <v>1628.37</v>
      </c>
      <c r="P2012" s="27">
        <v>215.47999999999979</v>
      </c>
      <c r="Q2012" s="28">
        <v>0.15251010340507737</v>
      </c>
      <c r="R2012" s="29">
        <v>1188.6400000000001</v>
      </c>
      <c r="S2012" s="29">
        <v>295.79000000000002</v>
      </c>
      <c r="T2012" s="30">
        <v>-892.85000000000014</v>
      </c>
      <c r="U2012" s="31">
        <v>-0.75115257773589994</v>
      </c>
      <c r="V2012" s="26">
        <v>0</v>
      </c>
      <c r="W2012" s="26">
        <v>113.74</v>
      </c>
      <c r="X2012" s="27">
        <v>113.74</v>
      </c>
      <c r="Y2012" s="18"/>
      <c r="Z2012" s="29">
        <v>224.25</v>
      </c>
      <c r="AA2012" s="29">
        <v>0</v>
      </c>
      <c r="AB2012" s="30">
        <v>-224.25</v>
      </c>
      <c r="AC2012" s="32">
        <v>-1</v>
      </c>
      <c r="AD2012" s="26">
        <v>0</v>
      </c>
      <c r="AE2012" s="26">
        <v>1218.8399999999999</v>
      </c>
      <c r="AF2012" s="27">
        <v>1218.8399999999999</v>
      </c>
      <c r="AG2012" s="18"/>
      <c r="AH2012" s="34">
        <v>10</v>
      </c>
      <c r="AI2012" s="34">
        <v>0</v>
      </c>
      <c r="AJ2012" s="34">
        <v>-10</v>
      </c>
      <c r="AK2012" s="32">
        <v>-1</v>
      </c>
      <c r="AL2012" s="35">
        <v>44130.041666666664</v>
      </c>
      <c r="AM2012" s="16"/>
    </row>
    <row r="2013" spans="1:39" ht="33" hidden="1" x14ac:dyDescent="0.25">
      <c r="A2013" s="25" t="s">
        <v>367</v>
      </c>
      <c r="B2013" s="25" t="s">
        <v>1043</v>
      </c>
      <c r="C2013" s="39">
        <v>634326</v>
      </c>
      <c r="D2013" s="25" t="s">
        <v>2610</v>
      </c>
      <c r="E2013" s="25" t="s">
        <v>53</v>
      </c>
      <c r="F2013" s="25" t="s">
        <v>54</v>
      </c>
      <c r="G2013" s="25" t="s">
        <v>90</v>
      </c>
      <c r="H2013" s="25" t="s">
        <v>56</v>
      </c>
      <c r="I2013" s="25" t="s">
        <v>56</v>
      </c>
      <c r="J2013" s="25" t="s">
        <v>64</v>
      </c>
      <c r="K2013" s="25" t="s">
        <v>65</v>
      </c>
      <c r="L2013" s="25" t="s">
        <v>1045</v>
      </c>
      <c r="M2013" s="25" t="s">
        <v>421</v>
      </c>
      <c r="N2013" s="26">
        <v>1412.89</v>
      </c>
      <c r="O2013" s="26">
        <v>3129.15</v>
      </c>
      <c r="P2013" s="27">
        <v>1716.26</v>
      </c>
      <c r="Q2013" s="28">
        <v>1.2147159368386782</v>
      </c>
      <c r="R2013" s="29">
        <v>1188.6400000000001</v>
      </c>
      <c r="S2013" s="29">
        <v>2628.58</v>
      </c>
      <c r="T2013" s="30">
        <v>1439.9399999999998</v>
      </c>
      <c r="U2013" s="31">
        <v>1.2114180912639654</v>
      </c>
      <c r="V2013" s="26">
        <v>0</v>
      </c>
      <c r="W2013" s="26">
        <v>0</v>
      </c>
      <c r="X2013" s="27">
        <v>0</v>
      </c>
      <c r="Y2013" s="18"/>
      <c r="Z2013" s="29">
        <v>224.25</v>
      </c>
      <c r="AA2013" s="29">
        <v>500.57</v>
      </c>
      <c r="AB2013" s="30">
        <v>276.32</v>
      </c>
      <c r="AC2013" s="32">
        <v>1.2321962095875139</v>
      </c>
      <c r="AD2013" s="26">
        <v>0</v>
      </c>
      <c r="AE2013" s="26">
        <v>0</v>
      </c>
      <c r="AF2013" s="27">
        <v>0</v>
      </c>
      <c r="AG2013" s="18"/>
      <c r="AH2013" s="34">
        <v>10</v>
      </c>
      <c r="AI2013" s="34">
        <v>25</v>
      </c>
      <c r="AJ2013" s="34">
        <v>15</v>
      </c>
      <c r="AK2013" s="32">
        <v>1.5</v>
      </c>
      <c r="AL2013" s="35">
        <v>44144.041666666664</v>
      </c>
      <c r="AM2013" s="16"/>
    </row>
    <row r="2014" spans="1:39" ht="33" hidden="1" x14ac:dyDescent="0.25">
      <c r="A2014" s="25" t="s">
        <v>367</v>
      </c>
      <c r="B2014" s="25" t="s">
        <v>1043</v>
      </c>
      <c r="C2014" s="39">
        <v>634327</v>
      </c>
      <c r="D2014" s="25" t="s">
        <v>2590</v>
      </c>
      <c r="E2014" s="25" t="s">
        <v>53</v>
      </c>
      <c r="F2014" s="25" t="s">
        <v>54</v>
      </c>
      <c r="G2014" s="25" t="s">
        <v>104</v>
      </c>
      <c r="H2014" s="25" t="s">
        <v>56</v>
      </c>
      <c r="I2014" s="25" t="s">
        <v>56</v>
      </c>
      <c r="J2014" s="25" t="s">
        <v>64</v>
      </c>
      <c r="K2014" s="25" t="s">
        <v>65</v>
      </c>
      <c r="L2014" s="25" t="s">
        <v>1045</v>
      </c>
      <c r="M2014" s="25" t="s">
        <v>421</v>
      </c>
      <c r="N2014" s="26">
        <v>1412.89</v>
      </c>
      <c r="O2014" s="26">
        <v>1651.34</v>
      </c>
      <c r="P2014" s="27">
        <v>238.44999999999982</v>
      </c>
      <c r="Q2014" s="28">
        <v>0.16876756152283603</v>
      </c>
      <c r="R2014" s="29">
        <v>1188.6400000000001</v>
      </c>
      <c r="S2014" s="29">
        <v>345.04</v>
      </c>
      <c r="T2014" s="30">
        <v>-843.60000000000014</v>
      </c>
      <c r="U2014" s="31">
        <v>-0.7097186700767264</v>
      </c>
      <c r="V2014" s="26">
        <v>0</v>
      </c>
      <c r="W2014" s="26">
        <v>0</v>
      </c>
      <c r="X2014" s="27">
        <v>0</v>
      </c>
      <c r="Y2014" s="18"/>
      <c r="Z2014" s="29">
        <v>224.25</v>
      </c>
      <c r="AA2014" s="29">
        <v>0</v>
      </c>
      <c r="AB2014" s="30">
        <v>-224.25</v>
      </c>
      <c r="AC2014" s="32">
        <v>-1</v>
      </c>
      <c r="AD2014" s="26">
        <v>0</v>
      </c>
      <c r="AE2014" s="26">
        <v>1306.3</v>
      </c>
      <c r="AF2014" s="27">
        <v>1306.3</v>
      </c>
      <c r="AG2014" s="18"/>
      <c r="AH2014" s="34">
        <v>10</v>
      </c>
      <c r="AI2014" s="34">
        <v>0</v>
      </c>
      <c r="AJ2014" s="34">
        <v>-10</v>
      </c>
      <c r="AK2014" s="32">
        <v>-1</v>
      </c>
      <c r="AL2014" s="35">
        <v>44130.041666666664</v>
      </c>
      <c r="AM2014" s="16"/>
    </row>
    <row r="2015" spans="1:39" ht="33" hidden="1" x14ac:dyDescent="0.25">
      <c r="A2015" s="25" t="s">
        <v>367</v>
      </c>
      <c r="B2015" s="25" t="s">
        <v>51</v>
      </c>
      <c r="C2015" s="39">
        <v>634365</v>
      </c>
      <c r="D2015" s="25" t="s">
        <v>412</v>
      </c>
      <c r="E2015" s="25" t="s">
        <v>53</v>
      </c>
      <c r="F2015" s="25" t="s">
        <v>54</v>
      </c>
      <c r="G2015" s="25" t="s">
        <v>75</v>
      </c>
      <c r="H2015" s="25" t="s">
        <v>56</v>
      </c>
      <c r="I2015" s="25" t="s">
        <v>56</v>
      </c>
      <c r="J2015" s="25" t="s">
        <v>381</v>
      </c>
      <c r="K2015" s="25" t="s">
        <v>282</v>
      </c>
      <c r="L2015" s="25" t="s">
        <v>404</v>
      </c>
      <c r="M2015" s="25" t="s">
        <v>379</v>
      </c>
      <c r="N2015" s="26">
        <v>2328847.7599999998</v>
      </c>
      <c r="O2015" s="26">
        <v>2119956.7000000002</v>
      </c>
      <c r="P2015" s="27">
        <v>-208891.05999999959</v>
      </c>
      <c r="Q2015" s="28">
        <v>-8.9697172819918292E-2</v>
      </c>
      <c r="R2015" s="29">
        <v>99845.84</v>
      </c>
      <c r="S2015" s="29">
        <v>178097.89</v>
      </c>
      <c r="T2015" s="30">
        <v>78252.050000000017</v>
      </c>
      <c r="U2015" s="31">
        <v>0.78372869615799734</v>
      </c>
      <c r="V2015" s="26">
        <v>402522.86</v>
      </c>
      <c r="W2015" s="26">
        <v>444193.87</v>
      </c>
      <c r="X2015" s="27">
        <v>41671.010000000009</v>
      </c>
      <c r="Y2015" s="28">
        <v>0.10352457994559616</v>
      </c>
      <c r="Z2015" s="29">
        <v>11490.18</v>
      </c>
      <c r="AA2015" s="29">
        <v>0</v>
      </c>
      <c r="AB2015" s="30">
        <v>-11490.18</v>
      </c>
      <c r="AC2015" s="32">
        <v>-1</v>
      </c>
      <c r="AD2015" s="26">
        <v>1814988.88</v>
      </c>
      <c r="AE2015" s="26">
        <v>1497664.94</v>
      </c>
      <c r="AF2015" s="27">
        <v>-317323.93999999994</v>
      </c>
      <c r="AG2015" s="33">
        <v>-0.17483519788837493</v>
      </c>
      <c r="AH2015" s="34">
        <v>48</v>
      </c>
      <c r="AI2015" s="34">
        <v>137.5</v>
      </c>
      <c r="AJ2015" s="34">
        <v>89.5</v>
      </c>
      <c r="AK2015" s="32">
        <v>1.8645833333333333</v>
      </c>
      <c r="AL2015" s="35">
        <v>44237.041666666664</v>
      </c>
      <c r="AM2015" s="16"/>
    </row>
    <row r="2016" spans="1:39" ht="74.25" hidden="1" x14ac:dyDescent="0.25">
      <c r="A2016" s="25" t="s">
        <v>367</v>
      </c>
      <c r="B2016" s="25" t="s">
        <v>1136</v>
      </c>
      <c r="C2016" s="39">
        <v>634382</v>
      </c>
      <c r="D2016" s="25" t="s">
        <v>2611</v>
      </c>
      <c r="E2016" s="25" t="s">
        <v>53</v>
      </c>
      <c r="F2016" s="25" t="s">
        <v>54</v>
      </c>
      <c r="G2016" s="25" t="s">
        <v>56</v>
      </c>
      <c r="H2016" s="17"/>
      <c r="I2016" s="17"/>
      <c r="J2016" s="25" t="s">
        <v>64</v>
      </c>
      <c r="K2016" s="25" t="s">
        <v>65</v>
      </c>
      <c r="L2016" s="25" t="s">
        <v>378</v>
      </c>
      <c r="M2016" s="25" t="s">
        <v>499</v>
      </c>
      <c r="N2016" s="26">
        <v>8892.2800000000007</v>
      </c>
      <c r="O2016" s="26">
        <v>5839.56</v>
      </c>
      <c r="P2016" s="27">
        <v>-3052.7200000000003</v>
      </c>
      <c r="Q2016" s="28">
        <v>-0.34330003103815893</v>
      </c>
      <c r="R2016" s="29">
        <v>1680.51</v>
      </c>
      <c r="S2016" s="29">
        <v>1301.8399999999999</v>
      </c>
      <c r="T2016" s="30">
        <v>-378.67000000000007</v>
      </c>
      <c r="U2016" s="31">
        <v>-0.22533040565066562</v>
      </c>
      <c r="V2016" s="26">
        <v>524.57000000000005</v>
      </c>
      <c r="W2016" s="26">
        <v>0</v>
      </c>
      <c r="X2016" s="27">
        <v>-524.57000000000005</v>
      </c>
      <c r="Y2016" s="28">
        <v>-1</v>
      </c>
      <c r="Z2016" s="29">
        <v>0</v>
      </c>
      <c r="AA2016" s="29">
        <v>0</v>
      </c>
      <c r="AB2016" s="30">
        <v>0</v>
      </c>
      <c r="AC2016" s="19"/>
      <c r="AD2016" s="26">
        <v>6687.2</v>
      </c>
      <c r="AE2016" s="26">
        <v>4537.72</v>
      </c>
      <c r="AF2016" s="27">
        <v>-2149.4799999999996</v>
      </c>
      <c r="AG2016" s="33">
        <v>-0.32143198947242485</v>
      </c>
      <c r="AH2016" s="34">
        <v>0</v>
      </c>
      <c r="AI2016" s="34">
        <v>0</v>
      </c>
      <c r="AJ2016" s="34">
        <v>0</v>
      </c>
      <c r="AK2016" s="19"/>
      <c r="AL2016" s="35">
        <v>44585.041666666664</v>
      </c>
      <c r="AM2016" s="16"/>
    </row>
    <row r="2017" spans="1:39" ht="33" hidden="1" x14ac:dyDescent="0.25">
      <c r="A2017" s="25" t="s">
        <v>367</v>
      </c>
      <c r="B2017" s="25" t="s">
        <v>1043</v>
      </c>
      <c r="C2017" s="39">
        <v>634409</v>
      </c>
      <c r="D2017" s="25" t="s">
        <v>2615</v>
      </c>
      <c r="E2017" s="25" t="s">
        <v>53</v>
      </c>
      <c r="F2017" s="25" t="s">
        <v>54</v>
      </c>
      <c r="G2017" s="25" t="s">
        <v>75</v>
      </c>
      <c r="H2017" s="25" t="s">
        <v>56</v>
      </c>
      <c r="I2017" s="25" t="s">
        <v>56</v>
      </c>
      <c r="J2017" s="25" t="s">
        <v>376</v>
      </c>
      <c r="K2017" s="25" t="s">
        <v>65</v>
      </c>
      <c r="L2017" s="25" t="s">
        <v>1045</v>
      </c>
      <c r="M2017" s="25" t="s">
        <v>387</v>
      </c>
      <c r="N2017" s="26">
        <v>16091.2</v>
      </c>
      <c r="O2017" s="26">
        <v>8583.5400000000009</v>
      </c>
      <c r="P2017" s="27">
        <v>-7507.66</v>
      </c>
      <c r="Q2017" s="28">
        <v>-0.46656930496171817</v>
      </c>
      <c r="R2017" s="29">
        <v>12112.6</v>
      </c>
      <c r="S2017" s="29">
        <v>3625.51</v>
      </c>
      <c r="T2017" s="30">
        <v>-8487.09</v>
      </c>
      <c r="U2017" s="31">
        <v>-0.70068276010105179</v>
      </c>
      <c r="V2017" s="26">
        <v>1711.08</v>
      </c>
      <c r="W2017" s="26">
        <v>1702.53</v>
      </c>
      <c r="X2017" s="27">
        <v>-8.5499999999999545</v>
      </c>
      <c r="Y2017" s="28">
        <v>-4.9968440984641017E-3</v>
      </c>
      <c r="Z2017" s="29">
        <v>2267.52</v>
      </c>
      <c r="AA2017" s="29">
        <v>968</v>
      </c>
      <c r="AB2017" s="30">
        <v>-1299.52</v>
      </c>
      <c r="AC2017" s="32">
        <v>-0.57310189105278009</v>
      </c>
      <c r="AD2017" s="26">
        <v>0</v>
      </c>
      <c r="AE2017" s="26">
        <v>2287.5</v>
      </c>
      <c r="AF2017" s="27">
        <v>2287.5</v>
      </c>
      <c r="AG2017" s="18"/>
      <c r="AH2017" s="34">
        <v>94</v>
      </c>
      <c r="AI2017" s="34">
        <v>39</v>
      </c>
      <c r="AJ2017" s="34">
        <v>-55</v>
      </c>
      <c r="AK2017" s="32">
        <v>-0.58510638297872342</v>
      </c>
      <c r="AL2017" s="35">
        <v>43837.041655092595</v>
      </c>
      <c r="AM2017" s="16"/>
    </row>
    <row r="2018" spans="1:39" ht="16.5" hidden="1" x14ac:dyDescent="0.25">
      <c r="A2018" s="25" t="s">
        <v>367</v>
      </c>
      <c r="B2018" s="25" t="s">
        <v>1043</v>
      </c>
      <c r="C2018" s="39">
        <v>634423</v>
      </c>
      <c r="D2018" s="25" t="s">
        <v>2271</v>
      </c>
      <c r="E2018" s="25" t="s">
        <v>53</v>
      </c>
      <c r="F2018" s="25" t="s">
        <v>54</v>
      </c>
      <c r="G2018" s="25" t="s">
        <v>75</v>
      </c>
      <c r="H2018" s="25" t="s">
        <v>56</v>
      </c>
      <c r="I2018" s="25" t="s">
        <v>56</v>
      </c>
      <c r="J2018" s="25" t="s">
        <v>185</v>
      </c>
      <c r="K2018" s="25" t="s">
        <v>65</v>
      </c>
      <c r="L2018" s="25" t="s">
        <v>1045</v>
      </c>
      <c r="M2018" s="25" t="s">
        <v>1989</v>
      </c>
      <c r="N2018" s="26">
        <v>228162.94</v>
      </c>
      <c r="O2018" s="26">
        <v>217296.8</v>
      </c>
      <c r="P2018" s="27">
        <v>-10866.140000000014</v>
      </c>
      <c r="Q2018" s="28">
        <v>-4.7624473983373522E-2</v>
      </c>
      <c r="R2018" s="29">
        <v>23852.32</v>
      </c>
      <c r="S2018" s="29">
        <v>12583.79</v>
      </c>
      <c r="T2018" s="30">
        <v>-11268.529999999999</v>
      </c>
      <c r="U2018" s="31">
        <v>-0.47242909704380953</v>
      </c>
      <c r="V2018" s="26">
        <v>0</v>
      </c>
      <c r="W2018" s="26">
        <v>0</v>
      </c>
      <c r="X2018" s="27">
        <v>0</v>
      </c>
      <c r="Y2018" s="18"/>
      <c r="Z2018" s="29">
        <v>499.5</v>
      </c>
      <c r="AA2018" s="29">
        <v>901.89</v>
      </c>
      <c r="AB2018" s="30">
        <v>402.39</v>
      </c>
      <c r="AC2018" s="32">
        <v>0.80558558558558557</v>
      </c>
      <c r="AD2018" s="26">
        <v>203811.12</v>
      </c>
      <c r="AE2018" s="26">
        <v>0</v>
      </c>
      <c r="AF2018" s="27">
        <v>-203811.12</v>
      </c>
      <c r="AG2018" s="33">
        <v>-1</v>
      </c>
      <c r="AH2018" s="34">
        <v>45</v>
      </c>
      <c r="AI2018" s="34">
        <v>83.5</v>
      </c>
      <c r="AJ2018" s="34">
        <v>38.5</v>
      </c>
      <c r="AK2018" s="32">
        <v>0.85555555555555551</v>
      </c>
      <c r="AL2018" s="35">
        <v>44139.041666666664</v>
      </c>
      <c r="AM2018" s="16"/>
    </row>
    <row r="2019" spans="1:39" ht="57.75" hidden="1" x14ac:dyDescent="0.25">
      <c r="A2019" s="25" t="s">
        <v>367</v>
      </c>
      <c r="B2019" s="25" t="s">
        <v>1043</v>
      </c>
      <c r="C2019" s="39">
        <v>634448</v>
      </c>
      <c r="D2019" s="25" t="s">
        <v>2614</v>
      </c>
      <c r="E2019" s="25" t="s">
        <v>53</v>
      </c>
      <c r="F2019" s="25" t="s">
        <v>54</v>
      </c>
      <c r="G2019" s="25" t="s">
        <v>79</v>
      </c>
      <c r="H2019" s="25" t="s">
        <v>56</v>
      </c>
      <c r="I2019" s="25" t="s">
        <v>56</v>
      </c>
      <c r="J2019" s="25" t="s">
        <v>185</v>
      </c>
      <c r="K2019" s="25" t="s">
        <v>65</v>
      </c>
      <c r="L2019" s="25" t="s">
        <v>1045</v>
      </c>
      <c r="M2019" s="25" t="s">
        <v>387</v>
      </c>
      <c r="N2019" s="26">
        <v>27309.26</v>
      </c>
      <c r="O2019" s="26">
        <v>25701.51</v>
      </c>
      <c r="P2019" s="27">
        <v>-1607.75</v>
      </c>
      <c r="Q2019" s="28">
        <v>-5.8871972363952745E-2</v>
      </c>
      <c r="R2019" s="29">
        <v>15239.88</v>
      </c>
      <c r="S2019" s="29">
        <v>8081</v>
      </c>
      <c r="T2019" s="30">
        <v>-7158.8799999999992</v>
      </c>
      <c r="U2019" s="31">
        <v>-0.46974648094341948</v>
      </c>
      <c r="V2019" s="26">
        <v>1669.18</v>
      </c>
      <c r="W2019" s="26">
        <v>6863.3</v>
      </c>
      <c r="X2019" s="27">
        <v>5194.12</v>
      </c>
      <c r="Y2019" s="28">
        <v>3.1117794366095923</v>
      </c>
      <c r="Z2019" s="29">
        <v>2894.2</v>
      </c>
      <c r="AA2019" s="29">
        <v>3557.21</v>
      </c>
      <c r="AB2019" s="30">
        <v>663.01000000000022</v>
      </c>
      <c r="AC2019" s="32">
        <v>0.22908230253610679</v>
      </c>
      <c r="AD2019" s="26">
        <v>7506</v>
      </c>
      <c r="AE2019" s="26">
        <v>7200</v>
      </c>
      <c r="AF2019" s="27">
        <v>-306</v>
      </c>
      <c r="AG2019" s="33">
        <v>-4.0767386091127102E-2</v>
      </c>
      <c r="AH2019" s="34">
        <v>108</v>
      </c>
      <c r="AI2019" s="34">
        <v>85.5</v>
      </c>
      <c r="AJ2019" s="34">
        <v>-22.5</v>
      </c>
      <c r="AK2019" s="32">
        <v>-0.20833333333333334</v>
      </c>
      <c r="AL2019" s="35">
        <v>44032.041666666664</v>
      </c>
      <c r="AM2019" s="16"/>
    </row>
    <row r="2020" spans="1:39" ht="24.75" hidden="1" x14ac:dyDescent="0.25">
      <c r="A2020" s="25" t="s">
        <v>367</v>
      </c>
      <c r="B2020" s="25" t="s">
        <v>1043</v>
      </c>
      <c r="C2020" s="39">
        <v>634478</v>
      </c>
      <c r="D2020" s="25" t="s">
        <v>2494</v>
      </c>
      <c r="E2020" s="25" t="s">
        <v>62</v>
      </c>
      <c r="F2020" s="25" t="s">
        <v>54</v>
      </c>
      <c r="G2020" s="25" t="s">
        <v>112</v>
      </c>
      <c r="H2020" s="17"/>
      <c r="I2020" s="17"/>
      <c r="J2020" s="25" t="s">
        <v>376</v>
      </c>
      <c r="K2020" s="25" t="s">
        <v>65</v>
      </c>
      <c r="L2020" s="25" t="s">
        <v>1045</v>
      </c>
      <c r="M2020" s="25" t="s">
        <v>374</v>
      </c>
      <c r="N2020" s="26">
        <v>46702.53</v>
      </c>
      <c r="O2020" s="26">
        <v>60269.8</v>
      </c>
      <c r="P2020" s="27">
        <v>13567.270000000004</v>
      </c>
      <c r="Q2020" s="28">
        <v>0.29050396199092438</v>
      </c>
      <c r="R2020" s="29">
        <v>15353.77</v>
      </c>
      <c r="S2020" s="29">
        <v>10108.030000000001</v>
      </c>
      <c r="T2020" s="30">
        <v>-5245.74</v>
      </c>
      <c r="U2020" s="31">
        <v>-0.34165810742247665</v>
      </c>
      <c r="V2020" s="26">
        <v>30172.37</v>
      </c>
      <c r="W2020" s="26">
        <v>35688.14</v>
      </c>
      <c r="X2020" s="27">
        <v>5515.77</v>
      </c>
      <c r="Y2020" s="28">
        <v>0.18280864247654396</v>
      </c>
      <c r="Z2020" s="29">
        <v>1176.3900000000001</v>
      </c>
      <c r="AA2020" s="29">
        <v>1468.63</v>
      </c>
      <c r="AB2020" s="30">
        <v>292.24</v>
      </c>
      <c r="AC2020" s="32">
        <v>0.24842101683965351</v>
      </c>
      <c r="AD2020" s="26">
        <v>0</v>
      </c>
      <c r="AE2020" s="26">
        <v>13005</v>
      </c>
      <c r="AF2020" s="27">
        <v>13005</v>
      </c>
      <c r="AG2020" s="18"/>
      <c r="AH2020" s="34">
        <v>98</v>
      </c>
      <c r="AI2020" s="34">
        <v>77</v>
      </c>
      <c r="AJ2020" s="34">
        <v>-21</v>
      </c>
      <c r="AK2020" s="32">
        <v>-0.21428571428571427</v>
      </c>
      <c r="AL2020" s="35">
        <v>44137.041666666664</v>
      </c>
      <c r="AM2020" s="16"/>
    </row>
    <row r="2021" spans="1:39" ht="41.25" hidden="1" x14ac:dyDescent="0.25">
      <c r="A2021" s="25" t="s">
        <v>367</v>
      </c>
      <c r="B2021" s="25" t="s">
        <v>51</v>
      </c>
      <c r="C2021" s="39">
        <v>634490</v>
      </c>
      <c r="D2021" s="25" t="s">
        <v>445</v>
      </c>
      <c r="E2021" s="25" t="s">
        <v>53</v>
      </c>
      <c r="F2021" s="25" t="s">
        <v>54</v>
      </c>
      <c r="G2021" s="25" t="s">
        <v>75</v>
      </c>
      <c r="H2021" s="25" t="s">
        <v>56</v>
      </c>
      <c r="I2021" s="25" t="s">
        <v>56</v>
      </c>
      <c r="J2021" s="25" t="s">
        <v>381</v>
      </c>
      <c r="K2021" s="25" t="s">
        <v>65</v>
      </c>
      <c r="L2021" s="25" t="s">
        <v>431</v>
      </c>
      <c r="M2021" s="25" t="s">
        <v>387</v>
      </c>
      <c r="N2021" s="26">
        <v>51423.32</v>
      </c>
      <c r="O2021" s="26">
        <v>32267.03</v>
      </c>
      <c r="P2021" s="27">
        <v>-19156.29</v>
      </c>
      <c r="Q2021" s="28">
        <v>-0.37252145524637464</v>
      </c>
      <c r="R2021" s="29">
        <v>36485.089999999997</v>
      </c>
      <c r="S2021" s="29">
        <v>18020.240000000002</v>
      </c>
      <c r="T2021" s="30">
        <v>-18464.849999999995</v>
      </c>
      <c r="U2021" s="31">
        <v>-0.50609303690904961</v>
      </c>
      <c r="V2021" s="26">
        <v>3062.66</v>
      </c>
      <c r="W2021" s="26">
        <v>6898.46</v>
      </c>
      <c r="X2021" s="27">
        <v>3835.8</v>
      </c>
      <c r="Y2021" s="28">
        <v>1.2524406888129926</v>
      </c>
      <c r="Z2021" s="29">
        <v>9091.33</v>
      </c>
      <c r="AA2021" s="29">
        <v>4207.55</v>
      </c>
      <c r="AB2021" s="30">
        <v>-4883.78</v>
      </c>
      <c r="AC2021" s="32">
        <v>-0.53719092806003077</v>
      </c>
      <c r="AD2021" s="26">
        <v>2784.24</v>
      </c>
      <c r="AE2021" s="26">
        <v>3140.78</v>
      </c>
      <c r="AF2021" s="27">
        <v>356.54000000000042</v>
      </c>
      <c r="AG2021" s="33">
        <v>0.12805648938309933</v>
      </c>
      <c r="AH2021" s="34">
        <v>330</v>
      </c>
      <c r="AI2021" s="34">
        <v>203.5</v>
      </c>
      <c r="AJ2021" s="34">
        <v>-126.5</v>
      </c>
      <c r="AK2021" s="32">
        <v>-0.38333333333333336</v>
      </c>
      <c r="AL2021" s="35">
        <v>44211.041666666664</v>
      </c>
      <c r="AM2021" s="16"/>
    </row>
    <row r="2022" spans="1:39" ht="41.25" hidden="1" x14ac:dyDescent="0.25">
      <c r="A2022" s="25" t="s">
        <v>367</v>
      </c>
      <c r="B2022" s="25" t="s">
        <v>51</v>
      </c>
      <c r="C2022" s="39">
        <v>634492</v>
      </c>
      <c r="D2022" s="25" t="s">
        <v>446</v>
      </c>
      <c r="E2022" s="25" t="s">
        <v>53</v>
      </c>
      <c r="F2022" s="25" t="s">
        <v>54</v>
      </c>
      <c r="G2022" s="25" t="s">
        <v>447</v>
      </c>
      <c r="H2022" s="17"/>
      <c r="I2022" s="17"/>
      <c r="J2022" s="25" t="s">
        <v>381</v>
      </c>
      <c r="K2022" s="25" t="s">
        <v>58</v>
      </c>
      <c r="L2022" s="25" t="s">
        <v>431</v>
      </c>
      <c r="M2022" s="25" t="s">
        <v>387</v>
      </c>
      <c r="N2022" s="26">
        <v>115827.63</v>
      </c>
      <c r="O2022" s="26">
        <v>99391.61</v>
      </c>
      <c r="P2022" s="27">
        <v>-16436.020000000004</v>
      </c>
      <c r="Q2022" s="28">
        <v>-0.14190068466392694</v>
      </c>
      <c r="R2022" s="29">
        <v>73155.83</v>
      </c>
      <c r="S2022" s="29">
        <v>51875.24</v>
      </c>
      <c r="T2022" s="30">
        <v>-21280.590000000004</v>
      </c>
      <c r="U2022" s="31">
        <v>-0.29089397249679216</v>
      </c>
      <c r="V2022" s="26">
        <v>14700.24</v>
      </c>
      <c r="W2022" s="26">
        <v>23307.08</v>
      </c>
      <c r="X2022" s="27">
        <v>8606.840000000002</v>
      </c>
      <c r="Y2022" s="28">
        <v>0.58548976071138992</v>
      </c>
      <c r="Z2022" s="29">
        <v>18226.72</v>
      </c>
      <c r="AA2022" s="29">
        <v>15672.41</v>
      </c>
      <c r="AB2022" s="30">
        <v>-2554.3100000000013</v>
      </c>
      <c r="AC2022" s="32">
        <v>-0.14014095789039394</v>
      </c>
      <c r="AD2022" s="26">
        <v>9744.84</v>
      </c>
      <c r="AE2022" s="26">
        <v>8536.8799999999992</v>
      </c>
      <c r="AF2022" s="27">
        <v>-1207.9600000000009</v>
      </c>
      <c r="AG2022" s="33">
        <v>-0.12395893621650031</v>
      </c>
      <c r="AH2022" s="34">
        <v>644</v>
      </c>
      <c r="AI2022" s="34">
        <v>659.5</v>
      </c>
      <c r="AJ2022" s="34">
        <v>15.5</v>
      </c>
      <c r="AK2022" s="32">
        <v>2.406832298136646E-2</v>
      </c>
      <c r="AL2022" s="35">
        <v>44253.041666666664</v>
      </c>
      <c r="AM2022" s="16"/>
    </row>
    <row r="2023" spans="1:39" ht="33" hidden="1" x14ac:dyDescent="0.25">
      <c r="A2023" s="25" t="s">
        <v>367</v>
      </c>
      <c r="B2023" s="25" t="s">
        <v>1043</v>
      </c>
      <c r="C2023" s="39">
        <v>634493</v>
      </c>
      <c r="D2023" s="25" t="s">
        <v>2619</v>
      </c>
      <c r="E2023" s="25" t="s">
        <v>53</v>
      </c>
      <c r="F2023" s="25" t="s">
        <v>54</v>
      </c>
      <c r="G2023" s="25" t="s">
        <v>79</v>
      </c>
      <c r="H2023" s="25" t="s">
        <v>56</v>
      </c>
      <c r="I2023" s="25" t="s">
        <v>56</v>
      </c>
      <c r="J2023" s="25" t="s">
        <v>381</v>
      </c>
      <c r="K2023" s="25" t="s">
        <v>65</v>
      </c>
      <c r="L2023" s="25" t="s">
        <v>1045</v>
      </c>
      <c r="M2023" s="25" t="s">
        <v>1989</v>
      </c>
      <c r="N2023" s="26">
        <v>181226.01</v>
      </c>
      <c r="O2023" s="26">
        <v>172162.23</v>
      </c>
      <c r="P2023" s="27">
        <v>-9063.7799999999988</v>
      </c>
      <c r="Q2023" s="28">
        <v>-5.0013681810905611E-2</v>
      </c>
      <c r="R2023" s="29">
        <v>12946.57</v>
      </c>
      <c r="S2023" s="29">
        <v>15760.11</v>
      </c>
      <c r="T2023" s="30">
        <v>2813.5400000000009</v>
      </c>
      <c r="U2023" s="31">
        <v>0.21731933631842262</v>
      </c>
      <c r="V2023" s="26">
        <v>35877.589999999997</v>
      </c>
      <c r="W2023" s="26">
        <v>34364.57</v>
      </c>
      <c r="X2023" s="27">
        <v>-1513.0199999999968</v>
      </c>
      <c r="Y2023" s="28">
        <v>-4.2171728926050971E-2</v>
      </c>
      <c r="Z2023" s="29">
        <v>1176</v>
      </c>
      <c r="AA2023" s="29">
        <v>0</v>
      </c>
      <c r="AB2023" s="30">
        <v>-1176</v>
      </c>
      <c r="AC2023" s="32">
        <v>-1</v>
      </c>
      <c r="AD2023" s="26">
        <v>131225.85</v>
      </c>
      <c r="AE2023" s="26">
        <v>122037.55</v>
      </c>
      <c r="AF2023" s="27">
        <v>-9188.3000000000029</v>
      </c>
      <c r="AG2023" s="33">
        <v>-7.0018978730181605E-2</v>
      </c>
      <c r="AH2023" s="34">
        <v>30</v>
      </c>
      <c r="AI2023" s="34">
        <v>29.5</v>
      </c>
      <c r="AJ2023" s="34">
        <v>-0.5</v>
      </c>
      <c r="AK2023" s="32">
        <v>-1.6666666666666666E-2</v>
      </c>
      <c r="AL2023" s="35">
        <v>44138.041666666664</v>
      </c>
      <c r="AM2023" s="16"/>
    </row>
    <row r="2024" spans="1:39" ht="33" hidden="1" x14ac:dyDescent="0.25">
      <c r="A2024" s="25" t="s">
        <v>367</v>
      </c>
      <c r="B2024" s="25" t="s">
        <v>1043</v>
      </c>
      <c r="C2024" s="39">
        <v>634495</v>
      </c>
      <c r="D2024" s="25" t="s">
        <v>2602</v>
      </c>
      <c r="E2024" s="25" t="s">
        <v>53</v>
      </c>
      <c r="F2024" s="25" t="s">
        <v>54</v>
      </c>
      <c r="G2024" s="25" t="s">
        <v>83</v>
      </c>
      <c r="H2024" s="25" t="s">
        <v>56</v>
      </c>
      <c r="I2024" s="25" t="s">
        <v>56</v>
      </c>
      <c r="J2024" s="25" t="s">
        <v>381</v>
      </c>
      <c r="K2024" s="25" t="s">
        <v>65</v>
      </c>
      <c r="L2024" s="25" t="s">
        <v>1045</v>
      </c>
      <c r="M2024" s="25" t="s">
        <v>387</v>
      </c>
      <c r="N2024" s="26">
        <v>72807.33</v>
      </c>
      <c r="O2024" s="26">
        <v>57269.53</v>
      </c>
      <c r="P2024" s="27">
        <v>-15537.800000000003</v>
      </c>
      <c r="Q2024" s="28">
        <v>-0.21340983112551995</v>
      </c>
      <c r="R2024" s="29">
        <v>36707.599999999999</v>
      </c>
      <c r="S2024" s="29">
        <v>26889.06</v>
      </c>
      <c r="T2024" s="30">
        <v>-9818.5399999999972</v>
      </c>
      <c r="U2024" s="31">
        <v>-0.26747975895999732</v>
      </c>
      <c r="V2024" s="26">
        <v>26435.11</v>
      </c>
      <c r="W2024" s="26">
        <v>13821.21</v>
      </c>
      <c r="X2024" s="27">
        <v>-12613.900000000001</v>
      </c>
      <c r="Y2024" s="28">
        <v>-0.47716464958912602</v>
      </c>
      <c r="Z2024" s="29">
        <v>8620.5300000000007</v>
      </c>
      <c r="AA2024" s="29">
        <v>12724.26</v>
      </c>
      <c r="AB2024" s="30">
        <v>4103.7299999999996</v>
      </c>
      <c r="AC2024" s="32">
        <v>0.47604149628851117</v>
      </c>
      <c r="AD2024" s="26">
        <v>1044.0899999999999</v>
      </c>
      <c r="AE2024" s="26">
        <v>3835</v>
      </c>
      <c r="AF2024" s="27">
        <v>2790.91</v>
      </c>
      <c r="AG2024" s="33">
        <v>2.6730550048367481</v>
      </c>
      <c r="AH2024" s="34">
        <v>316</v>
      </c>
      <c r="AI2024" s="34">
        <v>343</v>
      </c>
      <c r="AJ2024" s="34">
        <v>27</v>
      </c>
      <c r="AK2024" s="32">
        <v>8.5443037974683542E-2</v>
      </c>
      <c r="AL2024" s="35">
        <v>44172.041666666664</v>
      </c>
      <c r="AM2024" s="16"/>
    </row>
    <row r="2025" spans="1:39" ht="33" hidden="1" x14ac:dyDescent="0.25">
      <c r="A2025" s="25" t="s">
        <v>367</v>
      </c>
      <c r="B2025" s="25" t="s">
        <v>51</v>
      </c>
      <c r="C2025" s="39">
        <v>634496</v>
      </c>
      <c r="D2025" s="25" t="s">
        <v>443</v>
      </c>
      <c r="E2025" s="25" t="s">
        <v>53</v>
      </c>
      <c r="F2025" s="25" t="s">
        <v>54</v>
      </c>
      <c r="G2025" s="25" t="s">
        <v>75</v>
      </c>
      <c r="H2025" s="17"/>
      <c r="I2025" s="17"/>
      <c r="J2025" s="25" t="s">
        <v>381</v>
      </c>
      <c r="K2025" s="25" t="s">
        <v>58</v>
      </c>
      <c r="L2025" s="25" t="s">
        <v>382</v>
      </c>
      <c r="M2025" s="25" t="s">
        <v>415</v>
      </c>
      <c r="N2025" s="26">
        <v>54676.3</v>
      </c>
      <c r="O2025" s="26">
        <v>43106.98</v>
      </c>
      <c r="P2025" s="27">
        <v>-11569.32</v>
      </c>
      <c r="Q2025" s="28">
        <v>-0.21159661498674928</v>
      </c>
      <c r="R2025" s="29">
        <v>28246.3</v>
      </c>
      <c r="S2025" s="29">
        <v>14670.02</v>
      </c>
      <c r="T2025" s="30">
        <v>-13576.279999999999</v>
      </c>
      <c r="U2025" s="31">
        <v>-0.48063923416518267</v>
      </c>
      <c r="V2025" s="26">
        <v>6411.1</v>
      </c>
      <c r="W2025" s="26">
        <v>7646.32</v>
      </c>
      <c r="X2025" s="27">
        <v>1235.2199999999993</v>
      </c>
      <c r="Y2025" s="28">
        <v>0.19266896476423692</v>
      </c>
      <c r="Z2025" s="29">
        <v>5514.5</v>
      </c>
      <c r="AA2025" s="29">
        <v>2967.79</v>
      </c>
      <c r="AB2025" s="30">
        <v>-2546.71</v>
      </c>
      <c r="AC2025" s="32">
        <v>-0.46182065463777316</v>
      </c>
      <c r="AD2025" s="26">
        <v>14504.4</v>
      </c>
      <c r="AE2025" s="26">
        <v>17822.849999999999</v>
      </c>
      <c r="AF2025" s="27">
        <v>3318.4499999999989</v>
      </c>
      <c r="AG2025" s="33">
        <v>0.2287891950028956</v>
      </c>
      <c r="AH2025" s="34">
        <v>235</v>
      </c>
      <c r="AI2025" s="34">
        <v>127</v>
      </c>
      <c r="AJ2025" s="34">
        <v>-108</v>
      </c>
      <c r="AK2025" s="32">
        <v>-0.45957446808510638</v>
      </c>
      <c r="AL2025" s="35">
        <v>44384.041666666664</v>
      </c>
      <c r="AM2025" s="16"/>
    </row>
    <row r="2026" spans="1:39" ht="49.5" hidden="1" x14ac:dyDescent="0.25">
      <c r="A2026" s="25" t="s">
        <v>367</v>
      </c>
      <c r="B2026" s="25" t="s">
        <v>51</v>
      </c>
      <c r="C2026" s="39">
        <v>634503</v>
      </c>
      <c r="D2026" s="25" t="s">
        <v>413</v>
      </c>
      <c r="E2026" s="25" t="s">
        <v>53</v>
      </c>
      <c r="F2026" s="25" t="s">
        <v>54</v>
      </c>
      <c r="G2026" s="25" t="s">
        <v>79</v>
      </c>
      <c r="H2026" s="17"/>
      <c r="I2026" s="17"/>
      <c r="J2026" s="25" t="s">
        <v>401</v>
      </c>
      <c r="K2026" s="25" t="s">
        <v>65</v>
      </c>
      <c r="L2026" s="25" t="s">
        <v>402</v>
      </c>
      <c r="M2026" s="25" t="s">
        <v>379</v>
      </c>
      <c r="N2026" s="26">
        <v>759207.45</v>
      </c>
      <c r="O2026" s="26">
        <v>722719.01</v>
      </c>
      <c r="P2026" s="27">
        <v>-36488.439999999944</v>
      </c>
      <c r="Q2026" s="28">
        <v>-4.8061224899729249E-2</v>
      </c>
      <c r="R2026" s="29">
        <v>27176.73</v>
      </c>
      <c r="S2026" s="29">
        <v>57914.63</v>
      </c>
      <c r="T2026" s="30">
        <v>30737.899999999998</v>
      </c>
      <c r="U2026" s="31">
        <v>1.1310374721314889</v>
      </c>
      <c r="V2026" s="26">
        <v>202616.29</v>
      </c>
      <c r="W2026" s="26">
        <v>211282.88</v>
      </c>
      <c r="X2026" s="27">
        <v>8666.5899999999965</v>
      </c>
      <c r="Y2026" s="28">
        <v>4.2773411752825972E-2</v>
      </c>
      <c r="Z2026" s="29">
        <v>2016</v>
      </c>
      <c r="AA2026" s="29">
        <v>44</v>
      </c>
      <c r="AB2026" s="30">
        <v>-1972</v>
      </c>
      <c r="AC2026" s="32">
        <v>-0.97817460317460314</v>
      </c>
      <c r="AD2026" s="26">
        <v>527398.43000000005</v>
      </c>
      <c r="AE2026" s="26">
        <v>453477.5</v>
      </c>
      <c r="AF2026" s="27">
        <v>-73920.930000000051</v>
      </c>
      <c r="AG2026" s="33">
        <v>-0.14016145250944348</v>
      </c>
      <c r="AH2026" s="34">
        <v>149.27999999999997</v>
      </c>
      <c r="AI2026" s="34">
        <v>121</v>
      </c>
      <c r="AJ2026" s="34">
        <v>-28.279999999999973</v>
      </c>
      <c r="AK2026" s="32">
        <v>-0.18944265809217564</v>
      </c>
      <c r="AL2026" s="35">
        <v>44357.041666666664</v>
      </c>
      <c r="AM2026" s="16"/>
    </row>
    <row r="2027" spans="1:39" ht="90.75" hidden="1" x14ac:dyDescent="0.25">
      <c r="A2027" s="25" t="s">
        <v>367</v>
      </c>
      <c r="B2027" s="25" t="s">
        <v>51</v>
      </c>
      <c r="C2027" s="39">
        <v>634528</v>
      </c>
      <c r="D2027" s="25" t="s">
        <v>444</v>
      </c>
      <c r="E2027" s="25" t="s">
        <v>53</v>
      </c>
      <c r="F2027" s="25" t="s">
        <v>54</v>
      </c>
      <c r="G2027" s="25" t="s">
        <v>298</v>
      </c>
      <c r="H2027" s="25" t="s">
        <v>56</v>
      </c>
      <c r="I2027" s="25" t="s">
        <v>56</v>
      </c>
      <c r="J2027" s="25" t="s">
        <v>64</v>
      </c>
      <c r="K2027" s="25" t="s">
        <v>65</v>
      </c>
      <c r="L2027" s="25" t="s">
        <v>378</v>
      </c>
      <c r="M2027" s="25" t="s">
        <v>421</v>
      </c>
      <c r="N2027" s="26">
        <v>20301.689999999999</v>
      </c>
      <c r="O2027" s="26">
        <v>10320.950000000001</v>
      </c>
      <c r="P2027" s="27">
        <v>-9980.739999999998</v>
      </c>
      <c r="Q2027" s="28">
        <v>-0.49162114090009251</v>
      </c>
      <c r="R2027" s="29">
        <v>5339.09</v>
      </c>
      <c r="S2027" s="29">
        <v>1373</v>
      </c>
      <c r="T2027" s="30">
        <v>-3966.09</v>
      </c>
      <c r="U2027" s="31">
        <v>-0.74284007199728797</v>
      </c>
      <c r="V2027" s="26">
        <v>5739.37</v>
      </c>
      <c r="W2027" s="26">
        <v>753.64</v>
      </c>
      <c r="X2027" s="27">
        <v>-4985.7299999999996</v>
      </c>
      <c r="Y2027" s="28">
        <v>-0.86868942061585153</v>
      </c>
      <c r="Z2027" s="29">
        <v>653.42999999999995</v>
      </c>
      <c r="AA2027" s="29">
        <v>0</v>
      </c>
      <c r="AB2027" s="30">
        <v>-653.42999999999995</v>
      </c>
      <c r="AC2027" s="32">
        <v>-1</v>
      </c>
      <c r="AD2027" s="26">
        <v>8569.7999999999993</v>
      </c>
      <c r="AE2027" s="26">
        <v>8194.31</v>
      </c>
      <c r="AF2027" s="27">
        <v>-375.48999999999978</v>
      </c>
      <c r="AG2027" s="33">
        <v>-4.381549161007256E-2</v>
      </c>
      <c r="AH2027" s="34">
        <v>37.950000000000003</v>
      </c>
      <c r="AI2027" s="34">
        <v>0</v>
      </c>
      <c r="AJ2027" s="34">
        <v>-37.950000000000003</v>
      </c>
      <c r="AK2027" s="32">
        <v>-1</v>
      </c>
      <c r="AL2027" s="35">
        <v>44279.041666666664</v>
      </c>
      <c r="AM2027" s="16"/>
    </row>
    <row r="2028" spans="1:39" ht="41.25" hidden="1" x14ac:dyDescent="0.25">
      <c r="A2028" s="25" t="s">
        <v>367</v>
      </c>
      <c r="B2028" s="25" t="s">
        <v>1043</v>
      </c>
      <c r="C2028" s="39">
        <v>634531</v>
      </c>
      <c r="D2028" s="25" t="s">
        <v>2569</v>
      </c>
      <c r="E2028" s="25" t="s">
        <v>53</v>
      </c>
      <c r="F2028" s="25" t="s">
        <v>54</v>
      </c>
      <c r="G2028" s="25" t="s">
        <v>104</v>
      </c>
      <c r="H2028" s="17"/>
      <c r="I2028" s="17"/>
      <c r="J2028" s="25" t="s">
        <v>64</v>
      </c>
      <c r="K2028" s="25" t="s">
        <v>65</v>
      </c>
      <c r="L2028" s="25" t="s">
        <v>1045</v>
      </c>
      <c r="M2028" s="25" t="s">
        <v>421</v>
      </c>
      <c r="N2028" s="26">
        <v>4577.33</v>
      </c>
      <c r="O2028" s="26">
        <v>3566.59</v>
      </c>
      <c r="P2028" s="27">
        <v>-1010.7399999999998</v>
      </c>
      <c r="Q2028" s="28">
        <v>-0.22081431751698039</v>
      </c>
      <c r="R2028" s="29">
        <v>2186.59</v>
      </c>
      <c r="S2028" s="29">
        <v>620.79999999999995</v>
      </c>
      <c r="T2028" s="30">
        <v>-1565.7900000000002</v>
      </c>
      <c r="U2028" s="31">
        <v>-0.71608760673011407</v>
      </c>
      <c r="V2028" s="26">
        <v>224.14</v>
      </c>
      <c r="W2028" s="26">
        <v>0</v>
      </c>
      <c r="X2028" s="27">
        <v>-224.14</v>
      </c>
      <c r="Y2028" s="28">
        <v>-1</v>
      </c>
      <c r="Z2028" s="29">
        <v>179.4</v>
      </c>
      <c r="AA2028" s="29">
        <v>56.1</v>
      </c>
      <c r="AB2028" s="30">
        <v>-123.30000000000001</v>
      </c>
      <c r="AC2028" s="32">
        <v>-0.68729096989966554</v>
      </c>
      <c r="AD2028" s="26">
        <v>1987.2</v>
      </c>
      <c r="AE2028" s="26">
        <v>2889.69</v>
      </c>
      <c r="AF2028" s="27">
        <v>902.49</v>
      </c>
      <c r="AG2028" s="33">
        <v>0.45415157004830919</v>
      </c>
      <c r="AH2028" s="34">
        <v>15</v>
      </c>
      <c r="AI2028" s="34">
        <v>2</v>
      </c>
      <c r="AJ2028" s="34">
        <v>-13</v>
      </c>
      <c r="AK2028" s="32">
        <v>-0.8666666666666667</v>
      </c>
      <c r="AL2028" s="35">
        <v>43954</v>
      </c>
      <c r="AM2028" s="16"/>
    </row>
    <row r="2029" spans="1:39" ht="33" hidden="1" x14ac:dyDescent="0.25">
      <c r="A2029" s="25" t="s">
        <v>367</v>
      </c>
      <c r="B2029" s="25" t="s">
        <v>1043</v>
      </c>
      <c r="C2029" s="39">
        <v>634570</v>
      </c>
      <c r="D2029" s="25" t="s">
        <v>2570</v>
      </c>
      <c r="E2029" s="25" t="s">
        <v>53</v>
      </c>
      <c r="F2029" s="25" t="s">
        <v>54</v>
      </c>
      <c r="G2029" s="25" t="s">
        <v>112</v>
      </c>
      <c r="H2029" s="25" t="s">
        <v>56</v>
      </c>
      <c r="I2029" s="25" t="s">
        <v>56</v>
      </c>
      <c r="J2029" s="25" t="s">
        <v>381</v>
      </c>
      <c r="K2029" s="25" t="s">
        <v>65</v>
      </c>
      <c r="L2029" s="25" t="s">
        <v>1045</v>
      </c>
      <c r="M2029" s="25" t="s">
        <v>387</v>
      </c>
      <c r="N2029" s="26">
        <v>134760.82999999999</v>
      </c>
      <c r="O2029" s="26">
        <v>117673.18</v>
      </c>
      <c r="P2029" s="27">
        <v>-17087.649999999994</v>
      </c>
      <c r="Q2029" s="28">
        <v>-0.12679982751664556</v>
      </c>
      <c r="R2029" s="29">
        <v>81442.759999999995</v>
      </c>
      <c r="S2029" s="29">
        <v>54922.82</v>
      </c>
      <c r="T2029" s="30">
        <v>-26519.939999999995</v>
      </c>
      <c r="U2029" s="31">
        <v>-0.32562673465388448</v>
      </c>
      <c r="V2029" s="26">
        <v>30450.71</v>
      </c>
      <c r="W2029" s="26">
        <v>29894.639999999999</v>
      </c>
      <c r="X2029" s="27">
        <v>-556.06999999999971</v>
      </c>
      <c r="Y2029" s="28">
        <v>-1.8261314760805239E-2</v>
      </c>
      <c r="Z2029" s="29">
        <v>19735.09</v>
      </c>
      <c r="AA2029" s="29">
        <v>24455.3</v>
      </c>
      <c r="AB2029" s="30">
        <v>4720.2099999999991</v>
      </c>
      <c r="AC2029" s="32">
        <v>0.2391785393428659</v>
      </c>
      <c r="AD2029" s="26">
        <v>3132.27</v>
      </c>
      <c r="AE2029" s="26">
        <v>8400.42</v>
      </c>
      <c r="AF2029" s="27">
        <v>5268.15</v>
      </c>
      <c r="AG2029" s="33">
        <v>1.6818952389161852</v>
      </c>
      <c r="AH2029" s="34">
        <v>720</v>
      </c>
      <c r="AI2029" s="34">
        <v>702.5</v>
      </c>
      <c r="AJ2029" s="34">
        <v>-17.5</v>
      </c>
      <c r="AK2029" s="32">
        <v>-2.4305555555555556E-2</v>
      </c>
      <c r="AL2029" s="35">
        <v>44152.041666666664</v>
      </c>
      <c r="AM2029" s="16"/>
    </row>
    <row r="2030" spans="1:39" ht="66" hidden="1" x14ac:dyDescent="0.25">
      <c r="A2030" s="25" t="s">
        <v>367</v>
      </c>
      <c r="B2030" s="25" t="s">
        <v>1043</v>
      </c>
      <c r="C2030" s="39">
        <v>634641</v>
      </c>
      <c r="D2030" s="25" t="s">
        <v>2624</v>
      </c>
      <c r="E2030" s="25" t="s">
        <v>53</v>
      </c>
      <c r="F2030" s="25" t="s">
        <v>54</v>
      </c>
      <c r="G2030" s="25" t="s">
        <v>74</v>
      </c>
      <c r="H2030" s="25" t="s">
        <v>56</v>
      </c>
      <c r="I2030" s="25" t="s">
        <v>56</v>
      </c>
      <c r="J2030" s="25" t="s">
        <v>185</v>
      </c>
      <c r="K2030" s="25" t="s">
        <v>65</v>
      </c>
      <c r="L2030" s="25" t="s">
        <v>1045</v>
      </c>
      <c r="M2030" s="25" t="s">
        <v>379</v>
      </c>
      <c r="N2030" s="26">
        <v>82800.66</v>
      </c>
      <c r="O2030" s="26">
        <v>62292.33</v>
      </c>
      <c r="P2030" s="27">
        <v>-20508.330000000002</v>
      </c>
      <c r="Q2030" s="28">
        <v>-0.24768317064139345</v>
      </c>
      <c r="R2030" s="29">
        <v>10974.98</v>
      </c>
      <c r="S2030" s="29">
        <v>10377.799999999999</v>
      </c>
      <c r="T2030" s="30">
        <v>-597.18000000000029</v>
      </c>
      <c r="U2030" s="31">
        <v>-5.4412855422060022E-2</v>
      </c>
      <c r="V2030" s="26">
        <v>5682.16</v>
      </c>
      <c r="W2030" s="26">
        <v>8914.49</v>
      </c>
      <c r="X2030" s="27">
        <v>3232.33</v>
      </c>
      <c r="Y2030" s="28">
        <v>0.56885585763160484</v>
      </c>
      <c r="Z2030" s="29">
        <v>0</v>
      </c>
      <c r="AA2030" s="29">
        <v>0</v>
      </c>
      <c r="AB2030" s="30">
        <v>0</v>
      </c>
      <c r="AC2030" s="19"/>
      <c r="AD2030" s="26">
        <v>66143.520000000004</v>
      </c>
      <c r="AE2030" s="26">
        <v>43000.04</v>
      </c>
      <c r="AF2030" s="27">
        <v>-23143.480000000003</v>
      </c>
      <c r="AG2030" s="33">
        <v>-0.34989791894958117</v>
      </c>
      <c r="AH2030" s="34">
        <v>14</v>
      </c>
      <c r="AI2030" s="34">
        <v>14</v>
      </c>
      <c r="AJ2030" s="34">
        <v>0</v>
      </c>
      <c r="AK2030" s="32">
        <v>0</v>
      </c>
      <c r="AL2030" s="35">
        <v>44169.041666666664</v>
      </c>
      <c r="AM2030" s="16"/>
    </row>
    <row r="2031" spans="1:39" ht="33" hidden="1" x14ac:dyDescent="0.25">
      <c r="A2031" s="25" t="s">
        <v>367</v>
      </c>
      <c r="B2031" s="25" t="s">
        <v>1043</v>
      </c>
      <c r="C2031" s="39">
        <v>634664</v>
      </c>
      <c r="D2031" s="25" t="s">
        <v>2618</v>
      </c>
      <c r="E2031" s="25" t="s">
        <v>53</v>
      </c>
      <c r="F2031" s="25" t="s">
        <v>54</v>
      </c>
      <c r="G2031" s="25" t="s">
        <v>79</v>
      </c>
      <c r="H2031" s="25" t="s">
        <v>56</v>
      </c>
      <c r="I2031" s="25" t="s">
        <v>56</v>
      </c>
      <c r="J2031" s="25" t="s">
        <v>381</v>
      </c>
      <c r="K2031" s="25" t="s">
        <v>65</v>
      </c>
      <c r="L2031" s="25" t="s">
        <v>1045</v>
      </c>
      <c r="M2031" s="25" t="s">
        <v>1989</v>
      </c>
      <c r="N2031" s="26">
        <v>145451</v>
      </c>
      <c r="O2031" s="26">
        <v>133056.76</v>
      </c>
      <c r="P2031" s="27">
        <v>-12394.239999999991</v>
      </c>
      <c r="Q2031" s="28">
        <v>-8.5212477054128127E-2</v>
      </c>
      <c r="R2031" s="29">
        <v>11507.28</v>
      </c>
      <c r="S2031" s="29">
        <v>10933.2</v>
      </c>
      <c r="T2031" s="30">
        <v>-574.07999999999993</v>
      </c>
      <c r="U2031" s="31">
        <v>-4.9888418462051838E-2</v>
      </c>
      <c r="V2031" s="26">
        <v>21979.29</v>
      </c>
      <c r="W2031" s="26">
        <v>20163.18</v>
      </c>
      <c r="X2031" s="27">
        <v>-1816.1100000000006</v>
      </c>
      <c r="Y2031" s="28">
        <v>-8.2628237763822235E-2</v>
      </c>
      <c r="Z2031" s="29">
        <v>1467.87</v>
      </c>
      <c r="AA2031" s="29">
        <v>0</v>
      </c>
      <c r="AB2031" s="30">
        <v>-1467.87</v>
      </c>
      <c r="AC2031" s="32">
        <v>-1</v>
      </c>
      <c r="AD2031" s="26">
        <v>110496.56</v>
      </c>
      <c r="AE2031" s="26">
        <v>101960.38</v>
      </c>
      <c r="AF2031" s="27">
        <v>-8536.179999999993</v>
      </c>
      <c r="AG2031" s="33">
        <v>-7.7252902714799385E-2</v>
      </c>
      <c r="AH2031" s="34">
        <v>30</v>
      </c>
      <c r="AI2031" s="34">
        <v>11</v>
      </c>
      <c r="AJ2031" s="34">
        <v>-19</v>
      </c>
      <c r="AK2031" s="32">
        <v>-0.6333333333333333</v>
      </c>
      <c r="AL2031" s="35">
        <v>44182.041666666664</v>
      </c>
      <c r="AM2031" s="16"/>
    </row>
    <row r="2032" spans="1:39" ht="41.25" hidden="1" x14ac:dyDescent="0.25">
      <c r="A2032" s="25" t="s">
        <v>367</v>
      </c>
      <c r="B2032" s="25" t="s">
        <v>1043</v>
      </c>
      <c r="C2032" s="39">
        <v>634717</v>
      </c>
      <c r="D2032" s="25" t="s">
        <v>2625</v>
      </c>
      <c r="E2032" s="25" t="s">
        <v>53</v>
      </c>
      <c r="F2032" s="25" t="s">
        <v>54</v>
      </c>
      <c r="G2032" s="25" t="s">
        <v>79</v>
      </c>
      <c r="H2032" s="25" t="s">
        <v>56</v>
      </c>
      <c r="I2032" s="25" t="s">
        <v>56</v>
      </c>
      <c r="J2032" s="25" t="s">
        <v>64</v>
      </c>
      <c r="K2032" s="25" t="s">
        <v>65</v>
      </c>
      <c r="L2032" s="25" t="s">
        <v>1045</v>
      </c>
      <c r="M2032" s="25" t="s">
        <v>421</v>
      </c>
      <c r="N2032" s="26">
        <v>4654.8100000000004</v>
      </c>
      <c r="O2032" s="26">
        <v>5058.04</v>
      </c>
      <c r="P2032" s="27">
        <v>403.22999999999956</v>
      </c>
      <c r="Q2032" s="28">
        <v>8.6626521812920299E-2</v>
      </c>
      <c r="R2032" s="29">
        <v>1505.21</v>
      </c>
      <c r="S2032" s="29">
        <v>1511.13</v>
      </c>
      <c r="T2032" s="30">
        <v>5.9200000000000728</v>
      </c>
      <c r="U2032" s="31">
        <v>3.9330060257373204E-3</v>
      </c>
      <c r="V2032" s="26">
        <v>0</v>
      </c>
      <c r="W2032" s="26">
        <v>0</v>
      </c>
      <c r="X2032" s="27">
        <v>0</v>
      </c>
      <c r="Y2032" s="18"/>
      <c r="Z2032" s="29">
        <v>105.85</v>
      </c>
      <c r="AA2032" s="29">
        <v>293.44</v>
      </c>
      <c r="AB2032" s="30">
        <v>187.59</v>
      </c>
      <c r="AC2032" s="32">
        <v>1.7722248464808692</v>
      </c>
      <c r="AD2032" s="26">
        <v>3043.75</v>
      </c>
      <c r="AE2032" s="26">
        <v>3253.47</v>
      </c>
      <c r="AF2032" s="27">
        <v>209.7199999999998</v>
      </c>
      <c r="AG2032" s="33">
        <v>6.8901848049281247E-2</v>
      </c>
      <c r="AH2032" s="34">
        <v>6</v>
      </c>
      <c r="AI2032" s="34">
        <v>9</v>
      </c>
      <c r="AJ2032" s="34">
        <v>3</v>
      </c>
      <c r="AK2032" s="32">
        <v>0.5</v>
      </c>
      <c r="AL2032" s="35">
        <v>44064.041666666664</v>
      </c>
      <c r="AM2032" s="16"/>
    </row>
    <row r="2033" spans="1:39" ht="33" hidden="1" x14ac:dyDescent="0.25">
      <c r="A2033" s="25" t="s">
        <v>367</v>
      </c>
      <c r="B2033" s="25" t="s">
        <v>1136</v>
      </c>
      <c r="C2033" s="39">
        <v>634744</v>
      </c>
      <c r="D2033" s="25" t="s">
        <v>5223</v>
      </c>
      <c r="E2033" s="25" t="s">
        <v>171</v>
      </c>
      <c r="F2033" s="25" t="s">
        <v>54</v>
      </c>
      <c r="G2033" s="25" t="s">
        <v>75</v>
      </c>
      <c r="H2033" s="25" t="s">
        <v>75</v>
      </c>
      <c r="I2033" s="17"/>
      <c r="J2033" s="25" t="s">
        <v>376</v>
      </c>
      <c r="K2033" s="25" t="s">
        <v>65</v>
      </c>
      <c r="L2033" s="25" t="s">
        <v>488</v>
      </c>
      <c r="M2033" s="25" t="s">
        <v>374</v>
      </c>
      <c r="N2033" s="26">
        <v>64354.68</v>
      </c>
      <c r="O2033" s="26">
        <v>46285.25</v>
      </c>
      <c r="P2033" s="27">
        <v>-18069.43</v>
      </c>
      <c r="Q2033" s="28">
        <v>-0.28077880272266137</v>
      </c>
      <c r="R2033" s="29">
        <v>26460.37</v>
      </c>
      <c r="S2033" s="29">
        <v>11375.79</v>
      </c>
      <c r="T2033" s="30">
        <v>-15084.579999999998</v>
      </c>
      <c r="U2033" s="31">
        <v>-0.57008197542211236</v>
      </c>
      <c r="V2033" s="26">
        <v>24469.64</v>
      </c>
      <c r="W2033" s="26">
        <v>25055.11</v>
      </c>
      <c r="X2033" s="27">
        <v>585.47000000000116</v>
      </c>
      <c r="Y2033" s="28">
        <v>2.3926383878144556E-2</v>
      </c>
      <c r="Z2033" s="29">
        <v>5159.43</v>
      </c>
      <c r="AA2033" s="29">
        <v>2738</v>
      </c>
      <c r="AB2033" s="30">
        <v>-2421.4300000000003</v>
      </c>
      <c r="AC2033" s="32">
        <v>-0.46932122346848393</v>
      </c>
      <c r="AD2033" s="26">
        <v>8265.24</v>
      </c>
      <c r="AE2033" s="26">
        <v>7116.35</v>
      </c>
      <c r="AF2033" s="27">
        <v>-1148.8899999999994</v>
      </c>
      <c r="AG2033" s="33">
        <v>-0.13900261819378498</v>
      </c>
      <c r="AH2033" s="34">
        <v>230</v>
      </c>
      <c r="AI2033" s="34">
        <v>119</v>
      </c>
      <c r="AJ2033" s="34">
        <v>-111</v>
      </c>
      <c r="AK2033" s="32">
        <v>-0.4826086956521739</v>
      </c>
      <c r="AL2033" s="35">
        <v>44825.041666666664</v>
      </c>
      <c r="AM2033" s="16"/>
    </row>
    <row r="2034" spans="1:39" ht="33" hidden="1" x14ac:dyDescent="0.25">
      <c r="A2034" s="25" t="s">
        <v>367</v>
      </c>
      <c r="B2034" s="25" t="s">
        <v>1043</v>
      </c>
      <c r="C2034" s="39">
        <v>634758</v>
      </c>
      <c r="D2034" s="25" t="s">
        <v>2617</v>
      </c>
      <c r="E2034" s="25" t="s">
        <v>53</v>
      </c>
      <c r="F2034" s="25" t="s">
        <v>54</v>
      </c>
      <c r="G2034" s="25" t="s">
        <v>452</v>
      </c>
      <c r="H2034" s="25" t="s">
        <v>423</v>
      </c>
      <c r="I2034" s="25" t="s">
        <v>56</v>
      </c>
      <c r="J2034" s="25" t="s">
        <v>381</v>
      </c>
      <c r="K2034" s="25" t="s">
        <v>65</v>
      </c>
      <c r="L2034" s="25" t="s">
        <v>1045</v>
      </c>
      <c r="M2034" s="25" t="s">
        <v>1989</v>
      </c>
      <c r="N2034" s="26">
        <v>241792.56</v>
      </c>
      <c r="O2034" s="26">
        <v>213565.34</v>
      </c>
      <c r="P2034" s="27">
        <v>-28227.22</v>
      </c>
      <c r="Q2034" s="28">
        <v>-0.11674147459293206</v>
      </c>
      <c r="R2034" s="29">
        <v>13457.29</v>
      </c>
      <c r="S2034" s="29">
        <v>19259.91</v>
      </c>
      <c r="T2034" s="30">
        <v>5802.619999999999</v>
      </c>
      <c r="U2034" s="31">
        <v>0.43118785431539325</v>
      </c>
      <c r="V2034" s="26">
        <v>57561.61</v>
      </c>
      <c r="W2034" s="26">
        <v>36489.18</v>
      </c>
      <c r="X2034" s="27">
        <v>-21072.43</v>
      </c>
      <c r="Y2034" s="28">
        <v>-0.36608479158244533</v>
      </c>
      <c r="Z2034" s="29">
        <v>1568</v>
      </c>
      <c r="AA2034" s="29">
        <v>0</v>
      </c>
      <c r="AB2034" s="30">
        <v>-1568</v>
      </c>
      <c r="AC2034" s="32">
        <v>-1</v>
      </c>
      <c r="AD2034" s="26">
        <v>169205.66</v>
      </c>
      <c r="AE2034" s="26">
        <v>157816.25</v>
      </c>
      <c r="AF2034" s="27">
        <v>-11389.410000000003</v>
      </c>
      <c r="AG2034" s="33">
        <v>-6.731104621441153E-2</v>
      </c>
      <c r="AH2034" s="34">
        <v>70.44</v>
      </c>
      <c r="AI2034" s="34">
        <v>4</v>
      </c>
      <c r="AJ2034" s="34">
        <v>-66.44</v>
      </c>
      <c r="AK2034" s="32">
        <v>-0.94321408290743891</v>
      </c>
      <c r="AL2034" s="35">
        <v>44188.041666666664</v>
      </c>
      <c r="AM2034" s="16"/>
    </row>
    <row r="2035" spans="1:39" ht="33" hidden="1" x14ac:dyDescent="0.25">
      <c r="A2035" s="25" t="s">
        <v>367</v>
      </c>
      <c r="B2035" s="25" t="s">
        <v>1043</v>
      </c>
      <c r="C2035" s="39">
        <v>634826</v>
      </c>
      <c r="D2035" s="25" t="s">
        <v>2317</v>
      </c>
      <c r="E2035" s="25" t="s">
        <v>53</v>
      </c>
      <c r="F2035" s="25" t="s">
        <v>54</v>
      </c>
      <c r="G2035" s="25" t="s">
        <v>83</v>
      </c>
      <c r="H2035" s="25" t="s">
        <v>56</v>
      </c>
      <c r="I2035" s="25" t="s">
        <v>56</v>
      </c>
      <c r="J2035" s="25" t="s">
        <v>381</v>
      </c>
      <c r="K2035" s="25" t="s">
        <v>65</v>
      </c>
      <c r="L2035" s="25" t="s">
        <v>1045</v>
      </c>
      <c r="M2035" s="25" t="s">
        <v>1989</v>
      </c>
      <c r="N2035" s="26">
        <v>175423.31</v>
      </c>
      <c r="O2035" s="26">
        <v>110231.09</v>
      </c>
      <c r="P2035" s="27">
        <v>-65192.22</v>
      </c>
      <c r="Q2035" s="28">
        <v>-0.3716280350655794</v>
      </c>
      <c r="R2035" s="29">
        <v>14230.59</v>
      </c>
      <c r="S2035" s="29">
        <v>9927.01</v>
      </c>
      <c r="T2035" s="30">
        <v>-4303.58</v>
      </c>
      <c r="U2035" s="31">
        <v>-0.30241753855602616</v>
      </c>
      <c r="V2035" s="26">
        <v>40673.949999999997</v>
      </c>
      <c r="W2035" s="26">
        <v>23772.25</v>
      </c>
      <c r="X2035" s="27">
        <v>-16901.699999999997</v>
      </c>
      <c r="Y2035" s="28">
        <v>-0.41554115103155703</v>
      </c>
      <c r="Z2035" s="29">
        <v>2126.56</v>
      </c>
      <c r="AA2035" s="29">
        <v>0</v>
      </c>
      <c r="AB2035" s="30">
        <v>-2126.56</v>
      </c>
      <c r="AC2035" s="32">
        <v>-1</v>
      </c>
      <c r="AD2035" s="26">
        <v>118392.21</v>
      </c>
      <c r="AE2035" s="26">
        <v>76531.83</v>
      </c>
      <c r="AF2035" s="27">
        <v>-41860.380000000005</v>
      </c>
      <c r="AG2035" s="33">
        <v>-0.35357376976069627</v>
      </c>
      <c r="AH2035" s="34">
        <v>20</v>
      </c>
      <c r="AI2035" s="34">
        <v>11</v>
      </c>
      <c r="AJ2035" s="34">
        <v>-9</v>
      </c>
      <c r="AK2035" s="32">
        <v>-0.45</v>
      </c>
      <c r="AL2035" s="35">
        <v>44049.041666666664</v>
      </c>
      <c r="AM2035" s="16"/>
    </row>
    <row r="2036" spans="1:39" ht="41.25" hidden="1" x14ac:dyDescent="0.25">
      <c r="A2036" s="25" t="s">
        <v>367</v>
      </c>
      <c r="B2036" s="25" t="s">
        <v>51</v>
      </c>
      <c r="C2036" s="39">
        <v>634827</v>
      </c>
      <c r="D2036" s="25" t="s">
        <v>380</v>
      </c>
      <c r="E2036" s="25" t="s">
        <v>53</v>
      </c>
      <c r="F2036" s="25" t="s">
        <v>54</v>
      </c>
      <c r="G2036" s="25" t="s">
        <v>79</v>
      </c>
      <c r="H2036" s="25" t="s">
        <v>56</v>
      </c>
      <c r="I2036" s="25" t="s">
        <v>56</v>
      </c>
      <c r="J2036" s="25" t="s">
        <v>381</v>
      </c>
      <c r="K2036" s="25" t="s">
        <v>58</v>
      </c>
      <c r="L2036" s="25" t="s">
        <v>382</v>
      </c>
      <c r="M2036" s="25" t="s">
        <v>371</v>
      </c>
      <c r="N2036" s="26">
        <v>161821.39000000001</v>
      </c>
      <c r="O2036" s="26">
        <v>155133.87</v>
      </c>
      <c r="P2036" s="27">
        <v>-6687.5200000000186</v>
      </c>
      <c r="Q2036" s="28">
        <v>-4.1326551452808669E-2</v>
      </c>
      <c r="R2036" s="29">
        <v>79428.73</v>
      </c>
      <c r="S2036" s="29">
        <v>59434.01</v>
      </c>
      <c r="T2036" s="30">
        <v>-19994.719999999994</v>
      </c>
      <c r="U2036" s="31">
        <v>-0.25173158377327692</v>
      </c>
      <c r="V2036" s="26">
        <v>19954.28</v>
      </c>
      <c r="W2036" s="26">
        <v>24265.98</v>
      </c>
      <c r="X2036" s="27">
        <v>4311.7000000000007</v>
      </c>
      <c r="Y2036" s="28">
        <v>0.21607895649454659</v>
      </c>
      <c r="Z2036" s="29">
        <v>22402.5</v>
      </c>
      <c r="AA2036" s="29">
        <v>19674</v>
      </c>
      <c r="AB2036" s="30">
        <v>-2728.5</v>
      </c>
      <c r="AC2036" s="32">
        <v>-0.12179444258453298</v>
      </c>
      <c r="AD2036" s="26">
        <v>40035.879999999997</v>
      </c>
      <c r="AE2036" s="26">
        <v>51759.88</v>
      </c>
      <c r="AF2036" s="27">
        <v>11724</v>
      </c>
      <c r="AG2036" s="33">
        <v>0.29283732491954717</v>
      </c>
      <c r="AH2036" s="34">
        <v>770</v>
      </c>
      <c r="AI2036" s="34">
        <v>757.5</v>
      </c>
      <c r="AJ2036" s="34">
        <v>-12.5</v>
      </c>
      <c r="AK2036" s="32">
        <v>-1.6233766233766232E-2</v>
      </c>
      <c r="AL2036" s="35">
        <v>44344.041666666664</v>
      </c>
      <c r="AM2036" s="16"/>
    </row>
    <row r="2037" spans="1:39" ht="24.75" hidden="1" x14ac:dyDescent="0.25">
      <c r="A2037" s="25" t="s">
        <v>367</v>
      </c>
      <c r="B2037" s="25" t="s">
        <v>1043</v>
      </c>
      <c r="C2037" s="39">
        <v>634916</v>
      </c>
      <c r="D2037" s="25" t="s">
        <v>2621</v>
      </c>
      <c r="E2037" s="25" t="s">
        <v>53</v>
      </c>
      <c r="F2037" s="25" t="s">
        <v>54</v>
      </c>
      <c r="G2037" s="25" t="s">
        <v>79</v>
      </c>
      <c r="H2037" s="17"/>
      <c r="I2037" s="17"/>
      <c r="J2037" s="25" t="s">
        <v>376</v>
      </c>
      <c r="K2037" s="25" t="s">
        <v>65</v>
      </c>
      <c r="L2037" s="25" t="s">
        <v>1045</v>
      </c>
      <c r="M2037" s="25" t="s">
        <v>374</v>
      </c>
      <c r="N2037" s="26">
        <v>67073.64</v>
      </c>
      <c r="O2037" s="26">
        <v>68906.53</v>
      </c>
      <c r="P2037" s="27">
        <v>1832.8899999999994</v>
      </c>
      <c r="Q2037" s="28">
        <v>2.7326532450005686E-2</v>
      </c>
      <c r="R2037" s="29">
        <v>13431.96</v>
      </c>
      <c r="S2037" s="29">
        <v>14350.44</v>
      </c>
      <c r="T2037" s="30">
        <v>918.48000000000138</v>
      </c>
      <c r="U2037" s="31">
        <v>6.8380191721833711E-2</v>
      </c>
      <c r="V2037" s="26">
        <v>31861.34</v>
      </c>
      <c r="W2037" s="26">
        <v>32641.11</v>
      </c>
      <c r="X2037" s="27">
        <v>779.77000000000044</v>
      </c>
      <c r="Y2037" s="28">
        <v>2.4473860798070655E-2</v>
      </c>
      <c r="Z2037" s="29">
        <v>2464.54</v>
      </c>
      <c r="AA2037" s="29">
        <v>4333.24</v>
      </c>
      <c r="AB2037" s="30">
        <v>1868.6999999999998</v>
      </c>
      <c r="AC2037" s="32">
        <v>0.75823480243777741</v>
      </c>
      <c r="AD2037" s="26">
        <v>19315.8</v>
      </c>
      <c r="AE2037" s="26">
        <v>15671.06</v>
      </c>
      <c r="AF2037" s="27">
        <v>-3644.74</v>
      </c>
      <c r="AG2037" s="33">
        <v>-0.18869215875086717</v>
      </c>
      <c r="AH2037" s="34">
        <v>102</v>
      </c>
      <c r="AI2037" s="34">
        <v>164</v>
      </c>
      <c r="AJ2037" s="34">
        <v>62</v>
      </c>
      <c r="AK2037" s="32">
        <v>0.60784313725490191</v>
      </c>
      <c r="AL2037" s="35">
        <v>44099.041666666664</v>
      </c>
      <c r="AM2037" s="16"/>
    </row>
    <row r="2038" spans="1:39" ht="33" hidden="1" x14ac:dyDescent="0.25">
      <c r="A2038" s="25" t="s">
        <v>367</v>
      </c>
      <c r="B2038" s="25" t="s">
        <v>1043</v>
      </c>
      <c r="C2038" s="39">
        <v>634970</v>
      </c>
      <c r="D2038" s="25" t="s">
        <v>2622</v>
      </c>
      <c r="E2038" s="25" t="s">
        <v>62</v>
      </c>
      <c r="F2038" s="25" t="s">
        <v>54</v>
      </c>
      <c r="G2038" s="25" t="s">
        <v>75</v>
      </c>
      <c r="H2038" s="17"/>
      <c r="I2038" s="17"/>
      <c r="J2038" s="25" t="s">
        <v>376</v>
      </c>
      <c r="K2038" s="25" t="s">
        <v>65</v>
      </c>
      <c r="L2038" s="25" t="s">
        <v>1045</v>
      </c>
      <c r="M2038" s="25" t="s">
        <v>387</v>
      </c>
      <c r="N2038" s="26">
        <v>53751.43</v>
      </c>
      <c r="O2038" s="26">
        <v>46285.59</v>
      </c>
      <c r="P2038" s="27">
        <v>-7465.8400000000038</v>
      </c>
      <c r="Q2038" s="28">
        <v>-0.1388956535667982</v>
      </c>
      <c r="R2038" s="29">
        <v>18102.84</v>
      </c>
      <c r="S2038" s="29">
        <v>11818.14</v>
      </c>
      <c r="T2038" s="30">
        <v>-6284.7000000000007</v>
      </c>
      <c r="U2038" s="31">
        <v>-0.3471665219379943</v>
      </c>
      <c r="V2038" s="26">
        <v>23015.32</v>
      </c>
      <c r="W2038" s="26">
        <v>24042.52</v>
      </c>
      <c r="X2038" s="27">
        <v>1027.2000000000007</v>
      </c>
      <c r="Y2038" s="28">
        <v>4.4631141344113431E-2</v>
      </c>
      <c r="Z2038" s="29">
        <v>3724.35</v>
      </c>
      <c r="AA2038" s="29">
        <v>3306.21</v>
      </c>
      <c r="AB2038" s="30">
        <v>-418.13999999999987</v>
      </c>
      <c r="AC2038" s="32">
        <v>-0.11227194007007932</v>
      </c>
      <c r="AD2038" s="26">
        <v>8908.92</v>
      </c>
      <c r="AE2038" s="26">
        <v>7118.72</v>
      </c>
      <c r="AF2038" s="27">
        <v>-1790.1999999999998</v>
      </c>
      <c r="AG2038" s="33">
        <v>-0.20094467118348799</v>
      </c>
      <c r="AH2038" s="34">
        <v>152</v>
      </c>
      <c r="AI2038" s="34">
        <v>104</v>
      </c>
      <c r="AJ2038" s="34">
        <v>-48</v>
      </c>
      <c r="AK2038" s="32">
        <v>-0.31578947368421051</v>
      </c>
      <c r="AL2038" s="35">
        <v>44099.041666666664</v>
      </c>
      <c r="AM2038" s="16"/>
    </row>
    <row r="2039" spans="1:39" ht="74.25" hidden="1" x14ac:dyDescent="0.25">
      <c r="A2039" s="25" t="s">
        <v>367</v>
      </c>
      <c r="B2039" s="25" t="s">
        <v>51</v>
      </c>
      <c r="C2039" s="39">
        <v>634973</v>
      </c>
      <c r="D2039" s="25" t="s">
        <v>490</v>
      </c>
      <c r="E2039" s="25" t="s">
        <v>53</v>
      </c>
      <c r="F2039" s="25" t="s">
        <v>54</v>
      </c>
      <c r="G2039" s="25" t="s">
        <v>79</v>
      </c>
      <c r="H2039" s="25" t="s">
        <v>56</v>
      </c>
      <c r="I2039" s="25" t="s">
        <v>56</v>
      </c>
      <c r="J2039" s="25" t="s">
        <v>64</v>
      </c>
      <c r="K2039" s="25" t="s">
        <v>65</v>
      </c>
      <c r="L2039" s="25" t="s">
        <v>378</v>
      </c>
      <c r="M2039" s="25" t="s">
        <v>421</v>
      </c>
      <c r="N2039" s="26">
        <v>11181.88</v>
      </c>
      <c r="O2039" s="26">
        <v>10306.93</v>
      </c>
      <c r="P2039" s="27">
        <v>-874.94999999999891</v>
      </c>
      <c r="Q2039" s="28">
        <v>-7.8247128389859213E-2</v>
      </c>
      <c r="R2039" s="29">
        <v>2358.5700000000002</v>
      </c>
      <c r="S2039" s="29">
        <v>1678.15</v>
      </c>
      <c r="T2039" s="30">
        <v>-680.42000000000007</v>
      </c>
      <c r="U2039" s="31">
        <v>-0.28848836371191017</v>
      </c>
      <c r="V2039" s="26">
        <v>447.95</v>
      </c>
      <c r="W2039" s="26">
        <v>460.22</v>
      </c>
      <c r="X2039" s="27">
        <v>12.270000000000039</v>
      </c>
      <c r="Y2039" s="28">
        <v>2.7391449938609307E-2</v>
      </c>
      <c r="Z2039" s="29">
        <v>179.4</v>
      </c>
      <c r="AA2039" s="29">
        <v>0</v>
      </c>
      <c r="AB2039" s="30">
        <v>-179.4</v>
      </c>
      <c r="AC2039" s="32">
        <v>-1</v>
      </c>
      <c r="AD2039" s="26">
        <v>8195.9599999999991</v>
      </c>
      <c r="AE2039" s="26">
        <v>8168.56</v>
      </c>
      <c r="AF2039" s="27">
        <v>-27.399999999998727</v>
      </c>
      <c r="AG2039" s="33">
        <v>-3.3431105081038379E-3</v>
      </c>
      <c r="AH2039" s="34">
        <v>15</v>
      </c>
      <c r="AI2039" s="34">
        <v>2</v>
      </c>
      <c r="AJ2039" s="34">
        <v>-13</v>
      </c>
      <c r="AK2039" s="32">
        <v>-0.8666666666666667</v>
      </c>
      <c r="AL2039" s="35">
        <v>44249.041666666664</v>
      </c>
      <c r="AM2039" s="16"/>
    </row>
    <row r="2040" spans="1:39" ht="66" hidden="1" x14ac:dyDescent="0.25">
      <c r="A2040" s="25" t="s">
        <v>367</v>
      </c>
      <c r="B2040" s="25" t="s">
        <v>51</v>
      </c>
      <c r="C2040" s="39">
        <v>634974</v>
      </c>
      <c r="D2040" s="25" t="s">
        <v>540</v>
      </c>
      <c r="E2040" s="25" t="s">
        <v>53</v>
      </c>
      <c r="F2040" s="25" t="s">
        <v>54</v>
      </c>
      <c r="G2040" s="25" t="s">
        <v>112</v>
      </c>
      <c r="H2040" s="17"/>
      <c r="I2040" s="17"/>
      <c r="J2040" s="25" t="s">
        <v>64</v>
      </c>
      <c r="K2040" s="25" t="s">
        <v>65</v>
      </c>
      <c r="L2040" s="25" t="s">
        <v>378</v>
      </c>
      <c r="M2040" s="25" t="s">
        <v>379</v>
      </c>
      <c r="N2040" s="26">
        <v>24941.79</v>
      </c>
      <c r="O2040" s="26">
        <v>31245.71</v>
      </c>
      <c r="P2040" s="27">
        <v>6303.9199999999983</v>
      </c>
      <c r="Q2040" s="28">
        <v>0.25274529213821456</v>
      </c>
      <c r="R2040" s="29">
        <v>680.87</v>
      </c>
      <c r="S2040" s="29">
        <v>3591.26</v>
      </c>
      <c r="T2040" s="30">
        <v>2910.3900000000003</v>
      </c>
      <c r="U2040" s="31">
        <v>4.2745164275118599</v>
      </c>
      <c r="V2040" s="26">
        <v>5342.78</v>
      </c>
      <c r="W2040" s="26">
        <v>0</v>
      </c>
      <c r="X2040" s="27">
        <v>-5342.78</v>
      </c>
      <c r="Y2040" s="28">
        <v>-1</v>
      </c>
      <c r="Z2040" s="29">
        <v>0</v>
      </c>
      <c r="AA2040" s="29">
        <v>44</v>
      </c>
      <c r="AB2040" s="30">
        <v>44</v>
      </c>
      <c r="AC2040" s="19"/>
      <c r="AD2040" s="26">
        <v>18918.14</v>
      </c>
      <c r="AE2040" s="26">
        <v>27610.45</v>
      </c>
      <c r="AF2040" s="27">
        <v>8692.3100000000013</v>
      </c>
      <c r="AG2040" s="33">
        <v>0.45946958844791302</v>
      </c>
      <c r="AH2040" s="34">
        <v>0</v>
      </c>
      <c r="AI2040" s="34">
        <v>2</v>
      </c>
      <c r="AJ2040" s="34">
        <v>2</v>
      </c>
      <c r="AK2040" s="19"/>
      <c r="AL2040" s="35">
        <v>44355.041666666664</v>
      </c>
      <c r="AM2040" s="16"/>
    </row>
    <row r="2041" spans="1:39" ht="74.25" hidden="1" x14ac:dyDescent="0.25">
      <c r="A2041" s="25" t="s">
        <v>367</v>
      </c>
      <c r="B2041" s="25" t="s">
        <v>1043</v>
      </c>
      <c r="C2041" s="39">
        <v>634975</v>
      </c>
      <c r="D2041" s="25" t="s">
        <v>2683</v>
      </c>
      <c r="E2041" s="25" t="s">
        <v>53</v>
      </c>
      <c r="F2041" s="25" t="s">
        <v>54</v>
      </c>
      <c r="G2041" s="25" t="s">
        <v>104</v>
      </c>
      <c r="H2041" s="25" t="s">
        <v>56</v>
      </c>
      <c r="I2041" s="25" t="s">
        <v>56</v>
      </c>
      <c r="J2041" s="25" t="s">
        <v>64</v>
      </c>
      <c r="K2041" s="25" t="s">
        <v>65</v>
      </c>
      <c r="L2041" s="25" t="s">
        <v>1045</v>
      </c>
      <c r="M2041" s="25" t="s">
        <v>421</v>
      </c>
      <c r="N2041" s="26">
        <v>4779.6400000000003</v>
      </c>
      <c r="O2041" s="26">
        <v>7279.61</v>
      </c>
      <c r="P2041" s="27">
        <v>2499.9699999999993</v>
      </c>
      <c r="Q2041" s="28">
        <v>0.52304566871145086</v>
      </c>
      <c r="R2041" s="29">
        <v>1397.48</v>
      </c>
      <c r="S2041" s="29">
        <v>1016</v>
      </c>
      <c r="T2041" s="30">
        <v>-381.48</v>
      </c>
      <c r="U2041" s="31">
        <v>-0.27297707301714513</v>
      </c>
      <c r="V2041" s="26">
        <v>187.46</v>
      </c>
      <c r="W2041" s="26">
        <v>0</v>
      </c>
      <c r="X2041" s="27">
        <v>-187.46</v>
      </c>
      <c r="Y2041" s="28">
        <v>-1</v>
      </c>
      <c r="Z2041" s="29">
        <v>89.7</v>
      </c>
      <c r="AA2041" s="29">
        <v>0</v>
      </c>
      <c r="AB2041" s="30">
        <v>-89.7</v>
      </c>
      <c r="AC2041" s="32">
        <v>-1</v>
      </c>
      <c r="AD2041" s="26">
        <v>3105</v>
      </c>
      <c r="AE2041" s="26">
        <v>6263.61</v>
      </c>
      <c r="AF2041" s="27">
        <v>3158.6099999999997</v>
      </c>
      <c r="AG2041" s="33">
        <v>1.0172657004830916</v>
      </c>
      <c r="AH2041" s="34">
        <v>6</v>
      </c>
      <c r="AI2041" s="34">
        <v>0</v>
      </c>
      <c r="AJ2041" s="34">
        <v>-6</v>
      </c>
      <c r="AK2041" s="32">
        <v>-1</v>
      </c>
      <c r="AL2041" s="35">
        <v>44137.041666666664</v>
      </c>
      <c r="AM2041" s="16"/>
    </row>
    <row r="2042" spans="1:39" ht="74.25" hidden="1" x14ac:dyDescent="0.25">
      <c r="A2042" s="25" t="s">
        <v>367</v>
      </c>
      <c r="B2042" s="25" t="s">
        <v>1136</v>
      </c>
      <c r="C2042" s="39">
        <v>634976</v>
      </c>
      <c r="D2042" s="25" t="s">
        <v>2699</v>
      </c>
      <c r="E2042" s="25" t="s">
        <v>53</v>
      </c>
      <c r="F2042" s="25" t="s">
        <v>54</v>
      </c>
      <c r="G2042" s="25" t="s">
        <v>56</v>
      </c>
      <c r="H2042" s="17"/>
      <c r="I2042" s="17"/>
      <c r="J2042" s="25" t="s">
        <v>64</v>
      </c>
      <c r="K2042" s="25" t="s">
        <v>65</v>
      </c>
      <c r="L2042" s="25" t="s">
        <v>378</v>
      </c>
      <c r="M2042" s="25" t="s">
        <v>499</v>
      </c>
      <c r="N2042" s="26">
        <v>9266</v>
      </c>
      <c r="O2042" s="26">
        <v>9715.9</v>
      </c>
      <c r="P2042" s="27">
        <v>449.89999999999964</v>
      </c>
      <c r="Q2042" s="28">
        <v>4.8553852795165081E-2</v>
      </c>
      <c r="R2042" s="29">
        <v>400.7</v>
      </c>
      <c r="S2042" s="29">
        <v>1872.76</v>
      </c>
      <c r="T2042" s="30">
        <v>1472.06</v>
      </c>
      <c r="U2042" s="31">
        <v>3.6737209882705266</v>
      </c>
      <c r="V2042" s="26">
        <v>474.9</v>
      </c>
      <c r="W2042" s="26">
        <v>732.3</v>
      </c>
      <c r="X2042" s="27">
        <v>257.39999999999998</v>
      </c>
      <c r="Y2042" s="28">
        <v>0.54200884396715099</v>
      </c>
      <c r="Z2042" s="29">
        <v>0</v>
      </c>
      <c r="AA2042" s="29">
        <v>44</v>
      </c>
      <c r="AB2042" s="30">
        <v>44</v>
      </c>
      <c r="AC2042" s="19"/>
      <c r="AD2042" s="26">
        <v>8390.4</v>
      </c>
      <c r="AE2042" s="26">
        <v>7066.84</v>
      </c>
      <c r="AF2042" s="27">
        <v>-1323.5599999999995</v>
      </c>
      <c r="AG2042" s="33">
        <v>-0.157746948893974</v>
      </c>
      <c r="AH2042" s="34">
        <v>0</v>
      </c>
      <c r="AI2042" s="34">
        <v>2</v>
      </c>
      <c r="AJ2042" s="34">
        <v>2</v>
      </c>
      <c r="AK2042" s="19"/>
      <c r="AL2042" s="35">
        <v>44658</v>
      </c>
      <c r="AM2042" s="16"/>
    </row>
    <row r="2043" spans="1:39" ht="49.5" hidden="1" x14ac:dyDescent="0.25">
      <c r="A2043" s="25" t="s">
        <v>367</v>
      </c>
      <c r="B2043" s="25" t="s">
        <v>1043</v>
      </c>
      <c r="C2043" s="39">
        <v>634998</v>
      </c>
      <c r="D2043" s="25" t="s">
        <v>2675</v>
      </c>
      <c r="E2043" s="25" t="s">
        <v>53</v>
      </c>
      <c r="F2043" s="25" t="s">
        <v>54</v>
      </c>
      <c r="G2043" s="25" t="s">
        <v>79</v>
      </c>
      <c r="H2043" s="25" t="s">
        <v>56</v>
      </c>
      <c r="I2043" s="25" t="s">
        <v>56</v>
      </c>
      <c r="J2043" s="25" t="s">
        <v>64</v>
      </c>
      <c r="K2043" s="25" t="s">
        <v>65</v>
      </c>
      <c r="L2043" s="25" t="s">
        <v>1045</v>
      </c>
      <c r="M2043" s="25" t="s">
        <v>421</v>
      </c>
      <c r="N2043" s="26">
        <v>11545.33</v>
      </c>
      <c r="O2043" s="26">
        <v>11119.13</v>
      </c>
      <c r="P2043" s="27">
        <v>-426.20000000000073</v>
      </c>
      <c r="Q2043" s="28">
        <v>-3.6915358850721523E-2</v>
      </c>
      <c r="R2043" s="29">
        <v>5110.8500000000004</v>
      </c>
      <c r="S2043" s="29">
        <v>1529.32</v>
      </c>
      <c r="T2043" s="30">
        <v>-3581.5300000000007</v>
      </c>
      <c r="U2043" s="31">
        <v>-0.70076993063776094</v>
      </c>
      <c r="V2043" s="26">
        <v>1481.11</v>
      </c>
      <c r="W2043" s="26">
        <v>352.67</v>
      </c>
      <c r="X2043" s="27">
        <v>-1128.4399999999998</v>
      </c>
      <c r="Y2043" s="28">
        <v>-0.76188804342688921</v>
      </c>
      <c r="Z2043" s="29">
        <v>603.89</v>
      </c>
      <c r="AA2043" s="29">
        <v>0</v>
      </c>
      <c r="AB2043" s="30">
        <v>-603.89</v>
      </c>
      <c r="AC2043" s="32">
        <v>-1</v>
      </c>
      <c r="AD2043" s="26">
        <v>4349.4799999999996</v>
      </c>
      <c r="AE2043" s="26">
        <v>9237.14</v>
      </c>
      <c r="AF2043" s="27">
        <v>4887.66</v>
      </c>
      <c r="AG2043" s="33">
        <v>1.1237343314603125</v>
      </c>
      <c r="AH2043" s="34">
        <v>38.04</v>
      </c>
      <c r="AI2043" s="34">
        <v>0</v>
      </c>
      <c r="AJ2043" s="34">
        <v>-38.04</v>
      </c>
      <c r="AK2043" s="32">
        <v>-1</v>
      </c>
      <c r="AL2043" s="35">
        <v>44130.041666666664</v>
      </c>
      <c r="AM2043" s="16"/>
    </row>
    <row r="2044" spans="1:39" ht="41.25" hidden="1" x14ac:dyDescent="0.25">
      <c r="A2044" s="25" t="s">
        <v>367</v>
      </c>
      <c r="B2044" s="25" t="s">
        <v>1136</v>
      </c>
      <c r="C2044" s="39">
        <v>635013</v>
      </c>
      <c r="D2044" s="25" t="s">
        <v>5025</v>
      </c>
      <c r="E2044" s="25" t="s">
        <v>171</v>
      </c>
      <c r="F2044" s="25" t="s">
        <v>54</v>
      </c>
      <c r="G2044" s="25" t="s">
        <v>56</v>
      </c>
      <c r="H2044" s="17"/>
      <c r="I2044" s="17"/>
      <c r="J2044" s="25" t="s">
        <v>381</v>
      </c>
      <c r="K2044" s="25" t="s">
        <v>58</v>
      </c>
      <c r="L2044" s="25" t="s">
        <v>384</v>
      </c>
      <c r="M2044" s="25" t="s">
        <v>379</v>
      </c>
      <c r="N2044" s="26">
        <v>245280.09</v>
      </c>
      <c r="O2044" s="26">
        <v>849268.67</v>
      </c>
      <c r="P2044" s="27">
        <v>603988.58000000007</v>
      </c>
      <c r="Q2044" s="28">
        <v>2.4624443834801273</v>
      </c>
      <c r="R2044" s="29">
        <v>5385.07</v>
      </c>
      <c r="S2044" s="29">
        <v>110279.63</v>
      </c>
      <c r="T2044" s="30">
        <v>104894.56</v>
      </c>
      <c r="U2044" s="31">
        <v>19.478773720675868</v>
      </c>
      <c r="V2044" s="26">
        <v>7695.02</v>
      </c>
      <c r="W2044" s="26">
        <v>36359.919999999998</v>
      </c>
      <c r="X2044" s="27">
        <v>28664.899999999998</v>
      </c>
      <c r="Y2044" s="28">
        <v>3.7251235214463376</v>
      </c>
      <c r="Z2044" s="29">
        <v>0</v>
      </c>
      <c r="AA2044" s="29">
        <v>802.73</v>
      </c>
      <c r="AB2044" s="30">
        <v>802.73</v>
      </c>
      <c r="AC2044" s="19"/>
      <c r="AD2044" s="26">
        <v>232200</v>
      </c>
      <c r="AE2044" s="26">
        <v>701826.39</v>
      </c>
      <c r="AF2044" s="27">
        <v>469626.39</v>
      </c>
      <c r="AG2044" s="33">
        <v>2.0225081395348838</v>
      </c>
      <c r="AH2044" s="34">
        <v>0</v>
      </c>
      <c r="AI2044" s="34">
        <v>29.5</v>
      </c>
      <c r="AJ2044" s="34">
        <v>29.5</v>
      </c>
      <c r="AK2044" s="19"/>
      <c r="AL2044" s="35">
        <v>44768.041666666664</v>
      </c>
      <c r="AM2044" s="16"/>
    </row>
    <row r="2045" spans="1:39" ht="41.25" hidden="1" x14ac:dyDescent="0.25">
      <c r="A2045" s="25" t="s">
        <v>367</v>
      </c>
      <c r="B2045" s="25" t="s">
        <v>1136</v>
      </c>
      <c r="C2045" s="39">
        <v>635015</v>
      </c>
      <c r="D2045" s="25" t="s">
        <v>5083</v>
      </c>
      <c r="E2045" s="25" t="s">
        <v>53</v>
      </c>
      <c r="F2045" s="25" t="s">
        <v>54</v>
      </c>
      <c r="G2045" s="25" t="s">
        <v>56</v>
      </c>
      <c r="H2045" s="17"/>
      <c r="I2045" s="17"/>
      <c r="J2045" s="25" t="s">
        <v>381</v>
      </c>
      <c r="K2045" s="25" t="s">
        <v>58</v>
      </c>
      <c r="L2045" s="25" t="s">
        <v>384</v>
      </c>
      <c r="M2045" s="25" t="s">
        <v>379</v>
      </c>
      <c r="N2045" s="26">
        <v>143796.48000000001</v>
      </c>
      <c r="O2045" s="26">
        <v>35858.57</v>
      </c>
      <c r="P2045" s="27">
        <v>-107937.91</v>
      </c>
      <c r="Q2045" s="28">
        <v>-0.75062970943377749</v>
      </c>
      <c r="R2045" s="29">
        <v>3453.69</v>
      </c>
      <c r="S2045" s="29">
        <v>4843.25</v>
      </c>
      <c r="T2045" s="30">
        <v>1389.56</v>
      </c>
      <c r="U2045" s="31">
        <v>0.40234068489065317</v>
      </c>
      <c r="V2045" s="26">
        <v>2961.39</v>
      </c>
      <c r="W2045" s="26">
        <v>603.65</v>
      </c>
      <c r="X2045" s="27">
        <v>-2357.7399999999998</v>
      </c>
      <c r="Y2045" s="28">
        <v>-0.79615991139296072</v>
      </c>
      <c r="Z2045" s="29">
        <v>0</v>
      </c>
      <c r="AA2045" s="29">
        <v>69.7</v>
      </c>
      <c r="AB2045" s="30">
        <v>69.7</v>
      </c>
      <c r="AC2045" s="19"/>
      <c r="AD2045" s="26">
        <v>137381.4</v>
      </c>
      <c r="AE2045" s="26">
        <v>30341.97</v>
      </c>
      <c r="AF2045" s="27">
        <v>-107039.43</v>
      </c>
      <c r="AG2045" s="33">
        <v>-0.77914062602361012</v>
      </c>
      <c r="AH2045" s="34">
        <v>0</v>
      </c>
      <c r="AI2045" s="34">
        <v>6.5</v>
      </c>
      <c r="AJ2045" s="34">
        <v>6.5</v>
      </c>
      <c r="AK2045" s="19"/>
      <c r="AL2045" s="35">
        <v>44742.041666666664</v>
      </c>
      <c r="AM2045" s="16"/>
    </row>
    <row r="2046" spans="1:39" ht="49.5" hidden="1" x14ac:dyDescent="0.25">
      <c r="A2046" s="25" t="s">
        <v>367</v>
      </c>
      <c r="B2046" s="25" t="s">
        <v>1043</v>
      </c>
      <c r="C2046" s="39">
        <v>635029</v>
      </c>
      <c r="D2046" s="25" t="s">
        <v>2620</v>
      </c>
      <c r="E2046" s="25" t="s">
        <v>53</v>
      </c>
      <c r="F2046" s="25" t="s">
        <v>54</v>
      </c>
      <c r="G2046" s="25" t="s">
        <v>74</v>
      </c>
      <c r="H2046" s="25" t="s">
        <v>75</v>
      </c>
      <c r="I2046" s="25" t="s">
        <v>56</v>
      </c>
      <c r="J2046" s="25" t="s">
        <v>401</v>
      </c>
      <c r="K2046" s="25" t="s">
        <v>65</v>
      </c>
      <c r="L2046" s="25" t="s">
        <v>1045</v>
      </c>
      <c r="M2046" s="25" t="s">
        <v>1989</v>
      </c>
      <c r="N2046" s="26">
        <v>327389.81</v>
      </c>
      <c r="O2046" s="26">
        <v>263240.19</v>
      </c>
      <c r="P2046" s="27">
        <v>-64149.619999999995</v>
      </c>
      <c r="Q2046" s="28">
        <v>-0.19594262875805449</v>
      </c>
      <c r="R2046" s="29">
        <v>14007.81</v>
      </c>
      <c r="S2046" s="29">
        <v>23104.93</v>
      </c>
      <c r="T2046" s="30">
        <v>9097.1200000000008</v>
      </c>
      <c r="U2046" s="31">
        <v>0.64943199543683139</v>
      </c>
      <c r="V2046" s="26">
        <v>71712</v>
      </c>
      <c r="W2046" s="26">
        <v>70895.11</v>
      </c>
      <c r="X2046" s="27">
        <v>-816.88999999999942</v>
      </c>
      <c r="Y2046" s="28">
        <v>-1.1391259482373932E-2</v>
      </c>
      <c r="Z2046" s="29">
        <v>560</v>
      </c>
      <c r="AA2046" s="29">
        <v>698</v>
      </c>
      <c r="AB2046" s="30">
        <v>138</v>
      </c>
      <c r="AC2046" s="32">
        <v>0.24642857142857144</v>
      </c>
      <c r="AD2046" s="26">
        <v>241110</v>
      </c>
      <c r="AE2046" s="26">
        <v>168542.15</v>
      </c>
      <c r="AF2046" s="27">
        <v>-72567.850000000006</v>
      </c>
      <c r="AG2046" s="33">
        <v>-0.30097403674671314</v>
      </c>
      <c r="AH2046" s="34">
        <v>80</v>
      </c>
      <c r="AI2046" s="34">
        <v>66</v>
      </c>
      <c r="AJ2046" s="34">
        <v>-14</v>
      </c>
      <c r="AK2046" s="32">
        <v>-0.17499999999999999</v>
      </c>
      <c r="AL2046" s="35">
        <v>44138.041666666664</v>
      </c>
      <c r="AM2046" s="16"/>
    </row>
    <row r="2047" spans="1:39" ht="33" hidden="1" x14ac:dyDescent="0.25">
      <c r="A2047" s="25" t="s">
        <v>367</v>
      </c>
      <c r="B2047" s="25" t="s">
        <v>1043</v>
      </c>
      <c r="C2047" s="39">
        <v>635184</v>
      </c>
      <c r="D2047" s="25" t="s">
        <v>2576</v>
      </c>
      <c r="E2047" s="25" t="s">
        <v>53</v>
      </c>
      <c r="F2047" s="25" t="s">
        <v>54</v>
      </c>
      <c r="G2047" s="25" t="s">
        <v>452</v>
      </c>
      <c r="H2047" s="25" t="s">
        <v>423</v>
      </c>
      <c r="I2047" s="25" t="s">
        <v>56</v>
      </c>
      <c r="J2047" s="25" t="s">
        <v>381</v>
      </c>
      <c r="K2047" s="25" t="s">
        <v>65</v>
      </c>
      <c r="L2047" s="25" t="s">
        <v>1045</v>
      </c>
      <c r="M2047" s="25" t="s">
        <v>1989</v>
      </c>
      <c r="N2047" s="26">
        <v>378431.8</v>
      </c>
      <c r="O2047" s="26">
        <v>322233.14</v>
      </c>
      <c r="P2047" s="27">
        <v>-56198.659999999974</v>
      </c>
      <c r="Q2047" s="28">
        <v>-0.14850406334774185</v>
      </c>
      <c r="R2047" s="29">
        <v>21869.7</v>
      </c>
      <c r="S2047" s="29">
        <v>25100.11</v>
      </c>
      <c r="T2047" s="30">
        <v>3230.41</v>
      </c>
      <c r="U2047" s="31">
        <v>0.14771167414276373</v>
      </c>
      <c r="V2047" s="26">
        <v>112070.39</v>
      </c>
      <c r="W2047" s="26">
        <v>69950.210000000006</v>
      </c>
      <c r="X2047" s="27">
        <v>-42120.179999999993</v>
      </c>
      <c r="Y2047" s="28">
        <v>-0.37583682897864451</v>
      </c>
      <c r="Z2047" s="29">
        <v>3061.52</v>
      </c>
      <c r="AA2047" s="29">
        <v>0</v>
      </c>
      <c r="AB2047" s="30">
        <v>-3061.52</v>
      </c>
      <c r="AC2047" s="32">
        <v>-1</v>
      </c>
      <c r="AD2047" s="26">
        <v>241430.19</v>
      </c>
      <c r="AE2047" s="26">
        <v>227182.82</v>
      </c>
      <c r="AF2047" s="27">
        <v>-14247.369999999995</v>
      </c>
      <c r="AG2047" s="33">
        <v>-5.9012379520556213E-2</v>
      </c>
      <c r="AH2047" s="34">
        <v>55</v>
      </c>
      <c r="AI2047" s="34">
        <v>48</v>
      </c>
      <c r="AJ2047" s="34">
        <v>-7</v>
      </c>
      <c r="AK2047" s="32">
        <v>-0.12727272727272726</v>
      </c>
      <c r="AL2047" s="35">
        <v>44188.041666666664</v>
      </c>
      <c r="AM2047" s="16"/>
    </row>
    <row r="2048" spans="1:39" ht="33" hidden="1" x14ac:dyDescent="0.25">
      <c r="A2048" s="25" t="s">
        <v>367</v>
      </c>
      <c r="B2048" s="25" t="s">
        <v>1043</v>
      </c>
      <c r="C2048" s="39">
        <v>635185</v>
      </c>
      <c r="D2048" s="25" t="s">
        <v>2575</v>
      </c>
      <c r="E2048" s="25" t="s">
        <v>53</v>
      </c>
      <c r="F2048" s="25" t="s">
        <v>54</v>
      </c>
      <c r="G2048" s="25" t="s">
        <v>79</v>
      </c>
      <c r="H2048" s="25" t="s">
        <v>56</v>
      </c>
      <c r="I2048" s="25" t="s">
        <v>56</v>
      </c>
      <c r="J2048" s="25" t="s">
        <v>381</v>
      </c>
      <c r="K2048" s="25" t="s">
        <v>65</v>
      </c>
      <c r="L2048" s="25" t="s">
        <v>1045</v>
      </c>
      <c r="M2048" s="25" t="s">
        <v>1989</v>
      </c>
      <c r="N2048" s="26">
        <v>226029.38</v>
      </c>
      <c r="O2048" s="26">
        <v>221633.27</v>
      </c>
      <c r="P2048" s="27">
        <v>-4396.1100000000151</v>
      </c>
      <c r="Q2048" s="28">
        <v>-1.9449285752144323E-2</v>
      </c>
      <c r="R2048" s="29">
        <v>7666.46</v>
      </c>
      <c r="S2048" s="29">
        <v>17470.64</v>
      </c>
      <c r="T2048" s="30">
        <v>9804.18</v>
      </c>
      <c r="U2048" s="31">
        <v>1.2788405600498796</v>
      </c>
      <c r="V2048" s="26">
        <v>50008.15</v>
      </c>
      <c r="W2048" s="26">
        <v>42609.7</v>
      </c>
      <c r="X2048" s="27">
        <v>-7398.4500000000044</v>
      </c>
      <c r="Y2048" s="28">
        <v>-0.14794488498374772</v>
      </c>
      <c r="Z2048" s="29">
        <v>420</v>
      </c>
      <c r="AA2048" s="29">
        <v>0</v>
      </c>
      <c r="AB2048" s="30">
        <v>-420</v>
      </c>
      <c r="AC2048" s="32">
        <v>-1</v>
      </c>
      <c r="AD2048" s="26">
        <v>167934.77</v>
      </c>
      <c r="AE2048" s="26">
        <v>161552.93</v>
      </c>
      <c r="AF2048" s="27">
        <v>-6381.8399999999965</v>
      </c>
      <c r="AG2048" s="33">
        <v>-3.8001897998847983E-2</v>
      </c>
      <c r="AH2048" s="34">
        <v>30</v>
      </c>
      <c r="AI2048" s="34">
        <v>20</v>
      </c>
      <c r="AJ2048" s="34">
        <v>-10</v>
      </c>
      <c r="AK2048" s="32">
        <v>-0.33333333333333331</v>
      </c>
      <c r="AL2048" s="35">
        <v>44155.041666666664</v>
      </c>
      <c r="AM2048" s="16"/>
    </row>
    <row r="2049" spans="1:39" ht="57.75" hidden="1" x14ac:dyDescent="0.25">
      <c r="A2049" s="25" t="s">
        <v>367</v>
      </c>
      <c r="B2049" s="25" t="s">
        <v>51</v>
      </c>
      <c r="C2049" s="39">
        <v>635366</v>
      </c>
      <c r="D2049" s="25" t="s">
        <v>469</v>
      </c>
      <c r="E2049" s="25" t="s">
        <v>62</v>
      </c>
      <c r="F2049" s="25" t="s">
        <v>54</v>
      </c>
      <c r="G2049" s="25" t="s">
        <v>211</v>
      </c>
      <c r="H2049" s="17"/>
      <c r="I2049" s="17"/>
      <c r="J2049" s="25" t="s">
        <v>369</v>
      </c>
      <c r="K2049" s="25" t="s">
        <v>65</v>
      </c>
      <c r="L2049" s="25" t="s">
        <v>377</v>
      </c>
      <c r="M2049" s="25" t="s">
        <v>371</v>
      </c>
      <c r="N2049" s="26">
        <v>120153.02</v>
      </c>
      <c r="O2049" s="26">
        <v>105931.12</v>
      </c>
      <c r="P2049" s="27">
        <v>-14221.900000000009</v>
      </c>
      <c r="Q2049" s="28">
        <v>-0.11836489836044078</v>
      </c>
      <c r="R2049" s="29">
        <v>44680.87</v>
      </c>
      <c r="S2049" s="29">
        <v>46964.55</v>
      </c>
      <c r="T2049" s="30">
        <v>2283.6800000000003</v>
      </c>
      <c r="U2049" s="31">
        <v>5.1110911672042202E-2</v>
      </c>
      <c r="V2049" s="26">
        <v>39991.699999999997</v>
      </c>
      <c r="W2049" s="26">
        <v>39854.92</v>
      </c>
      <c r="X2049" s="27">
        <v>-136.77999999999884</v>
      </c>
      <c r="Y2049" s="28">
        <v>-3.4202096935113746E-3</v>
      </c>
      <c r="Z2049" s="29">
        <v>16687.45</v>
      </c>
      <c r="AA2049" s="29">
        <v>13685.61</v>
      </c>
      <c r="AB2049" s="30">
        <v>-3001.84</v>
      </c>
      <c r="AC2049" s="32">
        <v>-0.17988608205567658</v>
      </c>
      <c r="AD2049" s="26">
        <v>18793</v>
      </c>
      <c r="AE2049" s="26">
        <v>5426.04</v>
      </c>
      <c r="AF2049" s="27">
        <v>-13366.96</v>
      </c>
      <c r="AG2049" s="33">
        <v>-0.71127334645878781</v>
      </c>
      <c r="AH2049" s="34">
        <v>620</v>
      </c>
      <c r="AI2049" s="34">
        <v>452.5</v>
      </c>
      <c r="AJ2049" s="34">
        <v>-167.5</v>
      </c>
      <c r="AK2049" s="32">
        <v>-0.27016129032258063</v>
      </c>
      <c r="AL2049" s="35">
        <v>44287.041666666664</v>
      </c>
      <c r="AM2049" s="16"/>
    </row>
    <row r="2050" spans="1:39" ht="57.75" hidden="1" x14ac:dyDescent="0.25">
      <c r="A2050" s="25" t="s">
        <v>367</v>
      </c>
      <c r="B2050" s="25" t="s">
        <v>1043</v>
      </c>
      <c r="C2050" s="39">
        <v>635377</v>
      </c>
      <c r="D2050" s="25" t="s">
        <v>2626</v>
      </c>
      <c r="E2050" s="25" t="s">
        <v>53</v>
      </c>
      <c r="F2050" s="25" t="s">
        <v>54</v>
      </c>
      <c r="G2050" s="25" t="s">
        <v>90</v>
      </c>
      <c r="H2050" s="17"/>
      <c r="I2050" s="17"/>
      <c r="J2050" s="25" t="s">
        <v>64</v>
      </c>
      <c r="K2050" s="25" t="s">
        <v>65</v>
      </c>
      <c r="L2050" s="25" t="s">
        <v>1045</v>
      </c>
      <c r="M2050" s="25" t="s">
        <v>421</v>
      </c>
      <c r="N2050" s="26">
        <v>5633.97</v>
      </c>
      <c r="O2050" s="26">
        <v>4788.34</v>
      </c>
      <c r="P2050" s="27">
        <v>-845.63000000000011</v>
      </c>
      <c r="Q2050" s="28">
        <v>-0.15009487093470503</v>
      </c>
      <c r="R2050" s="29">
        <v>895.46</v>
      </c>
      <c r="S2050" s="29">
        <v>1106.25</v>
      </c>
      <c r="T2050" s="30">
        <v>210.78999999999996</v>
      </c>
      <c r="U2050" s="31">
        <v>0.23539856610010493</v>
      </c>
      <c r="V2050" s="26">
        <v>0</v>
      </c>
      <c r="W2050" s="26">
        <v>0</v>
      </c>
      <c r="X2050" s="27">
        <v>0</v>
      </c>
      <c r="Y2050" s="18"/>
      <c r="Z2050" s="29">
        <v>89.7</v>
      </c>
      <c r="AA2050" s="29">
        <v>152.47</v>
      </c>
      <c r="AB2050" s="30">
        <v>62.769999999999996</v>
      </c>
      <c r="AC2050" s="32">
        <v>0.69977703455964324</v>
      </c>
      <c r="AD2050" s="26">
        <v>4648.8100000000004</v>
      </c>
      <c r="AE2050" s="26">
        <v>3529.62</v>
      </c>
      <c r="AF2050" s="27">
        <v>-1119.1900000000005</v>
      </c>
      <c r="AG2050" s="33">
        <v>-0.24074763218974327</v>
      </c>
      <c r="AH2050" s="34">
        <v>4</v>
      </c>
      <c r="AI2050" s="34">
        <v>8</v>
      </c>
      <c r="AJ2050" s="34">
        <v>4</v>
      </c>
      <c r="AK2050" s="32">
        <v>1</v>
      </c>
      <c r="AL2050" s="35">
        <v>44176.041666666664</v>
      </c>
      <c r="AM2050" s="16"/>
    </row>
    <row r="2051" spans="1:39" ht="74.25" hidden="1" x14ac:dyDescent="0.25">
      <c r="A2051" s="25" t="s">
        <v>367</v>
      </c>
      <c r="B2051" s="25" t="s">
        <v>51</v>
      </c>
      <c r="C2051" s="39">
        <v>635378</v>
      </c>
      <c r="D2051" s="25" t="s">
        <v>455</v>
      </c>
      <c r="E2051" s="25" t="s">
        <v>53</v>
      </c>
      <c r="F2051" s="25" t="s">
        <v>54</v>
      </c>
      <c r="G2051" s="25" t="s">
        <v>74</v>
      </c>
      <c r="H2051" s="17"/>
      <c r="I2051" s="17"/>
      <c r="J2051" s="25" t="s">
        <v>64</v>
      </c>
      <c r="K2051" s="25" t="s">
        <v>65</v>
      </c>
      <c r="L2051" s="25" t="s">
        <v>378</v>
      </c>
      <c r="M2051" s="25" t="s">
        <v>421</v>
      </c>
      <c r="N2051" s="26">
        <v>5895.82</v>
      </c>
      <c r="O2051" s="26">
        <v>4018.68</v>
      </c>
      <c r="P2051" s="27">
        <v>-1877.1399999999999</v>
      </c>
      <c r="Q2051" s="28">
        <v>-0.31838488963367267</v>
      </c>
      <c r="R2051" s="29">
        <v>1495.86</v>
      </c>
      <c r="S2051" s="29">
        <v>1942.47</v>
      </c>
      <c r="T2051" s="30">
        <v>446.61000000000013</v>
      </c>
      <c r="U2051" s="31">
        <v>0.29856403674140641</v>
      </c>
      <c r="V2051" s="26">
        <v>415.21</v>
      </c>
      <c r="W2051" s="26">
        <v>0</v>
      </c>
      <c r="X2051" s="27">
        <v>-415.21</v>
      </c>
      <c r="Y2051" s="28">
        <v>-1</v>
      </c>
      <c r="Z2051" s="29">
        <v>134.55000000000001</v>
      </c>
      <c r="AA2051" s="29">
        <v>371</v>
      </c>
      <c r="AB2051" s="30">
        <v>236.45</v>
      </c>
      <c r="AC2051" s="32">
        <v>1.7573392790784093</v>
      </c>
      <c r="AD2051" s="26">
        <v>3850.2</v>
      </c>
      <c r="AE2051" s="26">
        <v>1705.21</v>
      </c>
      <c r="AF2051" s="27">
        <v>-2144.9899999999998</v>
      </c>
      <c r="AG2051" s="33">
        <v>-0.55711131889252508</v>
      </c>
      <c r="AH2051" s="34">
        <v>9</v>
      </c>
      <c r="AI2051" s="34">
        <v>28</v>
      </c>
      <c r="AJ2051" s="34">
        <v>19</v>
      </c>
      <c r="AK2051" s="32">
        <v>2.1111111111111112</v>
      </c>
      <c r="AL2051" s="35">
        <v>44199.041666666664</v>
      </c>
      <c r="AM2051" s="16"/>
    </row>
    <row r="2052" spans="1:39" ht="49.5" hidden="1" x14ac:dyDescent="0.25">
      <c r="A2052" s="25" t="s">
        <v>367</v>
      </c>
      <c r="B2052" s="25" t="s">
        <v>1136</v>
      </c>
      <c r="C2052" s="39">
        <v>635385</v>
      </c>
      <c r="D2052" s="25" t="s">
        <v>2627</v>
      </c>
      <c r="E2052" s="25" t="s">
        <v>53</v>
      </c>
      <c r="F2052" s="25" t="s">
        <v>54</v>
      </c>
      <c r="G2052" s="25" t="s">
        <v>75</v>
      </c>
      <c r="H2052" s="25" t="s">
        <v>211</v>
      </c>
      <c r="I2052" s="17"/>
      <c r="J2052" s="25" t="s">
        <v>381</v>
      </c>
      <c r="K2052" s="25" t="s">
        <v>58</v>
      </c>
      <c r="L2052" s="25" t="s">
        <v>396</v>
      </c>
      <c r="M2052" s="25" t="s">
        <v>547</v>
      </c>
      <c r="N2052" s="26">
        <v>44122.8</v>
      </c>
      <c r="O2052" s="26">
        <v>19100.810000000001</v>
      </c>
      <c r="P2052" s="27">
        <v>-25021.99</v>
      </c>
      <c r="Q2052" s="28">
        <v>-0.56709886951870692</v>
      </c>
      <c r="R2052" s="29">
        <v>36630.300000000003</v>
      </c>
      <c r="S2052" s="29">
        <v>14469.13</v>
      </c>
      <c r="T2052" s="30">
        <v>-22161.170000000006</v>
      </c>
      <c r="U2052" s="31">
        <v>-0.6049955910817002</v>
      </c>
      <c r="V2052" s="26">
        <v>0</v>
      </c>
      <c r="W2052" s="26">
        <v>396.75</v>
      </c>
      <c r="X2052" s="27">
        <v>396.75</v>
      </c>
      <c r="Y2052" s="18"/>
      <c r="Z2052" s="29">
        <v>7492.5</v>
      </c>
      <c r="AA2052" s="29">
        <v>3793.93</v>
      </c>
      <c r="AB2052" s="30">
        <v>-3698.57</v>
      </c>
      <c r="AC2052" s="32">
        <v>-0.49363630296963634</v>
      </c>
      <c r="AD2052" s="26">
        <v>0</v>
      </c>
      <c r="AE2052" s="26">
        <v>441</v>
      </c>
      <c r="AF2052" s="27">
        <v>441</v>
      </c>
      <c r="AG2052" s="18"/>
      <c r="AH2052" s="34">
        <v>192</v>
      </c>
      <c r="AI2052" s="34">
        <v>161</v>
      </c>
      <c r="AJ2052" s="34">
        <v>-31</v>
      </c>
      <c r="AK2052" s="32">
        <v>-0.16145833333333334</v>
      </c>
      <c r="AL2052" s="35">
        <v>44575.041666666664</v>
      </c>
      <c r="AM2052" s="16"/>
    </row>
    <row r="2053" spans="1:39" ht="49.5" hidden="1" x14ac:dyDescent="0.25">
      <c r="A2053" s="25" t="s">
        <v>367</v>
      </c>
      <c r="B2053" s="25" t="s">
        <v>1043</v>
      </c>
      <c r="C2053" s="39">
        <v>635415</v>
      </c>
      <c r="D2053" s="25" t="s">
        <v>2521</v>
      </c>
      <c r="E2053" s="25" t="s">
        <v>53</v>
      </c>
      <c r="F2053" s="25" t="s">
        <v>54</v>
      </c>
      <c r="G2053" s="25" t="s">
        <v>112</v>
      </c>
      <c r="H2053" s="25" t="s">
        <v>83</v>
      </c>
      <c r="I2053" s="25" t="s">
        <v>56</v>
      </c>
      <c r="J2053" s="25" t="s">
        <v>381</v>
      </c>
      <c r="K2053" s="25" t="s">
        <v>65</v>
      </c>
      <c r="L2053" s="25" t="s">
        <v>1045</v>
      </c>
      <c r="M2053" s="25" t="s">
        <v>1989</v>
      </c>
      <c r="N2053" s="26">
        <v>31143.65</v>
      </c>
      <c r="O2053" s="26">
        <v>58801.85</v>
      </c>
      <c r="P2053" s="27">
        <v>27658.199999999997</v>
      </c>
      <c r="Q2053" s="28">
        <v>0.88808472995297583</v>
      </c>
      <c r="R2053" s="29">
        <v>2570.19</v>
      </c>
      <c r="S2053" s="29">
        <v>6319.21</v>
      </c>
      <c r="T2053" s="30">
        <v>3749.02</v>
      </c>
      <c r="U2053" s="31">
        <v>1.4586548076212265</v>
      </c>
      <c r="V2053" s="26">
        <v>28025.14</v>
      </c>
      <c r="W2053" s="26">
        <v>4170.03</v>
      </c>
      <c r="X2053" s="27">
        <v>-23855.11</v>
      </c>
      <c r="Y2053" s="28">
        <v>-0.85120395473492727</v>
      </c>
      <c r="Z2053" s="29">
        <v>548.32000000000005</v>
      </c>
      <c r="AA2053" s="29">
        <v>0</v>
      </c>
      <c r="AB2053" s="30">
        <v>-548.32000000000005</v>
      </c>
      <c r="AC2053" s="32">
        <v>-1</v>
      </c>
      <c r="AD2053" s="26">
        <v>0</v>
      </c>
      <c r="AE2053" s="26">
        <v>48312.61</v>
      </c>
      <c r="AF2053" s="27">
        <v>48312.61</v>
      </c>
      <c r="AG2053" s="18"/>
      <c r="AH2053" s="34">
        <v>8</v>
      </c>
      <c r="AI2053" s="34">
        <v>1.5</v>
      </c>
      <c r="AJ2053" s="34">
        <v>-6.5</v>
      </c>
      <c r="AK2053" s="32">
        <v>-0.8125</v>
      </c>
      <c r="AL2053" s="35">
        <v>44074.041666666664</v>
      </c>
      <c r="AM2053" s="16"/>
    </row>
    <row r="2054" spans="1:39" ht="33" hidden="1" x14ac:dyDescent="0.25">
      <c r="A2054" s="25" t="s">
        <v>367</v>
      </c>
      <c r="B2054" s="25" t="s">
        <v>1043</v>
      </c>
      <c r="C2054" s="39">
        <v>635429</v>
      </c>
      <c r="D2054" s="25" t="s">
        <v>2628</v>
      </c>
      <c r="E2054" s="25" t="s">
        <v>53</v>
      </c>
      <c r="F2054" s="25" t="s">
        <v>54</v>
      </c>
      <c r="G2054" s="25" t="s">
        <v>74</v>
      </c>
      <c r="H2054" s="25" t="s">
        <v>83</v>
      </c>
      <c r="I2054" s="25" t="s">
        <v>423</v>
      </c>
      <c r="J2054" s="25" t="s">
        <v>381</v>
      </c>
      <c r="K2054" s="25" t="s">
        <v>65</v>
      </c>
      <c r="L2054" s="25" t="s">
        <v>1045</v>
      </c>
      <c r="M2054" s="25" t="s">
        <v>1989</v>
      </c>
      <c r="N2054" s="26">
        <v>145128.13</v>
      </c>
      <c r="O2054" s="26">
        <v>84406.63</v>
      </c>
      <c r="P2054" s="27">
        <v>-60721.5</v>
      </c>
      <c r="Q2054" s="28">
        <v>-0.41839924486038649</v>
      </c>
      <c r="R2054" s="29">
        <v>8897.94</v>
      </c>
      <c r="S2054" s="29">
        <v>8975.4500000000007</v>
      </c>
      <c r="T2054" s="30">
        <v>77.510000000000218</v>
      </c>
      <c r="U2054" s="31">
        <v>8.7110050191392847E-3</v>
      </c>
      <c r="V2054" s="26">
        <v>20098.27</v>
      </c>
      <c r="W2054" s="26">
        <v>10042.049999999999</v>
      </c>
      <c r="X2054" s="27">
        <v>-10056.220000000001</v>
      </c>
      <c r="Y2054" s="28">
        <v>-0.50035251790328228</v>
      </c>
      <c r="Z2054" s="29">
        <v>728.16</v>
      </c>
      <c r="AA2054" s="29">
        <v>0</v>
      </c>
      <c r="AB2054" s="30">
        <v>-728.16</v>
      </c>
      <c r="AC2054" s="32">
        <v>-1</v>
      </c>
      <c r="AD2054" s="26">
        <v>115403.76</v>
      </c>
      <c r="AE2054" s="26">
        <v>65389.13</v>
      </c>
      <c r="AF2054" s="27">
        <v>-50014.63</v>
      </c>
      <c r="AG2054" s="33">
        <v>-0.43338821889338786</v>
      </c>
      <c r="AH2054" s="34">
        <v>8</v>
      </c>
      <c r="AI2054" s="34">
        <v>15</v>
      </c>
      <c r="AJ2054" s="34">
        <v>7</v>
      </c>
      <c r="AK2054" s="32">
        <v>0.875</v>
      </c>
      <c r="AL2054" s="35">
        <v>44071.041666666664</v>
      </c>
      <c r="AM2054" s="16"/>
    </row>
    <row r="2055" spans="1:39" ht="41.25" hidden="1" x14ac:dyDescent="0.25">
      <c r="A2055" s="25" t="s">
        <v>367</v>
      </c>
      <c r="B2055" s="25" t="s">
        <v>1043</v>
      </c>
      <c r="C2055" s="39">
        <v>635453</v>
      </c>
      <c r="D2055" s="25" t="s">
        <v>2629</v>
      </c>
      <c r="E2055" s="25" t="s">
        <v>53</v>
      </c>
      <c r="F2055" s="25" t="s">
        <v>54</v>
      </c>
      <c r="G2055" s="25" t="s">
        <v>75</v>
      </c>
      <c r="H2055" s="25" t="s">
        <v>56</v>
      </c>
      <c r="I2055" s="25" t="s">
        <v>56</v>
      </c>
      <c r="J2055" s="25" t="s">
        <v>376</v>
      </c>
      <c r="K2055" s="25" t="s">
        <v>65</v>
      </c>
      <c r="L2055" s="25" t="s">
        <v>1045</v>
      </c>
      <c r="M2055" s="25" t="s">
        <v>374</v>
      </c>
      <c r="N2055" s="26">
        <v>33950.57</v>
      </c>
      <c r="O2055" s="26">
        <v>25355.93</v>
      </c>
      <c r="P2055" s="27">
        <v>-8594.64</v>
      </c>
      <c r="Q2055" s="28">
        <v>-0.25315156711654618</v>
      </c>
      <c r="R2055" s="29">
        <v>18424.919999999998</v>
      </c>
      <c r="S2055" s="29">
        <v>14769.1</v>
      </c>
      <c r="T2055" s="30">
        <v>-3655.8199999999979</v>
      </c>
      <c r="U2055" s="31">
        <v>-0.19841714373793742</v>
      </c>
      <c r="V2055" s="26">
        <v>8604.07</v>
      </c>
      <c r="W2055" s="26">
        <v>6853.41</v>
      </c>
      <c r="X2055" s="27">
        <v>-1750.6599999999999</v>
      </c>
      <c r="Y2055" s="28">
        <v>-0.20346882347540174</v>
      </c>
      <c r="Z2055" s="29">
        <v>2601.58</v>
      </c>
      <c r="AA2055" s="29">
        <v>3733.42</v>
      </c>
      <c r="AB2055" s="30">
        <v>1131.8400000000001</v>
      </c>
      <c r="AC2055" s="32">
        <v>0.43505869510066963</v>
      </c>
      <c r="AD2055" s="26">
        <v>4320</v>
      </c>
      <c r="AE2055" s="26">
        <v>0</v>
      </c>
      <c r="AF2055" s="27">
        <v>-4320</v>
      </c>
      <c r="AG2055" s="33">
        <v>-1</v>
      </c>
      <c r="AH2055" s="34">
        <v>130</v>
      </c>
      <c r="AI2055" s="34">
        <v>81.5</v>
      </c>
      <c r="AJ2055" s="34">
        <v>-48.5</v>
      </c>
      <c r="AK2055" s="32">
        <v>-0.37307692307692308</v>
      </c>
      <c r="AL2055" s="35">
        <v>43985.041666666664</v>
      </c>
      <c r="AM2055" s="16"/>
    </row>
    <row r="2056" spans="1:39" ht="57.75" hidden="1" x14ac:dyDescent="0.25">
      <c r="A2056" s="25" t="s">
        <v>367</v>
      </c>
      <c r="B2056" s="25" t="s">
        <v>51</v>
      </c>
      <c r="C2056" s="39">
        <v>635455</v>
      </c>
      <c r="D2056" s="25" t="s">
        <v>456</v>
      </c>
      <c r="E2056" s="25" t="s">
        <v>53</v>
      </c>
      <c r="F2056" s="25" t="s">
        <v>54</v>
      </c>
      <c r="G2056" s="25" t="s">
        <v>79</v>
      </c>
      <c r="H2056" s="17"/>
      <c r="I2056" s="17"/>
      <c r="J2056" s="25" t="s">
        <v>64</v>
      </c>
      <c r="K2056" s="25" t="s">
        <v>65</v>
      </c>
      <c r="L2056" s="25" t="s">
        <v>378</v>
      </c>
      <c r="M2056" s="25" t="s">
        <v>379</v>
      </c>
      <c r="N2056" s="26">
        <v>9739.2800000000007</v>
      </c>
      <c r="O2056" s="26">
        <v>11050.32</v>
      </c>
      <c r="P2056" s="27">
        <v>1311.0399999999991</v>
      </c>
      <c r="Q2056" s="28">
        <v>0.1346136470047066</v>
      </c>
      <c r="R2056" s="29">
        <v>680.87</v>
      </c>
      <c r="S2056" s="29">
        <v>1371.85</v>
      </c>
      <c r="T2056" s="30">
        <v>690.9799999999999</v>
      </c>
      <c r="U2056" s="31">
        <v>1.0148486495219351</v>
      </c>
      <c r="V2056" s="26">
        <v>561.89</v>
      </c>
      <c r="W2056" s="26">
        <v>2513.27</v>
      </c>
      <c r="X2056" s="27">
        <v>1951.38</v>
      </c>
      <c r="Y2056" s="28">
        <v>3.4728861520938263</v>
      </c>
      <c r="Z2056" s="29">
        <v>0</v>
      </c>
      <c r="AA2056" s="29">
        <v>0</v>
      </c>
      <c r="AB2056" s="30">
        <v>0</v>
      </c>
      <c r="AC2056" s="19"/>
      <c r="AD2056" s="26">
        <v>8496.52</v>
      </c>
      <c r="AE2056" s="26">
        <v>7165.2</v>
      </c>
      <c r="AF2056" s="27">
        <v>-1331.3200000000006</v>
      </c>
      <c r="AG2056" s="33">
        <v>-0.15669003309590285</v>
      </c>
      <c r="AH2056" s="34">
        <v>0</v>
      </c>
      <c r="AI2056" s="34">
        <v>0</v>
      </c>
      <c r="AJ2056" s="34">
        <v>0</v>
      </c>
      <c r="AK2056" s="19"/>
      <c r="AL2056" s="35">
        <v>44355.041666666664</v>
      </c>
      <c r="AM2056" s="16"/>
    </row>
    <row r="2057" spans="1:39" ht="41.25" hidden="1" x14ac:dyDescent="0.25">
      <c r="A2057" s="25" t="s">
        <v>367</v>
      </c>
      <c r="B2057" s="25" t="s">
        <v>1043</v>
      </c>
      <c r="C2057" s="39">
        <v>635533</v>
      </c>
      <c r="D2057" s="25" t="s">
        <v>2471</v>
      </c>
      <c r="E2057" s="25" t="s">
        <v>53</v>
      </c>
      <c r="F2057" s="25" t="s">
        <v>54</v>
      </c>
      <c r="G2057" s="25" t="s">
        <v>74</v>
      </c>
      <c r="H2057" s="25" t="s">
        <v>56</v>
      </c>
      <c r="I2057" s="25" t="s">
        <v>56</v>
      </c>
      <c r="J2057" s="25" t="s">
        <v>381</v>
      </c>
      <c r="K2057" s="25" t="s">
        <v>65</v>
      </c>
      <c r="L2057" s="25" t="s">
        <v>1045</v>
      </c>
      <c r="M2057" s="25" t="s">
        <v>1989</v>
      </c>
      <c r="N2057" s="26">
        <v>152539.75</v>
      </c>
      <c r="O2057" s="26">
        <v>91910.41</v>
      </c>
      <c r="P2057" s="27">
        <v>-60629.34</v>
      </c>
      <c r="Q2057" s="28">
        <v>-0.39746584087098608</v>
      </c>
      <c r="R2057" s="29">
        <v>12131.57</v>
      </c>
      <c r="S2057" s="29">
        <v>7582.51</v>
      </c>
      <c r="T2057" s="30">
        <v>-4549.0599999999995</v>
      </c>
      <c r="U2057" s="31">
        <v>-0.3749770227596263</v>
      </c>
      <c r="V2057" s="26">
        <v>20332.79</v>
      </c>
      <c r="W2057" s="26">
        <v>18260.2</v>
      </c>
      <c r="X2057" s="27">
        <v>-2072.59</v>
      </c>
      <c r="Y2057" s="28">
        <v>-0.10193337953128911</v>
      </c>
      <c r="Z2057" s="29">
        <v>1577.47</v>
      </c>
      <c r="AA2057" s="29">
        <v>0</v>
      </c>
      <c r="AB2057" s="30">
        <v>-1577.47</v>
      </c>
      <c r="AC2057" s="32">
        <v>-1</v>
      </c>
      <c r="AD2057" s="26">
        <v>6203</v>
      </c>
      <c r="AE2057" s="26">
        <v>66067.7</v>
      </c>
      <c r="AF2057" s="27">
        <v>59864.7</v>
      </c>
      <c r="AG2057" s="33">
        <v>9.6509269708205707</v>
      </c>
      <c r="AH2057" s="34">
        <v>20</v>
      </c>
      <c r="AI2057" s="34">
        <v>3</v>
      </c>
      <c r="AJ2057" s="34">
        <v>-17</v>
      </c>
      <c r="AK2057" s="32">
        <v>-0.85</v>
      </c>
      <c r="AL2057" s="35">
        <v>44127.041666666664</v>
      </c>
      <c r="AM2057" s="16"/>
    </row>
    <row r="2058" spans="1:39" ht="74.25" hidden="1" x14ac:dyDescent="0.25">
      <c r="A2058" s="25" t="s">
        <v>367</v>
      </c>
      <c r="B2058" s="25" t="s">
        <v>51</v>
      </c>
      <c r="C2058" s="39">
        <v>635534</v>
      </c>
      <c r="D2058" s="25" t="s">
        <v>392</v>
      </c>
      <c r="E2058" s="25" t="s">
        <v>53</v>
      </c>
      <c r="F2058" s="25" t="s">
        <v>54</v>
      </c>
      <c r="G2058" s="25" t="s">
        <v>334</v>
      </c>
      <c r="H2058" s="17"/>
      <c r="I2058" s="17"/>
      <c r="J2058" s="25" t="s">
        <v>64</v>
      </c>
      <c r="K2058" s="25" t="s">
        <v>65</v>
      </c>
      <c r="L2058" s="25" t="s">
        <v>378</v>
      </c>
      <c r="M2058" s="25" t="s">
        <v>371</v>
      </c>
      <c r="N2058" s="26">
        <v>20856.28</v>
      </c>
      <c r="O2058" s="26">
        <v>54238.85</v>
      </c>
      <c r="P2058" s="27">
        <v>33382.57</v>
      </c>
      <c r="Q2058" s="28">
        <v>1.6006003947012604</v>
      </c>
      <c r="R2058" s="29">
        <v>6658.42</v>
      </c>
      <c r="S2058" s="29">
        <v>19440.78</v>
      </c>
      <c r="T2058" s="30">
        <v>12782.359999999999</v>
      </c>
      <c r="U2058" s="31">
        <v>1.9197287044073517</v>
      </c>
      <c r="V2058" s="26">
        <v>3497.06</v>
      </c>
      <c r="W2058" s="26">
        <v>4975.6400000000003</v>
      </c>
      <c r="X2058" s="27">
        <v>1478.5800000000004</v>
      </c>
      <c r="Y2058" s="28">
        <v>0.42280658610375582</v>
      </c>
      <c r="Z2058" s="29">
        <v>717.6</v>
      </c>
      <c r="AA2058" s="29">
        <v>9562</v>
      </c>
      <c r="AB2058" s="30">
        <v>8844.4</v>
      </c>
      <c r="AC2058" s="32">
        <v>12.324972129319955</v>
      </c>
      <c r="AD2058" s="26">
        <v>9983.2000000000007</v>
      </c>
      <c r="AE2058" s="26">
        <v>20260.43</v>
      </c>
      <c r="AF2058" s="27">
        <v>10277.23</v>
      </c>
      <c r="AG2058" s="33">
        <v>1.02945248016668</v>
      </c>
      <c r="AH2058" s="34">
        <v>298</v>
      </c>
      <c r="AI2058" s="34">
        <v>262</v>
      </c>
      <c r="AJ2058" s="34">
        <v>-36</v>
      </c>
      <c r="AK2058" s="32">
        <v>-0.12080536912751678</v>
      </c>
      <c r="AL2058" s="35">
        <v>44305</v>
      </c>
      <c r="AM2058" s="16"/>
    </row>
    <row r="2059" spans="1:39" ht="33" hidden="1" x14ac:dyDescent="0.25">
      <c r="A2059" s="25" t="s">
        <v>367</v>
      </c>
      <c r="B2059" s="25" t="s">
        <v>1043</v>
      </c>
      <c r="C2059" s="39">
        <v>635544</v>
      </c>
      <c r="D2059" s="25" t="s">
        <v>2470</v>
      </c>
      <c r="E2059" s="25" t="s">
        <v>53</v>
      </c>
      <c r="F2059" s="25" t="s">
        <v>54</v>
      </c>
      <c r="G2059" s="25" t="s">
        <v>74</v>
      </c>
      <c r="H2059" s="25" t="s">
        <v>56</v>
      </c>
      <c r="I2059" s="25" t="s">
        <v>56</v>
      </c>
      <c r="J2059" s="25" t="s">
        <v>381</v>
      </c>
      <c r="K2059" s="25" t="s">
        <v>65</v>
      </c>
      <c r="L2059" s="25" t="s">
        <v>1045</v>
      </c>
      <c r="M2059" s="25" t="s">
        <v>1989</v>
      </c>
      <c r="N2059" s="26">
        <v>220204.43</v>
      </c>
      <c r="O2059" s="26">
        <v>141881.29</v>
      </c>
      <c r="P2059" s="27">
        <v>-78323.139999999985</v>
      </c>
      <c r="Q2059" s="28">
        <v>-0.35568376167545762</v>
      </c>
      <c r="R2059" s="29">
        <v>12826.4</v>
      </c>
      <c r="S2059" s="29">
        <v>15169.2</v>
      </c>
      <c r="T2059" s="30">
        <v>2342.8000000000011</v>
      </c>
      <c r="U2059" s="31">
        <v>0.18265452504210075</v>
      </c>
      <c r="V2059" s="26">
        <v>13866.67</v>
      </c>
      <c r="W2059" s="26">
        <v>12228.16</v>
      </c>
      <c r="X2059" s="27">
        <v>-1638.5100000000002</v>
      </c>
      <c r="Y2059" s="28">
        <v>-0.11816175044188693</v>
      </c>
      <c r="Z2059" s="29">
        <v>711.2</v>
      </c>
      <c r="AA2059" s="29">
        <v>0</v>
      </c>
      <c r="AB2059" s="30">
        <v>-711.2</v>
      </c>
      <c r="AC2059" s="32">
        <v>-1</v>
      </c>
      <c r="AD2059" s="26">
        <v>192800.16</v>
      </c>
      <c r="AE2059" s="26">
        <v>114483.93</v>
      </c>
      <c r="AF2059" s="27">
        <v>-78316.23000000001</v>
      </c>
      <c r="AG2059" s="33">
        <v>-0.40620417534923214</v>
      </c>
      <c r="AH2059" s="34">
        <v>40</v>
      </c>
      <c r="AI2059" s="34">
        <v>28</v>
      </c>
      <c r="AJ2059" s="34">
        <v>-12</v>
      </c>
      <c r="AK2059" s="32">
        <v>-0.3</v>
      </c>
      <c r="AL2059" s="35">
        <v>44095.041666666664</v>
      </c>
      <c r="AM2059" s="16"/>
    </row>
    <row r="2060" spans="1:39" ht="82.5" hidden="1" x14ac:dyDescent="0.25">
      <c r="A2060" s="25" t="s">
        <v>367</v>
      </c>
      <c r="B2060" s="25" t="s">
        <v>1136</v>
      </c>
      <c r="C2060" s="39">
        <v>635593</v>
      </c>
      <c r="D2060" s="25" t="s">
        <v>2472</v>
      </c>
      <c r="E2060" s="25" t="s">
        <v>53</v>
      </c>
      <c r="F2060" s="25" t="s">
        <v>54</v>
      </c>
      <c r="G2060" s="25" t="s">
        <v>56</v>
      </c>
      <c r="H2060" s="17"/>
      <c r="I2060" s="17"/>
      <c r="J2060" s="25" t="s">
        <v>64</v>
      </c>
      <c r="K2060" s="25" t="s">
        <v>65</v>
      </c>
      <c r="L2060" s="25" t="s">
        <v>378</v>
      </c>
      <c r="M2060" s="25" t="s">
        <v>499</v>
      </c>
      <c r="N2060" s="26">
        <v>22943.29</v>
      </c>
      <c r="O2060" s="26">
        <v>27781.01</v>
      </c>
      <c r="P2060" s="27">
        <v>4837.7199999999975</v>
      </c>
      <c r="Q2060" s="28">
        <v>0.21085554861573896</v>
      </c>
      <c r="R2060" s="29">
        <v>3263.17</v>
      </c>
      <c r="S2060" s="29">
        <v>2754.97</v>
      </c>
      <c r="T2060" s="30">
        <v>-508.20000000000027</v>
      </c>
      <c r="U2060" s="31">
        <v>-0.15573813193918803</v>
      </c>
      <c r="V2060" s="26">
        <v>2772.98</v>
      </c>
      <c r="W2060" s="26">
        <v>3174.07</v>
      </c>
      <c r="X2060" s="27">
        <v>401.09000000000015</v>
      </c>
      <c r="Y2060" s="28">
        <v>0.14464222605283852</v>
      </c>
      <c r="Z2060" s="29">
        <v>260.74</v>
      </c>
      <c r="AA2060" s="29">
        <v>0</v>
      </c>
      <c r="AB2060" s="30">
        <v>-260.74</v>
      </c>
      <c r="AC2060" s="32">
        <v>-1</v>
      </c>
      <c r="AD2060" s="26">
        <v>16646.400000000001</v>
      </c>
      <c r="AE2060" s="26">
        <v>21851.97</v>
      </c>
      <c r="AF2060" s="27">
        <v>5205.57</v>
      </c>
      <c r="AG2060" s="33">
        <v>0.3127144607843137</v>
      </c>
      <c r="AH2060" s="34">
        <v>6.7200000000000006</v>
      </c>
      <c r="AI2060" s="34">
        <v>0</v>
      </c>
      <c r="AJ2060" s="34">
        <v>-6.7200000000000006</v>
      </c>
      <c r="AK2060" s="32">
        <v>-1</v>
      </c>
      <c r="AL2060" s="35">
        <v>44585.041666666664</v>
      </c>
      <c r="AM2060" s="16"/>
    </row>
    <row r="2061" spans="1:39" ht="74.25" hidden="1" x14ac:dyDescent="0.25">
      <c r="A2061" s="25" t="s">
        <v>367</v>
      </c>
      <c r="B2061" s="25" t="s">
        <v>1136</v>
      </c>
      <c r="C2061" s="39">
        <v>635601</v>
      </c>
      <c r="D2061" s="25" t="s">
        <v>2623</v>
      </c>
      <c r="E2061" s="25" t="s">
        <v>53</v>
      </c>
      <c r="F2061" s="25" t="s">
        <v>54</v>
      </c>
      <c r="G2061" s="25" t="s">
        <v>211</v>
      </c>
      <c r="H2061" s="25" t="s">
        <v>90</v>
      </c>
      <c r="I2061" s="25" t="s">
        <v>194</v>
      </c>
      <c r="J2061" s="25" t="s">
        <v>381</v>
      </c>
      <c r="K2061" s="25" t="s">
        <v>58</v>
      </c>
      <c r="L2061" s="25" t="s">
        <v>431</v>
      </c>
      <c r="M2061" s="25" t="s">
        <v>387</v>
      </c>
      <c r="N2061" s="26">
        <v>117533.97</v>
      </c>
      <c r="O2061" s="26">
        <v>150356.25</v>
      </c>
      <c r="P2061" s="27">
        <v>32822.28</v>
      </c>
      <c r="Q2061" s="28">
        <v>0.27925781797381644</v>
      </c>
      <c r="R2061" s="29">
        <v>61417.09</v>
      </c>
      <c r="S2061" s="29">
        <v>71076.67</v>
      </c>
      <c r="T2061" s="30">
        <v>9659.5800000000017</v>
      </c>
      <c r="U2061" s="31">
        <v>0.15727837316942242</v>
      </c>
      <c r="V2061" s="26">
        <v>30016.880000000001</v>
      </c>
      <c r="W2061" s="26">
        <v>30499.599999999999</v>
      </c>
      <c r="X2061" s="27">
        <v>482.71999999999753</v>
      </c>
      <c r="Y2061" s="28">
        <v>1.6081618076229025E-2</v>
      </c>
      <c r="Z2061" s="29">
        <v>17100</v>
      </c>
      <c r="AA2061" s="29">
        <v>26873.279999999999</v>
      </c>
      <c r="AB2061" s="30">
        <v>9773.2799999999988</v>
      </c>
      <c r="AC2061" s="32">
        <v>0.57153684210526312</v>
      </c>
      <c r="AD2061" s="26">
        <v>9000</v>
      </c>
      <c r="AE2061" s="26">
        <v>21906.7</v>
      </c>
      <c r="AF2061" s="27">
        <v>12906.7</v>
      </c>
      <c r="AG2061" s="33">
        <v>1.4340777777777778</v>
      </c>
      <c r="AH2061" s="34">
        <v>600</v>
      </c>
      <c r="AI2061" s="34">
        <v>865.5</v>
      </c>
      <c r="AJ2061" s="34">
        <v>265.5</v>
      </c>
      <c r="AK2061" s="32">
        <v>0.4425</v>
      </c>
      <c r="AL2061" s="35">
        <v>44593.041666666664</v>
      </c>
      <c r="AM2061" s="16"/>
    </row>
    <row r="2062" spans="1:39" ht="66" hidden="1" x14ac:dyDescent="0.25">
      <c r="A2062" s="25" t="s">
        <v>367</v>
      </c>
      <c r="B2062" s="25" t="s">
        <v>51</v>
      </c>
      <c r="C2062" s="39">
        <v>635602</v>
      </c>
      <c r="D2062" s="25" t="s">
        <v>453</v>
      </c>
      <c r="E2062" s="25" t="s">
        <v>53</v>
      </c>
      <c r="F2062" s="25" t="s">
        <v>54</v>
      </c>
      <c r="G2062" s="25" t="s">
        <v>83</v>
      </c>
      <c r="H2062" s="25" t="s">
        <v>211</v>
      </c>
      <c r="I2062" s="25" t="s">
        <v>56</v>
      </c>
      <c r="J2062" s="25" t="s">
        <v>381</v>
      </c>
      <c r="K2062" s="25" t="s">
        <v>58</v>
      </c>
      <c r="L2062" s="25" t="s">
        <v>431</v>
      </c>
      <c r="M2062" s="25" t="s">
        <v>387</v>
      </c>
      <c r="N2062" s="26">
        <v>136045.92000000001</v>
      </c>
      <c r="O2062" s="26">
        <v>228320.81</v>
      </c>
      <c r="P2062" s="27">
        <v>92274.889999999985</v>
      </c>
      <c r="Q2062" s="28">
        <v>0.67826282478739519</v>
      </c>
      <c r="R2062" s="29">
        <v>89391.09</v>
      </c>
      <c r="S2062" s="29">
        <v>100903.26</v>
      </c>
      <c r="T2062" s="30">
        <v>11512.169999999998</v>
      </c>
      <c r="U2062" s="31">
        <v>0.12878431172502761</v>
      </c>
      <c r="V2062" s="26">
        <v>0</v>
      </c>
      <c r="W2062" s="26">
        <v>51691.43</v>
      </c>
      <c r="X2062" s="27">
        <v>51691.43</v>
      </c>
      <c r="Y2062" s="18"/>
      <c r="Z2062" s="29">
        <v>26654.83</v>
      </c>
      <c r="AA2062" s="29">
        <v>48983.99</v>
      </c>
      <c r="AB2062" s="30">
        <v>22329.159999999996</v>
      </c>
      <c r="AC2062" s="32">
        <v>0.83771534089694044</v>
      </c>
      <c r="AD2062" s="26">
        <v>20000</v>
      </c>
      <c r="AE2062" s="26">
        <v>26742.13</v>
      </c>
      <c r="AF2062" s="27">
        <v>6742.130000000001</v>
      </c>
      <c r="AG2062" s="33">
        <v>0.33710650000000003</v>
      </c>
      <c r="AH2062" s="34">
        <v>920</v>
      </c>
      <c r="AI2062" s="34">
        <v>1330</v>
      </c>
      <c r="AJ2062" s="34">
        <v>410</v>
      </c>
      <c r="AK2062" s="32">
        <v>0.44565217391304346</v>
      </c>
      <c r="AL2062" s="35">
        <v>44302</v>
      </c>
      <c r="AM2062" s="16"/>
    </row>
    <row r="2063" spans="1:39" ht="57.75" hidden="1" x14ac:dyDescent="0.25">
      <c r="A2063" s="25" t="s">
        <v>367</v>
      </c>
      <c r="B2063" s="25" t="s">
        <v>51</v>
      </c>
      <c r="C2063" s="39">
        <v>635603</v>
      </c>
      <c r="D2063" s="25" t="s">
        <v>454</v>
      </c>
      <c r="E2063" s="25" t="s">
        <v>53</v>
      </c>
      <c r="F2063" s="25" t="s">
        <v>54</v>
      </c>
      <c r="G2063" s="25" t="s">
        <v>452</v>
      </c>
      <c r="H2063" s="25" t="s">
        <v>90</v>
      </c>
      <c r="I2063" s="25" t="s">
        <v>211</v>
      </c>
      <c r="J2063" s="25" t="s">
        <v>381</v>
      </c>
      <c r="K2063" s="25" t="s">
        <v>58</v>
      </c>
      <c r="L2063" s="25" t="s">
        <v>431</v>
      </c>
      <c r="M2063" s="25" t="s">
        <v>387</v>
      </c>
      <c r="N2063" s="26">
        <v>127427.67</v>
      </c>
      <c r="O2063" s="26">
        <v>150279.73000000001</v>
      </c>
      <c r="P2063" s="27">
        <v>22852.060000000012</v>
      </c>
      <c r="Q2063" s="28">
        <v>0.17933357802116301</v>
      </c>
      <c r="R2063" s="29">
        <v>61417.09</v>
      </c>
      <c r="S2063" s="29">
        <v>66107.39</v>
      </c>
      <c r="T2063" s="30">
        <v>4690.3000000000029</v>
      </c>
      <c r="U2063" s="31">
        <v>7.6367994641231021E-2</v>
      </c>
      <c r="V2063" s="26">
        <v>41410.58</v>
      </c>
      <c r="W2063" s="26">
        <v>37881.550000000003</v>
      </c>
      <c r="X2063" s="27">
        <v>-3529.0299999999988</v>
      </c>
      <c r="Y2063" s="28">
        <v>-8.5220491961233061E-2</v>
      </c>
      <c r="Z2063" s="29">
        <v>17100</v>
      </c>
      <c r="AA2063" s="29">
        <v>35924.76</v>
      </c>
      <c r="AB2063" s="30">
        <v>18824.760000000002</v>
      </c>
      <c r="AC2063" s="32">
        <v>1.100863157894737</v>
      </c>
      <c r="AD2063" s="26">
        <v>7500</v>
      </c>
      <c r="AE2063" s="26">
        <v>10366.030000000001</v>
      </c>
      <c r="AF2063" s="27">
        <v>2866.0300000000007</v>
      </c>
      <c r="AG2063" s="33">
        <v>0.38213733333333344</v>
      </c>
      <c r="AH2063" s="34">
        <v>600</v>
      </c>
      <c r="AI2063" s="34">
        <v>897</v>
      </c>
      <c r="AJ2063" s="34">
        <v>297</v>
      </c>
      <c r="AK2063" s="32">
        <v>0.495</v>
      </c>
      <c r="AL2063" s="35">
        <v>44351.041666666664</v>
      </c>
      <c r="AM2063" s="16"/>
    </row>
    <row r="2064" spans="1:39" ht="57.75" hidden="1" x14ac:dyDescent="0.25">
      <c r="A2064" s="25" t="s">
        <v>367</v>
      </c>
      <c r="B2064" s="25" t="s">
        <v>1136</v>
      </c>
      <c r="C2064" s="39">
        <v>635604</v>
      </c>
      <c r="D2064" s="25" t="s">
        <v>4983</v>
      </c>
      <c r="E2064" s="25" t="s">
        <v>171</v>
      </c>
      <c r="F2064" s="25" t="s">
        <v>54</v>
      </c>
      <c r="G2064" s="25" t="s">
        <v>79</v>
      </c>
      <c r="H2064" s="17"/>
      <c r="I2064" s="17"/>
      <c r="J2064" s="25" t="s">
        <v>381</v>
      </c>
      <c r="K2064" s="25" t="s">
        <v>58</v>
      </c>
      <c r="L2064" s="25" t="s">
        <v>431</v>
      </c>
      <c r="M2064" s="25" t="s">
        <v>387</v>
      </c>
      <c r="N2064" s="26">
        <v>132815.54</v>
      </c>
      <c r="O2064" s="26">
        <v>153475.93</v>
      </c>
      <c r="P2064" s="27">
        <v>20660.389999999985</v>
      </c>
      <c r="Q2064" s="28">
        <v>0.15555702292066112</v>
      </c>
      <c r="R2064" s="29">
        <v>81070.539999999994</v>
      </c>
      <c r="S2064" s="29">
        <v>75480.399999999994</v>
      </c>
      <c r="T2064" s="30">
        <v>-5590.1399999999994</v>
      </c>
      <c r="U2064" s="31">
        <v>-6.8954024482876269E-2</v>
      </c>
      <c r="V2064" s="26">
        <v>21173</v>
      </c>
      <c r="W2064" s="26">
        <v>35401.910000000003</v>
      </c>
      <c r="X2064" s="27">
        <v>14228.910000000003</v>
      </c>
      <c r="Y2064" s="28">
        <v>0.67203088839559832</v>
      </c>
      <c r="Z2064" s="29">
        <v>22572</v>
      </c>
      <c r="AA2064" s="29">
        <v>28551.4</v>
      </c>
      <c r="AB2064" s="30">
        <v>5979.4000000000015</v>
      </c>
      <c r="AC2064" s="32">
        <v>0.26490342016657814</v>
      </c>
      <c r="AD2064" s="26">
        <v>8000</v>
      </c>
      <c r="AE2064" s="26">
        <v>14015.22</v>
      </c>
      <c r="AF2064" s="27">
        <v>6015.2199999999993</v>
      </c>
      <c r="AG2064" s="33">
        <v>0.75190249999999992</v>
      </c>
      <c r="AH2064" s="34">
        <v>792</v>
      </c>
      <c r="AI2064" s="34">
        <v>884</v>
      </c>
      <c r="AJ2064" s="34">
        <v>92</v>
      </c>
      <c r="AK2064" s="32">
        <v>0.11616161616161616</v>
      </c>
      <c r="AL2064" s="35">
        <v>44862.041666666664</v>
      </c>
      <c r="AM2064" s="16"/>
    </row>
    <row r="2065" spans="1:39" ht="57.75" hidden="1" x14ac:dyDescent="0.25">
      <c r="A2065" s="25" t="s">
        <v>367</v>
      </c>
      <c r="B2065" s="25" t="s">
        <v>51</v>
      </c>
      <c r="C2065" s="39">
        <v>635605</v>
      </c>
      <c r="D2065" s="25" t="s">
        <v>448</v>
      </c>
      <c r="E2065" s="25" t="s">
        <v>53</v>
      </c>
      <c r="F2065" s="25" t="s">
        <v>54</v>
      </c>
      <c r="G2065" s="25" t="s">
        <v>90</v>
      </c>
      <c r="H2065" s="25" t="s">
        <v>447</v>
      </c>
      <c r="I2065" s="17"/>
      <c r="J2065" s="25" t="s">
        <v>381</v>
      </c>
      <c r="K2065" s="25" t="s">
        <v>58</v>
      </c>
      <c r="L2065" s="25" t="s">
        <v>431</v>
      </c>
      <c r="M2065" s="25" t="s">
        <v>387</v>
      </c>
      <c r="N2065" s="26">
        <v>155333.54</v>
      </c>
      <c r="O2065" s="26">
        <v>188794.06</v>
      </c>
      <c r="P2065" s="27">
        <v>33460.51999999999</v>
      </c>
      <c r="Q2065" s="28">
        <v>0.21541078636333136</v>
      </c>
      <c r="R2065" s="29">
        <v>88440.6</v>
      </c>
      <c r="S2065" s="29">
        <v>87175.13</v>
      </c>
      <c r="T2065" s="30">
        <v>-1265.4700000000012</v>
      </c>
      <c r="U2065" s="31">
        <v>-1.4308699850521153E-2</v>
      </c>
      <c r="V2065" s="26">
        <v>34268.94</v>
      </c>
      <c r="W2065" s="26">
        <v>46227.73</v>
      </c>
      <c r="X2065" s="27">
        <v>11958.79</v>
      </c>
      <c r="Y2065" s="28">
        <v>0.34896877463965914</v>
      </c>
      <c r="Z2065" s="29">
        <v>24624</v>
      </c>
      <c r="AA2065" s="29">
        <v>43827.78</v>
      </c>
      <c r="AB2065" s="30">
        <v>19203.78</v>
      </c>
      <c r="AC2065" s="32">
        <v>0.77988060428849892</v>
      </c>
      <c r="AD2065" s="26">
        <v>8000</v>
      </c>
      <c r="AE2065" s="26">
        <v>11563.42</v>
      </c>
      <c r="AF2065" s="27">
        <v>3563.42</v>
      </c>
      <c r="AG2065" s="33">
        <v>0.44542750000000003</v>
      </c>
      <c r="AH2065" s="34">
        <v>864</v>
      </c>
      <c r="AI2065" s="34">
        <v>1137.5</v>
      </c>
      <c r="AJ2065" s="34">
        <v>273.5</v>
      </c>
      <c r="AK2065" s="32">
        <v>0.31655092592592593</v>
      </c>
      <c r="AL2065" s="35">
        <v>44456.041666666664</v>
      </c>
      <c r="AM2065" s="16"/>
    </row>
    <row r="2066" spans="1:39" ht="49.5" hidden="1" x14ac:dyDescent="0.25">
      <c r="A2066" s="25" t="s">
        <v>367</v>
      </c>
      <c r="B2066" s="25" t="s">
        <v>1136</v>
      </c>
      <c r="C2066" s="39">
        <v>635606</v>
      </c>
      <c r="D2066" s="25" t="s">
        <v>5411</v>
      </c>
      <c r="E2066" s="25" t="s">
        <v>171</v>
      </c>
      <c r="F2066" s="25" t="s">
        <v>54</v>
      </c>
      <c r="G2066" s="25" t="s">
        <v>79</v>
      </c>
      <c r="H2066" s="25" t="s">
        <v>69</v>
      </c>
      <c r="I2066" s="17"/>
      <c r="J2066" s="25" t="s">
        <v>381</v>
      </c>
      <c r="K2066" s="25" t="s">
        <v>58</v>
      </c>
      <c r="L2066" s="25" t="s">
        <v>431</v>
      </c>
      <c r="M2066" s="25" t="s">
        <v>387</v>
      </c>
      <c r="N2066" s="26">
        <v>30067.68</v>
      </c>
      <c r="O2066" s="26">
        <v>31756.58</v>
      </c>
      <c r="P2066" s="27">
        <v>1688.9000000000015</v>
      </c>
      <c r="Q2066" s="28">
        <v>5.6169947265635442E-2</v>
      </c>
      <c r="R2066" s="29">
        <v>20390.48</v>
      </c>
      <c r="S2066" s="29">
        <v>18290.18</v>
      </c>
      <c r="T2066" s="30">
        <v>-2100.2999999999993</v>
      </c>
      <c r="U2066" s="31">
        <v>-0.10300395086334403</v>
      </c>
      <c r="V2066" s="26">
        <v>0</v>
      </c>
      <c r="W2066" s="26">
        <v>5967.07</v>
      </c>
      <c r="X2066" s="27">
        <v>5967.07</v>
      </c>
      <c r="Y2066" s="18"/>
      <c r="Z2066" s="29">
        <v>5677.2</v>
      </c>
      <c r="AA2066" s="29">
        <v>4095.93</v>
      </c>
      <c r="AB2066" s="30">
        <v>-1581.27</v>
      </c>
      <c r="AC2066" s="32">
        <v>-0.27852990911012471</v>
      </c>
      <c r="AD2066" s="26">
        <v>4000</v>
      </c>
      <c r="AE2066" s="26">
        <v>3403.4</v>
      </c>
      <c r="AF2066" s="27">
        <v>-596.59999999999991</v>
      </c>
      <c r="AG2066" s="33">
        <v>-0.14914999999999998</v>
      </c>
      <c r="AH2066" s="34">
        <v>200</v>
      </c>
      <c r="AI2066" s="34">
        <v>187.5</v>
      </c>
      <c r="AJ2066" s="34">
        <v>-12.5</v>
      </c>
      <c r="AK2066" s="32">
        <v>-6.25E-2</v>
      </c>
      <c r="AL2066" s="35">
        <v>44874.041666666664</v>
      </c>
      <c r="AM2066" s="16"/>
    </row>
    <row r="2067" spans="1:39" ht="41.25" hidden="1" x14ac:dyDescent="0.25">
      <c r="A2067" s="25" t="s">
        <v>367</v>
      </c>
      <c r="B2067" s="25" t="s">
        <v>51</v>
      </c>
      <c r="C2067" s="39">
        <v>635607</v>
      </c>
      <c r="D2067" s="25" t="s">
        <v>449</v>
      </c>
      <c r="E2067" s="25" t="s">
        <v>53</v>
      </c>
      <c r="F2067" s="25" t="s">
        <v>54</v>
      </c>
      <c r="G2067" s="25" t="s">
        <v>75</v>
      </c>
      <c r="H2067" s="17"/>
      <c r="I2067" s="17"/>
      <c r="J2067" s="25" t="s">
        <v>381</v>
      </c>
      <c r="K2067" s="25" t="s">
        <v>58</v>
      </c>
      <c r="L2067" s="25" t="s">
        <v>431</v>
      </c>
      <c r="M2067" s="25" t="s">
        <v>387</v>
      </c>
      <c r="N2067" s="26">
        <v>20140.349999999999</v>
      </c>
      <c r="O2067" s="26">
        <v>21173.22</v>
      </c>
      <c r="P2067" s="27">
        <v>1032.8700000000026</v>
      </c>
      <c r="Q2067" s="28">
        <v>5.1283617216185552E-2</v>
      </c>
      <c r="R2067" s="29">
        <v>12283.42</v>
      </c>
      <c r="S2067" s="29">
        <v>11425.82</v>
      </c>
      <c r="T2067" s="30">
        <v>-857.60000000000036</v>
      </c>
      <c r="U2067" s="31">
        <v>-6.9817689210333961E-2</v>
      </c>
      <c r="V2067" s="26">
        <v>2436.9299999999998</v>
      </c>
      <c r="W2067" s="26">
        <v>2563.73</v>
      </c>
      <c r="X2067" s="27">
        <v>126.80000000000018</v>
      </c>
      <c r="Y2067" s="28">
        <v>5.2032680462713407E-2</v>
      </c>
      <c r="Z2067" s="29">
        <v>3420</v>
      </c>
      <c r="AA2067" s="29">
        <v>4321.3900000000003</v>
      </c>
      <c r="AB2067" s="30">
        <v>901.39000000000033</v>
      </c>
      <c r="AC2067" s="32">
        <v>0.26356432748538022</v>
      </c>
      <c r="AD2067" s="26">
        <v>2000</v>
      </c>
      <c r="AE2067" s="26">
        <v>2862.28</v>
      </c>
      <c r="AF2067" s="27">
        <v>862.2800000000002</v>
      </c>
      <c r="AG2067" s="33">
        <v>0.43114000000000008</v>
      </c>
      <c r="AH2067" s="34">
        <v>120</v>
      </c>
      <c r="AI2067" s="34">
        <v>140.5</v>
      </c>
      <c r="AJ2067" s="34">
        <v>20.5</v>
      </c>
      <c r="AK2067" s="32">
        <v>0.17083333333333334</v>
      </c>
      <c r="AL2067" s="35">
        <v>44361.041666666664</v>
      </c>
      <c r="AM2067" s="16"/>
    </row>
    <row r="2068" spans="1:39" ht="41.25" hidden="1" x14ac:dyDescent="0.25">
      <c r="A2068" s="25" t="s">
        <v>367</v>
      </c>
      <c r="B2068" s="25" t="s">
        <v>51</v>
      </c>
      <c r="C2068" s="39">
        <v>635608</v>
      </c>
      <c r="D2068" s="25" t="s">
        <v>450</v>
      </c>
      <c r="E2068" s="25" t="s">
        <v>53</v>
      </c>
      <c r="F2068" s="25" t="s">
        <v>54</v>
      </c>
      <c r="G2068" s="25" t="s">
        <v>79</v>
      </c>
      <c r="H2068" s="17"/>
      <c r="I2068" s="17"/>
      <c r="J2068" s="25" t="s">
        <v>381</v>
      </c>
      <c r="K2068" s="25" t="s">
        <v>58</v>
      </c>
      <c r="L2068" s="25" t="s">
        <v>431</v>
      </c>
      <c r="M2068" s="25" t="s">
        <v>387</v>
      </c>
      <c r="N2068" s="26">
        <v>52975.38</v>
      </c>
      <c r="O2068" s="26">
        <v>67249.289999999994</v>
      </c>
      <c r="P2068" s="27">
        <v>14273.909999999996</v>
      </c>
      <c r="Q2068" s="28">
        <v>0.26944422107024052</v>
      </c>
      <c r="R2068" s="29">
        <v>29480.2</v>
      </c>
      <c r="S2068" s="29">
        <v>30340.76</v>
      </c>
      <c r="T2068" s="30">
        <v>860.55999999999767</v>
      </c>
      <c r="U2068" s="31">
        <v>2.9191118106389972E-2</v>
      </c>
      <c r="V2068" s="26">
        <v>12287.18</v>
      </c>
      <c r="W2068" s="26">
        <v>19299</v>
      </c>
      <c r="X2068" s="27">
        <v>7011.82</v>
      </c>
      <c r="Y2068" s="28">
        <v>0.57066145364518139</v>
      </c>
      <c r="Z2068" s="29">
        <v>8208</v>
      </c>
      <c r="AA2068" s="29">
        <v>11928.98</v>
      </c>
      <c r="AB2068" s="30">
        <v>3720.9799999999996</v>
      </c>
      <c r="AC2068" s="32">
        <v>0.45333576998050679</v>
      </c>
      <c r="AD2068" s="26">
        <v>3000</v>
      </c>
      <c r="AE2068" s="26">
        <v>5680.55</v>
      </c>
      <c r="AF2068" s="27">
        <v>2680.55</v>
      </c>
      <c r="AG2068" s="33">
        <v>0.89351666666666674</v>
      </c>
      <c r="AH2068" s="34">
        <v>288</v>
      </c>
      <c r="AI2068" s="34">
        <v>379.5</v>
      </c>
      <c r="AJ2068" s="34">
        <v>91.5</v>
      </c>
      <c r="AK2068" s="32">
        <v>0.31770833333333331</v>
      </c>
      <c r="AL2068" s="35">
        <v>44399.041666666664</v>
      </c>
      <c r="AM2068" s="16"/>
    </row>
    <row r="2069" spans="1:39" ht="41.25" hidden="1" x14ac:dyDescent="0.25">
      <c r="A2069" s="25" t="s">
        <v>367</v>
      </c>
      <c r="B2069" s="25" t="s">
        <v>51</v>
      </c>
      <c r="C2069" s="39">
        <v>635609</v>
      </c>
      <c r="D2069" s="25" t="s">
        <v>451</v>
      </c>
      <c r="E2069" s="25" t="s">
        <v>53</v>
      </c>
      <c r="F2069" s="25" t="s">
        <v>54</v>
      </c>
      <c r="G2069" s="25" t="s">
        <v>452</v>
      </c>
      <c r="H2069" s="25" t="s">
        <v>74</v>
      </c>
      <c r="I2069" s="17"/>
      <c r="J2069" s="25" t="s">
        <v>381</v>
      </c>
      <c r="K2069" s="25" t="s">
        <v>58</v>
      </c>
      <c r="L2069" s="25" t="s">
        <v>431</v>
      </c>
      <c r="M2069" s="25" t="s">
        <v>379</v>
      </c>
      <c r="N2069" s="26">
        <v>80157.63</v>
      </c>
      <c r="O2069" s="26">
        <v>64364.55</v>
      </c>
      <c r="P2069" s="27">
        <v>-15793.080000000002</v>
      </c>
      <c r="Q2069" s="28">
        <v>-0.19702528630150368</v>
      </c>
      <c r="R2069" s="29">
        <v>5919.76</v>
      </c>
      <c r="S2069" s="29">
        <v>10899.85</v>
      </c>
      <c r="T2069" s="30">
        <v>4980.09</v>
      </c>
      <c r="U2069" s="31">
        <v>0.84126552427801127</v>
      </c>
      <c r="V2069" s="26">
        <v>14161.88</v>
      </c>
      <c r="W2069" s="26">
        <v>10777.22</v>
      </c>
      <c r="X2069" s="27">
        <v>-3384.66</v>
      </c>
      <c r="Y2069" s="28">
        <v>-0.2389979296534076</v>
      </c>
      <c r="Z2069" s="29">
        <v>305.55</v>
      </c>
      <c r="AA2069" s="29">
        <v>69.7</v>
      </c>
      <c r="AB2069" s="30">
        <v>-235.85000000000002</v>
      </c>
      <c r="AC2069" s="32">
        <v>-0.77188676157748326</v>
      </c>
      <c r="AD2069" s="26">
        <v>59770.44</v>
      </c>
      <c r="AE2069" s="26">
        <v>42617.78</v>
      </c>
      <c r="AF2069" s="27">
        <v>-17152.660000000003</v>
      </c>
      <c r="AG2069" s="33">
        <v>-0.28697563544789034</v>
      </c>
      <c r="AH2069" s="34">
        <v>10</v>
      </c>
      <c r="AI2069" s="34">
        <v>40</v>
      </c>
      <c r="AJ2069" s="34">
        <v>30</v>
      </c>
      <c r="AK2069" s="32">
        <v>3</v>
      </c>
      <c r="AL2069" s="35">
        <v>44518.041666666664</v>
      </c>
      <c r="AM2069" s="16"/>
    </row>
    <row r="2070" spans="1:39" ht="24.75" hidden="1" x14ac:dyDescent="0.25">
      <c r="A2070" s="25" t="s">
        <v>367</v>
      </c>
      <c r="B2070" s="25" t="s">
        <v>1043</v>
      </c>
      <c r="C2070" s="39">
        <v>635616</v>
      </c>
      <c r="D2070" s="25" t="s">
        <v>2473</v>
      </c>
      <c r="E2070" s="25" t="s">
        <v>62</v>
      </c>
      <c r="F2070" s="25" t="s">
        <v>54</v>
      </c>
      <c r="G2070" s="25" t="s">
        <v>83</v>
      </c>
      <c r="H2070" s="25" t="s">
        <v>75</v>
      </c>
      <c r="I2070" s="17"/>
      <c r="J2070" s="25" t="s">
        <v>376</v>
      </c>
      <c r="K2070" s="25" t="s">
        <v>65</v>
      </c>
      <c r="L2070" s="25" t="s">
        <v>1045</v>
      </c>
      <c r="M2070" s="25" t="s">
        <v>374</v>
      </c>
      <c r="N2070" s="26">
        <v>66273.789999999994</v>
      </c>
      <c r="O2070" s="26">
        <v>56779.18</v>
      </c>
      <c r="P2070" s="27">
        <v>-9494.6099999999933</v>
      </c>
      <c r="Q2070" s="28">
        <v>-0.14326342284031129</v>
      </c>
      <c r="R2070" s="29">
        <v>26781.94</v>
      </c>
      <c r="S2070" s="29">
        <v>10699.54</v>
      </c>
      <c r="T2070" s="30">
        <v>-16082.399999999998</v>
      </c>
      <c r="U2070" s="31">
        <v>-0.60049421363799627</v>
      </c>
      <c r="V2070" s="26">
        <v>27210.31</v>
      </c>
      <c r="W2070" s="26">
        <v>36271.300000000003</v>
      </c>
      <c r="X2070" s="27">
        <v>9060.9900000000016</v>
      </c>
      <c r="Y2070" s="28">
        <v>0.33299841126396579</v>
      </c>
      <c r="Z2070" s="29">
        <v>3738.74</v>
      </c>
      <c r="AA2070" s="29">
        <v>1869.99</v>
      </c>
      <c r="AB2070" s="30">
        <v>-1868.7499999999998</v>
      </c>
      <c r="AC2070" s="32">
        <v>-0.49983416873064185</v>
      </c>
      <c r="AD2070" s="26">
        <v>8542.7999999999993</v>
      </c>
      <c r="AE2070" s="26">
        <v>7938.35</v>
      </c>
      <c r="AF2070" s="27">
        <v>-604.44999999999891</v>
      </c>
      <c r="AG2070" s="33">
        <v>-7.0755490003277494E-2</v>
      </c>
      <c r="AH2070" s="34">
        <v>116</v>
      </c>
      <c r="AI2070" s="34">
        <v>102</v>
      </c>
      <c r="AJ2070" s="34">
        <v>-14</v>
      </c>
      <c r="AK2070" s="32">
        <v>-0.1206896551724138</v>
      </c>
      <c r="AL2070" s="35">
        <v>44168.041666666664</v>
      </c>
      <c r="AM2070" s="16"/>
    </row>
    <row r="2071" spans="1:39" ht="24.75" hidden="1" x14ac:dyDescent="0.25">
      <c r="A2071" s="25" t="s">
        <v>367</v>
      </c>
      <c r="B2071" s="25" t="s">
        <v>1136</v>
      </c>
      <c r="C2071" s="39">
        <v>635639</v>
      </c>
      <c r="D2071" s="25" t="s">
        <v>2631</v>
      </c>
      <c r="E2071" s="25" t="s">
        <v>53</v>
      </c>
      <c r="F2071" s="25" t="s">
        <v>54</v>
      </c>
      <c r="G2071" s="25" t="s">
        <v>79</v>
      </c>
      <c r="H2071" s="17"/>
      <c r="I2071" s="17"/>
      <c r="J2071" s="25" t="s">
        <v>376</v>
      </c>
      <c r="K2071" s="25" t="s">
        <v>65</v>
      </c>
      <c r="L2071" s="25" t="s">
        <v>460</v>
      </c>
      <c r="M2071" s="25" t="s">
        <v>371</v>
      </c>
      <c r="N2071" s="26">
        <v>81484.789999999994</v>
      </c>
      <c r="O2071" s="26">
        <v>79915.16</v>
      </c>
      <c r="P2071" s="27">
        <v>-1569.6299999999901</v>
      </c>
      <c r="Q2071" s="28">
        <v>-1.9262858749467111E-2</v>
      </c>
      <c r="R2071" s="29">
        <v>29480.78</v>
      </c>
      <c r="S2071" s="29">
        <v>15350.63</v>
      </c>
      <c r="T2071" s="30">
        <v>-14130.15</v>
      </c>
      <c r="U2071" s="31">
        <v>-0.47930041199724022</v>
      </c>
      <c r="V2071" s="26">
        <v>42006.43</v>
      </c>
      <c r="W2071" s="26">
        <v>54487.53</v>
      </c>
      <c r="X2071" s="27">
        <v>12481.099999999999</v>
      </c>
      <c r="Y2071" s="28">
        <v>0.29712355941697494</v>
      </c>
      <c r="Z2071" s="29">
        <v>3934.58</v>
      </c>
      <c r="AA2071" s="29">
        <v>2821.5</v>
      </c>
      <c r="AB2071" s="30">
        <v>-1113.08</v>
      </c>
      <c r="AC2071" s="32">
        <v>-0.28289677678430736</v>
      </c>
      <c r="AD2071" s="26">
        <v>6063</v>
      </c>
      <c r="AE2071" s="26">
        <v>7255.5</v>
      </c>
      <c r="AF2071" s="27">
        <v>1192.5</v>
      </c>
      <c r="AG2071" s="33">
        <v>0.19668480950024742</v>
      </c>
      <c r="AH2071" s="34">
        <v>154.54000000000002</v>
      </c>
      <c r="AI2071" s="34">
        <v>136</v>
      </c>
      <c r="AJ2071" s="34">
        <v>-18.54000000000002</v>
      </c>
      <c r="AK2071" s="32">
        <v>-0.11996894008023824</v>
      </c>
      <c r="AL2071" s="35">
        <v>44632.041666666664</v>
      </c>
      <c r="AM2071" s="16"/>
    </row>
    <row r="2072" spans="1:39" ht="82.5" hidden="1" x14ac:dyDescent="0.25">
      <c r="A2072" s="25" t="s">
        <v>367</v>
      </c>
      <c r="B2072" s="25" t="s">
        <v>1136</v>
      </c>
      <c r="C2072" s="39">
        <v>635658</v>
      </c>
      <c r="D2072" s="25" t="s">
        <v>5483</v>
      </c>
      <c r="E2072" s="25" t="s">
        <v>171</v>
      </c>
      <c r="F2072" s="25" t="s">
        <v>54</v>
      </c>
      <c r="G2072" s="25" t="s">
        <v>131</v>
      </c>
      <c r="H2072" s="25" t="s">
        <v>251</v>
      </c>
      <c r="I2072" s="17"/>
      <c r="J2072" s="25" t="s">
        <v>369</v>
      </c>
      <c r="K2072" s="25" t="s">
        <v>65</v>
      </c>
      <c r="L2072" s="25" t="s">
        <v>377</v>
      </c>
      <c r="M2072" s="25" t="s">
        <v>371</v>
      </c>
      <c r="N2072" s="26">
        <v>106779.85</v>
      </c>
      <c r="O2072" s="26">
        <v>89911.44</v>
      </c>
      <c r="P2072" s="27">
        <v>-16868.410000000003</v>
      </c>
      <c r="Q2072" s="28">
        <v>-0.15797371882429131</v>
      </c>
      <c r="R2072" s="29">
        <v>33517.31</v>
      </c>
      <c r="S2072" s="29">
        <v>26591.41</v>
      </c>
      <c r="T2072" s="30">
        <v>-6925.8999999999978</v>
      </c>
      <c r="U2072" s="31">
        <v>-0.2066365111042622</v>
      </c>
      <c r="V2072" s="26">
        <v>35643.730000000003</v>
      </c>
      <c r="W2072" s="26">
        <v>51719.4</v>
      </c>
      <c r="X2072" s="27">
        <v>16075.669999999998</v>
      </c>
      <c r="Y2072" s="28">
        <v>0.45100975683521327</v>
      </c>
      <c r="Z2072" s="29">
        <v>7295.65</v>
      </c>
      <c r="AA2072" s="29">
        <v>5191.07</v>
      </c>
      <c r="AB2072" s="30">
        <v>-2104.58</v>
      </c>
      <c r="AC2072" s="32">
        <v>-0.28847052695784475</v>
      </c>
      <c r="AD2072" s="26">
        <v>30323.16</v>
      </c>
      <c r="AE2072" s="26">
        <v>6409.56</v>
      </c>
      <c r="AF2072" s="27">
        <v>-23913.599999999999</v>
      </c>
      <c r="AG2072" s="33">
        <v>-0.78862493223001817</v>
      </c>
      <c r="AH2072" s="34">
        <v>280</v>
      </c>
      <c r="AI2072" s="34">
        <v>227.5</v>
      </c>
      <c r="AJ2072" s="34">
        <v>-52.5</v>
      </c>
      <c r="AK2072" s="32">
        <v>-0.1875</v>
      </c>
      <c r="AL2072" s="35">
        <v>44887.041666666664</v>
      </c>
      <c r="AM2072" s="16"/>
    </row>
    <row r="2073" spans="1:39" ht="33" hidden="1" x14ac:dyDescent="0.25">
      <c r="A2073" s="25" t="s">
        <v>367</v>
      </c>
      <c r="B2073" s="25" t="s">
        <v>1043</v>
      </c>
      <c r="C2073" s="39">
        <v>635693</v>
      </c>
      <c r="D2073" s="25" t="s">
        <v>2630</v>
      </c>
      <c r="E2073" s="25" t="s">
        <v>53</v>
      </c>
      <c r="F2073" s="25" t="s">
        <v>54</v>
      </c>
      <c r="G2073" s="25" t="s">
        <v>83</v>
      </c>
      <c r="H2073" s="25" t="s">
        <v>90</v>
      </c>
      <c r="I2073" s="17"/>
      <c r="J2073" s="25" t="s">
        <v>376</v>
      </c>
      <c r="K2073" s="25" t="s">
        <v>65</v>
      </c>
      <c r="L2073" s="25" t="s">
        <v>1045</v>
      </c>
      <c r="M2073" s="25" t="s">
        <v>374</v>
      </c>
      <c r="N2073" s="26">
        <v>77469.679999999993</v>
      </c>
      <c r="O2073" s="26">
        <v>99990.76</v>
      </c>
      <c r="P2073" s="27">
        <v>22521.08</v>
      </c>
      <c r="Q2073" s="28">
        <v>0.29070831323945062</v>
      </c>
      <c r="R2073" s="29">
        <v>38445.39</v>
      </c>
      <c r="S2073" s="29">
        <v>32980.79</v>
      </c>
      <c r="T2073" s="30">
        <v>-5464.5999999999985</v>
      </c>
      <c r="U2073" s="31">
        <v>-0.14213927859751191</v>
      </c>
      <c r="V2073" s="26">
        <v>31783.25</v>
      </c>
      <c r="W2073" s="26">
        <v>51627.28</v>
      </c>
      <c r="X2073" s="27">
        <v>19844.03</v>
      </c>
      <c r="Y2073" s="28">
        <v>0.62435496684574421</v>
      </c>
      <c r="Z2073" s="29">
        <v>7241.04</v>
      </c>
      <c r="AA2073" s="29">
        <v>15173.89</v>
      </c>
      <c r="AB2073" s="30">
        <v>7932.8499999999995</v>
      </c>
      <c r="AC2073" s="32">
        <v>1.0955401434048146</v>
      </c>
      <c r="AD2073" s="26">
        <v>0</v>
      </c>
      <c r="AE2073" s="26">
        <v>208.8</v>
      </c>
      <c r="AF2073" s="27">
        <v>208.8</v>
      </c>
      <c r="AG2073" s="18"/>
      <c r="AH2073" s="34">
        <v>322</v>
      </c>
      <c r="AI2073" s="34">
        <v>393</v>
      </c>
      <c r="AJ2073" s="34">
        <v>71</v>
      </c>
      <c r="AK2073" s="32">
        <v>0.22049689440993789</v>
      </c>
      <c r="AL2073" s="35">
        <v>43925.041655092595</v>
      </c>
      <c r="AM2073" s="16"/>
    </row>
    <row r="2074" spans="1:39" ht="16.5" hidden="1" x14ac:dyDescent="0.25">
      <c r="A2074" s="25" t="s">
        <v>367</v>
      </c>
      <c r="B2074" s="25" t="s">
        <v>51</v>
      </c>
      <c r="C2074" s="39">
        <v>635715</v>
      </c>
      <c r="D2074" s="25" t="s">
        <v>457</v>
      </c>
      <c r="E2074" s="25" t="s">
        <v>53</v>
      </c>
      <c r="F2074" s="25" t="s">
        <v>54</v>
      </c>
      <c r="G2074" s="25" t="s">
        <v>74</v>
      </c>
      <c r="H2074" s="17"/>
      <c r="I2074" s="17"/>
      <c r="J2074" s="25" t="s">
        <v>5867</v>
      </c>
      <c r="K2074" s="25" t="s">
        <v>65</v>
      </c>
      <c r="L2074" s="25" t="s">
        <v>402</v>
      </c>
      <c r="M2074" s="25" t="s">
        <v>379</v>
      </c>
      <c r="N2074" s="26">
        <v>66450.31</v>
      </c>
      <c r="O2074" s="26">
        <v>56242.99</v>
      </c>
      <c r="P2074" s="27">
        <v>-10207.32</v>
      </c>
      <c r="Q2074" s="28">
        <v>-0.15360831273774345</v>
      </c>
      <c r="R2074" s="29">
        <v>13845.41</v>
      </c>
      <c r="S2074" s="29">
        <v>8472.33</v>
      </c>
      <c r="T2074" s="30">
        <v>-5373.08</v>
      </c>
      <c r="U2074" s="31">
        <v>-0.38807662611652527</v>
      </c>
      <c r="V2074" s="26">
        <v>0</v>
      </c>
      <c r="W2074" s="26">
        <v>1862.52</v>
      </c>
      <c r="X2074" s="27">
        <v>1862.52</v>
      </c>
      <c r="Y2074" s="18"/>
      <c r="Z2074" s="29">
        <v>224</v>
      </c>
      <c r="AA2074" s="29">
        <v>1655.03</v>
      </c>
      <c r="AB2074" s="30">
        <v>1431.03</v>
      </c>
      <c r="AC2074" s="32">
        <v>6.3885267857142853</v>
      </c>
      <c r="AD2074" s="26">
        <v>52380.9</v>
      </c>
      <c r="AE2074" s="26">
        <v>44253.11</v>
      </c>
      <c r="AF2074" s="27">
        <v>-8127.7900000000009</v>
      </c>
      <c r="AG2074" s="33">
        <v>-0.15516705516705517</v>
      </c>
      <c r="AH2074" s="34">
        <v>16</v>
      </c>
      <c r="AI2074" s="34">
        <v>10</v>
      </c>
      <c r="AJ2074" s="34">
        <v>-6</v>
      </c>
      <c r="AK2074" s="32">
        <v>-0.375</v>
      </c>
      <c r="AL2074" s="35">
        <v>44434.041666666664</v>
      </c>
      <c r="AM2074" s="16"/>
    </row>
    <row r="2075" spans="1:39" ht="74.25" hidden="1" x14ac:dyDescent="0.25">
      <c r="A2075" s="25" t="s">
        <v>367</v>
      </c>
      <c r="B2075" s="25" t="s">
        <v>1043</v>
      </c>
      <c r="C2075" s="39">
        <v>635722</v>
      </c>
      <c r="D2075" s="25" t="s">
        <v>2632</v>
      </c>
      <c r="E2075" s="25" t="s">
        <v>53</v>
      </c>
      <c r="F2075" s="25" t="s">
        <v>54</v>
      </c>
      <c r="G2075" s="25" t="s">
        <v>211</v>
      </c>
      <c r="H2075" s="17"/>
      <c r="I2075" s="17"/>
      <c r="J2075" s="25" t="s">
        <v>369</v>
      </c>
      <c r="K2075" s="25" t="s">
        <v>65</v>
      </c>
      <c r="L2075" s="25" t="s">
        <v>1045</v>
      </c>
      <c r="M2075" s="25" t="s">
        <v>387</v>
      </c>
      <c r="N2075" s="26">
        <v>91401.83</v>
      </c>
      <c r="O2075" s="26">
        <v>0</v>
      </c>
      <c r="P2075" s="27">
        <v>-91401.83</v>
      </c>
      <c r="Q2075" s="28">
        <v>-1</v>
      </c>
      <c r="R2075" s="29">
        <v>54665.83</v>
      </c>
      <c r="S2075" s="29">
        <v>0</v>
      </c>
      <c r="T2075" s="30">
        <v>-54665.83</v>
      </c>
      <c r="U2075" s="31">
        <v>-1</v>
      </c>
      <c r="V2075" s="26">
        <v>22478.59</v>
      </c>
      <c r="W2075" s="26">
        <v>0</v>
      </c>
      <c r="X2075" s="27">
        <v>-22478.59</v>
      </c>
      <c r="Y2075" s="28">
        <v>-1</v>
      </c>
      <c r="Z2075" s="29">
        <v>12379.29</v>
      </c>
      <c r="AA2075" s="29">
        <v>0</v>
      </c>
      <c r="AB2075" s="30">
        <v>-12379.29</v>
      </c>
      <c r="AC2075" s="32">
        <v>-1</v>
      </c>
      <c r="AD2075" s="26">
        <v>1878.12</v>
      </c>
      <c r="AE2075" s="26">
        <v>0</v>
      </c>
      <c r="AF2075" s="27">
        <v>-1878.12</v>
      </c>
      <c r="AG2075" s="33">
        <v>-1</v>
      </c>
      <c r="AH2075" s="34">
        <v>470</v>
      </c>
      <c r="AI2075" s="34">
        <v>0</v>
      </c>
      <c r="AJ2075" s="34">
        <v>-470</v>
      </c>
      <c r="AK2075" s="32">
        <v>-1</v>
      </c>
      <c r="AL2075" s="35">
        <v>44021.041666666664</v>
      </c>
      <c r="AM2075" s="16"/>
    </row>
    <row r="2076" spans="1:39" ht="49.5" hidden="1" x14ac:dyDescent="0.25">
      <c r="A2076" s="25" t="s">
        <v>367</v>
      </c>
      <c r="B2076" s="25" t="s">
        <v>1043</v>
      </c>
      <c r="C2076" s="39">
        <v>635726</v>
      </c>
      <c r="D2076" s="25" t="s">
        <v>2633</v>
      </c>
      <c r="E2076" s="25" t="s">
        <v>53</v>
      </c>
      <c r="F2076" s="25" t="s">
        <v>54</v>
      </c>
      <c r="G2076" s="25" t="s">
        <v>423</v>
      </c>
      <c r="H2076" s="17"/>
      <c r="I2076" s="17"/>
      <c r="J2076" s="25" t="s">
        <v>64</v>
      </c>
      <c r="K2076" s="25" t="s">
        <v>65</v>
      </c>
      <c r="L2076" s="25" t="s">
        <v>1045</v>
      </c>
      <c r="M2076" s="25" t="s">
        <v>421</v>
      </c>
      <c r="N2076" s="26">
        <v>4284.59</v>
      </c>
      <c r="O2076" s="26">
        <v>3337.95</v>
      </c>
      <c r="P2076" s="27">
        <v>-946.64000000000033</v>
      </c>
      <c r="Q2076" s="28">
        <v>-0.22094062675775286</v>
      </c>
      <c r="R2076" s="29">
        <v>1486.91</v>
      </c>
      <c r="S2076" s="29">
        <v>1185.48</v>
      </c>
      <c r="T2076" s="30">
        <v>-301.43000000000006</v>
      </c>
      <c r="U2076" s="31">
        <v>-0.20272242435655155</v>
      </c>
      <c r="V2076" s="26">
        <v>223.98</v>
      </c>
      <c r="W2076" s="26">
        <v>0</v>
      </c>
      <c r="X2076" s="27">
        <v>-223.98</v>
      </c>
      <c r="Y2076" s="28">
        <v>-1</v>
      </c>
      <c r="Z2076" s="29">
        <v>89.7</v>
      </c>
      <c r="AA2076" s="29">
        <v>152.47</v>
      </c>
      <c r="AB2076" s="30">
        <v>62.769999999999996</v>
      </c>
      <c r="AC2076" s="32">
        <v>0.69977703455964324</v>
      </c>
      <c r="AD2076" s="26">
        <v>2484</v>
      </c>
      <c r="AE2076" s="26">
        <v>2000</v>
      </c>
      <c r="AF2076" s="27">
        <v>-484</v>
      </c>
      <c r="AG2076" s="33">
        <v>-0.19484702093397746</v>
      </c>
      <c r="AH2076" s="34">
        <v>10</v>
      </c>
      <c r="AI2076" s="34">
        <v>6</v>
      </c>
      <c r="AJ2076" s="34">
        <v>-4</v>
      </c>
      <c r="AK2076" s="32">
        <v>-0.4</v>
      </c>
      <c r="AL2076" s="35">
        <v>44056.041666666664</v>
      </c>
      <c r="AM2076" s="16"/>
    </row>
    <row r="2077" spans="1:39" ht="74.25" hidden="1" x14ac:dyDescent="0.25">
      <c r="A2077" s="25" t="s">
        <v>367</v>
      </c>
      <c r="B2077" s="25" t="s">
        <v>51</v>
      </c>
      <c r="C2077" s="39">
        <v>635727</v>
      </c>
      <c r="D2077" s="25" t="s">
        <v>458</v>
      </c>
      <c r="E2077" s="25" t="s">
        <v>53</v>
      </c>
      <c r="F2077" s="25" t="s">
        <v>54</v>
      </c>
      <c r="G2077" s="25" t="s">
        <v>423</v>
      </c>
      <c r="H2077" s="17"/>
      <c r="I2077" s="17"/>
      <c r="J2077" s="25" t="s">
        <v>64</v>
      </c>
      <c r="K2077" s="25" t="s">
        <v>65</v>
      </c>
      <c r="L2077" s="25" t="s">
        <v>378</v>
      </c>
      <c r="M2077" s="25" t="s">
        <v>421</v>
      </c>
      <c r="N2077" s="26">
        <v>7443.22</v>
      </c>
      <c r="O2077" s="26">
        <v>6716.98</v>
      </c>
      <c r="P2077" s="27">
        <v>-726.24000000000069</v>
      </c>
      <c r="Q2077" s="28">
        <v>-9.7570675057300563E-2</v>
      </c>
      <c r="R2077" s="29">
        <v>1654.41</v>
      </c>
      <c r="S2077" s="29">
        <v>1201.02</v>
      </c>
      <c r="T2077" s="30">
        <v>-453.3900000000001</v>
      </c>
      <c r="U2077" s="31">
        <v>-0.27404935898598298</v>
      </c>
      <c r="V2077" s="26">
        <v>379.76</v>
      </c>
      <c r="W2077" s="26">
        <v>0</v>
      </c>
      <c r="X2077" s="27">
        <v>-379.76</v>
      </c>
      <c r="Y2077" s="28">
        <v>-1</v>
      </c>
      <c r="Z2077" s="29">
        <v>155.38999999999999</v>
      </c>
      <c r="AA2077" s="29">
        <v>0</v>
      </c>
      <c r="AB2077" s="30">
        <v>-155.38999999999999</v>
      </c>
      <c r="AC2077" s="32">
        <v>-1</v>
      </c>
      <c r="AD2077" s="26">
        <v>5253.66</v>
      </c>
      <c r="AE2077" s="26">
        <v>5515.96</v>
      </c>
      <c r="AF2077" s="27">
        <v>262.30000000000018</v>
      </c>
      <c r="AG2077" s="33">
        <v>4.9927098441848193E-2</v>
      </c>
      <c r="AH2077" s="34">
        <v>6</v>
      </c>
      <c r="AI2077" s="34">
        <v>0</v>
      </c>
      <c r="AJ2077" s="34">
        <v>-6</v>
      </c>
      <c r="AK2077" s="32">
        <v>-1</v>
      </c>
      <c r="AL2077" s="35">
        <v>44249.041666666664</v>
      </c>
      <c r="AM2077" s="16"/>
    </row>
    <row r="2078" spans="1:39" ht="33" hidden="1" x14ac:dyDescent="0.25">
      <c r="A2078" s="25" t="s">
        <v>367</v>
      </c>
      <c r="B2078" s="25" t="s">
        <v>51</v>
      </c>
      <c r="C2078" s="39">
        <v>635739</v>
      </c>
      <c r="D2078" s="25" t="s">
        <v>459</v>
      </c>
      <c r="E2078" s="25" t="s">
        <v>53</v>
      </c>
      <c r="F2078" s="25" t="s">
        <v>54</v>
      </c>
      <c r="G2078" s="25" t="s">
        <v>194</v>
      </c>
      <c r="H2078" s="17"/>
      <c r="I2078" s="17"/>
      <c r="J2078" s="25" t="s">
        <v>376</v>
      </c>
      <c r="K2078" s="25" t="s">
        <v>65</v>
      </c>
      <c r="L2078" s="25" t="s">
        <v>460</v>
      </c>
      <c r="M2078" s="25" t="s">
        <v>374</v>
      </c>
      <c r="N2078" s="26">
        <v>38901.769999999997</v>
      </c>
      <c r="O2078" s="26">
        <v>44684.78</v>
      </c>
      <c r="P2078" s="27">
        <v>5783.010000000002</v>
      </c>
      <c r="Q2078" s="28">
        <v>0.14865673207157418</v>
      </c>
      <c r="R2078" s="29">
        <v>7999.11</v>
      </c>
      <c r="S2078" s="29">
        <v>9577.98</v>
      </c>
      <c r="T2078" s="30">
        <v>1578.87</v>
      </c>
      <c r="U2078" s="31">
        <v>0.19738070860383217</v>
      </c>
      <c r="V2078" s="26">
        <v>30222.89</v>
      </c>
      <c r="W2078" s="26">
        <v>32976.660000000003</v>
      </c>
      <c r="X2078" s="27">
        <v>2753.7700000000041</v>
      </c>
      <c r="Y2078" s="28">
        <v>9.1115376458042366E-2</v>
      </c>
      <c r="Z2078" s="29">
        <v>679.77</v>
      </c>
      <c r="AA2078" s="29">
        <v>2130.14</v>
      </c>
      <c r="AB2078" s="30">
        <v>1450.37</v>
      </c>
      <c r="AC2078" s="32">
        <v>2.1336187239801698</v>
      </c>
      <c r="AD2078" s="26">
        <v>0</v>
      </c>
      <c r="AE2078" s="26">
        <v>0</v>
      </c>
      <c r="AF2078" s="27">
        <v>0</v>
      </c>
      <c r="AG2078" s="18"/>
      <c r="AH2078" s="34">
        <v>59</v>
      </c>
      <c r="AI2078" s="34">
        <v>78</v>
      </c>
      <c r="AJ2078" s="34">
        <v>19</v>
      </c>
      <c r="AK2078" s="32">
        <v>0.32203389830508472</v>
      </c>
      <c r="AL2078" s="35">
        <v>44524.041666666664</v>
      </c>
      <c r="AM2078" s="16"/>
    </row>
    <row r="2079" spans="1:39" ht="41.25" hidden="1" x14ac:dyDescent="0.25">
      <c r="A2079" s="25" t="s">
        <v>367</v>
      </c>
      <c r="B2079" s="25" t="s">
        <v>1043</v>
      </c>
      <c r="C2079" s="39">
        <v>635743</v>
      </c>
      <c r="D2079" s="25" t="s">
        <v>2634</v>
      </c>
      <c r="E2079" s="25" t="s">
        <v>53</v>
      </c>
      <c r="F2079" s="25" t="s">
        <v>54</v>
      </c>
      <c r="G2079" s="25" t="s">
        <v>131</v>
      </c>
      <c r="H2079" s="25" t="s">
        <v>56</v>
      </c>
      <c r="I2079" s="25" t="s">
        <v>56</v>
      </c>
      <c r="J2079" s="25" t="s">
        <v>381</v>
      </c>
      <c r="K2079" s="25" t="s">
        <v>65</v>
      </c>
      <c r="L2079" s="25" t="s">
        <v>1045</v>
      </c>
      <c r="M2079" s="25" t="s">
        <v>2052</v>
      </c>
      <c r="N2079" s="26">
        <v>3574.01</v>
      </c>
      <c r="O2079" s="26">
        <v>456.97</v>
      </c>
      <c r="P2079" s="27">
        <v>-3117.04</v>
      </c>
      <c r="Q2079" s="28">
        <v>-0.87214081661774867</v>
      </c>
      <c r="R2079" s="29">
        <v>3010.01</v>
      </c>
      <c r="S2079" s="29">
        <v>456.97</v>
      </c>
      <c r="T2079" s="30">
        <v>-2553.04</v>
      </c>
      <c r="U2079" s="31">
        <v>-0.84818322862714735</v>
      </c>
      <c r="V2079" s="26">
        <v>0</v>
      </c>
      <c r="W2079" s="26">
        <v>0</v>
      </c>
      <c r="X2079" s="27">
        <v>0</v>
      </c>
      <c r="Y2079" s="18"/>
      <c r="Z2079" s="29">
        <v>564</v>
      </c>
      <c r="AA2079" s="29">
        <v>0</v>
      </c>
      <c r="AB2079" s="30">
        <v>-564</v>
      </c>
      <c r="AC2079" s="32">
        <v>-1</v>
      </c>
      <c r="AD2079" s="26">
        <v>0</v>
      </c>
      <c r="AE2079" s="26">
        <v>0</v>
      </c>
      <c r="AF2079" s="27">
        <v>0</v>
      </c>
      <c r="AG2079" s="18"/>
      <c r="AH2079" s="34">
        <v>21.5</v>
      </c>
      <c r="AI2079" s="34">
        <v>0.5</v>
      </c>
      <c r="AJ2079" s="34">
        <v>-21</v>
      </c>
      <c r="AK2079" s="32">
        <v>-0.97674418604651159</v>
      </c>
      <c r="AL2079" s="35">
        <v>44166.041666666664</v>
      </c>
      <c r="AM2079" s="16"/>
    </row>
    <row r="2080" spans="1:39" ht="41.25" hidden="1" x14ac:dyDescent="0.25">
      <c r="A2080" s="25" t="s">
        <v>367</v>
      </c>
      <c r="B2080" s="25" t="s">
        <v>51</v>
      </c>
      <c r="C2080" s="39">
        <v>635744</v>
      </c>
      <c r="D2080" s="25" t="s">
        <v>461</v>
      </c>
      <c r="E2080" s="25" t="s">
        <v>53</v>
      </c>
      <c r="F2080" s="25" t="s">
        <v>54</v>
      </c>
      <c r="G2080" s="25" t="s">
        <v>83</v>
      </c>
      <c r="H2080" s="17"/>
      <c r="I2080" s="17"/>
      <c r="J2080" s="25" t="s">
        <v>381</v>
      </c>
      <c r="K2080" s="25" t="s">
        <v>58</v>
      </c>
      <c r="L2080" s="25" t="s">
        <v>382</v>
      </c>
      <c r="M2080" s="25" t="s">
        <v>387</v>
      </c>
      <c r="N2080" s="26">
        <v>58787.47</v>
      </c>
      <c r="O2080" s="26">
        <v>44830.5</v>
      </c>
      <c r="P2080" s="27">
        <v>-13956.970000000001</v>
      </c>
      <c r="Q2080" s="28">
        <v>-0.23741402717279722</v>
      </c>
      <c r="R2080" s="29">
        <v>21350.42</v>
      </c>
      <c r="S2080" s="29">
        <v>19217.22</v>
      </c>
      <c r="T2080" s="30">
        <v>-2133.1999999999971</v>
      </c>
      <c r="U2080" s="31">
        <v>-9.9913725350601876E-2</v>
      </c>
      <c r="V2080" s="26">
        <v>21497.78</v>
      </c>
      <c r="W2080" s="26">
        <v>4948.92</v>
      </c>
      <c r="X2080" s="27">
        <v>-16548.86</v>
      </c>
      <c r="Y2080" s="28">
        <v>-0.76979390430081629</v>
      </c>
      <c r="Z2080" s="29">
        <v>4808.5200000000004</v>
      </c>
      <c r="AA2080" s="29">
        <v>8982.01</v>
      </c>
      <c r="AB2080" s="30">
        <v>4173.49</v>
      </c>
      <c r="AC2080" s="32">
        <v>0.8679364960528394</v>
      </c>
      <c r="AD2080" s="26">
        <v>11130.75</v>
      </c>
      <c r="AE2080" s="26">
        <v>11682.35</v>
      </c>
      <c r="AF2080" s="27">
        <v>551.60000000000036</v>
      </c>
      <c r="AG2080" s="33">
        <v>4.9556409047009441E-2</v>
      </c>
      <c r="AH2080" s="34">
        <v>181</v>
      </c>
      <c r="AI2080" s="34">
        <v>176.5</v>
      </c>
      <c r="AJ2080" s="34">
        <v>-4.5</v>
      </c>
      <c r="AK2080" s="32">
        <v>-2.4861878453038673E-2</v>
      </c>
      <c r="AL2080" s="35">
        <v>44561.041666666664</v>
      </c>
      <c r="AM2080" s="16"/>
    </row>
    <row r="2081" spans="1:39" ht="49.5" hidden="1" x14ac:dyDescent="0.25">
      <c r="A2081" s="25" t="s">
        <v>367</v>
      </c>
      <c r="B2081" s="25" t="s">
        <v>1043</v>
      </c>
      <c r="C2081" s="39">
        <v>635745</v>
      </c>
      <c r="D2081" s="25" t="s">
        <v>2636</v>
      </c>
      <c r="E2081" s="25" t="s">
        <v>53</v>
      </c>
      <c r="F2081" s="25" t="s">
        <v>54</v>
      </c>
      <c r="G2081" s="25" t="s">
        <v>74</v>
      </c>
      <c r="H2081" s="25" t="s">
        <v>90</v>
      </c>
      <c r="I2081" s="25" t="s">
        <v>83</v>
      </c>
      <c r="J2081" s="25" t="s">
        <v>381</v>
      </c>
      <c r="K2081" s="25" t="s">
        <v>65</v>
      </c>
      <c r="L2081" s="25" t="s">
        <v>1045</v>
      </c>
      <c r="M2081" s="25" t="s">
        <v>1989</v>
      </c>
      <c r="N2081" s="26">
        <v>222046.19</v>
      </c>
      <c r="O2081" s="26">
        <v>177524.49</v>
      </c>
      <c r="P2081" s="27">
        <v>-44521.700000000012</v>
      </c>
      <c r="Q2081" s="28">
        <v>-0.20050648020576264</v>
      </c>
      <c r="R2081" s="29">
        <v>4966.46</v>
      </c>
      <c r="S2081" s="29">
        <v>19520.88</v>
      </c>
      <c r="T2081" s="30">
        <v>14554.420000000002</v>
      </c>
      <c r="U2081" s="31">
        <v>2.9305420762474683</v>
      </c>
      <c r="V2081" s="26">
        <v>64754.57</v>
      </c>
      <c r="W2081" s="26">
        <v>37266.699999999997</v>
      </c>
      <c r="X2081" s="27">
        <v>-27487.870000000003</v>
      </c>
      <c r="Y2081" s="28">
        <v>-0.42449312843865694</v>
      </c>
      <c r="Z2081" s="29">
        <v>421.12</v>
      </c>
      <c r="AA2081" s="29">
        <v>683.25</v>
      </c>
      <c r="AB2081" s="30">
        <v>262.13</v>
      </c>
      <c r="AC2081" s="32">
        <v>0.62245915653495443</v>
      </c>
      <c r="AD2081" s="26">
        <v>151904.04</v>
      </c>
      <c r="AE2081" s="26">
        <v>120053.66</v>
      </c>
      <c r="AF2081" s="27">
        <v>-31850.380000000005</v>
      </c>
      <c r="AG2081" s="33">
        <v>-0.20967434440848318</v>
      </c>
      <c r="AH2081" s="34">
        <v>29</v>
      </c>
      <c r="AI2081" s="34">
        <v>50</v>
      </c>
      <c r="AJ2081" s="34">
        <v>21</v>
      </c>
      <c r="AK2081" s="32">
        <v>0.72413793103448276</v>
      </c>
      <c r="AL2081" s="35">
        <v>44182.041666666664</v>
      </c>
      <c r="AM2081" s="16"/>
    </row>
    <row r="2082" spans="1:39" ht="33" hidden="1" x14ac:dyDescent="0.25">
      <c r="A2082" s="25" t="s">
        <v>367</v>
      </c>
      <c r="B2082" s="25" t="s">
        <v>51</v>
      </c>
      <c r="C2082" s="39">
        <v>635747</v>
      </c>
      <c r="D2082" s="25" t="s">
        <v>485</v>
      </c>
      <c r="E2082" s="25" t="s">
        <v>53</v>
      </c>
      <c r="F2082" s="25" t="s">
        <v>54</v>
      </c>
      <c r="G2082" s="25" t="s">
        <v>74</v>
      </c>
      <c r="H2082" s="17"/>
      <c r="I2082" s="17"/>
      <c r="J2082" s="25" t="s">
        <v>381</v>
      </c>
      <c r="K2082" s="25" t="s">
        <v>65</v>
      </c>
      <c r="L2082" s="25" t="s">
        <v>382</v>
      </c>
      <c r="M2082" s="25" t="s">
        <v>379</v>
      </c>
      <c r="N2082" s="26">
        <v>92761.37</v>
      </c>
      <c r="O2082" s="26">
        <v>66873.39</v>
      </c>
      <c r="P2082" s="27">
        <v>-25887.979999999996</v>
      </c>
      <c r="Q2082" s="28">
        <v>-0.27908147540296135</v>
      </c>
      <c r="R2082" s="29">
        <v>8299.59</v>
      </c>
      <c r="S2082" s="29">
        <v>11921.17</v>
      </c>
      <c r="T2082" s="30">
        <v>3621.58</v>
      </c>
      <c r="U2082" s="31">
        <v>0.43635649471841381</v>
      </c>
      <c r="V2082" s="26">
        <v>15360.22</v>
      </c>
      <c r="W2082" s="26">
        <v>14872.22</v>
      </c>
      <c r="X2082" s="27">
        <v>-488</v>
      </c>
      <c r="Y2082" s="28">
        <v>-3.1770378288852638E-2</v>
      </c>
      <c r="Z2082" s="29">
        <v>1108</v>
      </c>
      <c r="AA2082" s="29">
        <v>1496.96</v>
      </c>
      <c r="AB2082" s="30">
        <v>388.96000000000004</v>
      </c>
      <c r="AC2082" s="32">
        <v>0.3510469314079423</v>
      </c>
      <c r="AD2082" s="26">
        <v>67993.56</v>
      </c>
      <c r="AE2082" s="26">
        <v>38583.040000000001</v>
      </c>
      <c r="AF2082" s="27">
        <v>-29410.519999999997</v>
      </c>
      <c r="AG2082" s="33">
        <v>-0.43254861195677941</v>
      </c>
      <c r="AH2082" s="34">
        <v>14</v>
      </c>
      <c r="AI2082" s="34">
        <v>30</v>
      </c>
      <c r="AJ2082" s="34">
        <v>16</v>
      </c>
      <c r="AK2082" s="32">
        <v>1.1428571428571428</v>
      </c>
      <c r="AL2082" s="35">
        <v>44504.041666666664</v>
      </c>
      <c r="AM2082" s="16"/>
    </row>
    <row r="2083" spans="1:39" ht="49.5" hidden="1" x14ac:dyDescent="0.25">
      <c r="A2083" s="25" t="s">
        <v>367</v>
      </c>
      <c r="B2083" s="25" t="s">
        <v>1136</v>
      </c>
      <c r="C2083" s="39">
        <v>635749</v>
      </c>
      <c r="D2083" s="25" t="s">
        <v>2635</v>
      </c>
      <c r="E2083" s="25" t="s">
        <v>53</v>
      </c>
      <c r="F2083" s="25" t="s">
        <v>54</v>
      </c>
      <c r="G2083" s="25" t="s">
        <v>90</v>
      </c>
      <c r="H2083" s="25" t="s">
        <v>131</v>
      </c>
      <c r="I2083" s="17"/>
      <c r="J2083" s="25" t="s">
        <v>381</v>
      </c>
      <c r="K2083" s="25" t="s">
        <v>58</v>
      </c>
      <c r="L2083" s="25" t="s">
        <v>382</v>
      </c>
      <c r="M2083" s="25" t="s">
        <v>387</v>
      </c>
      <c r="N2083" s="26">
        <v>35125.53</v>
      </c>
      <c r="O2083" s="26">
        <v>48392.54</v>
      </c>
      <c r="P2083" s="27">
        <v>13267.010000000002</v>
      </c>
      <c r="Q2083" s="28">
        <v>0.37770277060588131</v>
      </c>
      <c r="R2083" s="29">
        <v>10480.969999999999</v>
      </c>
      <c r="S2083" s="29">
        <v>18358.63</v>
      </c>
      <c r="T2083" s="30">
        <v>7877.6600000000017</v>
      </c>
      <c r="U2083" s="31">
        <v>0.7516155470342919</v>
      </c>
      <c r="V2083" s="26">
        <v>1363.92</v>
      </c>
      <c r="W2083" s="26">
        <v>4801.62</v>
      </c>
      <c r="X2083" s="27">
        <v>3437.7</v>
      </c>
      <c r="Y2083" s="28">
        <v>2.5204557452049969</v>
      </c>
      <c r="Z2083" s="29">
        <v>2298</v>
      </c>
      <c r="AA2083" s="29">
        <v>5240.29</v>
      </c>
      <c r="AB2083" s="30">
        <v>2942.29</v>
      </c>
      <c r="AC2083" s="32">
        <v>1.2803698868581375</v>
      </c>
      <c r="AD2083" s="26">
        <v>20982.639999999999</v>
      </c>
      <c r="AE2083" s="26">
        <v>19992</v>
      </c>
      <c r="AF2083" s="27">
        <v>-990.63999999999942</v>
      </c>
      <c r="AG2083" s="33">
        <v>-4.7212362219434707E-2</v>
      </c>
      <c r="AH2083" s="34">
        <v>82</v>
      </c>
      <c r="AI2083" s="34">
        <v>156.5</v>
      </c>
      <c r="AJ2083" s="34">
        <v>74.5</v>
      </c>
      <c r="AK2083" s="32">
        <v>0.90853658536585369</v>
      </c>
      <c r="AL2083" s="35">
        <v>44645.041666666664</v>
      </c>
      <c r="AM2083" s="16"/>
    </row>
    <row r="2084" spans="1:39" ht="41.25" hidden="1" x14ac:dyDescent="0.25">
      <c r="A2084" s="25" t="s">
        <v>367</v>
      </c>
      <c r="B2084" s="25" t="s">
        <v>51</v>
      </c>
      <c r="C2084" s="39">
        <v>635756</v>
      </c>
      <c r="D2084" s="25" t="s">
        <v>462</v>
      </c>
      <c r="E2084" s="25" t="s">
        <v>53</v>
      </c>
      <c r="F2084" s="25" t="s">
        <v>54</v>
      </c>
      <c r="G2084" s="25" t="s">
        <v>79</v>
      </c>
      <c r="H2084" s="17"/>
      <c r="I2084" s="17"/>
      <c r="J2084" s="25" t="s">
        <v>381</v>
      </c>
      <c r="K2084" s="25" t="s">
        <v>58</v>
      </c>
      <c r="L2084" s="25" t="s">
        <v>382</v>
      </c>
      <c r="M2084" s="25" t="s">
        <v>387</v>
      </c>
      <c r="N2084" s="26">
        <v>8511.02</v>
      </c>
      <c r="O2084" s="26">
        <v>9587.0300000000007</v>
      </c>
      <c r="P2084" s="27">
        <v>1076.0100000000002</v>
      </c>
      <c r="Q2084" s="28">
        <v>0.12642550481610901</v>
      </c>
      <c r="R2084" s="29">
        <v>4060.33</v>
      </c>
      <c r="S2084" s="29">
        <v>4392.45</v>
      </c>
      <c r="T2084" s="30">
        <v>332.11999999999989</v>
      </c>
      <c r="U2084" s="31">
        <v>8.1796307196705664E-2</v>
      </c>
      <c r="V2084" s="26">
        <v>233.43</v>
      </c>
      <c r="W2084" s="26">
        <v>0</v>
      </c>
      <c r="X2084" s="27">
        <v>-233.43</v>
      </c>
      <c r="Y2084" s="28">
        <v>-1</v>
      </c>
      <c r="Z2084" s="29">
        <v>564</v>
      </c>
      <c r="AA2084" s="29">
        <v>1541.32</v>
      </c>
      <c r="AB2084" s="30">
        <v>977.31999999999994</v>
      </c>
      <c r="AC2084" s="32">
        <v>1.7328368794326241</v>
      </c>
      <c r="AD2084" s="26">
        <v>3653.26</v>
      </c>
      <c r="AE2084" s="26">
        <v>3653.26</v>
      </c>
      <c r="AF2084" s="27">
        <v>0</v>
      </c>
      <c r="AG2084" s="33">
        <v>0</v>
      </c>
      <c r="AH2084" s="34">
        <v>21.5</v>
      </c>
      <c r="AI2084" s="34">
        <v>36.5</v>
      </c>
      <c r="AJ2084" s="34">
        <v>15</v>
      </c>
      <c r="AK2084" s="32">
        <v>0.69767441860465118</v>
      </c>
      <c r="AL2084" s="35">
        <v>44351.041666666664</v>
      </c>
      <c r="AM2084" s="16"/>
    </row>
    <row r="2085" spans="1:39" ht="33" hidden="1" x14ac:dyDescent="0.25">
      <c r="A2085" s="25" t="s">
        <v>367</v>
      </c>
      <c r="B2085" s="25" t="s">
        <v>1043</v>
      </c>
      <c r="C2085" s="39">
        <v>635758</v>
      </c>
      <c r="D2085" s="25" t="s">
        <v>2637</v>
      </c>
      <c r="E2085" s="25" t="s">
        <v>53</v>
      </c>
      <c r="F2085" s="25" t="s">
        <v>54</v>
      </c>
      <c r="G2085" s="25" t="s">
        <v>69</v>
      </c>
      <c r="H2085" s="25" t="s">
        <v>56</v>
      </c>
      <c r="I2085" s="25" t="s">
        <v>56</v>
      </c>
      <c r="J2085" s="25" t="s">
        <v>381</v>
      </c>
      <c r="K2085" s="25" t="s">
        <v>58</v>
      </c>
      <c r="L2085" s="25" t="s">
        <v>1045</v>
      </c>
      <c r="M2085" s="25" t="s">
        <v>1989</v>
      </c>
      <c r="N2085" s="26">
        <v>419034.93</v>
      </c>
      <c r="O2085" s="26">
        <v>442565.57</v>
      </c>
      <c r="P2085" s="27">
        <v>23530.640000000014</v>
      </c>
      <c r="Q2085" s="28">
        <v>5.6154364028793528E-2</v>
      </c>
      <c r="R2085" s="29">
        <v>12481.67</v>
      </c>
      <c r="S2085" s="29">
        <v>35079.69</v>
      </c>
      <c r="T2085" s="30">
        <v>22598.020000000004</v>
      </c>
      <c r="U2085" s="31">
        <v>1.8104965120853223</v>
      </c>
      <c r="V2085" s="26">
        <v>151969.04</v>
      </c>
      <c r="W2085" s="26">
        <v>179953.71</v>
      </c>
      <c r="X2085" s="27">
        <v>27984.669999999984</v>
      </c>
      <c r="Y2085" s="28">
        <v>0.18414717892539154</v>
      </c>
      <c r="Z2085" s="29">
        <v>756</v>
      </c>
      <c r="AA2085" s="29">
        <v>1052.2</v>
      </c>
      <c r="AB2085" s="30">
        <v>296.20000000000005</v>
      </c>
      <c r="AC2085" s="32">
        <v>0.39179894179894187</v>
      </c>
      <c r="AD2085" s="26">
        <v>253828.22</v>
      </c>
      <c r="AE2085" s="26">
        <v>226479.97</v>
      </c>
      <c r="AF2085" s="27">
        <v>-27348.25</v>
      </c>
      <c r="AG2085" s="33">
        <v>-0.10774314219277904</v>
      </c>
      <c r="AH2085" s="34">
        <v>54</v>
      </c>
      <c r="AI2085" s="34">
        <v>118</v>
      </c>
      <c r="AJ2085" s="34">
        <v>64</v>
      </c>
      <c r="AK2085" s="32">
        <v>1.1851851851851851</v>
      </c>
      <c r="AL2085" s="35">
        <v>44138.041666666664</v>
      </c>
      <c r="AM2085" s="16"/>
    </row>
    <row r="2086" spans="1:39" ht="57.75" hidden="1" x14ac:dyDescent="0.25">
      <c r="A2086" s="25" t="s">
        <v>367</v>
      </c>
      <c r="B2086" s="25" t="s">
        <v>51</v>
      </c>
      <c r="C2086" s="39">
        <v>635822</v>
      </c>
      <c r="D2086" s="25" t="s">
        <v>464</v>
      </c>
      <c r="E2086" s="25" t="s">
        <v>53</v>
      </c>
      <c r="F2086" s="25" t="s">
        <v>54</v>
      </c>
      <c r="G2086" s="25" t="s">
        <v>79</v>
      </c>
      <c r="H2086" s="25" t="s">
        <v>56</v>
      </c>
      <c r="I2086" s="25" t="s">
        <v>56</v>
      </c>
      <c r="J2086" s="25" t="s">
        <v>381</v>
      </c>
      <c r="K2086" s="25" t="s">
        <v>282</v>
      </c>
      <c r="L2086" s="25" t="s">
        <v>404</v>
      </c>
      <c r="M2086" s="25" t="s">
        <v>379</v>
      </c>
      <c r="N2086" s="26">
        <v>324895.11</v>
      </c>
      <c r="O2086" s="26">
        <v>326093.87</v>
      </c>
      <c r="P2086" s="27">
        <v>1198.7600000000093</v>
      </c>
      <c r="Q2086" s="28">
        <v>3.6896831103429332E-3</v>
      </c>
      <c r="R2086" s="29">
        <v>18262.349999999999</v>
      </c>
      <c r="S2086" s="29">
        <v>19331.62</v>
      </c>
      <c r="T2086" s="30">
        <v>1069.2700000000004</v>
      </c>
      <c r="U2086" s="31">
        <v>5.8550515130856684E-2</v>
      </c>
      <c r="V2086" s="26">
        <v>305283.64</v>
      </c>
      <c r="W2086" s="26">
        <v>306200.06</v>
      </c>
      <c r="X2086" s="27">
        <v>916.4199999999837</v>
      </c>
      <c r="Y2086" s="28">
        <v>3.0018641025113028E-3</v>
      </c>
      <c r="Z2086" s="29">
        <v>1336.16</v>
      </c>
      <c r="AA2086" s="29">
        <v>562.19000000000005</v>
      </c>
      <c r="AB2086" s="30">
        <v>-773.97</v>
      </c>
      <c r="AC2086" s="32">
        <v>-0.57924949107891266</v>
      </c>
      <c r="AD2086" s="26">
        <v>12.96</v>
      </c>
      <c r="AE2086" s="26">
        <v>0</v>
      </c>
      <c r="AF2086" s="27">
        <v>-12.96</v>
      </c>
      <c r="AG2086" s="33">
        <v>-1</v>
      </c>
      <c r="AH2086" s="34">
        <v>64</v>
      </c>
      <c r="AI2086" s="34">
        <v>121</v>
      </c>
      <c r="AJ2086" s="34">
        <v>57</v>
      </c>
      <c r="AK2086" s="32">
        <v>0.890625</v>
      </c>
      <c r="AL2086" s="35">
        <v>44237.041666666664</v>
      </c>
      <c r="AM2086" s="16"/>
    </row>
    <row r="2087" spans="1:39" ht="41.25" hidden="1" x14ac:dyDescent="0.25">
      <c r="A2087" s="25" t="s">
        <v>367</v>
      </c>
      <c r="B2087" s="25" t="s">
        <v>51</v>
      </c>
      <c r="C2087" s="39">
        <v>635826</v>
      </c>
      <c r="D2087" s="25" t="s">
        <v>463</v>
      </c>
      <c r="E2087" s="25" t="s">
        <v>53</v>
      </c>
      <c r="F2087" s="25" t="s">
        <v>54</v>
      </c>
      <c r="G2087" s="25" t="s">
        <v>104</v>
      </c>
      <c r="H2087" s="25" t="s">
        <v>56</v>
      </c>
      <c r="I2087" s="25" t="s">
        <v>56</v>
      </c>
      <c r="J2087" s="25" t="s">
        <v>64</v>
      </c>
      <c r="K2087" s="25" t="s">
        <v>65</v>
      </c>
      <c r="L2087" s="25" t="s">
        <v>378</v>
      </c>
      <c r="M2087" s="25" t="s">
        <v>421</v>
      </c>
      <c r="N2087" s="26">
        <v>3614.82</v>
      </c>
      <c r="O2087" s="26">
        <v>2418.81</v>
      </c>
      <c r="P2087" s="27">
        <v>-1196.0100000000002</v>
      </c>
      <c r="Q2087" s="28">
        <v>-0.33086294753265727</v>
      </c>
      <c r="R2087" s="29">
        <v>3191.44</v>
      </c>
      <c r="S2087" s="29">
        <v>343</v>
      </c>
      <c r="T2087" s="30">
        <v>-2848.44</v>
      </c>
      <c r="U2087" s="31">
        <v>-0.89252500438673454</v>
      </c>
      <c r="V2087" s="26">
        <v>0</v>
      </c>
      <c r="W2087" s="26">
        <v>0</v>
      </c>
      <c r="X2087" s="27">
        <v>0</v>
      </c>
      <c r="Y2087" s="18"/>
      <c r="Z2087" s="29">
        <v>423.38</v>
      </c>
      <c r="AA2087" s="29">
        <v>0</v>
      </c>
      <c r="AB2087" s="30">
        <v>-423.38</v>
      </c>
      <c r="AC2087" s="32">
        <v>-1</v>
      </c>
      <c r="AD2087" s="26">
        <v>0</v>
      </c>
      <c r="AE2087" s="26">
        <v>2075.81</v>
      </c>
      <c r="AF2087" s="27">
        <v>2075.81</v>
      </c>
      <c r="AG2087" s="18"/>
      <c r="AH2087" s="34">
        <v>16</v>
      </c>
      <c r="AI2087" s="34">
        <v>0</v>
      </c>
      <c r="AJ2087" s="34">
        <v>-16</v>
      </c>
      <c r="AK2087" s="32">
        <v>-1</v>
      </c>
      <c r="AL2087" s="35">
        <v>44249.041666666664</v>
      </c>
      <c r="AM2087" s="16"/>
    </row>
    <row r="2088" spans="1:39" ht="41.25" hidden="1" x14ac:dyDescent="0.25">
      <c r="A2088" s="25" t="s">
        <v>367</v>
      </c>
      <c r="B2088" s="25" t="s">
        <v>1043</v>
      </c>
      <c r="C2088" s="39">
        <v>635827</v>
      </c>
      <c r="D2088" s="25" t="s">
        <v>2639</v>
      </c>
      <c r="E2088" s="25" t="s">
        <v>53</v>
      </c>
      <c r="F2088" s="25" t="s">
        <v>54</v>
      </c>
      <c r="G2088" s="25" t="s">
        <v>69</v>
      </c>
      <c r="H2088" s="17"/>
      <c r="I2088" s="17"/>
      <c r="J2088" s="25" t="s">
        <v>64</v>
      </c>
      <c r="K2088" s="25" t="s">
        <v>65</v>
      </c>
      <c r="L2088" s="25" t="s">
        <v>1045</v>
      </c>
      <c r="M2088" s="25" t="s">
        <v>421</v>
      </c>
      <c r="N2088" s="26">
        <v>3614.82</v>
      </c>
      <c r="O2088" s="26">
        <v>2169.15</v>
      </c>
      <c r="P2088" s="27">
        <v>-1445.67</v>
      </c>
      <c r="Q2088" s="28">
        <v>-0.39992862715155941</v>
      </c>
      <c r="R2088" s="29">
        <v>3191.44</v>
      </c>
      <c r="S2088" s="29">
        <v>244.57</v>
      </c>
      <c r="T2088" s="30">
        <v>-2946.87</v>
      </c>
      <c r="U2088" s="31">
        <v>-0.92336688140776568</v>
      </c>
      <c r="V2088" s="26">
        <v>0</v>
      </c>
      <c r="W2088" s="26">
        <v>0</v>
      </c>
      <c r="X2088" s="27">
        <v>0</v>
      </c>
      <c r="Y2088" s="18"/>
      <c r="Z2088" s="29">
        <v>423.38</v>
      </c>
      <c r="AA2088" s="29">
        <v>0</v>
      </c>
      <c r="AB2088" s="30">
        <v>-423.38</v>
      </c>
      <c r="AC2088" s="32">
        <v>-1</v>
      </c>
      <c r="AD2088" s="26">
        <v>0</v>
      </c>
      <c r="AE2088" s="26">
        <v>1924.58</v>
      </c>
      <c r="AF2088" s="27">
        <v>1924.58</v>
      </c>
      <c r="AG2088" s="18"/>
      <c r="AH2088" s="34">
        <v>0</v>
      </c>
      <c r="AI2088" s="34">
        <v>0</v>
      </c>
      <c r="AJ2088" s="34">
        <v>0</v>
      </c>
      <c r="AK2088" s="19"/>
      <c r="AL2088" s="35">
        <v>44147.041666666664</v>
      </c>
      <c r="AM2088" s="16"/>
    </row>
    <row r="2089" spans="1:39" ht="33" hidden="1" x14ac:dyDescent="0.25">
      <c r="A2089" s="25" t="s">
        <v>367</v>
      </c>
      <c r="B2089" s="25" t="s">
        <v>1043</v>
      </c>
      <c r="C2089" s="39">
        <v>635828</v>
      </c>
      <c r="D2089" s="25" t="s">
        <v>2638</v>
      </c>
      <c r="E2089" s="25" t="s">
        <v>53</v>
      </c>
      <c r="F2089" s="25" t="s">
        <v>54</v>
      </c>
      <c r="G2089" s="25" t="s">
        <v>69</v>
      </c>
      <c r="H2089" s="17"/>
      <c r="I2089" s="17"/>
      <c r="J2089" s="25" t="s">
        <v>64</v>
      </c>
      <c r="K2089" s="25" t="s">
        <v>65</v>
      </c>
      <c r="L2089" s="25" t="s">
        <v>1045</v>
      </c>
      <c r="M2089" s="25" t="s">
        <v>421</v>
      </c>
      <c r="N2089" s="26">
        <v>2071.25</v>
      </c>
      <c r="O2089" s="26">
        <v>1239.8900000000001</v>
      </c>
      <c r="P2089" s="27">
        <v>-831.3599999999999</v>
      </c>
      <c r="Q2089" s="28">
        <v>-0.40138080869040432</v>
      </c>
      <c r="R2089" s="29">
        <v>1859.56</v>
      </c>
      <c r="S2089" s="29">
        <v>927.89</v>
      </c>
      <c r="T2089" s="30">
        <v>-931.67</v>
      </c>
      <c r="U2089" s="31">
        <v>-0.50101636946374406</v>
      </c>
      <c r="V2089" s="26">
        <v>0</v>
      </c>
      <c r="W2089" s="26">
        <v>0</v>
      </c>
      <c r="X2089" s="27">
        <v>0</v>
      </c>
      <c r="Y2089" s="18"/>
      <c r="Z2089" s="29">
        <v>211.69</v>
      </c>
      <c r="AA2089" s="29">
        <v>312</v>
      </c>
      <c r="AB2089" s="30">
        <v>100.31</v>
      </c>
      <c r="AC2089" s="32">
        <v>0.47385327601681704</v>
      </c>
      <c r="AD2089" s="26">
        <v>0</v>
      </c>
      <c r="AE2089" s="26">
        <v>0</v>
      </c>
      <c r="AF2089" s="27">
        <v>0</v>
      </c>
      <c r="AG2089" s="18"/>
      <c r="AH2089" s="34">
        <v>8</v>
      </c>
      <c r="AI2089" s="34">
        <v>8</v>
      </c>
      <c r="AJ2089" s="34">
        <v>0</v>
      </c>
      <c r="AK2089" s="32">
        <v>0</v>
      </c>
      <c r="AL2089" s="35">
        <v>44006.041666666664</v>
      </c>
      <c r="AM2089" s="16"/>
    </row>
    <row r="2090" spans="1:39" ht="57.75" hidden="1" x14ac:dyDescent="0.25">
      <c r="A2090" s="25" t="s">
        <v>367</v>
      </c>
      <c r="B2090" s="25" t="s">
        <v>1043</v>
      </c>
      <c r="C2090" s="39">
        <v>635829</v>
      </c>
      <c r="D2090" s="25" t="s">
        <v>2641</v>
      </c>
      <c r="E2090" s="25" t="s">
        <v>53</v>
      </c>
      <c r="F2090" s="25" t="s">
        <v>54</v>
      </c>
      <c r="G2090" s="25" t="s">
        <v>90</v>
      </c>
      <c r="H2090" s="17"/>
      <c r="I2090" s="17"/>
      <c r="J2090" s="25" t="s">
        <v>64</v>
      </c>
      <c r="K2090" s="25" t="s">
        <v>65</v>
      </c>
      <c r="L2090" s="25" t="s">
        <v>1045</v>
      </c>
      <c r="M2090" s="25" t="s">
        <v>421</v>
      </c>
      <c r="N2090" s="26">
        <v>3614.82</v>
      </c>
      <c r="O2090" s="26">
        <v>3178.5</v>
      </c>
      <c r="P2090" s="27">
        <v>-436.32000000000016</v>
      </c>
      <c r="Q2090" s="28">
        <v>-0.12070310554882405</v>
      </c>
      <c r="R2090" s="29">
        <v>3191.44</v>
      </c>
      <c r="S2090" s="29">
        <v>2661.39</v>
      </c>
      <c r="T2090" s="30">
        <v>-530.05000000000018</v>
      </c>
      <c r="U2090" s="31">
        <v>-0.16608490211315274</v>
      </c>
      <c r="V2090" s="26">
        <v>0</v>
      </c>
      <c r="W2090" s="26">
        <v>0</v>
      </c>
      <c r="X2090" s="27">
        <v>0</v>
      </c>
      <c r="Y2090" s="18"/>
      <c r="Z2090" s="29">
        <v>423.38</v>
      </c>
      <c r="AA2090" s="29">
        <v>517.11</v>
      </c>
      <c r="AB2090" s="30">
        <v>93.730000000000018</v>
      </c>
      <c r="AC2090" s="32">
        <v>0.22138504416835944</v>
      </c>
      <c r="AD2090" s="26">
        <v>0</v>
      </c>
      <c r="AE2090" s="26">
        <v>0</v>
      </c>
      <c r="AF2090" s="27">
        <v>0</v>
      </c>
      <c r="AG2090" s="18"/>
      <c r="AH2090" s="34">
        <v>16</v>
      </c>
      <c r="AI2090" s="34">
        <v>29</v>
      </c>
      <c r="AJ2090" s="34">
        <v>13</v>
      </c>
      <c r="AK2090" s="32">
        <v>0.8125</v>
      </c>
      <c r="AL2090" s="35">
        <v>44144.041666666664</v>
      </c>
      <c r="AM2090" s="16"/>
    </row>
    <row r="2091" spans="1:39" ht="41.25" hidden="1" x14ac:dyDescent="0.25">
      <c r="A2091" s="25" t="s">
        <v>367</v>
      </c>
      <c r="B2091" s="25" t="s">
        <v>1043</v>
      </c>
      <c r="C2091" s="39">
        <v>635830</v>
      </c>
      <c r="D2091" s="25" t="s">
        <v>2640</v>
      </c>
      <c r="E2091" s="25" t="s">
        <v>53</v>
      </c>
      <c r="F2091" s="25" t="s">
        <v>54</v>
      </c>
      <c r="G2091" s="25" t="s">
        <v>75</v>
      </c>
      <c r="H2091" s="17"/>
      <c r="I2091" s="17"/>
      <c r="J2091" s="25" t="s">
        <v>64</v>
      </c>
      <c r="K2091" s="25" t="s">
        <v>65</v>
      </c>
      <c r="L2091" s="25" t="s">
        <v>1045</v>
      </c>
      <c r="M2091" s="25" t="s">
        <v>421</v>
      </c>
      <c r="N2091" s="26">
        <v>2071.25</v>
      </c>
      <c r="O2091" s="26">
        <v>1799.85</v>
      </c>
      <c r="P2091" s="27">
        <v>-271.40000000000009</v>
      </c>
      <c r="Q2091" s="28">
        <v>-0.13103198551599279</v>
      </c>
      <c r="R2091" s="29">
        <v>1859.56</v>
      </c>
      <c r="S2091" s="29">
        <v>522.80999999999995</v>
      </c>
      <c r="T2091" s="30">
        <v>-1336.75</v>
      </c>
      <c r="U2091" s="31">
        <v>-0.71885284691002171</v>
      </c>
      <c r="V2091" s="26">
        <v>0</v>
      </c>
      <c r="W2091" s="26">
        <v>0</v>
      </c>
      <c r="X2091" s="27">
        <v>0</v>
      </c>
      <c r="Y2091" s="18"/>
      <c r="Z2091" s="29">
        <v>211.69</v>
      </c>
      <c r="AA2091" s="29">
        <v>140.25</v>
      </c>
      <c r="AB2091" s="30">
        <v>-71.44</v>
      </c>
      <c r="AC2091" s="32">
        <v>-0.33747460909820964</v>
      </c>
      <c r="AD2091" s="26">
        <v>0</v>
      </c>
      <c r="AE2091" s="26">
        <v>1136.79</v>
      </c>
      <c r="AF2091" s="27">
        <v>1136.79</v>
      </c>
      <c r="AG2091" s="18"/>
      <c r="AH2091" s="34">
        <v>8</v>
      </c>
      <c r="AI2091" s="34">
        <v>2.5</v>
      </c>
      <c r="AJ2091" s="34">
        <v>-5.5</v>
      </c>
      <c r="AK2091" s="32">
        <v>-0.6875</v>
      </c>
      <c r="AL2091" s="35">
        <v>44130.041666666664</v>
      </c>
      <c r="AM2091" s="16"/>
    </row>
    <row r="2092" spans="1:39" ht="49.5" hidden="1" x14ac:dyDescent="0.25">
      <c r="A2092" s="25" t="s">
        <v>367</v>
      </c>
      <c r="B2092" s="25" t="s">
        <v>1043</v>
      </c>
      <c r="C2092" s="39">
        <v>635831</v>
      </c>
      <c r="D2092" s="25" t="s">
        <v>2643</v>
      </c>
      <c r="E2092" s="25" t="s">
        <v>53</v>
      </c>
      <c r="F2092" s="25" t="s">
        <v>54</v>
      </c>
      <c r="G2092" s="25" t="s">
        <v>104</v>
      </c>
      <c r="H2092" s="17"/>
      <c r="I2092" s="17"/>
      <c r="J2092" s="25" t="s">
        <v>64</v>
      </c>
      <c r="K2092" s="25" t="s">
        <v>65</v>
      </c>
      <c r="L2092" s="25" t="s">
        <v>1045</v>
      </c>
      <c r="M2092" s="25" t="s">
        <v>421</v>
      </c>
      <c r="N2092" s="26">
        <v>2843.03</v>
      </c>
      <c r="O2092" s="26">
        <v>1928.05</v>
      </c>
      <c r="P2092" s="27">
        <v>-914.98000000000025</v>
      </c>
      <c r="Q2092" s="28">
        <v>-0.32183269258502378</v>
      </c>
      <c r="R2092" s="29">
        <v>2525.4899999999998</v>
      </c>
      <c r="S2092" s="29">
        <v>244.69</v>
      </c>
      <c r="T2092" s="30">
        <v>-2280.7999999999997</v>
      </c>
      <c r="U2092" s="31">
        <v>-0.90311187135961735</v>
      </c>
      <c r="V2092" s="26">
        <v>0</v>
      </c>
      <c r="W2092" s="26">
        <v>0</v>
      </c>
      <c r="X2092" s="27">
        <v>0</v>
      </c>
      <c r="Y2092" s="18"/>
      <c r="Z2092" s="29">
        <v>317.54000000000002</v>
      </c>
      <c r="AA2092" s="29">
        <v>0</v>
      </c>
      <c r="AB2092" s="30">
        <v>-317.54000000000002</v>
      </c>
      <c r="AC2092" s="32">
        <v>-1</v>
      </c>
      <c r="AD2092" s="26">
        <v>0</v>
      </c>
      <c r="AE2092" s="26">
        <v>1683.36</v>
      </c>
      <c r="AF2092" s="27">
        <v>1683.36</v>
      </c>
      <c r="AG2092" s="18"/>
      <c r="AH2092" s="34">
        <v>12</v>
      </c>
      <c r="AI2092" s="34">
        <v>0</v>
      </c>
      <c r="AJ2092" s="34">
        <v>-12</v>
      </c>
      <c r="AK2092" s="32">
        <v>-1</v>
      </c>
      <c r="AL2092" s="35">
        <v>44130.041666666664</v>
      </c>
      <c r="AM2092" s="16"/>
    </row>
    <row r="2093" spans="1:39" ht="49.5" hidden="1" x14ac:dyDescent="0.25">
      <c r="A2093" s="25" t="s">
        <v>367</v>
      </c>
      <c r="B2093" s="25" t="s">
        <v>1043</v>
      </c>
      <c r="C2093" s="39">
        <v>635832</v>
      </c>
      <c r="D2093" s="25" t="s">
        <v>2642</v>
      </c>
      <c r="E2093" s="25" t="s">
        <v>53</v>
      </c>
      <c r="F2093" s="25" t="s">
        <v>54</v>
      </c>
      <c r="G2093" s="25" t="s">
        <v>79</v>
      </c>
      <c r="H2093" s="25" t="s">
        <v>56</v>
      </c>
      <c r="I2093" s="25" t="s">
        <v>56</v>
      </c>
      <c r="J2093" s="25" t="s">
        <v>64</v>
      </c>
      <c r="K2093" s="25" t="s">
        <v>65</v>
      </c>
      <c r="L2093" s="25" t="s">
        <v>1045</v>
      </c>
      <c r="M2093" s="25" t="s">
        <v>421</v>
      </c>
      <c r="N2093" s="26">
        <v>3614.82</v>
      </c>
      <c r="O2093" s="26">
        <v>3986.32</v>
      </c>
      <c r="P2093" s="27">
        <v>371.5</v>
      </c>
      <c r="Q2093" s="28">
        <v>0.10277136897549531</v>
      </c>
      <c r="R2093" s="29">
        <v>3191.44</v>
      </c>
      <c r="S2093" s="29">
        <v>3282.93</v>
      </c>
      <c r="T2093" s="30">
        <v>91.489999999999782</v>
      </c>
      <c r="U2093" s="31">
        <v>2.8667310054395437E-2</v>
      </c>
      <c r="V2093" s="26">
        <v>0</v>
      </c>
      <c r="W2093" s="26">
        <v>0</v>
      </c>
      <c r="X2093" s="27">
        <v>0</v>
      </c>
      <c r="Y2093" s="18"/>
      <c r="Z2093" s="29">
        <v>423.38</v>
      </c>
      <c r="AA2093" s="29">
        <v>703.39</v>
      </c>
      <c r="AB2093" s="30">
        <v>280.01</v>
      </c>
      <c r="AC2093" s="32">
        <v>0.66136803816902068</v>
      </c>
      <c r="AD2093" s="26">
        <v>0</v>
      </c>
      <c r="AE2093" s="26">
        <v>0</v>
      </c>
      <c r="AF2093" s="27">
        <v>0</v>
      </c>
      <c r="AG2093" s="18"/>
      <c r="AH2093" s="34">
        <v>16</v>
      </c>
      <c r="AI2093" s="34">
        <v>37.5</v>
      </c>
      <c r="AJ2093" s="34">
        <v>21.5</v>
      </c>
      <c r="AK2093" s="32">
        <v>1.34375</v>
      </c>
      <c r="AL2093" s="35">
        <v>44194.041666666664</v>
      </c>
      <c r="AM2093" s="16"/>
    </row>
    <row r="2094" spans="1:39" ht="57.75" hidden="1" x14ac:dyDescent="0.25">
      <c r="A2094" s="25" t="s">
        <v>367</v>
      </c>
      <c r="B2094" s="25" t="s">
        <v>1043</v>
      </c>
      <c r="C2094" s="39">
        <v>635833</v>
      </c>
      <c r="D2094" s="25" t="s">
        <v>2644</v>
      </c>
      <c r="E2094" s="25" t="s">
        <v>53</v>
      </c>
      <c r="F2094" s="25" t="s">
        <v>54</v>
      </c>
      <c r="G2094" s="25" t="s">
        <v>79</v>
      </c>
      <c r="H2094" s="25" t="s">
        <v>56</v>
      </c>
      <c r="I2094" s="25" t="s">
        <v>56</v>
      </c>
      <c r="J2094" s="25" t="s">
        <v>64</v>
      </c>
      <c r="K2094" s="25" t="s">
        <v>65</v>
      </c>
      <c r="L2094" s="25" t="s">
        <v>1045</v>
      </c>
      <c r="M2094" s="25" t="s">
        <v>421</v>
      </c>
      <c r="N2094" s="26">
        <v>2071.25</v>
      </c>
      <c r="O2094" s="26">
        <v>1535.8</v>
      </c>
      <c r="P2094" s="27">
        <v>-535.45000000000005</v>
      </c>
      <c r="Q2094" s="28">
        <v>-0.25851538925769463</v>
      </c>
      <c r="R2094" s="29">
        <v>1859.56</v>
      </c>
      <c r="S2094" s="29">
        <v>1481.8</v>
      </c>
      <c r="T2094" s="30">
        <v>-377.76</v>
      </c>
      <c r="U2094" s="31">
        <v>-0.20314482995977542</v>
      </c>
      <c r="V2094" s="26">
        <v>0</v>
      </c>
      <c r="W2094" s="26">
        <v>0</v>
      </c>
      <c r="X2094" s="27">
        <v>0</v>
      </c>
      <c r="Y2094" s="18"/>
      <c r="Z2094" s="29">
        <v>211.69</v>
      </c>
      <c r="AA2094" s="29">
        <v>54</v>
      </c>
      <c r="AB2094" s="30">
        <v>-157.69</v>
      </c>
      <c r="AC2094" s="32">
        <v>-0.74491000992016632</v>
      </c>
      <c r="AD2094" s="26">
        <v>0</v>
      </c>
      <c r="AE2094" s="26">
        <v>0</v>
      </c>
      <c r="AF2094" s="27">
        <v>0</v>
      </c>
      <c r="AG2094" s="18"/>
      <c r="AH2094" s="34">
        <v>8</v>
      </c>
      <c r="AI2094" s="34">
        <v>14</v>
      </c>
      <c r="AJ2094" s="34">
        <v>6</v>
      </c>
      <c r="AK2094" s="32">
        <v>0.75</v>
      </c>
      <c r="AL2094" s="35">
        <v>44006.041666666664</v>
      </c>
      <c r="AM2094" s="16"/>
    </row>
    <row r="2095" spans="1:39" ht="66" hidden="1" x14ac:dyDescent="0.25">
      <c r="A2095" s="25" t="s">
        <v>367</v>
      </c>
      <c r="B2095" s="25" t="s">
        <v>1136</v>
      </c>
      <c r="C2095" s="39">
        <v>635835</v>
      </c>
      <c r="D2095" s="25" t="s">
        <v>5378</v>
      </c>
      <c r="E2095" s="25" t="s">
        <v>53</v>
      </c>
      <c r="F2095" s="25" t="s">
        <v>54</v>
      </c>
      <c r="G2095" s="25" t="s">
        <v>79</v>
      </c>
      <c r="H2095" s="17"/>
      <c r="I2095" s="17"/>
      <c r="J2095" s="25" t="s">
        <v>401</v>
      </c>
      <c r="K2095" s="25" t="s">
        <v>65</v>
      </c>
      <c r="L2095" s="25" t="s">
        <v>484</v>
      </c>
      <c r="M2095" s="25" t="s">
        <v>379</v>
      </c>
      <c r="N2095" s="26">
        <v>2271588.88</v>
      </c>
      <c r="O2095" s="26">
        <v>2234118.46</v>
      </c>
      <c r="P2095" s="27">
        <v>-37470.419999999925</v>
      </c>
      <c r="Q2095" s="28">
        <v>-1.649524715053189E-2</v>
      </c>
      <c r="R2095" s="29">
        <v>191102.74</v>
      </c>
      <c r="S2095" s="29">
        <v>237487.79</v>
      </c>
      <c r="T2095" s="30">
        <v>46385.050000000017</v>
      </c>
      <c r="U2095" s="31">
        <v>0.24272310276660616</v>
      </c>
      <c r="V2095" s="26">
        <v>344266.79</v>
      </c>
      <c r="W2095" s="26">
        <v>405713.81</v>
      </c>
      <c r="X2095" s="27">
        <v>61447.020000000019</v>
      </c>
      <c r="Y2095" s="28">
        <v>0.178486632416679</v>
      </c>
      <c r="Z2095" s="29">
        <v>1920</v>
      </c>
      <c r="AA2095" s="29">
        <v>0</v>
      </c>
      <c r="AB2095" s="30">
        <v>-1920</v>
      </c>
      <c r="AC2095" s="32">
        <v>-1</v>
      </c>
      <c r="AD2095" s="26">
        <v>1734299.35</v>
      </c>
      <c r="AE2095" s="26">
        <v>1590571.78</v>
      </c>
      <c r="AF2095" s="27">
        <v>-143727.57000000007</v>
      </c>
      <c r="AG2095" s="33">
        <v>-8.2873565050923914E-2</v>
      </c>
      <c r="AH2095" s="34">
        <v>120</v>
      </c>
      <c r="AI2095" s="34">
        <v>20</v>
      </c>
      <c r="AJ2095" s="34">
        <v>-100</v>
      </c>
      <c r="AK2095" s="32">
        <v>-0.83333333333333337</v>
      </c>
      <c r="AL2095" s="35">
        <v>44865.041666666664</v>
      </c>
      <c r="AM2095" s="16"/>
    </row>
    <row r="2096" spans="1:39" ht="82.5" hidden="1" x14ac:dyDescent="0.25">
      <c r="A2096" s="25" t="s">
        <v>367</v>
      </c>
      <c r="B2096" s="25" t="s">
        <v>1136</v>
      </c>
      <c r="C2096" s="39">
        <v>635840</v>
      </c>
      <c r="D2096" s="25" t="s">
        <v>2645</v>
      </c>
      <c r="E2096" s="25" t="s">
        <v>53</v>
      </c>
      <c r="F2096" s="25" t="s">
        <v>54</v>
      </c>
      <c r="G2096" s="25" t="s">
        <v>79</v>
      </c>
      <c r="H2096" s="17"/>
      <c r="I2096" s="17"/>
      <c r="J2096" s="25" t="s">
        <v>401</v>
      </c>
      <c r="K2096" s="25" t="s">
        <v>65</v>
      </c>
      <c r="L2096" s="25" t="s">
        <v>484</v>
      </c>
      <c r="M2096" s="25" t="s">
        <v>379</v>
      </c>
      <c r="N2096" s="26">
        <v>321701.44</v>
      </c>
      <c r="O2096" s="26">
        <v>305659.74</v>
      </c>
      <c r="P2096" s="27">
        <v>-16041.700000000012</v>
      </c>
      <c r="Q2096" s="28">
        <v>-4.9865179341441593E-2</v>
      </c>
      <c r="R2096" s="29">
        <v>45576.59</v>
      </c>
      <c r="S2096" s="29">
        <v>49183.5</v>
      </c>
      <c r="T2096" s="30">
        <v>3606.9100000000035</v>
      </c>
      <c r="U2096" s="31">
        <v>7.9139531939533075E-2</v>
      </c>
      <c r="V2096" s="26">
        <v>58115.81</v>
      </c>
      <c r="W2096" s="26">
        <v>51156.77</v>
      </c>
      <c r="X2096" s="27">
        <v>-6959.0400000000009</v>
      </c>
      <c r="Y2096" s="28">
        <v>-0.11974435183816591</v>
      </c>
      <c r="Z2096" s="29">
        <v>384</v>
      </c>
      <c r="AA2096" s="29">
        <v>42</v>
      </c>
      <c r="AB2096" s="30">
        <v>-342</v>
      </c>
      <c r="AC2096" s="32">
        <v>-0.890625</v>
      </c>
      <c r="AD2096" s="26">
        <v>217625.04</v>
      </c>
      <c r="AE2096" s="26">
        <v>202803.44</v>
      </c>
      <c r="AF2096" s="27">
        <v>-14821.600000000006</v>
      </c>
      <c r="AG2096" s="33">
        <v>-6.8106133375093261E-2</v>
      </c>
      <c r="AH2096" s="34">
        <v>24</v>
      </c>
      <c r="AI2096" s="34">
        <v>8</v>
      </c>
      <c r="AJ2096" s="34">
        <v>-16</v>
      </c>
      <c r="AK2096" s="32">
        <v>-0.66666666666666663</v>
      </c>
      <c r="AL2096" s="35">
        <v>44672</v>
      </c>
      <c r="AM2096" s="16"/>
    </row>
    <row r="2097" spans="1:39" ht="49.5" hidden="1" x14ac:dyDescent="0.25">
      <c r="A2097" s="25" t="s">
        <v>367</v>
      </c>
      <c r="B2097" s="25" t="s">
        <v>1136</v>
      </c>
      <c r="C2097" s="39">
        <v>635932</v>
      </c>
      <c r="D2097" s="25" t="s">
        <v>4558</v>
      </c>
      <c r="E2097" s="25" t="s">
        <v>53</v>
      </c>
      <c r="F2097" s="25" t="s">
        <v>54</v>
      </c>
      <c r="G2097" s="25" t="s">
        <v>839</v>
      </c>
      <c r="H2097" s="17"/>
      <c r="I2097" s="17"/>
      <c r="J2097" s="25" t="s">
        <v>401</v>
      </c>
      <c r="K2097" s="25" t="s">
        <v>65</v>
      </c>
      <c r="L2097" s="25" t="s">
        <v>484</v>
      </c>
      <c r="M2097" s="25" t="s">
        <v>387</v>
      </c>
      <c r="N2097" s="26">
        <v>880044.16</v>
      </c>
      <c r="O2097" s="26">
        <v>885834.81</v>
      </c>
      <c r="P2097" s="27">
        <v>5790.6500000000233</v>
      </c>
      <c r="Q2097" s="28">
        <v>6.5799538968590206E-3</v>
      </c>
      <c r="R2097" s="29">
        <v>163168.09</v>
      </c>
      <c r="S2097" s="29">
        <v>154275.57</v>
      </c>
      <c r="T2097" s="30">
        <v>-8892.5199999999895</v>
      </c>
      <c r="U2097" s="31">
        <v>-5.4499136442670806E-2</v>
      </c>
      <c r="V2097" s="26">
        <v>185584.25</v>
      </c>
      <c r="W2097" s="26">
        <v>178036.23</v>
      </c>
      <c r="X2097" s="27">
        <v>-7548.0199999999895</v>
      </c>
      <c r="Y2097" s="28">
        <v>-4.0671662600678608E-2</v>
      </c>
      <c r="Z2097" s="29">
        <v>32411</v>
      </c>
      <c r="AA2097" s="29">
        <v>31291</v>
      </c>
      <c r="AB2097" s="30">
        <v>-1120</v>
      </c>
      <c r="AC2097" s="32">
        <v>-3.4556169201814202E-2</v>
      </c>
      <c r="AD2097" s="26">
        <v>498880.82</v>
      </c>
      <c r="AE2097" s="26">
        <v>522232.01</v>
      </c>
      <c r="AF2097" s="27">
        <v>23351.190000000002</v>
      </c>
      <c r="AG2097" s="33">
        <v>4.6807151255083335E-2</v>
      </c>
      <c r="AH2097" s="34">
        <v>80</v>
      </c>
      <c r="AI2097" s="34">
        <v>1144.5</v>
      </c>
      <c r="AJ2097" s="34">
        <v>1064.5</v>
      </c>
      <c r="AK2097" s="32">
        <v>13.30625</v>
      </c>
      <c r="AL2097" s="35">
        <v>44699.041666666664</v>
      </c>
      <c r="AM2097" s="16"/>
    </row>
    <row r="2098" spans="1:39" ht="41.25" hidden="1" x14ac:dyDescent="0.25">
      <c r="A2098" s="25" t="s">
        <v>367</v>
      </c>
      <c r="B2098" s="25" t="s">
        <v>51</v>
      </c>
      <c r="C2098" s="39">
        <v>635938</v>
      </c>
      <c r="D2098" s="25" t="s">
        <v>403</v>
      </c>
      <c r="E2098" s="25" t="s">
        <v>53</v>
      </c>
      <c r="F2098" s="25" t="s">
        <v>54</v>
      </c>
      <c r="G2098" s="25" t="s">
        <v>79</v>
      </c>
      <c r="H2098" s="25" t="s">
        <v>56</v>
      </c>
      <c r="I2098" s="25" t="s">
        <v>56</v>
      </c>
      <c r="J2098" s="25" t="s">
        <v>381</v>
      </c>
      <c r="K2098" s="25" t="s">
        <v>282</v>
      </c>
      <c r="L2098" s="25" t="s">
        <v>404</v>
      </c>
      <c r="M2098" s="25" t="s">
        <v>379</v>
      </c>
      <c r="N2098" s="26">
        <v>501879.07</v>
      </c>
      <c r="O2098" s="26">
        <v>509573.07</v>
      </c>
      <c r="P2098" s="27">
        <v>7694</v>
      </c>
      <c r="Q2098" s="28">
        <v>1.5330386262172677E-2</v>
      </c>
      <c r="R2098" s="29">
        <v>19910.97</v>
      </c>
      <c r="S2098" s="29">
        <v>72725.09</v>
      </c>
      <c r="T2098" s="30">
        <v>52814.119999999995</v>
      </c>
      <c r="U2098" s="31">
        <v>2.6525136645778682</v>
      </c>
      <c r="V2098" s="26">
        <v>130069.3</v>
      </c>
      <c r="W2098" s="26">
        <v>148452.03</v>
      </c>
      <c r="X2098" s="27">
        <v>18382.729999999996</v>
      </c>
      <c r="Y2098" s="28">
        <v>0.14133027547622687</v>
      </c>
      <c r="Z2098" s="29">
        <v>456</v>
      </c>
      <c r="AA2098" s="29">
        <v>5289.37</v>
      </c>
      <c r="AB2098" s="30">
        <v>4833.37</v>
      </c>
      <c r="AC2098" s="32">
        <v>10.599495614035087</v>
      </c>
      <c r="AD2098" s="26">
        <v>351442.8</v>
      </c>
      <c r="AE2098" s="26">
        <v>283106.58</v>
      </c>
      <c r="AF2098" s="27">
        <v>-68336.219999999972</v>
      </c>
      <c r="AG2098" s="33">
        <v>-0.19444478589403447</v>
      </c>
      <c r="AH2098" s="34">
        <v>48</v>
      </c>
      <c r="AI2098" s="34">
        <v>518.5</v>
      </c>
      <c r="AJ2098" s="34">
        <v>470.5</v>
      </c>
      <c r="AK2098" s="32">
        <v>9.8020833333333339</v>
      </c>
      <c r="AL2098" s="35">
        <v>44305</v>
      </c>
      <c r="AM2098" s="16"/>
    </row>
    <row r="2099" spans="1:39" ht="82.5" hidden="1" x14ac:dyDescent="0.25">
      <c r="A2099" s="25" t="s">
        <v>367</v>
      </c>
      <c r="B2099" s="25" t="s">
        <v>1043</v>
      </c>
      <c r="C2099" s="39">
        <v>635942</v>
      </c>
      <c r="D2099" s="25" t="s">
        <v>2512</v>
      </c>
      <c r="E2099" s="25" t="s">
        <v>53</v>
      </c>
      <c r="F2099" s="25" t="s">
        <v>54</v>
      </c>
      <c r="G2099" s="25" t="s">
        <v>75</v>
      </c>
      <c r="H2099" s="25" t="s">
        <v>74</v>
      </c>
      <c r="I2099" s="25" t="s">
        <v>56</v>
      </c>
      <c r="J2099" s="25" t="s">
        <v>381</v>
      </c>
      <c r="K2099" s="25" t="s">
        <v>58</v>
      </c>
      <c r="L2099" s="25" t="s">
        <v>1045</v>
      </c>
      <c r="M2099" s="25" t="s">
        <v>1989</v>
      </c>
      <c r="N2099" s="26">
        <v>1279307.6399999999</v>
      </c>
      <c r="O2099" s="26">
        <v>1079305.6599999999</v>
      </c>
      <c r="P2099" s="27">
        <v>-200001.97999999998</v>
      </c>
      <c r="Q2099" s="28">
        <v>-0.15633611005402892</v>
      </c>
      <c r="R2099" s="29">
        <v>60450.71</v>
      </c>
      <c r="S2099" s="29">
        <v>81531.23</v>
      </c>
      <c r="T2099" s="30">
        <v>21080.519999999997</v>
      </c>
      <c r="U2099" s="31">
        <v>0.34872245503816246</v>
      </c>
      <c r="V2099" s="26">
        <v>188441.42</v>
      </c>
      <c r="W2099" s="26">
        <v>208059.89</v>
      </c>
      <c r="X2099" s="27">
        <v>19618.47</v>
      </c>
      <c r="Y2099" s="28">
        <v>0.10410911783619546</v>
      </c>
      <c r="Z2099" s="29">
        <v>11745.35</v>
      </c>
      <c r="AA2099" s="29">
        <v>1254.3</v>
      </c>
      <c r="AB2099" s="30">
        <v>-10491.050000000001</v>
      </c>
      <c r="AC2099" s="32">
        <v>-0.89320880178113049</v>
      </c>
      <c r="AD2099" s="26">
        <v>1018670.16</v>
      </c>
      <c r="AE2099" s="26">
        <v>788460.24</v>
      </c>
      <c r="AF2099" s="27">
        <v>-230209.92000000004</v>
      </c>
      <c r="AG2099" s="33">
        <v>-0.22599063861849064</v>
      </c>
      <c r="AH2099" s="34">
        <v>100</v>
      </c>
      <c r="AI2099" s="34">
        <v>58</v>
      </c>
      <c r="AJ2099" s="34">
        <v>-42</v>
      </c>
      <c r="AK2099" s="32">
        <v>-0.42</v>
      </c>
      <c r="AL2099" s="35">
        <v>44145.041666666664</v>
      </c>
      <c r="AM2099" s="16"/>
    </row>
    <row r="2100" spans="1:39" ht="49.5" hidden="1" x14ac:dyDescent="0.25">
      <c r="A2100" s="25" t="s">
        <v>367</v>
      </c>
      <c r="B2100" s="25" t="s">
        <v>51</v>
      </c>
      <c r="C2100" s="39">
        <v>635945</v>
      </c>
      <c r="D2100" s="25" t="s">
        <v>405</v>
      </c>
      <c r="E2100" s="25" t="s">
        <v>53</v>
      </c>
      <c r="F2100" s="25" t="s">
        <v>54</v>
      </c>
      <c r="G2100" s="25" t="s">
        <v>104</v>
      </c>
      <c r="H2100" s="25" t="s">
        <v>56</v>
      </c>
      <c r="I2100" s="25" t="s">
        <v>56</v>
      </c>
      <c r="J2100" s="25" t="s">
        <v>381</v>
      </c>
      <c r="K2100" s="25" t="s">
        <v>58</v>
      </c>
      <c r="L2100" s="25" t="s">
        <v>382</v>
      </c>
      <c r="M2100" s="25" t="s">
        <v>406</v>
      </c>
      <c r="N2100" s="26">
        <v>40403.800000000003</v>
      </c>
      <c r="O2100" s="26">
        <v>39947.620000000003</v>
      </c>
      <c r="P2100" s="27">
        <v>-456.18000000000029</v>
      </c>
      <c r="Q2100" s="28">
        <v>-1.1290522178606969E-2</v>
      </c>
      <c r="R2100" s="29">
        <v>15974.62</v>
      </c>
      <c r="S2100" s="29">
        <v>2863.09</v>
      </c>
      <c r="T2100" s="30">
        <v>-13111.53</v>
      </c>
      <c r="U2100" s="31">
        <v>-0.82077257549788352</v>
      </c>
      <c r="V2100" s="26">
        <v>20108.849999999999</v>
      </c>
      <c r="W2100" s="26">
        <v>11381.09</v>
      </c>
      <c r="X2100" s="27">
        <v>-8727.7599999999984</v>
      </c>
      <c r="Y2100" s="28">
        <v>-0.4340258145045589</v>
      </c>
      <c r="Z2100" s="29">
        <v>3849.72</v>
      </c>
      <c r="AA2100" s="29">
        <v>0</v>
      </c>
      <c r="AB2100" s="30">
        <v>-3849.72</v>
      </c>
      <c r="AC2100" s="32">
        <v>-1</v>
      </c>
      <c r="AD2100" s="26">
        <v>470.61</v>
      </c>
      <c r="AE2100" s="26">
        <v>25703.439999999999</v>
      </c>
      <c r="AF2100" s="27">
        <v>25232.829999999998</v>
      </c>
      <c r="AG2100" s="33">
        <v>53.617283950617278</v>
      </c>
      <c r="AH2100" s="34">
        <v>140</v>
      </c>
      <c r="AI2100" s="34">
        <v>2</v>
      </c>
      <c r="AJ2100" s="34">
        <v>-138</v>
      </c>
      <c r="AK2100" s="32">
        <v>-0.98571428571428577</v>
      </c>
      <c r="AL2100" s="35">
        <v>44325</v>
      </c>
      <c r="AM2100" s="16"/>
    </row>
    <row r="2101" spans="1:39" ht="49.5" hidden="1" x14ac:dyDescent="0.25">
      <c r="A2101" s="25" t="s">
        <v>367</v>
      </c>
      <c r="B2101" s="25" t="s">
        <v>1043</v>
      </c>
      <c r="C2101" s="39">
        <v>635968</v>
      </c>
      <c r="D2101" s="25" t="s">
        <v>2513</v>
      </c>
      <c r="E2101" s="25" t="s">
        <v>53</v>
      </c>
      <c r="F2101" s="25" t="s">
        <v>54</v>
      </c>
      <c r="G2101" s="25" t="s">
        <v>211</v>
      </c>
      <c r="H2101" s="25" t="s">
        <v>56</v>
      </c>
      <c r="I2101" s="25" t="s">
        <v>56</v>
      </c>
      <c r="J2101" s="25" t="s">
        <v>64</v>
      </c>
      <c r="K2101" s="25" t="s">
        <v>65</v>
      </c>
      <c r="L2101" s="25" t="s">
        <v>1045</v>
      </c>
      <c r="M2101" s="25" t="s">
        <v>421</v>
      </c>
      <c r="N2101" s="26">
        <v>6308.91</v>
      </c>
      <c r="O2101" s="26">
        <v>3551.17</v>
      </c>
      <c r="P2101" s="27">
        <v>-2757.74</v>
      </c>
      <c r="Q2101" s="28">
        <v>-0.43711829777251537</v>
      </c>
      <c r="R2101" s="29">
        <v>1386.14</v>
      </c>
      <c r="S2101" s="29">
        <v>1067.8599999999999</v>
      </c>
      <c r="T2101" s="30">
        <v>-318.2800000000002</v>
      </c>
      <c r="U2101" s="31">
        <v>-0.22961605609822974</v>
      </c>
      <c r="V2101" s="26">
        <v>917.18</v>
      </c>
      <c r="W2101" s="26">
        <v>0</v>
      </c>
      <c r="X2101" s="27">
        <v>-917.18</v>
      </c>
      <c r="Y2101" s="28">
        <v>-1</v>
      </c>
      <c r="Z2101" s="29">
        <v>155.38999999999999</v>
      </c>
      <c r="AA2101" s="29">
        <v>195.63</v>
      </c>
      <c r="AB2101" s="30">
        <v>40.240000000000009</v>
      </c>
      <c r="AC2101" s="32">
        <v>0.25896132312246611</v>
      </c>
      <c r="AD2101" s="26">
        <v>3850.2</v>
      </c>
      <c r="AE2101" s="26">
        <v>2287.6799999999998</v>
      </c>
      <c r="AF2101" s="27">
        <v>-1562.52</v>
      </c>
      <c r="AG2101" s="33">
        <v>-0.40582826866136823</v>
      </c>
      <c r="AH2101" s="34">
        <v>8</v>
      </c>
      <c r="AI2101" s="34">
        <v>6</v>
      </c>
      <c r="AJ2101" s="34">
        <v>-2</v>
      </c>
      <c r="AK2101" s="32">
        <v>-0.25</v>
      </c>
      <c r="AL2101" s="35">
        <v>44064.041666666664</v>
      </c>
      <c r="AM2101" s="16"/>
    </row>
    <row r="2102" spans="1:39" ht="33" hidden="1" x14ac:dyDescent="0.25">
      <c r="A2102" s="25" t="s">
        <v>367</v>
      </c>
      <c r="B2102" s="25" t="s">
        <v>51</v>
      </c>
      <c r="C2102" s="39">
        <v>636003</v>
      </c>
      <c r="D2102" s="25" t="s">
        <v>465</v>
      </c>
      <c r="E2102" s="25" t="s">
        <v>53</v>
      </c>
      <c r="F2102" s="25" t="s">
        <v>54</v>
      </c>
      <c r="G2102" s="25" t="s">
        <v>56</v>
      </c>
      <c r="H2102" s="25" t="s">
        <v>56</v>
      </c>
      <c r="I2102" s="25" t="s">
        <v>56</v>
      </c>
      <c r="J2102" s="25" t="s">
        <v>466</v>
      </c>
      <c r="K2102" s="25" t="s">
        <v>65</v>
      </c>
      <c r="L2102" s="25" t="s">
        <v>467</v>
      </c>
      <c r="M2102" s="25" t="s">
        <v>468</v>
      </c>
      <c r="N2102" s="26">
        <v>65670.740000000005</v>
      </c>
      <c r="O2102" s="26">
        <v>0</v>
      </c>
      <c r="P2102" s="27">
        <v>-65670.740000000005</v>
      </c>
      <c r="Q2102" s="28">
        <v>-1</v>
      </c>
      <c r="R2102" s="29">
        <v>44357.35</v>
      </c>
      <c r="S2102" s="29">
        <v>0</v>
      </c>
      <c r="T2102" s="30">
        <v>-44357.35</v>
      </c>
      <c r="U2102" s="31">
        <v>-1</v>
      </c>
      <c r="V2102" s="26">
        <v>8758.2800000000007</v>
      </c>
      <c r="W2102" s="26">
        <v>0</v>
      </c>
      <c r="X2102" s="27">
        <v>-8758.2800000000007</v>
      </c>
      <c r="Y2102" s="28">
        <v>-1</v>
      </c>
      <c r="Z2102" s="29">
        <v>10079.75</v>
      </c>
      <c r="AA2102" s="29">
        <v>0</v>
      </c>
      <c r="AB2102" s="30">
        <v>-10079.75</v>
      </c>
      <c r="AC2102" s="32">
        <v>-1</v>
      </c>
      <c r="AD2102" s="26">
        <v>2475.36</v>
      </c>
      <c r="AE2102" s="26">
        <v>0</v>
      </c>
      <c r="AF2102" s="27">
        <v>-2475.36</v>
      </c>
      <c r="AG2102" s="33">
        <v>-1</v>
      </c>
      <c r="AH2102" s="34">
        <v>380</v>
      </c>
      <c r="AI2102" s="34">
        <v>0</v>
      </c>
      <c r="AJ2102" s="34">
        <v>-380</v>
      </c>
      <c r="AK2102" s="32">
        <v>-1</v>
      </c>
      <c r="AL2102" s="35">
        <v>44302</v>
      </c>
      <c r="AM2102" s="16"/>
    </row>
    <row r="2103" spans="1:39" ht="33" hidden="1" x14ac:dyDescent="0.25">
      <c r="A2103" s="25" t="s">
        <v>367</v>
      </c>
      <c r="B2103" s="25" t="s">
        <v>1136</v>
      </c>
      <c r="C2103" s="39">
        <v>636032</v>
      </c>
      <c r="D2103" s="25" t="s">
        <v>5484</v>
      </c>
      <c r="E2103" s="25" t="s">
        <v>53</v>
      </c>
      <c r="F2103" s="25" t="s">
        <v>63</v>
      </c>
      <c r="G2103" s="25" t="s">
        <v>56</v>
      </c>
      <c r="H2103" s="17"/>
      <c r="I2103" s="17"/>
      <c r="J2103" s="25" t="s">
        <v>376</v>
      </c>
      <c r="K2103" s="25" t="s">
        <v>65</v>
      </c>
      <c r="L2103" s="25" t="s">
        <v>418</v>
      </c>
      <c r="M2103" s="25" t="s">
        <v>535</v>
      </c>
      <c r="N2103" s="26">
        <v>0</v>
      </c>
      <c r="O2103" s="26">
        <v>0</v>
      </c>
      <c r="P2103" s="27">
        <v>0</v>
      </c>
      <c r="Q2103" s="18"/>
      <c r="R2103" s="29">
        <v>0</v>
      </c>
      <c r="S2103" s="29">
        <v>0</v>
      </c>
      <c r="T2103" s="30">
        <v>0</v>
      </c>
      <c r="U2103" s="19"/>
      <c r="V2103" s="26">
        <v>0</v>
      </c>
      <c r="W2103" s="26">
        <v>0</v>
      </c>
      <c r="X2103" s="27">
        <v>0</v>
      </c>
      <c r="Y2103" s="18"/>
      <c r="Z2103" s="29">
        <v>0</v>
      </c>
      <c r="AA2103" s="29">
        <v>0</v>
      </c>
      <c r="AB2103" s="30">
        <v>0</v>
      </c>
      <c r="AC2103" s="19"/>
      <c r="AD2103" s="26">
        <v>0</v>
      </c>
      <c r="AE2103" s="26">
        <v>0</v>
      </c>
      <c r="AF2103" s="27">
        <v>0</v>
      </c>
      <c r="AG2103" s="18"/>
      <c r="AH2103" s="34">
        <v>0</v>
      </c>
      <c r="AI2103" s="34">
        <v>0</v>
      </c>
      <c r="AJ2103" s="34">
        <v>0</v>
      </c>
      <c r="AK2103" s="19"/>
      <c r="AL2103" s="35">
        <v>44314</v>
      </c>
      <c r="AM2103" s="16"/>
    </row>
    <row r="2104" spans="1:39" ht="41.25" hidden="1" x14ac:dyDescent="0.25">
      <c r="A2104" s="25" t="s">
        <v>367</v>
      </c>
      <c r="B2104" s="25" t="s">
        <v>51</v>
      </c>
      <c r="C2104" s="39">
        <v>636039</v>
      </c>
      <c r="D2104" s="25" t="s">
        <v>397</v>
      </c>
      <c r="E2104" s="25" t="s">
        <v>53</v>
      </c>
      <c r="F2104" s="25" t="s">
        <v>54</v>
      </c>
      <c r="G2104" s="25" t="s">
        <v>75</v>
      </c>
      <c r="H2104" s="25" t="s">
        <v>56</v>
      </c>
      <c r="I2104" s="25" t="s">
        <v>56</v>
      </c>
      <c r="J2104" s="25" t="s">
        <v>185</v>
      </c>
      <c r="K2104" s="25" t="s">
        <v>65</v>
      </c>
      <c r="L2104" s="25" t="s">
        <v>373</v>
      </c>
      <c r="M2104" s="25" t="s">
        <v>379</v>
      </c>
      <c r="N2104" s="26">
        <v>517745.59</v>
      </c>
      <c r="O2104" s="26">
        <v>499499.08</v>
      </c>
      <c r="P2104" s="27">
        <v>-18246.510000000009</v>
      </c>
      <c r="Q2104" s="28">
        <v>-3.5242231614179484E-2</v>
      </c>
      <c r="R2104" s="29">
        <v>34223</v>
      </c>
      <c r="S2104" s="29">
        <v>18776.88</v>
      </c>
      <c r="T2104" s="30">
        <v>-15446.119999999999</v>
      </c>
      <c r="U2104" s="31">
        <v>-0.45133740466937439</v>
      </c>
      <c r="V2104" s="26">
        <v>4206.97</v>
      </c>
      <c r="W2104" s="26">
        <v>4280.1899999999996</v>
      </c>
      <c r="X2104" s="27">
        <v>73.219999999999345</v>
      </c>
      <c r="Y2104" s="28">
        <v>1.7404450233778547E-2</v>
      </c>
      <c r="Z2104" s="29">
        <v>5778.82</v>
      </c>
      <c r="AA2104" s="29">
        <v>2905.21</v>
      </c>
      <c r="AB2104" s="30">
        <v>-2873.6099999999997</v>
      </c>
      <c r="AC2104" s="32">
        <v>-0.49726587780896442</v>
      </c>
      <c r="AD2104" s="26">
        <v>473536.8</v>
      </c>
      <c r="AE2104" s="26">
        <v>0</v>
      </c>
      <c r="AF2104" s="27">
        <v>-473536.8</v>
      </c>
      <c r="AG2104" s="33">
        <v>-1</v>
      </c>
      <c r="AH2104" s="34">
        <v>246.14</v>
      </c>
      <c r="AI2104" s="34">
        <v>197.75</v>
      </c>
      <c r="AJ2104" s="34">
        <v>-48.389999999999986</v>
      </c>
      <c r="AK2104" s="32">
        <v>-0.19659543349313394</v>
      </c>
      <c r="AL2104" s="35">
        <v>44270.041666666664</v>
      </c>
      <c r="AM2104" s="16"/>
    </row>
    <row r="2105" spans="1:39" ht="41.25" hidden="1" x14ac:dyDescent="0.25">
      <c r="A2105" s="25" t="s">
        <v>367</v>
      </c>
      <c r="B2105" s="25" t="s">
        <v>51</v>
      </c>
      <c r="C2105" s="39">
        <v>636043</v>
      </c>
      <c r="D2105" s="25" t="s">
        <v>398</v>
      </c>
      <c r="E2105" s="25" t="s">
        <v>53</v>
      </c>
      <c r="F2105" s="25" t="s">
        <v>54</v>
      </c>
      <c r="G2105" s="25" t="s">
        <v>56</v>
      </c>
      <c r="H2105" s="17"/>
      <c r="I2105" s="17"/>
      <c r="J2105" s="25" t="s">
        <v>185</v>
      </c>
      <c r="K2105" s="25" t="s">
        <v>65</v>
      </c>
      <c r="L2105" s="25" t="s">
        <v>373</v>
      </c>
      <c r="M2105" s="25" t="s">
        <v>379</v>
      </c>
      <c r="N2105" s="26">
        <v>256796.42</v>
      </c>
      <c r="O2105" s="26">
        <v>686697.17</v>
      </c>
      <c r="P2105" s="27">
        <v>429900.75</v>
      </c>
      <c r="Q2105" s="28">
        <v>1.674091679315467</v>
      </c>
      <c r="R2105" s="29">
        <v>43680.76</v>
      </c>
      <c r="S2105" s="29">
        <v>39128.69</v>
      </c>
      <c r="T2105" s="30">
        <v>-4552.07</v>
      </c>
      <c r="U2105" s="31">
        <v>-0.10421224355986479</v>
      </c>
      <c r="V2105" s="26">
        <v>99595</v>
      </c>
      <c r="W2105" s="26">
        <v>100600.47</v>
      </c>
      <c r="X2105" s="27">
        <v>1005.4700000000012</v>
      </c>
      <c r="Y2105" s="28">
        <v>1.0095587127867877E-2</v>
      </c>
      <c r="Z2105" s="29">
        <v>4185.8500000000004</v>
      </c>
      <c r="AA2105" s="29">
        <v>4259.51</v>
      </c>
      <c r="AB2105" s="30">
        <v>73.659999999999854</v>
      </c>
      <c r="AC2105" s="32">
        <v>1.7597381654860984E-2</v>
      </c>
      <c r="AD2105" s="26">
        <v>109334.81</v>
      </c>
      <c r="AE2105" s="26">
        <v>102306.1</v>
      </c>
      <c r="AF2105" s="27">
        <v>-7028.7099999999919</v>
      </c>
      <c r="AG2105" s="33">
        <v>-6.4286113452796889E-2</v>
      </c>
      <c r="AH2105" s="34">
        <v>232.39</v>
      </c>
      <c r="AI2105" s="34">
        <v>287.75</v>
      </c>
      <c r="AJ2105" s="34">
        <v>55.360000000000014</v>
      </c>
      <c r="AK2105" s="32">
        <v>0.23822023322862437</v>
      </c>
      <c r="AL2105" s="35">
        <v>44433.041666666664</v>
      </c>
      <c r="AM2105" s="16"/>
    </row>
    <row r="2106" spans="1:39" ht="57.75" hidden="1" x14ac:dyDescent="0.25">
      <c r="A2106" s="25" t="s">
        <v>367</v>
      </c>
      <c r="B2106" s="25" t="s">
        <v>1043</v>
      </c>
      <c r="C2106" s="39">
        <v>636056</v>
      </c>
      <c r="D2106" s="25" t="s">
        <v>2479</v>
      </c>
      <c r="E2106" s="25" t="s">
        <v>53</v>
      </c>
      <c r="F2106" s="25" t="s">
        <v>54</v>
      </c>
      <c r="G2106" s="25" t="s">
        <v>104</v>
      </c>
      <c r="H2106" s="25" t="s">
        <v>56</v>
      </c>
      <c r="I2106" s="25" t="s">
        <v>56</v>
      </c>
      <c r="J2106" s="25" t="s">
        <v>64</v>
      </c>
      <c r="K2106" s="25" t="s">
        <v>65</v>
      </c>
      <c r="L2106" s="25" t="s">
        <v>1045</v>
      </c>
      <c r="M2106" s="25" t="s">
        <v>421</v>
      </c>
      <c r="N2106" s="26">
        <v>7178.34</v>
      </c>
      <c r="O2106" s="26">
        <v>3898.28</v>
      </c>
      <c r="P2106" s="27">
        <v>-3280.06</v>
      </c>
      <c r="Q2106" s="28">
        <v>-0.45693851224656395</v>
      </c>
      <c r="R2106" s="29">
        <v>2009.74</v>
      </c>
      <c r="S2106" s="29">
        <v>748.28</v>
      </c>
      <c r="T2106" s="30">
        <v>-1261.46</v>
      </c>
      <c r="U2106" s="31">
        <v>-0.62767323136326092</v>
      </c>
      <c r="V2106" s="26">
        <v>990.37</v>
      </c>
      <c r="W2106" s="26">
        <v>0</v>
      </c>
      <c r="X2106" s="27">
        <v>-990.37</v>
      </c>
      <c r="Y2106" s="28">
        <v>-1</v>
      </c>
      <c r="Z2106" s="29">
        <v>265.93</v>
      </c>
      <c r="AA2106" s="29">
        <v>0</v>
      </c>
      <c r="AB2106" s="30">
        <v>-265.93</v>
      </c>
      <c r="AC2106" s="32">
        <v>-1</v>
      </c>
      <c r="AD2106" s="26">
        <v>3912.3</v>
      </c>
      <c r="AE2106" s="26">
        <v>3150</v>
      </c>
      <c r="AF2106" s="27">
        <v>-762.30000000000018</v>
      </c>
      <c r="AG2106" s="33">
        <v>-0.19484702093397749</v>
      </c>
      <c r="AH2106" s="34">
        <v>13</v>
      </c>
      <c r="AI2106" s="34">
        <v>0</v>
      </c>
      <c r="AJ2106" s="34">
        <v>-13</v>
      </c>
      <c r="AK2106" s="32">
        <v>-1</v>
      </c>
      <c r="AL2106" s="35">
        <v>44063.041666666664</v>
      </c>
      <c r="AM2106" s="16"/>
    </row>
    <row r="2107" spans="1:39" ht="33" hidden="1" x14ac:dyDescent="0.25">
      <c r="A2107" s="25" t="s">
        <v>367</v>
      </c>
      <c r="B2107" s="25" t="s">
        <v>1043</v>
      </c>
      <c r="C2107" s="39">
        <v>636060</v>
      </c>
      <c r="D2107" s="25" t="s">
        <v>2480</v>
      </c>
      <c r="E2107" s="25" t="s">
        <v>53</v>
      </c>
      <c r="F2107" s="25" t="s">
        <v>54</v>
      </c>
      <c r="G2107" s="25" t="s">
        <v>112</v>
      </c>
      <c r="H2107" s="17"/>
      <c r="I2107" s="17"/>
      <c r="J2107" s="25" t="s">
        <v>381</v>
      </c>
      <c r="K2107" s="25" t="s">
        <v>65</v>
      </c>
      <c r="L2107" s="25" t="s">
        <v>1045</v>
      </c>
      <c r="M2107" s="25" t="s">
        <v>415</v>
      </c>
      <c r="N2107" s="26">
        <v>99305.65</v>
      </c>
      <c r="O2107" s="26">
        <v>129297.39</v>
      </c>
      <c r="P2107" s="27">
        <v>29991.740000000005</v>
      </c>
      <c r="Q2107" s="28">
        <v>0.30201443724501081</v>
      </c>
      <c r="R2107" s="29">
        <v>13945.65</v>
      </c>
      <c r="S2107" s="29">
        <v>78420.149999999994</v>
      </c>
      <c r="T2107" s="30">
        <v>64474.499999999993</v>
      </c>
      <c r="U2107" s="31">
        <v>4.6232696217099951</v>
      </c>
      <c r="V2107" s="26">
        <v>0</v>
      </c>
      <c r="W2107" s="26">
        <v>9597.51</v>
      </c>
      <c r="X2107" s="27">
        <v>9597.51</v>
      </c>
      <c r="Y2107" s="18"/>
      <c r="Z2107" s="29">
        <v>364</v>
      </c>
      <c r="AA2107" s="29">
        <v>735.03</v>
      </c>
      <c r="AB2107" s="30">
        <v>371.03</v>
      </c>
      <c r="AC2107" s="32">
        <v>1.0193131868131868</v>
      </c>
      <c r="AD2107" s="26">
        <v>84996</v>
      </c>
      <c r="AE2107" s="26">
        <v>40544.699999999997</v>
      </c>
      <c r="AF2107" s="27">
        <v>-44451.3</v>
      </c>
      <c r="AG2107" s="33">
        <v>-0.52298108146265709</v>
      </c>
      <c r="AH2107" s="34">
        <v>58</v>
      </c>
      <c r="AI2107" s="34">
        <v>36</v>
      </c>
      <c r="AJ2107" s="34">
        <v>-22</v>
      </c>
      <c r="AK2107" s="32">
        <v>-0.37931034482758619</v>
      </c>
      <c r="AL2107" s="35">
        <v>44169.041666666664</v>
      </c>
      <c r="AM2107" s="16"/>
    </row>
    <row r="2108" spans="1:39" ht="49.5" hidden="1" x14ac:dyDescent="0.25">
      <c r="A2108" s="25" t="s">
        <v>367</v>
      </c>
      <c r="B2108" s="25" t="s">
        <v>1043</v>
      </c>
      <c r="C2108" s="39">
        <v>636090</v>
      </c>
      <c r="D2108" s="25" t="s">
        <v>2651</v>
      </c>
      <c r="E2108" s="25" t="s">
        <v>53</v>
      </c>
      <c r="F2108" s="25" t="s">
        <v>54</v>
      </c>
      <c r="G2108" s="25" t="s">
        <v>74</v>
      </c>
      <c r="H2108" s="25" t="s">
        <v>56</v>
      </c>
      <c r="I2108" s="25" t="s">
        <v>56</v>
      </c>
      <c r="J2108" s="25" t="s">
        <v>381</v>
      </c>
      <c r="K2108" s="25" t="s">
        <v>58</v>
      </c>
      <c r="L2108" s="25" t="s">
        <v>1045</v>
      </c>
      <c r="M2108" s="25" t="s">
        <v>1989</v>
      </c>
      <c r="N2108" s="26">
        <v>140565.35</v>
      </c>
      <c r="O2108" s="26">
        <v>117078.73</v>
      </c>
      <c r="P2108" s="27">
        <v>-23486.62000000001</v>
      </c>
      <c r="Q2108" s="28">
        <v>-0.16708683896849408</v>
      </c>
      <c r="R2108" s="29">
        <v>11948.56</v>
      </c>
      <c r="S2108" s="29">
        <v>11185.66</v>
      </c>
      <c r="T2108" s="30">
        <v>-762.89999999999964</v>
      </c>
      <c r="U2108" s="31">
        <v>-6.3848698085794409E-2</v>
      </c>
      <c r="V2108" s="26">
        <v>36918.870000000003</v>
      </c>
      <c r="W2108" s="26">
        <v>40681.800000000003</v>
      </c>
      <c r="X2108" s="27">
        <v>3762.9300000000003</v>
      </c>
      <c r="Y2108" s="28">
        <v>0.10192430049998821</v>
      </c>
      <c r="Z2108" s="29">
        <v>1583.8</v>
      </c>
      <c r="AA2108" s="29">
        <v>0</v>
      </c>
      <c r="AB2108" s="30">
        <v>-1583.8</v>
      </c>
      <c r="AC2108" s="32">
        <v>-1</v>
      </c>
      <c r="AD2108" s="26">
        <v>90114.12</v>
      </c>
      <c r="AE2108" s="26">
        <v>65211.27</v>
      </c>
      <c r="AF2108" s="27">
        <v>-24902.85</v>
      </c>
      <c r="AG2108" s="33">
        <v>-0.27634792416549148</v>
      </c>
      <c r="AH2108" s="34">
        <v>12</v>
      </c>
      <c r="AI2108" s="34">
        <v>17</v>
      </c>
      <c r="AJ2108" s="34">
        <v>5</v>
      </c>
      <c r="AK2108" s="32">
        <v>0.41666666666666669</v>
      </c>
      <c r="AL2108" s="35">
        <v>44109.041666666664</v>
      </c>
      <c r="AM2108" s="16"/>
    </row>
    <row r="2109" spans="1:39" ht="41.25" hidden="1" x14ac:dyDescent="0.25">
      <c r="A2109" s="25" t="s">
        <v>367</v>
      </c>
      <c r="B2109" s="25" t="s">
        <v>1043</v>
      </c>
      <c r="C2109" s="39">
        <v>636145</v>
      </c>
      <c r="D2109" s="25" t="s">
        <v>2650</v>
      </c>
      <c r="E2109" s="25" t="s">
        <v>53</v>
      </c>
      <c r="F2109" s="25" t="s">
        <v>63</v>
      </c>
      <c r="G2109" s="25" t="s">
        <v>56</v>
      </c>
      <c r="H2109" s="17"/>
      <c r="I2109" s="17"/>
      <c r="J2109" s="25" t="s">
        <v>369</v>
      </c>
      <c r="K2109" s="25" t="s">
        <v>65</v>
      </c>
      <c r="L2109" s="25" t="s">
        <v>1045</v>
      </c>
      <c r="M2109" s="25" t="s">
        <v>419</v>
      </c>
      <c r="N2109" s="26">
        <v>0</v>
      </c>
      <c r="O2109" s="26">
        <v>0</v>
      </c>
      <c r="P2109" s="27">
        <v>0</v>
      </c>
      <c r="Q2109" s="18"/>
      <c r="R2109" s="29">
        <v>0</v>
      </c>
      <c r="S2109" s="29">
        <v>0</v>
      </c>
      <c r="T2109" s="30">
        <v>0</v>
      </c>
      <c r="U2109" s="19"/>
      <c r="V2109" s="26">
        <v>0</v>
      </c>
      <c r="W2109" s="26">
        <v>0</v>
      </c>
      <c r="X2109" s="27">
        <v>0</v>
      </c>
      <c r="Y2109" s="18"/>
      <c r="Z2109" s="29">
        <v>0</v>
      </c>
      <c r="AA2109" s="29">
        <v>0</v>
      </c>
      <c r="AB2109" s="30">
        <v>0</v>
      </c>
      <c r="AC2109" s="19"/>
      <c r="AD2109" s="26">
        <v>0</v>
      </c>
      <c r="AE2109" s="26">
        <v>0</v>
      </c>
      <c r="AF2109" s="27">
        <v>0</v>
      </c>
      <c r="AG2109" s="18"/>
      <c r="AH2109" s="34">
        <v>0</v>
      </c>
      <c r="AI2109" s="34">
        <v>0</v>
      </c>
      <c r="AJ2109" s="34">
        <v>0</v>
      </c>
      <c r="AK2109" s="19"/>
      <c r="AL2109" s="35">
        <v>43986.041666666664</v>
      </c>
      <c r="AM2109" s="16"/>
    </row>
    <row r="2110" spans="1:39" ht="74.25" hidden="1" x14ac:dyDescent="0.25">
      <c r="A2110" s="25" t="s">
        <v>367</v>
      </c>
      <c r="B2110" s="25" t="s">
        <v>1043</v>
      </c>
      <c r="C2110" s="39">
        <v>636150</v>
      </c>
      <c r="D2110" s="25" t="s">
        <v>2652</v>
      </c>
      <c r="E2110" s="25" t="s">
        <v>53</v>
      </c>
      <c r="F2110" s="25" t="s">
        <v>54</v>
      </c>
      <c r="G2110" s="25" t="s">
        <v>495</v>
      </c>
      <c r="H2110" s="25" t="s">
        <v>56</v>
      </c>
      <c r="I2110" s="25" t="s">
        <v>56</v>
      </c>
      <c r="J2110" s="25" t="s">
        <v>64</v>
      </c>
      <c r="K2110" s="25" t="s">
        <v>65</v>
      </c>
      <c r="L2110" s="25" t="s">
        <v>1045</v>
      </c>
      <c r="M2110" s="25" t="s">
        <v>421</v>
      </c>
      <c r="N2110" s="26">
        <v>6395.3</v>
      </c>
      <c r="O2110" s="26">
        <v>5057.0600000000004</v>
      </c>
      <c r="P2110" s="27">
        <v>-1338.2399999999998</v>
      </c>
      <c r="Q2110" s="28">
        <v>-0.20925367066439413</v>
      </c>
      <c r="R2110" s="29">
        <v>1163.72</v>
      </c>
      <c r="S2110" s="29">
        <v>917.06</v>
      </c>
      <c r="T2110" s="30">
        <v>-246.66000000000008</v>
      </c>
      <c r="U2110" s="31">
        <v>-0.21195820300415913</v>
      </c>
      <c r="V2110" s="26">
        <v>0</v>
      </c>
      <c r="W2110" s="26">
        <v>0</v>
      </c>
      <c r="X2110" s="27">
        <v>0</v>
      </c>
      <c r="Y2110" s="18"/>
      <c r="Z2110" s="29">
        <v>89.7</v>
      </c>
      <c r="AA2110" s="29">
        <v>0</v>
      </c>
      <c r="AB2110" s="30">
        <v>-89.7</v>
      </c>
      <c r="AC2110" s="32">
        <v>-1</v>
      </c>
      <c r="AD2110" s="26">
        <v>5141.88</v>
      </c>
      <c r="AE2110" s="26">
        <v>4140</v>
      </c>
      <c r="AF2110" s="27">
        <v>-1001.8800000000001</v>
      </c>
      <c r="AG2110" s="33">
        <v>-0.19484702093397746</v>
      </c>
      <c r="AH2110" s="34">
        <v>4</v>
      </c>
      <c r="AI2110" s="34">
        <v>0</v>
      </c>
      <c r="AJ2110" s="34">
        <v>-4</v>
      </c>
      <c r="AK2110" s="32">
        <v>-1</v>
      </c>
      <c r="AL2110" s="35">
        <v>44186.041666666664</v>
      </c>
      <c r="AM2110" s="16"/>
    </row>
    <row r="2111" spans="1:39" ht="33" hidden="1" x14ac:dyDescent="0.25">
      <c r="A2111" s="25" t="s">
        <v>367</v>
      </c>
      <c r="B2111" s="25" t="s">
        <v>1043</v>
      </c>
      <c r="C2111" s="39">
        <v>636157</v>
      </c>
      <c r="D2111" s="25" t="s">
        <v>2648</v>
      </c>
      <c r="E2111" s="25" t="s">
        <v>62</v>
      </c>
      <c r="F2111" s="25" t="s">
        <v>54</v>
      </c>
      <c r="G2111" s="25" t="s">
        <v>69</v>
      </c>
      <c r="H2111" s="17"/>
      <c r="I2111" s="17"/>
      <c r="J2111" s="25" t="s">
        <v>411</v>
      </c>
      <c r="K2111" s="25" t="s">
        <v>65</v>
      </c>
      <c r="L2111" s="25" t="s">
        <v>1045</v>
      </c>
      <c r="M2111" s="25" t="s">
        <v>374</v>
      </c>
      <c r="N2111" s="26">
        <v>98549.57</v>
      </c>
      <c r="O2111" s="26">
        <v>68028.11</v>
      </c>
      <c r="P2111" s="27">
        <v>-30521.460000000006</v>
      </c>
      <c r="Q2111" s="28">
        <v>-0.30970667857810036</v>
      </c>
      <c r="R2111" s="29">
        <v>19956.599999999999</v>
      </c>
      <c r="S2111" s="29">
        <v>13610.11</v>
      </c>
      <c r="T2111" s="30">
        <v>-6346.489999999998</v>
      </c>
      <c r="U2111" s="31">
        <v>-0.31801459166391061</v>
      </c>
      <c r="V2111" s="26">
        <v>48662.47</v>
      </c>
      <c r="W2111" s="26">
        <v>49153.94</v>
      </c>
      <c r="X2111" s="27">
        <v>491.47000000000116</v>
      </c>
      <c r="Y2111" s="28">
        <v>1.0099569545072438E-2</v>
      </c>
      <c r="Z2111" s="29">
        <v>3208.06</v>
      </c>
      <c r="AA2111" s="29">
        <v>4244.0600000000004</v>
      </c>
      <c r="AB2111" s="30">
        <v>1036.0000000000005</v>
      </c>
      <c r="AC2111" s="32">
        <v>0.32293660343011055</v>
      </c>
      <c r="AD2111" s="26">
        <v>26722.44</v>
      </c>
      <c r="AE2111" s="26">
        <v>1020</v>
      </c>
      <c r="AF2111" s="27">
        <v>-25702.44</v>
      </c>
      <c r="AG2111" s="33">
        <v>-0.96182983290448032</v>
      </c>
      <c r="AH2111" s="34">
        <v>138.6</v>
      </c>
      <c r="AI2111" s="34">
        <v>152</v>
      </c>
      <c r="AJ2111" s="34">
        <v>13.400000000000006</v>
      </c>
      <c r="AK2111" s="32">
        <v>9.6681096681096729E-2</v>
      </c>
      <c r="AL2111" s="35">
        <v>44195.041666666664</v>
      </c>
      <c r="AM2111" s="16"/>
    </row>
    <row r="2112" spans="1:39" ht="66" hidden="1" x14ac:dyDescent="0.25">
      <c r="A2112" s="25" t="s">
        <v>367</v>
      </c>
      <c r="B2112" s="25" t="s">
        <v>1043</v>
      </c>
      <c r="C2112" s="39">
        <v>636196</v>
      </c>
      <c r="D2112" s="25" t="s">
        <v>2653</v>
      </c>
      <c r="E2112" s="25" t="s">
        <v>53</v>
      </c>
      <c r="F2112" s="25" t="s">
        <v>54</v>
      </c>
      <c r="G2112" s="25" t="s">
        <v>104</v>
      </c>
      <c r="H2112" s="25" t="s">
        <v>56</v>
      </c>
      <c r="I2112" s="25" t="s">
        <v>56</v>
      </c>
      <c r="J2112" s="25" t="s">
        <v>64</v>
      </c>
      <c r="K2112" s="25" t="s">
        <v>65</v>
      </c>
      <c r="L2112" s="25" t="s">
        <v>1045</v>
      </c>
      <c r="M2112" s="25" t="s">
        <v>421</v>
      </c>
      <c r="N2112" s="26">
        <v>6867.34</v>
      </c>
      <c r="O2112" s="26">
        <v>4565.09</v>
      </c>
      <c r="P2112" s="27">
        <v>-2302.25</v>
      </c>
      <c r="Q2112" s="28">
        <v>-0.33524625255193424</v>
      </c>
      <c r="R2112" s="29">
        <v>1386.14</v>
      </c>
      <c r="S2112" s="29">
        <v>641.03</v>
      </c>
      <c r="T2112" s="30">
        <v>-745.11000000000013</v>
      </c>
      <c r="U2112" s="31">
        <v>-0.53754310531403759</v>
      </c>
      <c r="V2112" s="26">
        <v>1413.51</v>
      </c>
      <c r="W2112" s="26">
        <v>0</v>
      </c>
      <c r="X2112" s="27">
        <v>-1413.51</v>
      </c>
      <c r="Y2112" s="28">
        <v>-1</v>
      </c>
      <c r="Z2112" s="29">
        <v>155.38999999999999</v>
      </c>
      <c r="AA2112" s="29">
        <v>0</v>
      </c>
      <c r="AB2112" s="30">
        <v>-155.38999999999999</v>
      </c>
      <c r="AC2112" s="32">
        <v>-1</v>
      </c>
      <c r="AD2112" s="26">
        <v>3912.3</v>
      </c>
      <c r="AE2112" s="26">
        <v>3924.06</v>
      </c>
      <c r="AF2112" s="27">
        <v>11.759999999999764</v>
      </c>
      <c r="AG2112" s="33">
        <v>3.0059044551797569E-3</v>
      </c>
      <c r="AH2112" s="34">
        <v>0</v>
      </c>
      <c r="AI2112" s="34">
        <v>0</v>
      </c>
      <c r="AJ2112" s="34">
        <v>0</v>
      </c>
      <c r="AK2112" s="19"/>
      <c r="AL2112" s="35">
        <v>44137.041666666664</v>
      </c>
      <c r="AM2112" s="16"/>
    </row>
    <row r="2113" spans="1:39" ht="24.75" hidden="1" x14ac:dyDescent="0.25">
      <c r="A2113" s="25" t="s">
        <v>367</v>
      </c>
      <c r="B2113" s="25" t="s">
        <v>51</v>
      </c>
      <c r="C2113" s="39">
        <v>636230</v>
      </c>
      <c r="D2113" s="25" t="s">
        <v>470</v>
      </c>
      <c r="E2113" s="25" t="s">
        <v>53</v>
      </c>
      <c r="F2113" s="25" t="s">
        <v>54</v>
      </c>
      <c r="G2113" s="25" t="s">
        <v>75</v>
      </c>
      <c r="H2113" s="17"/>
      <c r="I2113" s="17"/>
      <c r="J2113" s="25" t="s">
        <v>185</v>
      </c>
      <c r="K2113" s="25" t="s">
        <v>65</v>
      </c>
      <c r="L2113" s="25" t="s">
        <v>373</v>
      </c>
      <c r="M2113" s="25" t="s">
        <v>379</v>
      </c>
      <c r="N2113" s="26">
        <v>115956.91</v>
      </c>
      <c r="O2113" s="26">
        <v>98461.7</v>
      </c>
      <c r="P2113" s="27">
        <v>-17495.210000000006</v>
      </c>
      <c r="Q2113" s="28">
        <v>-0.15087682139856956</v>
      </c>
      <c r="R2113" s="29">
        <v>13625.73</v>
      </c>
      <c r="S2113" s="29">
        <v>12049.36</v>
      </c>
      <c r="T2113" s="30">
        <v>-1576.369999999999</v>
      </c>
      <c r="U2113" s="31">
        <v>-0.11569068226069348</v>
      </c>
      <c r="V2113" s="26">
        <v>43.3</v>
      </c>
      <c r="W2113" s="26">
        <v>198.6</v>
      </c>
      <c r="X2113" s="27">
        <v>155.30000000000001</v>
      </c>
      <c r="Y2113" s="28">
        <v>3.5866050808314092</v>
      </c>
      <c r="Z2113" s="29">
        <v>1998</v>
      </c>
      <c r="AA2113" s="29">
        <v>264</v>
      </c>
      <c r="AB2113" s="30">
        <v>-1734</v>
      </c>
      <c r="AC2113" s="32">
        <v>-0.86786786786786785</v>
      </c>
      <c r="AD2113" s="26">
        <v>100289.88</v>
      </c>
      <c r="AE2113" s="26">
        <v>85949.74</v>
      </c>
      <c r="AF2113" s="27">
        <v>-14340.14</v>
      </c>
      <c r="AG2113" s="33">
        <v>-0.14298690954660628</v>
      </c>
      <c r="AH2113" s="34">
        <v>79.199999999999989</v>
      </c>
      <c r="AI2113" s="34">
        <v>51</v>
      </c>
      <c r="AJ2113" s="34">
        <v>-28.199999999999989</v>
      </c>
      <c r="AK2113" s="32">
        <v>-0.35606060606060597</v>
      </c>
      <c r="AL2113" s="35">
        <v>44454.041666666664</v>
      </c>
      <c r="AM2113" s="16"/>
    </row>
    <row r="2114" spans="1:39" ht="57.75" hidden="1" x14ac:dyDescent="0.25">
      <c r="A2114" s="25" t="s">
        <v>367</v>
      </c>
      <c r="B2114" s="25" t="s">
        <v>1043</v>
      </c>
      <c r="C2114" s="39">
        <v>636248</v>
      </c>
      <c r="D2114" s="25" t="s">
        <v>2646</v>
      </c>
      <c r="E2114" s="25" t="s">
        <v>53</v>
      </c>
      <c r="F2114" s="25" t="s">
        <v>54</v>
      </c>
      <c r="G2114" s="25" t="s">
        <v>104</v>
      </c>
      <c r="H2114" s="25" t="s">
        <v>56</v>
      </c>
      <c r="I2114" s="25" t="s">
        <v>56</v>
      </c>
      <c r="J2114" s="25" t="s">
        <v>64</v>
      </c>
      <c r="K2114" s="25" t="s">
        <v>65</v>
      </c>
      <c r="L2114" s="25" t="s">
        <v>1045</v>
      </c>
      <c r="M2114" s="25" t="s">
        <v>421</v>
      </c>
      <c r="N2114" s="26">
        <v>5131.22</v>
      </c>
      <c r="O2114" s="26">
        <v>4462.3</v>
      </c>
      <c r="P2114" s="27">
        <v>-668.92000000000007</v>
      </c>
      <c r="Q2114" s="28">
        <v>-0.13036275973355266</v>
      </c>
      <c r="R2114" s="29">
        <v>1129.22</v>
      </c>
      <c r="S2114" s="29">
        <v>538.24</v>
      </c>
      <c r="T2114" s="30">
        <v>-590.98</v>
      </c>
      <c r="U2114" s="31">
        <v>-0.52335240254334847</v>
      </c>
      <c r="V2114" s="26">
        <v>0</v>
      </c>
      <c r="W2114" s="26">
        <v>0</v>
      </c>
      <c r="X2114" s="27">
        <v>0</v>
      </c>
      <c r="Y2114" s="18"/>
      <c r="Z2114" s="29">
        <v>89.7</v>
      </c>
      <c r="AA2114" s="29">
        <v>0</v>
      </c>
      <c r="AB2114" s="30">
        <v>-89.7</v>
      </c>
      <c r="AC2114" s="32">
        <v>-1</v>
      </c>
      <c r="AD2114" s="26">
        <v>3912.3</v>
      </c>
      <c r="AE2114" s="26">
        <v>3924.06</v>
      </c>
      <c r="AF2114" s="27">
        <v>11.759999999999764</v>
      </c>
      <c r="AG2114" s="33">
        <v>3.0059044551797569E-3</v>
      </c>
      <c r="AH2114" s="34">
        <v>6</v>
      </c>
      <c r="AI2114" s="34">
        <v>0</v>
      </c>
      <c r="AJ2114" s="34">
        <v>-6</v>
      </c>
      <c r="AK2114" s="32">
        <v>-1</v>
      </c>
      <c r="AL2114" s="35">
        <v>44137.041666666664</v>
      </c>
      <c r="AM2114" s="16"/>
    </row>
    <row r="2115" spans="1:39" ht="49.5" hidden="1" x14ac:dyDescent="0.25">
      <c r="A2115" s="25" t="s">
        <v>367</v>
      </c>
      <c r="B2115" s="25" t="s">
        <v>1043</v>
      </c>
      <c r="C2115" s="39">
        <v>636277</v>
      </c>
      <c r="D2115" s="25" t="s">
        <v>2647</v>
      </c>
      <c r="E2115" s="25" t="s">
        <v>53</v>
      </c>
      <c r="F2115" s="25" t="s">
        <v>54</v>
      </c>
      <c r="G2115" s="25" t="s">
        <v>75</v>
      </c>
      <c r="H2115" s="25" t="s">
        <v>56</v>
      </c>
      <c r="I2115" s="25" t="s">
        <v>56</v>
      </c>
      <c r="J2115" s="25" t="s">
        <v>381</v>
      </c>
      <c r="K2115" s="25" t="s">
        <v>65</v>
      </c>
      <c r="L2115" s="25" t="s">
        <v>1045</v>
      </c>
      <c r="M2115" s="25" t="s">
        <v>2052</v>
      </c>
      <c r="N2115" s="26">
        <v>25303.01</v>
      </c>
      <c r="O2115" s="26">
        <v>17130.439999999999</v>
      </c>
      <c r="P2115" s="27">
        <v>-8172.57</v>
      </c>
      <c r="Q2115" s="28">
        <v>-0.32298805557125421</v>
      </c>
      <c r="R2115" s="29">
        <v>17090.5</v>
      </c>
      <c r="S2115" s="29">
        <v>10229.49</v>
      </c>
      <c r="T2115" s="30">
        <v>-6861.01</v>
      </c>
      <c r="U2115" s="31">
        <v>-0.40145168368391798</v>
      </c>
      <c r="V2115" s="26">
        <v>4566.91</v>
      </c>
      <c r="W2115" s="26">
        <v>3251.68</v>
      </c>
      <c r="X2115" s="27">
        <v>-1315.23</v>
      </c>
      <c r="Y2115" s="28">
        <v>-0.28799122382529985</v>
      </c>
      <c r="Z2115" s="29">
        <v>3645.6</v>
      </c>
      <c r="AA2115" s="29">
        <v>3649.27</v>
      </c>
      <c r="AB2115" s="30">
        <v>3.6700000000000728</v>
      </c>
      <c r="AC2115" s="32">
        <v>1.0066929997805773E-3</v>
      </c>
      <c r="AD2115" s="26">
        <v>0</v>
      </c>
      <c r="AE2115" s="26">
        <v>0</v>
      </c>
      <c r="AF2115" s="27">
        <v>0</v>
      </c>
      <c r="AG2115" s="18"/>
      <c r="AH2115" s="34">
        <v>130</v>
      </c>
      <c r="AI2115" s="34">
        <v>112</v>
      </c>
      <c r="AJ2115" s="34">
        <v>-18</v>
      </c>
      <c r="AK2115" s="32">
        <v>-0.13846153846153847</v>
      </c>
      <c r="AL2115" s="35">
        <v>44188.041666666664</v>
      </c>
      <c r="AM2115" s="16"/>
    </row>
    <row r="2116" spans="1:39" ht="41.25" hidden="1" x14ac:dyDescent="0.25">
      <c r="A2116" s="25" t="s">
        <v>367</v>
      </c>
      <c r="B2116" s="25" t="s">
        <v>1136</v>
      </c>
      <c r="C2116" s="39">
        <v>636296</v>
      </c>
      <c r="D2116" s="25" t="s">
        <v>5731</v>
      </c>
      <c r="E2116" s="25" t="s">
        <v>53</v>
      </c>
      <c r="F2116" s="25" t="s">
        <v>54</v>
      </c>
      <c r="G2116" s="25" t="s">
        <v>56</v>
      </c>
      <c r="H2116" s="17"/>
      <c r="I2116" s="17"/>
      <c r="J2116" s="25" t="s">
        <v>381</v>
      </c>
      <c r="K2116" s="25" t="s">
        <v>58</v>
      </c>
      <c r="L2116" s="25" t="s">
        <v>431</v>
      </c>
      <c r="M2116" s="25" t="s">
        <v>419</v>
      </c>
      <c r="N2116" s="26">
        <v>11835.92</v>
      </c>
      <c r="O2116" s="26">
        <v>13896.37</v>
      </c>
      <c r="P2116" s="27">
        <v>2060.4500000000007</v>
      </c>
      <c r="Q2116" s="28">
        <v>0.17408448181467945</v>
      </c>
      <c r="R2116" s="29">
        <v>239.92</v>
      </c>
      <c r="S2116" s="29">
        <v>2356.37</v>
      </c>
      <c r="T2116" s="30">
        <v>2116.4499999999998</v>
      </c>
      <c r="U2116" s="31">
        <v>8.8214821607202403</v>
      </c>
      <c r="V2116" s="26">
        <v>0</v>
      </c>
      <c r="W2116" s="26">
        <v>0</v>
      </c>
      <c r="X2116" s="27">
        <v>0</v>
      </c>
      <c r="Y2116" s="18"/>
      <c r="Z2116" s="29">
        <v>56</v>
      </c>
      <c r="AA2116" s="29">
        <v>0</v>
      </c>
      <c r="AB2116" s="30">
        <v>-56</v>
      </c>
      <c r="AC2116" s="32">
        <v>-1</v>
      </c>
      <c r="AD2116" s="26">
        <v>11540</v>
      </c>
      <c r="AE2116" s="26">
        <v>11540</v>
      </c>
      <c r="AF2116" s="27">
        <v>0</v>
      </c>
      <c r="AG2116" s="33">
        <v>0</v>
      </c>
      <c r="AH2116" s="34">
        <v>4</v>
      </c>
      <c r="AI2116" s="34">
        <v>8</v>
      </c>
      <c r="AJ2116" s="34">
        <v>4</v>
      </c>
      <c r="AK2116" s="32">
        <v>1</v>
      </c>
      <c r="AL2116" s="35">
        <v>44916.041666666664</v>
      </c>
      <c r="AM2116" s="16"/>
    </row>
    <row r="2117" spans="1:39" ht="49.5" hidden="1" x14ac:dyDescent="0.25">
      <c r="A2117" s="25" t="s">
        <v>367</v>
      </c>
      <c r="B2117" s="25" t="s">
        <v>51</v>
      </c>
      <c r="C2117" s="39">
        <v>636315</v>
      </c>
      <c r="D2117" s="25" t="s">
        <v>471</v>
      </c>
      <c r="E2117" s="25" t="s">
        <v>53</v>
      </c>
      <c r="F2117" s="25" t="s">
        <v>54</v>
      </c>
      <c r="G2117" s="25" t="s">
        <v>236</v>
      </c>
      <c r="H2117" s="17"/>
      <c r="I2117" s="17"/>
      <c r="J2117" s="25" t="s">
        <v>401</v>
      </c>
      <c r="K2117" s="25" t="s">
        <v>65</v>
      </c>
      <c r="L2117" s="25" t="s">
        <v>472</v>
      </c>
      <c r="M2117" s="25" t="s">
        <v>374</v>
      </c>
      <c r="N2117" s="26">
        <v>20720.759999999998</v>
      </c>
      <c r="O2117" s="26">
        <v>21980.17</v>
      </c>
      <c r="P2117" s="27">
        <v>1259.4099999999999</v>
      </c>
      <c r="Q2117" s="28">
        <v>6.0780106521189377E-2</v>
      </c>
      <c r="R2117" s="29">
        <v>14790.12</v>
      </c>
      <c r="S2117" s="29">
        <v>12057.34</v>
      </c>
      <c r="T2117" s="30">
        <v>-2732.7800000000007</v>
      </c>
      <c r="U2117" s="31">
        <v>-0.18477064418679501</v>
      </c>
      <c r="V2117" s="26">
        <v>4882.7</v>
      </c>
      <c r="W2117" s="26">
        <v>8409.83</v>
      </c>
      <c r="X2117" s="27">
        <v>3527.13</v>
      </c>
      <c r="Y2117" s="28">
        <v>0.7223728674708666</v>
      </c>
      <c r="Z2117" s="29">
        <v>1047.94</v>
      </c>
      <c r="AA2117" s="29">
        <v>1513</v>
      </c>
      <c r="AB2117" s="30">
        <v>465.05999999999995</v>
      </c>
      <c r="AC2117" s="32">
        <v>0.44378494952001063</v>
      </c>
      <c r="AD2117" s="26">
        <v>0</v>
      </c>
      <c r="AE2117" s="26">
        <v>0</v>
      </c>
      <c r="AF2117" s="27">
        <v>0</v>
      </c>
      <c r="AG2117" s="18"/>
      <c r="AH2117" s="34">
        <v>68</v>
      </c>
      <c r="AI2117" s="34">
        <v>121.5</v>
      </c>
      <c r="AJ2117" s="34">
        <v>53.5</v>
      </c>
      <c r="AK2117" s="32">
        <v>0.78676470588235292</v>
      </c>
      <c r="AL2117" s="35">
        <v>44341.041666666664</v>
      </c>
      <c r="AM2117" s="16"/>
    </row>
    <row r="2118" spans="1:39" ht="49.5" hidden="1" x14ac:dyDescent="0.25">
      <c r="A2118" s="25" t="s">
        <v>367</v>
      </c>
      <c r="B2118" s="25" t="s">
        <v>1043</v>
      </c>
      <c r="C2118" s="39">
        <v>636388</v>
      </c>
      <c r="D2118" s="25" t="s">
        <v>2649</v>
      </c>
      <c r="E2118" s="25" t="s">
        <v>53</v>
      </c>
      <c r="F2118" s="25" t="s">
        <v>63</v>
      </c>
      <c r="G2118" s="25" t="s">
        <v>56</v>
      </c>
      <c r="H2118" s="25" t="s">
        <v>56</v>
      </c>
      <c r="I2118" s="25" t="s">
        <v>56</v>
      </c>
      <c r="J2118" s="25" t="s">
        <v>401</v>
      </c>
      <c r="K2118" s="25" t="s">
        <v>65</v>
      </c>
      <c r="L2118" s="25" t="s">
        <v>1045</v>
      </c>
      <c r="M2118" s="25" t="s">
        <v>535</v>
      </c>
      <c r="N2118" s="26">
        <v>0</v>
      </c>
      <c r="O2118" s="26">
        <v>0</v>
      </c>
      <c r="P2118" s="27">
        <v>0</v>
      </c>
      <c r="Q2118" s="18"/>
      <c r="R2118" s="29">
        <v>0</v>
      </c>
      <c r="S2118" s="29">
        <v>0</v>
      </c>
      <c r="T2118" s="30">
        <v>0</v>
      </c>
      <c r="U2118" s="19"/>
      <c r="V2118" s="26">
        <v>0</v>
      </c>
      <c r="W2118" s="26">
        <v>0</v>
      </c>
      <c r="X2118" s="27">
        <v>0</v>
      </c>
      <c r="Y2118" s="18"/>
      <c r="Z2118" s="29">
        <v>0</v>
      </c>
      <c r="AA2118" s="29">
        <v>0</v>
      </c>
      <c r="AB2118" s="30">
        <v>0</v>
      </c>
      <c r="AC2118" s="19"/>
      <c r="AD2118" s="26">
        <v>0</v>
      </c>
      <c r="AE2118" s="26">
        <v>0</v>
      </c>
      <c r="AF2118" s="27">
        <v>0</v>
      </c>
      <c r="AG2118" s="18"/>
      <c r="AH2118" s="34">
        <v>0</v>
      </c>
      <c r="AI2118" s="34">
        <v>0</v>
      </c>
      <c r="AJ2118" s="34">
        <v>0</v>
      </c>
      <c r="AK2118" s="19"/>
      <c r="AL2118" s="35">
        <v>44718.041666666664</v>
      </c>
      <c r="AM2118" s="16"/>
    </row>
    <row r="2119" spans="1:39" ht="66" hidden="1" x14ac:dyDescent="0.25">
      <c r="A2119" s="25" t="s">
        <v>367</v>
      </c>
      <c r="B2119" s="25" t="s">
        <v>1136</v>
      </c>
      <c r="C2119" s="39">
        <v>636451</v>
      </c>
      <c r="D2119" s="25" t="s">
        <v>2656</v>
      </c>
      <c r="E2119" s="25" t="s">
        <v>171</v>
      </c>
      <c r="F2119" s="25" t="s">
        <v>54</v>
      </c>
      <c r="G2119" s="25" t="s">
        <v>75</v>
      </c>
      <c r="H2119" s="17"/>
      <c r="I2119" s="17"/>
      <c r="J2119" s="25" t="s">
        <v>185</v>
      </c>
      <c r="K2119" s="25" t="s">
        <v>65</v>
      </c>
      <c r="L2119" s="25" t="s">
        <v>373</v>
      </c>
      <c r="M2119" s="25" t="s">
        <v>374</v>
      </c>
      <c r="N2119" s="26">
        <v>58541.53</v>
      </c>
      <c r="O2119" s="26">
        <v>51813.95</v>
      </c>
      <c r="P2119" s="27">
        <v>-6727.5800000000017</v>
      </c>
      <c r="Q2119" s="28">
        <v>-0.11491978429672067</v>
      </c>
      <c r="R2119" s="29">
        <v>15321.81</v>
      </c>
      <c r="S2119" s="29">
        <v>11788.95</v>
      </c>
      <c r="T2119" s="30">
        <v>-3532.8599999999988</v>
      </c>
      <c r="U2119" s="31">
        <v>-0.23057719681943575</v>
      </c>
      <c r="V2119" s="26">
        <v>0</v>
      </c>
      <c r="W2119" s="26">
        <v>0</v>
      </c>
      <c r="X2119" s="27">
        <v>0</v>
      </c>
      <c r="Y2119" s="18"/>
      <c r="Z2119" s="29">
        <v>496</v>
      </c>
      <c r="AA2119" s="29">
        <v>466</v>
      </c>
      <c r="AB2119" s="30">
        <v>-30</v>
      </c>
      <c r="AC2119" s="32">
        <v>-6.0483870967741937E-2</v>
      </c>
      <c r="AD2119" s="26">
        <v>42723.72</v>
      </c>
      <c r="AE2119" s="26">
        <v>39559</v>
      </c>
      <c r="AF2119" s="27">
        <v>-3164.7200000000012</v>
      </c>
      <c r="AG2119" s="33">
        <v>-7.4074074074074098E-2</v>
      </c>
      <c r="AH2119" s="34">
        <v>73</v>
      </c>
      <c r="AI2119" s="34">
        <v>40</v>
      </c>
      <c r="AJ2119" s="34">
        <v>-33</v>
      </c>
      <c r="AK2119" s="32">
        <v>-0.45205479452054792</v>
      </c>
      <c r="AL2119" s="35">
        <v>44582.041666666664</v>
      </c>
      <c r="AM2119" s="16"/>
    </row>
    <row r="2120" spans="1:39" ht="57.75" hidden="1" x14ac:dyDescent="0.25">
      <c r="A2120" s="25" t="s">
        <v>367</v>
      </c>
      <c r="B2120" s="25" t="s">
        <v>1043</v>
      </c>
      <c r="C2120" s="39">
        <v>636460</v>
      </c>
      <c r="D2120" s="25" t="s">
        <v>2657</v>
      </c>
      <c r="E2120" s="25" t="s">
        <v>53</v>
      </c>
      <c r="F2120" s="25" t="s">
        <v>54</v>
      </c>
      <c r="G2120" s="25" t="s">
        <v>83</v>
      </c>
      <c r="H2120" s="25" t="s">
        <v>90</v>
      </c>
      <c r="I2120" s="25" t="s">
        <v>56</v>
      </c>
      <c r="J2120" s="25" t="s">
        <v>381</v>
      </c>
      <c r="K2120" s="25" t="s">
        <v>65</v>
      </c>
      <c r="L2120" s="25" t="s">
        <v>1045</v>
      </c>
      <c r="M2120" s="25" t="s">
        <v>1989</v>
      </c>
      <c r="N2120" s="26">
        <v>447205.97</v>
      </c>
      <c r="O2120" s="26">
        <v>564965.63</v>
      </c>
      <c r="P2120" s="27">
        <v>117759.66000000003</v>
      </c>
      <c r="Q2120" s="28">
        <v>0.26332309472523374</v>
      </c>
      <c r="R2120" s="29">
        <v>0</v>
      </c>
      <c r="S2120" s="29">
        <v>45797.03</v>
      </c>
      <c r="T2120" s="30">
        <v>45797.03</v>
      </c>
      <c r="U2120" s="19"/>
      <c r="V2120" s="26">
        <v>10830.4</v>
      </c>
      <c r="W2120" s="26">
        <v>154893.57</v>
      </c>
      <c r="X2120" s="27">
        <v>144063.17000000001</v>
      </c>
      <c r="Y2120" s="28">
        <v>13.301740471266067</v>
      </c>
      <c r="Z2120" s="29">
        <v>0</v>
      </c>
      <c r="AA2120" s="29">
        <v>0</v>
      </c>
      <c r="AB2120" s="30">
        <v>0</v>
      </c>
      <c r="AC2120" s="19"/>
      <c r="AD2120" s="26">
        <v>436375.57</v>
      </c>
      <c r="AE2120" s="26">
        <v>364275.03</v>
      </c>
      <c r="AF2120" s="27">
        <v>-72100.539999999979</v>
      </c>
      <c r="AG2120" s="33">
        <v>-0.16522588558291651</v>
      </c>
      <c r="AH2120" s="34">
        <v>0</v>
      </c>
      <c r="AI2120" s="34">
        <v>40</v>
      </c>
      <c r="AJ2120" s="34">
        <v>40</v>
      </c>
      <c r="AK2120" s="19"/>
      <c r="AL2120" s="35">
        <v>44188.041666666664</v>
      </c>
      <c r="AM2120" s="16"/>
    </row>
    <row r="2121" spans="1:39" ht="57.75" hidden="1" x14ac:dyDescent="0.25">
      <c r="A2121" s="25" t="s">
        <v>367</v>
      </c>
      <c r="B2121" s="25" t="s">
        <v>1043</v>
      </c>
      <c r="C2121" s="39">
        <v>636493</v>
      </c>
      <c r="D2121" s="25" t="s">
        <v>2658</v>
      </c>
      <c r="E2121" s="25" t="s">
        <v>53</v>
      </c>
      <c r="F2121" s="25" t="s">
        <v>54</v>
      </c>
      <c r="G2121" s="25" t="s">
        <v>423</v>
      </c>
      <c r="H2121" s="17"/>
      <c r="I2121" s="17"/>
      <c r="J2121" s="25" t="s">
        <v>64</v>
      </c>
      <c r="K2121" s="25" t="s">
        <v>65</v>
      </c>
      <c r="L2121" s="25" t="s">
        <v>1045</v>
      </c>
      <c r="M2121" s="25" t="s">
        <v>421</v>
      </c>
      <c r="N2121" s="26">
        <v>7110.16</v>
      </c>
      <c r="O2121" s="26">
        <v>5469.34</v>
      </c>
      <c r="P2121" s="27">
        <v>-1640.8199999999997</v>
      </c>
      <c r="Q2121" s="28">
        <v>-0.23077117814507686</v>
      </c>
      <c r="R2121" s="29">
        <v>2119.4899999999998</v>
      </c>
      <c r="S2121" s="29">
        <v>1928.09</v>
      </c>
      <c r="T2121" s="30">
        <v>-191.39999999999986</v>
      </c>
      <c r="U2121" s="31">
        <v>-9.0304743122166131E-2</v>
      </c>
      <c r="V2121" s="26">
        <v>833.28</v>
      </c>
      <c r="W2121" s="26">
        <v>0</v>
      </c>
      <c r="X2121" s="27">
        <v>-833.28</v>
      </c>
      <c r="Y2121" s="28">
        <v>-1</v>
      </c>
      <c r="Z2121" s="29">
        <v>245.09</v>
      </c>
      <c r="AA2121" s="29">
        <v>391.25</v>
      </c>
      <c r="AB2121" s="30">
        <v>146.16</v>
      </c>
      <c r="AC2121" s="32">
        <v>0.59635236035741968</v>
      </c>
      <c r="AD2121" s="26">
        <v>3912.3</v>
      </c>
      <c r="AE2121" s="26">
        <v>3150</v>
      </c>
      <c r="AF2121" s="27">
        <v>-762.30000000000018</v>
      </c>
      <c r="AG2121" s="33">
        <v>-0.19484702093397749</v>
      </c>
      <c r="AH2121" s="34">
        <v>14</v>
      </c>
      <c r="AI2121" s="34">
        <v>16</v>
      </c>
      <c r="AJ2121" s="34">
        <v>2</v>
      </c>
      <c r="AK2121" s="32">
        <v>0.14285714285714285</v>
      </c>
      <c r="AL2121" s="35">
        <v>44055.041666666664</v>
      </c>
      <c r="AM2121" s="16"/>
    </row>
    <row r="2122" spans="1:39" ht="33" hidden="1" x14ac:dyDescent="0.25">
      <c r="A2122" s="25" t="s">
        <v>367</v>
      </c>
      <c r="B2122" s="25" t="s">
        <v>51</v>
      </c>
      <c r="C2122" s="39">
        <v>636495</v>
      </c>
      <c r="D2122" s="25" t="s">
        <v>476</v>
      </c>
      <c r="E2122" s="25" t="s">
        <v>53</v>
      </c>
      <c r="F2122" s="25" t="s">
        <v>54</v>
      </c>
      <c r="G2122" s="25" t="s">
        <v>104</v>
      </c>
      <c r="H2122" s="17"/>
      <c r="I2122" s="17"/>
      <c r="J2122" s="25" t="s">
        <v>64</v>
      </c>
      <c r="K2122" s="25" t="s">
        <v>65</v>
      </c>
      <c r="L2122" s="25" t="s">
        <v>378</v>
      </c>
      <c r="M2122" s="25" t="s">
        <v>379</v>
      </c>
      <c r="N2122" s="26">
        <v>907.12</v>
      </c>
      <c r="O2122" s="26">
        <v>0</v>
      </c>
      <c r="P2122" s="27">
        <v>-907.12</v>
      </c>
      <c r="Q2122" s="28">
        <v>-1</v>
      </c>
      <c r="R2122" s="29">
        <v>829.12</v>
      </c>
      <c r="S2122" s="29">
        <v>0</v>
      </c>
      <c r="T2122" s="30">
        <v>-829.12</v>
      </c>
      <c r="U2122" s="31">
        <v>-1</v>
      </c>
      <c r="V2122" s="26">
        <v>0</v>
      </c>
      <c r="W2122" s="26">
        <v>0</v>
      </c>
      <c r="X2122" s="27">
        <v>0</v>
      </c>
      <c r="Y2122" s="18"/>
      <c r="Z2122" s="29">
        <v>78</v>
      </c>
      <c r="AA2122" s="29">
        <v>0</v>
      </c>
      <c r="AB2122" s="30">
        <v>-78</v>
      </c>
      <c r="AC2122" s="32">
        <v>-1</v>
      </c>
      <c r="AD2122" s="26">
        <v>0</v>
      </c>
      <c r="AE2122" s="26">
        <v>0</v>
      </c>
      <c r="AF2122" s="27">
        <v>0</v>
      </c>
      <c r="AG2122" s="18"/>
      <c r="AH2122" s="34">
        <v>4</v>
      </c>
      <c r="AI2122" s="34">
        <v>0</v>
      </c>
      <c r="AJ2122" s="34">
        <v>-4</v>
      </c>
      <c r="AK2122" s="32">
        <v>-1</v>
      </c>
      <c r="AL2122" s="35">
        <v>44355.041666666664</v>
      </c>
      <c r="AM2122" s="16"/>
    </row>
    <row r="2123" spans="1:39" ht="74.25" hidden="1" x14ac:dyDescent="0.25">
      <c r="A2123" s="25" t="s">
        <v>367</v>
      </c>
      <c r="B2123" s="25" t="s">
        <v>1043</v>
      </c>
      <c r="C2123" s="39">
        <v>636562</v>
      </c>
      <c r="D2123" s="25" t="s">
        <v>2574</v>
      </c>
      <c r="E2123" s="25" t="s">
        <v>53</v>
      </c>
      <c r="F2123" s="25" t="s">
        <v>54</v>
      </c>
      <c r="G2123" s="25" t="s">
        <v>104</v>
      </c>
      <c r="H2123" s="25" t="s">
        <v>56</v>
      </c>
      <c r="I2123" s="25" t="s">
        <v>56</v>
      </c>
      <c r="J2123" s="25" t="s">
        <v>64</v>
      </c>
      <c r="K2123" s="25" t="s">
        <v>65</v>
      </c>
      <c r="L2123" s="25" t="s">
        <v>1045</v>
      </c>
      <c r="M2123" s="25" t="s">
        <v>421</v>
      </c>
      <c r="N2123" s="26">
        <v>13329.16</v>
      </c>
      <c r="O2123" s="26">
        <v>9543.09</v>
      </c>
      <c r="P2123" s="27">
        <v>-3786.0699999999997</v>
      </c>
      <c r="Q2123" s="28">
        <v>-0.28404415582077186</v>
      </c>
      <c r="R2123" s="29">
        <v>4870.82</v>
      </c>
      <c r="S2123" s="29">
        <v>1152.47</v>
      </c>
      <c r="T2123" s="30">
        <v>-3718.3499999999995</v>
      </c>
      <c r="U2123" s="31">
        <v>-0.76339302211947879</v>
      </c>
      <c r="V2123" s="26">
        <v>1843.17</v>
      </c>
      <c r="W2123" s="26">
        <v>1058.02</v>
      </c>
      <c r="X2123" s="27">
        <v>-785.15000000000009</v>
      </c>
      <c r="Y2123" s="28">
        <v>-0.42597807038960056</v>
      </c>
      <c r="Z2123" s="29">
        <v>752.93</v>
      </c>
      <c r="AA2123" s="29">
        <v>0</v>
      </c>
      <c r="AB2123" s="30">
        <v>-752.93</v>
      </c>
      <c r="AC2123" s="32">
        <v>-1</v>
      </c>
      <c r="AD2123" s="26">
        <v>5862.24</v>
      </c>
      <c r="AE2123" s="26">
        <v>7332.6</v>
      </c>
      <c r="AF2123" s="27">
        <v>1470.3600000000006</v>
      </c>
      <c r="AG2123" s="33">
        <v>0.25081879963972825</v>
      </c>
      <c r="AH2123" s="34">
        <v>24</v>
      </c>
      <c r="AI2123" s="34">
        <v>0</v>
      </c>
      <c r="AJ2123" s="34">
        <v>-24</v>
      </c>
      <c r="AK2123" s="32">
        <v>-1</v>
      </c>
      <c r="AL2123" s="35">
        <v>44130.041666666664</v>
      </c>
      <c r="AM2123" s="16"/>
    </row>
    <row r="2124" spans="1:39" ht="24.75" hidden="1" x14ac:dyDescent="0.25">
      <c r="A2124" s="25" t="s">
        <v>367</v>
      </c>
      <c r="B2124" s="25" t="s">
        <v>51</v>
      </c>
      <c r="C2124" s="39">
        <v>636574</v>
      </c>
      <c r="D2124" s="25" t="s">
        <v>414</v>
      </c>
      <c r="E2124" s="25" t="s">
        <v>53</v>
      </c>
      <c r="F2124" s="25" t="s">
        <v>54</v>
      </c>
      <c r="G2124" s="25" t="s">
        <v>83</v>
      </c>
      <c r="H2124" s="17"/>
      <c r="I2124" s="17"/>
      <c r="J2124" s="25" t="s">
        <v>381</v>
      </c>
      <c r="K2124" s="25" t="s">
        <v>58</v>
      </c>
      <c r="L2124" s="25" t="s">
        <v>382</v>
      </c>
      <c r="M2124" s="25" t="s">
        <v>415</v>
      </c>
      <c r="N2124" s="26">
        <v>74735.56</v>
      </c>
      <c r="O2124" s="26">
        <v>83925.73</v>
      </c>
      <c r="P2124" s="27">
        <v>9190.1699999999983</v>
      </c>
      <c r="Q2124" s="28">
        <v>0.1229691729077831</v>
      </c>
      <c r="R2124" s="29">
        <v>8873.23</v>
      </c>
      <c r="S2124" s="29">
        <v>8824.2199999999993</v>
      </c>
      <c r="T2124" s="30">
        <v>-49.010000000000218</v>
      </c>
      <c r="U2124" s="31">
        <v>-5.5233550803935232E-3</v>
      </c>
      <c r="V2124" s="26">
        <v>64824.41</v>
      </c>
      <c r="W2124" s="26">
        <v>72113.16</v>
      </c>
      <c r="X2124" s="27">
        <v>7288.75</v>
      </c>
      <c r="Y2124" s="28">
        <v>0.11243835462598116</v>
      </c>
      <c r="Z2124" s="29">
        <v>1037.92</v>
      </c>
      <c r="AA2124" s="29">
        <v>1691.81</v>
      </c>
      <c r="AB2124" s="30">
        <v>653.88999999999987</v>
      </c>
      <c r="AC2124" s="32">
        <v>0.63000038538615677</v>
      </c>
      <c r="AD2124" s="26">
        <v>0</v>
      </c>
      <c r="AE2124" s="26">
        <v>1296.54</v>
      </c>
      <c r="AF2124" s="27">
        <v>1296.54</v>
      </c>
      <c r="AG2124" s="18"/>
      <c r="AH2124" s="34">
        <v>83.52</v>
      </c>
      <c r="AI2124" s="34">
        <v>75.25</v>
      </c>
      <c r="AJ2124" s="34">
        <v>-8.269999999999996</v>
      </c>
      <c r="AK2124" s="32">
        <v>-9.9018199233716436E-2</v>
      </c>
      <c r="AL2124" s="35">
        <v>44371.041666666664</v>
      </c>
      <c r="AM2124" s="16"/>
    </row>
    <row r="2125" spans="1:39" ht="66" hidden="1" x14ac:dyDescent="0.25">
      <c r="A2125" s="25" t="s">
        <v>367</v>
      </c>
      <c r="B2125" s="25" t="s">
        <v>1043</v>
      </c>
      <c r="C2125" s="39">
        <v>636590</v>
      </c>
      <c r="D2125" s="25" t="s">
        <v>2572</v>
      </c>
      <c r="E2125" s="25" t="s">
        <v>53</v>
      </c>
      <c r="F2125" s="25" t="s">
        <v>54</v>
      </c>
      <c r="G2125" s="25" t="s">
        <v>112</v>
      </c>
      <c r="H2125" s="17"/>
      <c r="I2125" s="17"/>
      <c r="J2125" s="25" t="s">
        <v>64</v>
      </c>
      <c r="K2125" s="25" t="s">
        <v>65</v>
      </c>
      <c r="L2125" s="25" t="s">
        <v>1045</v>
      </c>
      <c r="M2125" s="25" t="s">
        <v>421</v>
      </c>
      <c r="N2125" s="26">
        <v>7600.31</v>
      </c>
      <c r="O2125" s="26">
        <v>6684.07</v>
      </c>
      <c r="P2125" s="27">
        <v>-916.24000000000069</v>
      </c>
      <c r="Q2125" s="28">
        <v>-0.12055297744434117</v>
      </c>
      <c r="R2125" s="29">
        <v>3329.21</v>
      </c>
      <c r="S2125" s="29">
        <v>638.39</v>
      </c>
      <c r="T2125" s="30">
        <v>-2690.82</v>
      </c>
      <c r="U2125" s="31">
        <v>-0.80824580005466762</v>
      </c>
      <c r="V2125" s="26">
        <v>0</v>
      </c>
      <c r="W2125" s="26">
        <v>0</v>
      </c>
      <c r="X2125" s="27">
        <v>0</v>
      </c>
      <c r="Y2125" s="18"/>
      <c r="Z2125" s="29">
        <v>358.8</v>
      </c>
      <c r="AA2125" s="29">
        <v>0</v>
      </c>
      <c r="AB2125" s="30">
        <v>-358.8</v>
      </c>
      <c r="AC2125" s="32">
        <v>-1</v>
      </c>
      <c r="AD2125" s="26">
        <v>3912.3</v>
      </c>
      <c r="AE2125" s="26">
        <v>6045.68</v>
      </c>
      <c r="AF2125" s="27">
        <v>2133.38</v>
      </c>
      <c r="AG2125" s="33">
        <v>0.5453007182475782</v>
      </c>
      <c r="AH2125" s="34">
        <v>24</v>
      </c>
      <c r="AI2125" s="34">
        <v>0</v>
      </c>
      <c r="AJ2125" s="34">
        <v>-24</v>
      </c>
      <c r="AK2125" s="32">
        <v>-1</v>
      </c>
      <c r="AL2125" s="35">
        <v>44137.041666666664</v>
      </c>
      <c r="AM2125" s="16"/>
    </row>
    <row r="2126" spans="1:39" ht="57.75" hidden="1" x14ac:dyDescent="0.25">
      <c r="A2126" s="25" t="s">
        <v>367</v>
      </c>
      <c r="B2126" s="25" t="s">
        <v>1043</v>
      </c>
      <c r="C2126" s="39">
        <v>636595</v>
      </c>
      <c r="D2126" s="25" t="s">
        <v>2571</v>
      </c>
      <c r="E2126" s="25" t="s">
        <v>53</v>
      </c>
      <c r="F2126" s="25" t="s">
        <v>54</v>
      </c>
      <c r="G2126" s="25" t="s">
        <v>112</v>
      </c>
      <c r="H2126" s="17"/>
      <c r="I2126" s="17"/>
      <c r="J2126" s="25" t="s">
        <v>64</v>
      </c>
      <c r="K2126" s="25" t="s">
        <v>65</v>
      </c>
      <c r="L2126" s="25" t="s">
        <v>1045</v>
      </c>
      <c r="M2126" s="25" t="s">
        <v>421</v>
      </c>
      <c r="N2126" s="26">
        <v>9900.69</v>
      </c>
      <c r="O2126" s="26">
        <v>8737.68</v>
      </c>
      <c r="P2126" s="27">
        <v>-1163.0100000000002</v>
      </c>
      <c r="Q2126" s="28">
        <v>-0.11746757044206012</v>
      </c>
      <c r="R2126" s="29">
        <v>3843.09</v>
      </c>
      <c r="S2126" s="29">
        <v>2295.0100000000002</v>
      </c>
      <c r="T2126" s="30">
        <v>-1548.08</v>
      </c>
      <c r="U2126" s="31">
        <v>-0.40282168775646676</v>
      </c>
      <c r="V2126" s="26">
        <v>1217.94</v>
      </c>
      <c r="W2126" s="26">
        <v>635.11</v>
      </c>
      <c r="X2126" s="27">
        <v>-582.83000000000004</v>
      </c>
      <c r="Y2126" s="28">
        <v>-0.47853753058442944</v>
      </c>
      <c r="Z2126" s="29">
        <v>490.18</v>
      </c>
      <c r="AA2126" s="29">
        <v>0</v>
      </c>
      <c r="AB2126" s="30">
        <v>-490.18</v>
      </c>
      <c r="AC2126" s="32">
        <v>-1</v>
      </c>
      <c r="AD2126" s="26">
        <v>4349.4799999999996</v>
      </c>
      <c r="AE2126" s="26">
        <v>5807.56</v>
      </c>
      <c r="AF2126" s="27">
        <v>1458.0800000000008</v>
      </c>
      <c r="AG2126" s="33">
        <v>0.33523087817394287</v>
      </c>
      <c r="AH2126" s="34">
        <v>24</v>
      </c>
      <c r="AI2126" s="34">
        <v>24</v>
      </c>
      <c r="AJ2126" s="34">
        <v>0</v>
      </c>
      <c r="AK2126" s="32">
        <v>0</v>
      </c>
      <c r="AL2126" s="35">
        <v>44147.041666666664</v>
      </c>
      <c r="AM2126" s="16"/>
    </row>
    <row r="2127" spans="1:39" ht="57.75" hidden="1" x14ac:dyDescent="0.25">
      <c r="A2127" s="25" t="s">
        <v>367</v>
      </c>
      <c r="B2127" s="25" t="s">
        <v>51</v>
      </c>
      <c r="C2127" s="39">
        <v>636596</v>
      </c>
      <c r="D2127" s="25" t="s">
        <v>416</v>
      </c>
      <c r="E2127" s="25" t="s">
        <v>53</v>
      </c>
      <c r="F2127" s="25" t="s">
        <v>54</v>
      </c>
      <c r="G2127" s="25" t="s">
        <v>112</v>
      </c>
      <c r="H2127" s="17"/>
      <c r="I2127" s="17"/>
      <c r="J2127" s="25" t="s">
        <v>64</v>
      </c>
      <c r="K2127" s="25" t="s">
        <v>65</v>
      </c>
      <c r="L2127" s="25" t="s">
        <v>378</v>
      </c>
      <c r="M2127" s="25" t="s">
        <v>379</v>
      </c>
      <c r="N2127" s="26">
        <v>15020.62</v>
      </c>
      <c r="O2127" s="26">
        <v>18957.36</v>
      </c>
      <c r="P2127" s="27">
        <v>3936.74</v>
      </c>
      <c r="Q2127" s="28">
        <v>0.26208904825499879</v>
      </c>
      <c r="R2127" s="29">
        <v>868.37</v>
      </c>
      <c r="S2127" s="29">
        <v>1830.38</v>
      </c>
      <c r="T2127" s="30">
        <v>962.0100000000001</v>
      </c>
      <c r="U2127" s="31">
        <v>1.1078342181328238</v>
      </c>
      <c r="V2127" s="26">
        <v>1203.05</v>
      </c>
      <c r="W2127" s="26">
        <v>3258.72</v>
      </c>
      <c r="X2127" s="27">
        <v>2055.67</v>
      </c>
      <c r="Y2127" s="28">
        <v>1.7087153484892565</v>
      </c>
      <c r="Z2127" s="29">
        <v>0</v>
      </c>
      <c r="AA2127" s="29">
        <v>0</v>
      </c>
      <c r="AB2127" s="30">
        <v>0</v>
      </c>
      <c r="AC2127" s="19"/>
      <c r="AD2127" s="26">
        <v>12949.2</v>
      </c>
      <c r="AE2127" s="26">
        <v>13868.26</v>
      </c>
      <c r="AF2127" s="27">
        <v>919.05999999999949</v>
      </c>
      <c r="AG2127" s="33">
        <v>7.097426868069065E-2</v>
      </c>
      <c r="AH2127" s="34">
        <v>0</v>
      </c>
      <c r="AI2127" s="34">
        <v>0</v>
      </c>
      <c r="AJ2127" s="34">
        <v>0</v>
      </c>
      <c r="AK2127" s="19"/>
      <c r="AL2127" s="35">
        <v>44489.041666666664</v>
      </c>
      <c r="AM2127" s="16"/>
    </row>
    <row r="2128" spans="1:39" ht="41.25" hidden="1" x14ac:dyDescent="0.25">
      <c r="A2128" s="25" t="s">
        <v>367</v>
      </c>
      <c r="B2128" s="25" t="s">
        <v>1043</v>
      </c>
      <c r="C2128" s="39">
        <v>636598</v>
      </c>
      <c r="D2128" s="25" t="s">
        <v>2573</v>
      </c>
      <c r="E2128" s="25" t="s">
        <v>53</v>
      </c>
      <c r="F2128" s="25" t="s">
        <v>54</v>
      </c>
      <c r="G2128" s="25" t="s">
        <v>75</v>
      </c>
      <c r="H2128" s="25" t="s">
        <v>56</v>
      </c>
      <c r="I2128" s="25" t="s">
        <v>56</v>
      </c>
      <c r="J2128" s="25" t="s">
        <v>401</v>
      </c>
      <c r="K2128" s="25" t="s">
        <v>65</v>
      </c>
      <c r="L2128" s="25" t="s">
        <v>1045</v>
      </c>
      <c r="M2128" s="25" t="s">
        <v>387</v>
      </c>
      <c r="N2128" s="26">
        <v>19763.46</v>
      </c>
      <c r="O2128" s="26">
        <v>13864.65</v>
      </c>
      <c r="P2128" s="27">
        <v>-5898.8099999999995</v>
      </c>
      <c r="Q2128" s="28">
        <v>-0.29847051073040853</v>
      </c>
      <c r="R2128" s="29">
        <v>11654.49</v>
      </c>
      <c r="S2128" s="29">
        <v>7005.23</v>
      </c>
      <c r="T2128" s="30">
        <v>-4649.26</v>
      </c>
      <c r="U2128" s="31">
        <v>-0.3989243630566417</v>
      </c>
      <c r="V2128" s="26">
        <v>2179.0500000000002</v>
      </c>
      <c r="W2128" s="26">
        <v>1589.34</v>
      </c>
      <c r="X2128" s="27">
        <v>-589.71000000000026</v>
      </c>
      <c r="Y2128" s="28">
        <v>-0.27062710814345708</v>
      </c>
      <c r="Z2128" s="29">
        <v>2394</v>
      </c>
      <c r="AA2128" s="29">
        <v>2002.28</v>
      </c>
      <c r="AB2128" s="30">
        <v>-391.72</v>
      </c>
      <c r="AC2128" s="32">
        <v>-0.16362573099415206</v>
      </c>
      <c r="AD2128" s="26">
        <v>3535.92</v>
      </c>
      <c r="AE2128" s="26">
        <v>3267.8</v>
      </c>
      <c r="AF2128" s="27">
        <v>-268.11999999999989</v>
      </c>
      <c r="AG2128" s="33">
        <v>-7.582750740966987E-2</v>
      </c>
      <c r="AH2128" s="34">
        <v>84</v>
      </c>
      <c r="AI2128" s="34">
        <v>52</v>
      </c>
      <c r="AJ2128" s="34">
        <v>-32</v>
      </c>
      <c r="AK2128" s="32">
        <v>-0.38095238095238093</v>
      </c>
      <c r="AL2128" s="35">
        <v>44148.041666666664</v>
      </c>
      <c r="AM2128" s="16"/>
    </row>
    <row r="2129" spans="1:39" ht="24.75" hidden="1" x14ac:dyDescent="0.25">
      <c r="A2129" s="25" t="s">
        <v>367</v>
      </c>
      <c r="B2129" s="25" t="s">
        <v>1136</v>
      </c>
      <c r="C2129" s="39">
        <v>636620</v>
      </c>
      <c r="D2129" s="25" t="s">
        <v>5485</v>
      </c>
      <c r="E2129" s="25" t="s">
        <v>53</v>
      </c>
      <c r="F2129" s="25" t="s">
        <v>54</v>
      </c>
      <c r="G2129" s="25" t="s">
        <v>55</v>
      </c>
      <c r="H2129" s="25" t="s">
        <v>2669</v>
      </c>
      <c r="I2129" s="17"/>
      <c r="J2129" s="25" t="s">
        <v>376</v>
      </c>
      <c r="K2129" s="25" t="s">
        <v>65</v>
      </c>
      <c r="L2129" s="25" t="s">
        <v>488</v>
      </c>
      <c r="M2129" s="25" t="s">
        <v>371</v>
      </c>
      <c r="N2129" s="26">
        <v>38324.85</v>
      </c>
      <c r="O2129" s="26">
        <v>49102.62</v>
      </c>
      <c r="P2129" s="27">
        <v>10777.770000000004</v>
      </c>
      <c r="Q2129" s="28">
        <v>0.281221452921538</v>
      </c>
      <c r="R2129" s="29">
        <v>18077.61</v>
      </c>
      <c r="S2129" s="29">
        <v>10405.23</v>
      </c>
      <c r="T2129" s="30">
        <v>-7672.380000000001</v>
      </c>
      <c r="U2129" s="31">
        <v>-0.42441340420553386</v>
      </c>
      <c r="V2129" s="26">
        <v>4129.28</v>
      </c>
      <c r="W2129" s="26">
        <v>30334.04</v>
      </c>
      <c r="X2129" s="27">
        <v>26204.760000000002</v>
      </c>
      <c r="Y2129" s="28">
        <v>6.3460845474271554</v>
      </c>
      <c r="Z2129" s="29">
        <v>3496</v>
      </c>
      <c r="AA2129" s="29">
        <v>2379</v>
      </c>
      <c r="AB2129" s="30">
        <v>-1117</v>
      </c>
      <c r="AC2129" s="32">
        <v>-0.31950800915331806</v>
      </c>
      <c r="AD2129" s="26">
        <v>12621.96</v>
      </c>
      <c r="AE2129" s="26">
        <v>5984.35</v>
      </c>
      <c r="AF2129" s="27">
        <v>-6637.6099999999988</v>
      </c>
      <c r="AG2129" s="33">
        <v>-0.52587791436512232</v>
      </c>
      <c r="AH2129" s="34">
        <v>132</v>
      </c>
      <c r="AI2129" s="34">
        <v>124</v>
      </c>
      <c r="AJ2129" s="34">
        <v>-8</v>
      </c>
      <c r="AK2129" s="32">
        <v>-6.0606060606060608E-2</v>
      </c>
      <c r="AL2129" s="35">
        <v>44508.041666666664</v>
      </c>
      <c r="AM2129" s="16"/>
    </row>
    <row r="2130" spans="1:39" ht="66" hidden="1" x14ac:dyDescent="0.25">
      <c r="A2130" s="25" t="s">
        <v>367</v>
      </c>
      <c r="B2130" s="25" t="s">
        <v>1136</v>
      </c>
      <c r="C2130" s="39">
        <v>636685</v>
      </c>
      <c r="D2130" s="25" t="s">
        <v>5553</v>
      </c>
      <c r="E2130" s="25" t="s">
        <v>53</v>
      </c>
      <c r="F2130" s="25" t="s">
        <v>54</v>
      </c>
      <c r="G2130" s="25" t="s">
        <v>90</v>
      </c>
      <c r="H2130" s="17"/>
      <c r="I2130" s="17"/>
      <c r="J2130" s="25" t="s">
        <v>381</v>
      </c>
      <c r="K2130" s="25" t="s">
        <v>65</v>
      </c>
      <c r="L2130" s="25" t="s">
        <v>382</v>
      </c>
      <c r="M2130" s="25" t="s">
        <v>371</v>
      </c>
      <c r="N2130" s="26">
        <v>34623.199999999997</v>
      </c>
      <c r="O2130" s="26">
        <v>42552.62</v>
      </c>
      <c r="P2130" s="27">
        <v>7929.4200000000055</v>
      </c>
      <c r="Q2130" s="28">
        <v>0.22902042561057342</v>
      </c>
      <c r="R2130" s="29">
        <v>21476.98</v>
      </c>
      <c r="S2130" s="29">
        <v>28272.82</v>
      </c>
      <c r="T2130" s="30">
        <v>6795.84</v>
      </c>
      <c r="U2130" s="31">
        <v>0.31642437623911746</v>
      </c>
      <c r="V2130" s="26">
        <v>6186.52</v>
      </c>
      <c r="W2130" s="26">
        <v>8983.9599999999991</v>
      </c>
      <c r="X2130" s="27">
        <v>2797.4399999999987</v>
      </c>
      <c r="Y2130" s="28">
        <v>0.45218313365187512</v>
      </c>
      <c r="Z2130" s="29">
        <v>6959.7</v>
      </c>
      <c r="AA2130" s="29">
        <v>5295.84</v>
      </c>
      <c r="AB2130" s="30">
        <v>-1663.8599999999997</v>
      </c>
      <c r="AC2130" s="32">
        <v>-0.23907064959696533</v>
      </c>
      <c r="AD2130" s="26">
        <v>0</v>
      </c>
      <c r="AE2130" s="26">
        <v>0</v>
      </c>
      <c r="AF2130" s="27">
        <v>0</v>
      </c>
      <c r="AG2130" s="18"/>
      <c r="AH2130" s="34">
        <v>183.15</v>
      </c>
      <c r="AI2130" s="34">
        <v>280</v>
      </c>
      <c r="AJ2130" s="34">
        <v>96.85</v>
      </c>
      <c r="AK2130" s="32">
        <v>0.52880152880152875</v>
      </c>
      <c r="AL2130" s="35">
        <v>44897.041666666664</v>
      </c>
      <c r="AM2130" s="16"/>
    </row>
    <row r="2131" spans="1:39" ht="41.25" hidden="1" x14ac:dyDescent="0.25">
      <c r="A2131" s="25" t="s">
        <v>367</v>
      </c>
      <c r="B2131" s="25" t="s">
        <v>1136</v>
      </c>
      <c r="C2131" s="39">
        <v>636688</v>
      </c>
      <c r="D2131" s="25" t="s">
        <v>5412</v>
      </c>
      <c r="E2131" s="25" t="s">
        <v>53</v>
      </c>
      <c r="F2131" s="25" t="s">
        <v>54</v>
      </c>
      <c r="G2131" s="25" t="s">
        <v>79</v>
      </c>
      <c r="H2131" s="17"/>
      <c r="I2131" s="17"/>
      <c r="J2131" s="25" t="s">
        <v>376</v>
      </c>
      <c r="K2131" s="25" t="s">
        <v>65</v>
      </c>
      <c r="L2131" s="25" t="s">
        <v>418</v>
      </c>
      <c r="M2131" s="25" t="s">
        <v>374</v>
      </c>
      <c r="N2131" s="26">
        <v>44461.24</v>
      </c>
      <c r="O2131" s="26">
        <v>0</v>
      </c>
      <c r="P2131" s="27">
        <v>-44461.24</v>
      </c>
      <c r="Q2131" s="28">
        <v>-1</v>
      </c>
      <c r="R2131" s="29">
        <v>3760.92</v>
      </c>
      <c r="S2131" s="29">
        <v>0</v>
      </c>
      <c r="T2131" s="30">
        <v>-3760.92</v>
      </c>
      <c r="U2131" s="31">
        <v>-1</v>
      </c>
      <c r="V2131" s="26">
        <v>38078.239999999998</v>
      </c>
      <c r="W2131" s="26">
        <v>0</v>
      </c>
      <c r="X2131" s="27">
        <v>-38078.239999999998</v>
      </c>
      <c r="Y2131" s="28">
        <v>-1</v>
      </c>
      <c r="Z2131" s="29">
        <v>704</v>
      </c>
      <c r="AA2131" s="29">
        <v>0</v>
      </c>
      <c r="AB2131" s="30">
        <v>-704</v>
      </c>
      <c r="AC2131" s="32">
        <v>-1</v>
      </c>
      <c r="AD2131" s="26">
        <v>1918.08</v>
      </c>
      <c r="AE2131" s="26">
        <v>0</v>
      </c>
      <c r="AF2131" s="27">
        <v>-1918.08</v>
      </c>
      <c r="AG2131" s="33">
        <v>-1</v>
      </c>
      <c r="AH2131" s="34">
        <v>24</v>
      </c>
      <c r="AI2131" s="34">
        <v>0</v>
      </c>
      <c r="AJ2131" s="34">
        <v>-24</v>
      </c>
      <c r="AK2131" s="32">
        <v>-1</v>
      </c>
      <c r="AL2131" s="35">
        <v>44879.041666666664</v>
      </c>
      <c r="AM2131" s="16"/>
    </row>
    <row r="2132" spans="1:39" ht="49.5" hidden="1" x14ac:dyDescent="0.25">
      <c r="A2132" s="25" t="s">
        <v>367</v>
      </c>
      <c r="B2132" s="25" t="s">
        <v>1043</v>
      </c>
      <c r="C2132" s="39">
        <v>636710</v>
      </c>
      <c r="D2132" s="25" t="s">
        <v>2655</v>
      </c>
      <c r="E2132" s="25" t="s">
        <v>53</v>
      </c>
      <c r="F2132" s="25" t="s">
        <v>54</v>
      </c>
      <c r="G2132" s="25" t="s">
        <v>104</v>
      </c>
      <c r="H2132" s="25" t="s">
        <v>56</v>
      </c>
      <c r="I2132" s="25" t="s">
        <v>56</v>
      </c>
      <c r="J2132" s="25" t="s">
        <v>64</v>
      </c>
      <c r="K2132" s="25" t="s">
        <v>65</v>
      </c>
      <c r="L2132" s="25" t="s">
        <v>1045</v>
      </c>
      <c r="M2132" s="25" t="s">
        <v>421</v>
      </c>
      <c r="N2132" s="26">
        <v>6345.8</v>
      </c>
      <c r="O2132" s="26">
        <v>4719.96</v>
      </c>
      <c r="P2132" s="27">
        <v>-1625.8400000000001</v>
      </c>
      <c r="Q2132" s="28">
        <v>-0.25620725519241072</v>
      </c>
      <c r="R2132" s="29">
        <v>1859.56</v>
      </c>
      <c r="S2132" s="29">
        <v>587.66999999999996</v>
      </c>
      <c r="T2132" s="30">
        <v>-1271.8899999999999</v>
      </c>
      <c r="U2132" s="31">
        <v>-0.68397362817010465</v>
      </c>
      <c r="V2132" s="26">
        <v>0</v>
      </c>
      <c r="W2132" s="26">
        <v>59.81</v>
      </c>
      <c r="X2132" s="27">
        <v>59.81</v>
      </c>
      <c r="Y2132" s="18"/>
      <c r="Z2132" s="29">
        <v>211.69</v>
      </c>
      <c r="AA2132" s="29">
        <v>0</v>
      </c>
      <c r="AB2132" s="30">
        <v>-211.69</v>
      </c>
      <c r="AC2132" s="32">
        <v>-1</v>
      </c>
      <c r="AD2132" s="26">
        <v>4274.55</v>
      </c>
      <c r="AE2132" s="26">
        <v>4072.48</v>
      </c>
      <c r="AF2132" s="27">
        <v>-202.07000000000016</v>
      </c>
      <c r="AG2132" s="33">
        <v>-4.7272812342819749E-2</v>
      </c>
      <c r="AH2132" s="34">
        <v>4</v>
      </c>
      <c r="AI2132" s="34">
        <v>0</v>
      </c>
      <c r="AJ2132" s="34">
        <v>-4</v>
      </c>
      <c r="AK2132" s="32">
        <v>-1</v>
      </c>
      <c r="AL2132" s="35">
        <v>44130.041666666664</v>
      </c>
      <c r="AM2132" s="16"/>
    </row>
    <row r="2133" spans="1:39" ht="49.5" hidden="1" x14ac:dyDescent="0.25">
      <c r="A2133" s="25" t="s">
        <v>367</v>
      </c>
      <c r="B2133" s="25" t="s">
        <v>51</v>
      </c>
      <c r="C2133" s="39">
        <v>636732</v>
      </c>
      <c r="D2133" s="25" t="s">
        <v>538</v>
      </c>
      <c r="E2133" s="25" t="s">
        <v>53</v>
      </c>
      <c r="F2133" s="25" t="s">
        <v>54</v>
      </c>
      <c r="G2133" s="25" t="s">
        <v>434</v>
      </c>
      <c r="H2133" s="17"/>
      <c r="I2133" s="17"/>
      <c r="J2133" s="25" t="s">
        <v>381</v>
      </c>
      <c r="K2133" s="25" t="s">
        <v>65</v>
      </c>
      <c r="L2133" s="25" t="s">
        <v>382</v>
      </c>
      <c r="M2133" s="25" t="s">
        <v>371</v>
      </c>
      <c r="N2133" s="26">
        <v>34589.300000000003</v>
      </c>
      <c r="O2133" s="26">
        <v>53071.86</v>
      </c>
      <c r="P2133" s="27">
        <v>18482.559999999998</v>
      </c>
      <c r="Q2133" s="28">
        <v>0.5343432795691152</v>
      </c>
      <c r="R2133" s="29">
        <v>19419.21</v>
      </c>
      <c r="S2133" s="29">
        <v>25107.17</v>
      </c>
      <c r="T2133" s="30">
        <v>5687.9599999999991</v>
      </c>
      <c r="U2133" s="31">
        <v>0.29290377929895189</v>
      </c>
      <c r="V2133" s="26">
        <v>5527.27</v>
      </c>
      <c r="W2133" s="26">
        <v>5908.82</v>
      </c>
      <c r="X2133" s="27">
        <v>381.54999999999927</v>
      </c>
      <c r="Y2133" s="28">
        <v>6.9030461692661887E-2</v>
      </c>
      <c r="Z2133" s="29">
        <v>4890.82</v>
      </c>
      <c r="AA2133" s="29">
        <v>16286.81</v>
      </c>
      <c r="AB2133" s="30">
        <v>11395.99</v>
      </c>
      <c r="AC2133" s="32">
        <v>2.3300775739037625</v>
      </c>
      <c r="AD2133" s="26">
        <v>4752</v>
      </c>
      <c r="AE2133" s="26">
        <v>5769.06</v>
      </c>
      <c r="AF2133" s="27">
        <v>1017.0600000000004</v>
      </c>
      <c r="AG2133" s="33">
        <v>0.21402777777777787</v>
      </c>
      <c r="AH2133" s="34">
        <v>164.72</v>
      </c>
      <c r="AI2133" s="34">
        <v>336.5</v>
      </c>
      <c r="AJ2133" s="34">
        <v>171.78</v>
      </c>
      <c r="AK2133" s="32">
        <v>1.0428606119475474</v>
      </c>
      <c r="AL2133" s="35">
        <v>44351.041666666664</v>
      </c>
      <c r="AM2133" s="16"/>
    </row>
    <row r="2134" spans="1:39" ht="24.75" hidden="1" x14ac:dyDescent="0.25">
      <c r="A2134" s="25" t="s">
        <v>367</v>
      </c>
      <c r="B2134" s="25" t="s">
        <v>1043</v>
      </c>
      <c r="C2134" s="39">
        <v>636774</v>
      </c>
      <c r="D2134" s="25" t="s">
        <v>2659</v>
      </c>
      <c r="E2134" s="25" t="s">
        <v>53</v>
      </c>
      <c r="F2134" s="25" t="s">
        <v>63</v>
      </c>
      <c r="G2134" s="25" t="s">
        <v>56</v>
      </c>
      <c r="H2134" s="25" t="s">
        <v>56</v>
      </c>
      <c r="I2134" s="25" t="s">
        <v>56</v>
      </c>
      <c r="J2134" s="25" t="s">
        <v>376</v>
      </c>
      <c r="K2134" s="25" t="s">
        <v>65</v>
      </c>
      <c r="L2134" s="25" t="s">
        <v>1045</v>
      </c>
      <c r="M2134" s="25" t="s">
        <v>535</v>
      </c>
      <c r="N2134" s="26">
        <v>0</v>
      </c>
      <c r="O2134" s="26">
        <v>0</v>
      </c>
      <c r="P2134" s="27">
        <v>0</v>
      </c>
      <c r="Q2134" s="18"/>
      <c r="R2134" s="29">
        <v>0</v>
      </c>
      <c r="S2134" s="29">
        <v>0</v>
      </c>
      <c r="T2134" s="30">
        <v>0</v>
      </c>
      <c r="U2134" s="19"/>
      <c r="V2134" s="26">
        <v>0</v>
      </c>
      <c r="W2134" s="26">
        <v>0</v>
      </c>
      <c r="X2134" s="27">
        <v>0</v>
      </c>
      <c r="Y2134" s="18"/>
      <c r="Z2134" s="29">
        <v>0</v>
      </c>
      <c r="AA2134" s="29">
        <v>0</v>
      </c>
      <c r="AB2134" s="30">
        <v>0</v>
      </c>
      <c r="AC2134" s="19"/>
      <c r="AD2134" s="26">
        <v>0</v>
      </c>
      <c r="AE2134" s="26">
        <v>0</v>
      </c>
      <c r="AF2134" s="27">
        <v>0</v>
      </c>
      <c r="AG2134" s="18"/>
      <c r="AH2134" s="34">
        <v>0</v>
      </c>
      <c r="AI2134" s="34">
        <v>0</v>
      </c>
      <c r="AJ2134" s="34">
        <v>0</v>
      </c>
      <c r="AK2134" s="19"/>
      <c r="AL2134" s="35">
        <v>44512.041666666664</v>
      </c>
      <c r="AM2134" s="16"/>
    </row>
    <row r="2135" spans="1:39" ht="49.5" hidden="1" x14ac:dyDescent="0.25">
      <c r="A2135" s="25" t="s">
        <v>367</v>
      </c>
      <c r="B2135" s="25" t="s">
        <v>51</v>
      </c>
      <c r="C2135" s="39">
        <v>636810</v>
      </c>
      <c r="D2135" s="25" t="s">
        <v>473</v>
      </c>
      <c r="E2135" s="25" t="s">
        <v>53</v>
      </c>
      <c r="F2135" s="25" t="s">
        <v>54</v>
      </c>
      <c r="G2135" s="25" t="s">
        <v>104</v>
      </c>
      <c r="H2135" s="25" t="s">
        <v>56</v>
      </c>
      <c r="I2135" s="25" t="s">
        <v>56</v>
      </c>
      <c r="J2135" s="25" t="s">
        <v>64</v>
      </c>
      <c r="K2135" s="25" t="s">
        <v>65</v>
      </c>
      <c r="L2135" s="25" t="s">
        <v>378</v>
      </c>
      <c r="M2135" s="25" t="s">
        <v>379</v>
      </c>
      <c r="N2135" s="26">
        <v>8114.44</v>
      </c>
      <c r="O2135" s="26">
        <v>6103.09</v>
      </c>
      <c r="P2135" s="27">
        <v>-2011.3499999999995</v>
      </c>
      <c r="Q2135" s="28">
        <v>-0.24787292776827477</v>
      </c>
      <c r="R2135" s="29">
        <v>2067.7600000000002</v>
      </c>
      <c r="S2135" s="29">
        <v>1060.07</v>
      </c>
      <c r="T2135" s="30">
        <v>-1007.6900000000003</v>
      </c>
      <c r="U2135" s="31">
        <v>-0.48733412001392817</v>
      </c>
      <c r="V2135" s="26">
        <v>1868.45</v>
      </c>
      <c r="W2135" s="26">
        <v>270.25</v>
      </c>
      <c r="X2135" s="27">
        <v>-1598.2</v>
      </c>
      <c r="Y2135" s="28">
        <v>-0.85536139580936066</v>
      </c>
      <c r="Z2135" s="29">
        <v>265.93</v>
      </c>
      <c r="AA2135" s="29">
        <v>0</v>
      </c>
      <c r="AB2135" s="30">
        <v>-265.93</v>
      </c>
      <c r="AC2135" s="32">
        <v>-1</v>
      </c>
      <c r="AD2135" s="26">
        <v>3912.3</v>
      </c>
      <c r="AE2135" s="26">
        <v>4772.7700000000004</v>
      </c>
      <c r="AF2135" s="27">
        <v>860.47000000000025</v>
      </c>
      <c r="AG2135" s="33">
        <v>0.21993967742760018</v>
      </c>
      <c r="AH2135" s="34">
        <v>13.079999999999998</v>
      </c>
      <c r="AI2135" s="34">
        <v>0</v>
      </c>
      <c r="AJ2135" s="34">
        <v>-13.079999999999998</v>
      </c>
      <c r="AK2135" s="32">
        <v>-1</v>
      </c>
      <c r="AL2135" s="35">
        <v>44286.041666666664</v>
      </c>
      <c r="AM2135" s="16"/>
    </row>
    <row r="2136" spans="1:39" ht="74.25" hidden="1" x14ac:dyDescent="0.25">
      <c r="A2136" s="25" t="s">
        <v>367</v>
      </c>
      <c r="B2136" s="25" t="s">
        <v>51</v>
      </c>
      <c r="C2136" s="39">
        <v>636811</v>
      </c>
      <c r="D2136" s="25" t="s">
        <v>475</v>
      </c>
      <c r="E2136" s="25" t="s">
        <v>53</v>
      </c>
      <c r="F2136" s="25" t="s">
        <v>54</v>
      </c>
      <c r="G2136" s="25" t="s">
        <v>74</v>
      </c>
      <c r="H2136" s="17"/>
      <c r="I2136" s="17"/>
      <c r="J2136" s="25" t="s">
        <v>64</v>
      </c>
      <c r="K2136" s="25" t="s">
        <v>65</v>
      </c>
      <c r="L2136" s="25" t="s">
        <v>378</v>
      </c>
      <c r="M2136" s="25" t="s">
        <v>379</v>
      </c>
      <c r="N2136" s="26">
        <v>9010.16</v>
      </c>
      <c r="O2136" s="26">
        <v>7223.21</v>
      </c>
      <c r="P2136" s="27">
        <v>-1786.9499999999998</v>
      </c>
      <c r="Q2136" s="28">
        <v>-0.19832611185594926</v>
      </c>
      <c r="R2136" s="29">
        <v>831.41</v>
      </c>
      <c r="S2136" s="29">
        <v>1300.6300000000001</v>
      </c>
      <c r="T2136" s="30">
        <v>469.22000000000014</v>
      </c>
      <c r="U2136" s="31">
        <v>0.56436655801590085</v>
      </c>
      <c r="V2136" s="26">
        <v>305.17</v>
      </c>
      <c r="W2136" s="26">
        <v>0</v>
      </c>
      <c r="X2136" s="27">
        <v>-305.17</v>
      </c>
      <c r="Y2136" s="28">
        <v>-1</v>
      </c>
      <c r="Z2136" s="29">
        <v>119.5</v>
      </c>
      <c r="AA2136" s="29">
        <v>0</v>
      </c>
      <c r="AB2136" s="30">
        <v>-119.5</v>
      </c>
      <c r="AC2136" s="32">
        <v>-1</v>
      </c>
      <c r="AD2136" s="26">
        <v>7754.08</v>
      </c>
      <c r="AE2136" s="26">
        <v>5922.58</v>
      </c>
      <c r="AF2136" s="27">
        <v>-1831.5</v>
      </c>
      <c r="AG2136" s="33">
        <v>-0.2361982337040629</v>
      </c>
      <c r="AH2136" s="34">
        <v>3.3600000000000003</v>
      </c>
      <c r="AI2136" s="34">
        <v>0</v>
      </c>
      <c r="AJ2136" s="34">
        <v>-3.3600000000000003</v>
      </c>
      <c r="AK2136" s="32">
        <v>-1</v>
      </c>
      <c r="AL2136" s="35">
        <v>44326</v>
      </c>
      <c r="AM2136" s="16"/>
    </row>
    <row r="2137" spans="1:39" ht="24.75" hidden="1" x14ac:dyDescent="0.25">
      <c r="A2137" s="25" t="s">
        <v>367</v>
      </c>
      <c r="B2137" s="25" t="s">
        <v>51</v>
      </c>
      <c r="C2137" s="39">
        <v>636812</v>
      </c>
      <c r="D2137" s="25" t="s">
        <v>474</v>
      </c>
      <c r="E2137" s="25" t="s">
        <v>53</v>
      </c>
      <c r="F2137" s="25" t="s">
        <v>54</v>
      </c>
      <c r="G2137" s="25" t="s">
        <v>90</v>
      </c>
      <c r="H2137" s="25" t="s">
        <v>83</v>
      </c>
      <c r="I2137" s="17"/>
      <c r="J2137" s="25" t="s">
        <v>376</v>
      </c>
      <c r="K2137" s="25" t="s">
        <v>65</v>
      </c>
      <c r="L2137" s="25" t="s">
        <v>460</v>
      </c>
      <c r="M2137" s="25" t="s">
        <v>374</v>
      </c>
      <c r="N2137" s="26">
        <v>122794.82</v>
      </c>
      <c r="O2137" s="26">
        <v>109167.59</v>
      </c>
      <c r="P2137" s="27">
        <v>-13627.23000000001</v>
      </c>
      <c r="Q2137" s="28">
        <v>-0.11097560955747164</v>
      </c>
      <c r="R2137" s="29">
        <v>17435.169999999998</v>
      </c>
      <c r="S2137" s="29">
        <v>29798.5</v>
      </c>
      <c r="T2137" s="30">
        <v>12363.330000000002</v>
      </c>
      <c r="U2137" s="31">
        <v>0.70910292242633732</v>
      </c>
      <c r="V2137" s="26">
        <v>79859.25</v>
      </c>
      <c r="W2137" s="26">
        <v>52903.040000000001</v>
      </c>
      <c r="X2137" s="27">
        <v>-26956.21</v>
      </c>
      <c r="Y2137" s="28">
        <v>-0.33754649586616453</v>
      </c>
      <c r="Z2137" s="29">
        <v>3298.4</v>
      </c>
      <c r="AA2137" s="29">
        <v>3767.25</v>
      </c>
      <c r="AB2137" s="30">
        <v>468.84999999999991</v>
      </c>
      <c r="AC2137" s="32">
        <v>0.14214467620664561</v>
      </c>
      <c r="AD2137" s="26">
        <v>22202</v>
      </c>
      <c r="AE2137" s="26">
        <v>22698.799999999999</v>
      </c>
      <c r="AF2137" s="27">
        <v>496.79999999999927</v>
      </c>
      <c r="AG2137" s="33">
        <v>2.2376362489865746E-2</v>
      </c>
      <c r="AH2137" s="34">
        <v>161.94999999999999</v>
      </c>
      <c r="AI2137" s="34">
        <v>246</v>
      </c>
      <c r="AJ2137" s="34">
        <v>84.050000000000011</v>
      </c>
      <c r="AK2137" s="32">
        <v>0.518987341772152</v>
      </c>
      <c r="AL2137" s="35">
        <v>44323</v>
      </c>
      <c r="AM2137" s="16"/>
    </row>
    <row r="2138" spans="1:39" ht="57.75" hidden="1" x14ac:dyDescent="0.25">
      <c r="A2138" s="25" t="s">
        <v>367</v>
      </c>
      <c r="B2138" s="25" t="s">
        <v>1043</v>
      </c>
      <c r="C2138" s="39">
        <v>636838</v>
      </c>
      <c r="D2138" s="25" t="s">
        <v>2654</v>
      </c>
      <c r="E2138" s="25" t="s">
        <v>53</v>
      </c>
      <c r="F2138" s="25" t="s">
        <v>54</v>
      </c>
      <c r="G2138" s="25" t="s">
        <v>104</v>
      </c>
      <c r="H2138" s="25" t="s">
        <v>56</v>
      </c>
      <c r="I2138" s="25" t="s">
        <v>56</v>
      </c>
      <c r="J2138" s="25" t="s">
        <v>64</v>
      </c>
      <c r="K2138" s="25" t="s">
        <v>65</v>
      </c>
      <c r="L2138" s="25" t="s">
        <v>1045</v>
      </c>
      <c r="M2138" s="25" t="s">
        <v>421</v>
      </c>
      <c r="N2138" s="26">
        <v>5585.32</v>
      </c>
      <c r="O2138" s="26">
        <v>4097.34</v>
      </c>
      <c r="P2138" s="27">
        <v>-1487.9799999999996</v>
      </c>
      <c r="Q2138" s="28">
        <v>-0.26640908667721808</v>
      </c>
      <c r="R2138" s="29">
        <v>1145.25</v>
      </c>
      <c r="S2138" s="29">
        <v>741.85</v>
      </c>
      <c r="T2138" s="30">
        <v>-403.4</v>
      </c>
      <c r="U2138" s="31">
        <v>-0.35223750272866183</v>
      </c>
      <c r="V2138" s="26">
        <v>455.32</v>
      </c>
      <c r="W2138" s="26">
        <v>251.18</v>
      </c>
      <c r="X2138" s="27">
        <v>-204.14</v>
      </c>
      <c r="Y2138" s="28">
        <v>-0.44834402178687516</v>
      </c>
      <c r="Z2138" s="29">
        <v>134.55000000000001</v>
      </c>
      <c r="AA2138" s="29">
        <v>40.28</v>
      </c>
      <c r="AB2138" s="30">
        <v>-94.27000000000001</v>
      </c>
      <c r="AC2138" s="32">
        <v>-0.70063173541434409</v>
      </c>
      <c r="AD2138" s="26">
        <v>3850.2</v>
      </c>
      <c r="AE2138" s="26">
        <v>3064.03</v>
      </c>
      <c r="AF2138" s="27">
        <v>-786.16999999999962</v>
      </c>
      <c r="AG2138" s="33">
        <v>-0.20418939275881764</v>
      </c>
      <c r="AH2138" s="34">
        <v>6</v>
      </c>
      <c r="AI2138" s="34">
        <v>0</v>
      </c>
      <c r="AJ2138" s="34">
        <v>-6</v>
      </c>
      <c r="AK2138" s="32">
        <v>-1</v>
      </c>
      <c r="AL2138" s="35">
        <v>44130.041666666664</v>
      </c>
      <c r="AM2138" s="16"/>
    </row>
    <row r="2139" spans="1:39" ht="66" hidden="1" x14ac:dyDescent="0.25">
      <c r="A2139" s="25" t="s">
        <v>367</v>
      </c>
      <c r="B2139" s="25" t="s">
        <v>51</v>
      </c>
      <c r="C2139" s="39">
        <v>636881</v>
      </c>
      <c r="D2139" s="25" t="s">
        <v>428</v>
      </c>
      <c r="E2139" s="25" t="s">
        <v>53</v>
      </c>
      <c r="F2139" s="25" t="s">
        <v>54</v>
      </c>
      <c r="G2139" s="25" t="s">
        <v>74</v>
      </c>
      <c r="H2139" s="17"/>
      <c r="I2139" s="17"/>
      <c r="J2139" s="25" t="s">
        <v>64</v>
      </c>
      <c r="K2139" s="25" t="s">
        <v>65</v>
      </c>
      <c r="L2139" s="25" t="s">
        <v>378</v>
      </c>
      <c r="M2139" s="25" t="s">
        <v>379</v>
      </c>
      <c r="N2139" s="26">
        <v>14341.04</v>
      </c>
      <c r="O2139" s="26">
        <v>10646.73</v>
      </c>
      <c r="P2139" s="27">
        <v>-3694.3100000000013</v>
      </c>
      <c r="Q2139" s="28">
        <v>-0.25760405103116657</v>
      </c>
      <c r="R2139" s="29">
        <v>680.87</v>
      </c>
      <c r="S2139" s="29">
        <v>1438.39</v>
      </c>
      <c r="T2139" s="30">
        <v>757.5200000000001</v>
      </c>
      <c r="U2139" s="31">
        <v>1.1125765564645234</v>
      </c>
      <c r="V2139" s="26">
        <v>1145.78</v>
      </c>
      <c r="W2139" s="26">
        <v>842.94</v>
      </c>
      <c r="X2139" s="27">
        <v>-302.83999999999992</v>
      </c>
      <c r="Y2139" s="28">
        <v>-0.26430902965665304</v>
      </c>
      <c r="Z2139" s="29">
        <v>0</v>
      </c>
      <c r="AA2139" s="29">
        <v>0</v>
      </c>
      <c r="AB2139" s="30">
        <v>0</v>
      </c>
      <c r="AC2139" s="19"/>
      <c r="AD2139" s="26">
        <v>12514.39</v>
      </c>
      <c r="AE2139" s="26">
        <v>8365.4</v>
      </c>
      <c r="AF2139" s="27">
        <v>-4148.99</v>
      </c>
      <c r="AG2139" s="33">
        <v>-0.33153753399086971</v>
      </c>
      <c r="AH2139" s="34">
        <v>0</v>
      </c>
      <c r="AI2139" s="34">
        <v>0</v>
      </c>
      <c r="AJ2139" s="34">
        <v>0</v>
      </c>
      <c r="AK2139" s="19"/>
      <c r="AL2139" s="35">
        <v>44355.041666666664</v>
      </c>
      <c r="AM2139" s="16"/>
    </row>
    <row r="2140" spans="1:39" ht="49.5" hidden="1" x14ac:dyDescent="0.25">
      <c r="A2140" s="25" t="s">
        <v>367</v>
      </c>
      <c r="B2140" s="25" t="s">
        <v>51</v>
      </c>
      <c r="C2140" s="39">
        <v>636885</v>
      </c>
      <c r="D2140" s="25" t="s">
        <v>429</v>
      </c>
      <c r="E2140" s="25" t="s">
        <v>53</v>
      </c>
      <c r="F2140" s="25" t="s">
        <v>54</v>
      </c>
      <c r="G2140" s="25" t="s">
        <v>104</v>
      </c>
      <c r="H2140" s="17"/>
      <c r="I2140" s="17"/>
      <c r="J2140" s="25" t="s">
        <v>64</v>
      </c>
      <c r="K2140" s="25" t="s">
        <v>65</v>
      </c>
      <c r="L2140" s="25" t="s">
        <v>378</v>
      </c>
      <c r="M2140" s="25" t="s">
        <v>421</v>
      </c>
      <c r="N2140" s="26">
        <v>7765.89</v>
      </c>
      <c r="O2140" s="26">
        <v>6553.44</v>
      </c>
      <c r="P2140" s="27">
        <v>-1212.4500000000007</v>
      </c>
      <c r="Q2140" s="28">
        <v>-0.15612505456554249</v>
      </c>
      <c r="R2140" s="29">
        <v>3329.21</v>
      </c>
      <c r="S2140" s="29">
        <v>778.17</v>
      </c>
      <c r="T2140" s="30">
        <v>-2551.04</v>
      </c>
      <c r="U2140" s="31">
        <v>-0.76625986345108899</v>
      </c>
      <c r="V2140" s="26">
        <v>227.68</v>
      </c>
      <c r="W2140" s="26">
        <v>588.61</v>
      </c>
      <c r="X2140" s="27">
        <v>360.93</v>
      </c>
      <c r="Y2140" s="28">
        <v>1.5852512297962051</v>
      </c>
      <c r="Z2140" s="29">
        <v>358.8</v>
      </c>
      <c r="AA2140" s="29">
        <v>0</v>
      </c>
      <c r="AB2140" s="30">
        <v>-358.8</v>
      </c>
      <c r="AC2140" s="32">
        <v>-1</v>
      </c>
      <c r="AD2140" s="26">
        <v>3850.2</v>
      </c>
      <c r="AE2140" s="26">
        <v>5186.66</v>
      </c>
      <c r="AF2140" s="27">
        <v>1336.46</v>
      </c>
      <c r="AG2140" s="33">
        <v>0.3471144356137344</v>
      </c>
      <c r="AH2140" s="34">
        <v>18</v>
      </c>
      <c r="AI2140" s="34">
        <v>0</v>
      </c>
      <c r="AJ2140" s="34">
        <v>-18</v>
      </c>
      <c r="AK2140" s="32">
        <v>-1</v>
      </c>
      <c r="AL2140" s="35">
        <v>44249.041666666664</v>
      </c>
      <c r="AM2140" s="16"/>
    </row>
    <row r="2141" spans="1:39" ht="66" hidden="1" x14ac:dyDescent="0.25">
      <c r="A2141" s="25" t="s">
        <v>367</v>
      </c>
      <c r="B2141" s="25" t="s">
        <v>1043</v>
      </c>
      <c r="C2141" s="39">
        <v>636886</v>
      </c>
      <c r="D2141" s="25" t="s">
        <v>2594</v>
      </c>
      <c r="E2141" s="25" t="s">
        <v>53</v>
      </c>
      <c r="F2141" s="25" t="s">
        <v>54</v>
      </c>
      <c r="G2141" s="25" t="s">
        <v>104</v>
      </c>
      <c r="H2141" s="25" t="s">
        <v>56</v>
      </c>
      <c r="I2141" s="25" t="s">
        <v>56</v>
      </c>
      <c r="J2141" s="25" t="s">
        <v>64</v>
      </c>
      <c r="K2141" s="25" t="s">
        <v>65</v>
      </c>
      <c r="L2141" s="25" t="s">
        <v>1045</v>
      </c>
      <c r="M2141" s="25" t="s">
        <v>421</v>
      </c>
      <c r="N2141" s="26">
        <v>6087.6</v>
      </c>
      <c r="O2141" s="26">
        <v>5659.77</v>
      </c>
      <c r="P2141" s="27">
        <v>-427.82999999999993</v>
      </c>
      <c r="Q2141" s="28">
        <v>-7.0278927656219181E-2</v>
      </c>
      <c r="R2141" s="29">
        <v>1187.24</v>
      </c>
      <c r="S2141" s="29">
        <v>917.14</v>
      </c>
      <c r="T2141" s="30">
        <v>-270.10000000000002</v>
      </c>
      <c r="U2141" s="31">
        <v>-0.2275024426400728</v>
      </c>
      <c r="V2141" s="26">
        <v>227.68</v>
      </c>
      <c r="W2141" s="26">
        <v>227.38</v>
      </c>
      <c r="X2141" s="27">
        <v>-0.30000000000001137</v>
      </c>
      <c r="Y2141" s="28">
        <v>-1.3176387912860654E-3</v>
      </c>
      <c r="Z2141" s="29">
        <v>89.7</v>
      </c>
      <c r="AA2141" s="29">
        <v>0</v>
      </c>
      <c r="AB2141" s="30">
        <v>-89.7</v>
      </c>
      <c r="AC2141" s="32">
        <v>-1</v>
      </c>
      <c r="AD2141" s="26">
        <v>4582.9799999999996</v>
      </c>
      <c r="AE2141" s="26">
        <v>4515.25</v>
      </c>
      <c r="AF2141" s="27">
        <v>-67.729999999999563</v>
      </c>
      <c r="AG2141" s="33">
        <v>-1.4778593840688716E-2</v>
      </c>
      <c r="AH2141" s="34">
        <v>6</v>
      </c>
      <c r="AI2141" s="34">
        <v>0</v>
      </c>
      <c r="AJ2141" s="34">
        <v>-6</v>
      </c>
      <c r="AK2141" s="32">
        <v>-1</v>
      </c>
      <c r="AL2141" s="35">
        <v>44130.041666666664</v>
      </c>
      <c r="AM2141" s="16"/>
    </row>
    <row r="2142" spans="1:39" ht="57.75" hidden="1" x14ac:dyDescent="0.25">
      <c r="A2142" s="25" t="s">
        <v>367</v>
      </c>
      <c r="B2142" s="25" t="s">
        <v>1043</v>
      </c>
      <c r="C2142" s="39">
        <v>636920</v>
      </c>
      <c r="D2142" s="25" t="s">
        <v>2660</v>
      </c>
      <c r="E2142" s="25" t="s">
        <v>53</v>
      </c>
      <c r="F2142" s="25" t="s">
        <v>54</v>
      </c>
      <c r="G2142" s="25" t="s">
        <v>990</v>
      </c>
      <c r="H2142" s="17"/>
      <c r="I2142" s="17"/>
      <c r="J2142" s="25" t="s">
        <v>381</v>
      </c>
      <c r="K2142" s="25" t="s">
        <v>65</v>
      </c>
      <c r="L2142" s="25" t="s">
        <v>1045</v>
      </c>
      <c r="M2142" s="25" t="s">
        <v>1989</v>
      </c>
      <c r="N2142" s="26">
        <v>1776.19</v>
      </c>
      <c r="O2142" s="26">
        <v>12648.61</v>
      </c>
      <c r="P2142" s="27">
        <v>10872.42</v>
      </c>
      <c r="Q2142" s="28">
        <v>6.1212032496523454</v>
      </c>
      <c r="R2142" s="29">
        <v>1776.19</v>
      </c>
      <c r="S2142" s="29">
        <v>2548.5500000000002</v>
      </c>
      <c r="T2142" s="30">
        <v>772.36000000000013</v>
      </c>
      <c r="U2142" s="31">
        <v>0.43484086724956234</v>
      </c>
      <c r="V2142" s="26">
        <v>0</v>
      </c>
      <c r="W2142" s="26">
        <v>0</v>
      </c>
      <c r="X2142" s="27">
        <v>0</v>
      </c>
      <c r="Y2142" s="18"/>
      <c r="Z2142" s="29">
        <v>0</v>
      </c>
      <c r="AA2142" s="29">
        <v>0</v>
      </c>
      <c r="AB2142" s="30">
        <v>0</v>
      </c>
      <c r="AC2142" s="19"/>
      <c r="AD2142" s="26">
        <v>0</v>
      </c>
      <c r="AE2142" s="26">
        <v>10100.06</v>
      </c>
      <c r="AF2142" s="27">
        <v>10100.06</v>
      </c>
      <c r="AG2142" s="18"/>
      <c r="AH2142" s="34">
        <v>1</v>
      </c>
      <c r="AI2142" s="34">
        <v>0</v>
      </c>
      <c r="AJ2142" s="34">
        <v>-1</v>
      </c>
      <c r="AK2142" s="32">
        <v>-1</v>
      </c>
      <c r="AL2142" s="35">
        <v>44084.041666666664</v>
      </c>
      <c r="AM2142" s="16"/>
    </row>
    <row r="2143" spans="1:39" ht="41.25" hidden="1" x14ac:dyDescent="0.25">
      <c r="A2143" s="25" t="s">
        <v>367</v>
      </c>
      <c r="B2143" s="25" t="s">
        <v>51</v>
      </c>
      <c r="C2143" s="39">
        <v>636962</v>
      </c>
      <c r="D2143" s="25" t="s">
        <v>477</v>
      </c>
      <c r="E2143" s="25" t="s">
        <v>53</v>
      </c>
      <c r="F2143" s="25" t="s">
        <v>54</v>
      </c>
      <c r="G2143" s="25" t="s">
        <v>74</v>
      </c>
      <c r="H2143" s="17"/>
      <c r="I2143" s="17"/>
      <c r="J2143" s="25" t="s">
        <v>185</v>
      </c>
      <c r="K2143" s="25" t="s">
        <v>65</v>
      </c>
      <c r="L2143" s="25" t="s">
        <v>373</v>
      </c>
      <c r="M2143" s="25" t="s">
        <v>379</v>
      </c>
      <c r="N2143" s="26">
        <v>478780.43</v>
      </c>
      <c r="O2143" s="26">
        <v>415056.76</v>
      </c>
      <c r="P2143" s="27">
        <v>-63723.669999999984</v>
      </c>
      <c r="Q2143" s="28">
        <v>-0.13309581178996807</v>
      </c>
      <c r="R2143" s="29">
        <v>24357.67</v>
      </c>
      <c r="S2143" s="29">
        <v>46526.69</v>
      </c>
      <c r="T2143" s="30">
        <v>22169.020000000004</v>
      </c>
      <c r="U2143" s="31">
        <v>0.91014534641449718</v>
      </c>
      <c r="V2143" s="26">
        <v>141.76</v>
      </c>
      <c r="W2143" s="26">
        <v>102.4</v>
      </c>
      <c r="X2143" s="27">
        <v>-39.359999999999985</v>
      </c>
      <c r="Y2143" s="28">
        <v>-0.27765237020316019</v>
      </c>
      <c r="Z2143" s="29">
        <v>924</v>
      </c>
      <c r="AA2143" s="29">
        <v>2652.67</v>
      </c>
      <c r="AB2143" s="30">
        <v>1728.67</v>
      </c>
      <c r="AC2143" s="32">
        <v>1.8708549783549784</v>
      </c>
      <c r="AD2143" s="26">
        <v>453357</v>
      </c>
      <c r="AE2143" s="26">
        <v>365775</v>
      </c>
      <c r="AF2143" s="27">
        <v>-87582</v>
      </c>
      <c r="AG2143" s="33">
        <v>-0.19318550281566182</v>
      </c>
      <c r="AH2143" s="34">
        <v>156</v>
      </c>
      <c r="AI2143" s="34">
        <v>181.5</v>
      </c>
      <c r="AJ2143" s="34">
        <v>25.5</v>
      </c>
      <c r="AK2143" s="32">
        <v>0.16346153846153846</v>
      </c>
      <c r="AL2143" s="35">
        <v>44433.041666666664</v>
      </c>
      <c r="AM2143" s="16"/>
    </row>
    <row r="2144" spans="1:39" ht="41.25" hidden="1" x14ac:dyDescent="0.25">
      <c r="A2144" s="25" t="s">
        <v>367</v>
      </c>
      <c r="B2144" s="25" t="s">
        <v>1136</v>
      </c>
      <c r="C2144" s="39">
        <v>636967</v>
      </c>
      <c r="D2144" s="25" t="s">
        <v>2661</v>
      </c>
      <c r="E2144" s="25" t="s">
        <v>171</v>
      </c>
      <c r="F2144" s="25" t="s">
        <v>54</v>
      </c>
      <c r="G2144" s="25" t="s">
        <v>74</v>
      </c>
      <c r="H2144" s="17"/>
      <c r="I2144" s="17"/>
      <c r="J2144" s="25" t="s">
        <v>185</v>
      </c>
      <c r="K2144" s="25" t="s">
        <v>65</v>
      </c>
      <c r="L2144" s="25" t="s">
        <v>373</v>
      </c>
      <c r="M2144" s="25" t="s">
        <v>379</v>
      </c>
      <c r="N2144" s="26">
        <v>335532.59999999998</v>
      </c>
      <c r="O2144" s="26">
        <v>286612.40000000002</v>
      </c>
      <c r="P2144" s="27">
        <v>-48920.199999999953</v>
      </c>
      <c r="Q2144" s="28">
        <v>-0.14579864966921235</v>
      </c>
      <c r="R2144" s="29">
        <v>18557.310000000001</v>
      </c>
      <c r="S2144" s="29">
        <v>34047.46</v>
      </c>
      <c r="T2144" s="30">
        <v>15490.149999999998</v>
      </c>
      <c r="U2144" s="31">
        <v>0.83471957950802123</v>
      </c>
      <c r="V2144" s="26">
        <v>8470.91</v>
      </c>
      <c r="W2144" s="26">
        <v>11561.34</v>
      </c>
      <c r="X2144" s="27">
        <v>3090.4300000000003</v>
      </c>
      <c r="Y2144" s="28">
        <v>0.36482857213687792</v>
      </c>
      <c r="Z2144" s="29">
        <v>2190.46</v>
      </c>
      <c r="AA2144" s="29">
        <v>3680</v>
      </c>
      <c r="AB2144" s="30">
        <v>1489.54</v>
      </c>
      <c r="AC2144" s="32">
        <v>0.68001241748308572</v>
      </c>
      <c r="AD2144" s="26">
        <v>306313.92</v>
      </c>
      <c r="AE2144" s="26">
        <v>236337.15</v>
      </c>
      <c r="AF2144" s="27">
        <v>-69976.76999999999</v>
      </c>
      <c r="AG2144" s="33">
        <v>-0.22844789423869472</v>
      </c>
      <c r="AH2144" s="34">
        <v>139.41</v>
      </c>
      <c r="AI2144" s="34">
        <v>167.5</v>
      </c>
      <c r="AJ2144" s="34">
        <v>28.090000000000003</v>
      </c>
      <c r="AK2144" s="32">
        <v>0.20149200200846426</v>
      </c>
      <c r="AL2144" s="35">
        <v>44603.041666666664</v>
      </c>
      <c r="AM2144" s="16"/>
    </row>
    <row r="2145" spans="1:39" ht="74.25" hidden="1" x14ac:dyDescent="0.25">
      <c r="A2145" s="25" t="s">
        <v>367</v>
      </c>
      <c r="B2145" s="25" t="s">
        <v>51</v>
      </c>
      <c r="C2145" s="39">
        <v>636974</v>
      </c>
      <c r="D2145" s="25" t="s">
        <v>479</v>
      </c>
      <c r="E2145" s="25" t="s">
        <v>53</v>
      </c>
      <c r="F2145" s="25" t="s">
        <v>54</v>
      </c>
      <c r="G2145" s="25" t="s">
        <v>104</v>
      </c>
      <c r="H2145" s="17"/>
      <c r="I2145" s="17"/>
      <c r="J2145" s="25" t="s">
        <v>64</v>
      </c>
      <c r="K2145" s="25" t="s">
        <v>65</v>
      </c>
      <c r="L2145" s="25" t="s">
        <v>378</v>
      </c>
      <c r="M2145" s="25" t="s">
        <v>379</v>
      </c>
      <c r="N2145" s="26">
        <v>9642.1299999999992</v>
      </c>
      <c r="O2145" s="26">
        <v>7318.18</v>
      </c>
      <c r="P2145" s="27">
        <v>-2323.9499999999989</v>
      </c>
      <c r="Q2145" s="28">
        <v>-0.2410203969454881</v>
      </c>
      <c r="R2145" s="29">
        <v>2653.9</v>
      </c>
      <c r="S2145" s="29">
        <v>1086.0999999999999</v>
      </c>
      <c r="T2145" s="30">
        <v>-1567.8000000000002</v>
      </c>
      <c r="U2145" s="31">
        <v>-0.59075323109386191</v>
      </c>
      <c r="V2145" s="26">
        <v>683.01</v>
      </c>
      <c r="W2145" s="26">
        <v>148.36000000000001</v>
      </c>
      <c r="X2145" s="27">
        <v>-534.65</v>
      </c>
      <c r="Y2145" s="28">
        <v>-0.78278502510944203</v>
      </c>
      <c r="Z2145" s="29">
        <v>269.10000000000002</v>
      </c>
      <c r="AA2145" s="29">
        <v>0</v>
      </c>
      <c r="AB2145" s="30">
        <v>-269.10000000000002</v>
      </c>
      <c r="AC2145" s="32">
        <v>-1</v>
      </c>
      <c r="AD2145" s="26">
        <v>6036.12</v>
      </c>
      <c r="AE2145" s="26">
        <v>6083.72</v>
      </c>
      <c r="AF2145" s="27">
        <v>47.600000000000364</v>
      </c>
      <c r="AG2145" s="33">
        <v>7.8858604534039027E-3</v>
      </c>
      <c r="AH2145" s="34">
        <v>18</v>
      </c>
      <c r="AI2145" s="34">
        <v>0</v>
      </c>
      <c r="AJ2145" s="34">
        <v>-18</v>
      </c>
      <c r="AK2145" s="32">
        <v>-1</v>
      </c>
      <c r="AL2145" s="35">
        <v>44286.041666666664</v>
      </c>
      <c r="AM2145" s="16"/>
    </row>
    <row r="2146" spans="1:39" ht="66" hidden="1" x14ac:dyDescent="0.25">
      <c r="A2146" s="25" t="s">
        <v>367</v>
      </c>
      <c r="B2146" s="25" t="s">
        <v>51</v>
      </c>
      <c r="C2146" s="39">
        <v>636975</v>
      </c>
      <c r="D2146" s="25" t="s">
        <v>478</v>
      </c>
      <c r="E2146" s="25" t="s">
        <v>53</v>
      </c>
      <c r="F2146" s="25" t="s">
        <v>54</v>
      </c>
      <c r="G2146" s="25" t="s">
        <v>74</v>
      </c>
      <c r="H2146" s="17"/>
      <c r="I2146" s="17"/>
      <c r="J2146" s="25" t="s">
        <v>64</v>
      </c>
      <c r="K2146" s="25" t="s">
        <v>65</v>
      </c>
      <c r="L2146" s="25" t="s">
        <v>378</v>
      </c>
      <c r="M2146" s="25" t="s">
        <v>379</v>
      </c>
      <c r="N2146" s="26">
        <v>6577.74</v>
      </c>
      <c r="O2146" s="26">
        <v>5523.58</v>
      </c>
      <c r="P2146" s="27">
        <v>-1054.1599999999999</v>
      </c>
      <c r="Q2146" s="28">
        <v>-0.16026173123291584</v>
      </c>
      <c r="R2146" s="29">
        <v>704.95</v>
      </c>
      <c r="S2146" s="29">
        <v>938.02</v>
      </c>
      <c r="T2146" s="30">
        <v>233.06999999999994</v>
      </c>
      <c r="U2146" s="31">
        <v>0.33061919285055669</v>
      </c>
      <c r="V2146" s="26">
        <v>241.67</v>
      </c>
      <c r="W2146" s="26">
        <v>0</v>
      </c>
      <c r="X2146" s="27">
        <v>-241.67</v>
      </c>
      <c r="Y2146" s="28">
        <v>-1</v>
      </c>
      <c r="Z2146" s="29">
        <v>0</v>
      </c>
      <c r="AA2146" s="29">
        <v>0</v>
      </c>
      <c r="AB2146" s="30">
        <v>0</v>
      </c>
      <c r="AC2146" s="19"/>
      <c r="AD2146" s="26">
        <v>5631.12</v>
      </c>
      <c r="AE2146" s="26">
        <v>4585.5600000000004</v>
      </c>
      <c r="AF2146" s="27">
        <v>-1045.5599999999995</v>
      </c>
      <c r="AG2146" s="33">
        <v>-0.18567531858671091</v>
      </c>
      <c r="AH2146" s="34">
        <v>0</v>
      </c>
      <c r="AI2146" s="34">
        <v>0</v>
      </c>
      <c r="AJ2146" s="34">
        <v>0</v>
      </c>
      <c r="AK2146" s="19"/>
      <c r="AL2146" s="35">
        <v>44421.041666666664</v>
      </c>
      <c r="AM2146" s="16"/>
    </row>
    <row r="2147" spans="1:39" ht="57.75" hidden="1" x14ac:dyDescent="0.25">
      <c r="A2147" s="25" t="s">
        <v>367</v>
      </c>
      <c r="B2147" s="25" t="s">
        <v>1043</v>
      </c>
      <c r="C2147" s="39">
        <v>636995</v>
      </c>
      <c r="D2147" s="25" t="s">
        <v>2502</v>
      </c>
      <c r="E2147" s="25" t="s">
        <v>53</v>
      </c>
      <c r="F2147" s="25" t="s">
        <v>54</v>
      </c>
      <c r="G2147" s="25" t="s">
        <v>74</v>
      </c>
      <c r="H2147" s="25" t="s">
        <v>75</v>
      </c>
      <c r="I2147" s="25" t="s">
        <v>56</v>
      </c>
      <c r="J2147" s="25" t="s">
        <v>376</v>
      </c>
      <c r="K2147" s="25" t="s">
        <v>65</v>
      </c>
      <c r="L2147" s="25" t="s">
        <v>1045</v>
      </c>
      <c r="M2147" s="25" t="s">
        <v>387</v>
      </c>
      <c r="N2147" s="26">
        <v>63385.120000000003</v>
      </c>
      <c r="O2147" s="26">
        <v>50765.5</v>
      </c>
      <c r="P2147" s="27">
        <v>-12619.620000000003</v>
      </c>
      <c r="Q2147" s="28">
        <v>-0.19909436157886901</v>
      </c>
      <c r="R2147" s="29">
        <v>18615.04</v>
      </c>
      <c r="S2147" s="29">
        <v>12363.36</v>
      </c>
      <c r="T2147" s="30">
        <v>-6251.68</v>
      </c>
      <c r="U2147" s="31">
        <v>-0.33584026679502166</v>
      </c>
      <c r="V2147" s="26">
        <v>19144.28</v>
      </c>
      <c r="W2147" s="26">
        <v>21841.29</v>
      </c>
      <c r="X2147" s="27">
        <v>2697.010000000002</v>
      </c>
      <c r="Y2147" s="28">
        <v>0.14087811085086524</v>
      </c>
      <c r="Z2147" s="29">
        <v>2757.88</v>
      </c>
      <c r="AA2147" s="29">
        <v>2248.25</v>
      </c>
      <c r="AB2147" s="30">
        <v>-509.63000000000011</v>
      </c>
      <c r="AC2147" s="32">
        <v>-0.18479049124689984</v>
      </c>
      <c r="AD2147" s="26">
        <v>22867.919999999998</v>
      </c>
      <c r="AE2147" s="26">
        <v>14312.6</v>
      </c>
      <c r="AF2147" s="27">
        <v>-8555.3199999999979</v>
      </c>
      <c r="AG2147" s="33">
        <v>-0.37411885296082892</v>
      </c>
      <c r="AH2147" s="34">
        <v>136</v>
      </c>
      <c r="AI2147" s="34">
        <v>109.5</v>
      </c>
      <c r="AJ2147" s="34">
        <v>-26.5</v>
      </c>
      <c r="AK2147" s="32">
        <v>-0.19485294117647059</v>
      </c>
      <c r="AL2147" s="35">
        <v>44095.041666666664</v>
      </c>
      <c r="AM2147" s="16"/>
    </row>
    <row r="2148" spans="1:39" ht="49.5" hidden="1" x14ac:dyDescent="0.25">
      <c r="A2148" s="25" t="s">
        <v>367</v>
      </c>
      <c r="B2148" s="25" t="s">
        <v>1136</v>
      </c>
      <c r="C2148" s="39">
        <v>636996</v>
      </c>
      <c r="D2148" s="25" t="s">
        <v>4869</v>
      </c>
      <c r="E2148" s="25" t="s">
        <v>53</v>
      </c>
      <c r="F2148" s="25" t="s">
        <v>63</v>
      </c>
      <c r="G2148" s="25" t="s">
        <v>56</v>
      </c>
      <c r="H2148" s="17"/>
      <c r="I2148" s="17"/>
      <c r="J2148" s="25" t="s">
        <v>401</v>
      </c>
      <c r="K2148" s="25" t="s">
        <v>65</v>
      </c>
      <c r="L2148" s="25" t="s">
        <v>402</v>
      </c>
      <c r="M2148" s="25" t="s">
        <v>535</v>
      </c>
      <c r="N2148" s="26">
        <v>0</v>
      </c>
      <c r="O2148" s="26">
        <v>0</v>
      </c>
      <c r="P2148" s="27">
        <v>0</v>
      </c>
      <c r="Q2148" s="18"/>
      <c r="R2148" s="29">
        <v>0</v>
      </c>
      <c r="S2148" s="29">
        <v>0</v>
      </c>
      <c r="T2148" s="30">
        <v>0</v>
      </c>
      <c r="U2148" s="19"/>
      <c r="V2148" s="26">
        <v>0</v>
      </c>
      <c r="W2148" s="26">
        <v>0</v>
      </c>
      <c r="X2148" s="27">
        <v>0</v>
      </c>
      <c r="Y2148" s="18"/>
      <c r="Z2148" s="29">
        <v>0</v>
      </c>
      <c r="AA2148" s="29">
        <v>0</v>
      </c>
      <c r="AB2148" s="30">
        <v>0</v>
      </c>
      <c r="AC2148" s="19"/>
      <c r="AD2148" s="26">
        <v>0</v>
      </c>
      <c r="AE2148" s="26">
        <v>0</v>
      </c>
      <c r="AF2148" s="27">
        <v>0</v>
      </c>
      <c r="AG2148" s="18"/>
      <c r="AH2148" s="34">
        <v>0</v>
      </c>
      <c r="AI2148" s="34">
        <v>0</v>
      </c>
      <c r="AJ2148" s="34">
        <v>0</v>
      </c>
      <c r="AK2148" s="19"/>
      <c r="AL2148" s="35">
        <v>44511.041666666664</v>
      </c>
      <c r="AM2148" s="16"/>
    </row>
    <row r="2149" spans="1:39" ht="24.75" hidden="1" x14ac:dyDescent="0.25">
      <c r="A2149" s="25" t="s">
        <v>367</v>
      </c>
      <c r="B2149" s="25" t="s">
        <v>1136</v>
      </c>
      <c r="C2149" s="39">
        <v>637022</v>
      </c>
      <c r="D2149" s="25" t="s">
        <v>5729</v>
      </c>
      <c r="E2149" s="25" t="s">
        <v>53</v>
      </c>
      <c r="F2149" s="25" t="s">
        <v>63</v>
      </c>
      <c r="G2149" s="25" t="s">
        <v>56</v>
      </c>
      <c r="H2149" s="17"/>
      <c r="I2149" s="17"/>
      <c r="J2149" s="25" t="s">
        <v>381</v>
      </c>
      <c r="K2149" s="25" t="s">
        <v>65</v>
      </c>
      <c r="L2149" s="25" t="s">
        <v>384</v>
      </c>
      <c r="M2149" s="25" t="s">
        <v>419</v>
      </c>
      <c r="N2149" s="26">
        <v>0</v>
      </c>
      <c r="O2149" s="26">
        <v>0</v>
      </c>
      <c r="P2149" s="27">
        <v>0</v>
      </c>
      <c r="Q2149" s="18"/>
      <c r="R2149" s="29">
        <v>0</v>
      </c>
      <c r="S2149" s="29">
        <v>0</v>
      </c>
      <c r="T2149" s="30">
        <v>0</v>
      </c>
      <c r="U2149" s="19"/>
      <c r="V2149" s="26">
        <v>0</v>
      </c>
      <c r="W2149" s="26">
        <v>0</v>
      </c>
      <c r="X2149" s="27">
        <v>0</v>
      </c>
      <c r="Y2149" s="18"/>
      <c r="Z2149" s="29">
        <v>0</v>
      </c>
      <c r="AA2149" s="29">
        <v>0</v>
      </c>
      <c r="AB2149" s="30">
        <v>0</v>
      </c>
      <c r="AC2149" s="19"/>
      <c r="AD2149" s="26">
        <v>0</v>
      </c>
      <c r="AE2149" s="26">
        <v>0</v>
      </c>
      <c r="AF2149" s="27">
        <v>0</v>
      </c>
      <c r="AG2149" s="18"/>
      <c r="AH2149" s="34">
        <v>0</v>
      </c>
      <c r="AI2149" s="34">
        <v>0</v>
      </c>
      <c r="AJ2149" s="34">
        <v>0</v>
      </c>
      <c r="AK2149" s="19"/>
      <c r="AL2149" s="35">
        <v>44519.041666666664</v>
      </c>
      <c r="AM2149" s="16"/>
    </row>
    <row r="2150" spans="1:39" ht="33" hidden="1" x14ac:dyDescent="0.25">
      <c r="A2150" s="25" t="s">
        <v>367</v>
      </c>
      <c r="B2150" s="25" t="s">
        <v>1043</v>
      </c>
      <c r="C2150" s="39">
        <v>637043</v>
      </c>
      <c r="D2150" s="25" t="s">
        <v>2503</v>
      </c>
      <c r="E2150" s="25" t="s">
        <v>53</v>
      </c>
      <c r="F2150" s="25" t="s">
        <v>54</v>
      </c>
      <c r="G2150" s="25" t="s">
        <v>74</v>
      </c>
      <c r="H2150" s="25" t="s">
        <v>56</v>
      </c>
      <c r="I2150" s="25" t="s">
        <v>56</v>
      </c>
      <c r="J2150" s="25" t="s">
        <v>381</v>
      </c>
      <c r="K2150" s="25" t="s">
        <v>65</v>
      </c>
      <c r="L2150" s="25" t="s">
        <v>1045</v>
      </c>
      <c r="M2150" s="25" t="s">
        <v>1989</v>
      </c>
      <c r="N2150" s="26">
        <v>15458.52</v>
      </c>
      <c r="O2150" s="26">
        <v>4060.98</v>
      </c>
      <c r="P2150" s="27">
        <v>-11397.54</v>
      </c>
      <c r="Q2150" s="28">
        <v>-0.73729826658696951</v>
      </c>
      <c r="R2150" s="29">
        <v>207.28</v>
      </c>
      <c r="S2150" s="29">
        <v>261.45999999999998</v>
      </c>
      <c r="T2150" s="30">
        <v>54.179999999999978</v>
      </c>
      <c r="U2150" s="31">
        <v>0.26138556541875713</v>
      </c>
      <c r="V2150" s="26">
        <v>1074.1600000000001</v>
      </c>
      <c r="W2150" s="26">
        <v>531.32000000000005</v>
      </c>
      <c r="X2150" s="27">
        <v>-542.84</v>
      </c>
      <c r="Y2150" s="28">
        <v>-0.50536232963431893</v>
      </c>
      <c r="Z2150" s="29">
        <v>28</v>
      </c>
      <c r="AA2150" s="29">
        <v>0</v>
      </c>
      <c r="AB2150" s="30">
        <v>-28</v>
      </c>
      <c r="AC2150" s="32">
        <v>-1</v>
      </c>
      <c r="AD2150" s="26">
        <v>14149.08</v>
      </c>
      <c r="AE2150" s="26">
        <v>3268.2</v>
      </c>
      <c r="AF2150" s="27">
        <v>-10880.880000000001</v>
      </c>
      <c r="AG2150" s="33">
        <v>-0.7690167841301343</v>
      </c>
      <c r="AH2150" s="34">
        <v>2</v>
      </c>
      <c r="AI2150" s="34">
        <v>0</v>
      </c>
      <c r="AJ2150" s="34">
        <v>-2</v>
      </c>
      <c r="AK2150" s="32">
        <v>-1</v>
      </c>
      <c r="AL2150" s="35">
        <v>43972</v>
      </c>
      <c r="AM2150" s="16"/>
    </row>
    <row r="2151" spans="1:39" ht="24.75" hidden="1" x14ac:dyDescent="0.25">
      <c r="A2151" s="25" t="s">
        <v>367</v>
      </c>
      <c r="B2151" s="25" t="s">
        <v>1136</v>
      </c>
      <c r="C2151" s="39">
        <v>637117</v>
      </c>
      <c r="D2151" s="25" t="s">
        <v>2665</v>
      </c>
      <c r="E2151" s="25" t="s">
        <v>171</v>
      </c>
      <c r="F2151" s="25" t="s">
        <v>54</v>
      </c>
      <c r="G2151" s="25" t="s">
        <v>990</v>
      </c>
      <c r="H2151" s="17"/>
      <c r="I2151" s="17"/>
      <c r="J2151" s="25" t="s">
        <v>376</v>
      </c>
      <c r="K2151" s="25" t="s">
        <v>65</v>
      </c>
      <c r="L2151" s="25" t="s">
        <v>460</v>
      </c>
      <c r="M2151" s="25" t="s">
        <v>374</v>
      </c>
      <c r="N2151" s="26">
        <v>74030.22</v>
      </c>
      <c r="O2151" s="26">
        <v>50362.73</v>
      </c>
      <c r="P2151" s="27">
        <v>-23667.489999999998</v>
      </c>
      <c r="Q2151" s="28">
        <v>-0.31970038722024596</v>
      </c>
      <c r="R2151" s="29">
        <v>17240.95</v>
      </c>
      <c r="S2151" s="29">
        <v>12555.53</v>
      </c>
      <c r="T2151" s="30">
        <v>-4685.42</v>
      </c>
      <c r="U2151" s="31">
        <v>-0.27176112685205861</v>
      </c>
      <c r="V2151" s="26">
        <v>51101</v>
      </c>
      <c r="W2151" s="26">
        <v>35575.910000000003</v>
      </c>
      <c r="X2151" s="27">
        <v>-15525.089999999997</v>
      </c>
      <c r="Y2151" s="28">
        <v>-0.3038118627815502</v>
      </c>
      <c r="Z2151" s="29">
        <v>1657.27</v>
      </c>
      <c r="AA2151" s="29">
        <v>1691.29</v>
      </c>
      <c r="AB2151" s="30">
        <v>34.019999999999982</v>
      </c>
      <c r="AC2151" s="32">
        <v>2.052773537202748E-2</v>
      </c>
      <c r="AD2151" s="26">
        <v>4031</v>
      </c>
      <c r="AE2151" s="26">
        <v>540</v>
      </c>
      <c r="AF2151" s="27">
        <v>-3491</v>
      </c>
      <c r="AG2151" s="33">
        <v>-0.86603820391962294</v>
      </c>
      <c r="AH2151" s="34">
        <v>77.52000000000001</v>
      </c>
      <c r="AI2151" s="34">
        <v>97</v>
      </c>
      <c r="AJ2151" s="34">
        <v>19.47999999999999</v>
      </c>
      <c r="AK2151" s="32">
        <v>0.25128998968008237</v>
      </c>
      <c r="AL2151" s="35">
        <v>44582.041666666664</v>
      </c>
      <c r="AM2151" s="16"/>
    </row>
    <row r="2152" spans="1:39" ht="49.5" hidden="1" x14ac:dyDescent="0.25">
      <c r="A2152" s="25" t="s">
        <v>367</v>
      </c>
      <c r="B2152" s="25" t="s">
        <v>1043</v>
      </c>
      <c r="C2152" s="39">
        <v>637146</v>
      </c>
      <c r="D2152" s="25" t="s">
        <v>2666</v>
      </c>
      <c r="E2152" s="25" t="s">
        <v>53</v>
      </c>
      <c r="F2152" s="25" t="s">
        <v>54</v>
      </c>
      <c r="G2152" s="25" t="s">
        <v>74</v>
      </c>
      <c r="H2152" s="25" t="s">
        <v>56</v>
      </c>
      <c r="I2152" s="25" t="s">
        <v>56</v>
      </c>
      <c r="J2152" s="25" t="s">
        <v>64</v>
      </c>
      <c r="K2152" s="25" t="s">
        <v>65</v>
      </c>
      <c r="L2152" s="25" t="s">
        <v>1045</v>
      </c>
      <c r="M2152" s="25" t="s">
        <v>421</v>
      </c>
      <c r="N2152" s="26">
        <v>5296.8</v>
      </c>
      <c r="O2152" s="26">
        <v>1178.83</v>
      </c>
      <c r="P2152" s="27">
        <v>-4117.97</v>
      </c>
      <c r="Q2152" s="28">
        <v>-0.77744487237577409</v>
      </c>
      <c r="R2152" s="29">
        <v>1129.22</v>
      </c>
      <c r="S2152" s="29">
        <v>362.56</v>
      </c>
      <c r="T2152" s="30">
        <v>-766.66000000000008</v>
      </c>
      <c r="U2152" s="31">
        <v>-0.6789288181222437</v>
      </c>
      <c r="V2152" s="26">
        <v>227.68</v>
      </c>
      <c r="W2152" s="26">
        <v>163.12</v>
      </c>
      <c r="X2152" s="27">
        <v>-64.56</v>
      </c>
      <c r="Y2152" s="28">
        <v>-0.28355586788475051</v>
      </c>
      <c r="Z2152" s="29">
        <v>89.7</v>
      </c>
      <c r="AA2152" s="29">
        <v>0</v>
      </c>
      <c r="AB2152" s="30">
        <v>-89.7</v>
      </c>
      <c r="AC2152" s="32">
        <v>-1</v>
      </c>
      <c r="AD2152" s="26">
        <v>3850.2</v>
      </c>
      <c r="AE2152" s="26">
        <v>653.15</v>
      </c>
      <c r="AF2152" s="27">
        <v>-3197.0499999999997</v>
      </c>
      <c r="AG2152" s="33">
        <v>-0.83035946184613785</v>
      </c>
      <c r="AH2152" s="34">
        <v>6</v>
      </c>
      <c r="AI2152" s="34">
        <v>0</v>
      </c>
      <c r="AJ2152" s="34">
        <v>-6</v>
      </c>
      <c r="AK2152" s="32">
        <v>-1</v>
      </c>
      <c r="AL2152" s="35">
        <v>44130.041666666664</v>
      </c>
      <c r="AM2152" s="16"/>
    </row>
    <row r="2153" spans="1:39" ht="74.25" hidden="1" x14ac:dyDescent="0.25">
      <c r="A2153" s="25" t="s">
        <v>367</v>
      </c>
      <c r="B2153" s="25" t="s">
        <v>51</v>
      </c>
      <c r="C2153" s="39">
        <v>637150</v>
      </c>
      <c r="D2153" s="25" t="s">
        <v>483</v>
      </c>
      <c r="E2153" s="25" t="s">
        <v>53</v>
      </c>
      <c r="F2153" s="25" t="s">
        <v>54</v>
      </c>
      <c r="G2153" s="25" t="s">
        <v>79</v>
      </c>
      <c r="H2153" s="17"/>
      <c r="I2153" s="17"/>
      <c r="J2153" s="25" t="s">
        <v>401</v>
      </c>
      <c r="K2153" s="25" t="s">
        <v>65</v>
      </c>
      <c r="L2153" s="25" t="s">
        <v>484</v>
      </c>
      <c r="M2153" s="25" t="s">
        <v>379</v>
      </c>
      <c r="N2153" s="26">
        <v>210889.1</v>
      </c>
      <c r="O2153" s="26">
        <v>194762.48</v>
      </c>
      <c r="P2153" s="27">
        <v>-16126.619999999995</v>
      </c>
      <c r="Q2153" s="28">
        <v>-7.6469670551963076E-2</v>
      </c>
      <c r="R2153" s="29">
        <v>11629.29</v>
      </c>
      <c r="S2153" s="29">
        <v>24342.81</v>
      </c>
      <c r="T2153" s="30">
        <v>12713.52</v>
      </c>
      <c r="U2153" s="31">
        <v>1.0932326909037438</v>
      </c>
      <c r="V2153" s="26">
        <v>28547.81</v>
      </c>
      <c r="W2153" s="26">
        <v>26663.77</v>
      </c>
      <c r="X2153" s="27">
        <v>-1884.0400000000009</v>
      </c>
      <c r="Y2153" s="28">
        <v>-6.5995955556660935E-2</v>
      </c>
      <c r="Z2153" s="29">
        <v>288</v>
      </c>
      <c r="AA2153" s="29">
        <v>308</v>
      </c>
      <c r="AB2153" s="30">
        <v>20</v>
      </c>
      <c r="AC2153" s="32">
        <v>6.9444444444444448E-2</v>
      </c>
      <c r="AD2153" s="26">
        <v>170424</v>
      </c>
      <c r="AE2153" s="26">
        <v>143447.9</v>
      </c>
      <c r="AF2153" s="27">
        <v>-26976.100000000006</v>
      </c>
      <c r="AG2153" s="33">
        <v>-0.1582881519034878</v>
      </c>
      <c r="AH2153" s="34">
        <v>18</v>
      </c>
      <c r="AI2153" s="34">
        <v>20</v>
      </c>
      <c r="AJ2153" s="34">
        <v>2</v>
      </c>
      <c r="AK2153" s="32">
        <v>0.1111111111111111</v>
      </c>
      <c r="AL2153" s="35">
        <v>44368.041666666664</v>
      </c>
      <c r="AM2153" s="16"/>
    </row>
    <row r="2154" spans="1:39" ht="24.75" hidden="1" x14ac:dyDescent="0.25">
      <c r="A2154" s="25" t="s">
        <v>367</v>
      </c>
      <c r="B2154" s="25" t="s">
        <v>1136</v>
      </c>
      <c r="C2154" s="39">
        <v>637163</v>
      </c>
      <c r="D2154" s="25" t="s">
        <v>2668</v>
      </c>
      <c r="E2154" s="25" t="s">
        <v>53</v>
      </c>
      <c r="F2154" s="25" t="s">
        <v>54</v>
      </c>
      <c r="G2154" s="25" t="s">
        <v>2669</v>
      </c>
      <c r="H2154" s="17"/>
      <c r="I2154" s="17"/>
      <c r="J2154" s="25" t="s">
        <v>376</v>
      </c>
      <c r="K2154" s="25" t="s">
        <v>65</v>
      </c>
      <c r="L2154" s="25" t="s">
        <v>488</v>
      </c>
      <c r="M2154" s="25" t="s">
        <v>371</v>
      </c>
      <c r="N2154" s="26">
        <v>82891.039999999994</v>
      </c>
      <c r="O2154" s="26">
        <v>78658.12</v>
      </c>
      <c r="P2154" s="27">
        <v>-4232.9199999999983</v>
      </c>
      <c r="Q2154" s="28">
        <v>-5.1066074210192061E-2</v>
      </c>
      <c r="R2154" s="29">
        <v>18417.759999999998</v>
      </c>
      <c r="S2154" s="29">
        <v>18766.400000000001</v>
      </c>
      <c r="T2154" s="30">
        <v>348.64000000000306</v>
      </c>
      <c r="U2154" s="31">
        <v>1.8929554951308037E-2</v>
      </c>
      <c r="V2154" s="26">
        <v>24145.52</v>
      </c>
      <c r="W2154" s="26">
        <v>26457.439999999999</v>
      </c>
      <c r="X2154" s="27">
        <v>2311.9199999999983</v>
      </c>
      <c r="Y2154" s="28">
        <v>9.5749439233447781E-2</v>
      </c>
      <c r="Z2154" s="29">
        <v>3584</v>
      </c>
      <c r="AA2154" s="29">
        <v>5348.28</v>
      </c>
      <c r="AB2154" s="30">
        <v>1764.2799999999997</v>
      </c>
      <c r="AC2154" s="32">
        <v>0.49226562499999993</v>
      </c>
      <c r="AD2154" s="26">
        <v>36743.760000000002</v>
      </c>
      <c r="AE2154" s="26">
        <v>28086</v>
      </c>
      <c r="AF2154" s="27">
        <v>-8657.760000000002</v>
      </c>
      <c r="AG2154" s="33">
        <v>-0.23562531433908782</v>
      </c>
      <c r="AH2154" s="34">
        <v>140</v>
      </c>
      <c r="AI2154" s="34">
        <v>205</v>
      </c>
      <c r="AJ2154" s="34">
        <v>65</v>
      </c>
      <c r="AK2154" s="32">
        <v>0.4642857142857143</v>
      </c>
      <c r="AL2154" s="35">
        <v>44587.041666666664</v>
      </c>
      <c r="AM2154" s="16"/>
    </row>
    <row r="2155" spans="1:39" ht="41.25" hidden="1" x14ac:dyDescent="0.25">
      <c r="A2155" s="25" t="s">
        <v>367</v>
      </c>
      <c r="B2155" s="25" t="s">
        <v>1043</v>
      </c>
      <c r="C2155" s="39">
        <v>637164</v>
      </c>
      <c r="D2155" s="25" t="s">
        <v>2667</v>
      </c>
      <c r="E2155" s="25" t="s">
        <v>53</v>
      </c>
      <c r="F2155" s="25" t="s">
        <v>54</v>
      </c>
      <c r="G2155" s="25" t="s">
        <v>69</v>
      </c>
      <c r="H2155" s="17"/>
      <c r="I2155" s="17"/>
      <c r="J2155" s="25" t="s">
        <v>64</v>
      </c>
      <c r="K2155" s="25" t="s">
        <v>65</v>
      </c>
      <c r="L2155" s="25" t="s">
        <v>1045</v>
      </c>
      <c r="M2155" s="25" t="s">
        <v>421</v>
      </c>
      <c r="N2155" s="26">
        <v>3614.82</v>
      </c>
      <c r="O2155" s="26">
        <v>2499.5100000000002</v>
      </c>
      <c r="P2155" s="27">
        <v>-1115.31</v>
      </c>
      <c r="Q2155" s="28">
        <v>-0.30853818447391568</v>
      </c>
      <c r="R2155" s="29">
        <v>3191.44</v>
      </c>
      <c r="S2155" s="29">
        <v>1781.74</v>
      </c>
      <c r="T2155" s="30">
        <v>-1409.7</v>
      </c>
      <c r="U2155" s="31">
        <v>-0.44171283182513221</v>
      </c>
      <c r="V2155" s="26">
        <v>0</v>
      </c>
      <c r="W2155" s="26">
        <v>0</v>
      </c>
      <c r="X2155" s="27">
        <v>0</v>
      </c>
      <c r="Y2155" s="18"/>
      <c r="Z2155" s="29">
        <v>423.38</v>
      </c>
      <c r="AA2155" s="29">
        <v>717.77</v>
      </c>
      <c r="AB2155" s="30">
        <v>294.39</v>
      </c>
      <c r="AC2155" s="32">
        <v>0.69533279795928005</v>
      </c>
      <c r="AD2155" s="26">
        <v>0</v>
      </c>
      <c r="AE2155" s="26">
        <v>0</v>
      </c>
      <c r="AF2155" s="27">
        <v>0</v>
      </c>
      <c r="AG2155" s="18"/>
      <c r="AH2155" s="34">
        <v>16</v>
      </c>
      <c r="AI2155" s="34">
        <v>16</v>
      </c>
      <c r="AJ2155" s="34">
        <v>0</v>
      </c>
      <c r="AK2155" s="32">
        <v>0</v>
      </c>
      <c r="AL2155" s="35">
        <v>44144.041666666664</v>
      </c>
      <c r="AM2155" s="16"/>
    </row>
    <row r="2156" spans="1:39" ht="57.75" hidden="1" x14ac:dyDescent="0.25">
      <c r="A2156" s="25" t="s">
        <v>367</v>
      </c>
      <c r="B2156" s="25" t="s">
        <v>51</v>
      </c>
      <c r="C2156" s="39">
        <v>637183</v>
      </c>
      <c r="D2156" s="25" t="s">
        <v>489</v>
      </c>
      <c r="E2156" s="25" t="s">
        <v>53</v>
      </c>
      <c r="F2156" s="25" t="s">
        <v>54</v>
      </c>
      <c r="G2156" s="25" t="s">
        <v>104</v>
      </c>
      <c r="H2156" s="17"/>
      <c r="I2156" s="17"/>
      <c r="J2156" s="25" t="s">
        <v>64</v>
      </c>
      <c r="K2156" s="25" t="s">
        <v>65</v>
      </c>
      <c r="L2156" s="25" t="s">
        <v>378</v>
      </c>
      <c r="M2156" s="25" t="s">
        <v>379</v>
      </c>
      <c r="N2156" s="26">
        <v>11100.69</v>
      </c>
      <c r="O2156" s="26">
        <v>8670.68</v>
      </c>
      <c r="P2156" s="27">
        <v>-2430.0100000000002</v>
      </c>
      <c r="Q2156" s="28">
        <v>-0.21890621213636272</v>
      </c>
      <c r="R2156" s="29">
        <v>3247.53</v>
      </c>
      <c r="S2156" s="29">
        <v>1339.88</v>
      </c>
      <c r="T2156" s="30">
        <v>-1907.65</v>
      </c>
      <c r="U2156" s="31">
        <v>-0.5874156666759045</v>
      </c>
      <c r="V2156" s="26">
        <v>910.66</v>
      </c>
      <c r="W2156" s="26">
        <v>1744.57</v>
      </c>
      <c r="X2156" s="27">
        <v>833.91</v>
      </c>
      <c r="Y2156" s="28">
        <v>0.91572046647486438</v>
      </c>
      <c r="Z2156" s="29">
        <v>313.95</v>
      </c>
      <c r="AA2156" s="29">
        <v>0</v>
      </c>
      <c r="AB2156" s="30">
        <v>-313.95</v>
      </c>
      <c r="AC2156" s="32">
        <v>-1</v>
      </c>
      <c r="AD2156" s="26">
        <v>6628.55</v>
      </c>
      <c r="AE2156" s="26">
        <v>5586.23</v>
      </c>
      <c r="AF2156" s="27">
        <v>-1042.3200000000006</v>
      </c>
      <c r="AG2156" s="33">
        <v>-0.15724706006592704</v>
      </c>
      <c r="AH2156" s="34">
        <v>21</v>
      </c>
      <c r="AI2156" s="34">
        <v>0</v>
      </c>
      <c r="AJ2156" s="34">
        <v>-21</v>
      </c>
      <c r="AK2156" s="32">
        <v>-1</v>
      </c>
      <c r="AL2156" s="35">
        <v>44330</v>
      </c>
      <c r="AM2156" s="16"/>
    </row>
    <row r="2157" spans="1:39" ht="24.75" hidden="1" x14ac:dyDescent="0.25">
      <c r="A2157" s="25" t="s">
        <v>367</v>
      </c>
      <c r="B2157" s="25" t="s">
        <v>51</v>
      </c>
      <c r="C2157" s="39">
        <v>637210</v>
      </c>
      <c r="D2157" s="25" t="s">
        <v>487</v>
      </c>
      <c r="E2157" s="25" t="s">
        <v>53</v>
      </c>
      <c r="F2157" s="25" t="s">
        <v>54</v>
      </c>
      <c r="G2157" s="25" t="s">
        <v>74</v>
      </c>
      <c r="H2157" s="17"/>
      <c r="I2157" s="17"/>
      <c r="J2157" s="25" t="s">
        <v>376</v>
      </c>
      <c r="K2157" s="25" t="s">
        <v>65</v>
      </c>
      <c r="L2157" s="25" t="s">
        <v>488</v>
      </c>
      <c r="M2157" s="25" t="s">
        <v>371</v>
      </c>
      <c r="N2157" s="26">
        <v>58426.98</v>
      </c>
      <c r="O2157" s="26">
        <v>37307.42</v>
      </c>
      <c r="P2157" s="27">
        <v>-21119.560000000005</v>
      </c>
      <c r="Q2157" s="28">
        <v>-0.36146930750143175</v>
      </c>
      <c r="R2157" s="29">
        <v>18417.97</v>
      </c>
      <c r="S2157" s="29">
        <v>8713.85</v>
      </c>
      <c r="T2157" s="30">
        <v>-9704.1200000000008</v>
      </c>
      <c r="U2157" s="31">
        <v>-0.52688325586370266</v>
      </c>
      <c r="V2157" s="26">
        <v>20835.12</v>
      </c>
      <c r="W2157" s="26">
        <v>26785.57</v>
      </c>
      <c r="X2157" s="27">
        <v>5950.4500000000007</v>
      </c>
      <c r="Y2157" s="28">
        <v>0.28559710719208725</v>
      </c>
      <c r="Z2157" s="29">
        <v>3584.09</v>
      </c>
      <c r="AA2157" s="29">
        <v>1808</v>
      </c>
      <c r="AB2157" s="30">
        <v>-1776.0900000000001</v>
      </c>
      <c r="AC2157" s="32">
        <v>-0.49554838187657119</v>
      </c>
      <c r="AD2157" s="26">
        <v>15589.8</v>
      </c>
      <c r="AE2157" s="26">
        <v>0</v>
      </c>
      <c r="AF2157" s="27">
        <v>-15589.8</v>
      </c>
      <c r="AG2157" s="33">
        <v>-1</v>
      </c>
      <c r="AH2157" s="34">
        <v>140</v>
      </c>
      <c r="AI2157" s="34">
        <v>95</v>
      </c>
      <c r="AJ2157" s="34">
        <v>-45</v>
      </c>
      <c r="AK2157" s="32">
        <v>-0.32142857142857145</v>
      </c>
      <c r="AL2157" s="35">
        <v>44412.041666666664</v>
      </c>
      <c r="AM2157" s="16"/>
    </row>
    <row r="2158" spans="1:39" ht="41.25" hidden="1" x14ac:dyDescent="0.25">
      <c r="A2158" s="25" t="s">
        <v>367</v>
      </c>
      <c r="B2158" s="25" t="s">
        <v>1136</v>
      </c>
      <c r="C2158" s="39">
        <v>637228</v>
      </c>
      <c r="D2158" s="25" t="s">
        <v>5732</v>
      </c>
      <c r="E2158" s="25" t="s">
        <v>171</v>
      </c>
      <c r="F2158" s="25" t="s">
        <v>54</v>
      </c>
      <c r="G2158" s="25" t="s">
        <v>90</v>
      </c>
      <c r="H2158" s="25" t="s">
        <v>83</v>
      </c>
      <c r="I2158" s="17"/>
      <c r="J2158" s="25" t="s">
        <v>5380</v>
      </c>
      <c r="K2158" s="25" t="s">
        <v>65</v>
      </c>
      <c r="L2158" s="25" t="s">
        <v>373</v>
      </c>
      <c r="M2158" s="25" t="s">
        <v>371</v>
      </c>
      <c r="N2158" s="26">
        <v>49723.91</v>
      </c>
      <c r="O2158" s="26">
        <v>67803.45</v>
      </c>
      <c r="P2158" s="27">
        <v>18079.539999999994</v>
      </c>
      <c r="Q2158" s="28">
        <v>0.36359851829833961</v>
      </c>
      <c r="R2158" s="29">
        <v>28547.25</v>
      </c>
      <c r="S2158" s="29">
        <v>31392.78</v>
      </c>
      <c r="T2158" s="30">
        <v>2845.5299999999988</v>
      </c>
      <c r="U2158" s="31">
        <v>9.9677902424927051E-2</v>
      </c>
      <c r="V2158" s="26">
        <v>11487.27</v>
      </c>
      <c r="W2158" s="26">
        <v>15721.26</v>
      </c>
      <c r="X2158" s="27">
        <v>4233.99</v>
      </c>
      <c r="Y2158" s="28">
        <v>0.36858104667166347</v>
      </c>
      <c r="Z2158" s="29">
        <v>5289.39</v>
      </c>
      <c r="AA2158" s="29">
        <v>7845</v>
      </c>
      <c r="AB2158" s="30">
        <v>2555.6099999999997</v>
      </c>
      <c r="AC2158" s="32">
        <v>0.48315779324269897</v>
      </c>
      <c r="AD2158" s="26">
        <v>4400</v>
      </c>
      <c r="AE2158" s="26">
        <v>6377.25</v>
      </c>
      <c r="AF2158" s="27">
        <v>1977.25</v>
      </c>
      <c r="AG2158" s="33">
        <v>0.44937500000000002</v>
      </c>
      <c r="AH2158" s="34">
        <v>189.95</v>
      </c>
      <c r="AI2158" s="34">
        <v>306.5</v>
      </c>
      <c r="AJ2158" s="34">
        <v>116.55000000000001</v>
      </c>
      <c r="AK2158" s="32">
        <v>0.61358252171624117</v>
      </c>
      <c r="AL2158" s="35">
        <v>44930.041666666664</v>
      </c>
      <c r="AM2158" s="16"/>
    </row>
    <row r="2159" spans="1:39" ht="66" hidden="1" x14ac:dyDescent="0.25">
      <c r="A2159" s="25" t="s">
        <v>367</v>
      </c>
      <c r="B2159" s="25" t="s">
        <v>1043</v>
      </c>
      <c r="C2159" s="39">
        <v>637264</v>
      </c>
      <c r="D2159" s="25" t="s">
        <v>2308</v>
      </c>
      <c r="E2159" s="25" t="s">
        <v>53</v>
      </c>
      <c r="F2159" s="25" t="s">
        <v>54</v>
      </c>
      <c r="G2159" s="25" t="s">
        <v>74</v>
      </c>
      <c r="H2159" s="17"/>
      <c r="I2159" s="17"/>
      <c r="J2159" s="25" t="s">
        <v>64</v>
      </c>
      <c r="K2159" s="25" t="s">
        <v>65</v>
      </c>
      <c r="L2159" s="25" t="s">
        <v>1045</v>
      </c>
      <c r="M2159" s="25" t="s">
        <v>421</v>
      </c>
      <c r="N2159" s="26">
        <v>7110.91</v>
      </c>
      <c r="O2159" s="26">
        <v>3482.39</v>
      </c>
      <c r="P2159" s="27">
        <v>-3628.52</v>
      </c>
      <c r="Q2159" s="28">
        <v>-0.51027505621643365</v>
      </c>
      <c r="R2159" s="29">
        <v>2177.5100000000002</v>
      </c>
      <c r="S2159" s="29">
        <v>1335.76</v>
      </c>
      <c r="T2159" s="30">
        <v>-841.75000000000023</v>
      </c>
      <c r="U2159" s="31">
        <v>-0.38656538890751369</v>
      </c>
      <c r="V2159" s="26">
        <v>838.11</v>
      </c>
      <c r="W2159" s="26">
        <v>0</v>
      </c>
      <c r="X2159" s="27">
        <v>-838.11</v>
      </c>
      <c r="Y2159" s="28">
        <v>-1</v>
      </c>
      <c r="Z2159" s="29">
        <v>245.09</v>
      </c>
      <c r="AA2159" s="29">
        <v>0</v>
      </c>
      <c r="AB2159" s="30">
        <v>-245.09</v>
      </c>
      <c r="AC2159" s="32">
        <v>-1</v>
      </c>
      <c r="AD2159" s="26">
        <v>3850.2</v>
      </c>
      <c r="AE2159" s="26">
        <v>2146.63</v>
      </c>
      <c r="AF2159" s="27">
        <v>-1703.5699999999997</v>
      </c>
      <c r="AG2159" s="33">
        <v>-0.4424627292088722</v>
      </c>
      <c r="AH2159" s="34">
        <v>12</v>
      </c>
      <c r="AI2159" s="34">
        <v>9</v>
      </c>
      <c r="AJ2159" s="34">
        <v>-3</v>
      </c>
      <c r="AK2159" s="32">
        <v>-0.25</v>
      </c>
      <c r="AL2159" s="35">
        <v>44060.041666666664</v>
      </c>
      <c r="AM2159" s="16"/>
    </row>
    <row r="2160" spans="1:39" ht="57.75" hidden="1" x14ac:dyDescent="0.25">
      <c r="A2160" s="25" t="s">
        <v>367</v>
      </c>
      <c r="B2160" s="25" t="s">
        <v>51</v>
      </c>
      <c r="C2160" s="39">
        <v>637292</v>
      </c>
      <c r="D2160" s="25" t="s">
        <v>375</v>
      </c>
      <c r="E2160" s="25" t="s">
        <v>53</v>
      </c>
      <c r="F2160" s="25" t="s">
        <v>54</v>
      </c>
      <c r="G2160" s="25" t="s">
        <v>90</v>
      </c>
      <c r="H2160" s="17"/>
      <c r="I2160" s="17"/>
      <c r="J2160" s="25" t="s">
        <v>376</v>
      </c>
      <c r="K2160" s="25" t="s">
        <v>65</v>
      </c>
      <c r="L2160" s="25" t="s">
        <v>377</v>
      </c>
      <c r="M2160" s="25" t="s">
        <v>374</v>
      </c>
      <c r="N2160" s="26">
        <v>117490.14</v>
      </c>
      <c r="O2160" s="26">
        <v>115246.12</v>
      </c>
      <c r="P2160" s="27">
        <v>-2244.0200000000041</v>
      </c>
      <c r="Q2160" s="28">
        <v>-1.9099645297894818E-2</v>
      </c>
      <c r="R2160" s="29">
        <v>16211.65</v>
      </c>
      <c r="S2160" s="29">
        <v>24128.03</v>
      </c>
      <c r="T2160" s="30">
        <v>7916.3799999999992</v>
      </c>
      <c r="U2160" s="31">
        <v>0.48831426782591525</v>
      </c>
      <c r="V2160" s="26">
        <v>68978.53</v>
      </c>
      <c r="W2160" s="26">
        <v>64950.080000000002</v>
      </c>
      <c r="X2160" s="27">
        <v>-4028.4499999999971</v>
      </c>
      <c r="Y2160" s="28">
        <v>-5.840150551193244E-2</v>
      </c>
      <c r="Z2160" s="29">
        <v>2868.88</v>
      </c>
      <c r="AA2160" s="29">
        <v>3599.21</v>
      </c>
      <c r="AB2160" s="30">
        <v>730.32999999999993</v>
      </c>
      <c r="AC2160" s="32">
        <v>0.25456972755918683</v>
      </c>
      <c r="AD2160" s="26">
        <v>29431.08</v>
      </c>
      <c r="AE2160" s="26">
        <v>22568.799999999999</v>
      </c>
      <c r="AF2160" s="27">
        <v>-6862.2800000000025</v>
      </c>
      <c r="AG2160" s="33">
        <v>-0.2331643962776766</v>
      </c>
      <c r="AH2160" s="34">
        <v>112</v>
      </c>
      <c r="AI2160" s="34">
        <v>152.5</v>
      </c>
      <c r="AJ2160" s="34">
        <v>40.5</v>
      </c>
      <c r="AK2160" s="32">
        <v>0.36160714285714285</v>
      </c>
      <c r="AL2160" s="35">
        <v>44446.041666666664</v>
      </c>
      <c r="AM2160" s="16"/>
    </row>
    <row r="2161" spans="1:39" ht="74.25" hidden="1" x14ac:dyDescent="0.25">
      <c r="A2161" s="25" t="s">
        <v>367</v>
      </c>
      <c r="B2161" s="25" t="s">
        <v>51</v>
      </c>
      <c r="C2161" s="39">
        <v>637332</v>
      </c>
      <c r="D2161" s="25" t="s">
        <v>482</v>
      </c>
      <c r="E2161" s="25" t="s">
        <v>53</v>
      </c>
      <c r="F2161" s="25" t="s">
        <v>54</v>
      </c>
      <c r="G2161" s="25" t="s">
        <v>79</v>
      </c>
      <c r="H2161" s="17"/>
      <c r="I2161" s="17"/>
      <c r="J2161" s="25" t="s">
        <v>64</v>
      </c>
      <c r="K2161" s="25" t="s">
        <v>65</v>
      </c>
      <c r="L2161" s="25" t="s">
        <v>378</v>
      </c>
      <c r="M2161" s="25" t="s">
        <v>379</v>
      </c>
      <c r="N2161" s="26">
        <v>33738.839999999997</v>
      </c>
      <c r="O2161" s="26">
        <v>36617.54</v>
      </c>
      <c r="P2161" s="27">
        <v>2878.7000000000044</v>
      </c>
      <c r="Q2161" s="28">
        <v>8.5323028296171555E-2</v>
      </c>
      <c r="R2161" s="29">
        <v>939.93</v>
      </c>
      <c r="S2161" s="29">
        <v>2393.7600000000002</v>
      </c>
      <c r="T2161" s="30">
        <v>1453.8300000000004</v>
      </c>
      <c r="U2161" s="31">
        <v>1.5467428425521055</v>
      </c>
      <c r="V2161" s="26">
        <v>11026.11</v>
      </c>
      <c r="W2161" s="26">
        <v>9261.34</v>
      </c>
      <c r="X2161" s="27">
        <v>-1764.7700000000004</v>
      </c>
      <c r="Y2161" s="28">
        <v>-0.1600537270170532</v>
      </c>
      <c r="Z2161" s="29">
        <v>0</v>
      </c>
      <c r="AA2161" s="29">
        <v>0</v>
      </c>
      <c r="AB2161" s="30">
        <v>0</v>
      </c>
      <c r="AC2161" s="19"/>
      <c r="AD2161" s="26">
        <v>21772.799999999999</v>
      </c>
      <c r="AE2161" s="26">
        <v>24962.44</v>
      </c>
      <c r="AF2161" s="27">
        <v>3189.6399999999994</v>
      </c>
      <c r="AG2161" s="33">
        <v>0.14649654614932389</v>
      </c>
      <c r="AH2161" s="34">
        <v>0</v>
      </c>
      <c r="AI2161" s="34">
        <v>0</v>
      </c>
      <c r="AJ2161" s="34">
        <v>0</v>
      </c>
      <c r="AK2161" s="19"/>
      <c r="AL2161" s="35">
        <v>44421.041666666664</v>
      </c>
      <c r="AM2161" s="16"/>
    </row>
    <row r="2162" spans="1:39" ht="57.75" hidden="1" x14ac:dyDescent="0.25">
      <c r="A2162" s="25" t="s">
        <v>367</v>
      </c>
      <c r="B2162" s="25" t="s">
        <v>51</v>
      </c>
      <c r="C2162" s="39">
        <v>637338</v>
      </c>
      <c r="D2162" s="25" t="s">
        <v>481</v>
      </c>
      <c r="E2162" s="25" t="s">
        <v>53</v>
      </c>
      <c r="F2162" s="25" t="s">
        <v>54</v>
      </c>
      <c r="G2162" s="25" t="s">
        <v>79</v>
      </c>
      <c r="H2162" s="25" t="s">
        <v>56</v>
      </c>
      <c r="I2162" s="25" t="s">
        <v>56</v>
      </c>
      <c r="J2162" s="25" t="s">
        <v>381</v>
      </c>
      <c r="K2162" s="25" t="s">
        <v>65</v>
      </c>
      <c r="L2162" s="25" t="s">
        <v>431</v>
      </c>
      <c r="M2162" s="25" t="s">
        <v>374</v>
      </c>
      <c r="N2162" s="26">
        <v>21701.31</v>
      </c>
      <c r="O2162" s="26">
        <v>19949.12</v>
      </c>
      <c r="P2162" s="27">
        <v>-1752.1900000000023</v>
      </c>
      <c r="Q2162" s="28">
        <v>-8.0741208710442006E-2</v>
      </c>
      <c r="R2162" s="29">
        <v>12860.57</v>
      </c>
      <c r="S2162" s="29">
        <v>12911.86</v>
      </c>
      <c r="T2162" s="30">
        <v>51.290000000000873</v>
      </c>
      <c r="U2162" s="31">
        <v>3.9881591562427538E-3</v>
      </c>
      <c r="V2162" s="26">
        <v>7504.24</v>
      </c>
      <c r="W2162" s="26">
        <v>5612.84</v>
      </c>
      <c r="X2162" s="27">
        <v>-1891.3999999999996</v>
      </c>
      <c r="Y2162" s="28">
        <v>-0.25204417769154502</v>
      </c>
      <c r="Z2162" s="29">
        <v>1336.5</v>
      </c>
      <c r="AA2162" s="29">
        <v>1424.42</v>
      </c>
      <c r="AB2162" s="30">
        <v>87.920000000000073</v>
      </c>
      <c r="AC2162" s="32">
        <v>6.5783763561541392E-2</v>
      </c>
      <c r="AD2162" s="26">
        <v>0</v>
      </c>
      <c r="AE2162" s="26">
        <v>0</v>
      </c>
      <c r="AF2162" s="27">
        <v>0</v>
      </c>
      <c r="AG2162" s="18"/>
      <c r="AH2162" s="34">
        <v>120</v>
      </c>
      <c r="AI2162" s="34">
        <v>124</v>
      </c>
      <c r="AJ2162" s="34">
        <v>4</v>
      </c>
      <c r="AK2162" s="32">
        <v>3.3333333333333333E-2</v>
      </c>
      <c r="AL2162" s="35">
        <v>44214.041666666664</v>
      </c>
      <c r="AM2162" s="16"/>
    </row>
    <row r="2163" spans="1:39" ht="33" hidden="1" x14ac:dyDescent="0.25">
      <c r="A2163" s="25" t="s">
        <v>367</v>
      </c>
      <c r="B2163" s="25" t="s">
        <v>1043</v>
      </c>
      <c r="C2163" s="39">
        <v>637355</v>
      </c>
      <c r="D2163" s="25" t="s">
        <v>2663</v>
      </c>
      <c r="E2163" s="25" t="s">
        <v>53</v>
      </c>
      <c r="F2163" s="25" t="s">
        <v>54</v>
      </c>
      <c r="G2163" s="25" t="s">
        <v>79</v>
      </c>
      <c r="H2163" s="25" t="s">
        <v>56</v>
      </c>
      <c r="I2163" s="25" t="s">
        <v>56</v>
      </c>
      <c r="J2163" s="25" t="s">
        <v>381</v>
      </c>
      <c r="K2163" s="25" t="s">
        <v>58</v>
      </c>
      <c r="L2163" s="25" t="s">
        <v>1045</v>
      </c>
      <c r="M2163" s="25" t="s">
        <v>1989</v>
      </c>
      <c r="N2163" s="26">
        <v>116952.2</v>
      </c>
      <c r="O2163" s="26">
        <v>116080.82</v>
      </c>
      <c r="P2163" s="27">
        <v>-871.3799999999901</v>
      </c>
      <c r="Q2163" s="28">
        <v>-7.4507362837124063E-3</v>
      </c>
      <c r="R2163" s="29">
        <v>3868.27</v>
      </c>
      <c r="S2163" s="29">
        <v>7898.73</v>
      </c>
      <c r="T2163" s="30">
        <v>4030.4599999999996</v>
      </c>
      <c r="U2163" s="31">
        <v>1.0419283038671032</v>
      </c>
      <c r="V2163" s="26">
        <v>72075.41</v>
      </c>
      <c r="W2163" s="26">
        <v>76622.94</v>
      </c>
      <c r="X2163" s="27">
        <v>4547.5299999999988</v>
      </c>
      <c r="Y2163" s="28">
        <v>6.3094056627634842E-2</v>
      </c>
      <c r="Z2163" s="29">
        <v>56</v>
      </c>
      <c r="AA2163" s="29">
        <v>300.63</v>
      </c>
      <c r="AB2163" s="30">
        <v>244.63</v>
      </c>
      <c r="AC2163" s="32">
        <v>4.3683928571428572</v>
      </c>
      <c r="AD2163" s="26">
        <v>40952.519999999997</v>
      </c>
      <c r="AE2163" s="26">
        <v>31258.52</v>
      </c>
      <c r="AF2163" s="27">
        <v>-9693.9999999999964</v>
      </c>
      <c r="AG2163" s="33">
        <v>-0.23671314976465421</v>
      </c>
      <c r="AH2163" s="34">
        <v>4</v>
      </c>
      <c r="AI2163" s="34">
        <v>31</v>
      </c>
      <c r="AJ2163" s="34">
        <v>27</v>
      </c>
      <c r="AK2163" s="32">
        <v>6.75</v>
      </c>
      <c r="AL2163" s="35">
        <v>44188.041666666664</v>
      </c>
      <c r="AM2163" s="16"/>
    </row>
    <row r="2164" spans="1:39" ht="24.75" hidden="1" x14ac:dyDescent="0.25">
      <c r="A2164" s="25" t="s">
        <v>367</v>
      </c>
      <c r="B2164" s="25" t="s">
        <v>1043</v>
      </c>
      <c r="C2164" s="39">
        <v>637362</v>
      </c>
      <c r="D2164" s="25" t="s">
        <v>2664</v>
      </c>
      <c r="E2164" s="25" t="s">
        <v>53</v>
      </c>
      <c r="F2164" s="25" t="s">
        <v>54</v>
      </c>
      <c r="G2164" s="25" t="s">
        <v>75</v>
      </c>
      <c r="H2164" s="17"/>
      <c r="I2164" s="17"/>
      <c r="J2164" s="25" t="s">
        <v>376</v>
      </c>
      <c r="K2164" s="25" t="s">
        <v>65</v>
      </c>
      <c r="L2164" s="25" t="s">
        <v>1045</v>
      </c>
      <c r="M2164" s="25" t="s">
        <v>387</v>
      </c>
      <c r="N2164" s="26">
        <v>37881.06</v>
      </c>
      <c r="O2164" s="26">
        <v>28358.34</v>
      </c>
      <c r="P2164" s="27">
        <v>-9522.7199999999975</v>
      </c>
      <c r="Q2164" s="28">
        <v>-0.25138472893841929</v>
      </c>
      <c r="R2164" s="29">
        <v>17831.259999999998</v>
      </c>
      <c r="S2164" s="29">
        <v>8829.69</v>
      </c>
      <c r="T2164" s="30">
        <v>-9001.5699999999979</v>
      </c>
      <c r="U2164" s="31">
        <v>-0.50481962575835915</v>
      </c>
      <c r="V2164" s="26">
        <v>14632.16</v>
      </c>
      <c r="W2164" s="26">
        <v>16459.650000000001</v>
      </c>
      <c r="X2164" s="27">
        <v>1827.4900000000016</v>
      </c>
      <c r="Y2164" s="28">
        <v>0.12489543580715366</v>
      </c>
      <c r="Z2164" s="29">
        <v>3384</v>
      </c>
      <c r="AA2164" s="29">
        <v>3069</v>
      </c>
      <c r="AB2164" s="30">
        <v>-315</v>
      </c>
      <c r="AC2164" s="32">
        <v>-9.3085106382978719E-2</v>
      </c>
      <c r="AD2164" s="26">
        <v>2033.64</v>
      </c>
      <c r="AE2164" s="26">
        <v>0</v>
      </c>
      <c r="AF2164" s="27">
        <v>-2033.64</v>
      </c>
      <c r="AG2164" s="33">
        <v>-1</v>
      </c>
      <c r="AH2164" s="34">
        <v>100</v>
      </c>
      <c r="AI2164" s="34">
        <v>110</v>
      </c>
      <c r="AJ2164" s="34">
        <v>10</v>
      </c>
      <c r="AK2164" s="32">
        <v>0.1</v>
      </c>
      <c r="AL2164" s="35">
        <v>44057.041666666664</v>
      </c>
      <c r="AM2164" s="16"/>
    </row>
    <row r="2165" spans="1:39" ht="57.75" hidden="1" x14ac:dyDescent="0.25">
      <c r="A2165" s="25" t="s">
        <v>367</v>
      </c>
      <c r="B2165" s="25" t="s">
        <v>51</v>
      </c>
      <c r="C2165" s="39">
        <v>637395</v>
      </c>
      <c r="D2165" s="25" t="s">
        <v>486</v>
      </c>
      <c r="E2165" s="25" t="s">
        <v>53</v>
      </c>
      <c r="F2165" s="25" t="s">
        <v>54</v>
      </c>
      <c r="G2165" s="25" t="s">
        <v>423</v>
      </c>
      <c r="H2165" s="17"/>
      <c r="I2165" s="17"/>
      <c r="J2165" s="25" t="s">
        <v>381</v>
      </c>
      <c r="K2165" s="25" t="s">
        <v>65</v>
      </c>
      <c r="L2165" s="25" t="s">
        <v>396</v>
      </c>
      <c r="M2165" s="25" t="s">
        <v>387</v>
      </c>
      <c r="N2165" s="26">
        <v>49418.77</v>
      </c>
      <c r="O2165" s="26">
        <v>55671.64</v>
      </c>
      <c r="P2165" s="27">
        <v>6252.8700000000026</v>
      </c>
      <c r="Q2165" s="28">
        <v>0.12652824018080586</v>
      </c>
      <c r="R2165" s="29">
        <v>16282.79</v>
      </c>
      <c r="S2165" s="29">
        <v>19386.97</v>
      </c>
      <c r="T2165" s="30">
        <v>3104.1800000000003</v>
      </c>
      <c r="U2165" s="31">
        <v>0.1906417757644728</v>
      </c>
      <c r="V2165" s="26">
        <v>16598.71</v>
      </c>
      <c r="W2165" s="26">
        <v>13170.36</v>
      </c>
      <c r="X2165" s="27">
        <v>-3428.3499999999985</v>
      </c>
      <c r="Y2165" s="28">
        <v>-0.20654315907681975</v>
      </c>
      <c r="Z2165" s="29">
        <v>3782.47</v>
      </c>
      <c r="AA2165" s="29">
        <v>8690.31</v>
      </c>
      <c r="AB2165" s="30">
        <v>4907.84</v>
      </c>
      <c r="AC2165" s="32">
        <v>1.2975225183544088</v>
      </c>
      <c r="AD2165" s="26">
        <v>12754.8</v>
      </c>
      <c r="AE2165" s="26">
        <v>14424</v>
      </c>
      <c r="AF2165" s="27">
        <v>1669.2000000000007</v>
      </c>
      <c r="AG2165" s="33">
        <v>0.1308683789632139</v>
      </c>
      <c r="AH2165" s="34">
        <v>120</v>
      </c>
      <c r="AI2165" s="34">
        <v>167</v>
      </c>
      <c r="AJ2165" s="34">
        <v>47</v>
      </c>
      <c r="AK2165" s="32">
        <v>0.39166666666666666</v>
      </c>
      <c r="AL2165" s="35">
        <v>44368.041666666664</v>
      </c>
      <c r="AM2165" s="16"/>
    </row>
    <row r="2166" spans="1:39" ht="41.25" hidden="1" x14ac:dyDescent="0.25">
      <c r="A2166" s="25" t="s">
        <v>367</v>
      </c>
      <c r="B2166" s="25" t="s">
        <v>1136</v>
      </c>
      <c r="C2166" s="39">
        <v>637419</v>
      </c>
      <c r="D2166" s="25" t="s">
        <v>5451</v>
      </c>
      <c r="E2166" s="25" t="s">
        <v>53</v>
      </c>
      <c r="F2166" s="25" t="s">
        <v>63</v>
      </c>
      <c r="G2166" s="25" t="s">
        <v>56</v>
      </c>
      <c r="H2166" s="17"/>
      <c r="I2166" s="17"/>
      <c r="J2166" s="25" t="s">
        <v>376</v>
      </c>
      <c r="K2166" s="25" t="s">
        <v>65</v>
      </c>
      <c r="L2166" s="25" t="s">
        <v>971</v>
      </c>
      <c r="M2166" s="25" t="s">
        <v>535</v>
      </c>
      <c r="N2166" s="26">
        <v>0</v>
      </c>
      <c r="O2166" s="26">
        <v>0</v>
      </c>
      <c r="P2166" s="27">
        <v>0</v>
      </c>
      <c r="Q2166" s="18"/>
      <c r="R2166" s="29">
        <v>0</v>
      </c>
      <c r="S2166" s="29">
        <v>0</v>
      </c>
      <c r="T2166" s="30">
        <v>0</v>
      </c>
      <c r="U2166" s="19"/>
      <c r="V2166" s="26">
        <v>0</v>
      </c>
      <c r="W2166" s="26">
        <v>0</v>
      </c>
      <c r="X2166" s="27">
        <v>0</v>
      </c>
      <c r="Y2166" s="18"/>
      <c r="Z2166" s="29">
        <v>0</v>
      </c>
      <c r="AA2166" s="29">
        <v>0</v>
      </c>
      <c r="AB2166" s="30">
        <v>0</v>
      </c>
      <c r="AC2166" s="19"/>
      <c r="AD2166" s="26">
        <v>0</v>
      </c>
      <c r="AE2166" s="26">
        <v>0</v>
      </c>
      <c r="AF2166" s="27">
        <v>0</v>
      </c>
      <c r="AG2166" s="18"/>
      <c r="AH2166" s="34">
        <v>0</v>
      </c>
      <c r="AI2166" s="34">
        <v>0</v>
      </c>
      <c r="AJ2166" s="34">
        <v>0</v>
      </c>
      <c r="AK2166" s="19"/>
      <c r="AL2166" s="35">
        <v>44106.041666666664</v>
      </c>
      <c r="AM2166" s="16"/>
    </row>
    <row r="2167" spans="1:39" ht="41.25" hidden="1" x14ac:dyDescent="0.25">
      <c r="A2167" s="25" t="s">
        <v>367</v>
      </c>
      <c r="B2167" s="25" t="s">
        <v>1136</v>
      </c>
      <c r="C2167" s="39">
        <v>637452</v>
      </c>
      <c r="D2167" s="25" t="s">
        <v>5853</v>
      </c>
      <c r="E2167" s="25" t="s">
        <v>121</v>
      </c>
      <c r="F2167" s="25" t="s">
        <v>5852</v>
      </c>
      <c r="G2167" s="17"/>
      <c r="H2167" s="17"/>
      <c r="I2167" s="17"/>
      <c r="J2167" s="25" t="s">
        <v>381</v>
      </c>
      <c r="K2167" s="25" t="s">
        <v>58</v>
      </c>
      <c r="L2167" s="25" t="s">
        <v>404</v>
      </c>
      <c r="M2167" s="25" t="s">
        <v>379</v>
      </c>
      <c r="N2167" s="26">
        <v>663135.92000000004</v>
      </c>
      <c r="O2167" s="26">
        <v>596080.48</v>
      </c>
      <c r="P2167" s="27">
        <v>-67055.440000000061</v>
      </c>
      <c r="Q2167" s="28">
        <v>-0.10111869675224358</v>
      </c>
      <c r="R2167" s="29">
        <v>95262.04</v>
      </c>
      <c r="S2167" s="29">
        <v>107404.3</v>
      </c>
      <c r="T2167" s="30">
        <v>12142.260000000009</v>
      </c>
      <c r="U2167" s="31">
        <v>0.12746168358351354</v>
      </c>
      <c r="V2167" s="26">
        <v>15172.71</v>
      </c>
      <c r="W2167" s="26">
        <v>12474.47</v>
      </c>
      <c r="X2167" s="27">
        <v>-2698.24</v>
      </c>
      <c r="Y2167" s="28">
        <v>-0.17783507362890347</v>
      </c>
      <c r="Z2167" s="29">
        <v>1356.93</v>
      </c>
      <c r="AA2167" s="29">
        <v>0</v>
      </c>
      <c r="AB2167" s="30">
        <v>-1356.93</v>
      </c>
      <c r="AC2167" s="32">
        <v>-1</v>
      </c>
      <c r="AD2167" s="26">
        <v>551344.24</v>
      </c>
      <c r="AE2167" s="26">
        <v>476201.71</v>
      </c>
      <c r="AF2167" s="27">
        <v>-75142.52999999997</v>
      </c>
      <c r="AG2167" s="33">
        <v>-0.13628967992845989</v>
      </c>
      <c r="AH2167" s="34">
        <v>84.350000000000023</v>
      </c>
      <c r="AI2167" s="34">
        <v>4.5</v>
      </c>
      <c r="AJ2167" s="34">
        <v>-79.850000000000023</v>
      </c>
      <c r="AK2167" s="32">
        <v>-0.94665085951393002</v>
      </c>
      <c r="AL2167" s="35">
        <v>44923.041666666664</v>
      </c>
      <c r="AM2167" s="16"/>
    </row>
    <row r="2168" spans="1:39" ht="49.5" hidden="1" x14ac:dyDescent="0.25">
      <c r="A2168" s="25" t="s">
        <v>367</v>
      </c>
      <c r="B2168" s="25" t="s">
        <v>51</v>
      </c>
      <c r="C2168" s="39">
        <v>637453</v>
      </c>
      <c r="D2168" s="25" t="s">
        <v>480</v>
      </c>
      <c r="E2168" s="25" t="s">
        <v>53</v>
      </c>
      <c r="F2168" s="25" t="s">
        <v>54</v>
      </c>
      <c r="G2168" s="25" t="s">
        <v>74</v>
      </c>
      <c r="H2168" s="17"/>
      <c r="I2168" s="17"/>
      <c r="J2168" s="25" t="s">
        <v>381</v>
      </c>
      <c r="K2168" s="25" t="s">
        <v>58</v>
      </c>
      <c r="L2168" s="25" t="s">
        <v>404</v>
      </c>
      <c r="M2168" s="25" t="s">
        <v>379</v>
      </c>
      <c r="N2168" s="26">
        <v>641525.11</v>
      </c>
      <c r="O2168" s="26">
        <v>559012.29</v>
      </c>
      <c r="P2168" s="27">
        <v>-82512.819999999949</v>
      </c>
      <c r="Q2168" s="28">
        <v>-0.12861978231841922</v>
      </c>
      <c r="R2168" s="29">
        <v>41981.99</v>
      </c>
      <c r="S2168" s="29">
        <v>84364.94</v>
      </c>
      <c r="T2168" s="30">
        <v>42382.950000000004</v>
      </c>
      <c r="U2168" s="31">
        <v>1.0095507621244255</v>
      </c>
      <c r="V2168" s="26">
        <v>30826.78</v>
      </c>
      <c r="W2168" s="26">
        <v>35038.82</v>
      </c>
      <c r="X2168" s="27">
        <v>4212.0400000000009</v>
      </c>
      <c r="Y2168" s="28">
        <v>0.13663574333744882</v>
      </c>
      <c r="Z2168" s="29">
        <v>2699.73</v>
      </c>
      <c r="AA2168" s="29">
        <v>0</v>
      </c>
      <c r="AB2168" s="30">
        <v>-2699.73</v>
      </c>
      <c r="AC2168" s="32">
        <v>-1</v>
      </c>
      <c r="AD2168" s="26">
        <v>566016.61</v>
      </c>
      <c r="AE2168" s="26">
        <v>439608.53</v>
      </c>
      <c r="AF2168" s="27">
        <v>-126408.07999999996</v>
      </c>
      <c r="AG2168" s="33">
        <v>-0.223329276503034</v>
      </c>
      <c r="AH2168" s="34">
        <v>184</v>
      </c>
      <c r="AI2168" s="34">
        <v>0</v>
      </c>
      <c r="AJ2168" s="34">
        <v>-184</v>
      </c>
      <c r="AK2168" s="32">
        <v>-1</v>
      </c>
      <c r="AL2168" s="35">
        <v>44540.041666666664</v>
      </c>
      <c r="AM2168" s="16"/>
    </row>
    <row r="2169" spans="1:39" ht="49.5" hidden="1" x14ac:dyDescent="0.25">
      <c r="A2169" s="25" t="s">
        <v>367</v>
      </c>
      <c r="B2169" s="25" t="s">
        <v>1043</v>
      </c>
      <c r="C2169" s="39">
        <v>637474</v>
      </c>
      <c r="D2169" s="25" t="s">
        <v>2662</v>
      </c>
      <c r="E2169" s="25" t="s">
        <v>53</v>
      </c>
      <c r="F2169" s="25" t="s">
        <v>54</v>
      </c>
      <c r="G2169" s="25" t="s">
        <v>79</v>
      </c>
      <c r="H2169" s="25" t="s">
        <v>56</v>
      </c>
      <c r="I2169" s="25" t="s">
        <v>56</v>
      </c>
      <c r="J2169" s="25" t="s">
        <v>401</v>
      </c>
      <c r="K2169" s="25" t="s">
        <v>65</v>
      </c>
      <c r="L2169" s="25" t="s">
        <v>1045</v>
      </c>
      <c r="M2169" s="25" t="s">
        <v>1989</v>
      </c>
      <c r="N2169" s="26">
        <v>53730.16</v>
      </c>
      <c r="O2169" s="26">
        <v>51921.919999999998</v>
      </c>
      <c r="P2169" s="27">
        <v>-1808.2400000000052</v>
      </c>
      <c r="Q2169" s="28">
        <v>-3.3654096693551724E-2</v>
      </c>
      <c r="R2169" s="29">
        <v>5457.02</v>
      </c>
      <c r="S2169" s="29">
        <v>6805.11</v>
      </c>
      <c r="T2169" s="30">
        <v>1348.0899999999992</v>
      </c>
      <c r="U2169" s="31">
        <v>0.24703776053597001</v>
      </c>
      <c r="V2169" s="26">
        <v>13082.9</v>
      </c>
      <c r="W2169" s="26">
        <v>17739</v>
      </c>
      <c r="X2169" s="27">
        <v>4656.1000000000004</v>
      </c>
      <c r="Y2169" s="28">
        <v>0.35589204228420307</v>
      </c>
      <c r="Z2169" s="29">
        <v>84</v>
      </c>
      <c r="AA2169" s="29">
        <v>0</v>
      </c>
      <c r="AB2169" s="30">
        <v>-84</v>
      </c>
      <c r="AC2169" s="32">
        <v>-1</v>
      </c>
      <c r="AD2169" s="26">
        <v>35106.239999999998</v>
      </c>
      <c r="AE2169" s="26">
        <v>27377.81</v>
      </c>
      <c r="AF2169" s="27">
        <v>-7728.4299999999967</v>
      </c>
      <c r="AG2169" s="33">
        <v>-0.22014405416245081</v>
      </c>
      <c r="AH2169" s="34">
        <v>6</v>
      </c>
      <c r="AI2169" s="34">
        <v>6</v>
      </c>
      <c r="AJ2169" s="34">
        <v>0</v>
      </c>
      <c r="AK2169" s="32">
        <v>0</v>
      </c>
      <c r="AL2169" s="35">
        <v>44119.041666666664</v>
      </c>
      <c r="AM2169" s="16"/>
    </row>
    <row r="2170" spans="1:39" ht="33" hidden="1" x14ac:dyDescent="0.25">
      <c r="A2170" s="25" t="s">
        <v>367</v>
      </c>
      <c r="B2170" s="25" t="s">
        <v>51</v>
      </c>
      <c r="C2170" s="39">
        <v>637490</v>
      </c>
      <c r="D2170" s="25" t="s">
        <v>385</v>
      </c>
      <c r="E2170" s="25" t="s">
        <v>53</v>
      </c>
      <c r="F2170" s="25" t="s">
        <v>54</v>
      </c>
      <c r="G2170" s="25" t="s">
        <v>79</v>
      </c>
      <c r="H2170" s="25" t="s">
        <v>386</v>
      </c>
      <c r="I2170" s="17"/>
      <c r="J2170" s="25" t="s">
        <v>381</v>
      </c>
      <c r="K2170" s="25" t="s">
        <v>65</v>
      </c>
      <c r="L2170" s="25" t="s">
        <v>382</v>
      </c>
      <c r="M2170" s="25" t="s">
        <v>387</v>
      </c>
      <c r="N2170" s="26">
        <v>96560.17</v>
      </c>
      <c r="O2170" s="26">
        <v>121502.88</v>
      </c>
      <c r="P2170" s="27">
        <v>24942.710000000006</v>
      </c>
      <c r="Q2170" s="28">
        <v>0.25831261481830453</v>
      </c>
      <c r="R2170" s="29">
        <v>50548.66</v>
      </c>
      <c r="S2170" s="29">
        <v>61643.33</v>
      </c>
      <c r="T2170" s="30">
        <v>11094.669999999998</v>
      </c>
      <c r="U2170" s="31">
        <v>0.21948494777111791</v>
      </c>
      <c r="V2170" s="26">
        <v>19919.169999999998</v>
      </c>
      <c r="W2170" s="26">
        <v>22307.439999999999</v>
      </c>
      <c r="X2170" s="27">
        <v>2388.2700000000004</v>
      </c>
      <c r="Y2170" s="28">
        <v>0.11989806804199174</v>
      </c>
      <c r="Z2170" s="29">
        <v>11836.34</v>
      </c>
      <c r="AA2170" s="29">
        <v>25174.34</v>
      </c>
      <c r="AB2170" s="30">
        <v>13338</v>
      </c>
      <c r="AC2170" s="32">
        <v>1.126868609722262</v>
      </c>
      <c r="AD2170" s="26">
        <v>14256</v>
      </c>
      <c r="AE2170" s="26">
        <v>12377.77</v>
      </c>
      <c r="AF2170" s="27">
        <v>-1878.2299999999996</v>
      </c>
      <c r="AG2170" s="33">
        <v>-0.13175014029180693</v>
      </c>
      <c r="AH2170" s="34">
        <v>566</v>
      </c>
      <c r="AI2170" s="34">
        <v>646</v>
      </c>
      <c r="AJ2170" s="34">
        <v>80</v>
      </c>
      <c r="AK2170" s="32">
        <v>0.14134275618374559</v>
      </c>
      <c r="AL2170" s="35">
        <v>44519.041666666664</v>
      </c>
      <c r="AM2170" s="16"/>
    </row>
    <row r="2171" spans="1:39" ht="66" hidden="1" x14ac:dyDescent="0.25">
      <c r="A2171" s="25" t="s">
        <v>367</v>
      </c>
      <c r="B2171" s="25" t="s">
        <v>51</v>
      </c>
      <c r="C2171" s="39">
        <v>637546</v>
      </c>
      <c r="D2171" s="25" t="s">
        <v>493</v>
      </c>
      <c r="E2171" s="25" t="s">
        <v>53</v>
      </c>
      <c r="F2171" s="25" t="s">
        <v>54</v>
      </c>
      <c r="G2171" s="25" t="s">
        <v>104</v>
      </c>
      <c r="H2171" s="25" t="s">
        <v>56</v>
      </c>
      <c r="I2171" s="25" t="s">
        <v>56</v>
      </c>
      <c r="J2171" s="25" t="s">
        <v>64</v>
      </c>
      <c r="K2171" s="25" t="s">
        <v>65</v>
      </c>
      <c r="L2171" s="25" t="s">
        <v>378</v>
      </c>
      <c r="M2171" s="25" t="s">
        <v>379</v>
      </c>
      <c r="N2171" s="26">
        <v>14322.7</v>
      </c>
      <c r="O2171" s="26">
        <v>6674.78</v>
      </c>
      <c r="P2171" s="27">
        <v>-7647.920000000001</v>
      </c>
      <c r="Q2171" s="28">
        <v>-0.53397194663017455</v>
      </c>
      <c r="R2171" s="29">
        <v>3215.32</v>
      </c>
      <c r="S2171" s="29">
        <v>1012.68</v>
      </c>
      <c r="T2171" s="30">
        <v>-2202.6400000000003</v>
      </c>
      <c r="U2171" s="31">
        <v>-0.6850453454088552</v>
      </c>
      <c r="V2171" s="26">
        <v>3305.07</v>
      </c>
      <c r="W2171" s="26">
        <v>364.17</v>
      </c>
      <c r="X2171" s="27">
        <v>-2940.9</v>
      </c>
      <c r="Y2171" s="28">
        <v>-0.88981473917345166</v>
      </c>
      <c r="Z2171" s="29">
        <v>528.38</v>
      </c>
      <c r="AA2171" s="29">
        <v>0</v>
      </c>
      <c r="AB2171" s="30">
        <v>-528.38</v>
      </c>
      <c r="AC2171" s="32">
        <v>-1</v>
      </c>
      <c r="AD2171" s="26">
        <v>7273.93</v>
      </c>
      <c r="AE2171" s="26">
        <v>5297.93</v>
      </c>
      <c r="AF2171" s="27">
        <v>-1976</v>
      </c>
      <c r="AG2171" s="33">
        <v>-0.2716550750419649</v>
      </c>
      <c r="AH2171" s="34">
        <v>18.72</v>
      </c>
      <c r="AI2171" s="34">
        <v>0</v>
      </c>
      <c r="AJ2171" s="34">
        <v>-18.72</v>
      </c>
      <c r="AK2171" s="32">
        <v>-1</v>
      </c>
      <c r="AL2171" s="35">
        <v>44302</v>
      </c>
      <c r="AM2171" s="16"/>
    </row>
    <row r="2172" spans="1:39" ht="41.25" hidden="1" x14ac:dyDescent="0.25">
      <c r="A2172" s="25" t="s">
        <v>367</v>
      </c>
      <c r="B2172" s="25" t="s">
        <v>1043</v>
      </c>
      <c r="C2172" s="39">
        <v>637551</v>
      </c>
      <c r="D2172" s="25" t="s">
        <v>2672</v>
      </c>
      <c r="E2172" s="25" t="s">
        <v>53</v>
      </c>
      <c r="F2172" s="25" t="s">
        <v>63</v>
      </c>
      <c r="G2172" s="25" t="s">
        <v>56</v>
      </c>
      <c r="H2172" s="25" t="s">
        <v>56</v>
      </c>
      <c r="I2172" s="25" t="s">
        <v>56</v>
      </c>
      <c r="J2172" s="25" t="s">
        <v>401</v>
      </c>
      <c r="K2172" s="25" t="s">
        <v>65</v>
      </c>
      <c r="L2172" s="25" t="s">
        <v>1045</v>
      </c>
      <c r="M2172" s="25" t="s">
        <v>535</v>
      </c>
      <c r="N2172" s="26">
        <v>0</v>
      </c>
      <c r="O2172" s="26">
        <v>0</v>
      </c>
      <c r="P2172" s="27">
        <v>0</v>
      </c>
      <c r="Q2172" s="18"/>
      <c r="R2172" s="29">
        <v>0</v>
      </c>
      <c r="S2172" s="29">
        <v>0</v>
      </c>
      <c r="T2172" s="30">
        <v>0</v>
      </c>
      <c r="U2172" s="19"/>
      <c r="V2172" s="26">
        <v>0</v>
      </c>
      <c r="W2172" s="26">
        <v>0</v>
      </c>
      <c r="X2172" s="27">
        <v>0</v>
      </c>
      <c r="Y2172" s="18"/>
      <c r="Z2172" s="29">
        <v>0</v>
      </c>
      <c r="AA2172" s="29">
        <v>0</v>
      </c>
      <c r="AB2172" s="30">
        <v>0</v>
      </c>
      <c r="AC2172" s="19"/>
      <c r="AD2172" s="26">
        <v>0</v>
      </c>
      <c r="AE2172" s="26">
        <v>0</v>
      </c>
      <c r="AF2172" s="27">
        <v>0</v>
      </c>
      <c r="AG2172" s="18"/>
      <c r="AH2172" s="34">
        <v>0</v>
      </c>
      <c r="AI2172" s="34">
        <v>0</v>
      </c>
      <c r="AJ2172" s="34">
        <v>0</v>
      </c>
      <c r="AK2172" s="19"/>
      <c r="AL2172" s="35">
        <v>44055.041666666664</v>
      </c>
      <c r="AM2172" s="16"/>
    </row>
    <row r="2173" spans="1:39" ht="66" hidden="1" x14ac:dyDescent="0.25">
      <c r="A2173" s="25" t="s">
        <v>367</v>
      </c>
      <c r="B2173" s="25" t="s">
        <v>1043</v>
      </c>
      <c r="C2173" s="39">
        <v>637558</v>
      </c>
      <c r="D2173" s="25" t="s">
        <v>2670</v>
      </c>
      <c r="E2173" s="25" t="s">
        <v>53</v>
      </c>
      <c r="F2173" s="25" t="s">
        <v>54</v>
      </c>
      <c r="G2173" s="25" t="s">
        <v>75</v>
      </c>
      <c r="H2173" s="17"/>
      <c r="I2173" s="17"/>
      <c r="J2173" s="25" t="s">
        <v>64</v>
      </c>
      <c r="K2173" s="25" t="s">
        <v>65</v>
      </c>
      <c r="L2173" s="25" t="s">
        <v>1045</v>
      </c>
      <c r="M2173" s="25" t="s">
        <v>421</v>
      </c>
      <c r="N2173" s="26">
        <v>1197.24</v>
      </c>
      <c r="O2173" s="26">
        <v>1010.4</v>
      </c>
      <c r="P2173" s="27">
        <v>-186.84000000000003</v>
      </c>
      <c r="Q2173" s="28">
        <v>-0.15605893555176908</v>
      </c>
      <c r="R2173" s="29">
        <v>1105.2</v>
      </c>
      <c r="S2173" s="29">
        <v>494.36</v>
      </c>
      <c r="T2173" s="30">
        <v>-610.84</v>
      </c>
      <c r="U2173" s="31">
        <v>-0.55269634455302208</v>
      </c>
      <c r="V2173" s="26">
        <v>0</v>
      </c>
      <c r="W2173" s="26">
        <v>0</v>
      </c>
      <c r="X2173" s="27">
        <v>0</v>
      </c>
      <c r="Y2173" s="18"/>
      <c r="Z2173" s="29">
        <v>92.04</v>
      </c>
      <c r="AA2173" s="29">
        <v>0</v>
      </c>
      <c r="AB2173" s="30">
        <v>-92.04</v>
      </c>
      <c r="AC2173" s="32">
        <v>-1</v>
      </c>
      <c r="AD2173" s="26">
        <v>0</v>
      </c>
      <c r="AE2173" s="26">
        <v>516.04</v>
      </c>
      <c r="AF2173" s="27">
        <v>516.04</v>
      </c>
      <c r="AG2173" s="18"/>
      <c r="AH2173" s="34">
        <v>4</v>
      </c>
      <c r="AI2173" s="34">
        <v>0</v>
      </c>
      <c r="AJ2173" s="34">
        <v>-4</v>
      </c>
      <c r="AK2173" s="32">
        <v>-1</v>
      </c>
      <c r="AL2173" s="35">
        <v>44137.041666666664</v>
      </c>
      <c r="AM2173" s="16"/>
    </row>
    <row r="2174" spans="1:39" ht="41.25" hidden="1" x14ac:dyDescent="0.25">
      <c r="A2174" s="25" t="s">
        <v>367</v>
      </c>
      <c r="B2174" s="25" t="s">
        <v>1043</v>
      </c>
      <c r="C2174" s="39">
        <v>637570</v>
      </c>
      <c r="D2174" s="25" t="s">
        <v>2673</v>
      </c>
      <c r="E2174" s="25" t="s">
        <v>53</v>
      </c>
      <c r="F2174" s="25" t="s">
        <v>54</v>
      </c>
      <c r="G2174" s="25" t="s">
        <v>79</v>
      </c>
      <c r="H2174" s="25" t="s">
        <v>56</v>
      </c>
      <c r="I2174" s="25" t="s">
        <v>56</v>
      </c>
      <c r="J2174" s="25" t="s">
        <v>376</v>
      </c>
      <c r="K2174" s="25" t="s">
        <v>65</v>
      </c>
      <c r="L2174" s="25" t="s">
        <v>1045</v>
      </c>
      <c r="M2174" s="25" t="s">
        <v>387</v>
      </c>
      <c r="N2174" s="26">
        <v>16083.95</v>
      </c>
      <c r="O2174" s="26">
        <v>16925.46</v>
      </c>
      <c r="P2174" s="27">
        <v>841.5099999999984</v>
      </c>
      <c r="Q2174" s="28">
        <v>5.2319859238557594E-2</v>
      </c>
      <c r="R2174" s="29">
        <v>9879.8799999999992</v>
      </c>
      <c r="S2174" s="29">
        <v>9303.76</v>
      </c>
      <c r="T2174" s="30">
        <v>-576.11999999999898</v>
      </c>
      <c r="U2174" s="31">
        <v>-5.8312449139058274E-2</v>
      </c>
      <c r="V2174" s="26">
        <v>1403.73</v>
      </c>
      <c r="W2174" s="26">
        <v>3534.12</v>
      </c>
      <c r="X2174" s="27">
        <v>2130.39</v>
      </c>
      <c r="Y2174" s="28">
        <v>1.5176636532666536</v>
      </c>
      <c r="Z2174" s="29">
        <v>1500.4</v>
      </c>
      <c r="AA2174" s="29">
        <v>2423</v>
      </c>
      <c r="AB2174" s="30">
        <v>922.59999999999991</v>
      </c>
      <c r="AC2174" s="32">
        <v>0.6149026926153025</v>
      </c>
      <c r="AD2174" s="26">
        <v>3299.94</v>
      </c>
      <c r="AE2174" s="26">
        <v>1664.58</v>
      </c>
      <c r="AF2174" s="27">
        <v>-1635.3600000000001</v>
      </c>
      <c r="AG2174" s="33">
        <v>-0.49557264677539592</v>
      </c>
      <c r="AH2174" s="34">
        <v>80</v>
      </c>
      <c r="AI2174" s="34">
        <v>110</v>
      </c>
      <c r="AJ2174" s="34">
        <v>30</v>
      </c>
      <c r="AK2174" s="32">
        <v>0.375</v>
      </c>
      <c r="AL2174" s="35">
        <v>44110.041666666664</v>
      </c>
      <c r="AM2174" s="16"/>
    </row>
    <row r="2175" spans="1:39" ht="24.75" hidden="1" x14ac:dyDescent="0.25">
      <c r="A2175" s="25" t="s">
        <v>367</v>
      </c>
      <c r="B2175" s="25" t="s">
        <v>1043</v>
      </c>
      <c r="C2175" s="39">
        <v>637581</v>
      </c>
      <c r="D2175" s="25" t="s">
        <v>2674</v>
      </c>
      <c r="E2175" s="25" t="s">
        <v>53</v>
      </c>
      <c r="F2175" s="25" t="s">
        <v>54</v>
      </c>
      <c r="G2175" s="25" t="s">
        <v>75</v>
      </c>
      <c r="H2175" s="25" t="s">
        <v>56</v>
      </c>
      <c r="I2175" s="25" t="s">
        <v>56</v>
      </c>
      <c r="J2175" s="25" t="s">
        <v>376</v>
      </c>
      <c r="K2175" s="25" t="s">
        <v>65</v>
      </c>
      <c r="L2175" s="25" t="s">
        <v>1045</v>
      </c>
      <c r="M2175" s="25" t="s">
        <v>374</v>
      </c>
      <c r="N2175" s="26">
        <v>27556.639999999999</v>
      </c>
      <c r="O2175" s="26">
        <v>12872.83</v>
      </c>
      <c r="P2175" s="27">
        <v>-14683.81</v>
      </c>
      <c r="Q2175" s="28">
        <v>-0.53285923102381128</v>
      </c>
      <c r="R2175" s="29">
        <v>19072.650000000001</v>
      </c>
      <c r="S2175" s="29">
        <v>8845.2099999999991</v>
      </c>
      <c r="T2175" s="30">
        <v>-10227.440000000002</v>
      </c>
      <c r="U2175" s="31">
        <v>-0.53623591897297973</v>
      </c>
      <c r="V2175" s="26">
        <v>1281.83</v>
      </c>
      <c r="W2175" s="26">
        <v>136.28</v>
      </c>
      <c r="X2175" s="27">
        <v>-1145.55</v>
      </c>
      <c r="Y2175" s="28">
        <v>-0.89368324972890323</v>
      </c>
      <c r="Z2175" s="29">
        <v>2448</v>
      </c>
      <c r="AA2175" s="29">
        <v>1936.5</v>
      </c>
      <c r="AB2175" s="30">
        <v>-511.5</v>
      </c>
      <c r="AC2175" s="32">
        <v>-0.20894607843137256</v>
      </c>
      <c r="AD2175" s="26">
        <v>4754.16</v>
      </c>
      <c r="AE2175" s="26">
        <v>1954.84</v>
      </c>
      <c r="AF2175" s="27">
        <v>-2799.3199999999997</v>
      </c>
      <c r="AG2175" s="33">
        <v>-0.58881484846955079</v>
      </c>
      <c r="AH2175" s="34">
        <v>160</v>
      </c>
      <c r="AI2175" s="34">
        <v>103.5</v>
      </c>
      <c r="AJ2175" s="34">
        <v>-56.5</v>
      </c>
      <c r="AK2175" s="32">
        <v>-0.35312500000000002</v>
      </c>
      <c r="AL2175" s="35">
        <v>44092.041666666664</v>
      </c>
      <c r="AM2175" s="16"/>
    </row>
    <row r="2176" spans="1:39" ht="33" hidden="1" x14ac:dyDescent="0.25">
      <c r="A2176" s="25" t="s">
        <v>367</v>
      </c>
      <c r="B2176" s="25" t="s">
        <v>51</v>
      </c>
      <c r="C2176" s="39">
        <v>637667</v>
      </c>
      <c r="D2176" s="25" t="s">
        <v>496</v>
      </c>
      <c r="E2176" s="25" t="s">
        <v>53</v>
      </c>
      <c r="F2176" s="25" t="s">
        <v>54</v>
      </c>
      <c r="G2176" s="25" t="s">
        <v>112</v>
      </c>
      <c r="H2176" s="25" t="s">
        <v>56</v>
      </c>
      <c r="I2176" s="25" t="s">
        <v>56</v>
      </c>
      <c r="J2176" s="25" t="s">
        <v>381</v>
      </c>
      <c r="K2176" s="25" t="s">
        <v>58</v>
      </c>
      <c r="L2176" s="25" t="s">
        <v>384</v>
      </c>
      <c r="M2176" s="25" t="s">
        <v>379</v>
      </c>
      <c r="N2176" s="26">
        <v>21386.27</v>
      </c>
      <c r="O2176" s="26">
        <v>27312.639999999999</v>
      </c>
      <c r="P2176" s="27">
        <v>5926.369999999999</v>
      </c>
      <c r="Q2176" s="28">
        <v>0.27711096885992736</v>
      </c>
      <c r="R2176" s="29">
        <v>4776.24</v>
      </c>
      <c r="S2176" s="29">
        <v>4252.54</v>
      </c>
      <c r="T2176" s="30">
        <v>-523.69999999999982</v>
      </c>
      <c r="U2176" s="31">
        <v>-0.10964691891529736</v>
      </c>
      <c r="V2176" s="26">
        <v>652.27</v>
      </c>
      <c r="W2176" s="26">
        <v>4328.16</v>
      </c>
      <c r="X2176" s="27">
        <v>3675.89</v>
      </c>
      <c r="Y2176" s="28">
        <v>5.6355343646036147</v>
      </c>
      <c r="Z2176" s="29">
        <v>112</v>
      </c>
      <c r="AA2176" s="29">
        <v>0</v>
      </c>
      <c r="AB2176" s="30">
        <v>-112</v>
      </c>
      <c r="AC2176" s="32">
        <v>-1</v>
      </c>
      <c r="AD2176" s="26">
        <v>15845.76</v>
      </c>
      <c r="AE2176" s="26">
        <v>18731.939999999999</v>
      </c>
      <c r="AF2176" s="27">
        <v>2886.1799999999985</v>
      </c>
      <c r="AG2176" s="33">
        <v>0.18214209984248142</v>
      </c>
      <c r="AH2176" s="34">
        <v>8</v>
      </c>
      <c r="AI2176" s="34">
        <v>0</v>
      </c>
      <c r="AJ2176" s="34">
        <v>-8</v>
      </c>
      <c r="AK2176" s="32">
        <v>-1</v>
      </c>
      <c r="AL2176" s="35">
        <v>44223.041666666664</v>
      </c>
      <c r="AM2176" s="16"/>
    </row>
    <row r="2177" spans="1:39" ht="24.75" hidden="1" x14ac:dyDescent="0.25">
      <c r="A2177" s="25" t="s">
        <v>367</v>
      </c>
      <c r="B2177" s="25" t="s">
        <v>1043</v>
      </c>
      <c r="C2177" s="39">
        <v>637675</v>
      </c>
      <c r="D2177" s="25" t="s">
        <v>2676</v>
      </c>
      <c r="E2177" s="25" t="s">
        <v>53</v>
      </c>
      <c r="F2177" s="25" t="s">
        <v>54</v>
      </c>
      <c r="G2177" s="25" t="s">
        <v>74</v>
      </c>
      <c r="H2177" s="25" t="s">
        <v>75</v>
      </c>
      <c r="I2177" s="25" t="s">
        <v>56</v>
      </c>
      <c r="J2177" s="25" t="s">
        <v>369</v>
      </c>
      <c r="K2177" s="25" t="s">
        <v>65</v>
      </c>
      <c r="L2177" s="25" t="s">
        <v>1045</v>
      </c>
      <c r="M2177" s="25" t="s">
        <v>374</v>
      </c>
      <c r="N2177" s="26">
        <v>73100.19</v>
      </c>
      <c r="O2177" s="26">
        <v>57986.77</v>
      </c>
      <c r="P2177" s="27">
        <v>-15113.420000000006</v>
      </c>
      <c r="Q2177" s="28">
        <v>-0.20674939422182084</v>
      </c>
      <c r="R2177" s="29">
        <v>15759.67</v>
      </c>
      <c r="S2177" s="29">
        <v>11169.49</v>
      </c>
      <c r="T2177" s="30">
        <v>-4590.18</v>
      </c>
      <c r="U2177" s="31">
        <v>-0.29126117488500713</v>
      </c>
      <c r="V2177" s="26">
        <v>26627.15</v>
      </c>
      <c r="W2177" s="26">
        <v>26136.45</v>
      </c>
      <c r="X2177" s="27">
        <v>-490.70000000000073</v>
      </c>
      <c r="Y2177" s="28">
        <v>-1.8428558820602306E-2</v>
      </c>
      <c r="Z2177" s="29">
        <v>2217.5700000000002</v>
      </c>
      <c r="AA2177" s="29">
        <v>1936.11</v>
      </c>
      <c r="AB2177" s="30">
        <v>-281.46000000000026</v>
      </c>
      <c r="AC2177" s="32">
        <v>-0.12692271269903554</v>
      </c>
      <c r="AD2177" s="26">
        <v>28495.8</v>
      </c>
      <c r="AE2177" s="26">
        <v>18744.72</v>
      </c>
      <c r="AF2177" s="27">
        <v>-9751.0799999999981</v>
      </c>
      <c r="AG2177" s="33">
        <v>-0.34219358642326231</v>
      </c>
      <c r="AH2177" s="34">
        <v>100</v>
      </c>
      <c r="AI2177" s="34">
        <v>66.5</v>
      </c>
      <c r="AJ2177" s="34">
        <v>-33.5</v>
      </c>
      <c r="AK2177" s="32">
        <v>-0.33500000000000002</v>
      </c>
      <c r="AL2177" s="35">
        <v>44119.041666666664</v>
      </c>
      <c r="AM2177" s="16"/>
    </row>
    <row r="2178" spans="1:39" ht="24.75" hidden="1" x14ac:dyDescent="0.25">
      <c r="A2178" s="25" t="s">
        <v>367</v>
      </c>
      <c r="B2178" s="25" t="s">
        <v>51</v>
      </c>
      <c r="C2178" s="39">
        <v>637710</v>
      </c>
      <c r="D2178" s="25" t="s">
        <v>400</v>
      </c>
      <c r="E2178" s="25" t="s">
        <v>53</v>
      </c>
      <c r="F2178" s="25" t="s">
        <v>54</v>
      </c>
      <c r="G2178" s="25" t="s">
        <v>83</v>
      </c>
      <c r="H2178" s="25" t="s">
        <v>56</v>
      </c>
      <c r="I2178" s="25" t="s">
        <v>56</v>
      </c>
      <c r="J2178" s="25" t="s">
        <v>401</v>
      </c>
      <c r="K2178" s="25" t="s">
        <v>58</v>
      </c>
      <c r="L2178" s="25" t="s">
        <v>402</v>
      </c>
      <c r="M2178" s="25" t="s">
        <v>379</v>
      </c>
      <c r="N2178" s="26">
        <v>182201.3</v>
      </c>
      <c r="O2178" s="26">
        <v>177247.81</v>
      </c>
      <c r="P2178" s="27">
        <v>-4953.4899999999907</v>
      </c>
      <c r="Q2178" s="28">
        <v>-2.7186908106583165E-2</v>
      </c>
      <c r="R2178" s="29">
        <v>6434.57</v>
      </c>
      <c r="S2178" s="29">
        <v>15766.16</v>
      </c>
      <c r="T2178" s="30">
        <v>9331.59</v>
      </c>
      <c r="U2178" s="31">
        <v>1.4502274433256612</v>
      </c>
      <c r="V2178" s="26">
        <v>33250.17</v>
      </c>
      <c r="W2178" s="26">
        <v>41047.800000000003</v>
      </c>
      <c r="X2178" s="27">
        <v>7797.6300000000047</v>
      </c>
      <c r="Y2178" s="28">
        <v>0.23451398895103409</v>
      </c>
      <c r="Z2178" s="29">
        <v>336</v>
      </c>
      <c r="AA2178" s="29">
        <v>306</v>
      </c>
      <c r="AB2178" s="30">
        <v>-30</v>
      </c>
      <c r="AC2178" s="32">
        <v>-8.9285714285714288E-2</v>
      </c>
      <c r="AD2178" s="26">
        <v>142180.56</v>
      </c>
      <c r="AE2178" s="26">
        <v>120127.85</v>
      </c>
      <c r="AF2178" s="27">
        <v>-22052.709999999992</v>
      </c>
      <c r="AG2178" s="33">
        <v>-0.15510355283450841</v>
      </c>
      <c r="AH2178" s="34">
        <v>24</v>
      </c>
      <c r="AI2178" s="34">
        <v>34</v>
      </c>
      <c r="AJ2178" s="34">
        <v>10</v>
      </c>
      <c r="AK2178" s="32">
        <v>0.41666666666666669</v>
      </c>
      <c r="AL2178" s="35">
        <v>44267.041666666664</v>
      </c>
      <c r="AM2178" s="16"/>
    </row>
    <row r="2179" spans="1:39" ht="49.5" hidden="1" x14ac:dyDescent="0.25">
      <c r="A2179" s="25" t="s">
        <v>367</v>
      </c>
      <c r="B2179" s="25" t="s">
        <v>51</v>
      </c>
      <c r="C2179" s="39">
        <v>637719</v>
      </c>
      <c r="D2179" s="25" t="s">
        <v>491</v>
      </c>
      <c r="E2179" s="25" t="s">
        <v>53</v>
      </c>
      <c r="F2179" s="25" t="s">
        <v>54</v>
      </c>
      <c r="G2179" s="25" t="s">
        <v>74</v>
      </c>
      <c r="H2179" s="17"/>
      <c r="I2179" s="17"/>
      <c r="J2179" s="25" t="s">
        <v>64</v>
      </c>
      <c r="K2179" s="25" t="s">
        <v>65</v>
      </c>
      <c r="L2179" s="25" t="s">
        <v>378</v>
      </c>
      <c r="M2179" s="25" t="s">
        <v>379</v>
      </c>
      <c r="N2179" s="26">
        <v>5945.74</v>
      </c>
      <c r="O2179" s="26">
        <v>3184.74</v>
      </c>
      <c r="P2179" s="27">
        <v>-2761</v>
      </c>
      <c r="Q2179" s="28">
        <v>-0.4643660839525442</v>
      </c>
      <c r="R2179" s="29">
        <v>1106.19</v>
      </c>
      <c r="S2179" s="29">
        <v>897.06</v>
      </c>
      <c r="T2179" s="30">
        <v>-209.13000000000011</v>
      </c>
      <c r="U2179" s="31">
        <v>-0.18905432159032362</v>
      </c>
      <c r="V2179" s="26">
        <v>267.01</v>
      </c>
      <c r="W2179" s="26">
        <v>0</v>
      </c>
      <c r="X2179" s="27">
        <v>-267.01</v>
      </c>
      <c r="Y2179" s="28">
        <v>-1</v>
      </c>
      <c r="Z2179" s="29">
        <v>119.7</v>
      </c>
      <c r="AA2179" s="29">
        <v>0</v>
      </c>
      <c r="AB2179" s="30">
        <v>-119.7</v>
      </c>
      <c r="AC2179" s="32">
        <v>-1</v>
      </c>
      <c r="AD2179" s="26">
        <v>4452.84</v>
      </c>
      <c r="AE2179" s="26">
        <v>2287.6799999999998</v>
      </c>
      <c r="AF2179" s="27">
        <v>-2165.1600000000003</v>
      </c>
      <c r="AG2179" s="33">
        <v>-0.48624248794028085</v>
      </c>
      <c r="AH2179" s="34">
        <v>4</v>
      </c>
      <c r="AI2179" s="34">
        <v>0</v>
      </c>
      <c r="AJ2179" s="34">
        <v>-4</v>
      </c>
      <c r="AK2179" s="32">
        <v>-1</v>
      </c>
      <c r="AL2179" s="35">
        <v>44333.041666666664</v>
      </c>
      <c r="AM2179" s="16"/>
    </row>
    <row r="2180" spans="1:39" ht="74.25" hidden="1" x14ac:dyDescent="0.25">
      <c r="A2180" s="25" t="s">
        <v>367</v>
      </c>
      <c r="B2180" s="25" t="s">
        <v>1136</v>
      </c>
      <c r="C2180" s="39">
        <v>637720</v>
      </c>
      <c r="D2180" s="25" t="s">
        <v>2671</v>
      </c>
      <c r="E2180" s="25" t="s">
        <v>53</v>
      </c>
      <c r="F2180" s="25" t="s">
        <v>54</v>
      </c>
      <c r="G2180" s="25" t="s">
        <v>990</v>
      </c>
      <c r="H2180" s="17"/>
      <c r="I2180" s="17"/>
      <c r="J2180" s="25" t="s">
        <v>64</v>
      </c>
      <c r="K2180" s="25" t="s">
        <v>65</v>
      </c>
      <c r="L2180" s="25" t="s">
        <v>378</v>
      </c>
      <c r="M2180" s="25" t="s">
        <v>379</v>
      </c>
      <c r="N2180" s="26">
        <v>9782.7099999999991</v>
      </c>
      <c r="O2180" s="26">
        <v>6884.88</v>
      </c>
      <c r="P2180" s="27">
        <v>-2897.829999999999</v>
      </c>
      <c r="Q2180" s="28">
        <v>-0.29621955470416678</v>
      </c>
      <c r="R2180" s="29">
        <v>1572.6</v>
      </c>
      <c r="S2180" s="29">
        <v>1062.9000000000001</v>
      </c>
      <c r="T2180" s="30">
        <v>-509.69999999999982</v>
      </c>
      <c r="U2180" s="31">
        <v>-0.3241129339946584</v>
      </c>
      <c r="V2180" s="26">
        <v>455.95</v>
      </c>
      <c r="W2180" s="26">
        <v>0</v>
      </c>
      <c r="X2180" s="27">
        <v>-455.95</v>
      </c>
      <c r="Y2180" s="28">
        <v>-1</v>
      </c>
      <c r="Z2180" s="29">
        <v>117.3</v>
      </c>
      <c r="AA2180" s="29">
        <v>0</v>
      </c>
      <c r="AB2180" s="30">
        <v>-117.3</v>
      </c>
      <c r="AC2180" s="32">
        <v>-1</v>
      </c>
      <c r="AD2180" s="26">
        <v>7636.86</v>
      </c>
      <c r="AE2180" s="26">
        <v>5821.98</v>
      </c>
      <c r="AF2180" s="27">
        <v>-1814.88</v>
      </c>
      <c r="AG2180" s="33">
        <v>-0.23764741006120318</v>
      </c>
      <c r="AH2180" s="34">
        <v>3.1500000000000004</v>
      </c>
      <c r="AI2180" s="34">
        <v>0</v>
      </c>
      <c r="AJ2180" s="34">
        <v>-3.1500000000000004</v>
      </c>
      <c r="AK2180" s="32">
        <v>-1</v>
      </c>
      <c r="AL2180" s="35">
        <v>44565.041666666664</v>
      </c>
      <c r="AM2180" s="16"/>
    </row>
    <row r="2181" spans="1:39" ht="66" hidden="1" x14ac:dyDescent="0.25">
      <c r="A2181" s="25" t="s">
        <v>367</v>
      </c>
      <c r="B2181" s="25" t="s">
        <v>51</v>
      </c>
      <c r="C2181" s="39">
        <v>637726</v>
      </c>
      <c r="D2181" s="25" t="s">
        <v>541</v>
      </c>
      <c r="E2181" s="25" t="s">
        <v>53</v>
      </c>
      <c r="F2181" s="25" t="s">
        <v>54</v>
      </c>
      <c r="G2181" s="25" t="s">
        <v>74</v>
      </c>
      <c r="H2181" s="17"/>
      <c r="I2181" s="17"/>
      <c r="J2181" s="25" t="s">
        <v>64</v>
      </c>
      <c r="K2181" s="25" t="s">
        <v>65</v>
      </c>
      <c r="L2181" s="25" t="s">
        <v>378</v>
      </c>
      <c r="M2181" s="25" t="s">
        <v>379</v>
      </c>
      <c r="N2181" s="26">
        <v>11239.41</v>
      </c>
      <c r="O2181" s="26">
        <v>7461.75</v>
      </c>
      <c r="P2181" s="27">
        <v>-3777.66</v>
      </c>
      <c r="Q2181" s="28">
        <v>-0.33610839003114934</v>
      </c>
      <c r="R2181" s="29">
        <v>683.95</v>
      </c>
      <c r="S2181" s="29">
        <v>1117.18</v>
      </c>
      <c r="T2181" s="30">
        <v>433.23</v>
      </c>
      <c r="U2181" s="31">
        <v>0.63342349586958113</v>
      </c>
      <c r="V2181" s="26">
        <v>0</v>
      </c>
      <c r="W2181" s="26">
        <v>0</v>
      </c>
      <c r="X2181" s="27">
        <v>0</v>
      </c>
      <c r="Y2181" s="18"/>
      <c r="Z2181" s="29">
        <v>0</v>
      </c>
      <c r="AA2181" s="29">
        <v>0</v>
      </c>
      <c r="AB2181" s="30">
        <v>0</v>
      </c>
      <c r="AC2181" s="19"/>
      <c r="AD2181" s="26">
        <v>10555.46</v>
      </c>
      <c r="AE2181" s="26">
        <v>6344.57</v>
      </c>
      <c r="AF2181" s="27">
        <v>-4210.8899999999994</v>
      </c>
      <c r="AG2181" s="33">
        <v>-0.3989300324192408</v>
      </c>
      <c r="AH2181" s="34">
        <v>0</v>
      </c>
      <c r="AI2181" s="34">
        <v>0</v>
      </c>
      <c r="AJ2181" s="34">
        <v>0</v>
      </c>
      <c r="AK2181" s="19"/>
      <c r="AL2181" s="35">
        <v>44355.041666666664</v>
      </c>
      <c r="AM2181" s="16"/>
    </row>
    <row r="2182" spans="1:39" ht="74.25" hidden="1" x14ac:dyDescent="0.25">
      <c r="A2182" s="25" t="s">
        <v>367</v>
      </c>
      <c r="B2182" s="25" t="s">
        <v>51</v>
      </c>
      <c r="C2182" s="39">
        <v>637728</v>
      </c>
      <c r="D2182" s="25" t="s">
        <v>492</v>
      </c>
      <c r="E2182" s="25" t="s">
        <v>53</v>
      </c>
      <c r="F2182" s="25" t="s">
        <v>54</v>
      </c>
      <c r="G2182" s="25" t="s">
        <v>74</v>
      </c>
      <c r="H2182" s="17"/>
      <c r="I2182" s="17"/>
      <c r="J2182" s="25" t="s">
        <v>64</v>
      </c>
      <c r="K2182" s="25" t="s">
        <v>65</v>
      </c>
      <c r="L2182" s="25" t="s">
        <v>378</v>
      </c>
      <c r="M2182" s="25" t="s">
        <v>379</v>
      </c>
      <c r="N2182" s="26">
        <v>8155.22</v>
      </c>
      <c r="O2182" s="26">
        <v>6017.25</v>
      </c>
      <c r="P2182" s="27">
        <v>-2137.9700000000003</v>
      </c>
      <c r="Q2182" s="28">
        <v>-0.26215969648887466</v>
      </c>
      <c r="R2182" s="29">
        <v>517.17999999999995</v>
      </c>
      <c r="S2182" s="29">
        <v>1178.27</v>
      </c>
      <c r="T2182" s="30">
        <v>661.09</v>
      </c>
      <c r="U2182" s="31">
        <v>1.2782590200703818</v>
      </c>
      <c r="V2182" s="26">
        <v>265</v>
      </c>
      <c r="W2182" s="26">
        <v>0</v>
      </c>
      <c r="X2182" s="27">
        <v>-265</v>
      </c>
      <c r="Y2182" s="28">
        <v>-1</v>
      </c>
      <c r="Z2182" s="29">
        <v>0</v>
      </c>
      <c r="AA2182" s="29">
        <v>44</v>
      </c>
      <c r="AB2182" s="30">
        <v>44</v>
      </c>
      <c r="AC2182" s="19"/>
      <c r="AD2182" s="26">
        <v>7373.04</v>
      </c>
      <c r="AE2182" s="26">
        <v>4794.9799999999996</v>
      </c>
      <c r="AF2182" s="27">
        <v>-2578.0600000000004</v>
      </c>
      <c r="AG2182" s="33">
        <v>-0.34966038431908691</v>
      </c>
      <c r="AH2182" s="34">
        <v>0</v>
      </c>
      <c r="AI2182" s="34">
        <v>2</v>
      </c>
      <c r="AJ2182" s="34">
        <v>2</v>
      </c>
      <c r="AK2182" s="19"/>
      <c r="AL2182" s="35">
        <v>44302</v>
      </c>
      <c r="AM2182" s="16"/>
    </row>
    <row r="2183" spans="1:39" ht="74.25" hidden="1" x14ac:dyDescent="0.25">
      <c r="A2183" s="25" t="s">
        <v>367</v>
      </c>
      <c r="B2183" s="25" t="s">
        <v>51</v>
      </c>
      <c r="C2183" s="39">
        <v>637761</v>
      </c>
      <c r="D2183" s="25" t="s">
        <v>494</v>
      </c>
      <c r="E2183" s="25" t="s">
        <v>53</v>
      </c>
      <c r="F2183" s="25" t="s">
        <v>54</v>
      </c>
      <c r="G2183" s="25" t="s">
        <v>495</v>
      </c>
      <c r="H2183" s="17"/>
      <c r="I2183" s="17"/>
      <c r="J2183" s="25" t="s">
        <v>64</v>
      </c>
      <c r="K2183" s="25" t="s">
        <v>65</v>
      </c>
      <c r="L2183" s="25" t="s">
        <v>378</v>
      </c>
      <c r="M2183" s="25" t="s">
        <v>379</v>
      </c>
      <c r="N2183" s="26">
        <v>8910.9500000000007</v>
      </c>
      <c r="O2183" s="26">
        <v>7086.99</v>
      </c>
      <c r="P2183" s="27">
        <v>-1823.9600000000009</v>
      </c>
      <c r="Q2183" s="28">
        <v>-0.20468749123269694</v>
      </c>
      <c r="R2183" s="29">
        <v>1026.25</v>
      </c>
      <c r="S2183" s="29">
        <v>1144.92</v>
      </c>
      <c r="T2183" s="30">
        <v>118.67000000000007</v>
      </c>
      <c r="U2183" s="31">
        <v>0.11563459196102321</v>
      </c>
      <c r="V2183" s="26">
        <v>260.98</v>
      </c>
      <c r="W2183" s="26">
        <v>330.02</v>
      </c>
      <c r="X2183" s="27">
        <v>69.039999999999964</v>
      </c>
      <c r="Y2183" s="28">
        <v>0.26454134416430364</v>
      </c>
      <c r="Z2183" s="29">
        <v>0</v>
      </c>
      <c r="AA2183" s="29">
        <v>0</v>
      </c>
      <c r="AB2183" s="30">
        <v>0</v>
      </c>
      <c r="AC2183" s="19"/>
      <c r="AD2183" s="26">
        <v>7623.72</v>
      </c>
      <c r="AE2183" s="26">
        <v>5612.05</v>
      </c>
      <c r="AF2183" s="27">
        <v>-2011.67</v>
      </c>
      <c r="AG2183" s="33">
        <v>-0.26386986930265016</v>
      </c>
      <c r="AH2183" s="34">
        <v>0</v>
      </c>
      <c r="AI2183" s="34">
        <v>0</v>
      </c>
      <c r="AJ2183" s="34">
        <v>0</v>
      </c>
      <c r="AK2183" s="19"/>
      <c r="AL2183" s="35">
        <v>44489.041666666664</v>
      </c>
      <c r="AM2183" s="16"/>
    </row>
    <row r="2184" spans="1:39" ht="74.25" hidden="1" x14ac:dyDescent="0.25">
      <c r="A2184" s="25" t="s">
        <v>367</v>
      </c>
      <c r="B2184" s="25" t="s">
        <v>1043</v>
      </c>
      <c r="C2184" s="39">
        <v>637896</v>
      </c>
      <c r="D2184" s="25" t="s">
        <v>2578</v>
      </c>
      <c r="E2184" s="25" t="s">
        <v>53</v>
      </c>
      <c r="F2184" s="25" t="s">
        <v>54</v>
      </c>
      <c r="G2184" s="25" t="s">
        <v>75</v>
      </c>
      <c r="H2184" s="25" t="s">
        <v>83</v>
      </c>
      <c r="I2184" s="17"/>
      <c r="J2184" s="25" t="s">
        <v>369</v>
      </c>
      <c r="K2184" s="25" t="s">
        <v>65</v>
      </c>
      <c r="L2184" s="25" t="s">
        <v>1045</v>
      </c>
      <c r="M2184" s="25" t="s">
        <v>374</v>
      </c>
      <c r="N2184" s="26">
        <v>81015.83</v>
      </c>
      <c r="O2184" s="26">
        <v>62971.78</v>
      </c>
      <c r="P2184" s="27">
        <v>-18044.050000000003</v>
      </c>
      <c r="Q2184" s="28">
        <v>-0.22272252225274988</v>
      </c>
      <c r="R2184" s="29">
        <v>30405.84</v>
      </c>
      <c r="S2184" s="29">
        <v>17924.080000000002</v>
      </c>
      <c r="T2184" s="30">
        <v>-12481.759999999998</v>
      </c>
      <c r="U2184" s="31">
        <v>-0.41050535028797092</v>
      </c>
      <c r="V2184" s="26">
        <v>34397.160000000003</v>
      </c>
      <c r="W2184" s="26">
        <v>41144.550000000003</v>
      </c>
      <c r="X2184" s="27">
        <v>6747.3899999999994</v>
      </c>
      <c r="Y2184" s="28">
        <v>0.19616125284761879</v>
      </c>
      <c r="Z2184" s="29">
        <v>5333.99</v>
      </c>
      <c r="AA2184" s="29">
        <v>3309.8</v>
      </c>
      <c r="AB2184" s="30">
        <v>-2024.1899999999996</v>
      </c>
      <c r="AC2184" s="32">
        <v>-0.37948890042913458</v>
      </c>
      <c r="AD2184" s="26">
        <v>10878.84</v>
      </c>
      <c r="AE2184" s="26">
        <v>593.35</v>
      </c>
      <c r="AF2184" s="27">
        <v>-10285.49</v>
      </c>
      <c r="AG2184" s="33">
        <v>-0.94545833930823509</v>
      </c>
      <c r="AH2184" s="34">
        <v>225</v>
      </c>
      <c r="AI2184" s="34">
        <v>179</v>
      </c>
      <c r="AJ2184" s="34">
        <v>-46</v>
      </c>
      <c r="AK2184" s="32">
        <v>-0.20444444444444446</v>
      </c>
      <c r="AL2184" s="35">
        <v>44186.041666666664</v>
      </c>
      <c r="AM2184" s="16"/>
    </row>
    <row r="2185" spans="1:39" ht="49.5" hidden="1" x14ac:dyDescent="0.25">
      <c r="A2185" s="25" t="s">
        <v>367</v>
      </c>
      <c r="B2185" s="25" t="s">
        <v>1043</v>
      </c>
      <c r="C2185" s="39">
        <v>637909</v>
      </c>
      <c r="D2185" s="25" t="s">
        <v>2456</v>
      </c>
      <c r="E2185" s="25" t="s">
        <v>53</v>
      </c>
      <c r="F2185" s="25" t="s">
        <v>63</v>
      </c>
      <c r="G2185" s="25" t="s">
        <v>56</v>
      </c>
      <c r="H2185" s="25" t="s">
        <v>56</v>
      </c>
      <c r="I2185" s="25" t="s">
        <v>56</v>
      </c>
      <c r="J2185" s="25" t="s">
        <v>376</v>
      </c>
      <c r="K2185" s="25" t="s">
        <v>65</v>
      </c>
      <c r="L2185" s="25" t="s">
        <v>1045</v>
      </c>
      <c r="M2185" s="25" t="s">
        <v>535</v>
      </c>
      <c r="N2185" s="26">
        <v>3780.93</v>
      </c>
      <c r="O2185" s="26">
        <v>0</v>
      </c>
      <c r="P2185" s="27">
        <v>-3780.93</v>
      </c>
      <c r="Q2185" s="28">
        <v>-1</v>
      </c>
      <c r="R2185" s="29">
        <v>3780.93</v>
      </c>
      <c r="S2185" s="29">
        <v>0</v>
      </c>
      <c r="T2185" s="30">
        <v>-3780.93</v>
      </c>
      <c r="U2185" s="31">
        <v>-1</v>
      </c>
      <c r="V2185" s="26">
        <v>0</v>
      </c>
      <c r="W2185" s="26">
        <v>0</v>
      </c>
      <c r="X2185" s="27">
        <v>0</v>
      </c>
      <c r="Y2185" s="18"/>
      <c r="Z2185" s="29">
        <v>0</v>
      </c>
      <c r="AA2185" s="29">
        <v>0</v>
      </c>
      <c r="AB2185" s="30">
        <v>0</v>
      </c>
      <c r="AC2185" s="19"/>
      <c r="AD2185" s="26">
        <v>0</v>
      </c>
      <c r="AE2185" s="26">
        <v>0</v>
      </c>
      <c r="AF2185" s="27">
        <v>0</v>
      </c>
      <c r="AG2185" s="18"/>
      <c r="AH2185" s="34">
        <v>0</v>
      </c>
      <c r="AI2185" s="34">
        <v>0</v>
      </c>
      <c r="AJ2185" s="34">
        <v>0</v>
      </c>
      <c r="AK2185" s="19"/>
      <c r="AL2185" s="35">
        <v>44277.041666666664</v>
      </c>
      <c r="AM2185" s="16"/>
    </row>
    <row r="2186" spans="1:39" ht="33" hidden="1" x14ac:dyDescent="0.25">
      <c r="A2186" s="25" t="s">
        <v>367</v>
      </c>
      <c r="B2186" s="25" t="s">
        <v>1136</v>
      </c>
      <c r="C2186" s="39">
        <v>637917</v>
      </c>
      <c r="D2186" s="25" t="s">
        <v>5621</v>
      </c>
      <c r="E2186" s="25" t="s">
        <v>171</v>
      </c>
      <c r="F2186" s="25" t="s">
        <v>54</v>
      </c>
      <c r="G2186" s="25" t="s">
        <v>298</v>
      </c>
      <c r="H2186" s="25" t="s">
        <v>75</v>
      </c>
      <c r="I2186" s="17"/>
      <c r="J2186" s="25" t="s">
        <v>381</v>
      </c>
      <c r="K2186" s="25" t="s">
        <v>65</v>
      </c>
      <c r="L2186" s="25" t="s">
        <v>384</v>
      </c>
      <c r="M2186" s="25" t="s">
        <v>387</v>
      </c>
      <c r="N2186" s="26">
        <v>30246.21</v>
      </c>
      <c r="O2186" s="26">
        <v>15267.96</v>
      </c>
      <c r="P2186" s="27">
        <v>-14978.25</v>
      </c>
      <c r="Q2186" s="28">
        <v>-0.49521080492398883</v>
      </c>
      <c r="R2186" s="29">
        <v>10385.84</v>
      </c>
      <c r="S2186" s="29">
        <v>6580.89</v>
      </c>
      <c r="T2186" s="30">
        <v>-3804.95</v>
      </c>
      <c r="U2186" s="31">
        <v>-0.3663593893223851</v>
      </c>
      <c r="V2186" s="26">
        <v>15426.47</v>
      </c>
      <c r="W2186" s="26">
        <v>6659.47</v>
      </c>
      <c r="X2186" s="27">
        <v>-8767</v>
      </c>
      <c r="Y2186" s="28">
        <v>-0.56830888725677364</v>
      </c>
      <c r="Z2186" s="29">
        <v>2433.9</v>
      </c>
      <c r="AA2186" s="29">
        <v>1488.61</v>
      </c>
      <c r="AB2186" s="30">
        <v>-945.29000000000019</v>
      </c>
      <c r="AC2186" s="32">
        <v>-0.38838489666789933</v>
      </c>
      <c r="AD2186" s="26">
        <v>2000</v>
      </c>
      <c r="AE2186" s="26">
        <v>538.99</v>
      </c>
      <c r="AF2186" s="27">
        <v>-1461.01</v>
      </c>
      <c r="AG2186" s="33">
        <v>-0.73050499999999996</v>
      </c>
      <c r="AH2186" s="34">
        <v>43.92</v>
      </c>
      <c r="AI2186" s="34">
        <v>62</v>
      </c>
      <c r="AJ2186" s="34">
        <v>18.079999999999998</v>
      </c>
      <c r="AK2186" s="32">
        <v>0.41165755919854274</v>
      </c>
      <c r="AL2186" s="35">
        <v>44915.041666666664</v>
      </c>
      <c r="AM2186" s="16"/>
    </row>
    <row r="2187" spans="1:39" ht="57.75" hidden="1" x14ac:dyDescent="0.25">
      <c r="A2187" s="25" t="s">
        <v>367</v>
      </c>
      <c r="B2187" s="25" t="s">
        <v>51</v>
      </c>
      <c r="C2187" s="39">
        <v>637920</v>
      </c>
      <c r="D2187" s="25" t="s">
        <v>390</v>
      </c>
      <c r="E2187" s="25" t="s">
        <v>53</v>
      </c>
      <c r="F2187" s="25" t="s">
        <v>54</v>
      </c>
      <c r="G2187" s="25" t="s">
        <v>90</v>
      </c>
      <c r="H2187" s="25" t="s">
        <v>56</v>
      </c>
      <c r="I2187" s="25" t="s">
        <v>56</v>
      </c>
      <c r="J2187" s="25" t="s">
        <v>381</v>
      </c>
      <c r="K2187" s="25" t="s">
        <v>58</v>
      </c>
      <c r="L2187" s="25" t="s">
        <v>382</v>
      </c>
      <c r="M2187" s="25" t="s">
        <v>371</v>
      </c>
      <c r="N2187" s="26">
        <v>63109.85</v>
      </c>
      <c r="O2187" s="26">
        <v>57336.57</v>
      </c>
      <c r="P2187" s="27">
        <v>-5773.2799999999988</v>
      </c>
      <c r="Q2187" s="28">
        <v>-9.1479856155576328E-2</v>
      </c>
      <c r="R2187" s="29">
        <v>34693.82</v>
      </c>
      <c r="S2187" s="29">
        <v>26952.47</v>
      </c>
      <c r="T2187" s="30">
        <v>-7741.3499999999985</v>
      </c>
      <c r="U2187" s="31">
        <v>-0.22313339955069803</v>
      </c>
      <c r="V2187" s="26">
        <v>14541.55</v>
      </c>
      <c r="W2187" s="26">
        <v>14278.52</v>
      </c>
      <c r="X2187" s="27">
        <v>-263.02999999999884</v>
      </c>
      <c r="Y2187" s="28">
        <v>-1.8088168042608859E-2</v>
      </c>
      <c r="Z2187" s="29">
        <v>6746.48</v>
      </c>
      <c r="AA2187" s="29">
        <v>9190.83</v>
      </c>
      <c r="AB2187" s="30">
        <v>2444.3500000000004</v>
      </c>
      <c r="AC2187" s="32">
        <v>0.36231486641922905</v>
      </c>
      <c r="AD2187" s="26">
        <v>7128</v>
      </c>
      <c r="AE2187" s="26">
        <v>6914.75</v>
      </c>
      <c r="AF2187" s="27">
        <v>-213.25</v>
      </c>
      <c r="AG2187" s="33">
        <v>-2.99172278338945E-2</v>
      </c>
      <c r="AH2187" s="34">
        <v>239.36</v>
      </c>
      <c r="AI2187" s="34">
        <v>366.5</v>
      </c>
      <c r="AJ2187" s="34">
        <v>127.13999999999999</v>
      </c>
      <c r="AK2187" s="32">
        <v>0.53116644385026734</v>
      </c>
      <c r="AL2187" s="35">
        <v>44344.041666666664</v>
      </c>
      <c r="AM2187" s="16"/>
    </row>
    <row r="2188" spans="1:39" ht="57.75" hidden="1" x14ac:dyDescent="0.25">
      <c r="A2188" s="25" t="s">
        <v>367</v>
      </c>
      <c r="B2188" s="25" t="s">
        <v>51</v>
      </c>
      <c r="C2188" s="39">
        <v>637921</v>
      </c>
      <c r="D2188" s="25" t="s">
        <v>389</v>
      </c>
      <c r="E2188" s="25" t="s">
        <v>53</v>
      </c>
      <c r="F2188" s="25" t="s">
        <v>54</v>
      </c>
      <c r="G2188" s="25" t="s">
        <v>79</v>
      </c>
      <c r="H2188" s="17"/>
      <c r="I2188" s="17"/>
      <c r="J2188" s="25" t="s">
        <v>381</v>
      </c>
      <c r="K2188" s="25" t="s">
        <v>58</v>
      </c>
      <c r="L2188" s="25" t="s">
        <v>382</v>
      </c>
      <c r="M2188" s="25" t="s">
        <v>371</v>
      </c>
      <c r="N2188" s="26">
        <v>92236.57</v>
      </c>
      <c r="O2188" s="26">
        <v>98723.88</v>
      </c>
      <c r="P2188" s="27">
        <v>6487.3099999999977</v>
      </c>
      <c r="Q2188" s="28">
        <v>7.0333382952119716E-2</v>
      </c>
      <c r="R2188" s="29">
        <v>39265.03</v>
      </c>
      <c r="S2188" s="29">
        <v>45210.49</v>
      </c>
      <c r="T2188" s="30">
        <v>5945.4599999999991</v>
      </c>
      <c r="U2188" s="31">
        <v>0.15141870514297326</v>
      </c>
      <c r="V2188" s="26">
        <v>36787.26</v>
      </c>
      <c r="W2188" s="26">
        <v>31741.07</v>
      </c>
      <c r="X2188" s="27">
        <v>-5046.1900000000023</v>
      </c>
      <c r="Y2188" s="28">
        <v>-0.13717221668588533</v>
      </c>
      <c r="Z2188" s="29">
        <v>9056.2800000000007</v>
      </c>
      <c r="AA2188" s="29">
        <v>19494.47</v>
      </c>
      <c r="AB2188" s="30">
        <v>10438.19</v>
      </c>
      <c r="AC2188" s="32">
        <v>1.1525913509741306</v>
      </c>
      <c r="AD2188" s="26">
        <v>7128</v>
      </c>
      <c r="AE2188" s="26">
        <v>2277.85</v>
      </c>
      <c r="AF2188" s="27">
        <v>-4850.1499999999996</v>
      </c>
      <c r="AG2188" s="33">
        <v>-0.68043630751964079</v>
      </c>
      <c r="AH2188" s="34">
        <v>320</v>
      </c>
      <c r="AI2188" s="34">
        <v>511</v>
      </c>
      <c r="AJ2188" s="34">
        <v>191</v>
      </c>
      <c r="AK2188" s="32">
        <v>0.59687500000000004</v>
      </c>
      <c r="AL2188" s="35">
        <v>44553.041666666664</v>
      </c>
      <c r="AM2188" s="16"/>
    </row>
    <row r="2189" spans="1:39" ht="33" hidden="1" x14ac:dyDescent="0.25">
      <c r="A2189" s="25" t="s">
        <v>367</v>
      </c>
      <c r="B2189" s="25" t="s">
        <v>1043</v>
      </c>
      <c r="C2189" s="39">
        <v>637922</v>
      </c>
      <c r="D2189" s="25" t="s">
        <v>2457</v>
      </c>
      <c r="E2189" s="25" t="s">
        <v>53</v>
      </c>
      <c r="F2189" s="25" t="s">
        <v>54</v>
      </c>
      <c r="G2189" s="25" t="s">
        <v>69</v>
      </c>
      <c r="H2189" s="17"/>
      <c r="I2189" s="17"/>
      <c r="J2189" s="25" t="s">
        <v>376</v>
      </c>
      <c r="K2189" s="25" t="s">
        <v>65</v>
      </c>
      <c r="L2189" s="25" t="s">
        <v>1045</v>
      </c>
      <c r="M2189" s="25" t="s">
        <v>374</v>
      </c>
      <c r="N2189" s="26">
        <v>9140.64</v>
      </c>
      <c r="O2189" s="26">
        <v>3475.23</v>
      </c>
      <c r="P2189" s="27">
        <v>-5665.41</v>
      </c>
      <c r="Q2189" s="28">
        <v>-0.6198045213464265</v>
      </c>
      <c r="R2189" s="29">
        <v>6330.43</v>
      </c>
      <c r="S2189" s="29">
        <v>3475.23</v>
      </c>
      <c r="T2189" s="30">
        <v>-2855.2000000000003</v>
      </c>
      <c r="U2189" s="31">
        <v>-0.45102781327650732</v>
      </c>
      <c r="V2189" s="26">
        <v>1580</v>
      </c>
      <c r="W2189" s="26">
        <v>0</v>
      </c>
      <c r="X2189" s="27">
        <v>-1580</v>
      </c>
      <c r="Y2189" s="28">
        <v>-1</v>
      </c>
      <c r="Z2189" s="29">
        <v>1013.13</v>
      </c>
      <c r="AA2189" s="29">
        <v>0</v>
      </c>
      <c r="AB2189" s="30">
        <v>-1013.13</v>
      </c>
      <c r="AC2189" s="32">
        <v>-1</v>
      </c>
      <c r="AD2189" s="26">
        <v>217.08</v>
      </c>
      <c r="AE2189" s="26">
        <v>0</v>
      </c>
      <c r="AF2189" s="27">
        <v>-217.08</v>
      </c>
      <c r="AG2189" s="33">
        <v>-1</v>
      </c>
      <c r="AH2189" s="34">
        <v>39.99</v>
      </c>
      <c r="AI2189" s="34">
        <v>42</v>
      </c>
      <c r="AJ2189" s="34">
        <v>2.009999999999998</v>
      </c>
      <c r="AK2189" s="32">
        <v>5.0262565641410302E-2</v>
      </c>
      <c r="AL2189" s="35">
        <v>44113.041666666664</v>
      </c>
      <c r="AM2189" s="16"/>
    </row>
    <row r="2190" spans="1:39" ht="49.5" hidden="1" x14ac:dyDescent="0.25">
      <c r="A2190" s="25" t="s">
        <v>367</v>
      </c>
      <c r="B2190" s="25" t="s">
        <v>1136</v>
      </c>
      <c r="C2190" s="39">
        <v>637929</v>
      </c>
      <c r="D2190" s="25" t="s">
        <v>4870</v>
      </c>
      <c r="E2190" s="25" t="s">
        <v>53</v>
      </c>
      <c r="F2190" s="25" t="s">
        <v>63</v>
      </c>
      <c r="G2190" s="25" t="s">
        <v>56</v>
      </c>
      <c r="H2190" s="17"/>
      <c r="I2190" s="17"/>
      <c r="J2190" s="25" t="s">
        <v>376</v>
      </c>
      <c r="K2190" s="25" t="s">
        <v>65</v>
      </c>
      <c r="L2190" s="25" t="s">
        <v>488</v>
      </c>
      <c r="M2190" s="25" t="s">
        <v>535</v>
      </c>
      <c r="N2190" s="26">
        <v>0</v>
      </c>
      <c r="O2190" s="26">
        <v>0</v>
      </c>
      <c r="P2190" s="27">
        <v>0</v>
      </c>
      <c r="Q2190" s="18"/>
      <c r="R2190" s="29">
        <v>0</v>
      </c>
      <c r="S2190" s="29">
        <v>0</v>
      </c>
      <c r="T2190" s="30">
        <v>0</v>
      </c>
      <c r="U2190" s="19"/>
      <c r="V2190" s="26">
        <v>0</v>
      </c>
      <c r="W2190" s="26">
        <v>0</v>
      </c>
      <c r="X2190" s="27">
        <v>0</v>
      </c>
      <c r="Y2190" s="18"/>
      <c r="Z2190" s="29">
        <v>0</v>
      </c>
      <c r="AA2190" s="29">
        <v>0</v>
      </c>
      <c r="AB2190" s="30">
        <v>0</v>
      </c>
      <c r="AC2190" s="19"/>
      <c r="AD2190" s="26">
        <v>0</v>
      </c>
      <c r="AE2190" s="26">
        <v>0</v>
      </c>
      <c r="AF2190" s="27">
        <v>0</v>
      </c>
      <c r="AG2190" s="18"/>
      <c r="AH2190" s="34">
        <v>0</v>
      </c>
      <c r="AI2190" s="34">
        <v>0</v>
      </c>
      <c r="AJ2190" s="34">
        <v>0</v>
      </c>
      <c r="AK2190" s="19"/>
      <c r="AL2190" s="35">
        <v>44277.041666666664</v>
      </c>
      <c r="AM2190" s="16"/>
    </row>
    <row r="2191" spans="1:39" ht="74.25" hidden="1" x14ac:dyDescent="0.25">
      <c r="A2191" s="25" t="s">
        <v>367</v>
      </c>
      <c r="B2191" s="25" t="s">
        <v>51</v>
      </c>
      <c r="C2191" s="39">
        <v>638019</v>
      </c>
      <c r="D2191" s="25" t="s">
        <v>567</v>
      </c>
      <c r="E2191" s="25" t="s">
        <v>53</v>
      </c>
      <c r="F2191" s="25" t="s">
        <v>54</v>
      </c>
      <c r="G2191" s="25" t="s">
        <v>75</v>
      </c>
      <c r="H2191" s="17"/>
      <c r="I2191" s="17"/>
      <c r="J2191" s="25" t="s">
        <v>64</v>
      </c>
      <c r="K2191" s="25" t="s">
        <v>65</v>
      </c>
      <c r="L2191" s="25" t="s">
        <v>378</v>
      </c>
      <c r="M2191" s="25" t="s">
        <v>379</v>
      </c>
      <c r="N2191" s="26">
        <v>8828.7900000000009</v>
      </c>
      <c r="O2191" s="26">
        <v>7765.76</v>
      </c>
      <c r="P2191" s="27">
        <v>-1063.0300000000007</v>
      </c>
      <c r="Q2191" s="28">
        <v>-0.12040494790339339</v>
      </c>
      <c r="R2191" s="29">
        <v>1522.18</v>
      </c>
      <c r="S2191" s="29">
        <v>611.58000000000004</v>
      </c>
      <c r="T2191" s="30">
        <v>-910.6</v>
      </c>
      <c r="U2191" s="31">
        <v>-0.59822097255252338</v>
      </c>
      <c r="V2191" s="26">
        <v>392.8</v>
      </c>
      <c r="W2191" s="26">
        <v>276.94</v>
      </c>
      <c r="X2191" s="27">
        <v>-115.86000000000001</v>
      </c>
      <c r="Y2191" s="28">
        <v>-0.294959266802444</v>
      </c>
      <c r="Z2191" s="29">
        <v>153.83000000000001</v>
      </c>
      <c r="AA2191" s="29">
        <v>0</v>
      </c>
      <c r="AB2191" s="30">
        <v>-153.83000000000001</v>
      </c>
      <c r="AC2191" s="32">
        <v>-1</v>
      </c>
      <c r="AD2191" s="26">
        <v>6759.98</v>
      </c>
      <c r="AE2191" s="26">
        <v>6877.24</v>
      </c>
      <c r="AF2191" s="27">
        <v>117.26000000000022</v>
      </c>
      <c r="AG2191" s="33">
        <v>1.7346205166287508E-2</v>
      </c>
      <c r="AH2191" s="34">
        <v>3.3599999999999994</v>
      </c>
      <c r="AI2191" s="34">
        <v>0</v>
      </c>
      <c r="AJ2191" s="34">
        <v>-3.3599999999999994</v>
      </c>
      <c r="AK2191" s="32">
        <v>-1</v>
      </c>
      <c r="AL2191" s="35">
        <v>44421.041666666664</v>
      </c>
      <c r="AM2191" s="16"/>
    </row>
    <row r="2192" spans="1:39" ht="74.25" hidden="1" x14ac:dyDescent="0.25">
      <c r="A2192" s="25" t="s">
        <v>367</v>
      </c>
      <c r="B2192" s="25" t="s">
        <v>51</v>
      </c>
      <c r="C2192" s="39">
        <v>638021</v>
      </c>
      <c r="D2192" s="25" t="s">
        <v>497</v>
      </c>
      <c r="E2192" s="25" t="s">
        <v>53</v>
      </c>
      <c r="F2192" s="25" t="s">
        <v>54</v>
      </c>
      <c r="G2192" s="25" t="s">
        <v>74</v>
      </c>
      <c r="H2192" s="17"/>
      <c r="I2192" s="17"/>
      <c r="J2192" s="25" t="s">
        <v>64</v>
      </c>
      <c r="K2192" s="25" t="s">
        <v>65</v>
      </c>
      <c r="L2192" s="25" t="s">
        <v>378</v>
      </c>
      <c r="M2192" s="25" t="s">
        <v>379</v>
      </c>
      <c r="N2192" s="26">
        <v>10337.1</v>
      </c>
      <c r="O2192" s="26">
        <v>7975.89</v>
      </c>
      <c r="P2192" s="27">
        <v>-2361.21</v>
      </c>
      <c r="Q2192" s="28">
        <v>-0.22842093043503497</v>
      </c>
      <c r="R2192" s="29">
        <v>995.35</v>
      </c>
      <c r="S2192" s="29">
        <v>1078.48</v>
      </c>
      <c r="T2192" s="30">
        <v>83.13</v>
      </c>
      <c r="U2192" s="31">
        <v>8.3518360375747225E-2</v>
      </c>
      <c r="V2192" s="26">
        <v>453.9</v>
      </c>
      <c r="W2192" s="26">
        <v>373.36</v>
      </c>
      <c r="X2192" s="27">
        <v>-80.539999999999964</v>
      </c>
      <c r="Y2192" s="28">
        <v>-0.17743996474994486</v>
      </c>
      <c r="Z2192" s="29">
        <v>144.49</v>
      </c>
      <c r="AA2192" s="29">
        <v>0</v>
      </c>
      <c r="AB2192" s="30">
        <v>-144.49</v>
      </c>
      <c r="AC2192" s="32">
        <v>-1</v>
      </c>
      <c r="AD2192" s="26">
        <v>8743.36</v>
      </c>
      <c r="AE2192" s="26">
        <v>6524.05</v>
      </c>
      <c r="AF2192" s="27">
        <v>-2219.3100000000004</v>
      </c>
      <c r="AG2192" s="33">
        <v>-0.253828047798558</v>
      </c>
      <c r="AH2192" s="34">
        <v>3.3600000000000003</v>
      </c>
      <c r="AI2192" s="34">
        <v>0</v>
      </c>
      <c r="AJ2192" s="34">
        <v>-3.3600000000000003</v>
      </c>
      <c r="AK2192" s="32">
        <v>-1</v>
      </c>
      <c r="AL2192" s="35">
        <v>44302</v>
      </c>
      <c r="AM2192" s="16"/>
    </row>
    <row r="2193" spans="1:39" ht="24.75" hidden="1" x14ac:dyDescent="0.25">
      <c r="A2193" s="25" t="s">
        <v>367</v>
      </c>
      <c r="B2193" s="25" t="s">
        <v>51</v>
      </c>
      <c r="C2193" s="39">
        <v>638083</v>
      </c>
      <c r="D2193" s="25" t="s">
        <v>504</v>
      </c>
      <c r="E2193" s="25" t="s">
        <v>53</v>
      </c>
      <c r="F2193" s="25" t="s">
        <v>54</v>
      </c>
      <c r="G2193" s="25" t="s">
        <v>69</v>
      </c>
      <c r="H2193" s="17"/>
      <c r="I2193" s="17"/>
      <c r="J2193" s="25" t="s">
        <v>369</v>
      </c>
      <c r="K2193" s="25" t="s">
        <v>65</v>
      </c>
      <c r="L2193" s="25" t="s">
        <v>370</v>
      </c>
      <c r="M2193" s="25" t="s">
        <v>371</v>
      </c>
      <c r="N2193" s="26">
        <v>65963.899999999994</v>
      </c>
      <c r="O2193" s="26">
        <v>56050.6</v>
      </c>
      <c r="P2193" s="27">
        <v>-9913.2999999999956</v>
      </c>
      <c r="Q2193" s="28">
        <v>-0.15028371579000024</v>
      </c>
      <c r="R2193" s="29">
        <v>29515.5</v>
      </c>
      <c r="S2193" s="29">
        <v>20945.23</v>
      </c>
      <c r="T2193" s="30">
        <v>-8570.27</v>
      </c>
      <c r="U2193" s="31">
        <v>-0.29036506242482762</v>
      </c>
      <c r="V2193" s="26">
        <v>11781.58</v>
      </c>
      <c r="W2193" s="26">
        <v>15016.74</v>
      </c>
      <c r="X2193" s="27">
        <v>3235.16</v>
      </c>
      <c r="Y2193" s="28">
        <v>0.27459474875186518</v>
      </c>
      <c r="Z2193" s="29">
        <v>6240.94</v>
      </c>
      <c r="AA2193" s="29">
        <v>4834</v>
      </c>
      <c r="AB2193" s="30">
        <v>-1406.9399999999996</v>
      </c>
      <c r="AC2193" s="32">
        <v>-0.22543719375606874</v>
      </c>
      <c r="AD2193" s="26">
        <v>18425.88</v>
      </c>
      <c r="AE2193" s="26">
        <v>15254.63</v>
      </c>
      <c r="AF2193" s="27">
        <v>-3171.2500000000018</v>
      </c>
      <c r="AG2193" s="33">
        <v>-0.17210846917487804</v>
      </c>
      <c r="AH2193" s="34">
        <v>221.92000000000002</v>
      </c>
      <c r="AI2193" s="34">
        <v>210.75</v>
      </c>
      <c r="AJ2193" s="34">
        <v>-11.170000000000016</v>
      </c>
      <c r="AK2193" s="32">
        <v>-5.0333453496755658E-2</v>
      </c>
      <c r="AL2193" s="35">
        <v>44512.041666666664</v>
      </c>
      <c r="AM2193" s="16"/>
    </row>
    <row r="2194" spans="1:39" ht="74.25" hidden="1" x14ac:dyDescent="0.25">
      <c r="A2194" s="25" t="s">
        <v>367</v>
      </c>
      <c r="B2194" s="25" t="s">
        <v>51</v>
      </c>
      <c r="C2194" s="39">
        <v>638110</v>
      </c>
      <c r="D2194" s="25" t="s">
        <v>409</v>
      </c>
      <c r="E2194" s="25" t="s">
        <v>53</v>
      </c>
      <c r="F2194" s="25" t="s">
        <v>54</v>
      </c>
      <c r="G2194" s="25" t="s">
        <v>104</v>
      </c>
      <c r="H2194" s="17"/>
      <c r="I2194" s="17"/>
      <c r="J2194" s="25" t="s">
        <v>64</v>
      </c>
      <c r="K2194" s="25" t="s">
        <v>65</v>
      </c>
      <c r="L2194" s="25" t="s">
        <v>378</v>
      </c>
      <c r="M2194" s="25" t="s">
        <v>379</v>
      </c>
      <c r="N2194" s="26">
        <v>10955.14</v>
      </c>
      <c r="O2194" s="26">
        <v>7833.67</v>
      </c>
      <c r="P2194" s="27">
        <v>-3121.4699999999993</v>
      </c>
      <c r="Q2194" s="28">
        <v>-0.28493200452025252</v>
      </c>
      <c r="R2194" s="29">
        <v>1329.52</v>
      </c>
      <c r="S2194" s="29">
        <v>928.15</v>
      </c>
      <c r="T2194" s="30">
        <v>-401.37</v>
      </c>
      <c r="U2194" s="31">
        <v>-0.30189090799687107</v>
      </c>
      <c r="V2194" s="26">
        <v>819.06</v>
      </c>
      <c r="W2194" s="26">
        <v>591.67999999999995</v>
      </c>
      <c r="X2194" s="27">
        <v>-227.38</v>
      </c>
      <c r="Y2194" s="28">
        <v>-0.27761091983493275</v>
      </c>
      <c r="Z2194" s="29">
        <v>260.74</v>
      </c>
      <c r="AA2194" s="29">
        <v>0</v>
      </c>
      <c r="AB2194" s="30">
        <v>-260.74</v>
      </c>
      <c r="AC2194" s="32">
        <v>-1</v>
      </c>
      <c r="AD2194" s="26">
        <v>8545.82</v>
      </c>
      <c r="AE2194" s="26">
        <v>6313.84</v>
      </c>
      <c r="AF2194" s="27">
        <v>-2231.9799999999996</v>
      </c>
      <c r="AG2194" s="33">
        <v>-0.26117797940981669</v>
      </c>
      <c r="AH2194" s="34">
        <v>6.7200000000000006</v>
      </c>
      <c r="AI2194" s="34">
        <v>0</v>
      </c>
      <c r="AJ2194" s="34">
        <v>-6.7200000000000006</v>
      </c>
      <c r="AK2194" s="32">
        <v>-1</v>
      </c>
      <c r="AL2194" s="35">
        <v>44302</v>
      </c>
      <c r="AM2194" s="16"/>
    </row>
    <row r="2195" spans="1:39" ht="24.75" hidden="1" x14ac:dyDescent="0.25">
      <c r="A2195" s="25" t="s">
        <v>367</v>
      </c>
      <c r="B2195" s="25" t="s">
        <v>51</v>
      </c>
      <c r="C2195" s="39">
        <v>638124</v>
      </c>
      <c r="D2195" s="25" t="s">
        <v>368</v>
      </c>
      <c r="E2195" s="25" t="s">
        <v>53</v>
      </c>
      <c r="F2195" s="25" t="s">
        <v>54</v>
      </c>
      <c r="G2195" s="25" t="s">
        <v>79</v>
      </c>
      <c r="H2195" s="17"/>
      <c r="I2195" s="17"/>
      <c r="J2195" s="25" t="s">
        <v>369</v>
      </c>
      <c r="K2195" s="25" t="s">
        <v>65</v>
      </c>
      <c r="L2195" s="25" t="s">
        <v>370</v>
      </c>
      <c r="M2195" s="25" t="s">
        <v>371</v>
      </c>
      <c r="N2195" s="26">
        <v>49939.9</v>
      </c>
      <c r="O2195" s="26">
        <v>46697.56</v>
      </c>
      <c r="P2195" s="27">
        <v>-3242.3400000000038</v>
      </c>
      <c r="Q2195" s="28">
        <v>-6.4924839657268113E-2</v>
      </c>
      <c r="R2195" s="29">
        <v>21319.33</v>
      </c>
      <c r="S2195" s="29">
        <v>15199.47</v>
      </c>
      <c r="T2195" s="30">
        <v>-6119.8600000000024</v>
      </c>
      <c r="U2195" s="31">
        <v>-0.2870568634192539</v>
      </c>
      <c r="V2195" s="26">
        <v>24733.95</v>
      </c>
      <c r="W2195" s="26">
        <v>27320.14</v>
      </c>
      <c r="X2195" s="27">
        <v>2586.1899999999987</v>
      </c>
      <c r="Y2195" s="28">
        <v>0.10456033104295911</v>
      </c>
      <c r="Z2195" s="29">
        <v>3276.42</v>
      </c>
      <c r="AA2195" s="29">
        <v>3547</v>
      </c>
      <c r="AB2195" s="30">
        <v>270.57999999999993</v>
      </c>
      <c r="AC2195" s="32">
        <v>8.258403989720485E-2</v>
      </c>
      <c r="AD2195" s="26">
        <v>610.20000000000005</v>
      </c>
      <c r="AE2195" s="26">
        <v>630.95000000000005</v>
      </c>
      <c r="AF2195" s="27">
        <v>20.75</v>
      </c>
      <c r="AG2195" s="33">
        <v>3.4005244182235328E-2</v>
      </c>
      <c r="AH2195" s="34">
        <v>143.02000000000001</v>
      </c>
      <c r="AI2195" s="34">
        <v>149</v>
      </c>
      <c r="AJ2195" s="34">
        <v>5.9799999999999898</v>
      </c>
      <c r="AK2195" s="32">
        <v>4.181233393930911E-2</v>
      </c>
      <c r="AL2195" s="35">
        <v>44379.041666666664</v>
      </c>
      <c r="AM2195" s="16"/>
    </row>
    <row r="2196" spans="1:39" ht="41.25" hidden="1" x14ac:dyDescent="0.25">
      <c r="A2196" s="25" t="s">
        <v>367</v>
      </c>
      <c r="B2196" s="25" t="s">
        <v>1043</v>
      </c>
      <c r="C2196" s="39">
        <v>638144</v>
      </c>
      <c r="D2196" s="25" t="s">
        <v>2681</v>
      </c>
      <c r="E2196" s="25" t="s">
        <v>53</v>
      </c>
      <c r="F2196" s="25" t="s">
        <v>63</v>
      </c>
      <c r="G2196" s="25" t="s">
        <v>56</v>
      </c>
      <c r="H2196" s="25" t="s">
        <v>56</v>
      </c>
      <c r="I2196" s="25" t="s">
        <v>56</v>
      </c>
      <c r="J2196" s="25" t="s">
        <v>376</v>
      </c>
      <c r="K2196" s="25" t="s">
        <v>65</v>
      </c>
      <c r="L2196" s="25" t="s">
        <v>1045</v>
      </c>
      <c r="M2196" s="25" t="s">
        <v>535</v>
      </c>
      <c r="N2196" s="26">
        <v>0</v>
      </c>
      <c r="O2196" s="26">
        <v>0</v>
      </c>
      <c r="P2196" s="27">
        <v>0</v>
      </c>
      <c r="Q2196" s="18"/>
      <c r="R2196" s="29">
        <v>0</v>
      </c>
      <c r="S2196" s="29">
        <v>0</v>
      </c>
      <c r="T2196" s="30">
        <v>0</v>
      </c>
      <c r="U2196" s="19"/>
      <c r="V2196" s="26">
        <v>0</v>
      </c>
      <c r="W2196" s="26">
        <v>0</v>
      </c>
      <c r="X2196" s="27">
        <v>0</v>
      </c>
      <c r="Y2196" s="18"/>
      <c r="Z2196" s="29">
        <v>0</v>
      </c>
      <c r="AA2196" s="29">
        <v>0</v>
      </c>
      <c r="AB2196" s="30">
        <v>0</v>
      </c>
      <c r="AC2196" s="19"/>
      <c r="AD2196" s="26">
        <v>0</v>
      </c>
      <c r="AE2196" s="26">
        <v>0</v>
      </c>
      <c r="AF2196" s="27">
        <v>0</v>
      </c>
      <c r="AG2196" s="18"/>
      <c r="AH2196" s="34">
        <v>0</v>
      </c>
      <c r="AI2196" s="34">
        <v>0</v>
      </c>
      <c r="AJ2196" s="34">
        <v>0</v>
      </c>
      <c r="AK2196" s="19"/>
      <c r="AL2196" s="35">
        <v>44796.041666666664</v>
      </c>
      <c r="AM2196" s="16"/>
    </row>
    <row r="2197" spans="1:39" ht="49.5" hidden="1" x14ac:dyDescent="0.25">
      <c r="A2197" s="25" t="s">
        <v>367</v>
      </c>
      <c r="B2197" s="25" t="s">
        <v>51</v>
      </c>
      <c r="C2197" s="39">
        <v>638197</v>
      </c>
      <c r="D2197" s="25" t="s">
        <v>501</v>
      </c>
      <c r="E2197" s="25" t="s">
        <v>53</v>
      </c>
      <c r="F2197" s="25" t="s">
        <v>54</v>
      </c>
      <c r="G2197" s="25" t="s">
        <v>90</v>
      </c>
      <c r="H2197" s="17"/>
      <c r="I2197" s="17"/>
      <c r="J2197" s="25" t="s">
        <v>185</v>
      </c>
      <c r="K2197" s="25" t="s">
        <v>65</v>
      </c>
      <c r="L2197" s="25" t="s">
        <v>373</v>
      </c>
      <c r="M2197" s="25" t="s">
        <v>374</v>
      </c>
      <c r="N2197" s="26">
        <v>22429.200000000001</v>
      </c>
      <c r="O2197" s="26">
        <v>195847.87</v>
      </c>
      <c r="P2197" s="27">
        <v>173418.66999999998</v>
      </c>
      <c r="Q2197" s="28">
        <v>7.731825923349918</v>
      </c>
      <c r="R2197" s="29">
        <v>19325.97</v>
      </c>
      <c r="S2197" s="29">
        <v>24068.45</v>
      </c>
      <c r="T2197" s="30">
        <v>4742.4799999999996</v>
      </c>
      <c r="U2197" s="31">
        <v>0.24539415097922637</v>
      </c>
      <c r="V2197" s="26">
        <v>1602.24</v>
      </c>
      <c r="W2197" s="26">
        <v>429.66</v>
      </c>
      <c r="X2197" s="27">
        <v>-1172.58</v>
      </c>
      <c r="Y2197" s="28">
        <v>-0.73183792690233673</v>
      </c>
      <c r="Z2197" s="29">
        <v>1500.99</v>
      </c>
      <c r="AA2197" s="29">
        <v>3762</v>
      </c>
      <c r="AB2197" s="30">
        <v>2261.0100000000002</v>
      </c>
      <c r="AC2197" s="32">
        <v>1.5063458117642357</v>
      </c>
      <c r="AD2197" s="26">
        <v>0</v>
      </c>
      <c r="AE2197" s="26">
        <v>236.9</v>
      </c>
      <c r="AF2197" s="27">
        <v>236.9</v>
      </c>
      <c r="AG2197" s="18"/>
      <c r="AH2197" s="34">
        <v>111.25999999999999</v>
      </c>
      <c r="AI2197" s="34">
        <v>240</v>
      </c>
      <c r="AJ2197" s="34">
        <v>128.74</v>
      </c>
      <c r="AK2197" s="32">
        <v>1.1571094733057705</v>
      </c>
      <c r="AL2197" s="35">
        <v>44540.041666666664</v>
      </c>
      <c r="AM2197" s="16"/>
    </row>
    <row r="2198" spans="1:39" ht="49.5" hidden="1" x14ac:dyDescent="0.25">
      <c r="A2198" s="25" t="s">
        <v>367</v>
      </c>
      <c r="B2198" s="25" t="s">
        <v>1043</v>
      </c>
      <c r="C2198" s="39">
        <v>638198</v>
      </c>
      <c r="D2198" s="25" t="s">
        <v>2684</v>
      </c>
      <c r="E2198" s="25" t="s">
        <v>53</v>
      </c>
      <c r="F2198" s="25" t="s">
        <v>63</v>
      </c>
      <c r="G2198" s="25" t="s">
        <v>56</v>
      </c>
      <c r="H2198" s="17"/>
      <c r="I2198" s="17"/>
      <c r="J2198" s="25" t="s">
        <v>185</v>
      </c>
      <c r="K2198" s="25" t="s">
        <v>65</v>
      </c>
      <c r="L2198" s="25" t="s">
        <v>1045</v>
      </c>
      <c r="M2198" s="25" t="s">
        <v>535</v>
      </c>
      <c r="N2198" s="26">
        <v>0</v>
      </c>
      <c r="O2198" s="26">
        <v>0</v>
      </c>
      <c r="P2198" s="27">
        <v>0</v>
      </c>
      <c r="Q2198" s="18"/>
      <c r="R2198" s="29">
        <v>0</v>
      </c>
      <c r="S2198" s="29">
        <v>0</v>
      </c>
      <c r="T2198" s="30">
        <v>0</v>
      </c>
      <c r="U2198" s="19"/>
      <c r="V2198" s="26">
        <v>0</v>
      </c>
      <c r="W2198" s="26">
        <v>0</v>
      </c>
      <c r="X2198" s="27">
        <v>0</v>
      </c>
      <c r="Y2198" s="18"/>
      <c r="Z2198" s="29">
        <v>0</v>
      </c>
      <c r="AA2198" s="29">
        <v>0</v>
      </c>
      <c r="AB2198" s="30">
        <v>0</v>
      </c>
      <c r="AC2198" s="19"/>
      <c r="AD2198" s="26">
        <v>0</v>
      </c>
      <c r="AE2198" s="26">
        <v>0</v>
      </c>
      <c r="AF2198" s="27">
        <v>0</v>
      </c>
      <c r="AG2198" s="18"/>
      <c r="AH2198" s="34">
        <v>0</v>
      </c>
      <c r="AI2198" s="34">
        <v>0</v>
      </c>
      <c r="AJ2198" s="34">
        <v>0</v>
      </c>
      <c r="AK2198" s="19"/>
      <c r="AL2198" s="35">
        <v>44728.041666666664</v>
      </c>
      <c r="AM2198" s="16"/>
    </row>
    <row r="2199" spans="1:39" ht="57.75" hidden="1" x14ac:dyDescent="0.25">
      <c r="A2199" s="25" t="s">
        <v>367</v>
      </c>
      <c r="B2199" s="25" t="s">
        <v>51</v>
      </c>
      <c r="C2199" s="39">
        <v>638226</v>
      </c>
      <c r="D2199" s="25" t="s">
        <v>502</v>
      </c>
      <c r="E2199" s="25" t="s">
        <v>53</v>
      </c>
      <c r="F2199" s="25" t="s">
        <v>54</v>
      </c>
      <c r="G2199" s="25" t="s">
        <v>79</v>
      </c>
      <c r="H2199" s="25" t="s">
        <v>56</v>
      </c>
      <c r="I2199" s="25" t="s">
        <v>56</v>
      </c>
      <c r="J2199" s="25" t="s">
        <v>64</v>
      </c>
      <c r="K2199" s="25" t="s">
        <v>65</v>
      </c>
      <c r="L2199" s="25" t="s">
        <v>378</v>
      </c>
      <c r="M2199" s="25" t="s">
        <v>379</v>
      </c>
      <c r="N2199" s="26">
        <v>5421.23</v>
      </c>
      <c r="O2199" s="26">
        <v>5575.61</v>
      </c>
      <c r="P2199" s="27">
        <v>154.38000000000011</v>
      </c>
      <c r="Q2199" s="28">
        <v>2.8476932356679228E-2</v>
      </c>
      <c r="R2199" s="29">
        <v>466.62</v>
      </c>
      <c r="S2199" s="29">
        <v>915.17</v>
      </c>
      <c r="T2199" s="30">
        <v>448.54999999999995</v>
      </c>
      <c r="U2199" s="31">
        <v>0.96127469889846118</v>
      </c>
      <c r="V2199" s="26">
        <v>0</v>
      </c>
      <c r="W2199" s="26">
        <v>0</v>
      </c>
      <c r="X2199" s="27">
        <v>0</v>
      </c>
      <c r="Y2199" s="18"/>
      <c r="Z2199" s="29">
        <v>0</v>
      </c>
      <c r="AA2199" s="29">
        <v>564</v>
      </c>
      <c r="AB2199" s="30">
        <v>564</v>
      </c>
      <c r="AC2199" s="19"/>
      <c r="AD2199" s="26">
        <v>4954.6099999999997</v>
      </c>
      <c r="AE2199" s="26">
        <v>4096.4399999999996</v>
      </c>
      <c r="AF2199" s="27">
        <v>-858.17000000000007</v>
      </c>
      <c r="AG2199" s="33">
        <v>-0.17320636740328707</v>
      </c>
      <c r="AH2199" s="34">
        <v>0</v>
      </c>
      <c r="AI2199" s="34">
        <v>0</v>
      </c>
      <c r="AJ2199" s="34">
        <v>0</v>
      </c>
      <c r="AK2199" s="19"/>
      <c r="AL2199" s="35">
        <v>44302</v>
      </c>
      <c r="AM2199" s="16"/>
    </row>
    <row r="2200" spans="1:39" ht="74.25" hidden="1" x14ac:dyDescent="0.25">
      <c r="A2200" s="25" t="s">
        <v>367</v>
      </c>
      <c r="B2200" s="25" t="s">
        <v>1136</v>
      </c>
      <c r="C2200" s="39">
        <v>638270</v>
      </c>
      <c r="D2200" s="25" t="s">
        <v>2682</v>
      </c>
      <c r="E2200" s="25" t="s">
        <v>53</v>
      </c>
      <c r="F2200" s="25" t="s">
        <v>54</v>
      </c>
      <c r="G2200" s="25" t="s">
        <v>74</v>
      </c>
      <c r="H2200" s="17"/>
      <c r="I2200" s="17"/>
      <c r="J2200" s="25" t="s">
        <v>64</v>
      </c>
      <c r="K2200" s="25" t="s">
        <v>65</v>
      </c>
      <c r="L2200" s="25" t="s">
        <v>378</v>
      </c>
      <c r="M2200" s="25" t="s">
        <v>499</v>
      </c>
      <c r="N2200" s="26">
        <v>10651.8</v>
      </c>
      <c r="O2200" s="26">
        <v>10156.299999999999</v>
      </c>
      <c r="P2200" s="27">
        <v>-495.5</v>
      </c>
      <c r="Q2200" s="28">
        <v>-4.6517959405922009E-2</v>
      </c>
      <c r="R2200" s="29">
        <v>680.87</v>
      </c>
      <c r="S2200" s="29">
        <v>1679.89</v>
      </c>
      <c r="T2200" s="30">
        <v>999.0200000000001</v>
      </c>
      <c r="U2200" s="31">
        <v>1.4672698165582272</v>
      </c>
      <c r="V2200" s="26">
        <v>231.17</v>
      </c>
      <c r="W2200" s="26">
        <v>693.94</v>
      </c>
      <c r="X2200" s="27">
        <v>462.7700000000001</v>
      </c>
      <c r="Y2200" s="28">
        <v>2.0018601029545362</v>
      </c>
      <c r="Z2200" s="29">
        <v>0</v>
      </c>
      <c r="AA2200" s="29">
        <v>0</v>
      </c>
      <c r="AB2200" s="30">
        <v>0</v>
      </c>
      <c r="AC2200" s="19"/>
      <c r="AD2200" s="26">
        <v>9739.76</v>
      </c>
      <c r="AE2200" s="26">
        <v>7782.47</v>
      </c>
      <c r="AF2200" s="27">
        <v>-1957.29</v>
      </c>
      <c r="AG2200" s="33">
        <v>-0.20095875052362686</v>
      </c>
      <c r="AH2200" s="34">
        <v>0</v>
      </c>
      <c r="AI2200" s="34">
        <v>0</v>
      </c>
      <c r="AJ2200" s="34">
        <v>0</v>
      </c>
      <c r="AK2200" s="19"/>
      <c r="AL2200" s="35">
        <v>44677</v>
      </c>
      <c r="AM2200" s="16"/>
    </row>
    <row r="2201" spans="1:39" ht="66" hidden="1" x14ac:dyDescent="0.25">
      <c r="A2201" s="25" t="s">
        <v>367</v>
      </c>
      <c r="B2201" s="25" t="s">
        <v>1136</v>
      </c>
      <c r="C2201" s="39">
        <v>638271</v>
      </c>
      <c r="D2201" s="25" t="s">
        <v>2677</v>
      </c>
      <c r="E2201" s="25" t="s">
        <v>53</v>
      </c>
      <c r="F2201" s="25" t="s">
        <v>54</v>
      </c>
      <c r="G2201" s="25" t="s">
        <v>56</v>
      </c>
      <c r="H2201" s="17"/>
      <c r="I2201" s="17"/>
      <c r="J2201" s="25" t="s">
        <v>64</v>
      </c>
      <c r="K2201" s="25" t="s">
        <v>65</v>
      </c>
      <c r="L2201" s="25" t="s">
        <v>378</v>
      </c>
      <c r="M2201" s="25" t="s">
        <v>499</v>
      </c>
      <c r="N2201" s="26">
        <v>16322</v>
      </c>
      <c r="O2201" s="26">
        <v>16613.02</v>
      </c>
      <c r="P2201" s="27">
        <v>291.02000000000044</v>
      </c>
      <c r="Q2201" s="28">
        <v>1.7829922803578018E-2</v>
      </c>
      <c r="R2201" s="29">
        <v>3061.19</v>
      </c>
      <c r="S2201" s="29">
        <v>2300.1</v>
      </c>
      <c r="T2201" s="30">
        <v>-761.09000000000015</v>
      </c>
      <c r="U2201" s="31">
        <v>-0.24862553451435557</v>
      </c>
      <c r="V2201" s="26">
        <v>1206.8499999999999</v>
      </c>
      <c r="W2201" s="26">
        <v>2932.07</v>
      </c>
      <c r="X2201" s="27">
        <v>1725.2200000000003</v>
      </c>
      <c r="Y2201" s="28">
        <v>1.4295231387496379</v>
      </c>
      <c r="Z2201" s="29">
        <v>282.45999999999998</v>
      </c>
      <c r="AA2201" s="29">
        <v>0</v>
      </c>
      <c r="AB2201" s="30">
        <v>-282.45999999999998</v>
      </c>
      <c r="AC2201" s="32">
        <v>-1</v>
      </c>
      <c r="AD2201" s="26">
        <v>11771.5</v>
      </c>
      <c r="AE2201" s="26">
        <v>11380.85</v>
      </c>
      <c r="AF2201" s="27">
        <v>-390.64999999999964</v>
      </c>
      <c r="AG2201" s="33">
        <v>-3.3186085035891745E-2</v>
      </c>
      <c r="AH2201" s="34">
        <v>6.7200000000000006</v>
      </c>
      <c r="AI2201" s="34">
        <v>0</v>
      </c>
      <c r="AJ2201" s="34">
        <v>-6.7200000000000006</v>
      </c>
      <c r="AK2201" s="32">
        <v>-1</v>
      </c>
      <c r="AL2201" s="35">
        <v>44585.041666666664</v>
      </c>
      <c r="AM2201" s="16"/>
    </row>
    <row r="2202" spans="1:39" ht="49.5" hidden="1" x14ac:dyDescent="0.25">
      <c r="A2202" s="25" t="s">
        <v>367</v>
      </c>
      <c r="B2202" s="25" t="s">
        <v>51</v>
      </c>
      <c r="C2202" s="39">
        <v>638272</v>
      </c>
      <c r="D2202" s="25" t="s">
        <v>498</v>
      </c>
      <c r="E2202" s="25" t="s">
        <v>53</v>
      </c>
      <c r="F2202" s="25" t="s">
        <v>54</v>
      </c>
      <c r="G2202" s="25" t="s">
        <v>74</v>
      </c>
      <c r="H2202" s="17"/>
      <c r="I2202" s="17"/>
      <c r="J2202" s="25" t="s">
        <v>64</v>
      </c>
      <c r="K2202" s="25" t="s">
        <v>65</v>
      </c>
      <c r="L2202" s="25" t="s">
        <v>378</v>
      </c>
      <c r="M2202" s="25" t="s">
        <v>499</v>
      </c>
      <c r="N2202" s="26">
        <v>39651.75</v>
      </c>
      <c r="O2202" s="26">
        <v>7094.66</v>
      </c>
      <c r="P2202" s="27">
        <v>-32557.09</v>
      </c>
      <c r="Q2202" s="28">
        <v>-0.8210757406671837</v>
      </c>
      <c r="R2202" s="29">
        <v>1716.68</v>
      </c>
      <c r="S2202" s="29">
        <v>1089.3599999999999</v>
      </c>
      <c r="T2202" s="30">
        <v>-627.32000000000016</v>
      </c>
      <c r="U2202" s="31">
        <v>-0.36542628795116161</v>
      </c>
      <c r="V2202" s="26">
        <v>3348.5</v>
      </c>
      <c r="W2202" s="26">
        <v>0</v>
      </c>
      <c r="X2202" s="27">
        <v>-3348.5</v>
      </c>
      <c r="Y2202" s="28">
        <v>-1</v>
      </c>
      <c r="Z2202" s="29">
        <v>132.41</v>
      </c>
      <c r="AA2202" s="29">
        <v>0</v>
      </c>
      <c r="AB2202" s="30">
        <v>-132.41</v>
      </c>
      <c r="AC2202" s="32">
        <v>-1</v>
      </c>
      <c r="AD2202" s="26">
        <v>34454.160000000003</v>
      </c>
      <c r="AE2202" s="26">
        <v>6005.3</v>
      </c>
      <c r="AF2202" s="27">
        <v>-28448.860000000004</v>
      </c>
      <c r="AG2202" s="33">
        <v>-0.82570174399840257</v>
      </c>
      <c r="AH2202" s="34">
        <v>3.1500000000000004</v>
      </c>
      <c r="AI2202" s="34">
        <v>0</v>
      </c>
      <c r="AJ2202" s="34">
        <v>-3.1500000000000004</v>
      </c>
      <c r="AK2202" s="32">
        <v>-1</v>
      </c>
      <c r="AL2202" s="35">
        <v>44489.041666666664</v>
      </c>
      <c r="AM2202" s="16"/>
    </row>
    <row r="2203" spans="1:39" ht="41.25" hidden="1" x14ac:dyDescent="0.25">
      <c r="A2203" s="25" t="s">
        <v>367</v>
      </c>
      <c r="B2203" s="25" t="s">
        <v>1136</v>
      </c>
      <c r="C2203" s="39">
        <v>638288</v>
      </c>
      <c r="D2203" s="25" t="s">
        <v>5452</v>
      </c>
      <c r="E2203" s="25" t="s">
        <v>53</v>
      </c>
      <c r="F2203" s="25" t="s">
        <v>54</v>
      </c>
      <c r="G2203" s="25" t="s">
        <v>56</v>
      </c>
      <c r="H2203" s="17"/>
      <c r="I2203" s="17"/>
      <c r="J2203" s="25" t="s">
        <v>376</v>
      </c>
      <c r="K2203" s="25" t="s">
        <v>65</v>
      </c>
      <c r="L2203" s="25" t="s">
        <v>402</v>
      </c>
      <c r="M2203" s="25" t="s">
        <v>371</v>
      </c>
      <c r="N2203" s="26">
        <v>98165.84</v>
      </c>
      <c r="O2203" s="26">
        <v>87921.56</v>
      </c>
      <c r="P2203" s="27">
        <v>-10244.279999999999</v>
      </c>
      <c r="Q2203" s="28">
        <v>-0.10435687200354013</v>
      </c>
      <c r="R2203" s="29">
        <v>45276.6</v>
      </c>
      <c r="S2203" s="29">
        <v>34114.379999999997</v>
      </c>
      <c r="T2203" s="30">
        <v>-11162.220000000001</v>
      </c>
      <c r="U2203" s="31">
        <v>-0.24653397119041628</v>
      </c>
      <c r="V2203" s="26">
        <v>33809.11</v>
      </c>
      <c r="W2203" s="26">
        <v>32911.99</v>
      </c>
      <c r="X2203" s="27">
        <v>-897.12000000000262</v>
      </c>
      <c r="Y2203" s="28">
        <v>-2.6534859983004658E-2</v>
      </c>
      <c r="Z2203" s="29">
        <v>9990.85</v>
      </c>
      <c r="AA2203" s="29">
        <v>8814</v>
      </c>
      <c r="AB2203" s="30">
        <v>-1176.8500000000004</v>
      </c>
      <c r="AC2203" s="32">
        <v>-0.1177927803940606</v>
      </c>
      <c r="AD2203" s="26">
        <v>9089.2800000000007</v>
      </c>
      <c r="AE2203" s="26">
        <v>12081.19</v>
      </c>
      <c r="AF2203" s="27">
        <v>2991.91</v>
      </c>
      <c r="AG2203" s="33">
        <v>0.32916908710040838</v>
      </c>
      <c r="AH2203" s="34">
        <v>392.86</v>
      </c>
      <c r="AI2203" s="34">
        <v>417.5</v>
      </c>
      <c r="AJ2203" s="34">
        <v>24.639999999999986</v>
      </c>
      <c r="AK2203" s="32">
        <v>6.2719543857862811E-2</v>
      </c>
      <c r="AL2203" s="35">
        <v>44879.041666666664</v>
      </c>
      <c r="AM2203" s="16"/>
    </row>
    <row r="2204" spans="1:39" ht="33" hidden="1" x14ac:dyDescent="0.25">
      <c r="A2204" s="25" t="s">
        <v>367</v>
      </c>
      <c r="B2204" s="25" t="s">
        <v>51</v>
      </c>
      <c r="C2204" s="39">
        <v>638310</v>
      </c>
      <c r="D2204" s="25" t="s">
        <v>500</v>
      </c>
      <c r="E2204" s="25" t="s">
        <v>53</v>
      </c>
      <c r="F2204" s="25" t="s">
        <v>54</v>
      </c>
      <c r="G2204" s="25" t="s">
        <v>75</v>
      </c>
      <c r="H2204" s="25" t="s">
        <v>386</v>
      </c>
      <c r="I2204" s="17"/>
      <c r="J2204" s="25" t="s">
        <v>376</v>
      </c>
      <c r="K2204" s="25" t="s">
        <v>65</v>
      </c>
      <c r="L2204" s="25" t="s">
        <v>418</v>
      </c>
      <c r="M2204" s="25" t="s">
        <v>374</v>
      </c>
      <c r="N2204" s="26">
        <v>52238.97</v>
      </c>
      <c r="O2204" s="26">
        <v>0</v>
      </c>
      <c r="P2204" s="27">
        <v>-52238.97</v>
      </c>
      <c r="Q2204" s="28">
        <v>-1</v>
      </c>
      <c r="R2204" s="29">
        <v>35488.36</v>
      </c>
      <c r="S2204" s="29">
        <v>0</v>
      </c>
      <c r="T2204" s="30">
        <v>-35488.36</v>
      </c>
      <c r="U2204" s="31">
        <v>-1</v>
      </c>
      <c r="V2204" s="26">
        <v>2825.21</v>
      </c>
      <c r="W2204" s="26">
        <v>0</v>
      </c>
      <c r="X2204" s="27">
        <v>-2825.21</v>
      </c>
      <c r="Y2204" s="28">
        <v>-1</v>
      </c>
      <c r="Z2204" s="29">
        <v>5496</v>
      </c>
      <c r="AA2204" s="29">
        <v>0</v>
      </c>
      <c r="AB2204" s="30">
        <v>-5496</v>
      </c>
      <c r="AC2204" s="32">
        <v>-1</v>
      </c>
      <c r="AD2204" s="26">
        <v>8429.4</v>
      </c>
      <c r="AE2204" s="26">
        <v>0</v>
      </c>
      <c r="AF2204" s="27">
        <v>-8429.4</v>
      </c>
      <c r="AG2204" s="33">
        <v>-1</v>
      </c>
      <c r="AH2204" s="34">
        <v>312</v>
      </c>
      <c r="AI2204" s="34">
        <v>0</v>
      </c>
      <c r="AJ2204" s="34">
        <v>-312</v>
      </c>
      <c r="AK2204" s="32">
        <v>-1</v>
      </c>
      <c r="AL2204" s="35">
        <v>44489.041666666664</v>
      </c>
      <c r="AM2204" s="16"/>
    </row>
    <row r="2205" spans="1:39" ht="41.25" hidden="1" x14ac:dyDescent="0.25">
      <c r="A2205" s="25" t="s">
        <v>367</v>
      </c>
      <c r="B2205" s="25" t="s">
        <v>51</v>
      </c>
      <c r="C2205" s="39">
        <v>638323</v>
      </c>
      <c r="D2205" s="25" t="s">
        <v>508</v>
      </c>
      <c r="E2205" s="25" t="s">
        <v>53</v>
      </c>
      <c r="F2205" s="25" t="s">
        <v>54</v>
      </c>
      <c r="G2205" s="25" t="s">
        <v>79</v>
      </c>
      <c r="H2205" s="17"/>
      <c r="I2205" s="17"/>
      <c r="J2205" s="25" t="s">
        <v>381</v>
      </c>
      <c r="K2205" s="25" t="s">
        <v>58</v>
      </c>
      <c r="L2205" s="25" t="s">
        <v>404</v>
      </c>
      <c r="M2205" s="25" t="s">
        <v>387</v>
      </c>
      <c r="N2205" s="26">
        <v>658514</v>
      </c>
      <c r="O2205" s="26">
        <v>774592.06</v>
      </c>
      <c r="P2205" s="27">
        <v>116078.06000000006</v>
      </c>
      <c r="Q2205" s="28">
        <v>0.17627272920545359</v>
      </c>
      <c r="R2205" s="29">
        <v>223662.21</v>
      </c>
      <c r="S2205" s="29">
        <v>310526.94</v>
      </c>
      <c r="T2205" s="30">
        <v>86864.73000000001</v>
      </c>
      <c r="U2205" s="31">
        <v>0.38837463870181743</v>
      </c>
      <c r="V2205" s="26">
        <v>198053.05</v>
      </c>
      <c r="W2205" s="26">
        <v>189332.78</v>
      </c>
      <c r="X2205" s="27">
        <v>-8720.2699999999895</v>
      </c>
      <c r="Y2205" s="28">
        <v>-4.4029970757834783E-2</v>
      </c>
      <c r="Z2205" s="29">
        <v>40813.74</v>
      </c>
      <c r="AA2205" s="29">
        <v>112542.38</v>
      </c>
      <c r="AB2205" s="30">
        <v>71728.640000000014</v>
      </c>
      <c r="AC2205" s="32">
        <v>1.7574630504335065</v>
      </c>
      <c r="AD2205" s="26">
        <v>195985</v>
      </c>
      <c r="AE2205" s="26">
        <v>162189.96</v>
      </c>
      <c r="AF2205" s="27">
        <v>-33795.040000000008</v>
      </c>
      <c r="AG2205" s="33">
        <v>-0.1724368701686354</v>
      </c>
      <c r="AH2205" s="34">
        <v>3375.5</v>
      </c>
      <c r="AI2205" s="34">
        <v>3393.5</v>
      </c>
      <c r="AJ2205" s="34">
        <v>18</v>
      </c>
      <c r="AK2205" s="32">
        <v>5.3325433269145314E-3</v>
      </c>
      <c r="AL2205" s="35">
        <v>44337.041666666664</v>
      </c>
      <c r="AM2205" s="16"/>
    </row>
    <row r="2206" spans="1:39" ht="41.25" hidden="1" x14ac:dyDescent="0.25">
      <c r="A2206" s="25" t="s">
        <v>367</v>
      </c>
      <c r="B2206" s="25" t="s">
        <v>1043</v>
      </c>
      <c r="C2206" s="39">
        <v>638396</v>
      </c>
      <c r="D2206" s="25" t="s">
        <v>2679</v>
      </c>
      <c r="E2206" s="25" t="s">
        <v>53</v>
      </c>
      <c r="F2206" s="25" t="s">
        <v>54</v>
      </c>
      <c r="G2206" s="25" t="s">
        <v>90</v>
      </c>
      <c r="H2206" s="17"/>
      <c r="I2206" s="17"/>
      <c r="J2206" s="25" t="s">
        <v>401</v>
      </c>
      <c r="K2206" s="25" t="s">
        <v>65</v>
      </c>
      <c r="L2206" s="25" t="s">
        <v>1045</v>
      </c>
      <c r="M2206" s="25" t="s">
        <v>2052</v>
      </c>
      <c r="N2206" s="26">
        <v>6275.54</v>
      </c>
      <c r="O2206" s="26">
        <v>13349.95</v>
      </c>
      <c r="P2206" s="27">
        <v>7074.4100000000008</v>
      </c>
      <c r="Q2206" s="28">
        <v>1.1272990053445602</v>
      </c>
      <c r="R2206" s="29">
        <v>4929.54</v>
      </c>
      <c r="S2206" s="29">
        <v>11642.45</v>
      </c>
      <c r="T2206" s="30">
        <v>6712.9100000000008</v>
      </c>
      <c r="U2206" s="31">
        <v>1.3617720923250447</v>
      </c>
      <c r="V2206" s="26">
        <v>337.99</v>
      </c>
      <c r="W2206" s="26">
        <v>0</v>
      </c>
      <c r="X2206" s="27">
        <v>-337.99</v>
      </c>
      <c r="Y2206" s="28">
        <v>-1</v>
      </c>
      <c r="Z2206" s="29">
        <v>1008.01</v>
      </c>
      <c r="AA2206" s="29">
        <v>1707.5</v>
      </c>
      <c r="AB2206" s="30">
        <v>699.49</v>
      </c>
      <c r="AC2206" s="32">
        <v>0.69393160782135099</v>
      </c>
      <c r="AD2206" s="26">
        <v>0</v>
      </c>
      <c r="AE2206" s="26">
        <v>0</v>
      </c>
      <c r="AF2206" s="27">
        <v>0</v>
      </c>
      <c r="AG2206" s="18"/>
      <c r="AH2206" s="34">
        <v>36</v>
      </c>
      <c r="AI2206" s="34">
        <v>123.5</v>
      </c>
      <c r="AJ2206" s="34">
        <v>87.5</v>
      </c>
      <c r="AK2206" s="32">
        <v>2.4305555555555554</v>
      </c>
      <c r="AL2206" s="35">
        <v>44180.041666666664</v>
      </c>
      <c r="AM2206" s="16"/>
    </row>
    <row r="2207" spans="1:39" ht="33" hidden="1" x14ac:dyDescent="0.25">
      <c r="A2207" s="25" t="s">
        <v>367</v>
      </c>
      <c r="B2207" s="25" t="s">
        <v>51</v>
      </c>
      <c r="C2207" s="39">
        <v>638408</v>
      </c>
      <c r="D2207" s="25" t="s">
        <v>417</v>
      </c>
      <c r="E2207" s="25" t="s">
        <v>53</v>
      </c>
      <c r="F2207" s="25" t="s">
        <v>63</v>
      </c>
      <c r="G2207" s="25" t="s">
        <v>56</v>
      </c>
      <c r="H2207" s="17"/>
      <c r="I2207" s="17"/>
      <c r="J2207" s="25" t="s">
        <v>376</v>
      </c>
      <c r="K2207" s="25" t="s">
        <v>65</v>
      </c>
      <c r="L2207" s="25" t="s">
        <v>418</v>
      </c>
      <c r="M2207" s="25" t="s">
        <v>419</v>
      </c>
      <c r="N2207" s="26">
        <v>0</v>
      </c>
      <c r="O2207" s="26">
        <v>0</v>
      </c>
      <c r="P2207" s="27">
        <v>0</v>
      </c>
      <c r="Q2207" s="18"/>
      <c r="R2207" s="29">
        <v>0</v>
      </c>
      <c r="S2207" s="29">
        <v>0</v>
      </c>
      <c r="T2207" s="30">
        <v>0</v>
      </c>
      <c r="U2207" s="19"/>
      <c r="V2207" s="26">
        <v>0</v>
      </c>
      <c r="W2207" s="26">
        <v>0</v>
      </c>
      <c r="X2207" s="27">
        <v>0</v>
      </c>
      <c r="Y2207" s="18"/>
      <c r="Z2207" s="29">
        <v>0</v>
      </c>
      <c r="AA2207" s="29">
        <v>0</v>
      </c>
      <c r="AB2207" s="30">
        <v>0</v>
      </c>
      <c r="AC2207" s="19"/>
      <c r="AD2207" s="26">
        <v>0</v>
      </c>
      <c r="AE2207" s="26">
        <v>0</v>
      </c>
      <c r="AF2207" s="27">
        <v>0</v>
      </c>
      <c r="AG2207" s="18"/>
      <c r="AH2207" s="34">
        <v>0</v>
      </c>
      <c r="AI2207" s="34">
        <v>0</v>
      </c>
      <c r="AJ2207" s="34">
        <v>0</v>
      </c>
      <c r="AK2207" s="19"/>
      <c r="AL2207" s="35">
        <v>44489.041666666664</v>
      </c>
      <c r="AM2207" s="16"/>
    </row>
    <row r="2208" spans="1:39" ht="57.75" hidden="1" x14ac:dyDescent="0.25">
      <c r="A2208" s="25" t="s">
        <v>367</v>
      </c>
      <c r="B2208" s="25" t="s">
        <v>51</v>
      </c>
      <c r="C2208" s="39">
        <v>638412</v>
      </c>
      <c r="D2208" s="25" t="s">
        <v>505</v>
      </c>
      <c r="E2208" s="25" t="s">
        <v>53</v>
      </c>
      <c r="F2208" s="25" t="s">
        <v>54</v>
      </c>
      <c r="G2208" s="25" t="s">
        <v>74</v>
      </c>
      <c r="H2208" s="17"/>
      <c r="I2208" s="17"/>
      <c r="J2208" s="25" t="s">
        <v>64</v>
      </c>
      <c r="K2208" s="25" t="s">
        <v>65</v>
      </c>
      <c r="L2208" s="25" t="s">
        <v>378</v>
      </c>
      <c r="M2208" s="25" t="s">
        <v>379</v>
      </c>
      <c r="N2208" s="26">
        <v>14145.44</v>
      </c>
      <c r="O2208" s="26">
        <v>9629.17</v>
      </c>
      <c r="P2208" s="27">
        <v>-4516.2700000000004</v>
      </c>
      <c r="Q2208" s="28">
        <v>-0.31927391442047759</v>
      </c>
      <c r="R2208" s="29">
        <v>1489.6</v>
      </c>
      <c r="S2208" s="29">
        <v>1110.07</v>
      </c>
      <c r="T2208" s="30">
        <v>-379.53</v>
      </c>
      <c r="U2208" s="31">
        <v>-0.25478651987110634</v>
      </c>
      <c r="V2208" s="26">
        <v>1004.94</v>
      </c>
      <c r="W2208" s="26">
        <v>2802.7</v>
      </c>
      <c r="X2208" s="27">
        <v>1797.7599999999998</v>
      </c>
      <c r="Y2208" s="28">
        <v>1.7889227217545323</v>
      </c>
      <c r="Z2208" s="29">
        <v>288.98</v>
      </c>
      <c r="AA2208" s="29">
        <v>0</v>
      </c>
      <c r="AB2208" s="30">
        <v>-288.98</v>
      </c>
      <c r="AC2208" s="32">
        <v>-1</v>
      </c>
      <c r="AD2208" s="26">
        <v>11361.92</v>
      </c>
      <c r="AE2208" s="26">
        <v>5716.4</v>
      </c>
      <c r="AF2208" s="27">
        <v>-5645.52</v>
      </c>
      <c r="AG2208" s="33">
        <v>-0.49688080887737285</v>
      </c>
      <c r="AH2208" s="34">
        <v>6.7200000000000006</v>
      </c>
      <c r="AI2208" s="34">
        <v>0</v>
      </c>
      <c r="AJ2208" s="34">
        <v>-6.7200000000000006</v>
      </c>
      <c r="AK2208" s="32">
        <v>-1</v>
      </c>
      <c r="AL2208" s="35">
        <v>44489.041666666664</v>
      </c>
      <c r="AM2208" s="16"/>
    </row>
    <row r="2209" spans="1:39" ht="49.5" hidden="1" x14ac:dyDescent="0.25">
      <c r="A2209" s="25" t="s">
        <v>367</v>
      </c>
      <c r="B2209" s="25" t="s">
        <v>51</v>
      </c>
      <c r="C2209" s="39">
        <v>638413</v>
      </c>
      <c r="D2209" s="25" t="s">
        <v>391</v>
      </c>
      <c r="E2209" s="25" t="s">
        <v>53</v>
      </c>
      <c r="F2209" s="25" t="s">
        <v>54</v>
      </c>
      <c r="G2209" s="25" t="s">
        <v>74</v>
      </c>
      <c r="H2209" s="17"/>
      <c r="I2209" s="17"/>
      <c r="J2209" s="25" t="s">
        <v>64</v>
      </c>
      <c r="K2209" s="25" t="s">
        <v>65</v>
      </c>
      <c r="L2209" s="25" t="s">
        <v>378</v>
      </c>
      <c r="M2209" s="25" t="s">
        <v>379</v>
      </c>
      <c r="N2209" s="26">
        <v>11449.14</v>
      </c>
      <c r="O2209" s="26">
        <v>5759.59</v>
      </c>
      <c r="P2209" s="27">
        <v>-5689.5499999999993</v>
      </c>
      <c r="Q2209" s="28">
        <v>-0.49694125497635627</v>
      </c>
      <c r="R2209" s="29">
        <v>1707.48</v>
      </c>
      <c r="S2209" s="29">
        <v>931.07</v>
      </c>
      <c r="T2209" s="30">
        <v>-776.41</v>
      </c>
      <c r="U2209" s="31">
        <v>-0.45471103614683622</v>
      </c>
      <c r="V2209" s="26">
        <v>819.17</v>
      </c>
      <c r="W2209" s="26">
        <v>520.92999999999995</v>
      </c>
      <c r="X2209" s="27">
        <v>-298.24</v>
      </c>
      <c r="Y2209" s="28">
        <v>-0.36407583285520712</v>
      </c>
      <c r="Z2209" s="29">
        <v>144.49</v>
      </c>
      <c r="AA2209" s="29">
        <v>0</v>
      </c>
      <c r="AB2209" s="30">
        <v>-144.49</v>
      </c>
      <c r="AC2209" s="32">
        <v>-1</v>
      </c>
      <c r="AD2209" s="26">
        <v>8778</v>
      </c>
      <c r="AE2209" s="26">
        <v>4307.59</v>
      </c>
      <c r="AF2209" s="27">
        <v>-4470.41</v>
      </c>
      <c r="AG2209" s="33">
        <v>-0.50927432216905899</v>
      </c>
      <c r="AH2209" s="34">
        <v>3.3600000000000003</v>
      </c>
      <c r="AI2209" s="34">
        <v>0</v>
      </c>
      <c r="AJ2209" s="34">
        <v>-3.3600000000000003</v>
      </c>
      <c r="AK2209" s="32">
        <v>-1</v>
      </c>
      <c r="AL2209" s="35">
        <v>44438.041666666664</v>
      </c>
      <c r="AM2209" s="16"/>
    </row>
    <row r="2210" spans="1:39" ht="33" hidden="1" x14ac:dyDescent="0.25">
      <c r="A2210" s="25" t="s">
        <v>367</v>
      </c>
      <c r="B2210" s="25" t="s">
        <v>1136</v>
      </c>
      <c r="C2210" s="39">
        <v>638415</v>
      </c>
      <c r="D2210" s="25" t="s">
        <v>4871</v>
      </c>
      <c r="E2210" s="25" t="s">
        <v>53</v>
      </c>
      <c r="F2210" s="25" t="s">
        <v>63</v>
      </c>
      <c r="G2210" s="25" t="s">
        <v>56</v>
      </c>
      <c r="H2210" s="17"/>
      <c r="I2210" s="17"/>
      <c r="J2210" s="25" t="s">
        <v>376</v>
      </c>
      <c r="K2210" s="25" t="s">
        <v>65</v>
      </c>
      <c r="L2210" s="25" t="s">
        <v>418</v>
      </c>
      <c r="M2210" s="25" t="s">
        <v>535</v>
      </c>
      <c r="N2210" s="26">
        <v>0</v>
      </c>
      <c r="O2210" s="26">
        <v>0</v>
      </c>
      <c r="P2210" s="27">
        <v>0</v>
      </c>
      <c r="Q2210" s="18"/>
      <c r="R2210" s="29">
        <v>0</v>
      </c>
      <c r="S2210" s="29">
        <v>0</v>
      </c>
      <c r="T2210" s="30">
        <v>0</v>
      </c>
      <c r="U2210" s="19"/>
      <c r="V2210" s="26">
        <v>0</v>
      </c>
      <c r="W2210" s="26">
        <v>0</v>
      </c>
      <c r="X2210" s="27">
        <v>0</v>
      </c>
      <c r="Y2210" s="18"/>
      <c r="Z2210" s="29">
        <v>0</v>
      </c>
      <c r="AA2210" s="29">
        <v>0</v>
      </c>
      <c r="AB2210" s="30">
        <v>0</v>
      </c>
      <c r="AC2210" s="19"/>
      <c r="AD2210" s="26">
        <v>0</v>
      </c>
      <c r="AE2210" s="26">
        <v>0</v>
      </c>
      <c r="AF2210" s="27">
        <v>0</v>
      </c>
      <c r="AG2210" s="18"/>
      <c r="AH2210" s="34">
        <v>0</v>
      </c>
      <c r="AI2210" s="34">
        <v>0</v>
      </c>
      <c r="AJ2210" s="34">
        <v>0</v>
      </c>
      <c r="AK2210" s="19"/>
      <c r="AL2210" s="35">
        <v>44277.041666666664</v>
      </c>
      <c r="AM2210" s="16"/>
    </row>
    <row r="2211" spans="1:39" ht="57.75" hidden="1" x14ac:dyDescent="0.25">
      <c r="A2211" s="25" t="s">
        <v>367</v>
      </c>
      <c r="B2211" s="25" t="s">
        <v>1136</v>
      </c>
      <c r="C2211" s="39">
        <v>638419</v>
      </c>
      <c r="D2211" s="25" t="s">
        <v>2680</v>
      </c>
      <c r="E2211" s="25" t="s">
        <v>53</v>
      </c>
      <c r="F2211" s="25" t="s">
        <v>54</v>
      </c>
      <c r="G2211" s="25" t="s">
        <v>79</v>
      </c>
      <c r="H2211" s="17"/>
      <c r="I2211" s="17"/>
      <c r="J2211" s="25" t="s">
        <v>381</v>
      </c>
      <c r="K2211" s="25" t="s">
        <v>58</v>
      </c>
      <c r="L2211" s="25" t="s">
        <v>382</v>
      </c>
      <c r="M2211" s="25" t="s">
        <v>387</v>
      </c>
      <c r="N2211" s="26">
        <v>57206.18</v>
      </c>
      <c r="O2211" s="26">
        <v>55530.61</v>
      </c>
      <c r="P2211" s="27">
        <v>-1675.5699999999997</v>
      </c>
      <c r="Q2211" s="28">
        <v>-2.9290017267365163E-2</v>
      </c>
      <c r="R2211" s="29">
        <v>29142.23</v>
      </c>
      <c r="S2211" s="29">
        <v>21459.52</v>
      </c>
      <c r="T2211" s="30">
        <v>-7682.7099999999991</v>
      </c>
      <c r="U2211" s="31">
        <v>-0.26362807513357761</v>
      </c>
      <c r="V2211" s="26">
        <v>16977.189999999999</v>
      </c>
      <c r="W2211" s="26">
        <v>18805.18</v>
      </c>
      <c r="X2211" s="27">
        <v>1827.9900000000016</v>
      </c>
      <c r="Y2211" s="28">
        <v>0.10767329575742521</v>
      </c>
      <c r="Z2211" s="29">
        <v>6334.76</v>
      </c>
      <c r="AA2211" s="29">
        <v>9396.69</v>
      </c>
      <c r="AB2211" s="30">
        <v>3061.9300000000003</v>
      </c>
      <c r="AC2211" s="32">
        <v>0.48335374978689016</v>
      </c>
      <c r="AD2211" s="26">
        <v>4752</v>
      </c>
      <c r="AE2211" s="26">
        <v>5869.22</v>
      </c>
      <c r="AF2211" s="27">
        <v>1117.2200000000003</v>
      </c>
      <c r="AG2211" s="33">
        <v>0.2351052188552189</v>
      </c>
      <c r="AH2211" s="34">
        <v>244</v>
      </c>
      <c r="AI2211" s="34">
        <v>285</v>
      </c>
      <c r="AJ2211" s="34">
        <v>41</v>
      </c>
      <c r="AK2211" s="32">
        <v>0.16803278688524589</v>
      </c>
      <c r="AL2211" s="35">
        <v>44683</v>
      </c>
      <c r="AM2211" s="16"/>
    </row>
    <row r="2212" spans="1:39" ht="57.75" hidden="1" x14ac:dyDescent="0.25">
      <c r="A2212" s="25" t="s">
        <v>367</v>
      </c>
      <c r="B2212" s="25" t="s">
        <v>1136</v>
      </c>
      <c r="C2212" s="39">
        <v>638424</v>
      </c>
      <c r="D2212" s="25" t="s">
        <v>2678</v>
      </c>
      <c r="E2212" s="25" t="s">
        <v>53</v>
      </c>
      <c r="F2212" s="25" t="s">
        <v>54</v>
      </c>
      <c r="G2212" s="25" t="s">
        <v>75</v>
      </c>
      <c r="H2212" s="17"/>
      <c r="I2212" s="17"/>
      <c r="J2212" s="25" t="s">
        <v>411</v>
      </c>
      <c r="K2212" s="25" t="s">
        <v>65</v>
      </c>
      <c r="L2212" s="25" t="s">
        <v>377</v>
      </c>
      <c r="M2212" s="25" t="s">
        <v>371</v>
      </c>
      <c r="N2212" s="26">
        <v>140711.35999999999</v>
      </c>
      <c r="O2212" s="26">
        <v>128710.29</v>
      </c>
      <c r="P2212" s="27">
        <v>-12001.069999999992</v>
      </c>
      <c r="Q2212" s="28">
        <v>-8.5288565187629437E-2</v>
      </c>
      <c r="R2212" s="29">
        <v>44912.09</v>
      </c>
      <c r="S2212" s="29">
        <v>28872.1</v>
      </c>
      <c r="T2212" s="30">
        <v>-16039.989999999998</v>
      </c>
      <c r="U2212" s="31">
        <v>-0.35714191880181928</v>
      </c>
      <c r="V2212" s="26">
        <v>67242.8</v>
      </c>
      <c r="W2212" s="26">
        <v>76017.84</v>
      </c>
      <c r="X2212" s="27">
        <v>8775.0399999999936</v>
      </c>
      <c r="Y2212" s="28">
        <v>0.13049783768671133</v>
      </c>
      <c r="Z2212" s="29">
        <v>8608.65</v>
      </c>
      <c r="AA2212" s="29">
        <v>6714</v>
      </c>
      <c r="AB2212" s="30">
        <v>-1894.6499999999996</v>
      </c>
      <c r="AC2212" s="32">
        <v>-0.22008677318743353</v>
      </c>
      <c r="AD2212" s="26">
        <v>19947.82</v>
      </c>
      <c r="AE2212" s="26">
        <v>17106.349999999999</v>
      </c>
      <c r="AF2212" s="27">
        <v>-2841.4700000000012</v>
      </c>
      <c r="AG2212" s="33">
        <v>-0.14244513936861278</v>
      </c>
      <c r="AH2212" s="34">
        <v>388.8</v>
      </c>
      <c r="AI2212" s="34">
        <v>281.5</v>
      </c>
      <c r="AJ2212" s="34">
        <v>-107.30000000000001</v>
      </c>
      <c r="AK2212" s="32">
        <v>-0.27597736625514407</v>
      </c>
      <c r="AL2212" s="35">
        <v>44585.041666666664</v>
      </c>
      <c r="AM2212" s="16"/>
    </row>
    <row r="2213" spans="1:39" ht="74.25" hidden="1" x14ac:dyDescent="0.25">
      <c r="A2213" s="25" t="s">
        <v>367</v>
      </c>
      <c r="B2213" s="25" t="s">
        <v>51</v>
      </c>
      <c r="C2213" s="39">
        <v>638426</v>
      </c>
      <c r="D2213" s="25" t="s">
        <v>408</v>
      </c>
      <c r="E2213" s="25" t="s">
        <v>53</v>
      </c>
      <c r="F2213" s="25" t="s">
        <v>54</v>
      </c>
      <c r="G2213" s="25" t="s">
        <v>90</v>
      </c>
      <c r="H2213" s="17"/>
      <c r="I2213" s="17"/>
      <c r="J2213" s="25" t="s">
        <v>369</v>
      </c>
      <c r="K2213" s="25" t="s">
        <v>65</v>
      </c>
      <c r="L2213" s="25" t="s">
        <v>377</v>
      </c>
      <c r="M2213" s="25" t="s">
        <v>374</v>
      </c>
      <c r="N2213" s="26">
        <v>86740.31</v>
      </c>
      <c r="O2213" s="26">
        <v>74671.789999999994</v>
      </c>
      <c r="P2213" s="27">
        <v>-12068.520000000004</v>
      </c>
      <c r="Q2213" s="28">
        <v>-0.13913392746694131</v>
      </c>
      <c r="R2213" s="29">
        <v>18571.189999999999</v>
      </c>
      <c r="S2213" s="29">
        <v>16322.77</v>
      </c>
      <c r="T2213" s="30">
        <v>-2248.4199999999983</v>
      </c>
      <c r="U2213" s="31">
        <v>-0.12107032451878412</v>
      </c>
      <c r="V2213" s="26">
        <v>50070.04</v>
      </c>
      <c r="W2213" s="26">
        <v>47612.24</v>
      </c>
      <c r="X2213" s="27">
        <v>-2457.8000000000029</v>
      </c>
      <c r="Y2213" s="28">
        <v>-4.9087238596174539E-2</v>
      </c>
      <c r="Z2213" s="29">
        <v>2242.52</v>
      </c>
      <c r="AA2213" s="29">
        <v>2180</v>
      </c>
      <c r="AB2213" s="30">
        <v>-62.519999999999982</v>
      </c>
      <c r="AC2213" s="32">
        <v>-2.7879350016945213E-2</v>
      </c>
      <c r="AD2213" s="26">
        <v>15856.56</v>
      </c>
      <c r="AE2213" s="26">
        <v>8556.7800000000007</v>
      </c>
      <c r="AF2213" s="27">
        <v>-7299.7799999999988</v>
      </c>
      <c r="AG2213" s="33">
        <v>-0.46036340795229225</v>
      </c>
      <c r="AH2213" s="34">
        <v>117.72</v>
      </c>
      <c r="AI2213" s="34">
        <v>168.5</v>
      </c>
      <c r="AJ2213" s="34">
        <v>50.78</v>
      </c>
      <c r="AK2213" s="32">
        <v>0.43136255521576622</v>
      </c>
      <c r="AL2213" s="35">
        <v>44406.041666666664</v>
      </c>
      <c r="AM2213" s="16"/>
    </row>
    <row r="2214" spans="1:39" ht="66" hidden="1" x14ac:dyDescent="0.25">
      <c r="A2214" s="25" t="s">
        <v>367</v>
      </c>
      <c r="B2214" s="25" t="s">
        <v>51</v>
      </c>
      <c r="C2214" s="39">
        <v>638427</v>
      </c>
      <c r="D2214" s="25" t="s">
        <v>407</v>
      </c>
      <c r="E2214" s="25" t="s">
        <v>53</v>
      </c>
      <c r="F2214" s="25" t="s">
        <v>54</v>
      </c>
      <c r="G2214" s="25" t="s">
        <v>79</v>
      </c>
      <c r="H2214" s="17"/>
      <c r="I2214" s="17"/>
      <c r="J2214" s="25" t="s">
        <v>369</v>
      </c>
      <c r="K2214" s="25" t="s">
        <v>65</v>
      </c>
      <c r="L2214" s="25" t="s">
        <v>377</v>
      </c>
      <c r="M2214" s="25" t="s">
        <v>371</v>
      </c>
      <c r="N2214" s="26">
        <v>150406.32</v>
      </c>
      <c r="O2214" s="26">
        <v>141617.13</v>
      </c>
      <c r="P2214" s="27">
        <v>-8789.1900000000023</v>
      </c>
      <c r="Q2214" s="28">
        <v>-5.8436307729622015E-2</v>
      </c>
      <c r="R2214" s="29">
        <v>71405.119999999995</v>
      </c>
      <c r="S2214" s="29">
        <v>48082.91</v>
      </c>
      <c r="T2214" s="30">
        <v>-23322.209999999992</v>
      </c>
      <c r="U2214" s="31">
        <v>-0.32661817527930759</v>
      </c>
      <c r="V2214" s="26">
        <v>63820.05</v>
      </c>
      <c r="W2214" s="26">
        <v>64144.77</v>
      </c>
      <c r="X2214" s="27">
        <v>324.71999999999389</v>
      </c>
      <c r="Y2214" s="28">
        <v>5.0880561829706166E-3</v>
      </c>
      <c r="Z2214" s="29">
        <v>16750.87</v>
      </c>
      <c r="AA2214" s="29">
        <v>17146.5</v>
      </c>
      <c r="AB2214" s="30">
        <v>395.63000000000102</v>
      </c>
      <c r="AC2214" s="32">
        <v>2.361847474190899E-2</v>
      </c>
      <c r="AD2214" s="26">
        <v>20780.28</v>
      </c>
      <c r="AE2214" s="26">
        <v>12242.95</v>
      </c>
      <c r="AF2214" s="27">
        <v>-8537.3299999999981</v>
      </c>
      <c r="AG2214" s="33">
        <v>-0.41083806377969878</v>
      </c>
      <c r="AH2214" s="34">
        <v>608</v>
      </c>
      <c r="AI2214" s="34">
        <v>614</v>
      </c>
      <c r="AJ2214" s="34">
        <v>6</v>
      </c>
      <c r="AK2214" s="32">
        <v>9.8684210526315784E-3</v>
      </c>
      <c r="AL2214" s="35">
        <v>44424.041666666664</v>
      </c>
      <c r="AM2214" s="16"/>
    </row>
    <row r="2215" spans="1:39" ht="57.75" hidden="1" x14ac:dyDescent="0.25">
      <c r="A2215" s="25" t="s">
        <v>367</v>
      </c>
      <c r="B2215" s="25" t="s">
        <v>51</v>
      </c>
      <c r="C2215" s="39">
        <v>638468</v>
      </c>
      <c r="D2215" s="25" t="s">
        <v>506</v>
      </c>
      <c r="E2215" s="25" t="s">
        <v>53</v>
      </c>
      <c r="F2215" s="25" t="s">
        <v>54</v>
      </c>
      <c r="G2215" s="25" t="s">
        <v>75</v>
      </c>
      <c r="H2215" s="25" t="s">
        <v>56</v>
      </c>
      <c r="I2215" s="25" t="s">
        <v>56</v>
      </c>
      <c r="J2215" s="25" t="s">
        <v>381</v>
      </c>
      <c r="K2215" s="25" t="s">
        <v>58</v>
      </c>
      <c r="L2215" s="25" t="s">
        <v>384</v>
      </c>
      <c r="M2215" s="25" t="s">
        <v>374</v>
      </c>
      <c r="N2215" s="26">
        <v>88108.77</v>
      </c>
      <c r="O2215" s="26">
        <v>79042.679999999993</v>
      </c>
      <c r="P2215" s="27">
        <v>-9066.0900000000111</v>
      </c>
      <c r="Q2215" s="28">
        <v>-0.10289656750400682</v>
      </c>
      <c r="R2215" s="29">
        <v>14680.57</v>
      </c>
      <c r="S2215" s="29">
        <v>8645.65</v>
      </c>
      <c r="T2215" s="30">
        <v>-6034.92</v>
      </c>
      <c r="U2215" s="31">
        <v>-0.41108213100717478</v>
      </c>
      <c r="V2215" s="26">
        <v>70014.2</v>
      </c>
      <c r="W2215" s="26">
        <v>69708.03</v>
      </c>
      <c r="X2215" s="27">
        <v>-306.16999999999825</v>
      </c>
      <c r="Y2215" s="28">
        <v>-4.3729700546460328E-3</v>
      </c>
      <c r="Z2215" s="29">
        <v>3414</v>
      </c>
      <c r="AA2215" s="29">
        <v>689</v>
      </c>
      <c r="AB2215" s="30">
        <v>-2725</v>
      </c>
      <c r="AC2215" s="32">
        <v>-0.79818394844756879</v>
      </c>
      <c r="AD2215" s="26">
        <v>0</v>
      </c>
      <c r="AE2215" s="26">
        <v>0</v>
      </c>
      <c r="AF2215" s="27">
        <v>0</v>
      </c>
      <c r="AG2215" s="18"/>
      <c r="AH2215" s="34">
        <v>106</v>
      </c>
      <c r="AI2215" s="34">
        <v>86.5</v>
      </c>
      <c r="AJ2215" s="34">
        <v>-19.5</v>
      </c>
      <c r="AK2215" s="32">
        <v>-0.18396226415094338</v>
      </c>
      <c r="AL2215" s="35">
        <v>44305</v>
      </c>
      <c r="AM2215" s="16"/>
    </row>
    <row r="2216" spans="1:39" ht="49.5" hidden="1" x14ac:dyDescent="0.25">
      <c r="A2216" s="25" t="s">
        <v>367</v>
      </c>
      <c r="B2216" s="25" t="s">
        <v>51</v>
      </c>
      <c r="C2216" s="39">
        <v>638484</v>
      </c>
      <c r="D2216" s="25" t="s">
        <v>399</v>
      </c>
      <c r="E2216" s="25" t="s">
        <v>53</v>
      </c>
      <c r="F2216" s="25" t="s">
        <v>54</v>
      </c>
      <c r="G2216" s="25" t="s">
        <v>74</v>
      </c>
      <c r="H2216" s="17"/>
      <c r="I2216" s="17"/>
      <c r="J2216" s="25" t="s">
        <v>381</v>
      </c>
      <c r="K2216" s="25" t="s">
        <v>65</v>
      </c>
      <c r="L2216" s="25" t="s">
        <v>382</v>
      </c>
      <c r="M2216" s="25" t="s">
        <v>374</v>
      </c>
      <c r="N2216" s="26">
        <v>30309.88</v>
      </c>
      <c r="O2216" s="26">
        <v>32754.2</v>
      </c>
      <c r="P2216" s="27">
        <v>2444.3199999999997</v>
      </c>
      <c r="Q2216" s="28">
        <v>8.0644331155385621E-2</v>
      </c>
      <c r="R2216" s="29">
        <v>10739.03</v>
      </c>
      <c r="S2216" s="29">
        <v>12219.78</v>
      </c>
      <c r="T2216" s="30">
        <v>1480.75</v>
      </c>
      <c r="U2216" s="31">
        <v>0.13788489276964491</v>
      </c>
      <c r="V2216" s="26">
        <v>1191.8</v>
      </c>
      <c r="W2216" s="26">
        <v>1905.14</v>
      </c>
      <c r="X2216" s="27">
        <v>713.34000000000015</v>
      </c>
      <c r="Y2216" s="28">
        <v>0.59854002349387492</v>
      </c>
      <c r="Z2216" s="29">
        <v>479.05</v>
      </c>
      <c r="AA2216" s="29">
        <v>926.2</v>
      </c>
      <c r="AB2216" s="30">
        <v>447.15000000000003</v>
      </c>
      <c r="AC2216" s="32">
        <v>0.93340987370838124</v>
      </c>
      <c r="AD2216" s="26">
        <v>17900</v>
      </c>
      <c r="AE2216" s="26">
        <v>17703.080000000002</v>
      </c>
      <c r="AF2216" s="27">
        <v>-196.91999999999825</v>
      </c>
      <c r="AG2216" s="33">
        <v>-1.1001117318435656E-2</v>
      </c>
      <c r="AH2216" s="34">
        <v>33.89</v>
      </c>
      <c r="AI2216" s="34">
        <v>72</v>
      </c>
      <c r="AJ2216" s="34">
        <v>38.11</v>
      </c>
      <c r="AK2216" s="32">
        <v>1.1245205075243434</v>
      </c>
      <c r="AL2216" s="35">
        <v>44554.041666666664</v>
      </c>
      <c r="AM2216" s="16"/>
    </row>
    <row r="2217" spans="1:39" ht="57.75" hidden="1" x14ac:dyDescent="0.25">
      <c r="A2217" s="25" t="s">
        <v>367</v>
      </c>
      <c r="B2217" s="25" t="s">
        <v>51</v>
      </c>
      <c r="C2217" s="39">
        <v>638523</v>
      </c>
      <c r="D2217" s="25" t="s">
        <v>393</v>
      </c>
      <c r="E2217" s="25" t="s">
        <v>53</v>
      </c>
      <c r="F2217" s="25" t="s">
        <v>54</v>
      </c>
      <c r="G2217" s="25" t="s">
        <v>83</v>
      </c>
      <c r="H2217" s="25" t="s">
        <v>394</v>
      </c>
      <c r="I2217" s="25" t="s">
        <v>56</v>
      </c>
      <c r="J2217" s="25" t="s">
        <v>381</v>
      </c>
      <c r="K2217" s="25" t="s">
        <v>58</v>
      </c>
      <c r="L2217" s="25" t="s">
        <v>384</v>
      </c>
      <c r="M2217" s="25" t="s">
        <v>387</v>
      </c>
      <c r="N2217" s="26">
        <v>140234.97</v>
      </c>
      <c r="O2217" s="26">
        <v>152399.04000000001</v>
      </c>
      <c r="P2217" s="27">
        <v>12164.070000000007</v>
      </c>
      <c r="Q2217" s="28">
        <v>8.6740632525539152E-2</v>
      </c>
      <c r="R2217" s="29">
        <v>38891.78</v>
      </c>
      <c r="S2217" s="29">
        <v>30296.89</v>
      </c>
      <c r="T2217" s="30">
        <v>-8594.89</v>
      </c>
      <c r="U2217" s="31">
        <v>-0.22099502774108049</v>
      </c>
      <c r="V2217" s="26">
        <v>92991.19</v>
      </c>
      <c r="W2217" s="26">
        <v>106005.35</v>
      </c>
      <c r="X2217" s="27">
        <v>13014.160000000003</v>
      </c>
      <c r="Y2217" s="28">
        <v>0.1399504619738709</v>
      </c>
      <c r="Z2217" s="29">
        <v>8352</v>
      </c>
      <c r="AA2217" s="29">
        <v>12747.16</v>
      </c>
      <c r="AB2217" s="30">
        <v>4395.16</v>
      </c>
      <c r="AC2217" s="32">
        <v>0.52624042145593863</v>
      </c>
      <c r="AD2217" s="26">
        <v>0</v>
      </c>
      <c r="AE2217" s="26">
        <v>3349.64</v>
      </c>
      <c r="AF2217" s="27">
        <v>3349.64</v>
      </c>
      <c r="AG2217" s="18"/>
      <c r="AH2217" s="34">
        <v>320</v>
      </c>
      <c r="AI2217" s="34">
        <v>352.5</v>
      </c>
      <c r="AJ2217" s="34">
        <v>32.5</v>
      </c>
      <c r="AK2217" s="32">
        <v>0.1015625</v>
      </c>
      <c r="AL2217" s="35">
        <v>44351.041666666664</v>
      </c>
      <c r="AM2217" s="16"/>
    </row>
    <row r="2218" spans="1:39" ht="57.75" hidden="1" x14ac:dyDescent="0.25">
      <c r="A2218" s="25" t="s">
        <v>367</v>
      </c>
      <c r="B2218" s="25" t="s">
        <v>51</v>
      </c>
      <c r="C2218" s="39">
        <v>638547</v>
      </c>
      <c r="D2218" s="25" t="s">
        <v>503</v>
      </c>
      <c r="E2218" s="25" t="s">
        <v>53</v>
      </c>
      <c r="F2218" s="25" t="s">
        <v>54</v>
      </c>
      <c r="G2218" s="25" t="s">
        <v>79</v>
      </c>
      <c r="H2218" s="17"/>
      <c r="I2218" s="17"/>
      <c r="J2218" s="25" t="s">
        <v>381</v>
      </c>
      <c r="K2218" s="25" t="s">
        <v>58</v>
      </c>
      <c r="L2218" s="25" t="s">
        <v>382</v>
      </c>
      <c r="M2218" s="25" t="s">
        <v>371</v>
      </c>
      <c r="N2218" s="26">
        <v>61574.74</v>
      </c>
      <c r="O2218" s="26">
        <v>69539.41</v>
      </c>
      <c r="P2218" s="27">
        <v>7964.6700000000055</v>
      </c>
      <c r="Q2218" s="28">
        <v>0.1293496326578075</v>
      </c>
      <c r="R2218" s="29">
        <v>30139.119999999999</v>
      </c>
      <c r="S2218" s="29">
        <v>27833.56</v>
      </c>
      <c r="T2218" s="30">
        <v>-2305.5599999999977</v>
      </c>
      <c r="U2218" s="31">
        <v>-7.6497256721496765E-2</v>
      </c>
      <c r="V2218" s="26">
        <v>17590.46</v>
      </c>
      <c r="W2218" s="26">
        <v>20795.86</v>
      </c>
      <c r="X2218" s="27">
        <v>3205.4000000000015</v>
      </c>
      <c r="Y2218" s="28">
        <v>0.18222377356817285</v>
      </c>
      <c r="Z2218" s="29">
        <v>6717.16</v>
      </c>
      <c r="AA2218" s="29">
        <v>16172.64</v>
      </c>
      <c r="AB2218" s="30">
        <v>9455.48</v>
      </c>
      <c r="AC2218" s="32">
        <v>1.4076603802797611</v>
      </c>
      <c r="AD2218" s="26">
        <v>7128</v>
      </c>
      <c r="AE2218" s="26">
        <v>4737.3500000000004</v>
      </c>
      <c r="AF2218" s="27">
        <v>-2390.6499999999996</v>
      </c>
      <c r="AG2218" s="33">
        <v>-0.33538860830527489</v>
      </c>
      <c r="AH2218" s="34">
        <v>240</v>
      </c>
      <c r="AI2218" s="34">
        <v>318.5</v>
      </c>
      <c r="AJ2218" s="34">
        <v>78.5</v>
      </c>
      <c r="AK2218" s="32">
        <v>0.32708333333333334</v>
      </c>
      <c r="AL2218" s="35">
        <v>44389.041666666664</v>
      </c>
      <c r="AM2218" s="16"/>
    </row>
    <row r="2219" spans="1:39" ht="57.75" hidden="1" x14ac:dyDescent="0.25">
      <c r="A2219" s="25" t="s">
        <v>367</v>
      </c>
      <c r="B2219" s="25" t="s">
        <v>51</v>
      </c>
      <c r="C2219" s="39">
        <v>638548</v>
      </c>
      <c r="D2219" s="25" t="s">
        <v>507</v>
      </c>
      <c r="E2219" s="25" t="s">
        <v>53</v>
      </c>
      <c r="F2219" s="25" t="s">
        <v>54</v>
      </c>
      <c r="G2219" s="25" t="s">
        <v>75</v>
      </c>
      <c r="H2219" s="17"/>
      <c r="I2219" s="17"/>
      <c r="J2219" s="25" t="s">
        <v>381</v>
      </c>
      <c r="K2219" s="25" t="s">
        <v>58</v>
      </c>
      <c r="L2219" s="25" t="s">
        <v>382</v>
      </c>
      <c r="M2219" s="25" t="s">
        <v>371</v>
      </c>
      <c r="N2219" s="26">
        <v>68278.149999999994</v>
      </c>
      <c r="O2219" s="26">
        <v>64001.63</v>
      </c>
      <c r="P2219" s="27">
        <v>-4276.5199999999968</v>
      </c>
      <c r="Q2219" s="28">
        <v>-6.2633800124930111E-2</v>
      </c>
      <c r="R2219" s="29">
        <v>35297.42</v>
      </c>
      <c r="S2219" s="29">
        <v>24954.37</v>
      </c>
      <c r="T2219" s="30">
        <v>-10343.049999999999</v>
      </c>
      <c r="U2219" s="31">
        <v>-0.29302566589852741</v>
      </c>
      <c r="V2219" s="26">
        <v>17811.77</v>
      </c>
      <c r="W2219" s="26">
        <v>20244.32</v>
      </c>
      <c r="X2219" s="27">
        <v>2432.5499999999993</v>
      </c>
      <c r="Y2219" s="28">
        <v>0.13656980749246139</v>
      </c>
      <c r="Z2219" s="29">
        <v>8040.96</v>
      </c>
      <c r="AA2219" s="29">
        <v>13332.37</v>
      </c>
      <c r="AB2219" s="30">
        <v>5291.4100000000008</v>
      </c>
      <c r="AC2219" s="32">
        <v>0.65805699816937291</v>
      </c>
      <c r="AD2219" s="26">
        <v>7128</v>
      </c>
      <c r="AE2219" s="26">
        <v>5470.57</v>
      </c>
      <c r="AF2219" s="27">
        <v>-1657.4300000000003</v>
      </c>
      <c r="AG2219" s="33">
        <v>-0.23252384960718298</v>
      </c>
      <c r="AH2219" s="34">
        <v>360</v>
      </c>
      <c r="AI2219" s="34">
        <v>291.5</v>
      </c>
      <c r="AJ2219" s="34">
        <v>-68.5</v>
      </c>
      <c r="AK2219" s="32">
        <v>-0.19027777777777777</v>
      </c>
      <c r="AL2219" s="35">
        <v>44522.041666666664</v>
      </c>
      <c r="AM2219" s="16"/>
    </row>
    <row r="2220" spans="1:39" ht="33" hidden="1" x14ac:dyDescent="0.25">
      <c r="A2220" s="25" t="s">
        <v>367</v>
      </c>
      <c r="B2220" s="25" t="s">
        <v>51</v>
      </c>
      <c r="C2220" s="39">
        <v>638668</v>
      </c>
      <c r="D2220" s="25" t="s">
        <v>509</v>
      </c>
      <c r="E2220" s="25" t="s">
        <v>53</v>
      </c>
      <c r="F2220" s="25" t="s">
        <v>54</v>
      </c>
      <c r="G2220" s="25" t="s">
        <v>74</v>
      </c>
      <c r="H2220" s="17"/>
      <c r="I2220" s="17"/>
      <c r="J2220" s="25" t="s">
        <v>381</v>
      </c>
      <c r="K2220" s="25" t="s">
        <v>65</v>
      </c>
      <c r="L2220" s="25" t="s">
        <v>404</v>
      </c>
      <c r="M2220" s="25" t="s">
        <v>379</v>
      </c>
      <c r="N2220" s="26">
        <v>777016.73</v>
      </c>
      <c r="O2220" s="26">
        <v>649019.37</v>
      </c>
      <c r="P2220" s="27">
        <v>-127997.35999999999</v>
      </c>
      <c r="Q2220" s="28">
        <v>-0.16472922018036856</v>
      </c>
      <c r="R2220" s="29">
        <v>75241.36</v>
      </c>
      <c r="S2220" s="29">
        <v>87910.39</v>
      </c>
      <c r="T2220" s="30">
        <v>12669.029999999999</v>
      </c>
      <c r="U2220" s="31">
        <v>0.16837853542253886</v>
      </c>
      <c r="V2220" s="26">
        <v>155756.29999999999</v>
      </c>
      <c r="W2220" s="26">
        <v>166987.92000000001</v>
      </c>
      <c r="X2220" s="27">
        <v>11231.620000000024</v>
      </c>
      <c r="Y2220" s="28">
        <v>7.2110213198439008E-2</v>
      </c>
      <c r="Z2220" s="29">
        <v>8352.7999999999993</v>
      </c>
      <c r="AA2220" s="29">
        <v>2946.41</v>
      </c>
      <c r="AB2220" s="30">
        <v>-5406.3899999999994</v>
      </c>
      <c r="AC2220" s="32">
        <v>-0.64725481275739871</v>
      </c>
      <c r="AD2220" s="26">
        <v>537666.27</v>
      </c>
      <c r="AE2220" s="26">
        <v>391174.65</v>
      </c>
      <c r="AF2220" s="27">
        <v>-146491.62</v>
      </c>
      <c r="AG2220" s="33">
        <v>-0.27245826672370577</v>
      </c>
      <c r="AH2220" s="34">
        <v>169.83999999999997</v>
      </c>
      <c r="AI2220" s="34">
        <v>189.5</v>
      </c>
      <c r="AJ2220" s="34">
        <v>19.660000000000025</v>
      </c>
      <c r="AK2220" s="32">
        <v>0.11575600565237887</v>
      </c>
      <c r="AL2220" s="35">
        <v>44511.041666666664</v>
      </c>
      <c r="AM2220" s="16"/>
    </row>
    <row r="2221" spans="1:39" ht="49.5" hidden="1" x14ac:dyDescent="0.25">
      <c r="A2221" s="25" t="s">
        <v>367</v>
      </c>
      <c r="B2221" s="25" t="s">
        <v>1136</v>
      </c>
      <c r="C2221" s="39">
        <v>638721</v>
      </c>
      <c r="D2221" s="25" t="s">
        <v>2686</v>
      </c>
      <c r="E2221" s="25" t="s">
        <v>53</v>
      </c>
      <c r="F2221" s="25" t="s">
        <v>54</v>
      </c>
      <c r="G2221" s="25" t="s">
        <v>56</v>
      </c>
      <c r="H2221" s="17"/>
      <c r="I2221" s="17"/>
      <c r="J2221" s="25" t="s">
        <v>64</v>
      </c>
      <c r="K2221" s="25" t="s">
        <v>65</v>
      </c>
      <c r="L2221" s="25" t="s">
        <v>378</v>
      </c>
      <c r="M2221" s="25" t="s">
        <v>499</v>
      </c>
      <c r="N2221" s="26">
        <v>4683.83</v>
      </c>
      <c r="O2221" s="26">
        <v>5538.46</v>
      </c>
      <c r="P2221" s="27">
        <v>854.63000000000011</v>
      </c>
      <c r="Q2221" s="28">
        <v>0.18246392375470505</v>
      </c>
      <c r="R2221" s="29">
        <v>704.95</v>
      </c>
      <c r="S2221" s="29">
        <v>1110.8900000000001</v>
      </c>
      <c r="T2221" s="30">
        <v>405.94000000000005</v>
      </c>
      <c r="U2221" s="31">
        <v>0.57584225831619262</v>
      </c>
      <c r="V2221" s="26">
        <v>241.22</v>
      </c>
      <c r="W2221" s="26">
        <v>0</v>
      </c>
      <c r="X2221" s="27">
        <v>-241.22</v>
      </c>
      <c r="Y2221" s="28">
        <v>-1</v>
      </c>
      <c r="Z2221" s="29">
        <v>0</v>
      </c>
      <c r="AA2221" s="29">
        <v>0</v>
      </c>
      <c r="AB2221" s="30">
        <v>0</v>
      </c>
      <c r="AC2221" s="19"/>
      <c r="AD2221" s="26">
        <v>3737.66</v>
      </c>
      <c r="AE2221" s="26">
        <v>4427.57</v>
      </c>
      <c r="AF2221" s="27">
        <v>689.90999999999985</v>
      </c>
      <c r="AG2221" s="33">
        <v>0.18458340244966098</v>
      </c>
      <c r="AH2221" s="34">
        <v>0</v>
      </c>
      <c r="AI2221" s="34">
        <v>0</v>
      </c>
      <c r="AJ2221" s="34">
        <v>0</v>
      </c>
      <c r="AK2221" s="19"/>
      <c r="AL2221" s="35">
        <v>44573.041666666664</v>
      </c>
      <c r="AM2221" s="16"/>
    </row>
    <row r="2222" spans="1:39" ht="24.75" hidden="1" x14ac:dyDescent="0.25">
      <c r="A2222" s="25" t="s">
        <v>367</v>
      </c>
      <c r="B2222" s="25" t="s">
        <v>51</v>
      </c>
      <c r="C2222" s="39">
        <v>638727</v>
      </c>
      <c r="D2222" s="25" t="s">
        <v>510</v>
      </c>
      <c r="E2222" s="25" t="s">
        <v>53</v>
      </c>
      <c r="F2222" s="25" t="s">
        <v>54</v>
      </c>
      <c r="G2222" s="25" t="s">
        <v>79</v>
      </c>
      <c r="H2222" s="17"/>
      <c r="I2222" s="17"/>
      <c r="J2222" s="25" t="s">
        <v>376</v>
      </c>
      <c r="K2222" s="25" t="s">
        <v>65</v>
      </c>
      <c r="L2222" s="25" t="s">
        <v>418</v>
      </c>
      <c r="M2222" s="25" t="s">
        <v>374</v>
      </c>
      <c r="N2222" s="26">
        <v>80765.48</v>
      </c>
      <c r="O2222" s="26">
        <v>64984.5</v>
      </c>
      <c r="P2222" s="27">
        <v>-15780.979999999996</v>
      </c>
      <c r="Q2222" s="28">
        <v>-0.19539263556658112</v>
      </c>
      <c r="R2222" s="29">
        <v>23792.959999999999</v>
      </c>
      <c r="S2222" s="29">
        <v>20033.16</v>
      </c>
      <c r="T2222" s="30">
        <v>-3759.7999999999993</v>
      </c>
      <c r="U2222" s="31">
        <v>-0.1580215324196737</v>
      </c>
      <c r="V2222" s="26">
        <v>34421.15</v>
      </c>
      <c r="W2222" s="26">
        <v>4732.54</v>
      </c>
      <c r="X2222" s="27">
        <v>-29688.61</v>
      </c>
      <c r="Y2222" s="28">
        <v>-0.86251069473274422</v>
      </c>
      <c r="Z2222" s="29">
        <v>3390.49</v>
      </c>
      <c r="AA2222" s="29">
        <v>2388.5</v>
      </c>
      <c r="AB2222" s="30">
        <v>-1001.9899999999998</v>
      </c>
      <c r="AC2222" s="32">
        <v>-0.29552955472512821</v>
      </c>
      <c r="AD2222" s="26">
        <v>41510.879999999997</v>
      </c>
      <c r="AE2222" s="26">
        <v>37830.300000000003</v>
      </c>
      <c r="AF2222" s="27">
        <v>-3680.5799999999945</v>
      </c>
      <c r="AG2222" s="33">
        <v>-8.8665429400677481E-2</v>
      </c>
      <c r="AH2222" s="34">
        <v>166</v>
      </c>
      <c r="AI2222" s="34">
        <v>185.5</v>
      </c>
      <c r="AJ2222" s="34">
        <v>19.5</v>
      </c>
      <c r="AK2222" s="32">
        <v>0.11746987951807229</v>
      </c>
      <c r="AL2222" s="35">
        <v>44379.041666666664</v>
      </c>
      <c r="AM2222" s="16"/>
    </row>
    <row r="2223" spans="1:39" ht="33" hidden="1" x14ac:dyDescent="0.25">
      <c r="A2223" s="25" t="s">
        <v>367</v>
      </c>
      <c r="B2223" s="25" t="s">
        <v>1136</v>
      </c>
      <c r="C2223" s="39">
        <v>638760</v>
      </c>
      <c r="D2223" s="25" t="s">
        <v>2687</v>
      </c>
      <c r="E2223" s="25" t="s">
        <v>53</v>
      </c>
      <c r="F2223" s="25" t="s">
        <v>54</v>
      </c>
      <c r="G2223" s="25" t="s">
        <v>191</v>
      </c>
      <c r="H2223" s="17"/>
      <c r="I2223" s="17"/>
      <c r="J2223" s="25" t="s">
        <v>381</v>
      </c>
      <c r="K2223" s="25" t="s">
        <v>65</v>
      </c>
      <c r="L2223" s="25" t="s">
        <v>384</v>
      </c>
      <c r="M2223" s="25" t="s">
        <v>371</v>
      </c>
      <c r="N2223" s="26">
        <v>56835.09</v>
      </c>
      <c r="O2223" s="26">
        <v>28308.91</v>
      </c>
      <c r="P2223" s="27">
        <v>-28526.179999999997</v>
      </c>
      <c r="Q2223" s="28">
        <v>-0.50191140719580096</v>
      </c>
      <c r="R2223" s="29">
        <v>21061.29</v>
      </c>
      <c r="S2223" s="29">
        <v>15601</v>
      </c>
      <c r="T2223" s="30">
        <v>-5460.2900000000009</v>
      </c>
      <c r="U2223" s="31">
        <v>-0.25925714901603847</v>
      </c>
      <c r="V2223" s="26">
        <v>30603.62</v>
      </c>
      <c r="W2223" s="26">
        <v>6465.91</v>
      </c>
      <c r="X2223" s="27">
        <v>-24137.71</v>
      </c>
      <c r="Y2223" s="28">
        <v>-0.7887207461078134</v>
      </c>
      <c r="Z2223" s="29">
        <v>5170.18</v>
      </c>
      <c r="AA2223" s="29">
        <v>5172</v>
      </c>
      <c r="AB2223" s="30">
        <v>1.819999999999709</v>
      </c>
      <c r="AC2223" s="32">
        <v>3.5201869180564484E-4</v>
      </c>
      <c r="AD2223" s="26">
        <v>0</v>
      </c>
      <c r="AE2223" s="26">
        <v>1070</v>
      </c>
      <c r="AF2223" s="27">
        <v>1070</v>
      </c>
      <c r="AG2223" s="18"/>
      <c r="AH2223" s="34">
        <v>156.66999999999999</v>
      </c>
      <c r="AI2223" s="34">
        <v>128</v>
      </c>
      <c r="AJ2223" s="34">
        <v>-28.669999999999987</v>
      </c>
      <c r="AK2223" s="32">
        <v>-0.18299610646581982</v>
      </c>
      <c r="AL2223" s="35">
        <v>44585.041666666664</v>
      </c>
      <c r="AM2223" s="16"/>
    </row>
    <row r="2224" spans="1:39" ht="57.75" hidden="1" x14ac:dyDescent="0.25">
      <c r="A2224" s="25" t="s">
        <v>367</v>
      </c>
      <c r="B2224" s="25" t="s">
        <v>51</v>
      </c>
      <c r="C2224" s="39">
        <v>638774</v>
      </c>
      <c r="D2224" s="25" t="s">
        <v>511</v>
      </c>
      <c r="E2224" s="25" t="s">
        <v>53</v>
      </c>
      <c r="F2224" s="25" t="s">
        <v>54</v>
      </c>
      <c r="G2224" s="25" t="s">
        <v>74</v>
      </c>
      <c r="H2224" s="17"/>
      <c r="I2224" s="17"/>
      <c r="J2224" s="25" t="s">
        <v>64</v>
      </c>
      <c r="K2224" s="25" t="s">
        <v>65</v>
      </c>
      <c r="L2224" s="25" t="s">
        <v>378</v>
      </c>
      <c r="M2224" s="25" t="s">
        <v>379</v>
      </c>
      <c r="N2224" s="26">
        <v>6694.25</v>
      </c>
      <c r="O2224" s="26">
        <v>5365.1</v>
      </c>
      <c r="P2224" s="27">
        <v>-1329.1499999999996</v>
      </c>
      <c r="Q2224" s="28">
        <v>-0.19855099525712361</v>
      </c>
      <c r="R2224" s="29">
        <v>509.12</v>
      </c>
      <c r="S2224" s="29">
        <v>1163.1199999999999</v>
      </c>
      <c r="T2224" s="30">
        <v>653.99999999999989</v>
      </c>
      <c r="U2224" s="31">
        <v>1.2845694531741041</v>
      </c>
      <c r="V2224" s="26">
        <v>260.25</v>
      </c>
      <c r="W2224" s="26">
        <v>0</v>
      </c>
      <c r="X2224" s="27">
        <v>-260.25</v>
      </c>
      <c r="Y2224" s="28">
        <v>-1</v>
      </c>
      <c r="Z2224" s="29">
        <v>0</v>
      </c>
      <c r="AA2224" s="29">
        <v>0</v>
      </c>
      <c r="AB2224" s="30">
        <v>0</v>
      </c>
      <c r="AC2224" s="19"/>
      <c r="AD2224" s="26">
        <v>5924.88</v>
      </c>
      <c r="AE2224" s="26">
        <v>4201.9799999999996</v>
      </c>
      <c r="AF2224" s="27">
        <v>-1722.9000000000005</v>
      </c>
      <c r="AG2224" s="33">
        <v>-0.29079069955847214</v>
      </c>
      <c r="AH2224" s="34">
        <v>0</v>
      </c>
      <c r="AI2224" s="34">
        <v>0</v>
      </c>
      <c r="AJ2224" s="34">
        <v>0</v>
      </c>
      <c r="AK2224" s="19"/>
      <c r="AL2224" s="35">
        <v>44284.041666666664</v>
      </c>
      <c r="AM2224" s="16"/>
    </row>
    <row r="2225" spans="1:39" ht="33" hidden="1" x14ac:dyDescent="0.25">
      <c r="A2225" s="25" t="s">
        <v>367</v>
      </c>
      <c r="B2225" s="25" t="s">
        <v>1136</v>
      </c>
      <c r="C2225" s="39">
        <v>638887</v>
      </c>
      <c r="D2225" s="25" t="s">
        <v>2685</v>
      </c>
      <c r="E2225" s="25" t="s">
        <v>171</v>
      </c>
      <c r="F2225" s="25" t="s">
        <v>54</v>
      </c>
      <c r="G2225" s="25" t="s">
        <v>69</v>
      </c>
      <c r="H2225" s="25" t="s">
        <v>112</v>
      </c>
      <c r="I2225" s="17"/>
      <c r="J2225" s="25" t="s">
        <v>376</v>
      </c>
      <c r="K2225" s="25" t="s">
        <v>65</v>
      </c>
      <c r="L2225" s="25" t="s">
        <v>460</v>
      </c>
      <c r="M2225" s="25" t="s">
        <v>371</v>
      </c>
      <c r="N2225" s="26">
        <v>61468.89</v>
      </c>
      <c r="O2225" s="26">
        <v>54868.94</v>
      </c>
      <c r="P2225" s="27">
        <v>-6599.9499999999971</v>
      </c>
      <c r="Q2225" s="28">
        <v>-0.10737057396025855</v>
      </c>
      <c r="R2225" s="29">
        <v>43235.12</v>
      </c>
      <c r="S2225" s="29">
        <v>32270.42</v>
      </c>
      <c r="T2225" s="30">
        <v>-10964.700000000004</v>
      </c>
      <c r="U2225" s="31">
        <v>-0.25360632744861128</v>
      </c>
      <c r="V2225" s="26">
        <v>6947.9</v>
      </c>
      <c r="W2225" s="26">
        <v>5271.52</v>
      </c>
      <c r="X2225" s="27">
        <v>-1676.3799999999992</v>
      </c>
      <c r="Y2225" s="28">
        <v>-0.24127865973891383</v>
      </c>
      <c r="Z2225" s="29">
        <v>10185.870000000001</v>
      </c>
      <c r="AA2225" s="29">
        <v>10547</v>
      </c>
      <c r="AB2225" s="30">
        <v>361.1299999999992</v>
      </c>
      <c r="AC2225" s="32">
        <v>3.5454016200874267E-2</v>
      </c>
      <c r="AD2225" s="26">
        <v>1100</v>
      </c>
      <c r="AE2225" s="26">
        <v>6780</v>
      </c>
      <c r="AF2225" s="27">
        <v>5680</v>
      </c>
      <c r="AG2225" s="33">
        <v>5.163636363636364</v>
      </c>
      <c r="AH2225" s="34">
        <v>360.92</v>
      </c>
      <c r="AI2225" s="34">
        <v>368</v>
      </c>
      <c r="AJ2225" s="34">
        <v>7.0799999999999841</v>
      </c>
      <c r="AK2225" s="32">
        <v>1.9616535520336872E-2</v>
      </c>
      <c r="AL2225" s="35">
        <v>44582.041666666664</v>
      </c>
      <c r="AM2225" s="16"/>
    </row>
    <row r="2226" spans="1:39" ht="41.25" hidden="1" x14ac:dyDescent="0.25">
      <c r="A2226" s="25" t="s">
        <v>367</v>
      </c>
      <c r="B2226" s="25" t="s">
        <v>1136</v>
      </c>
      <c r="C2226" s="39">
        <v>638929</v>
      </c>
      <c r="D2226" s="25" t="s">
        <v>2693</v>
      </c>
      <c r="E2226" s="25" t="s">
        <v>53</v>
      </c>
      <c r="F2226" s="25" t="s">
        <v>54</v>
      </c>
      <c r="G2226" s="25" t="s">
        <v>69</v>
      </c>
      <c r="H2226" s="17"/>
      <c r="I2226" s="17"/>
      <c r="J2226" s="25" t="s">
        <v>5380</v>
      </c>
      <c r="K2226" s="25" t="s">
        <v>65</v>
      </c>
      <c r="L2226" s="25" t="s">
        <v>373</v>
      </c>
      <c r="M2226" s="25" t="s">
        <v>374</v>
      </c>
      <c r="N2226" s="26">
        <v>31211.95</v>
      </c>
      <c r="O2226" s="26">
        <v>234462.62</v>
      </c>
      <c r="P2226" s="27">
        <v>203250.66999999998</v>
      </c>
      <c r="Q2226" s="28">
        <v>6.5119503907958327</v>
      </c>
      <c r="R2226" s="29">
        <v>20129.080000000002</v>
      </c>
      <c r="S2226" s="29">
        <v>17523.87</v>
      </c>
      <c r="T2226" s="30">
        <v>-2605.2100000000028</v>
      </c>
      <c r="U2226" s="31">
        <v>-0.12942518982487042</v>
      </c>
      <c r="V2226" s="26">
        <v>70.87</v>
      </c>
      <c r="W2226" s="26">
        <v>24098.43</v>
      </c>
      <c r="X2226" s="27">
        <v>24027.56</v>
      </c>
      <c r="Y2226" s="28">
        <v>339.03711020177792</v>
      </c>
      <c r="Z2226" s="29">
        <v>1400</v>
      </c>
      <c r="AA2226" s="29">
        <v>2546</v>
      </c>
      <c r="AB2226" s="30">
        <v>1146</v>
      </c>
      <c r="AC2226" s="32">
        <v>0.81857142857142862</v>
      </c>
      <c r="AD2226" s="26">
        <v>9612</v>
      </c>
      <c r="AE2226" s="26">
        <v>3950.45</v>
      </c>
      <c r="AF2226" s="27">
        <v>-5661.55</v>
      </c>
      <c r="AG2226" s="33">
        <v>-0.58900853100291306</v>
      </c>
      <c r="AH2226" s="34">
        <v>100</v>
      </c>
      <c r="AI2226" s="34">
        <v>150.5</v>
      </c>
      <c r="AJ2226" s="34">
        <v>50.5</v>
      </c>
      <c r="AK2226" s="32">
        <v>0.505</v>
      </c>
      <c r="AL2226" s="35">
        <v>44705.041666666664</v>
      </c>
      <c r="AM2226" s="16"/>
    </row>
    <row r="2227" spans="1:39" ht="66" hidden="1" x14ac:dyDescent="0.25">
      <c r="A2227" s="25" t="s">
        <v>367</v>
      </c>
      <c r="B2227" s="25" t="s">
        <v>51</v>
      </c>
      <c r="C2227" s="39">
        <v>638952</v>
      </c>
      <c r="D2227" s="25" t="s">
        <v>526</v>
      </c>
      <c r="E2227" s="25" t="s">
        <v>53</v>
      </c>
      <c r="F2227" s="25" t="s">
        <v>54</v>
      </c>
      <c r="G2227" s="25" t="s">
        <v>191</v>
      </c>
      <c r="H2227" s="17"/>
      <c r="I2227" s="17"/>
      <c r="J2227" s="25" t="s">
        <v>381</v>
      </c>
      <c r="K2227" s="25" t="s">
        <v>58</v>
      </c>
      <c r="L2227" s="25" t="s">
        <v>431</v>
      </c>
      <c r="M2227" s="25" t="s">
        <v>379</v>
      </c>
      <c r="N2227" s="26">
        <v>1973542.16</v>
      </c>
      <c r="O2227" s="26">
        <v>2176427.8199999998</v>
      </c>
      <c r="P2227" s="27">
        <v>202885.65999999992</v>
      </c>
      <c r="Q2227" s="28">
        <v>0.10280280001720354</v>
      </c>
      <c r="R2227" s="29">
        <v>20629.45</v>
      </c>
      <c r="S2227" s="29">
        <v>251743.31</v>
      </c>
      <c r="T2227" s="30">
        <v>231113.86</v>
      </c>
      <c r="U2227" s="31">
        <v>11.203103330432947</v>
      </c>
      <c r="V2227" s="26">
        <v>506776.61</v>
      </c>
      <c r="W2227" s="26">
        <v>506452.53</v>
      </c>
      <c r="X2227" s="27">
        <v>-324.07999999995809</v>
      </c>
      <c r="Y2227" s="28">
        <v>-6.3949281321400782E-4</v>
      </c>
      <c r="Z2227" s="29">
        <v>3232</v>
      </c>
      <c r="AA2227" s="29">
        <v>249.57</v>
      </c>
      <c r="AB2227" s="30">
        <v>-2982.43</v>
      </c>
      <c r="AC2227" s="32">
        <v>-0.92278155940594053</v>
      </c>
      <c r="AD2227" s="26">
        <v>1442904.1</v>
      </c>
      <c r="AE2227" s="26">
        <v>1417982.41</v>
      </c>
      <c r="AF2227" s="27">
        <v>-24921.690000000177</v>
      </c>
      <c r="AG2227" s="33">
        <v>-1.7271896309671707E-2</v>
      </c>
      <c r="AH2227" s="34">
        <v>202</v>
      </c>
      <c r="AI2227" s="34">
        <v>85</v>
      </c>
      <c r="AJ2227" s="34">
        <v>-117</v>
      </c>
      <c r="AK2227" s="32">
        <v>-0.57920792079207917</v>
      </c>
      <c r="AL2227" s="35">
        <v>44553.041666666664</v>
      </c>
      <c r="AM2227" s="16"/>
    </row>
    <row r="2228" spans="1:39" ht="90.75" hidden="1" x14ac:dyDescent="0.25">
      <c r="A2228" s="25" t="s">
        <v>367</v>
      </c>
      <c r="B2228" s="25" t="s">
        <v>1136</v>
      </c>
      <c r="C2228" s="39">
        <v>638954</v>
      </c>
      <c r="D2228" s="25" t="s">
        <v>5854</v>
      </c>
      <c r="E2228" s="25" t="s">
        <v>121</v>
      </c>
      <c r="F2228" s="25" t="s">
        <v>5852</v>
      </c>
      <c r="G2228" s="17"/>
      <c r="H2228" s="17"/>
      <c r="I2228" s="17"/>
      <c r="J2228" s="25" t="s">
        <v>381</v>
      </c>
      <c r="K2228" s="25" t="s">
        <v>58</v>
      </c>
      <c r="L2228" s="25" t="s">
        <v>431</v>
      </c>
      <c r="M2228" s="25" t="s">
        <v>379</v>
      </c>
      <c r="N2228" s="26">
        <v>905115.08</v>
      </c>
      <c r="O2228" s="26">
        <v>960616.65</v>
      </c>
      <c r="P2228" s="27">
        <v>55501.570000000065</v>
      </c>
      <c r="Q2228" s="28">
        <v>6.1319904204888587E-2</v>
      </c>
      <c r="R2228" s="29">
        <v>145584.04</v>
      </c>
      <c r="S2228" s="29">
        <v>137231.45000000001</v>
      </c>
      <c r="T2228" s="30">
        <v>-8352.5899999999965</v>
      </c>
      <c r="U2228" s="31">
        <v>-5.73729785215467E-2</v>
      </c>
      <c r="V2228" s="26">
        <v>131736.42000000001</v>
      </c>
      <c r="W2228" s="26">
        <v>166217.5</v>
      </c>
      <c r="X2228" s="27">
        <v>34481.079999999987</v>
      </c>
      <c r="Y2228" s="28">
        <v>0.26174295612405424</v>
      </c>
      <c r="Z2228" s="29">
        <v>3745</v>
      </c>
      <c r="AA2228" s="29">
        <v>216.21</v>
      </c>
      <c r="AB2228" s="30">
        <v>-3528.79</v>
      </c>
      <c r="AC2228" s="32">
        <v>-0.94226702269692919</v>
      </c>
      <c r="AD2228" s="26">
        <v>624049.62</v>
      </c>
      <c r="AE2228" s="26">
        <v>656951.49</v>
      </c>
      <c r="AF2228" s="27">
        <v>32901.869999999995</v>
      </c>
      <c r="AG2228" s="33">
        <v>5.2723163263844304E-2</v>
      </c>
      <c r="AH2228" s="34">
        <v>199</v>
      </c>
      <c r="AI2228" s="34">
        <v>22</v>
      </c>
      <c r="AJ2228" s="34">
        <v>-177</v>
      </c>
      <c r="AK2228" s="32">
        <v>-0.88944723618090449</v>
      </c>
      <c r="AL2228" s="35">
        <v>44910.041666666664</v>
      </c>
      <c r="AM2228" s="16"/>
    </row>
    <row r="2229" spans="1:39" ht="41.25" hidden="1" x14ac:dyDescent="0.25">
      <c r="A2229" s="25" t="s">
        <v>367</v>
      </c>
      <c r="B2229" s="25" t="s">
        <v>51</v>
      </c>
      <c r="C2229" s="39">
        <v>638967</v>
      </c>
      <c r="D2229" s="25" t="s">
        <v>522</v>
      </c>
      <c r="E2229" s="25" t="s">
        <v>53</v>
      </c>
      <c r="F2229" s="25" t="s">
        <v>54</v>
      </c>
      <c r="G2229" s="25" t="s">
        <v>90</v>
      </c>
      <c r="H2229" s="17"/>
      <c r="I2229" s="17"/>
      <c r="J2229" s="25" t="s">
        <v>381</v>
      </c>
      <c r="K2229" s="25" t="s">
        <v>58</v>
      </c>
      <c r="L2229" s="25" t="s">
        <v>382</v>
      </c>
      <c r="M2229" s="25" t="s">
        <v>387</v>
      </c>
      <c r="N2229" s="26">
        <v>48479.72</v>
      </c>
      <c r="O2229" s="26">
        <v>53497.16</v>
      </c>
      <c r="P2229" s="27">
        <v>5017.4400000000023</v>
      </c>
      <c r="Q2229" s="28">
        <v>0.10349564725208814</v>
      </c>
      <c r="R2229" s="29">
        <v>22235.29</v>
      </c>
      <c r="S2229" s="29">
        <v>27236.03</v>
      </c>
      <c r="T2229" s="30">
        <v>5000.739999999998</v>
      </c>
      <c r="U2229" s="31">
        <v>0.2249010469393472</v>
      </c>
      <c r="V2229" s="26">
        <v>20026.560000000001</v>
      </c>
      <c r="W2229" s="26">
        <v>15195.75</v>
      </c>
      <c r="X2229" s="27">
        <v>-4830.8100000000013</v>
      </c>
      <c r="Y2229" s="28">
        <v>-0.24122015962801405</v>
      </c>
      <c r="Z2229" s="29">
        <v>3665.87</v>
      </c>
      <c r="AA2229" s="29">
        <v>4728.5</v>
      </c>
      <c r="AB2229" s="30">
        <v>1062.6300000000001</v>
      </c>
      <c r="AC2229" s="32">
        <v>0.28987116291630638</v>
      </c>
      <c r="AD2229" s="26">
        <v>2552</v>
      </c>
      <c r="AE2229" s="26">
        <v>6336.88</v>
      </c>
      <c r="AF2229" s="27">
        <v>3784.88</v>
      </c>
      <c r="AG2229" s="33">
        <v>1.483103448275862</v>
      </c>
      <c r="AH2229" s="34">
        <v>246</v>
      </c>
      <c r="AI2229" s="34">
        <v>324</v>
      </c>
      <c r="AJ2229" s="34">
        <v>78</v>
      </c>
      <c r="AK2229" s="32">
        <v>0.31707317073170732</v>
      </c>
      <c r="AL2229" s="35">
        <v>44496.041666666664</v>
      </c>
      <c r="AM2229" s="16"/>
    </row>
    <row r="2230" spans="1:39" ht="41.25" hidden="1" x14ac:dyDescent="0.25">
      <c r="A2230" s="25" t="s">
        <v>367</v>
      </c>
      <c r="B2230" s="25" t="s">
        <v>51</v>
      </c>
      <c r="C2230" s="39">
        <v>638968</v>
      </c>
      <c r="D2230" s="25" t="s">
        <v>518</v>
      </c>
      <c r="E2230" s="25" t="s">
        <v>53</v>
      </c>
      <c r="F2230" s="25" t="s">
        <v>54</v>
      </c>
      <c r="G2230" s="25" t="s">
        <v>79</v>
      </c>
      <c r="H2230" s="17"/>
      <c r="I2230" s="17"/>
      <c r="J2230" s="25" t="s">
        <v>381</v>
      </c>
      <c r="K2230" s="25" t="s">
        <v>58</v>
      </c>
      <c r="L2230" s="25" t="s">
        <v>382</v>
      </c>
      <c r="M2230" s="25" t="s">
        <v>379</v>
      </c>
      <c r="N2230" s="26">
        <v>363415.38</v>
      </c>
      <c r="O2230" s="26">
        <v>379462.21</v>
      </c>
      <c r="P2230" s="27">
        <v>16046.830000000016</v>
      </c>
      <c r="Q2230" s="28">
        <v>4.4155616088675215E-2</v>
      </c>
      <c r="R2230" s="29">
        <v>41929.49</v>
      </c>
      <c r="S2230" s="29">
        <v>35029.07</v>
      </c>
      <c r="T2230" s="30">
        <v>-6900.4199999999983</v>
      </c>
      <c r="U2230" s="31">
        <v>-0.16457199932553435</v>
      </c>
      <c r="V2230" s="26">
        <v>193830.14</v>
      </c>
      <c r="W2230" s="26">
        <v>223710.24</v>
      </c>
      <c r="X2230" s="27">
        <v>29880.099999999977</v>
      </c>
      <c r="Y2230" s="28">
        <v>0.15415610802324126</v>
      </c>
      <c r="Z2230" s="29">
        <v>921.24</v>
      </c>
      <c r="AA2230" s="29">
        <v>1807.45</v>
      </c>
      <c r="AB2230" s="30">
        <v>886.21</v>
      </c>
      <c r="AC2230" s="32">
        <v>0.96197516390951332</v>
      </c>
      <c r="AD2230" s="26">
        <v>126734.51</v>
      </c>
      <c r="AE2230" s="26">
        <v>118915.45</v>
      </c>
      <c r="AF2230" s="27">
        <v>-7819.0599999999977</v>
      </c>
      <c r="AG2230" s="33">
        <v>-6.1696376148848472E-2</v>
      </c>
      <c r="AH2230" s="34">
        <v>267.64</v>
      </c>
      <c r="AI2230" s="34">
        <v>181.5</v>
      </c>
      <c r="AJ2230" s="34">
        <v>-86.139999999999986</v>
      </c>
      <c r="AK2230" s="32">
        <v>-0.32185024659991029</v>
      </c>
      <c r="AL2230" s="35">
        <v>44365.041666666664</v>
      </c>
      <c r="AM2230" s="16"/>
    </row>
    <row r="2231" spans="1:39" ht="49.5" hidden="1" x14ac:dyDescent="0.25">
      <c r="A2231" s="25" t="s">
        <v>367</v>
      </c>
      <c r="B2231" s="25" t="s">
        <v>51</v>
      </c>
      <c r="C2231" s="39">
        <v>638970</v>
      </c>
      <c r="D2231" s="25" t="s">
        <v>525</v>
      </c>
      <c r="E2231" s="25" t="s">
        <v>53</v>
      </c>
      <c r="F2231" s="25" t="s">
        <v>54</v>
      </c>
      <c r="G2231" s="25" t="s">
        <v>74</v>
      </c>
      <c r="H2231" s="17"/>
      <c r="I2231" s="17"/>
      <c r="J2231" s="25" t="s">
        <v>381</v>
      </c>
      <c r="K2231" s="25" t="s">
        <v>65</v>
      </c>
      <c r="L2231" s="25" t="s">
        <v>382</v>
      </c>
      <c r="M2231" s="25" t="s">
        <v>379</v>
      </c>
      <c r="N2231" s="26">
        <v>115586.37</v>
      </c>
      <c r="O2231" s="26">
        <v>122667.69</v>
      </c>
      <c r="P2231" s="27">
        <v>7081.320000000007</v>
      </c>
      <c r="Q2231" s="28">
        <v>6.1264316891342874E-2</v>
      </c>
      <c r="R2231" s="29">
        <v>4487.66</v>
      </c>
      <c r="S2231" s="29">
        <v>12994.75</v>
      </c>
      <c r="T2231" s="30">
        <v>8507.09</v>
      </c>
      <c r="U2231" s="31">
        <v>1.8956627730264772</v>
      </c>
      <c r="V2231" s="26">
        <v>29699.18</v>
      </c>
      <c r="W2231" s="26">
        <v>34571.620000000003</v>
      </c>
      <c r="X2231" s="27">
        <v>4872.4400000000023</v>
      </c>
      <c r="Y2231" s="28">
        <v>0.16405974845096741</v>
      </c>
      <c r="Z2231" s="29">
        <v>0</v>
      </c>
      <c r="AA2231" s="29">
        <v>0</v>
      </c>
      <c r="AB2231" s="30">
        <v>0</v>
      </c>
      <c r="AC2231" s="19"/>
      <c r="AD2231" s="26">
        <v>81399.53</v>
      </c>
      <c r="AE2231" s="26">
        <v>75101.320000000007</v>
      </c>
      <c r="AF2231" s="27">
        <v>-6298.2099999999919</v>
      </c>
      <c r="AG2231" s="33">
        <v>-7.7374033977837361E-2</v>
      </c>
      <c r="AH2231" s="34">
        <v>20</v>
      </c>
      <c r="AI2231" s="34">
        <v>0</v>
      </c>
      <c r="AJ2231" s="34">
        <v>-20</v>
      </c>
      <c r="AK2231" s="32">
        <v>-1</v>
      </c>
      <c r="AL2231" s="35">
        <v>44371.041666666664</v>
      </c>
      <c r="AM2231" s="16"/>
    </row>
    <row r="2232" spans="1:39" ht="49.5" hidden="1" x14ac:dyDescent="0.25">
      <c r="A2232" s="25" t="s">
        <v>367</v>
      </c>
      <c r="B2232" s="25" t="s">
        <v>51</v>
      </c>
      <c r="C2232" s="39">
        <v>639007</v>
      </c>
      <c r="D2232" s="25" t="s">
        <v>519</v>
      </c>
      <c r="E2232" s="25" t="s">
        <v>53</v>
      </c>
      <c r="F2232" s="25" t="s">
        <v>54</v>
      </c>
      <c r="G2232" s="25" t="s">
        <v>69</v>
      </c>
      <c r="H2232" s="17"/>
      <c r="I2232" s="17"/>
      <c r="J2232" s="25" t="s">
        <v>381</v>
      </c>
      <c r="K2232" s="25" t="s">
        <v>58</v>
      </c>
      <c r="L2232" s="25" t="s">
        <v>382</v>
      </c>
      <c r="M2232" s="25" t="s">
        <v>387</v>
      </c>
      <c r="N2232" s="26">
        <v>163763.67000000001</v>
      </c>
      <c r="O2232" s="26">
        <v>149176.6</v>
      </c>
      <c r="P2232" s="27">
        <v>-14587.070000000007</v>
      </c>
      <c r="Q2232" s="28">
        <v>-8.907390754005455E-2</v>
      </c>
      <c r="R2232" s="29">
        <v>94782.07</v>
      </c>
      <c r="S2232" s="29">
        <v>76910.460000000006</v>
      </c>
      <c r="T2232" s="30">
        <v>-17871.61</v>
      </c>
      <c r="U2232" s="31">
        <v>-0.18855475513459455</v>
      </c>
      <c r="V2232" s="26">
        <v>39948.36</v>
      </c>
      <c r="W2232" s="26">
        <v>39813.71</v>
      </c>
      <c r="X2232" s="27">
        <v>-134.65000000000146</v>
      </c>
      <c r="Y2232" s="28">
        <v>-3.3706014464674259E-3</v>
      </c>
      <c r="Z2232" s="29">
        <v>29033.24</v>
      </c>
      <c r="AA2232" s="29">
        <v>32452.43</v>
      </c>
      <c r="AB2232" s="30">
        <v>3419.1899999999987</v>
      </c>
      <c r="AC2232" s="32">
        <v>0.11776811682058215</v>
      </c>
      <c r="AD2232" s="26">
        <v>0</v>
      </c>
      <c r="AE2232" s="26">
        <v>0</v>
      </c>
      <c r="AF2232" s="27">
        <v>0</v>
      </c>
      <c r="AG2232" s="18"/>
      <c r="AH2232" s="34">
        <v>991.19</v>
      </c>
      <c r="AI2232" s="34">
        <v>958</v>
      </c>
      <c r="AJ2232" s="34">
        <v>-33.190000000000055</v>
      </c>
      <c r="AK2232" s="32">
        <v>-3.3485002875331724E-2</v>
      </c>
      <c r="AL2232" s="35">
        <v>44477.041666666664</v>
      </c>
      <c r="AM2232" s="16"/>
    </row>
    <row r="2233" spans="1:39" ht="66" hidden="1" x14ac:dyDescent="0.25">
      <c r="A2233" s="25" t="s">
        <v>367</v>
      </c>
      <c r="B2233" s="25" t="s">
        <v>1136</v>
      </c>
      <c r="C2233" s="39">
        <v>639010</v>
      </c>
      <c r="D2233" s="25" t="s">
        <v>5353</v>
      </c>
      <c r="E2233" s="25" t="s">
        <v>53</v>
      </c>
      <c r="F2233" s="25" t="s">
        <v>54</v>
      </c>
      <c r="G2233" s="25" t="s">
        <v>79</v>
      </c>
      <c r="H2233" s="25" t="s">
        <v>447</v>
      </c>
      <c r="I2233" s="17"/>
      <c r="J2233" s="25" t="s">
        <v>381</v>
      </c>
      <c r="K2233" s="25" t="s">
        <v>58</v>
      </c>
      <c r="L2233" s="25" t="s">
        <v>382</v>
      </c>
      <c r="M2233" s="25" t="s">
        <v>387</v>
      </c>
      <c r="N2233" s="26">
        <v>106174.68</v>
      </c>
      <c r="O2233" s="26">
        <v>100409.5</v>
      </c>
      <c r="P2233" s="27">
        <v>-5765.179999999993</v>
      </c>
      <c r="Q2233" s="28">
        <v>-5.4299009895767927E-2</v>
      </c>
      <c r="R2233" s="29">
        <v>68010.080000000002</v>
      </c>
      <c r="S2233" s="29">
        <v>53585.77</v>
      </c>
      <c r="T2233" s="30">
        <v>-14424.310000000005</v>
      </c>
      <c r="U2233" s="31">
        <v>-0.21209076654519454</v>
      </c>
      <c r="V2233" s="26">
        <v>16618.599999999999</v>
      </c>
      <c r="W2233" s="26">
        <v>26861.73</v>
      </c>
      <c r="X2233" s="27">
        <v>10243.130000000001</v>
      </c>
      <c r="Y2233" s="28">
        <v>0.61636539780727628</v>
      </c>
      <c r="Z2233" s="29">
        <v>21546</v>
      </c>
      <c r="AA2233" s="29">
        <v>19962</v>
      </c>
      <c r="AB2233" s="30">
        <v>-1584</v>
      </c>
      <c r="AC2233" s="32">
        <v>-7.3517126148705092E-2</v>
      </c>
      <c r="AD2233" s="26">
        <v>0</v>
      </c>
      <c r="AE2233" s="26">
        <v>0</v>
      </c>
      <c r="AF2233" s="27">
        <v>0</v>
      </c>
      <c r="AG2233" s="18"/>
      <c r="AH2233" s="34">
        <v>567</v>
      </c>
      <c r="AI2233" s="34">
        <v>655</v>
      </c>
      <c r="AJ2233" s="34">
        <v>88</v>
      </c>
      <c r="AK2233" s="32">
        <v>0.15520282186948853</v>
      </c>
      <c r="AL2233" s="35">
        <v>44858.041666666664</v>
      </c>
      <c r="AM2233" s="16"/>
    </row>
    <row r="2234" spans="1:39" ht="57.75" hidden="1" x14ac:dyDescent="0.25">
      <c r="A2234" s="25" t="s">
        <v>367</v>
      </c>
      <c r="B2234" s="25" t="s">
        <v>51</v>
      </c>
      <c r="C2234" s="39">
        <v>639013</v>
      </c>
      <c r="D2234" s="25" t="s">
        <v>515</v>
      </c>
      <c r="E2234" s="25" t="s">
        <v>53</v>
      </c>
      <c r="F2234" s="25" t="s">
        <v>54</v>
      </c>
      <c r="G2234" s="25" t="s">
        <v>90</v>
      </c>
      <c r="H2234" s="25" t="s">
        <v>112</v>
      </c>
      <c r="I2234" s="17"/>
      <c r="J2234" s="25" t="s">
        <v>381</v>
      </c>
      <c r="K2234" s="25" t="s">
        <v>58</v>
      </c>
      <c r="L2234" s="25" t="s">
        <v>382</v>
      </c>
      <c r="M2234" s="25" t="s">
        <v>387</v>
      </c>
      <c r="N2234" s="26">
        <v>34416.160000000003</v>
      </c>
      <c r="O2234" s="26">
        <v>46895.55</v>
      </c>
      <c r="P2234" s="27">
        <v>12479.39</v>
      </c>
      <c r="Q2234" s="28">
        <v>0.36260262620815331</v>
      </c>
      <c r="R2234" s="29">
        <v>18858.59</v>
      </c>
      <c r="S2234" s="29">
        <v>22634.85</v>
      </c>
      <c r="T2234" s="30">
        <v>3776.2599999999984</v>
      </c>
      <c r="U2234" s="31">
        <v>0.20024084515332261</v>
      </c>
      <c r="V2234" s="26">
        <v>8855.0499999999993</v>
      </c>
      <c r="W2234" s="26">
        <v>7013.87</v>
      </c>
      <c r="X2234" s="27">
        <v>-1841.1799999999994</v>
      </c>
      <c r="Y2234" s="28">
        <v>-0.20792429178830155</v>
      </c>
      <c r="Z2234" s="29">
        <v>4326.5200000000004</v>
      </c>
      <c r="AA2234" s="29">
        <v>12164.33</v>
      </c>
      <c r="AB2234" s="30">
        <v>7837.8099999999995</v>
      </c>
      <c r="AC2234" s="32">
        <v>1.8115737359355784</v>
      </c>
      <c r="AD2234" s="26">
        <v>2376</v>
      </c>
      <c r="AE2234" s="26">
        <v>5082.5</v>
      </c>
      <c r="AF2234" s="27">
        <v>2706.5</v>
      </c>
      <c r="AG2234" s="33">
        <v>1.1390993265993266</v>
      </c>
      <c r="AH2234" s="34">
        <v>160</v>
      </c>
      <c r="AI2234" s="34">
        <v>271.5</v>
      </c>
      <c r="AJ2234" s="34">
        <v>111.5</v>
      </c>
      <c r="AK2234" s="32">
        <v>0.69687500000000002</v>
      </c>
      <c r="AL2234" s="35">
        <v>44544.041666666664</v>
      </c>
      <c r="AM2234" s="16"/>
    </row>
    <row r="2235" spans="1:39" ht="57.75" hidden="1" x14ac:dyDescent="0.25">
      <c r="A2235" s="25" t="s">
        <v>367</v>
      </c>
      <c r="B2235" s="25" t="s">
        <v>1136</v>
      </c>
      <c r="C2235" s="39">
        <v>639014</v>
      </c>
      <c r="D2235" s="25" t="s">
        <v>2688</v>
      </c>
      <c r="E2235" s="25" t="s">
        <v>53</v>
      </c>
      <c r="F2235" s="25" t="s">
        <v>54</v>
      </c>
      <c r="G2235" s="25" t="s">
        <v>211</v>
      </c>
      <c r="H2235" s="17"/>
      <c r="I2235" s="17"/>
      <c r="J2235" s="25" t="s">
        <v>381</v>
      </c>
      <c r="K2235" s="25" t="s">
        <v>58</v>
      </c>
      <c r="L2235" s="25" t="s">
        <v>382</v>
      </c>
      <c r="M2235" s="25" t="s">
        <v>387</v>
      </c>
      <c r="N2235" s="26">
        <v>28606.15</v>
      </c>
      <c r="O2235" s="26">
        <v>24098.25</v>
      </c>
      <c r="P2235" s="27">
        <v>-4507.9000000000015</v>
      </c>
      <c r="Q2235" s="28">
        <v>-0.15758499483502678</v>
      </c>
      <c r="R2235" s="29">
        <v>15135.72</v>
      </c>
      <c r="S2235" s="29">
        <v>9248.74</v>
      </c>
      <c r="T2235" s="30">
        <v>-5886.98</v>
      </c>
      <c r="U2235" s="31">
        <v>-0.38894614858097271</v>
      </c>
      <c r="V2235" s="26">
        <v>7723.31</v>
      </c>
      <c r="W2235" s="26">
        <v>6593.9</v>
      </c>
      <c r="X2235" s="27">
        <v>-1129.4100000000008</v>
      </c>
      <c r="Y2235" s="28">
        <v>-0.14623393337830551</v>
      </c>
      <c r="Z2235" s="29">
        <v>3371.12</v>
      </c>
      <c r="AA2235" s="29">
        <v>1616</v>
      </c>
      <c r="AB2235" s="30">
        <v>-1755.12</v>
      </c>
      <c r="AC2235" s="32">
        <v>-0.52063409193383803</v>
      </c>
      <c r="AD2235" s="26">
        <v>2376</v>
      </c>
      <c r="AE2235" s="26">
        <v>6639.61</v>
      </c>
      <c r="AF2235" s="27">
        <v>4263.6099999999997</v>
      </c>
      <c r="AG2235" s="33">
        <v>1.794448653198653</v>
      </c>
      <c r="AH2235" s="34">
        <v>120</v>
      </c>
      <c r="AI2235" s="34">
        <v>108</v>
      </c>
      <c r="AJ2235" s="34">
        <v>-12</v>
      </c>
      <c r="AK2235" s="32">
        <v>-0.1</v>
      </c>
      <c r="AL2235" s="35">
        <v>44691.041666666664</v>
      </c>
      <c r="AM2235" s="16"/>
    </row>
    <row r="2236" spans="1:39" ht="57.75" hidden="1" x14ac:dyDescent="0.25">
      <c r="A2236" s="25" t="s">
        <v>367</v>
      </c>
      <c r="B2236" s="25" t="s">
        <v>51</v>
      </c>
      <c r="C2236" s="39">
        <v>639015</v>
      </c>
      <c r="D2236" s="25" t="s">
        <v>514</v>
      </c>
      <c r="E2236" s="25" t="s">
        <v>53</v>
      </c>
      <c r="F2236" s="25" t="s">
        <v>54</v>
      </c>
      <c r="G2236" s="25" t="s">
        <v>69</v>
      </c>
      <c r="H2236" s="17"/>
      <c r="I2236" s="17"/>
      <c r="J2236" s="25" t="s">
        <v>381</v>
      </c>
      <c r="K2236" s="25" t="s">
        <v>58</v>
      </c>
      <c r="L2236" s="25" t="s">
        <v>382</v>
      </c>
      <c r="M2236" s="25" t="s">
        <v>387</v>
      </c>
      <c r="N2236" s="26">
        <v>30676.28</v>
      </c>
      <c r="O2236" s="26">
        <v>25596.720000000001</v>
      </c>
      <c r="P2236" s="27">
        <v>-5079.5599999999977</v>
      </c>
      <c r="Q2236" s="28">
        <v>-0.16558591850120022</v>
      </c>
      <c r="R2236" s="29">
        <v>15874.37</v>
      </c>
      <c r="S2236" s="29">
        <v>12670.86</v>
      </c>
      <c r="T2236" s="30">
        <v>-3203.51</v>
      </c>
      <c r="U2236" s="31">
        <v>-0.20180391410808743</v>
      </c>
      <c r="V2236" s="26">
        <v>8868.59</v>
      </c>
      <c r="W2236" s="26">
        <v>6529.49</v>
      </c>
      <c r="X2236" s="27">
        <v>-2339.1000000000004</v>
      </c>
      <c r="Y2236" s="28">
        <v>-0.26375105851099218</v>
      </c>
      <c r="Z2236" s="29">
        <v>3557.32</v>
      </c>
      <c r="AA2236" s="29">
        <v>5000.5200000000004</v>
      </c>
      <c r="AB2236" s="30">
        <v>1443.2000000000003</v>
      </c>
      <c r="AC2236" s="32">
        <v>0.40569867203400317</v>
      </c>
      <c r="AD2236" s="26">
        <v>2376</v>
      </c>
      <c r="AE2236" s="26">
        <v>1395.85</v>
      </c>
      <c r="AF2236" s="27">
        <v>-980.15000000000009</v>
      </c>
      <c r="AG2236" s="33">
        <v>-0.41252104377104382</v>
      </c>
      <c r="AH2236" s="34">
        <v>120</v>
      </c>
      <c r="AI2236" s="34">
        <v>128</v>
      </c>
      <c r="AJ2236" s="34">
        <v>8</v>
      </c>
      <c r="AK2236" s="32">
        <v>6.6666666666666666E-2</v>
      </c>
      <c r="AL2236" s="35">
        <v>44505.041666666664</v>
      </c>
      <c r="AM2236" s="16"/>
    </row>
    <row r="2237" spans="1:39" ht="57.75" hidden="1" x14ac:dyDescent="0.25">
      <c r="A2237" s="25" t="s">
        <v>367</v>
      </c>
      <c r="B2237" s="25" t="s">
        <v>1136</v>
      </c>
      <c r="C2237" s="39">
        <v>639016</v>
      </c>
      <c r="D2237" s="25" t="s">
        <v>2692</v>
      </c>
      <c r="E2237" s="25" t="s">
        <v>53</v>
      </c>
      <c r="F2237" s="25" t="s">
        <v>54</v>
      </c>
      <c r="G2237" s="25" t="s">
        <v>251</v>
      </c>
      <c r="H2237" s="25" t="s">
        <v>69</v>
      </c>
      <c r="I2237" s="17"/>
      <c r="J2237" s="25" t="s">
        <v>381</v>
      </c>
      <c r="K2237" s="25" t="s">
        <v>58</v>
      </c>
      <c r="L2237" s="25" t="s">
        <v>382</v>
      </c>
      <c r="M2237" s="25" t="s">
        <v>387</v>
      </c>
      <c r="N2237" s="26">
        <v>34177.17</v>
      </c>
      <c r="O2237" s="26">
        <v>21200.61</v>
      </c>
      <c r="P2237" s="27">
        <v>-12976.559999999998</v>
      </c>
      <c r="Q2237" s="28">
        <v>-0.37968503536132447</v>
      </c>
      <c r="R2237" s="29">
        <v>18684.72</v>
      </c>
      <c r="S2237" s="29">
        <v>12450.21</v>
      </c>
      <c r="T2237" s="30">
        <v>-6234.510000000002</v>
      </c>
      <c r="U2237" s="31">
        <v>-0.33366890164797769</v>
      </c>
      <c r="V2237" s="26">
        <v>8633.34</v>
      </c>
      <c r="W2237" s="26">
        <v>3036.32</v>
      </c>
      <c r="X2237" s="27">
        <v>-5597.02</v>
      </c>
      <c r="Y2237" s="28">
        <v>-0.64830297428341754</v>
      </c>
      <c r="Z2237" s="29">
        <v>4483.1099999999997</v>
      </c>
      <c r="AA2237" s="29">
        <v>3846.21</v>
      </c>
      <c r="AB2237" s="30">
        <v>-636.89999999999964</v>
      </c>
      <c r="AC2237" s="32">
        <v>-0.14206655647530389</v>
      </c>
      <c r="AD2237" s="26">
        <v>2376</v>
      </c>
      <c r="AE2237" s="26">
        <v>1867.87</v>
      </c>
      <c r="AF2237" s="27">
        <v>-508.13000000000011</v>
      </c>
      <c r="AG2237" s="33">
        <v>-0.21385942760942767</v>
      </c>
      <c r="AH2237" s="34">
        <v>160</v>
      </c>
      <c r="AI2237" s="34">
        <v>165.5</v>
      </c>
      <c r="AJ2237" s="34">
        <v>5.5</v>
      </c>
      <c r="AK2237" s="32">
        <v>3.4375000000000003E-2</v>
      </c>
      <c r="AL2237" s="35">
        <v>44685</v>
      </c>
      <c r="AM2237" s="16"/>
    </row>
    <row r="2238" spans="1:39" ht="57.75" hidden="1" x14ac:dyDescent="0.25">
      <c r="A2238" s="25" t="s">
        <v>367</v>
      </c>
      <c r="B2238" s="25" t="s">
        <v>1136</v>
      </c>
      <c r="C2238" s="39">
        <v>639017</v>
      </c>
      <c r="D2238" s="25" t="s">
        <v>2689</v>
      </c>
      <c r="E2238" s="25" t="s">
        <v>53</v>
      </c>
      <c r="F2238" s="25" t="s">
        <v>54</v>
      </c>
      <c r="G2238" s="25" t="s">
        <v>90</v>
      </c>
      <c r="H2238" s="17"/>
      <c r="I2238" s="17"/>
      <c r="J2238" s="25" t="s">
        <v>381</v>
      </c>
      <c r="K2238" s="25" t="s">
        <v>58</v>
      </c>
      <c r="L2238" s="25" t="s">
        <v>382</v>
      </c>
      <c r="M2238" s="25" t="s">
        <v>387</v>
      </c>
      <c r="N2238" s="26">
        <v>25878.959999999999</v>
      </c>
      <c r="O2238" s="26">
        <v>32407.96</v>
      </c>
      <c r="P2238" s="27">
        <v>6529</v>
      </c>
      <c r="Q2238" s="28">
        <v>0.25228989109299604</v>
      </c>
      <c r="R2238" s="29">
        <v>12869.89</v>
      </c>
      <c r="S2238" s="29">
        <v>16051.31</v>
      </c>
      <c r="T2238" s="30">
        <v>3181.42</v>
      </c>
      <c r="U2238" s="31">
        <v>0.2471986940059317</v>
      </c>
      <c r="V2238" s="26">
        <v>7739.95</v>
      </c>
      <c r="W2238" s="26">
        <v>10824.27</v>
      </c>
      <c r="X2238" s="27">
        <v>3084.3200000000006</v>
      </c>
      <c r="Y2238" s="28">
        <v>0.39849353031996337</v>
      </c>
      <c r="Z2238" s="29">
        <v>2893.12</v>
      </c>
      <c r="AA2238" s="29">
        <v>4569</v>
      </c>
      <c r="AB2238" s="30">
        <v>1675.88</v>
      </c>
      <c r="AC2238" s="32">
        <v>0.57926390885963952</v>
      </c>
      <c r="AD2238" s="26">
        <v>2376</v>
      </c>
      <c r="AE2238" s="26">
        <v>963.38</v>
      </c>
      <c r="AF2238" s="27">
        <v>-1412.62</v>
      </c>
      <c r="AG2238" s="33">
        <v>-0.59453703703703698</v>
      </c>
      <c r="AH2238" s="34">
        <v>100</v>
      </c>
      <c r="AI2238" s="34">
        <v>186</v>
      </c>
      <c r="AJ2238" s="34">
        <v>86</v>
      </c>
      <c r="AK2238" s="32">
        <v>0.86</v>
      </c>
      <c r="AL2238" s="35">
        <v>44685</v>
      </c>
      <c r="AM2238" s="16"/>
    </row>
    <row r="2239" spans="1:39" ht="41.25" hidden="1" x14ac:dyDescent="0.25">
      <c r="A2239" s="25" t="s">
        <v>367</v>
      </c>
      <c r="B2239" s="25" t="s">
        <v>51</v>
      </c>
      <c r="C2239" s="39">
        <v>639022</v>
      </c>
      <c r="D2239" s="25" t="s">
        <v>516</v>
      </c>
      <c r="E2239" s="25" t="s">
        <v>53</v>
      </c>
      <c r="F2239" s="25" t="s">
        <v>54</v>
      </c>
      <c r="G2239" s="25" t="s">
        <v>79</v>
      </c>
      <c r="H2239" s="17"/>
      <c r="I2239" s="17"/>
      <c r="J2239" s="25" t="s">
        <v>381</v>
      </c>
      <c r="K2239" s="25" t="s">
        <v>65</v>
      </c>
      <c r="L2239" s="25" t="s">
        <v>431</v>
      </c>
      <c r="M2239" s="25" t="s">
        <v>379</v>
      </c>
      <c r="N2239" s="26">
        <v>554071.86</v>
      </c>
      <c r="O2239" s="26">
        <v>609366.87</v>
      </c>
      <c r="P2239" s="27">
        <v>55295.010000000009</v>
      </c>
      <c r="Q2239" s="28">
        <v>9.9797542506490061E-2</v>
      </c>
      <c r="R2239" s="29">
        <v>2961.65</v>
      </c>
      <c r="S2239" s="29">
        <v>74701.179999999993</v>
      </c>
      <c r="T2239" s="30">
        <v>71739.53</v>
      </c>
      <c r="U2239" s="31">
        <v>24.222825114378807</v>
      </c>
      <c r="V2239" s="26">
        <v>61426.04</v>
      </c>
      <c r="W2239" s="26">
        <v>128675.02</v>
      </c>
      <c r="X2239" s="27">
        <v>67248.98000000001</v>
      </c>
      <c r="Y2239" s="28">
        <v>1.0947959529867139</v>
      </c>
      <c r="Z2239" s="29">
        <v>464</v>
      </c>
      <c r="AA2239" s="29">
        <v>1558.61</v>
      </c>
      <c r="AB2239" s="30">
        <v>1094.6099999999999</v>
      </c>
      <c r="AC2239" s="32">
        <v>2.3590732758620687</v>
      </c>
      <c r="AD2239" s="26">
        <v>489220.17</v>
      </c>
      <c r="AE2239" s="26">
        <v>404432.06</v>
      </c>
      <c r="AF2239" s="27">
        <v>-84788.109999999986</v>
      </c>
      <c r="AG2239" s="33">
        <v>-0.17331278471204487</v>
      </c>
      <c r="AH2239" s="34">
        <v>29</v>
      </c>
      <c r="AI2239" s="34">
        <v>74</v>
      </c>
      <c r="AJ2239" s="34">
        <v>45</v>
      </c>
      <c r="AK2239" s="32">
        <v>1.5517241379310345</v>
      </c>
      <c r="AL2239" s="35">
        <v>44553.041666666664</v>
      </c>
      <c r="AM2239" s="16"/>
    </row>
    <row r="2240" spans="1:39" ht="24.75" hidden="1" x14ac:dyDescent="0.25">
      <c r="A2240" s="25" t="s">
        <v>367</v>
      </c>
      <c r="B2240" s="25" t="s">
        <v>1136</v>
      </c>
      <c r="C2240" s="39">
        <v>639064</v>
      </c>
      <c r="D2240" s="25" t="s">
        <v>2690</v>
      </c>
      <c r="E2240" s="25" t="s">
        <v>171</v>
      </c>
      <c r="F2240" s="25" t="s">
        <v>54</v>
      </c>
      <c r="G2240" s="25" t="s">
        <v>251</v>
      </c>
      <c r="H2240" s="25" t="s">
        <v>2669</v>
      </c>
      <c r="I2240" s="25" t="s">
        <v>90</v>
      </c>
      <c r="J2240" s="25" t="s">
        <v>376</v>
      </c>
      <c r="K2240" s="25" t="s">
        <v>65</v>
      </c>
      <c r="L2240" s="25" t="s">
        <v>488</v>
      </c>
      <c r="M2240" s="25" t="s">
        <v>374</v>
      </c>
      <c r="N2240" s="26">
        <v>53095.47</v>
      </c>
      <c r="O2240" s="26">
        <v>62391.81</v>
      </c>
      <c r="P2240" s="27">
        <v>9296.3399999999965</v>
      </c>
      <c r="Q2240" s="28">
        <v>0.17508725320634691</v>
      </c>
      <c r="R2240" s="29">
        <v>17191.900000000001</v>
      </c>
      <c r="S2240" s="29">
        <v>21176.97</v>
      </c>
      <c r="T2240" s="30">
        <v>3985.0699999999997</v>
      </c>
      <c r="U2240" s="31">
        <v>0.23179927756676105</v>
      </c>
      <c r="V2240" s="26">
        <v>32221.53</v>
      </c>
      <c r="W2240" s="26">
        <v>41816.239999999998</v>
      </c>
      <c r="X2240" s="27">
        <v>9594.7099999999991</v>
      </c>
      <c r="Y2240" s="28">
        <v>0.29777325906001356</v>
      </c>
      <c r="Z2240" s="29">
        <v>2272.04</v>
      </c>
      <c r="AA2240" s="29">
        <v>3154</v>
      </c>
      <c r="AB2240" s="30">
        <v>881.96</v>
      </c>
      <c r="AC2240" s="32">
        <v>0.38817978556715554</v>
      </c>
      <c r="AD2240" s="26">
        <v>6410</v>
      </c>
      <c r="AE2240" s="26">
        <v>1244.5999999999999</v>
      </c>
      <c r="AF2240" s="27">
        <v>-5165.3999999999996</v>
      </c>
      <c r="AG2240" s="33">
        <v>-0.80583463338533534</v>
      </c>
      <c r="AH2240" s="34">
        <v>128</v>
      </c>
      <c r="AI2240" s="34">
        <v>239</v>
      </c>
      <c r="AJ2240" s="34">
        <v>111</v>
      </c>
      <c r="AK2240" s="32">
        <v>0.8671875</v>
      </c>
      <c r="AL2240" s="35">
        <v>44671</v>
      </c>
      <c r="AM2240" s="16"/>
    </row>
    <row r="2241" spans="1:39" ht="41.25" hidden="1" x14ac:dyDescent="0.25">
      <c r="A2241" s="25" t="s">
        <v>367</v>
      </c>
      <c r="B2241" s="25" t="s">
        <v>51</v>
      </c>
      <c r="C2241" s="39">
        <v>639079</v>
      </c>
      <c r="D2241" s="25" t="s">
        <v>517</v>
      </c>
      <c r="E2241" s="25" t="s">
        <v>53</v>
      </c>
      <c r="F2241" s="25" t="s">
        <v>54</v>
      </c>
      <c r="G2241" s="25" t="s">
        <v>90</v>
      </c>
      <c r="H2241" s="25" t="s">
        <v>56</v>
      </c>
      <c r="I2241" s="25" t="s">
        <v>56</v>
      </c>
      <c r="J2241" s="25" t="s">
        <v>369</v>
      </c>
      <c r="K2241" s="25" t="s">
        <v>65</v>
      </c>
      <c r="L2241" s="25" t="s">
        <v>370</v>
      </c>
      <c r="M2241" s="25" t="s">
        <v>371</v>
      </c>
      <c r="N2241" s="26">
        <v>31657.69</v>
      </c>
      <c r="O2241" s="26">
        <v>30162.82</v>
      </c>
      <c r="P2241" s="27">
        <v>-1494.869999999999</v>
      </c>
      <c r="Q2241" s="28">
        <v>-4.7219806625183297E-2</v>
      </c>
      <c r="R2241" s="29">
        <v>18581.09</v>
      </c>
      <c r="S2241" s="29">
        <v>17382.72</v>
      </c>
      <c r="T2241" s="30">
        <v>-1198.369999999999</v>
      </c>
      <c r="U2241" s="31">
        <v>-6.4494063588303965E-2</v>
      </c>
      <c r="V2241" s="26">
        <v>2600.34</v>
      </c>
      <c r="W2241" s="26">
        <v>3559.55</v>
      </c>
      <c r="X2241" s="27">
        <v>959.21</v>
      </c>
      <c r="Y2241" s="28">
        <v>0.36887868509502603</v>
      </c>
      <c r="Z2241" s="29">
        <v>3963.86</v>
      </c>
      <c r="AA2241" s="29">
        <v>5683</v>
      </c>
      <c r="AB2241" s="30">
        <v>1719.1399999999999</v>
      </c>
      <c r="AC2241" s="32">
        <v>0.43370351122390799</v>
      </c>
      <c r="AD2241" s="26">
        <v>6512.4</v>
      </c>
      <c r="AE2241" s="26">
        <v>3537.55</v>
      </c>
      <c r="AF2241" s="27">
        <v>-2974.8499999999995</v>
      </c>
      <c r="AG2241" s="33">
        <v>-0.45679780111786739</v>
      </c>
      <c r="AH2241" s="34">
        <v>140</v>
      </c>
      <c r="AI2241" s="34">
        <v>251.5</v>
      </c>
      <c r="AJ2241" s="34">
        <v>111.5</v>
      </c>
      <c r="AK2241" s="32">
        <v>0.79642857142857137</v>
      </c>
      <c r="AL2241" s="35">
        <v>44253.041666666664</v>
      </c>
      <c r="AM2241" s="16"/>
    </row>
    <row r="2242" spans="1:39" ht="57.75" hidden="1" x14ac:dyDescent="0.25">
      <c r="A2242" s="25" t="s">
        <v>367</v>
      </c>
      <c r="B2242" s="25" t="s">
        <v>1136</v>
      </c>
      <c r="C2242" s="39">
        <v>639130</v>
      </c>
      <c r="D2242" s="25" t="s">
        <v>5152</v>
      </c>
      <c r="E2242" s="25" t="s">
        <v>53</v>
      </c>
      <c r="F2242" s="25" t="s">
        <v>63</v>
      </c>
      <c r="G2242" s="25" t="s">
        <v>56</v>
      </c>
      <c r="H2242" s="17"/>
      <c r="I2242" s="17"/>
      <c r="J2242" s="25" t="s">
        <v>401</v>
      </c>
      <c r="K2242" s="25" t="s">
        <v>65</v>
      </c>
      <c r="L2242" s="25" t="s">
        <v>472</v>
      </c>
      <c r="M2242" s="25" t="s">
        <v>535</v>
      </c>
      <c r="N2242" s="26">
        <v>0</v>
      </c>
      <c r="O2242" s="26">
        <v>0</v>
      </c>
      <c r="P2242" s="27">
        <v>0</v>
      </c>
      <c r="Q2242" s="18"/>
      <c r="R2242" s="29">
        <v>0</v>
      </c>
      <c r="S2242" s="29">
        <v>0</v>
      </c>
      <c r="T2242" s="30">
        <v>0</v>
      </c>
      <c r="U2242" s="19"/>
      <c r="V2242" s="26">
        <v>0</v>
      </c>
      <c r="W2242" s="26">
        <v>0</v>
      </c>
      <c r="X2242" s="27">
        <v>0</v>
      </c>
      <c r="Y2242" s="18"/>
      <c r="Z2242" s="29">
        <v>0</v>
      </c>
      <c r="AA2242" s="29">
        <v>0</v>
      </c>
      <c r="AB2242" s="30">
        <v>0</v>
      </c>
      <c r="AC2242" s="19"/>
      <c r="AD2242" s="26">
        <v>0</v>
      </c>
      <c r="AE2242" s="26">
        <v>0</v>
      </c>
      <c r="AF2242" s="27">
        <v>0</v>
      </c>
      <c r="AG2242" s="18"/>
      <c r="AH2242" s="34">
        <v>0</v>
      </c>
      <c r="AI2242" s="34">
        <v>0</v>
      </c>
      <c r="AJ2242" s="34">
        <v>0</v>
      </c>
      <c r="AK2242" s="19"/>
      <c r="AL2242" s="35">
        <v>44355.041666666664</v>
      </c>
      <c r="AM2242" s="16"/>
    </row>
    <row r="2243" spans="1:39" ht="33" hidden="1" x14ac:dyDescent="0.25">
      <c r="A2243" s="25" t="s">
        <v>367</v>
      </c>
      <c r="B2243" s="25" t="s">
        <v>51</v>
      </c>
      <c r="C2243" s="39">
        <v>639338</v>
      </c>
      <c r="D2243" s="25" t="s">
        <v>512</v>
      </c>
      <c r="E2243" s="25" t="s">
        <v>53</v>
      </c>
      <c r="F2243" s="25" t="s">
        <v>54</v>
      </c>
      <c r="G2243" s="25" t="s">
        <v>74</v>
      </c>
      <c r="H2243" s="17"/>
      <c r="I2243" s="17"/>
      <c r="J2243" s="25" t="s">
        <v>401</v>
      </c>
      <c r="K2243" s="25" t="s">
        <v>65</v>
      </c>
      <c r="L2243" s="25" t="s">
        <v>484</v>
      </c>
      <c r="M2243" s="25" t="s">
        <v>379</v>
      </c>
      <c r="N2243" s="26">
        <v>22931.86</v>
      </c>
      <c r="O2243" s="26">
        <v>18629.21</v>
      </c>
      <c r="P2243" s="27">
        <v>-4302.6500000000015</v>
      </c>
      <c r="Q2243" s="28">
        <v>-0.18762760630842859</v>
      </c>
      <c r="R2243" s="29">
        <v>4567.88</v>
      </c>
      <c r="S2243" s="29">
        <v>3322.8</v>
      </c>
      <c r="T2243" s="30">
        <v>-1245.08</v>
      </c>
      <c r="U2243" s="31">
        <v>-0.27257283466290705</v>
      </c>
      <c r="V2243" s="26">
        <v>278.12</v>
      </c>
      <c r="W2243" s="26">
        <v>0</v>
      </c>
      <c r="X2243" s="27">
        <v>-278.12</v>
      </c>
      <c r="Y2243" s="28">
        <v>-1</v>
      </c>
      <c r="Z2243" s="29">
        <v>0</v>
      </c>
      <c r="AA2243" s="29">
        <v>66</v>
      </c>
      <c r="AB2243" s="30">
        <v>66</v>
      </c>
      <c r="AC2243" s="19"/>
      <c r="AD2243" s="26">
        <v>18085.86</v>
      </c>
      <c r="AE2243" s="26">
        <v>15240.41</v>
      </c>
      <c r="AF2243" s="27">
        <v>-2845.4500000000007</v>
      </c>
      <c r="AG2243" s="33">
        <v>-0.15733009102138359</v>
      </c>
      <c r="AH2243" s="34">
        <v>0</v>
      </c>
      <c r="AI2243" s="34">
        <v>3</v>
      </c>
      <c r="AJ2243" s="34">
        <v>3</v>
      </c>
      <c r="AK2243" s="19"/>
      <c r="AL2243" s="35">
        <v>44305</v>
      </c>
      <c r="AM2243" s="16"/>
    </row>
    <row r="2244" spans="1:39" ht="57.75" hidden="1" x14ac:dyDescent="0.25">
      <c r="A2244" s="25" t="s">
        <v>367</v>
      </c>
      <c r="B2244" s="25" t="s">
        <v>51</v>
      </c>
      <c r="C2244" s="39">
        <v>639360</v>
      </c>
      <c r="D2244" s="25" t="s">
        <v>513</v>
      </c>
      <c r="E2244" s="25" t="s">
        <v>53</v>
      </c>
      <c r="F2244" s="25" t="s">
        <v>54</v>
      </c>
      <c r="G2244" s="25" t="s">
        <v>75</v>
      </c>
      <c r="H2244" s="17"/>
      <c r="I2244" s="17"/>
      <c r="J2244" s="25" t="s">
        <v>401</v>
      </c>
      <c r="K2244" s="25" t="s">
        <v>65</v>
      </c>
      <c r="L2244" s="25" t="s">
        <v>484</v>
      </c>
      <c r="M2244" s="25" t="s">
        <v>387</v>
      </c>
      <c r="N2244" s="26">
        <v>10883.85</v>
      </c>
      <c r="O2244" s="26">
        <v>4013.65</v>
      </c>
      <c r="P2244" s="27">
        <v>-6870.2000000000007</v>
      </c>
      <c r="Q2244" s="28">
        <v>-0.63122883905970772</v>
      </c>
      <c r="R2244" s="29">
        <v>8810.2999999999993</v>
      </c>
      <c r="S2244" s="29">
        <v>3521.65</v>
      </c>
      <c r="T2244" s="30">
        <v>-5288.65</v>
      </c>
      <c r="U2244" s="31">
        <v>-0.60028035367694632</v>
      </c>
      <c r="V2244" s="26">
        <v>202.12</v>
      </c>
      <c r="W2244" s="26">
        <v>0</v>
      </c>
      <c r="X2244" s="27">
        <v>-202.12</v>
      </c>
      <c r="Y2244" s="28">
        <v>-1</v>
      </c>
      <c r="Z2244" s="29">
        <v>1871.43</v>
      </c>
      <c r="AA2244" s="29">
        <v>492</v>
      </c>
      <c r="AB2244" s="30">
        <v>-1379.43</v>
      </c>
      <c r="AC2244" s="32">
        <v>-0.73709943732867378</v>
      </c>
      <c r="AD2244" s="26">
        <v>0</v>
      </c>
      <c r="AE2244" s="26">
        <v>0</v>
      </c>
      <c r="AF2244" s="27">
        <v>0</v>
      </c>
      <c r="AG2244" s="18"/>
      <c r="AH2244" s="34">
        <v>49.05</v>
      </c>
      <c r="AI2244" s="34">
        <v>24</v>
      </c>
      <c r="AJ2244" s="34">
        <v>-25.049999999999997</v>
      </c>
      <c r="AK2244" s="32">
        <v>-0.5107033639143731</v>
      </c>
      <c r="AL2244" s="35">
        <v>44266.041666666664</v>
      </c>
      <c r="AM2244" s="16"/>
    </row>
    <row r="2245" spans="1:39" ht="41.25" hidden="1" x14ac:dyDescent="0.25">
      <c r="A2245" s="25" t="s">
        <v>367</v>
      </c>
      <c r="B2245" s="25" t="s">
        <v>51</v>
      </c>
      <c r="C2245" s="39">
        <v>639433</v>
      </c>
      <c r="D2245" s="25" t="s">
        <v>524</v>
      </c>
      <c r="E2245" s="25" t="s">
        <v>62</v>
      </c>
      <c r="F2245" s="25" t="s">
        <v>54</v>
      </c>
      <c r="G2245" s="25" t="s">
        <v>74</v>
      </c>
      <c r="H2245" s="17"/>
      <c r="I2245" s="17"/>
      <c r="J2245" s="25" t="s">
        <v>401</v>
      </c>
      <c r="K2245" s="25" t="s">
        <v>65</v>
      </c>
      <c r="L2245" s="25" t="s">
        <v>402</v>
      </c>
      <c r="M2245" s="25" t="s">
        <v>379</v>
      </c>
      <c r="N2245" s="26">
        <v>148213.95000000001</v>
      </c>
      <c r="O2245" s="26">
        <v>133212.07999999999</v>
      </c>
      <c r="P2245" s="27">
        <v>-15001.870000000024</v>
      </c>
      <c r="Q2245" s="28">
        <v>-0.10121766540868807</v>
      </c>
      <c r="R2245" s="29">
        <v>7346.55</v>
      </c>
      <c r="S2245" s="29">
        <v>10605.03</v>
      </c>
      <c r="T2245" s="30">
        <v>3258.4800000000005</v>
      </c>
      <c r="U2245" s="31">
        <v>0.44353880392837458</v>
      </c>
      <c r="V2245" s="26">
        <v>21424.57</v>
      </c>
      <c r="W2245" s="26">
        <v>24609.51</v>
      </c>
      <c r="X2245" s="27">
        <v>3184.9399999999987</v>
      </c>
      <c r="Y2245" s="28">
        <v>0.14865829279187395</v>
      </c>
      <c r="Z2245" s="29">
        <v>384</v>
      </c>
      <c r="AA2245" s="29">
        <v>0</v>
      </c>
      <c r="AB2245" s="30">
        <v>-384</v>
      </c>
      <c r="AC2245" s="32">
        <v>-1</v>
      </c>
      <c r="AD2245" s="26">
        <v>119058.83</v>
      </c>
      <c r="AE2245" s="26">
        <v>97997.54</v>
      </c>
      <c r="AF2245" s="27">
        <v>-21061.290000000008</v>
      </c>
      <c r="AG2245" s="33">
        <v>-0.17689817714486197</v>
      </c>
      <c r="AH2245" s="34">
        <v>24</v>
      </c>
      <c r="AI2245" s="34">
        <v>2</v>
      </c>
      <c r="AJ2245" s="34">
        <v>-22</v>
      </c>
      <c r="AK2245" s="32">
        <v>-0.91666666666666663</v>
      </c>
      <c r="AL2245" s="35">
        <v>44532.041666666664</v>
      </c>
      <c r="AM2245" s="16"/>
    </row>
    <row r="2246" spans="1:39" ht="57.75" hidden="1" x14ac:dyDescent="0.25">
      <c r="A2246" s="25" t="s">
        <v>367</v>
      </c>
      <c r="B2246" s="25" t="s">
        <v>51</v>
      </c>
      <c r="C2246" s="39">
        <v>639492</v>
      </c>
      <c r="D2246" s="25" t="s">
        <v>520</v>
      </c>
      <c r="E2246" s="25" t="s">
        <v>53</v>
      </c>
      <c r="F2246" s="25" t="s">
        <v>54</v>
      </c>
      <c r="G2246" s="25" t="s">
        <v>74</v>
      </c>
      <c r="H2246" s="17"/>
      <c r="I2246" s="17"/>
      <c r="J2246" s="25" t="s">
        <v>376</v>
      </c>
      <c r="K2246" s="25" t="s">
        <v>65</v>
      </c>
      <c r="L2246" s="25" t="s">
        <v>488</v>
      </c>
      <c r="M2246" s="25" t="s">
        <v>371</v>
      </c>
      <c r="N2246" s="26">
        <v>66132.97</v>
      </c>
      <c r="O2246" s="26">
        <v>56890.3</v>
      </c>
      <c r="P2246" s="27">
        <v>-9242.6699999999983</v>
      </c>
      <c r="Q2246" s="28">
        <v>-0.13975888274789411</v>
      </c>
      <c r="R2246" s="29">
        <v>15018.44</v>
      </c>
      <c r="S2246" s="29">
        <v>11312.73</v>
      </c>
      <c r="T2246" s="30">
        <v>-3705.7100000000009</v>
      </c>
      <c r="U2246" s="31">
        <v>-0.2467440027060068</v>
      </c>
      <c r="V2246" s="26">
        <v>39404.550000000003</v>
      </c>
      <c r="W2246" s="26">
        <v>42259.62</v>
      </c>
      <c r="X2246" s="27">
        <v>2855.0699999999997</v>
      </c>
      <c r="Y2246" s="28">
        <v>7.2455338279462642E-2</v>
      </c>
      <c r="Z2246" s="29">
        <v>2413.34</v>
      </c>
      <c r="AA2246" s="29">
        <v>2675</v>
      </c>
      <c r="AB2246" s="30">
        <v>261.65999999999985</v>
      </c>
      <c r="AC2246" s="32">
        <v>0.10842235242444075</v>
      </c>
      <c r="AD2246" s="26">
        <v>9296.64</v>
      </c>
      <c r="AE2246" s="26">
        <v>642.95000000000005</v>
      </c>
      <c r="AF2246" s="27">
        <v>-8653.6899999999987</v>
      </c>
      <c r="AG2246" s="33">
        <v>-0.93084060477763997</v>
      </c>
      <c r="AH2246" s="34">
        <v>112</v>
      </c>
      <c r="AI2246" s="34">
        <v>140.5</v>
      </c>
      <c r="AJ2246" s="34">
        <v>28.5</v>
      </c>
      <c r="AK2246" s="32">
        <v>0.2544642857142857</v>
      </c>
      <c r="AL2246" s="35">
        <v>44421.041666666664</v>
      </c>
      <c r="AM2246" s="16"/>
    </row>
    <row r="2247" spans="1:39" ht="66" hidden="1" x14ac:dyDescent="0.25">
      <c r="A2247" s="25" t="s">
        <v>367</v>
      </c>
      <c r="B2247" s="25" t="s">
        <v>51</v>
      </c>
      <c r="C2247" s="39">
        <v>639494</v>
      </c>
      <c r="D2247" s="25" t="s">
        <v>523</v>
      </c>
      <c r="E2247" s="25" t="s">
        <v>53</v>
      </c>
      <c r="F2247" s="25" t="s">
        <v>54</v>
      </c>
      <c r="G2247" s="25" t="s">
        <v>79</v>
      </c>
      <c r="H2247" s="25" t="s">
        <v>56</v>
      </c>
      <c r="I2247" s="25" t="s">
        <v>56</v>
      </c>
      <c r="J2247" s="25" t="s">
        <v>64</v>
      </c>
      <c r="K2247" s="25" t="s">
        <v>65</v>
      </c>
      <c r="L2247" s="25" t="s">
        <v>378</v>
      </c>
      <c r="M2247" s="25" t="s">
        <v>379</v>
      </c>
      <c r="N2247" s="26">
        <v>5345.12</v>
      </c>
      <c r="O2247" s="26">
        <v>5165.5</v>
      </c>
      <c r="P2247" s="27">
        <v>-179.61999999999989</v>
      </c>
      <c r="Q2247" s="28">
        <v>-3.3604484090160723E-2</v>
      </c>
      <c r="R2247" s="29">
        <v>1369.67</v>
      </c>
      <c r="S2247" s="29">
        <v>1017.86</v>
      </c>
      <c r="T2247" s="30">
        <v>-351.81000000000006</v>
      </c>
      <c r="U2247" s="31">
        <v>-0.25685749122051299</v>
      </c>
      <c r="V2247" s="26">
        <v>998.69</v>
      </c>
      <c r="W2247" s="26">
        <v>376.25</v>
      </c>
      <c r="X2247" s="27">
        <v>-622.44000000000005</v>
      </c>
      <c r="Y2247" s="28">
        <v>-0.62325646597042128</v>
      </c>
      <c r="Z2247" s="29">
        <v>130.36000000000001</v>
      </c>
      <c r="AA2247" s="29">
        <v>0</v>
      </c>
      <c r="AB2247" s="30">
        <v>-130.36000000000001</v>
      </c>
      <c r="AC2247" s="32">
        <v>-1</v>
      </c>
      <c r="AD2247" s="26">
        <v>2846.4</v>
      </c>
      <c r="AE2247" s="26">
        <v>3771.39</v>
      </c>
      <c r="AF2247" s="27">
        <v>924.98999999999978</v>
      </c>
      <c r="AG2247" s="33">
        <v>0.32496838111298476</v>
      </c>
      <c r="AH2247" s="34">
        <v>3.3599999999999994</v>
      </c>
      <c r="AI2247" s="34">
        <v>0</v>
      </c>
      <c r="AJ2247" s="34">
        <v>-3.3599999999999994</v>
      </c>
      <c r="AK2247" s="32">
        <v>-1</v>
      </c>
      <c r="AL2247" s="35">
        <v>44438.041666666664</v>
      </c>
      <c r="AM2247" s="16"/>
    </row>
    <row r="2248" spans="1:39" ht="49.5" hidden="1" x14ac:dyDescent="0.25">
      <c r="A2248" s="25" t="s">
        <v>367</v>
      </c>
      <c r="B2248" s="25" t="s">
        <v>51</v>
      </c>
      <c r="C2248" s="39">
        <v>639525</v>
      </c>
      <c r="D2248" s="25" t="s">
        <v>521</v>
      </c>
      <c r="E2248" s="25" t="s">
        <v>53</v>
      </c>
      <c r="F2248" s="25" t="s">
        <v>54</v>
      </c>
      <c r="G2248" s="25" t="s">
        <v>75</v>
      </c>
      <c r="H2248" s="25" t="s">
        <v>56</v>
      </c>
      <c r="I2248" s="25" t="s">
        <v>56</v>
      </c>
      <c r="J2248" s="25" t="s">
        <v>381</v>
      </c>
      <c r="K2248" s="25" t="s">
        <v>58</v>
      </c>
      <c r="L2248" s="25" t="s">
        <v>382</v>
      </c>
      <c r="M2248" s="25" t="s">
        <v>379</v>
      </c>
      <c r="N2248" s="26">
        <v>86461.18</v>
      </c>
      <c r="O2248" s="26">
        <v>26084.92</v>
      </c>
      <c r="P2248" s="27">
        <v>-60376.259999999995</v>
      </c>
      <c r="Q2248" s="28">
        <v>-0.69830483460901183</v>
      </c>
      <c r="R2248" s="29">
        <v>5867.41</v>
      </c>
      <c r="S2248" s="29">
        <v>1808.46</v>
      </c>
      <c r="T2248" s="30">
        <v>-4058.95</v>
      </c>
      <c r="U2248" s="31">
        <v>-0.69177882575105543</v>
      </c>
      <c r="V2248" s="26">
        <v>12859.06</v>
      </c>
      <c r="W2248" s="26">
        <v>12543.35</v>
      </c>
      <c r="X2248" s="27">
        <v>-315.70999999999913</v>
      </c>
      <c r="Y2248" s="28">
        <v>-2.4551561311635463E-2</v>
      </c>
      <c r="Z2248" s="29">
        <v>523.02</v>
      </c>
      <c r="AA2248" s="29">
        <v>88</v>
      </c>
      <c r="AB2248" s="30">
        <v>-435.02</v>
      </c>
      <c r="AC2248" s="32">
        <v>-0.83174639593132194</v>
      </c>
      <c r="AD2248" s="26">
        <v>67211.69</v>
      </c>
      <c r="AE2248" s="26">
        <v>11645.11</v>
      </c>
      <c r="AF2248" s="27">
        <v>-55566.58</v>
      </c>
      <c r="AG2248" s="33">
        <v>-0.8267398126724681</v>
      </c>
      <c r="AH2248" s="34">
        <v>18.619999999999997</v>
      </c>
      <c r="AI2248" s="34">
        <v>6</v>
      </c>
      <c r="AJ2248" s="34">
        <v>-12.619999999999997</v>
      </c>
      <c r="AK2248" s="32">
        <v>-0.67776584317937694</v>
      </c>
      <c r="AL2248" s="35">
        <v>44258.041666666664</v>
      </c>
      <c r="AM2248" s="16"/>
    </row>
    <row r="2249" spans="1:39" ht="41.25" hidden="1" x14ac:dyDescent="0.25">
      <c r="A2249" s="25" t="s">
        <v>367</v>
      </c>
      <c r="B2249" s="25" t="s">
        <v>51</v>
      </c>
      <c r="C2249" s="39">
        <v>639563</v>
      </c>
      <c r="D2249" s="25" t="s">
        <v>533</v>
      </c>
      <c r="E2249" s="25" t="s">
        <v>53</v>
      </c>
      <c r="F2249" s="25" t="s">
        <v>54</v>
      </c>
      <c r="G2249" s="25" t="s">
        <v>69</v>
      </c>
      <c r="H2249" s="17"/>
      <c r="I2249" s="17"/>
      <c r="J2249" s="25" t="s">
        <v>64</v>
      </c>
      <c r="K2249" s="25" t="s">
        <v>65</v>
      </c>
      <c r="L2249" s="25" t="s">
        <v>378</v>
      </c>
      <c r="M2249" s="25" t="s">
        <v>421</v>
      </c>
      <c r="N2249" s="26">
        <v>4363.79</v>
      </c>
      <c r="O2249" s="26">
        <v>1482.64</v>
      </c>
      <c r="P2249" s="27">
        <v>-2881.1499999999996</v>
      </c>
      <c r="Q2249" s="28">
        <v>-0.66024029570625531</v>
      </c>
      <c r="R2249" s="29">
        <v>3798.81</v>
      </c>
      <c r="S2249" s="29">
        <v>1177.6400000000001</v>
      </c>
      <c r="T2249" s="30">
        <v>-2621.17</v>
      </c>
      <c r="U2249" s="31">
        <v>-0.68999765716105832</v>
      </c>
      <c r="V2249" s="26">
        <v>0</v>
      </c>
      <c r="W2249" s="26">
        <v>0</v>
      </c>
      <c r="X2249" s="27">
        <v>0</v>
      </c>
      <c r="Y2249" s="18"/>
      <c r="Z2249" s="29">
        <v>564.98</v>
      </c>
      <c r="AA2249" s="29">
        <v>305</v>
      </c>
      <c r="AB2249" s="30">
        <v>-259.98</v>
      </c>
      <c r="AC2249" s="32">
        <v>-0.46015788169492727</v>
      </c>
      <c r="AD2249" s="26">
        <v>0</v>
      </c>
      <c r="AE2249" s="26">
        <v>0</v>
      </c>
      <c r="AF2249" s="27">
        <v>0</v>
      </c>
      <c r="AG2249" s="18"/>
      <c r="AH2249" s="34">
        <v>16</v>
      </c>
      <c r="AI2249" s="34">
        <v>16</v>
      </c>
      <c r="AJ2249" s="34">
        <v>0</v>
      </c>
      <c r="AK2249" s="32">
        <v>0</v>
      </c>
      <c r="AL2249" s="35">
        <v>44349.041666666664</v>
      </c>
      <c r="AM2249" s="16"/>
    </row>
    <row r="2250" spans="1:39" ht="33" hidden="1" x14ac:dyDescent="0.25">
      <c r="A2250" s="25" t="s">
        <v>367</v>
      </c>
      <c r="B2250" s="25" t="s">
        <v>51</v>
      </c>
      <c r="C2250" s="39">
        <v>639581</v>
      </c>
      <c r="D2250" s="25" t="s">
        <v>528</v>
      </c>
      <c r="E2250" s="25" t="s">
        <v>53</v>
      </c>
      <c r="F2250" s="25" t="s">
        <v>54</v>
      </c>
      <c r="G2250" s="25" t="s">
        <v>79</v>
      </c>
      <c r="H2250" s="17"/>
      <c r="I2250" s="17"/>
      <c r="J2250" s="25" t="s">
        <v>381</v>
      </c>
      <c r="K2250" s="25" t="s">
        <v>65</v>
      </c>
      <c r="L2250" s="25" t="s">
        <v>404</v>
      </c>
      <c r="M2250" s="25" t="s">
        <v>379</v>
      </c>
      <c r="N2250" s="26">
        <v>604557.24</v>
      </c>
      <c r="O2250" s="26">
        <v>605600.73</v>
      </c>
      <c r="P2250" s="27">
        <v>1043.4899999999907</v>
      </c>
      <c r="Q2250" s="28">
        <v>1.7260400355142396E-3</v>
      </c>
      <c r="R2250" s="29">
        <v>66329.960000000006</v>
      </c>
      <c r="S2250" s="29">
        <v>59942.95</v>
      </c>
      <c r="T2250" s="30">
        <v>-6387.0100000000093</v>
      </c>
      <c r="U2250" s="31">
        <v>-9.6291479747613429E-2</v>
      </c>
      <c r="V2250" s="26">
        <v>302317.40999999997</v>
      </c>
      <c r="W2250" s="26">
        <v>337646.86</v>
      </c>
      <c r="X2250" s="27">
        <v>35329.450000000012</v>
      </c>
      <c r="Y2250" s="28">
        <v>0.11686210860300773</v>
      </c>
      <c r="Z2250" s="29">
        <v>6866.56</v>
      </c>
      <c r="AA2250" s="29">
        <v>2871.95</v>
      </c>
      <c r="AB2250" s="30">
        <v>-3994.6100000000006</v>
      </c>
      <c r="AC2250" s="32">
        <v>-0.58174835725603513</v>
      </c>
      <c r="AD2250" s="26">
        <v>229043.31</v>
      </c>
      <c r="AE2250" s="26">
        <v>205138.97</v>
      </c>
      <c r="AF2250" s="27">
        <v>-23904.339999999997</v>
      </c>
      <c r="AG2250" s="33">
        <v>-0.10436602579660588</v>
      </c>
      <c r="AH2250" s="34">
        <v>176</v>
      </c>
      <c r="AI2250" s="34">
        <v>173</v>
      </c>
      <c r="AJ2250" s="34">
        <v>-3</v>
      </c>
      <c r="AK2250" s="32">
        <v>-1.7045454545454544E-2</v>
      </c>
      <c r="AL2250" s="35">
        <v>44502.041666666664</v>
      </c>
      <c r="AM2250" s="16"/>
    </row>
    <row r="2251" spans="1:39" ht="49.5" hidden="1" x14ac:dyDescent="0.25">
      <c r="A2251" s="25" t="s">
        <v>367</v>
      </c>
      <c r="B2251" s="25" t="s">
        <v>51</v>
      </c>
      <c r="C2251" s="39">
        <v>639656</v>
      </c>
      <c r="D2251" s="25" t="s">
        <v>530</v>
      </c>
      <c r="E2251" s="25" t="s">
        <v>53</v>
      </c>
      <c r="F2251" s="25" t="s">
        <v>54</v>
      </c>
      <c r="G2251" s="25" t="s">
        <v>79</v>
      </c>
      <c r="H2251" s="25" t="s">
        <v>56</v>
      </c>
      <c r="I2251" s="25" t="s">
        <v>56</v>
      </c>
      <c r="J2251" s="25" t="s">
        <v>401</v>
      </c>
      <c r="K2251" s="25" t="s">
        <v>65</v>
      </c>
      <c r="L2251" s="25" t="s">
        <v>402</v>
      </c>
      <c r="M2251" s="25" t="s">
        <v>379</v>
      </c>
      <c r="N2251" s="26">
        <v>68244.02</v>
      </c>
      <c r="O2251" s="26">
        <v>65545.36</v>
      </c>
      <c r="P2251" s="27">
        <v>-2698.6600000000035</v>
      </c>
      <c r="Q2251" s="28">
        <v>-3.9544270692142745E-2</v>
      </c>
      <c r="R2251" s="29">
        <v>4448.12</v>
      </c>
      <c r="S2251" s="29">
        <v>7610.06</v>
      </c>
      <c r="T2251" s="30">
        <v>3161.9400000000005</v>
      </c>
      <c r="U2251" s="31">
        <v>0.71084862818449157</v>
      </c>
      <c r="V2251" s="26">
        <v>14777.41</v>
      </c>
      <c r="W2251" s="26">
        <v>13633.07</v>
      </c>
      <c r="X2251" s="27">
        <v>-1144.3400000000001</v>
      </c>
      <c r="Y2251" s="28">
        <v>-7.7438468581436132E-2</v>
      </c>
      <c r="Z2251" s="29">
        <v>160</v>
      </c>
      <c r="AA2251" s="29">
        <v>286</v>
      </c>
      <c r="AB2251" s="30">
        <v>126</v>
      </c>
      <c r="AC2251" s="32">
        <v>0.78749999999999998</v>
      </c>
      <c r="AD2251" s="26">
        <v>48858.49</v>
      </c>
      <c r="AE2251" s="26">
        <v>44016.23</v>
      </c>
      <c r="AF2251" s="27">
        <v>-4842.2599999999948</v>
      </c>
      <c r="AG2251" s="33">
        <v>-9.9107852084663176E-2</v>
      </c>
      <c r="AH2251" s="34">
        <v>10</v>
      </c>
      <c r="AI2251" s="34">
        <v>15</v>
      </c>
      <c r="AJ2251" s="34">
        <v>5</v>
      </c>
      <c r="AK2251" s="32">
        <v>0.5</v>
      </c>
      <c r="AL2251" s="35">
        <v>44273.041666666664</v>
      </c>
      <c r="AM2251" s="16"/>
    </row>
    <row r="2252" spans="1:39" ht="24.75" hidden="1" x14ac:dyDescent="0.25">
      <c r="A2252" s="25" t="s">
        <v>367</v>
      </c>
      <c r="B2252" s="25" t="s">
        <v>51</v>
      </c>
      <c r="C2252" s="39">
        <v>639670</v>
      </c>
      <c r="D2252" s="25" t="s">
        <v>532</v>
      </c>
      <c r="E2252" s="25" t="s">
        <v>53</v>
      </c>
      <c r="F2252" s="25" t="s">
        <v>54</v>
      </c>
      <c r="G2252" s="25" t="s">
        <v>386</v>
      </c>
      <c r="H2252" s="17"/>
      <c r="I2252" s="17"/>
      <c r="J2252" s="25" t="s">
        <v>381</v>
      </c>
      <c r="K2252" s="25" t="s">
        <v>65</v>
      </c>
      <c r="L2252" s="25" t="s">
        <v>384</v>
      </c>
      <c r="M2252" s="25" t="s">
        <v>547</v>
      </c>
      <c r="N2252" s="26">
        <v>88668.39</v>
      </c>
      <c r="O2252" s="26">
        <v>88108.44</v>
      </c>
      <c r="P2252" s="27">
        <v>-559.94999999999709</v>
      </c>
      <c r="Q2252" s="28">
        <v>-6.3151028230014903E-3</v>
      </c>
      <c r="R2252" s="29">
        <v>15703.64</v>
      </c>
      <c r="S2252" s="29">
        <v>8870.8799999999992</v>
      </c>
      <c r="T2252" s="30">
        <v>-6832.76</v>
      </c>
      <c r="U2252" s="31">
        <v>-0.43510676505574508</v>
      </c>
      <c r="V2252" s="26">
        <v>69972.75</v>
      </c>
      <c r="W2252" s="26">
        <v>77070.53</v>
      </c>
      <c r="X2252" s="27">
        <v>7097.7799999999988</v>
      </c>
      <c r="Y2252" s="28">
        <v>0.10143634486282158</v>
      </c>
      <c r="Z2252" s="29">
        <v>2992</v>
      </c>
      <c r="AA2252" s="29">
        <v>2167.0300000000002</v>
      </c>
      <c r="AB2252" s="30">
        <v>-824.9699999999998</v>
      </c>
      <c r="AC2252" s="32">
        <v>-0.27572526737967906</v>
      </c>
      <c r="AD2252" s="26">
        <v>0</v>
      </c>
      <c r="AE2252" s="26">
        <v>0</v>
      </c>
      <c r="AF2252" s="27">
        <v>0</v>
      </c>
      <c r="AG2252" s="18"/>
      <c r="AH2252" s="34">
        <v>112</v>
      </c>
      <c r="AI2252" s="34">
        <v>97.5</v>
      </c>
      <c r="AJ2252" s="34">
        <v>-14.5</v>
      </c>
      <c r="AK2252" s="32">
        <v>-0.12946428571428573</v>
      </c>
      <c r="AL2252" s="35">
        <v>44484.041666666664</v>
      </c>
      <c r="AM2252" s="16"/>
    </row>
    <row r="2253" spans="1:39" ht="41.25" hidden="1" x14ac:dyDescent="0.25">
      <c r="A2253" s="25" t="s">
        <v>367</v>
      </c>
      <c r="B2253" s="25" t="s">
        <v>1136</v>
      </c>
      <c r="C2253" s="39">
        <v>639714</v>
      </c>
      <c r="D2253" s="25" t="s">
        <v>2694</v>
      </c>
      <c r="E2253" s="25" t="s">
        <v>171</v>
      </c>
      <c r="F2253" s="25" t="s">
        <v>54</v>
      </c>
      <c r="G2253" s="25" t="s">
        <v>69</v>
      </c>
      <c r="H2253" s="17"/>
      <c r="I2253" s="17"/>
      <c r="J2253" s="25" t="s">
        <v>401</v>
      </c>
      <c r="K2253" s="25" t="s">
        <v>65</v>
      </c>
      <c r="L2253" s="25" t="s">
        <v>402</v>
      </c>
      <c r="M2253" s="25" t="s">
        <v>379</v>
      </c>
      <c r="N2253" s="26">
        <v>620553.93999999994</v>
      </c>
      <c r="O2253" s="26">
        <v>561999.48</v>
      </c>
      <c r="P2253" s="27">
        <v>-58554.459999999963</v>
      </c>
      <c r="Q2253" s="28">
        <v>-9.4358372779004468E-2</v>
      </c>
      <c r="R2253" s="29">
        <v>19390.87</v>
      </c>
      <c r="S2253" s="29">
        <v>47816.95</v>
      </c>
      <c r="T2253" s="30">
        <v>28426.079999999998</v>
      </c>
      <c r="U2253" s="31">
        <v>1.46595175977148</v>
      </c>
      <c r="V2253" s="26">
        <v>110697.78</v>
      </c>
      <c r="W2253" s="26">
        <v>115501.44</v>
      </c>
      <c r="X2253" s="27">
        <v>4803.6600000000035</v>
      </c>
      <c r="Y2253" s="28">
        <v>4.3394366174281031E-2</v>
      </c>
      <c r="Z2253" s="29">
        <v>1504</v>
      </c>
      <c r="AA2253" s="29">
        <v>1484</v>
      </c>
      <c r="AB2253" s="30">
        <v>-20</v>
      </c>
      <c r="AC2253" s="32">
        <v>-1.3297872340425532E-2</v>
      </c>
      <c r="AD2253" s="26">
        <v>488961.29</v>
      </c>
      <c r="AE2253" s="26">
        <v>397197.09</v>
      </c>
      <c r="AF2253" s="27">
        <v>-91764.199999999953</v>
      </c>
      <c r="AG2253" s="33">
        <v>-0.18767170709975825</v>
      </c>
      <c r="AH2253" s="34">
        <v>94</v>
      </c>
      <c r="AI2253" s="34">
        <v>69</v>
      </c>
      <c r="AJ2253" s="34">
        <v>-25</v>
      </c>
      <c r="AK2253" s="32">
        <v>-0.26595744680851063</v>
      </c>
      <c r="AL2253" s="35">
        <v>44596.041666666664</v>
      </c>
      <c r="AM2253" s="16"/>
    </row>
    <row r="2254" spans="1:39" ht="74.25" hidden="1" x14ac:dyDescent="0.25">
      <c r="A2254" s="25" t="s">
        <v>367</v>
      </c>
      <c r="B2254" s="25" t="s">
        <v>1136</v>
      </c>
      <c r="C2254" s="39">
        <v>639719</v>
      </c>
      <c r="D2254" s="25" t="s">
        <v>2734</v>
      </c>
      <c r="E2254" s="25" t="s">
        <v>53</v>
      </c>
      <c r="F2254" s="25" t="s">
        <v>54</v>
      </c>
      <c r="G2254" s="25" t="s">
        <v>56</v>
      </c>
      <c r="H2254" s="17"/>
      <c r="I2254" s="17"/>
      <c r="J2254" s="25" t="s">
        <v>64</v>
      </c>
      <c r="K2254" s="25" t="s">
        <v>65</v>
      </c>
      <c r="L2254" s="25" t="s">
        <v>378</v>
      </c>
      <c r="M2254" s="25" t="s">
        <v>499</v>
      </c>
      <c r="N2254" s="26">
        <v>15297.27</v>
      </c>
      <c r="O2254" s="26">
        <v>8719.67</v>
      </c>
      <c r="P2254" s="27">
        <v>-6577.6</v>
      </c>
      <c r="Q2254" s="28">
        <v>-0.42998521958493247</v>
      </c>
      <c r="R2254" s="29">
        <v>2267.67</v>
      </c>
      <c r="S2254" s="29">
        <v>1094.02</v>
      </c>
      <c r="T2254" s="30">
        <v>-1173.6500000000001</v>
      </c>
      <c r="U2254" s="31">
        <v>-0.51755766932578373</v>
      </c>
      <c r="V2254" s="26">
        <v>1048.45</v>
      </c>
      <c r="W2254" s="26">
        <v>262.20999999999998</v>
      </c>
      <c r="X2254" s="27">
        <v>-786.24</v>
      </c>
      <c r="Y2254" s="28">
        <v>-0.74990700557966516</v>
      </c>
      <c r="Z2254" s="29">
        <v>367.24</v>
      </c>
      <c r="AA2254" s="29">
        <v>0</v>
      </c>
      <c r="AB2254" s="30">
        <v>-367.24</v>
      </c>
      <c r="AC2254" s="32">
        <v>-1</v>
      </c>
      <c r="AD2254" s="26">
        <v>11613.91</v>
      </c>
      <c r="AE2254" s="26">
        <v>7363.44</v>
      </c>
      <c r="AF2254" s="27">
        <v>-4250.47</v>
      </c>
      <c r="AG2254" s="33">
        <v>-0.36598096592792612</v>
      </c>
      <c r="AH2254" s="34">
        <v>0</v>
      </c>
      <c r="AI2254" s="34">
        <v>0</v>
      </c>
      <c r="AJ2254" s="34">
        <v>0</v>
      </c>
      <c r="AK2254" s="19"/>
      <c r="AL2254" s="35">
        <v>44592.041666666664</v>
      </c>
      <c r="AM2254" s="16"/>
    </row>
    <row r="2255" spans="1:39" ht="33" hidden="1" x14ac:dyDescent="0.25">
      <c r="A2255" s="25" t="s">
        <v>367</v>
      </c>
      <c r="B2255" s="25" t="s">
        <v>51</v>
      </c>
      <c r="C2255" s="39">
        <v>639751</v>
      </c>
      <c r="D2255" s="25" t="s">
        <v>527</v>
      </c>
      <c r="E2255" s="25" t="s">
        <v>53</v>
      </c>
      <c r="F2255" s="25" t="s">
        <v>54</v>
      </c>
      <c r="G2255" s="25" t="s">
        <v>79</v>
      </c>
      <c r="H2255" s="17"/>
      <c r="I2255" s="17"/>
      <c r="J2255" s="25" t="s">
        <v>401</v>
      </c>
      <c r="K2255" s="25" t="s">
        <v>65</v>
      </c>
      <c r="L2255" s="25" t="s">
        <v>402</v>
      </c>
      <c r="M2255" s="25" t="s">
        <v>379</v>
      </c>
      <c r="N2255" s="26">
        <v>167495.48000000001</v>
      </c>
      <c r="O2255" s="26">
        <v>153500.22</v>
      </c>
      <c r="P2255" s="27">
        <v>-13995.260000000009</v>
      </c>
      <c r="Q2255" s="28">
        <v>-8.3556045810907906E-2</v>
      </c>
      <c r="R2255" s="29">
        <v>9917.5</v>
      </c>
      <c r="S2255" s="29">
        <v>16247.69</v>
      </c>
      <c r="T2255" s="30">
        <v>6330.1900000000005</v>
      </c>
      <c r="U2255" s="31">
        <v>0.63828485001260404</v>
      </c>
      <c r="V2255" s="26">
        <v>31291.84</v>
      </c>
      <c r="W2255" s="26">
        <v>32746.39</v>
      </c>
      <c r="X2255" s="27">
        <v>1454.5499999999993</v>
      </c>
      <c r="Y2255" s="28">
        <v>4.6483364353134854E-2</v>
      </c>
      <c r="Z2255" s="29">
        <v>480</v>
      </c>
      <c r="AA2255" s="29">
        <v>451</v>
      </c>
      <c r="AB2255" s="30">
        <v>-29</v>
      </c>
      <c r="AC2255" s="32">
        <v>-6.0416666666666667E-2</v>
      </c>
      <c r="AD2255" s="26">
        <v>125806.14</v>
      </c>
      <c r="AE2255" s="26">
        <v>104055.14</v>
      </c>
      <c r="AF2255" s="27">
        <v>-21751</v>
      </c>
      <c r="AG2255" s="33">
        <v>-0.17289299234520669</v>
      </c>
      <c r="AH2255" s="34">
        <v>30</v>
      </c>
      <c r="AI2255" s="34">
        <v>32.5</v>
      </c>
      <c r="AJ2255" s="34">
        <v>2.5</v>
      </c>
      <c r="AK2255" s="32">
        <v>8.3333333333333329E-2</v>
      </c>
      <c r="AL2255" s="35">
        <v>44337.041666666664</v>
      </c>
      <c r="AM2255" s="16"/>
    </row>
    <row r="2256" spans="1:39" ht="41.25" hidden="1" x14ac:dyDescent="0.25">
      <c r="A2256" s="25" t="s">
        <v>367</v>
      </c>
      <c r="B2256" s="25" t="s">
        <v>1136</v>
      </c>
      <c r="C2256" s="39">
        <v>639786</v>
      </c>
      <c r="D2256" s="25" t="s">
        <v>5153</v>
      </c>
      <c r="E2256" s="25" t="s">
        <v>53</v>
      </c>
      <c r="F2256" s="25" t="s">
        <v>63</v>
      </c>
      <c r="G2256" s="25" t="s">
        <v>56</v>
      </c>
      <c r="H2256" s="17"/>
      <c r="I2256" s="17"/>
      <c r="J2256" s="25" t="s">
        <v>401</v>
      </c>
      <c r="K2256" s="25" t="s">
        <v>65</v>
      </c>
      <c r="L2256" s="25" t="s">
        <v>472</v>
      </c>
      <c r="M2256" s="25" t="s">
        <v>535</v>
      </c>
      <c r="N2256" s="26">
        <v>0</v>
      </c>
      <c r="O2256" s="26">
        <v>0</v>
      </c>
      <c r="P2256" s="27">
        <v>0</v>
      </c>
      <c r="Q2256" s="18"/>
      <c r="R2256" s="29">
        <v>0</v>
      </c>
      <c r="S2256" s="29">
        <v>0</v>
      </c>
      <c r="T2256" s="30">
        <v>0</v>
      </c>
      <c r="U2256" s="19"/>
      <c r="V2256" s="26">
        <v>0</v>
      </c>
      <c r="W2256" s="26">
        <v>0</v>
      </c>
      <c r="X2256" s="27">
        <v>0</v>
      </c>
      <c r="Y2256" s="18"/>
      <c r="Z2256" s="29">
        <v>0</v>
      </c>
      <c r="AA2256" s="29">
        <v>0</v>
      </c>
      <c r="AB2256" s="30">
        <v>0</v>
      </c>
      <c r="AC2256" s="19"/>
      <c r="AD2256" s="26">
        <v>0</v>
      </c>
      <c r="AE2256" s="26">
        <v>0</v>
      </c>
      <c r="AF2256" s="27">
        <v>0</v>
      </c>
      <c r="AG2256" s="18"/>
      <c r="AH2256" s="34">
        <v>0</v>
      </c>
      <c r="AI2256" s="34">
        <v>0</v>
      </c>
      <c r="AJ2256" s="34">
        <v>0</v>
      </c>
      <c r="AK2256" s="19"/>
      <c r="AL2256" s="35">
        <v>44893.041666666664</v>
      </c>
      <c r="AM2256" s="16"/>
    </row>
    <row r="2257" spans="1:39" ht="82.5" hidden="1" x14ac:dyDescent="0.25">
      <c r="A2257" s="25" t="s">
        <v>367</v>
      </c>
      <c r="B2257" s="25" t="s">
        <v>51</v>
      </c>
      <c r="C2257" s="39">
        <v>639859</v>
      </c>
      <c r="D2257" s="25" t="s">
        <v>529</v>
      </c>
      <c r="E2257" s="25" t="s">
        <v>53</v>
      </c>
      <c r="F2257" s="25" t="s">
        <v>54</v>
      </c>
      <c r="G2257" s="25" t="s">
        <v>83</v>
      </c>
      <c r="H2257" s="25" t="s">
        <v>74</v>
      </c>
      <c r="I2257" s="17"/>
      <c r="J2257" s="25" t="s">
        <v>411</v>
      </c>
      <c r="K2257" s="25" t="s">
        <v>65</v>
      </c>
      <c r="L2257" s="25" t="s">
        <v>377</v>
      </c>
      <c r="M2257" s="25" t="s">
        <v>374</v>
      </c>
      <c r="N2257" s="26">
        <v>77083.97</v>
      </c>
      <c r="O2257" s="26">
        <v>80756.12</v>
      </c>
      <c r="P2257" s="27">
        <v>3672.1499999999942</v>
      </c>
      <c r="Q2257" s="28">
        <v>4.7638309236018778E-2</v>
      </c>
      <c r="R2257" s="29">
        <v>22408.560000000001</v>
      </c>
      <c r="S2257" s="29">
        <v>22684.68</v>
      </c>
      <c r="T2257" s="30">
        <v>276.11999999999898</v>
      </c>
      <c r="U2257" s="31">
        <v>1.2322076920605295E-2</v>
      </c>
      <c r="V2257" s="26">
        <v>32976.9</v>
      </c>
      <c r="W2257" s="26">
        <v>26294.99</v>
      </c>
      <c r="X2257" s="27">
        <v>-6681.91</v>
      </c>
      <c r="Y2257" s="28">
        <v>-0.2026239579827091</v>
      </c>
      <c r="Z2257" s="29">
        <v>2486.87</v>
      </c>
      <c r="AA2257" s="29">
        <v>1377.5</v>
      </c>
      <c r="AB2257" s="30">
        <v>-1109.3699999999999</v>
      </c>
      <c r="AC2257" s="32">
        <v>-0.44609086924527619</v>
      </c>
      <c r="AD2257" s="26">
        <v>41561.64</v>
      </c>
      <c r="AE2257" s="26">
        <v>30398.95</v>
      </c>
      <c r="AF2257" s="27">
        <v>-11162.689999999999</v>
      </c>
      <c r="AG2257" s="33">
        <v>-0.26858155741688727</v>
      </c>
      <c r="AH2257" s="34">
        <v>112</v>
      </c>
      <c r="AI2257" s="34">
        <v>134</v>
      </c>
      <c r="AJ2257" s="34">
        <v>22</v>
      </c>
      <c r="AK2257" s="32">
        <v>0.19642857142857142</v>
      </c>
      <c r="AL2257" s="35">
        <v>44550.041666666664</v>
      </c>
      <c r="AM2257" s="16"/>
    </row>
    <row r="2258" spans="1:39" ht="49.5" hidden="1" x14ac:dyDescent="0.25">
      <c r="A2258" s="25" t="s">
        <v>367</v>
      </c>
      <c r="B2258" s="25" t="s">
        <v>51</v>
      </c>
      <c r="C2258" s="39">
        <v>640051</v>
      </c>
      <c r="D2258" s="25" t="s">
        <v>531</v>
      </c>
      <c r="E2258" s="25" t="s">
        <v>53</v>
      </c>
      <c r="F2258" s="25" t="s">
        <v>54</v>
      </c>
      <c r="G2258" s="25" t="s">
        <v>79</v>
      </c>
      <c r="H2258" s="17"/>
      <c r="I2258" s="17"/>
      <c r="J2258" s="25" t="s">
        <v>381</v>
      </c>
      <c r="K2258" s="25" t="s">
        <v>65</v>
      </c>
      <c r="L2258" s="25" t="s">
        <v>431</v>
      </c>
      <c r="M2258" s="25" t="s">
        <v>379</v>
      </c>
      <c r="N2258" s="26">
        <v>121464.67</v>
      </c>
      <c r="O2258" s="26">
        <v>127137.42</v>
      </c>
      <c r="P2258" s="27">
        <v>5672.75</v>
      </c>
      <c r="Q2258" s="28">
        <v>4.6702880763599817E-2</v>
      </c>
      <c r="R2258" s="29">
        <v>1838.27</v>
      </c>
      <c r="S2258" s="29">
        <v>23561.87</v>
      </c>
      <c r="T2258" s="30">
        <v>21723.599999999999</v>
      </c>
      <c r="U2258" s="31">
        <v>11.817415287199378</v>
      </c>
      <c r="V2258" s="26">
        <v>16880.96</v>
      </c>
      <c r="W2258" s="26">
        <v>19678.580000000002</v>
      </c>
      <c r="X2258" s="27">
        <v>2797.6200000000026</v>
      </c>
      <c r="Y2258" s="28">
        <v>0.16572635679487438</v>
      </c>
      <c r="Z2258" s="29">
        <v>288</v>
      </c>
      <c r="AA2258" s="29">
        <v>468.89</v>
      </c>
      <c r="AB2258" s="30">
        <v>180.89</v>
      </c>
      <c r="AC2258" s="32">
        <v>0.62809027777777771</v>
      </c>
      <c r="AD2258" s="26">
        <v>102457.44</v>
      </c>
      <c r="AE2258" s="26">
        <v>83428.08</v>
      </c>
      <c r="AF2258" s="27">
        <v>-19029.36</v>
      </c>
      <c r="AG2258" s="33">
        <v>-0.18572941115842831</v>
      </c>
      <c r="AH2258" s="34">
        <v>18</v>
      </c>
      <c r="AI2258" s="34">
        <v>14</v>
      </c>
      <c r="AJ2258" s="34">
        <v>-4</v>
      </c>
      <c r="AK2258" s="32">
        <v>-0.22222222222222221</v>
      </c>
      <c r="AL2258" s="35">
        <v>44392.041666666664</v>
      </c>
      <c r="AM2258" s="16"/>
    </row>
    <row r="2259" spans="1:39" ht="74.25" hidden="1" x14ac:dyDescent="0.25">
      <c r="A2259" s="25" t="s">
        <v>367</v>
      </c>
      <c r="B2259" s="25" t="s">
        <v>1136</v>
      </c>
      <c r="C2259" s="39">
        <v>640102</v>
      </c>
      <c r="D2259" s="25" t="s">
        <v>2695</v>
      </c>
      <c r="E2259" s="25" t="s">
        <v>53</v>
      </c>
      <c r="F2259" s="25" t="s">
        <v>54</v>
      </c>
      <c r="G2259" s="25" t="s">
        <v>56</v>
      </c>
      <c r="H2259" s="17"/>
      <c r="I2259" s="17"/>
      <c r="J2259" s="25" t="s">
        <v>64</v>
      </c>
      <c r="K2259" s="25" t="s">
        <v>65</v>
      </c>
      <c r="L2259" s="25" t="s">
        <v>378</v>
      </c>
      <c r="M2259" s="25" t="s">
        <v>499</v>
      </c>
      <c r="N2259" s="26">
        <v>11349.44</v>
      </c>
      <c r="O2259" s="26">
        <v>10172.959999999999</v>
      </c>
      <c r="P2259" s="27">
        <v>-1176.4800000000014</v>
      </c>
      <c r="Q2259" s="28">
        <v>-0.10365974004003733</v>
      </c>
      <c r="R2259" s="29">
        <v>1859.8</v>
      </c>
      <c r="S2259" s="29">
        <v>1659.1</v>
      </c>
      <c r="T2259" s="30">
        <v>-200.70000000000005</v>
      </c>
      <c r="U2259" s="31">
        <v>-0.10791482955156471</v>
      </c>
      <c r="V2259" s="26">
        <v>561.24</v>
      </c>
      <c r="W2259" s="26">
        <v>358.42</v>
      </c>
      <c r="X2259" s="27">
        <v>-202.82</v>
      </c>
      <c r="Y2259" s="28">
        <v>-0.36137837645214166</v>
      </c>
      <c r="Z2259" s="29">
        <v>0</v>
      </c>
      <c r="AA2259" s="29">
        <v>0</v>
      </c>
      <c r="AB2259" s="30">
        <v>0</v>
      </c>
      <c r="AC2259" s="19"/>
      <c r="AD2259" s="26">
        <v>8928.4</v>
      </c>
      <c r="AE2259" s="26">
        <v>8155.44</v>
      </c>
      <c r="AF2259" s="27">
        <v>-772.96</v>
      </c>
      <c r="AG2259" s="33">
        <v>-8.657318220509834E-2</v>
      </c>
      <c r="AH2259" s="34">
        <v>0</v>
      </c>
      <c r="AI2259" s="34">
        <v>0</v>
      </c>
      <c r="AJ2259" s="34">
        <v>0</v>
      </c>
      <c r="AK2259" s="19"/>
      <c r="AL2259" s="35">
        <v>44599.041666666664</v>
      </c>
      <c r="AM2259" s="16"/>
    </row>
    <row r="2260" spans="1:39" ht="90.75" hidden="1" x14ac:dyDescent="0.25">
      <c r="A2260" s="25" t="s">
        <v>367</v>
      </c>
      <c r="B2260" s="25" t="s">
        <v>51</v>
      </c>
      <c r="C2260" s="39">
        <v>640202</v>
      </c>
      <c r="D2260" s="25" t="s">
        <v>548</v>
      </c>
      <c r="E2260" s="25" t="s">
        <v>171</v>
      </c>
      <c r="F2260" s="25" t="s">
        <v>54</v>
      </c>
      <c r="G2260" s="25" t="s">
        <v>56</v>
      </c>
      <c r="H2260" s="17"/>
      <c r="I2260" s="17"/>
      <c r="J2260" s="25" t="s">
        <v>549</v>
      </c>
      <c r="K2260" s="25" t="s">
        <v>65</v>
      </c>
      <c r="L2260" s="25" t="s">
        <v>467</v>
      </c>
      <c r="M2260" s="25" t="s">
        <v>371</v>
      </c>
      <c r="N2260" s="26">
        <v>11390.63</v>
      </c>
      <c r="O2260" s="26">
        <v>5935.55</v>
      </c>
      <c r="P2260" s="27">
        <v>-5455.079999999999</v>
      </c>
      <c r="Q2260" s="28">
        <v>-0.47890941940875958</v>
      </c>
      <c r="R2260" s="29">
        <v>2710.52</v>
      </c>
      <c r="S2260" s="29">
        <v>2377.62</v>
      </c>
      <c r="T2260" s="30">
        <v>-332.90000000000009</v>
      </c>
      <c r="U2260" s="31">
        <v>-0.12281776190546467</v>
      </c>
      <c r="V2260" s="26">
        <v>7803.18</v>
      </c>
      <c r="W2260" s="26">
        <v>1999.19</v>
      </c>
      <c r="X2260" s="27">
        <v>-5803.99</v>
      </c>
      <c r="Y2260" s="28">
        <v>-0.74379804131136273</v>
      </c>
      <c r="Z2260" s="29">
        <v>876.93</v>
      </c>
      <c r="AA2260" s="29">
        <v>1558.74</v>
      </c>
      <c r="AB2260" s="30">
        <v>681.81000000000006</v>
      </c>
      <c r="AC2260" s="32">
        <v>0.77749649344873606</v>
      </c>
      <c r="AD2260" s="26">
        <v>0</v>
      </c>
      <c r="AE2260" s="26">
        <v>0</v>
      </c>
      <c r="AF2260" s="27">
        <v>0</v>
      </c>
      <c r="AG2260" s="18"/>
      <c r="AH2260" s="34">
        <v>32</v>
      </c>
      <c r="AI2260" s="34">
        <v>28</v>
      </c>
      <c r="AJ2260" s="34">
        <v>-4</v>
      </c>
      <c r="AK2260" s="32">
        <v>-0.125</v>
      </c>
      <c r="AL2260" s="35">
        <v>44344.041666666664</v>
      </c>
      <c r="AM2260" s="16"/>
    </row>
    <row r="2261" spans="1:39" ht="41.25" hidden="1" x14ac:dyDescent="0.25">
      <c r="A2261" s="25" t="s">
        <v>367</v>
      </c>
      <c r="B2261" s="25" t="s">
        <v>1136</v>
      </c>
      <c r="C2261" s="39">
        <v>640203</v>
      </c>
      <c r="D2261" s="25" t="s">
        <v>5413</v>
      </c>
      <c r="E2261" s="25" t="s">
        <v>53</v>
      </c>
      <c r="F2261" s="25" t="s">
        <v>54</v>
      </c>
      <c r="G2261" s="25" t="s">
        <v>79</v>
      </c>
      <c r="H2261" s="17"/>
      <c r="I2261" s="17"/>
      <c r="J2261" s="25" t="s">
        <v>411</v>
      </c>
      <c r="K2261" s="25" t="s">
        <v>65</v>
      </c>
      <c r="L2261" s="25" t="s">
        <v>377</v>
      </c>
      <c r="M2261" s="25" t="s">
        <v>374</v>
      </c>
      <c r="N2261" s="26">
        <v>81664.039999999994</v>
      </c>
      <c r="O2261" s="26">
        <v>87120.46</v>
      </c>
      <c r="P2261" s="27">
        <v>5456.4200000000128</v>
      </c>
      <c r="Q2261" s="28">
        <v>6.6815455125658896E-2</v>
      </c>
      <c r="R2261" s="29">
        <v>20052.63</v>
      </c>
      <c r="S2261" s="29">
        <v>25939.95</v>
      </c>
      <c r="T2261" s="30">
        <v>5887.32</v>
      </c>
      <c r="U2261" s="31">
        <v>0.29359340894436287</v>
      </c>
      <c r="V2261" s="26">
        <v>41775.58</v>
      </c>
      <c r="W2261" s="26">
        <v>48668.21</v>
      </c>
      <c r="X2261" s="27">
        <v>6892.6299999999974</v>
      </c>
      <c r="Y2261" s="28">
        <v>0.16499184451777801</v>
      </c>
      <c r="Z2261" s="29">
        <v>2529.83</v>
      </c>
      <c r="AA2261" s="29">
        <v>2987</v>
      </c>
      <c r="AB2261" s="30">
        <v>457.17000000000007</v>
      </c>
      <c r="AC2261" s="32">
        <v>0.18071174742966922</v>
      </c>
      <c r="AD2261" s="26">
        <v>17306</v>
      </c>
      <c r="AE2261" s="26">
        <v>9525.2999999999993</v>
      </c>
      <c r="AF2261" s="27">
        <v>-7780.7000000000007</v>
      </c>
      <c r="AG2261" s="33">
        <v>-0.4495955160060095</v>
      </c>
      <c r="AH2261" s="34">
        <v>102.47999999999999</v>
      </c>
      <c r="AI2261" s="34">
        <v>142</v>
      </c>
      <c r="AJ2261" s="34">
        <v>39.52000000000001</v>
      </c>
      <c r="AK2261" s="32">
        <v>0.38563622170179562</v>
      </c>
      <c r="AL2261" s="35">
        <v>44874.041666666664</v>
      </c>
      <c r="AM2261" s="16"/>
    </row>
    <row r="2262" spans="1:39" ht="66" hidden="1" x14ac:dyDescent="0.25">
      <c r="A2262" s="25" t="s">
        <v>367</v>
      </c>
      <c r="B2262" s="25" t="s">
        <v>51</v>
      </c>
      <c r="C2262" s="39">
        <v>640253</v>
      </c>
      <c r="D2262" s="25" t="s">
        <v>542</v>
      </c>
      <c r="E2262" s="25" t="s">
        <v>53</v>
      </c>
      <c r="F2262" s="25" t="s">
        <v>54</v>
      </c>
      <c r="G2262" s="25" t="s">
        <v>55</v>
      </c>
      <c r="H2262" s="25" t="s">
        <v>83</v>
      </c>
      <c r="I2262" s="17"/>
      <c r="J2262" s="25" t="s">
        <v>401</v>
      </c>
      <c r="K2262" s="25" t="s">
        <v>65</v>
      </c>
      <c r="L2262" s="25" t="s">
        <v>484</v>
      </c>
      <c r="M2262" s="25" t="s">
        <v>379</v>
      </c>
      <c r="N2262" s="26">
        <v>111951.96</v>
      </c>
      <c r="O2262" s="26">
        <v>77762.880000000005</v>
      </c>
      <c r="P2262" s="27">
        <v>-34189.08</v>
      </c>
      <c r="Q2262" s="28">
        <v>-0.30539063362535146</v>
      </c>
      <c r="R2262" s="29">
        <v>14524.44</v>
      </c>
      <c r="S2262" s="29">
        <v>17424.240000000002</v>
      </c>
      <c r="T2262" s="30">
        <v>2899.8000000000011</v>
      </c>
      <c r="U2262" s="31">
        <v>0.19964969389525525</v>
      </c>
      <c r="V2262" s="26">
        <v>40577.919999999998</v>
      </c>
      <c r="W2262" s="26">
        <v>17682.25</v>
      </c>
      <c r="X2262" s="27">
        <v>-22895.67</v>
      </c>
      <c r="Y2262" s="28">
        <v>-0.56423961602763273</v>
      </c>
      <c r="Z2262" s="29">
        <v>128</v>
      </c>
      <c r="AA2262" s="29">
        <v>55</v>
      </c>
      <c r="AB2262" s="30">
        <v>-73</v>
      </c>
      <c r="AC2262" s="32">
        <v>-0.5703125</v>
      </c>
      <c r="AD2262" s="26">
        <v>56721.599999999999</v>
      </c>
      <c r="AE2262" s="26">
        <v>42601.39</v>
      </c>
      <c r="AF2262" s="27">
        <v>-14120.21</v>
      </c>
      <c r="AG2262" s="33">
        <v>-0.24893885221855519</v>
      </c>
      <c r="AH2262" s="34">
        <v>8</v>
      </c>
      <c r="AI2262" s="34">
        <v>2.5</v>
      </c>
      <c r="AJ2262" s="34">
        <v>-5.5</v>
      </c>
      <c r="AK2262" s="32">
        <v>-0.6875</v>
      </c>
      <c r="AL2262" s="35">
        <v>44540.041666666664</v>
      </c>
      <c r="AM2262" s="16"/>
    </row>
    <row r="2263" spans="1:39" ht="74.25" hidden="1" x14ac:dyDescent="0.25">
      <c r="A2263" s="25" t="s">
        <v>367</v>
      </c>
      <c r="B2263" s="25" t="s">
        <v>1136</v>
      </c>
      <c r="C2263" s="39">
        <v>640268</v>
      </c>
      <c r="D2263" s="25" t="s">
        <v>2732</v>
      </c>
      <c r="E2263" s="25" t="s">
        <v>53</v>
      </c>
      <c r="F2263" s="25" t="s">
        <v>54</v>
      </c>
      <c r="G2263" s="25" t="s">
        <v>56</v>
      </c>
      <c r="H2263" s="17"/>
      <c r="I2263" s="17"/>
      <c r="J2263" s="25" t="s">
        <v>64</v>
      </c>
      <c r="K2263" s="25" t="s">
        <v>65</v>
      </c>
      <c r="L2263" s="25" t="s">
        <v>378</v>
      </c>
      <c r="M2263" s="25" t="s">
        <v>499</v>
      </c>
      <c r="N2263" s="26">
        <v>15536.54</v>
      </c>
      <c r="O2263" s="26">
        <v>10275.469999999999</v>
      </c>
      <c r="P2263" s="27">
        <v>-5261.0700000000015</v>
      </c>
      <c r="Q2263" s="28">
        <v>-0.33862558845148283</v>
      </c>
      <c r="R2263" s="29">
        <v>1526.96</v>
      </c>
      <c r="S2263" s="29">
        <v>1352.76</v>
      </c>
      <c r="T2263" s="30">
        <v>-174.20000000000005</v>
      </c>
      <c r="U2263" s="31">
        <v>-0.11408288363807829</v>
      </c>
      <c r="V2263" s="26">
        <v>662.25</v>
      </c>
      <c r="W2263" s="26">
        <v>443.19</v>
      </c>
      <c r="X2263" s="27">
        <v>-219.06</v>
      </c>
      <c r="Y2263" s="28">
        <v>-0.33078142695356738</v>
      </c>
      <c r="Z2263" s="29">
        <v>0</v>
      </c>
      <c r="AA2263" s="29">
        <v>0</v>
      </c>
      <c r="AB2263" s="30">
        <v>0</v>
      </c>
      <c r="AC2263" s="19"/>
      <c r="AD2263" s="26">
        <v>13347.33</v>
      </c>
      <c r="AE2263" s="26">
        <v>8479.52</v>
      </c>
      <c r="AF2263" s="27">
        <v>-4867.8099999999995</v>
      </c>
      <c r="AG2263" s="33">
        <v>-0.36470290312744191</v>
      </c>
      <c r="AH2263" s="34">
        <v>0</v>
      </c>
      <c r="AI2263" s="34">
        <v>0</v>
      </c>
      <c r="AJ2263" s="34">
        <v>0</v>
      </c>
      <c r="AK2263" s="19"/>
      <c r="AL2263" s="35">
        <v>44592.041666666664</v>
      </c>
      <c r="AM2263" s="16"/>
    </row>
    <row r="2264" spans="1:39" ht="74.25" hidden="1" x14ac:dyDescent="0.25">
      <c r="A2264" s="25" t="s">
        <v>367</v>
      </c>
      <c r="B2264" s="25" t="s">
        <v>1136</v>
      </c>
      <c r="C2264" s="39">
        <v>640315</v>
      </c>
      <c r="D2264" s="25" t="s">
        <v>2696</v>
      </c>
      <c r="E2264" s="25" t="s">
        <v>53</v>
      </c>
      <c r="F2264" s="25" t="s">
        <v>54</v>
      </c>
      <c r="G2264" s="25" t="s">
        <v>56</v>
      </c>
      <c r="H2264" s="17"/>
      <c r="I2264" s="17"/>
      <c r="J2264" s="25" t="s">
        <v>64</v>
      </c>
      <c r="K2264" s="25" t="s">
        <v>65</v>
      </c>
      <c r="L2264" s="25" t="s">
        <v>378</v>
      </c>
      <c r="M2264" s="25" t="s">
        <v>499</v>
      </c>
      <c r="N2264" s="26">
        <v>12571.18</v>
      </c>
      <c r="O2264" s="26">
        <v>9712.58</v>
      </c>
      <c r="P2264" s="27">
        <v>-2858.6000000000004</v>
      </c>
      <c r="Q2264" s="28">
        <v>-0.22739313254602991</v>
      </c>
      <c r="R2264" s="29">
        <v>1617.55</v>
      </c>
      <c r="S2264" s="29">
        <v>1459.97</v>
      </c>
      <c r="T2264" s="30">
        <v>-157.57999999999993</v>
      </c>
      <c r="U2264" s="31">
        <v>-9.7418936045253576E-2</v>
      </c>
      <c r="V2264" s="26">
        <v>280.63</v>
      </c>
      <c r="W2264" s="26">
        <v>72.61</v>
      </c>
      <c r="X2264" s="27">
        <v>-208.01999999999998</v>
      </c>
      <c r="Y2264" s="28">
        <v>-0.74126073477532683</v>
      </c>
      <c r="Z2264" s="29">
        <v>0</v>
      </c>
      <c r="AA2264" s="29">
        <v>0</v>
      </c>
      <c r="AB2264" s="30">
        <v>0</v>
      </c>
      <c r="AC2264" s="19"/>
      <c r="AD2264" s="26">
        <v>10673</v>
      </c>
      <c r="AE2264" s="26">
        <v>8180</v>
      </c>
      <c r="AF2264" s="27">
        <v>-2493</v>
      </c>
      <c r="AG2264" s="33">
        <v>-0.23358006183828353</v>
      </c>
      <c r="AH2264" s="34">
        <v>0</v>
      </c>
      <c r="AI2264" s="34">
        <v>0</v>
      </c>
      <c r="AJ2264" s="34">
        <v>0</v>
      </c>
      <c r="AK2264" s="19"/>
      <c r="AL2264" s="35">
        <v>44592.041666666664</v>
      </c>
      <c r="AM2264" s="16"/>
    </row>
    <row r="2265" spans="1:39" ht="66" hidden="1" x14ac:dyDescent="0.25">
      <c r="A2265" s="25" t="s">
        <v>367</v>
      </c>
      <c r="B2265" s="25" t="s">
        <v>1136</v>
      </c>
      <c r="C2265" s="39">
        <v>640316</v>
      </c>
      <c r="D2265" s="25" t="s">
        <v>2697</v>
      </c>
      <c r="E2265" s="25" t="s">
        <v>53</v>
      </c>
      <c r="F2265" s="25" t="s">
        <v>54</v>
      </c>
      <c r="G2265" s="25" t="s">
        <v>56</v>
      </c>
      <c r="H2265" s="17"/>
      <c r="I2265" s="17"/>
      <c r="J2265" s="25" t="s">
        <v>64</v>
      </c>
      <c r="K2265" s="25" t="s">
        <v>65</v>
      </c>
      <c r="L2265" s="25" t="s">
        <v>378</v>
      </c>
      <c r="M2265" s="25" t="s">
        <v>499</v>
      </c>
      <c r="N2265" s="26">
        <v>14286.52</v>
      </c>
      <c r="O2265" s="26">
        <v>10637.96</v>
      </c>
      <c r="P2265" s="27">
        <v>-3648.5600000000013</v>
      </c>
      <c r="Q2265" s="28">
        <v>-0.25538479629748889</v>
      </c>
      <c r="R2265" s="29">
        <v>2091.86</v>
      </c>
      <c r="S2265" s="29">
        <v>1523.97</v>
      </c>
      <c r="T2265" s="30">
        <v>-567.8900000000001</v>
      </c>
      <c r="U2265" s="31">
        <v>-0.27147610260724908</v>
      </c>
      <c r="V2265" s="26">
        <v>1008.35</v>
      </c>
      <c r="W2265" s="26">
        <v>610.99</v>
      </c>
      <c r="X2265" s="27">
        <v>-397.36</v>
      </c>
      <c r="Y2265" s="28">
        <v>-0.3940695195120742</v>
      </c>
      <c r="Z2265" s="29">
        <v>132.41</v>
      </c>
      <c r="AA2265" s="29">
        <v>0</v>
      </c>
      <c r="AB2265" s="30">
        <v>-132.41</v>
      </c>
      <c r="AC2265" s="32">
        <v>-1</v>
      </c>
      <c r="AD2265" s="26">
        <v>11053.9</v>
      </c>
      <c r="AE2265" s="26">
        <v>8503</v>
      </c>
      <c r="AF2265" s="27">
        <v>-2550.8999999999996</v>
      </c>
      <c r="AG2265" s="33">
        <v>-0.23076923076923075</v>
      </c>
      <c r="AH2265" s="34">
        <v>3.1500000000000004</v>
      </c>
      <c r="AI2265" s="34">
        <v>0</v>
      </c>
      <c r="AJ2265" s="34">
        <v>-3.1500000000000004</v>
      </c>
      <c r="AK2265" s="32">
        <v>-1</v>
      </c>
      <c r="AL2265" s="35">
        <v>44592.041666666664</v>
      </c>
      <c r="AM2265" s="16"/>
    </row>
    <row r="2266" spans="1:39" ht="41.25" hidden="1" x14ac:dyDescent="0.25">
      <c r="A2266" s="25" t="s">
        <v>367</v>
      </c>
      <c r="B2266" s="25" t="s">
        <v>51</v>
      </c>
      <c r="C2266" s="39">
        <v>640444</v>
      </c>
      <c r="D2266" s="25" t="s">
        <v>543</v>
      </c>
      <c r="E2266" s="25" t="s">
        <v>53</v>
      </c>
      <c r="F2266" s="25" t="s">
        <v>54</v>
      </c>
      <c r="G2266" s="25" t="s">
        <v>251</v>
      </c>
      <c r="H2266" s="17"/>
      <c r="I2266" s="17"/>
      <c r="J2266" s="25" t="s">
        <v>381</v>
      </c>
      <c r="K2266" s="25" t="s">
        <v>65</v>
      </c>
      <c r="L2266" s="25" t="s">
        <v>431</v>
      </c>
      <c r="M2266" s="25" t="s">
        <v>387</v>
      </c>
      <c r="N2266" s="26">
        <v>11318.58</v>
      </c>
      <c r="O2266" s="26">
        <v>7007.68</v>
      </c>
      <c r="P2266" s="27">
        <v>-4310.8999999999996</v>
      </c>
      <c r="Q2266" s="28">
        <v>-0.38086933166527953</v>
      </c>
      <c r="R2266" s="29">
        <v>5019.99</v>
      </c>
      <c r="S2266" s="29">
        <v>4945.2299999999996</v>
      </c>
      <c r="T2266" s="30">
        <v>-74.760000000000218</v>
      </c>
      <c r="U2266" s="31">
        <v>-1.4892459945139377E-2</v>
      </c>
      <c r="V2266" s="26">
        <v>4794.9399999999996</v>
      </c>
      <c r="W2266" s="26">
        <v>598.75</v>
      </c>
      <c r="X2266" s="27">
        <v>-4196.1899999999996</v>
      </c>
      <c r="Y2266" s="28">
        <v>-0.87512878159059337</v>
      </c>
      <c r="Z2266" s="29">
        <v>1503.65</v>
      </c>
      <c r="AA2266" s="29">
        <v>1463.7</v>
      </c>
      <c r="AB2266" s="30">
        <v>-39.950000000000045</v>
      </c>
      <c r="AC2266" s="32">
        <v>-2.6568682871678944E-2</v>
      </c>
      <c r="AD2266" s="26">
        <v>0</v>
      </c>
      <c r="AE2266" s="26">
        <v>0</v>
      </c>
      <c r="AF2266" s="27">
        <v>0</v>
      </c>
      <c r="AG2266" s="18"/>
      <c r="AH2266" s="34">
        <v>46.15</v>
      </c>
      <c r="AI2266" s="34">
        <v>31</v>
      </c>
      <c r="AJ2266" s="34">
        <v>-15.149999999999999</v>
      </c>
      <c r="AK2266" s="32">
        <v>-0.32827735644637052</v>
      </c>
      <c r="AL2266" s="35">
        <v>44519.041666666664</v>
      </c>
      <c r="AM2266" s="16"/>
    </row>
    <row r="2267" spans="1:39" ht="41.25" hidden="1" x14ac:dyDescent="0.25">
      <c r="A2267" s="25" t="s">
        <v>367</v>
      </c>
      <c r="B2267" s="25" t="s">
        <v>51</v>
      </c>
      <c r="C2267" s="39">
        <v>640459</v>
      </c>
      <c r="D2267" s="25" t="s">
        <v>534</v>
      </c>
      <c r="E2267" s="25" t="s">
        <v>53</v>
      </c>
      <c r="F2267" s="25" t="s">
        <v>63</v>
      </c>
      <c r="G2267" s="25" t="s">
        <v>56</v>
      </c>
      <c r="H2267" s="17"/>
      <c r="I2267" s="17"/>
      <c r="J2267" s="25" t="s">
        <v>401</v>
      </c>
      <c r="K2267" s="25" t="s">
        <v>65</v>
      </c>
      <c r="L2267" s="25" t="s">
        <v>472</v>
      </c>
      <c r="M2267" s="25" t="s">
        <v>535</v>
      </c>
      <c r="N2267" s="26">
        <v>0</v>
      </c>
      <c r="O2267" s="26">
        <v>0</v>
      </c>
      <c r="P2267" s="27">
        <v>0</v>
      </c>
      <c r="Q2267" s="18"/>
      <c r="R2267" s="29">
        <v>0</v>
      </c>
      <c r="S2267" s="29">
        <v>0</v>
      </c>
      <c r="T2267" s="30">
        <v>0</v>
      </c>
      <c r="U2267" s="19"/>
      <c r="V2267" s="26">
        <v>0</v>
      </c>
      <c r="W2267" s="26">
        <v>0</v>
      </c>
      <c r="X2267" s="27">
        <v>0</v>
      </c>
      <c r="Y2267" s="18"/>
      <c r="Z2267" s="29">
        <v>0</v>
      </c>
      <c r="AA2267" s="29">
        <v>0</v>
      </c>
      <c r="AB2267" s="30">
        <v>0</v>
      </c>
      <c r="AC2267" s="19"/>
      <c r="AD2267" s="26">
        <v>0</v>
      </c>
      <c r="AE2267" s="26">
        <v>0</v>
      </c>
      <c r="AF2267" s="27">
        <v>0</v>
      </c>
      <c r="AG2267" s="18"/>
      <c r="AH2267" s="34">
        <v>0</v>
      </c>
      <c r="AI2267" s="34">
        <v>7.5</v>
      </c>
      <c r="AJ2267" s="34">
        <v>7.5</v>
      </c>
      <c r="AK2267" s="19"/>
      <c r="AL2267" s="35">
        <v>44658</v>
      </c>
      <c r="AM2267" s="16"/>
    </row>
    <row r="2268" spans="1:39" ht="49.5" hidden="1" x14ac:dyDescent="0.25">
      <c r="A2268" s="25" t="s">
        <v>367</v>
      </c>
      <c r="B2268" s="25" t="s">
        <v>1136</v>
      </c>
      <c r="C2268" s="39">
        <v>640559</v>
      </c>
      <c r="D2268" s="25" t="s">
        <v>5519</v>
      </c>
      <c r="E2268" s="25" t="s">
        <v>53</v>
      </c>
      <c r="F2268" s="25" t="s">
        <v>54</v>
      </c>
      <c r="G2268" s="25" t="s">
        <v>79</v>
      </c>
      <c r="H2268" s="17"/>
      <c r="I2268" s="17"/>
      <c r="J2268" s="25" t="s">
        <v>5380</v>
      </c>
      <c r="K2268" s="25" t="s">
        <v>65</v>
      </c>
      <c r="L2268" s="25" t="s">
        <v>373</v>
      </c>
      <c r="M2268" s="25" t="s">
        <v>374</v>
      </c>
      <c r="N2268" s="26">
        <v>396133.41</v>
      </c>
      <c r="O2268" s="26">
        <v>395689.5</v>
      </c>
      <c r="P2268" s="27">
        <v>-443.90999999997439</v>
      </c>
      <c r="Q2268" s="28">
        <v>-1.1206073226693362E-3</v>
      </c>
      <c r="R2268" s="29">
        <v>70719.5</v>
      </c>
      <c r="S2268" s="29">
        <v>63423.91</v>
      </c>
      <c r="T2268" s="30">
        <v>-7295.5899999999965</v>
      </c>
      <c r="U2268" s="31">
        <v>-0.10316235267500472</v>
      </c>
      <c r="V2268" s="26">
        <v>4777.62</v>
      </c>
      <c r="W2268" s="26">
        <v>5828.18</v>
      </c>
      <c r="X2268" s="27">
        <v>1050.5600000000004</v>
      </c>
      <c r="Y2268" s="28">
        <v>0.21989191270967562</v>
      </c>
      <c r="Z2268" s="29">
        <v>5271.29</v>
      </c>
      <c r="AA2268" s="29">
        <v>4592</v>
      </c>
      <c r="AB2268" s="30">
        <v>-679.29</v>
      </c>
      <c r="AC2268" s="32">
        <v>-0.12886598916014866</v>
      </c>
      <c r="AD2268" s="26">
        <v>315365</v>
      </c>
      <c r="AE2268" s="26">
        <v>321845.40999999997</v>
      </c>
      <c r="AF2268" s="27">
        <v>6480.4099999999744</v>
      </c>
      <c r="AG2268" s="33">
        <v>2.0548919505969192E-2</v>
      </c>
      <c r="AH2268" s="34">
        <v>197.99</v>
      </c>
      <c r="AI2268" s="34">
        <v>278</v>
      </c>
      <c r="AJ2268" s="34">
        <v>80.009999999999991</v>
      </c>
      <c r="AK2268" s="32">
        <v>0.40411131875347234</v>
      </c>
      <c r="AL2268" s="35">
        <v>44888.041666666664</v>
      </c>
      <c r="AM2268" s="16"/>
    </row>
    <row r="2269" spans="1:39" ht="49.5" hidden="1" x14ac:dyDescent="0.25">
      <c r="A2269" s="25" t="s">
        <v>367</v>
      </c>
      <c r="B2269" s="25" t="s">
        <v>51</v>
      </c>
      <c r="C2269" s="39">
        <v>640629</v>
      </c>
      <c r="D2269" s="25" t="s">
        <v>536</v>
      </c>
      <c r="E2269" s="25" t="s">
        <v>53</v>
      </c>
      <c r="F2269" s="25" t="s">
        <v>54</v>
      </c>
      <c r="G2269" s="25" t="s">
        <v>79</v>
      </c>
      <c r="H2269" s="17"/>
      <c r="I2269" s="17"/>
      <c r="J2269" s="25" t="s">
        <v>381</v>
      </c>
      <c r="K2269" s="25" t="s">
        <v>65</v>
      </c>
      <c r="L2269" s="25" t="s">
        <v>384</v>
      </c>
      <c r="M2269" s="25" t="s">
        <v>379</v>
      </c>
      <c r="N2269" s="26">
        <v>219274.41</v>
      </c>
      <c r="O2269" s="26">
        <v>241656.74</v>
      </c>
      <c r="P2269" s="27">
        <v>22382.329999999987</v>
      </c>
      <c r="Q2269" s="28">
        <v>0.10207451932033468</v>
      </c>
      <c r="R2269" s="29">
        <v>19601.669999999998</v>
      </c>
      <c r="S2269" s="29">
        <v>35620.46</v>
      </c>
      <c r="T2269" s="30">
        <v>16018.79</v>
      </c>
      <c r="U2269" s="31">
        <v>0.81721557397915601</v>
      </c>
      <c r="V2269" s="26">
        <v>129916.84</v>
      </c>
      <c r="W2269" s="26">
        <v>142468.71</v>
      </c>
      <c r="X2269" s="27">
        <v>12551.869999999995</v>
      </c>
      <c r="Y2269" s="28">
        <v>9.6614649802134939E-2</v>
      </c>
      <c r="Z2269" s="29">
        <v>2304</v>
      </c>
      <c r="AA2269" s="29">
        <v>5908.65</v>
      </c>
      <c r="AB2269" s="30">
        <v>3604.6499999999996</v>
      </c>
      <c r="AC2269" s="32">
        <v>1.5645182291666666</v>
      </c>
      <c r="AD2269" s="26">
        <v>67451.899999999994</v>
      </c>
      <c r="AE2269" s="26">
        <v>57658.92</v>
      </c>
      <c r="AF2269" s="27">
        <v>-9792.9799999999959</v>
      </c>
      <c r="AG2269" s="33">
        <v>-0.14518464268612147</v>
      </c>
      <c r="AH2269" s="34">
        <v>144</v>
      </c>
      <c r="AI2269" s="34">
        <v>233.5</v>
      </c>
      <c r="AJ2269" s="34">
        <v>89.5</v>
      </c>
      <c r="AK2269" s="32">
        <v>0.62152777777777779</v>
      </c>
      <c r="AL2269" s="35">
        <v>44526.041666666664</v>
      </c>
      <c r="AM2269" s="16"/>
    </row>
    <row r="2270" spans="1:39" ht="41.25" hidden="1" x14ac:dyDescent="0.25">
      <c r="A2270" s="25" t="s">
        <v>367</v>
      </c>
      <c r="B2270" s="25" t="s">
        <v>1136</v>
      </c>
      <c r="C2270" s="39">
        <v>640639</v>
      </c>
      <c r="D2270" s="25" t="s">
        <v>5453</v>
      </c>
      <c r="E2270" s="25" t="s">
        <v>53</v>
      </c>
      <c r="F2270" s="25" t="s">
        <v>54</v>
      </c>
      <c r="G2270" s="25" t="s">
        <v>90</v>
      </c>
      <c r="H2270" s="17"/>
      <c r="I2270" s="17"/>
      <c r="J2270" s="25" t="s">
        <v>376</v>
      </c>
      <c r="K2270" s="25" t="s">
        <v>65</v>
      </c>
      <c r="L2270" s="25" t="s">
        <v>418</v>
      </c>
      <c r="M2270" s="25" t="s">
        <v>374</v>
      </c>
      <c r="N2270" s="26">
        <v>27679.74</v>
      </c>
      <c r="O2270" s="26">
        <v>41212.21</v>
      </c>
      <c r="P2270" s="27">
        <v>13532.469999999998</v>
      </c>
      <c r="Q2270" s="28">
        <v>0.48889440435495407</v>
      </c>
      <c r="R2270" s="29">
        <v>6394.94</v>
      </c>
      <c r="S2270" s="29">
        <v>15772.85</v>
      </c>
      <c r="T2270" s="30">
        <v>9377.91</v>
      </c>
      <c r="U2270" s="31">
        <v>1.4664578557421963</v>
      </c>
      <c r="V2270" s="26">
        <v>11549.71</v>
      </c>
      <c r="W2270" s="26">
        <v>13367.56</v>
      </c>
      <c r="X2270" s="27">
        <v>1817.8500000000004</v>
      </c>
      <c r="Y2270" s="28">
        <v>0.15739356226260232</v>
      </c>
      <c r="Z2270" s="29">
        <v>1040.01</v>
      </c>
      <c r="AA2270" s="29">
        <v>4020.5</v>
      </c>
      <c r="AB2270" s="30">
        <v>2980.49</v>
      </c>
      <c r="AC2270" s="32">
        <v>2.8658282131902575</v>
      </c>
      <c r="AD2270" s="26">
        <v>8695.08</v>
      </c>
      <c r="AE2270" s="26">
        <v>8051.3</v>
      </c>
      <c r="AF2270" s="27">
        <v>-643.77999999999975</v>
      </c>
      <c r="AG2270" s="33">
        <v>-7.4039571803824658E-2</v>
      </c>
      <c r="AH2270" s="34">
        <v>58</v>
      </c>
      <c r="AI2270" s="34">
        <v>215.5</v>
      </c>
      <c r="AJ2270" s="34">
        <v>157.5</v>
      </c>
      <c r="AK2270" s="32">
        <v>2.7155172413793105</v>
      </c>
      <c r="AL2270" s="35">
        <v>44879.041666666664</v>
      </c>
      <c r="AM2270" s="16"/>
    </row>
    <row r="2271" spans="1:39" ht="66" hidden="1" x14ac:dyDescent="0.25">
      <c r="A2271" s="25" t="s">
        <v>367</v>
      </c>
      <c r="B2271" s="25" t="s">
        <v>51</v>
      </c>
      <c r="C2271" s="39">
        <v>640725</v>
      </c>
      <c r="D2271" s="25" t="s">
        <v>544</v>
      </c>
      <c r="E2271" s="25" t="s">
        <v>53</v>
      </c>
      <c r="F2271" s="25" t="s">
        <v>54</v>
      </c>
      <c r="G2271" s="25" t="s">
        <v>74</v>
      </c>
      <c r="H2271" s="17"/>
      <c r="I2271" s="17"/>
      <c r="J2271" s="25" t="s">
        <v>64</v>
      </c>
      <c r="K2271" s="25" t="s">
        <v>65</v>
      </c>
      <c r="L2271" s="25" t="s">
        <v>378</v>
      </c>
      <c r="M2271" s="25" t="s">
        <v>379</v>
      </c>
      <c r="N2271" s="26">
        <v>8000.55</v>
      </c>
      <c r="O2271" s="26">
        <v>5824.52</v>
      </c>
      <c r="P2271" s="27">
        <v>-2176.0299999999997</v>
      </c>
      <c r="Q2271" s="28">
        <v>-0.27198505102774179</v>
      </c>
      <c r="R2271" s="29">
        <v>1114.6500000000001</v>
      </c>
      <c r="S2271" s="29">
        <v>862.83</v>
      </c>
      <c r="T2271" s="30">
        <v>-251.82000000000005</v>
      </c>
      <c r="U2271" s="31">
        <v>-0.22591844973758582</v>
      </c>
      <c r="V2271" s="26">
        <v>653.04</v>
      </c>
      <c r="W2271" s="26">
        <v>272.79000000000002</v>
      </c>
      <c r="X2271" s="27">
        <v>-380.24999999999994</v>
      </c>
      <c r="Y2271" s="28">
        <v>-0.58227673649393596</v>
      </c>
      <c r="Z2271" s="29">
        <v>122.22</v>
      </c>
      <c r="AA2271" s="29">
        <v>0</v>
      </c>
      <c r="AB2271" s="30">
        <v>-122.22</v>
      </c>
      <c r="AC2271" s="32">
        <v>-1</v>
      </c>
      <c r="AD2271" s="26">
        <v>6110.64</v>
      </c>
      <c r="AE2271" s="26">
        <v>4688.8999999999996</v>
      </c>
      <c r="AF2271" s="27">
        <v>-1421.7400000000007</v>
      </c>
      <c r="AG2271" s="33">
        <v>-0.23266630009295272</v>
      </c>
      <c r="AH2271" s="34">
        <v>3.1500000000000004</v>
      </c>
      <c r="AI2271" s="34">
        <v>0</v>
      </c>
      <c r="AJ2271" s="34">
        <v>-3.1500000000000004</v>
      </c>
      <c r="AK2271" s="32">
        <v>-1</v>
      </c>
      <c r="AL2271" s="35">
        <v>44421.041666666664</v>
      </c>
      <c r="AM2271" s="16"/>
    </row>
    <row r="2272" spans="1:39" ht="74.25" hidden="1" x14ac:dyDescent="0.25">
      <c r="A2272" s="25" t="s">
        <v>367</v>
      </c>
      <c r="B2272" s="25" t="s">
        <v>51</v>
      </c>
      <c r="C2272" s="39">
        <v>640742</v>
      </c>
      <c r="D2272" s="25" t="s">
        <v>539</v>
      </c>
      <c r="E2272" s="25" t="s">
        <v>53</v>
      </c>
      <c r="F2272" s="25" t="s">
        <v>54</v>
      </c>
      <c r="G2272" s="25" t="s">
        <v>211</v>
      </c>
      <c r="H2272" s="17"/>
      <c r="I2272" s="17"/>
      <c r="J2272" s="25" t="s">
        <v>401</v>
      </c>
      <c r="K2272" s="25" t="s">
        <v>65</v>
      </c>
      <c r="L2272" s="25" t="s">
        <v>484</v>
      </c>
      <c r="M2272" s="25" t="s">
        <v>387</v>
      </c>
      <c r="N2272" s="26">
        <v>13218.56</v>
      </c>
      <c r="O2272" s="26">
        <v>8860.49</v>
      </c>
      <c r="P2272" s="27">
        <v>-4358.07</v>
      </c>
      <c r="Q2272" s="28">
        <v>-0.32969324949162387</v>
      </c>
      <c r="R2272" s="29">
        <v>7713.84</v>
      </c>
      <c r="S2272" s="29">
        <v>5034.88</v>
      </c>
      <c r="T2272" s="30">
        <v>-2678.96</v>
      </c>
      <c r="U2272" s="31">
        <v>-0.34729265839063295</v>
      </c>
      <c r="V2272" s="26">
        <v>738.92</v>
      </c>
      <c r="W2272" s="26">
        <v>1129.6300000000001</v>
      </c>
      <c r="X2272" s="27">
        <v>390.71000000000015</v>
      </c>
      <c r="Y2272" s="28">
        <v>0.5287581876251829</v>
      </c>
      <c r="Z2272" s="29">
        <v>1687.8</v>
      </c>
      <c r="AA2272" s="29">
        <v>984</v>
      </c>
      <c r="AB2272" s="30">
        <v>-703.8</v>
      </c>
      <c r="AC2272" s="32">
        <v>-0.41699253466050479</v>
      </c>
      <c r="AD2272" s="26">
        <v>3078</v>
      </c>
      <c r="AE2272" s="26">
        <v>1711.98</v>
      </c>
      <c r="AF2272" s="27">
        <v>-1366.02</v>
      </c>
      <c r="AG2272" s="33">
        <v>-0.44380116959064325</v>
      </c>
      <c r="AH2272" s="34">
        <v>52.2</v>
      </c>
      <c r="AI2272" s="34">
        <v>48</v>
      </c>
      <c r="AJ2272" s="34">
        <v>-4.2000000000000028</v>
      </c>
      <c r="AK2272" s="32">
        <v>-8.0459770114942583E-2</v>
      </c>
      <c r="AL2272" s="35">
        <v>44379.041666666664</v>
      </c>
      <c r="AM2272" s="16"/>
    </row>
    <row r="2273" spans="1:39" ht="49.5" hidden="1" x14ac:dyDescent="0.25">
      <c r="A2273" s="25" t="s">
        <v>367</v>
      </c>
      <c r="B2273" s="25" t="s">
        <v>51</v>
      </c>
      <c r="C2273" s="39">
        <v>640772</v>
      </c>
      <c r="D2273" s="25" t="s">
        <v>537</v>
      </c>
      <c r="E2273" s="25" t="s">
        <v>53</v>
      </c>
      <c r="F2273" s="25" t="s">
        <v>54</v>
      </c>
      <c r="G2273" s="25" t="s">
        <v>79</v>
      </c>
      <c r="H2273" s="17"/>
      <c r="I2273" s="17"/>
      <c r="J2273" s="25" t="s">
        <v>381</v>
      </c>
      <c r="K2273" s="25" t="s">
        <v>65</v>
      </c>
      <c r="L2273" s="25" t="s">
        <v>384</v>
      </c>
      <c r="M2273" s="25" t="s">
        <v>379</v>
      </c>
      <c r="N2273" s="26">
        <v>158562.63</v>
      </c>
      <c r="O2273" s="26">
        <v>191440.49</v>
      </c>
      <c r="P2273" s="27">
        <v>32877.859999999986</v>
      </c>
      <c r="Q2273" s="28">
        <v>0.20734936094336973</v>
      </c>
      <c r="R2273" s="29">
        <v>26049.919999999998</v>
      </c>
      <c r="S2273" s="29">
        <v>36383.06</v>
      </c>
      <c r="T2273" s="30">
        <v>10333.14</v>
      </c>
      <c r="U2273" s="31">
        <v>0.3966668611650247</v>
      </c>
      <c r="V2273" s="26">
        <v>0</v>
      </c>
      <c r="W2273" s="26">
        <v>0</v>
      </c>
      <c r="X2273" s="27">
        <v>0</v>
      </c>
      <c r="Y2273" s="18"/>
      <c r="Z2273" s="29">
        <v>576</v>
      </c>
      <c r="AA2273" s="29">
        <v>839.57</v>
      </c>
      <c r="AB2273" s="30">
        <v>263.57000000000005</v>
      </c>
      <c r="AC2273" s="32">
        <v>0.45758680555555564</v>
      </c>
      <c r="AD2273" s="26">
        <v>131936.71</v>
      </c>
      <c r="AE2273" s="26">
        <v>154217.85999999999</v>
      </c>
      <c r="AF2273" s="27">
        <v>22281.149999999994</v>
      </c>
      <c r="AG2273" s="33">
        <v>0.16887756258284745</v>
      </c>
      <c r="AH2273" s="34">
        <v>36</v>
      </c>
      <c r="AI2273" s="34">
        <v>26</v>
      </c>
      <c r="AJ2273" s="34">
        <v>-10</v>
      </c>
      <c r="AK2273" s="32">
        <v>-0.27777777777777779</v>
      </c>
      <c r="AL2273" s="35">
        <v>44540.041666666664</v>
      </c>
      <c r="AM2273" s="16"/>
    </row>
    <row r="2274" spans="1:39" ht="49.5" hidden="1" x14ac:dyDescent="0.25">
      <c r="A2274" s="25" t="s">
        <v>367</v>
      </c>
      <c r="B2274" s="25" t="s">
        <v>1136</v>
      </c>
      <c r="C2274" s="39">
        <v>640795</v>
      </c>
      <c r="D2274" s="25" t="s">
        <v>5855</v>
      </c>
      <c r="E2274" s="25" t="s">
        <v>171</v>
      </c>
      <c r="F2274" s="25" t="s">
        <v>54</v>
      </c>
      <c r="G2274" s="25" t="s">
        <v>112</v>
      </c>
      <c r="H2274" s="17"/>
      <c r="I2274" s="17"/>
      <c r="J2274" s="25" t="s">
        <v>381</v>
      </c>
      <c r="K2274" s="25" t="s">
        <v>65</v>
      </c>
      <c r="L2274" s="25" t="s">
        <v>396</v>
      </c>
      <c r="M2274" s="25" t="s">
        <v>379</v>
      </c>
      <c r="N2274" s="26">
        <v>93617.17</v>
      </c>
      <c r="O2274" s="26">
        <v>123634.55</v>
      </c>
      <c r="P2274" s="27">
        <v>30017.380000000005</v>
      </c>
      <c r="Q2274" s="28">
        <v>0.32063968607468057</v>
      </c>
      <c r="R2274" s="29">
        <v>21962.560000000001</v>
      </c>
      <c r="S2274" s="29">
        <v>27193.98</v>
      </c>
      <c r="T2274" s="30">
        <v>5231.4199999999983</v>
      </c>
      <c r="U2274" s="31">
        <v>0.23819718648463559</v>
      </c>
      <c r="V2274" s="26">
        <v>1597.38</v>
      </c>
      <c r="W2274" s="26">
        <v>2568.71</v>
      </c>
      <c r="X2274" s="27">
        <v>971.32999999999993</v>
      </c>
      <c r="Y2274" s="28">
        <v>0.60807697604827893</v>
      </c>
      <c r="Z2274" s="29">
        <v>0</v>
      </c>
      <c r="AA2274" s="29">
        <v>278.8</v>
      </c>
      <c r="AB2274" s="30">
        <v>278.8</v>
      </c>
      <c r="AC2274" s="19"/>
      <c r="AD2274" s="26">
        <v>70057.23</v>
      </c>
      <c r="AE2274" s="26">
        <v>93593.06</v>
      </c>
      <c r="AF2274" s="27">
        <v>23535.83</v>
      </c>
      <c r="AG2274" s="33">
        <v>0.33595147852691298</v>
      </c>
      <c r="AH2274" s="34">
        <v>26</v>
      </c>
      <c r="AI2274" s="34">
        <v>14</v>
      </c>
      <c r="AJ2274" s="34">
        <v>-12</v>
      </c>
      <c r="AK2274" s="32">
        <v>-0.46153846153846156</v>
      </c>
      <c r="AL2274" s="35">
        <v>44909.041666666664</v>
      </c>
      <c r="AM2274" s="16"/>
    </row>
    <row r="2275" spans="1:39" ht="66" hidden="1" x14ac:dyDescent="0.25">
      <c r="A2275" s="25" t="s">
        <v>367</v>
      </c>
      <c r="B2275" s="25" t="s">
        <v>1136</v>
      </c>
      <c r="C2275" s="39">
        <v>640808</v>
      </c>
      <c r="D2275" s="25" t="s">
        <v>2700</v>
      </c>
      <c r="E2275" s="25" t="s">
        <v>53</v>
      </c>
      <c r="F2275" s="25" t="s">
        <v>54</v>
      </c>
      <c r="G2275" s="25" t="s">
        <v>56</v>
      </c>
      <c r="H2275" s="17"/>
      <c r="I2275" s="17"/>
      <c r="J2275" s="25" t="s">
        <v>64</v>
      </c>
      <c r="K2275" s="25" t="s">
        <v>65</v>
      </c>
      <c r="L2275" s="25" t="s">
        <v>378</v>
      </c>
      <c r="M2275" s="25" t="s">
        <v>499</v>
      </c>
      <c r="N2275" s="26">
        <v>10997.16</v>
      </c>
      <c r="O2275" s="26">
        <v>8070.51</v>
      </c>
      <c r="P2275" s="27">
        <v>-2926.6499999999996</v>
      </c>
      <c r="Q2275" s="28">
        <v>-0.26612780026843291</v>
      </c>
      <c r="R2275" s="29">
        <v>1889.79</v>
      </c>
      <c r="S2275" s="29">
        <v>1306.8699999999999</v>
      </c>
      <c r="T2275" s="30">
        <v>-582.92000000000007</v>
      </c>
      <c r="U2275" s="31">
        <v>-0.30845755348477877</v>
      </c>
      <c r="V2275" s="26">
        <v>446.96</v>
      </c>
      <c r="W2275" s="26">
        <v>203.64</v>
      </c>
      <c r="X2275" s="27">
        <v>-243.32</v>
      </c>
      <c r="Y2275" s="28">
        <v>-0.54438875962054767</v>
      </c>
      <c r="Z2275" s="29">
        <v>132.41</v>
      </c>
      <c r="AA2275" s="29">
        <v>0</v>
      </c>
      <c r="AB2275" s="30">
        <v>-132.41</v>
      </c>
      <c r="AC2275" s="32">
        <v>-1</v>
      </c>
      <c r="AD2275" s="26">
        <v>8528</v>
      </c>
      <c r="AE2275" s="26">
        <v>6560</v>
      </c>
      <c r="AF2275" s="27">
        <v>-1968</v>
      </c>
      <c r="AG2275" s="33">
        <v>-0.23076923076923078</v>
      </c>
      <c r="AH2275" s="34">
        <v>3.1500000000000004</v>
      </c>
      <c r="AI2275" s="34">
        <v>0</v>
      </c>
      <c r="AJ2275" s="34">
        <v>-3.1500000000000004</v>
      </c>
      <c r="AK2275" s="32">
        <v>-1</v>
      </c>
      <c r="AL2275" s="35">
        <v>44592.041666666664</v>
      </c>
      <c r="AM2275" s="16"/>
    </row>
    <row r="2276" spans="1:39" ht="49.5" hidden="1" x14ac:dyDescent="0.25">
      <c r="A2276" s="25" t="s">
        <v>367</v>
      </c>
      <c r="B2276" s="25" t="s">
        <v>1136</v>
      </c>
      <c r="C2276" s="39">
        <v>640834</v>
      </c>
      <c r="D2276" s="25" t="s">
        <v>5589</v>
      </c>
      <c r="E2276" s="25" t="s">
        <v>171</v>
      </c>
      <c r="F2276" s="25" t="s">
        <v>248</v>
      </c>
      <c r="G2276" s="17"/>
      <c r="H2276" s="17"/>
      <c r="I2276" s="17"/>
      <c r="J2276" s="25" t="s">
        <v>411</v>
      </c>
      <c r="K2276" s="25" t="s">
        <v>65</v>
      </c>
      <c r="L2276" s="25" t="s">
        <v>377</v>
      </c>
      <c r="M2276" s="25" t="s">
        <v>374</v>
      </c>
      <c r="N2276" s="26">
        <v>243989.2</v>
      </c>
      <c r="O2276" s="26">
        <v>223474.43</v>
      </c>
      <c r="P2276" s="27">
        <v>-20514.770000000019</v>
      </c>
      <c r="Q2276" s="28">
        <v>-8.4080647831953292E-2</v>
      </c>
      <c r="R2276" s="29">
        <v>59509.25</v>
      </c>
      <c r="S2276" s="29">
        <v>62206.87</v>
      </c>
      <c r="T2276" s="30">
        <v>2697.6200000000026</v>
      </c>
      <c r="U2276" s="31">
        <v>4.5331103988035519E-2</v>
      </c>
      <c r="V2276" s="26">
        <v>125549.09</v>
      </c>
      <c r="W2276" s="26">
        <v>103183.33</v>
      </c>
      <c r="X2276" s="27">
        <v>-22365.759999999995</v>
      </c>
      <c r="Y2276" s="28">
        <v>-0.17814354528575232</v>
      </c>
      <c r="Z2276" s="29">
        <v>11896.86</v>
      </c>
      <c r="AA2276" s="29">
        <v>15113</v>
      </c>
      <c r="AB2276" s="30">
        <v>3216.1399999999994</v>
      </c>
      <c r="AC2276" s="32">
        <v>0.27033519769081921</v>
      </c>
      <c r="AD2276" s="26">
        <v>47034</v>
      </c>
      <c r="AE2276" s="26">
        <v>42971.23</v>
      </c>
      <c r="AF2276" s="27">
        <v>-4062.7699999999968</v>
      </c>
      <c r="AG2276" s="33">
        <v>-8.6379427648084303E-2</v>
      </c>
      <c r="AH2276" s="34">
        <v>424.79999999999995</v>
      </c>
      <c r="AI2276" s="34">
        <v>560</v>
      </c>
      <c r="AJ2276" s="34">
        <v>135.20000000000005</v>
      </c>
      <c r="AK2276" s="32">
        <v>0.31826741996233537</v>
      </c>
      <c r="AL2276" s="35">
        <v>44799.041666666664</v>
      </c>
      <c r="AM2276" s="16"/>
    </row>
    <row r="2277" spans="1:39" ht="41.25" hidden="1" x14ac:dyDescent="0.25">
      <c r="A2277" s="25" t="s">
        <v>367</v>
      </c>
      <c r="B2277" s="25" t="s">
        <v>1136</v>
      </c>
      <c r="C2277" s="39">
        <v>640847</v>
      </c>
      <c r="D2277" s="25" t="s">
        <v>5734</v>
      </c>
      <c r="E2277" s="25" t="s">
        <v>171</v>
      </c>
      <c r="F2277" s="25" t="s">
        <v>248</v>
      </c>
      <c r="G2277" s="17"/>
      <c r="H2277" s="17"/>
      <c r="I2277" s="17"/>
      <c r="J2277" s="25" t="s">
        <v>5380</v>
      </c>
      <c r="K2277" s="25" t="s">
        <v>65</v>
      </c>
      <c r="L2277" s="25" t="s">
        <v>373</v>
      </c>
      <c r="M2277" s="25" t="s">
        <v>374</v>
      </c>
      <c r="N2277" s="26">
        <v>197634</v>
      </c>
      <c r="O2277" s="26">
        <v>199355.74</v>
      </c>
      <c r="P2277" s="27">
        <v>1721.7399999999907</v>
      </c>
      <c r="Q2277" s="28">
        <v>8.7117601222461254E-3</v>
      </c>
      <c r="R2277" s="29">
        <v>34924.9</v>
      </c>
      <c r="S2277" s="29">
        <v>31963.1</v>
      </c>
      <c r="T2277" s="30">
        <v>-2961.8000000000029</v>
      </c>
      <c r="U2277" s="31">
        <v>-8.4804824065351739E-2</v>
      </c>
      <c r="V2277" s="26">
        <v>85.84</v>
      </c>
      <c r="W2277" s="26">
        <v>285.64</v>
      </c>
      <c r="X2277" s="27">
        <v>199.79999999999998</v>
      </c>
      <c r="Y2277" s="28">
        <v>2.3275862068965516</v>
      </c>
      <c r="Z2277" s="29">
        <v>2565.2600000000002</v>
      </c>
      <c r="AA2277" s="29">
        <v>1949</v>
      </c>
      <c r="AB2277" s="30">
        <v>-616.26000000000022</v>
      </c>
      <c r="AC2277" s="32">
        <v>-0.24023295884237861</v>
      </c>
      <c r="AD2277" s="26">
        <v>160058</v>
      </c>
      <c r="AE2277" s="26">
        <v>165158</v>
      </c>
      <c r="AF2277" s="27">
        <v>5100</v>
      </c>
      <c r="AG2277" s="33">
        <v>3.1863449499556412E-2</v>
      </c>
      <c r="AH2277" s="34">
        <v>102.78</v>
      </c>
      <c r="AI2277" s="34">
        <v>116.5</v>
      </c>
      <c r="AJ2277" s="34">
        <v>13.719999999999999</v>
      </c>
      <c r="AK2277" s="32">
        <v>0.13348900564312122</v>
      </c>
      <c r="AL2277" s="35">
        <v>44959.041666666664</v>
      </c>
      <c r="AM2277" s="16"/>
    </row>
    <row r="2278" spans="1:39" ht="41.25" hidden="1" x14ac:dyDescent="0.25">
      <c r="A2278" s="25" t="s">
        <v>367</v>
      </c>
      <c r="B2278" s="25" t="s">
        <v>51</v>
      </c>
      <c r="C2278" s="39">
        <v>640868</v>
      </c>
      <c r="D2278" s="25" t="s">
        <v>550</v>
      </c>
      <c r="E2278" s="25" t="s">
        <v>53</v>
      </c>
      <c r="F2278" s="25" t="s">
        <v>54</v>
      </c>
      <c r="G2278" s="25" t="s">
        <v>69</v>
      </c>
      <c r="H2278" s="25" t="s">
        <v>74</v>
      </c>
      <c r="I2278" s="17"/>
      <c r="J2278" s="25" t="s">
        <v>381</v>
      </c>
      <c r="K2278" s="25" t="s">
        <v>65</v>
      </c>
      <c r="L2278" s="25" t="s">
        <v>382</v>
      </c>
      <c r="M2278" s="25" t="s">
        <v>387</v>
      </c>
      <c r="N2278" s="26">
        <v>65240.37</v>
      </c>
      <c r="O2278" s="26">
        <v>43735</v>
      </c>
      <c r="P2278" s="27">
        <v>-21505.370000000003</v>
      </c>
      <c r="Q2278" s="28">
        <v>-0.32963286382342716</v>
      </c>
      <c r="R2278" s="29">
        <v>32253.68</v>
      </c>
      <c r="S2278" s="29">
        <v>22807.88</v>
      </c>
      <c r="T2278" s="30">
        <v>-9445.7999999999993</v>
      </c>
      <c r="U2278" s="31">
        <v>-0.2928596054775765</v>
      </c>
      <c r="V2278" s="26">
        <v>6567.29</v>
      </c>
      <c r="W2278" s="26">
        <v>5096.9799999999996</v>
      </c>
      <c r="X2278" s="27">
        <v>-1470.3100000000004</v>
      </c>
      <c r="Y2278" s="28">
        <v>-0.22388382422582229</v>
      </c>
      <c r="Z2278" s="29">
        <v>8599.4</v>
      </c>
      <c r="AA2278" s="29">
        <v>9458.59</v>
      </c>
      <c r="AB2278" s="30">
        <v>859.19000000000051</v>
      </c>
      <c r="AC2278" s="32">
        <v>9.9912784612880029E-2</v>
      </c>
      <c r="AD2278" s="26">
        <v>17820</v>
      </c>
      <c r="AE2278" s="26">
        <v>6371.55</v>
      </c>
      <c r="AF2278" s="27">
        <v>-11448.45</v>
      </c>
      <c r="AG2278" s="33">
        <v>-0.64244949494949499</v>
      </c>
      <c r="AH2278" s="34">
        <v>264.27999999999997</v>
      </c>
      <c r="AI2278" s="34">
        <v>227.5</v>
      </c>
      <c r="AJ2278" s="34">
        <v>-36.779999999999973</v>
      </c>
      <c r="AK2278" s="32">
        <v>-0.1391705766611169</v>
      </c>
      <c r="AL2278" s="35">
        <v>44510.041666666664</v>
      </c>
      <c r="AM2278" s="16"/>
    </row>
    <row r="2279" spans="1:39" ht="99" hidden="1" x14ac:dyDescent="0.25">
      <c r="A2279" s="25" t="s">
        <v>367</v>
      </c>
      <c r="B2279" s="25" t="s">
        <v>1136</v>
      </c>
      <c r="C2279" s="39">
        <v>640884</v>
      </c>
      <c r="D2279" s="25" t="s">
        <v>2701</v>
      </c>
      <c r="E2279" s="25" t="s">
        <v>53</v>
      </c>
      <c r="F2279" s="25" t="s">
        <v>63</v>
      </c>
      <c r="G2279" s="25" t="s">
        <v>56</v>
      </c>
      <c r="H2279" s="17"/>
      <c r="I2279" s="17"/>
      <c r="J2279" s="25" t="s">
        <v>401</v>
      </c>
      <c r="K2279" s="25" t="s">
        <v>65</v>
      </c>
      <c r="L2279" s="25" t="s">
        <v>484</v>
      </c>
      <c r="M2279" s="25" t="s">
        <v>535</v>
      </c>
      <c r="N2279" s="26">
        <v>0</v>
      </c>
      <c r="O2279" s="26">
        <v>0</v>
      </c>
      <c r="P2279" s="27">
        <v>0</v>
      </c>
      <c r="Q2279" s="18"/>
      <c r="R2279" s="29">
        <v>0</v>
      </c>
      <c r="S2279" s="29">
        <v>0</v>
      </c>
      <c r="T2279" s="30">
        <v>0</v>
      </c>
      <c r="U2279" s="19"/>
      <c r="V2279" s="26">
        <v>0</v>
      </c>
      <c r="W2279" s="26">
        <v>0</v>
      </c>
      <c r="X2279" s="27">
        <v>0</v>
      </c>
      <c r="Y2279" s="18"/>
      <c r="Z2279" s="29">
        <v>0</v>
      </c>
      <c r="AA2279" s="29">
        <v>0</v>
      </c>
      <c r="AB2279" s="30">
        <v>0</v>
      </c>
      <c r="AC2279" s="19"/>
      <c r="AD2279" s="26">
        <v>0</v>
      </c>
      <c r="AE2279" s="26">
        <v>0</v>
      </c>
      <c r="AF2279" s="27">
        <v>0</v>
      </c>
      <c r="AG2279" s="18"/>
      <c r="AH2279" s="34">
        <v>0</v>
      </c>
      <c r="AI2279" s="34">
        <v>0</v>
      </c>
      <c r="AJ2279" s="34">
        <v>0</v>
      </c>
      <c r="AK2279" s="19"/>
      <c r="AL2279" s="35">
        <v>44553.041666666664</v>
      </c>
      <c r="AM2279" s="16"/>
    </row>
    <row r="2280" spans="1:39" ht="49.5" hidden="1" x14ac:dyDescent="0.25">
      <c r="A2280" s="25" t="s">
        <v>367</v>
      </c>
      <c r="B2280" s="25" t="s">
        <v>51</v>
      </c>
      <c r="C2280" s="39">
        <v>640898</v>
      </c>
      <c r="D2280" s="25" t="s">
        <v>551</v>
      </c>
      <c r="E2280" s="25" t="s">
        <v>53</v>
      </c>
      <c r="F2280" s="25" t="s">
        <v>54</v>
      </c>
      <c r="G2280" s="25" t="s">
        <v>74</v>
      </c>
      <c r="H2280" s="17"/>
      <c r="I2280" s="17"/>
      <c r="J2280" s="25" t="s">
        <v>64</v>
      </c>
      <c r="K2280" s="25" t="s">
        <v>65</v>
      </c>
      <c r="L2280" s="25" t="s">
        <v>378</v>
      </c>
      <c r="M2280" s="25" t="s">
        <v>379</v>
      </c>
      <c r="N2280" s="26">
        <v>8671.86</v>
      </c>
      <c r="O2280" s="26">
        <v>6637.1</v>
      </c>
      <c r="P2280" s="27">
        <v>-2034.7600000000002</v>
      </c>
      <c r="Q2280" s="28">
        <v>-0.2346393968537315</v>
      </c>
      <c r="R2280" s="29">
        <v>1578.97</v>
      </c>
      <c r="S2280" s="29">
        <v>1394.36</v>
      </c>
      <c r="T2280" s="30">
        <v>-184.61000000000013</v>
      </c>
      <c r="U2280" s="31">
        <v>-0.11691799084213134</v>
      </c>
      <c r="V2280" s="26">
        <v>665.78</v>
      </c>
      <c r="W2280" s="26">
        <v>553.84</v>
      </c>
      <c r="X2280" s="27">
        <v>-111.93999999999994</v>
      </c>
      <c r="Y2280" s="28">
        <v>-0.1681336177115563</v>
      </c>
      <c r="Z2280" s="29">
        <v>260.74</v>
      </c>
      <c r="AA2280" s="29">
        <v>0</v>
      </c>
      <c r="AB2280" s="30">
        <v>-260.74</v>
      </c>
      <c r="AC2280" s="32">
        <v>-1</v>
      </c>
      <c r="AD2280" s="26">
        <v>6166.37</v>
      </c>
      <c r="AE2280" s="26">
        <v>4688.8999999999996</v>
      </c>
      <c r="AF2280" s="27">
        <v>-1477.4700000000003</v>
      </c>
      <c r="AG2280" s="33">
        <v>-0.23960125649287997</v>
      </c>
      <c r="AH2280" s="34">
        <v>6.7200000000000006</v>
      </c>
      <c r="AI2280" s="34">
        <v>2</v>
      </c>
      <c r="AJ2280" s="34">
        <v>-4.7200000000000006</v>
      </c>
      <c r="AK2280" s="32">
        <v>-0.70238095238095244</v>
      </c>
      <c r="AL2280" s="35">
        <v>44421.041666666664</v>
      </c>
      <c r="AM2280" s="16"/>
    </row>
    <row r="2281" spans="1:39" ht="49.5" hidden="1" x14ac:dyDescent="0.25">
      <c r="A2281" s="25" t="s">
        <v>367</v>
      </c>
      <c r="B2281" s="25" t="s">
        <v>1136</v>
      </c>
      <c r="C2281" s="39">
        <v>640903</v>
      </c>
      <c r="D2281" s="25" t="s">
        <v>4912</v>
      </c>
      <c r="E2281" s="25" t="s">
        <v>53</v>
      </c>
      <c r="F2281" s="25" t="s">
        <v>63</v>
      </c>
      <c r="G2281" s="25" t="s">
        <v>56</v>
      </c>
      <c r="H2281" s="17"/>
      <c r="I2281" s="17"/>
      <c r="J2281" s="25" t="s">
        <v>401</v>
      </c>
      <c r="K2281" s="25" t="s">
        <v>65</v>
      </c>
      <c r="L2281" s="25" t="s">
        <v>402</v>
      </c>
      <c r="M2281" s="25" t="s">
        <v>535</v>
      </c>
      <c r="N2281" s="26">
        <v>0</v>
      </c>
      <c r="O2281" s="26">
        <v>0</v>
      </c>
      <c r="P2281" s="27">
        <v>0</v>
      </c>
      <c r="Q2281" s="18"/>
      <c r="R2281" s="29">
        <v>0</v>
      </c>
      <c r="S2281" s="29">
        <v>0</v>
      </c>
      <c r="T2281" s="30">
        <v>0</v>
      </c>
      <c r="U2281" s="19"/>
      <c r="V2281" s="26">
        <v>0</v>
      </c>
      <c r="W2281" s="26">
        <v>0</v>
      </c>
      <c r="X2281" s="27">
        <v>0</v>
      </c>
      <c r="Y2281" s="18"/>
      <c r="Z2281" s="29">
        <v>0</v>
      </c>
      <c r="AA2281" s="29">
        <v>0</v>
      </c>
      <c r="AB2281" s="30">
        <v>0</v>
      </c>
      <c r="AC2281" s="19"/>
      <c r="AD2281" s="26">
        <v>0</v>
      </c>
      <c r="AE2281" s="26">
        <v>0</v>
      </c>
      <c r="AF2281" s="27">
        <v>0</v>
      </c>
      <c r="AG2281" s="18"/>
      <c r="AH2281" s="34">
        <v>0</v>
      </c>
      <c r="AI2281" s="34">
        <v>0</v>
      </c>
      <c r="AJ2281" s="34">
        <v>0</v>
      </c>
      <c r="AK2281" s="19"/>
      <c r="AL2281" s="35">
        <v>44571.041666666664</v>
      </c>
      <c r="AM2281" s="16"/>
    </row>
    <row r="2282" spans="1:39" ht="24.75" hidden="1" x14ac:dyDescent="0.25">
      <c r="A2282" s="25" t="s">
        <v>367</v>
      </c>
      <c r="B2282" s="25" t="s">
        <v>1136</v>
      </c>
      <c r="C2282" s="39">
        <v>640926</v>
      </c>
      <c r="D2282" s="25" t="s">
        <v>5454</v>
      </c>
      <c r="E2282" s="25" t="s">
        <v>53</v>
      </c>
      <c r="F2282" s="25" t="s">
        <v>54</v>
      </c>
      <c r="G2282" s="25" t="s">
        <v>79</v>
      </c>
      <c r="H2282" s="17"/>
      <c r="I2282" s="17"/>
      <c r="J2282" s="25" t="s">
        <v>376</v>
      </c>
      <c r="K2282" s="25" t="s">
        <v>65</v>
      </c>
      <c r="L2282" s="25" t="s">
        <v>460</v>
      </c>
      <c r="M2282" s="25" t="s">
        <v>374</v>
      </c>
      <c r="N2282" s="26">
        <v>46593.51</v>
      </c>
      <c r="O2282" s="26">
        <v>43542.92</v>
      </c>
      <c r="P2282" s="27">
        <v>-3050.5900000000038</v>
      </c>
      <c r="Q2282" s="28">
        <v>-6.547242309068374E-2</v>
      </c>
      <c r="R2282" s="29">
        <v>11482.98</v>
      </c>
      <c r="S2282" s="29">
        <v>10801.99</v>
      </c>
      <c r="T2282" s="30">
        <v>-680.98999999999978</v>
      </c>
      <c r="U2282" s="31">
        <v>-5.930429209142573E-2</v>
      </c>
      <c r="V2282" s="26">
        <v>33606.089999999997</v>
      </c>
      <c r="W2282" s="26">
        <v>31416.93</v>
      </c>
      <c r="X2282" s="27">
        <v>-2189.1599999999962</v>
      </c>
      <c r="Y2282" s="28">
        <v>-6.5141764483758635E-2</v>
      </c>
      <c r="Z2282" s="29">
        <v>1504.44</v>
      </c>
      <c r="AA2282" s="29">
        <v>1324</v>
      </c>
      <c r="AB2282" s="30">
        <v>-180.44000000000005</v>
      </c>
      <c r="AC2282" s="32">
        <v>-0.11993831591821545</v>
      </c>
      <c r="AD2282" s="26">
        <v>0</v>
      </c>
      <c r="AE2282" s="26">
        <v>0</v>
      </c>
      <c r="AF2282" s="27">
        <v>0</v>
      </c>
      <c r="AG2282" s="18"/>
      <c r="AH2282" s="34">
        <v>90.89</v>
      </c>
      <c r="AI2282" s="34">
        <v>107</v>
      </c>
      <c r="AJ2282" s="34">
        <v>16.11</v>
      </c>
      <c r="AK2282" s="32">
        <v>0.17724722191660247</v>
      </c>
      <c r="AL2282" s="35">
        <v>44879.041666666664</v>
      </c>
      <c r="AM2282" s="16"/>
    </row>
    <row r="2283" spans="1:39" ht="49.5" hidden="1" x14ac:dyDescent="0.25">
      <c r="A2283" s="25" t="s">
        <v>367</v>
      </c>
      <c r="B2283" s="25" t="s">
        <v>51</v>
      </c>
      <c r="C2283" s="39">
        <v>640984</v>
      </c>
      <c r="D2283" s="25" t="s">
        <v>545</v>
      </c>
      <c r="E2283" s="25" t="s">
        <v>53</v>
      </c>
      <c r="F2283" s="25" t="s">
        <v>54</v>
      </c>
      <c r="G2283" s="25" t="s">
        <v>79</v>
      </c>
      <c r="H2283" s="25" t="s">
        <v>56</v>
      </c>
      <c r="I2283" s="25" t="s">
        <v>56</v>
      </c>
      <c r="J2283" s="25" t="s">
        <v>401</v>
      </c>
      <c r="K2283" s="25" t="s">
        <v>65</v>
      </c>
      <c r="L2283" s="25" t="s">
        <v>472</v>
      </c>
      <c r="M2283" s="25" t="s">
        <v>379</v>
      </c>
      <c r="N2283" s="26">
        <v>20803.14</v>
      </c>
      <c r="O2283" s="26">
        <v>21899.19</v>
      </c>
      <c r="P2283" s="27">
        <v>1096.0499999999993</v>
      </c>
      <c r="Q2283" s="28">
        <v>5.2686757864437737E-2</v>
      </c>
      <c r="R2283" s="29">
        <v>1863.36</v>
      </c>
      <c r="S2283" s="29">
        <v>-11608.35</v>
      </c>
      <c r="T2283" s="30">
        <v>-13471.710000000001</v>
      </c>
      <c r="U2283" s="31">
        <v>-7.2297945646573938</v>
      </c>
      <c r="V2283" s="26">
        <v>2212.7399999999998</v>
      </c>
      <c r="W2283" s="26">
        <v>2674.98</v>
      </c>
      <c r="X2283" s="27">
        <v>462.24000000000024</v>
      </c>
      <c r="Y2283" s="28">
        <v>0.20889937362726768</v>
      </c>
      <c r="Z2283" s="29">
        <v>0</v>
      </c>
      <c r="AA2283" s="29">
        <v>44</v>
      </c>
      <c r="AB2283" s="30">
        <v>44</v>
      </c>
      <c r="AC2283" s="19"/>
      <c r="AD2283" s="26">
        <v>16727.04</v>
      </c>
      <c r="AE2283" s="26">
        <v>30788.560000000001</v>
      </c>
      <c r="AF2283" s="27">
        <v>14061.52</v>
      </c>
      <c r="AG2283" s="33">
        <v>0.84064604377104379</v>
      </c>
      <c r="AH2283" s="34">
        <v>4</v>
      </c>
      <c r="AI2283" s="34">
        <v>2</v>
      </c>
      <c r="AJ2283" s="34">
        <v>-2</v>
      </c>
      <c r="AK2283" s="32">
        <v>-0.5</v>
      </c>
      <c r="AL2283" s="35">
        <v>44287.041666666664</v>
      </c>
      <c r="AM2283" s="16"/>
    </row>
    <row r="2284" spans="1:39" ht="41.25" hidden="1" x14ac:dyDescent="0.25">
      <c r="A2284" s="25" t="s">
        <v>367</v>
      </c>
      <c r="B2284" s="25" t="s">
        <v>51</v>
      </c>
      <c r="C2284" s="39">
        <v>641032</v>
      </c>
      <c r="D2284" s="25" t="s">
        <v>546</v>
      </c>
      <c r="E2284" s="25" t="s">
        <v>53</v>
      </c>
      <c r="F2284" s="25" t="s">
        <v>54</v>
      </c>
      <c r="G2284" s="25" t="s">
        <v>79</v>
      </c>
      <c r="H2284" s="17"/>
      <c r="I2284" s="17"/>
      <c r="J2284" s="25" t="s">
        <v>381</v>
      </c>
      <c r="K2284" s="25" t="s">
        <v>65</v>
      </c>
      <c r="L2284" s="25" t="s">
        <v>384</v>
      </c>
      <c r="M2284" s="25" t="s">
        <v>547</v>
      </c>
      <c r="N2284" s="26">
        <v>87999.9</v>
      </c>
      <c r="O2284" s="26">
        <v>79554.53</v>
      </c>
      <c r="P2284" s="27">
        <v>-8445.3699999999953</v>
      </c>
      <c r="Q2284" s="28">
        <v>-9.5970222693434831E-2</v>
      </c>
      <c r="R2284" s="29">
        <v>28147.81</v>
      </c>
      <c r="S2284" s="29">
        <v>22109.54</v>
      </c>
      <c r="T2284" s="30">
        <v>-6038.27</v>
      </c>
      <c r="U2284" s="31">
        <v>-0.21452006390550454</v>
      </c>
      <c r="V2284" s="26">
        <v>21157.41</v>
      </c>
      <c r="W2284" s="26">
        <v>17463.400000000001</v>
      </c>
      <c r="X2284" s="27">
        <v>-3694.0099999999984</v>
      </c>
      <c r="Y2284" s="28">
        <v>-0.1745965125220903</v>
      </c>
      <c r="Z2284" s="29">
        <v>14549.68</v>
      </c>
      <c r="AA2284" s="29">
        <v>5596.59</v>
      </c>
      <c r="AB2284" s="30">
        <v>-8953.09</v>
      </c>
      <c r="AC2284" s="32">
        <v>-0.61534617943487413</v>
      </c>
      <c r="AD2284" s="26">
        <v>24145</v>
      </c>
      <c r="AE2284" s="26">
        <v>13010</v>
      </c>
      <c r="AF2284" s="27">
        <v>-11135</v>
      </c>
      <c r="AG2284" s="33">
        <v>-0.46117208531787118</v>
      </c>
      <c r="AH2284" s="34">
        <v>188</v>
      </c>
      <c r="AI2284" s="34">
        <v>167</v>
      </c>
      <c r="AJ2284" s="34">
        <v>-21</v>
      </c>
      <c r="AK2284" s="32">
        <v>-0.11170212765957446</v>
      </c>
      <c r="AL2284" s="35">
        <v>44550.041666666664</v>
      </c>
      <c r="AM2284" s="16"/>
    </row>
    <row r="2285" spans="1:39" ht="24.75" hidden="1" x14ac:dyDescent="0.25">
      <c r="A2285" s="25" t="s">
        <v>367</v>
      </c>
      <c r="B2285" s="25" t="s">
        <v>1136</v>
      </c>
      <c r="C2285" s="39">
        <v>641067</v>
      </c>
      <c r="D2285" s="25" t="s">
        <v>5835</v>
      </c>
      <c r="E2285" s="25" t="s">
        <v>171</v>
      </c>
      <c r="F2285" s="25" t="s">
        <v>54</v>
      </c>
      <c r="G2285" s="25" t="s">
        <v>79</v>
      </c>
      <c r="H2285" s="17"/>
      <c r="I2285" s="17"/>
      <c r="J2285" s="25" t="s">
        <v>5380</v>
      </c>
      <c r="K2285" s="25" t="s">
        <v>65</v>
      </c>
      <c r="L2285" s="25" t="s">
        <v>373</v>
      </c>
      <c r="M2285" s="25" t="s">
        <v>374</v>
      </c>
      <c r="N2285" s="26">
        <v>778884.16</v>
      </c>
      <c r="O2285" s="26">
        <v>779928.67</v>
      </c>
      <c r="P2285" s="27">
        <v>1044.5100000000093</v>
      </c>
      <c r="Q2285" s="28">
        <v>1.3410338194578372E-3</v>
      </c>
      <c r="R2285" s="29">
        <v>113003.19</v>
      </c>
      <c r="S2285" s="29">
        <v>103422.54</v>
      </c>
      <c r="T2285" s="30">
        <v>-9580.6500000000087</v>
      </c>
      <c r="U2285" s="31">
        <v>-8.4782119867589656E-2</v>
      </c>
      <c r="V2285" s="26">
        <v>85.84</v>
      </c>
      <c r="W2285" s="26">
        <v>4259.13</v>
      </c>
      <c r="X2285" s="27">
        <v>4173.29</v>
      </c>
      <c r="Y2285" s="28">
        <v>48.617078285181734</v>
      </c>
      <c r="Z2285" s="29">
        <v>4616.13</v>
      </c>
      <c r="AA2285" s="29">
        <v>4436</v>
      </c>
      <c r="AB2285" s="30">
        <v>-180.13000000000011</v>
      </c>
      <c r="AC2285" s="32">
        <v>-3.902186463552805E-2</v>
      </c>
      <c r="AD2285" s="26">
        <v>661179</v>
      </c>
      <c r="AE2285" s="26">
        <v>667811</v>
      </c>
      <c r="AF2285" s="27">
        <v>6632</v>
      </c>
      <c r="AG2285" s="33">
        <v>1.0030566609042332E-2</v>
      </c>
      <c r="AH2285" s="34">
        <v>219.77333299999998</v>
      </c>
      <c r="AI2285" s="34">
        <v>222.75</v>
      </c>
      <c r="AJ2285" s="34">
        <v>2.9766670000000204</v>
      </c>
      <c r="AK2285" s="32">
        <v>1.3544259257332283E-2</v>
      </c>
      <c r="AL2285" s="35">
        <v>44915.041666666664</v>
      </c>
      <c r="AM2285" s="16"/>
    </row>
    <row r="2286" spans="1:39" ht="74.25" hidden="1" x14ac:dyDescent="0.25">
      <c r="A2286" s="25" t="s">
        <v>367</v>
      </c>
      <c r="B2286" s="25" t="s">
        <v>51</v>
      </c>
      <c r="C2286" s="39">
        <v>641096</v>
      </c>
      <c r="D2286" s="25" t="s">
        <v>552</v>
      </c>
      <c r="E2286" s="25" t="s">
        <v>53</v>
      </c>
      <c r="F2286" s="25" t="s">
        <v>54</v>
      </c>
      <c r="G2286" s="25" t="s">
        <v>75</v>
      </c>
      <c r="H2286" s="17"/>
      <c r="I2286" s="17"/>
      <c r="J2286" s="25" t="s">
        <v>401</v>
      </c>
      <c r="K2286" s="25" t="s">
        <v>65</v>
      </c>
      <c r="L2286" s="25" t="s">
        <v>484</v>
      </c>
      <c r="M2286" s="25" t="s">
        <v>387</v>
      </c>
      <c r="N2286" s="26">
        <v>25297.85</v>
      </c>
      <c r="O2286" s="26">
        <v>12594.03</v>
      </c>
      <c r="P2286" s="27">
        <v>-12703.819999999998</v>
      </c>
      <c r="Q2286" s="28">
        <v>-0.50216994724848152</v>
      </c>
      <c r="R2286" s="29">
        <v>15235.68</v>
      </c>
      <c r="S2286" s="29">
        <v>7060.8</v>
      </c>
      <c r="T2286" s="30">
        <v>-8174.88</v>
      </c>
      <c r="U2286" s="31">
        <v>-0.53656154500488329</v>
      </c>
      <c r="V2286" s="26">
        <v>2519.54</v>
      </c>
      <c r="W2286" s="26">
        <v>2269.48</v>
      </c>
      <c r="X2286" s="27">
        <v>-250.05999999999995</v>
      </c>
      <c r="Y2286" s="28">
        <v>-9.9248275478857229E-2</v>
      </c>
      <c r="Z2286" s="29">
        <v>3142.63</v>
      </c>
      <c r="AA2286" s="29">
        <v>0</v>
      </c>
      <c r="AB2286" s="30">
        <v>-3142.63</v>
      </c>
      <c r="AC2286" s="32">
        <v>-1</v>
      </c>
      <c r="AD2286" s="26">
        <v>4400</v>
      </c>
      <c r="AE2286" s="26">
        <v>3263.75</v>
      </c>
      <c r="AF2286" s="27">
        <v>-1136.25</v>
      </c>
      <c r="AG2286" s="33">
        <v>-0.25823863636363636</v>
      </c>
      <c r="AH2286" s="34">
        <v>96.210000000000008</v>
      </c>
      <c r="AI2286" s="34">
        <v>40</v>
      </c>
      <c r="AJ2286" s="34">
        <v>-56.210000000000008</v>
      </c>
      <c r="AK2286" s="32">
        <v>-0.58424280220351321</v>
      </c>
      <c r="AL2286" s="35">
        <v>44466.041666666664</v>
      </c>
      <c r="AM2286" s="16"/>
    </row>
    <row r="2287" spans="1:39" ht="49.5" hidden="1" x14ac:dyDescent="0.25">
      <c r="A2287" s="25" t="s">
        <v>367</v>
      </c>
      <c r="B2287" s="25" t="s">
        <v>1136</v>
      </c>
      <c r="C2287" s="39">
        <v>641138</v>
      </c>
      <c r="D2287" s="25" t="s">
        <v>2702</v>
      </c>
      <c r="E2287" s="25" t="s">
        <v>53</v>
      </c>
      <c r="F2287" s="25" t="s">
        <v>54</v>
      </c>
      <c r="G2287" s="25" t="s">
        <v>56</v>
      </c>
      <c r="H2287" s="17"/>
      <c r="I2287" s="17"/>
      <c r="J2287" s="25" t="s">
        <v>64</v>
      </c>
      <c r="K2287" s="25" t="s">
        <v>65</v>
      </c>
      <c r="L2287" s="25" t="s">
        <v>378</v>
      </c>
      <c r="M2287" s="25" t="s">
        <v>499</v>
      </c>
      <c r="N2287" s="26">
        <v>7843.61</v>
      </c>
      <c r="O2287" s="26">
        <v>7561.33</v>
      </c>
      <c r="P2287" s="27">
        <v>-282.27999999999975</v>
      </c>
      <c r="Q2287" s="28">
        <v>-3.5988530791306525E-2</v>
      </c>
      <c r="R2287" s="29">
        <v>1689.33</v>
      </c>
      <c r="S2287" s="29">
        <v>1197.2</v>
      </c>
      <c r="T2287" s="30">
        <v>-492.12999999999988</v>
      </c>
      <c r="U2287" s="31">
        <v>-0.29131667584190174</v>
      </c>
      <c r="V2287" s="26">
        <v>360.64</v>
      </c>
      <c r="W2287" s="26">
        <v>278.68</v>
      </c>
      <c r="X2287" s="27">
        <v>-81.95999999999998</v>
      </c>
      <c r="Y2287" s="28">
        <v>-0.22726264418810999</v>
      </c>
      <c r="Z2287" s="29">
        <v>141.24</v>
      </c>
      <c r="AA2287" s="29">
        <v>0</v>
      </c>
      <c r="AB2287" s="30">
        <v>-141.24</v>
      </c>
      <c r="AC2287" s="32">
        <v>-1</v>
      </c>
      <c r="AD2287" s="26">
        <v>5652.4</v>
      </c>
      <c r="AE2287" s="26">
        <v>6085.45</v>
      </c>
      <c r="AF2287" s="27">
        <v>433.05000000000018</v>
      </c>
      <c r="AG2287" s="33">
        <v>7.6613473922581596E-2</v>
      </c>
      <c r="AH2287" s="34">
        <v>3.3599999999999994</v>
      </c>
      <c r="AI2287" s="34">
        <v>0</v>
      </c>
      <c r="AJ2287" s="34">
        <v>-3.3599999999999994</v>
      </c>
      <c r="AK2287" s="32">
        <v>-1</v>
      </c>
      <c r="AL2287" s="35">
        <v>44508.041666666664</v>
      </c>
      <c r="AM2287" s="16"/>
    </row>
    <row r="2288" spans="1:39" ht="33" hidden="1" x14ac:dyDescent="0.25">
      <c r="A2288" s="25" t="s">
        <v>367</v>
      </c>
      <c r="B2288" s="25" t="s">
        <v>1136</v>
      </c>
      <c r="C2288" s="39">
        <v>641159</v>
      </c>
      <c r="D2288" s="25" t="s">
        <v>2703</v>
      </c>
      <c r="E2288" s="25" t="s">
        <v>53</v>
      </c>
      <c r="F2288" s="25" t="s">
        <v>54</v>
      </c>
      <c r="G2288" s="25" t="s">
        <v>298</v>
      </c>
      <c r="H2288" s="17"/>
      <c r="I2288" s="17"/>
      <c r="J2288" s="25" t="s">
        <v>401</v>
      </c>
      <c r="K2288" s="25" t="s">
        <v>58</v>
      </c>
      <c r="L2288" s="25" t="s">
        <v>484</v>
      </c>
      <c r="M2288" s="25" t="s">
        <v>379</v>
      </c>
      <c r="N2288" s="26">
        <v>29763.85</v>
      </c>
      <c r="O2288" s="26">
        <v>36620.47</v>
      </c>
      <c r="P2288" s="27">
        <v>6856.6200000000026</v>
      </c>
      <c r="Q2288" s="28">
        <v>0.23036737518835779</v>
      </c>
      <c r="R2288" s="29">
        <v>783.28</v>
      </c>
      <c r="S2288" s="29">
        <v>5547.22</v>
      </c>
      <c r="T2288" s="30">
        <v>4763.9400000000005</v>
      </c>
      <c r="U2288" s="31">
        <v>6.0820396282300084</v>
      </c>
      <c r="V2288" s="26">
        <v>13288.17</v>
      </c>
      <c r="W2288" s="26">
        <v>10060.25</v>
      </c>
      <c r="X2288" s="27">
        <v>-3227.92</v>
      </c>
      <c r="Y2288" s="28">
        <v>-0.24291681999854006</v>
      </c>
      <c r="Z2288" s="29">
        <v>0</v>
      </c>
      <c r="AA2288" s="29">
        <v>0</v>
      </c>
      <c r="AB2288" s="30">
        <v>0</v>
      </c>
      <c r="AC2288" s="19"/>
      <c r="AD2288" s="26">
        <v>15692.4</v>
      </c>
      <c r="AE2288" s="26">
        <v>21013</v>
      </c>
      <c r="AF2288" s="27">
        <v>5320.6</v>
      </c>
      <c r="AG2288" s="33">
        <v>0.33905584869108618</v>
      </c>
      <c r="AH2288" s="34">
        <v>0</v>
      </c>
      <c r="AI2288" s="34">
        <v>0</v>
      </c>
      <c r="AJ2288" s="34">
        <v>0</v>
      </c>
      <c r="AK2288" s="19"/>
      <c r="AL2288" s="35">
        <v>44648</v>
      </c>
      <c r="AM2288" s="16"/>
    </row>
    <row r="2289" spans="1:39" ht="41.25" hidden="1" x14ac:dyDescent="0.25">
      <c r="A2289" s="25" t="s">
        <v>367</v>
      </c>
      <c r="B2289" s="25" t="s">
        <v>1136</v>
      </c>
      <c r="C2289" s="39">
        <v>641164</v>
      </c>
      <c r="D2289" s="25" t="s">
        <v>5836</v>
      </c>
      <c r="E2289" s="25" t="s">
        <v>171</v>
      </c>
      <c r="F2289" s="25" t="s">
        <v>54</v>
      </c>
      <c r="G2289" s="25" t="s">
        <v>79</v>
      </c>
      <c r="H2289" s="25" t="s">
        <v>874</v>
      </c>
      <c r="I2289" s="17"/>
      <c r="J2289" s="25" t="s">
        <v>381</v>
      </c>
      <c r="K2289" s="25" t="s">
        <v>58</v>
      </c>
      <c r="L2289" s="25" t="s">
        <v>431</v>
      </c>
      <c r="M2289" s="25" t="s">
        <v>379</v>
      </c>
      <c r="N2289" s="26">
        <v>200588.56</v>
      </c>
      <c r="O2289" s="26">
        <v>192675.76</v>
      </c>
      <c r="P2289" s="27">
        <v>-7912.7999999999884</v>
      </c>
      <c r="Q2289" s="28">
        <v>-3.9447912682557713E-2</v>
      </c>
      <c r="R2289" s="29">
        <v>4637.43</v>
      </c>
      <c r="S2289" s="29">
        <v>22699.96</v>
      </c>
      <c r="T2289" s="30">
        <v>18062.53</v>
      </c>
      <c r="U2289" s="31">
        <v>3.8949439668092021</v>
      </c>
      <c r="V2289" s="26">
        <v>33654.17</v>
      </c>
      <c r="W2289" s="26">
        <v>52611.91</v>
      </c>
      <c r="X2289" s="27">
        <v>18957.740000000005</v>
      </c>
      <c r="Y2289" s="28">
        <v>0.56331028220277035</v>
      </c>
      <c r="Z2289" s="29">
        <v>0</v>
      </c>
      <c r="AA2289" s="29">
        <v>381.17</v>
      </c>
      <c r="AB2289" s="30">
        <v>381.17</v>
      </c>
      <c r="AC2289" s="19"/>
      <c r="AD2289" s="26">
        <v>162296.95999999999</v>
      </c>
      <c r="AE2289" s="26">
        <v>116982.72</v>
      </c>
      <c r="AF2289" s="27">
        <v>-45314.239999999991</v>
      </c>
      <c r="AG2289" s="33">
        <v>-0.27920572264569832</v>
      </c>
      <c r="AH2289" s="34">
        <v>20</v>
      </c>
      <c r="AI2289" s="34">
        <v>21</v>
      </c>
      <c r="AJ2289" s="34">
        <v>1</v>
      </c>
      <c r="AK2289" s="32">
        <v>0.05</v>
      </c>
      <c r="AL2289" s="35">
        <v>44859.041666666664</v>
      </c>
      <c r="AM2289" s="16"/>
    </row>
    <row r="2290" spans="1:39" ht="74.25" hidden="1" x14ac:dyDescent="0.25">
      <c r="A2290" s="25" t="s">
        <v>367</v>
      </c>
      <c r="B2290" s="25" t="s">
        <v>1136</v>
      </c>
      <c r="C2290" s="39">
        <v>641174</v>
      </c>
      <c r="D2290" s="25" t="s">
        <v>2698</v>
      </c>
      <c r="E2290" s="25" t="s">
        <v>53</v>
      </c>
      <c r="F2290" s="25" t="s">
        <v>54</v>
      </c>
      <c r="G2290" s="25" t="s">
        <v>56</v>
      </c>
      <c r="H2290" s="17"/>
      <c r="I2290" s="17"/>
      <c r="J2290" s="25" t="s">
        <v>64</v>
      </c>
      <c r="K2290" s="25" t="s">
        <v>65</v>
      </c>
      <c r="L2290" s="25" t="s">
        <v>378</v>
      </c>
      <c r="M2290" s="25" t="s">
        <v>499</v>
      </c>
      <c r="N2290" s="26">
        <v>16433.330000000002</v>
      </c>
      <c r="O2290" s="26">
        <v>12029</v>
      </c>
      <c r="P2290" s="27">
        <v>-4404.3300000000017</v>
      </c>
      <c r="Q2290" s="28">
        <v>-0.26801202190913231</v>
      </c>
      <c r="R2290" s="29">
        <v>2236.39</v>
      </c>
      <c r="S2290" s="29">
        <v>1898.17</v>
      </c>
      <c r="T2290" s="30">
        <v>-338.2199999999998</v>
      </c>
      <c r="U2290" s="31">
        <v>-0.15123480251655561</v>
      </c>
      <c r="V2290" s="26">
        <v>561.24</v>
      </c>
      <c r="W2290" s="26">
        <v>291.83</v>
      </c>
      <c r="X2290" s="27">
        <v>-269.41000000000003</v>
      </c>
      <c r="Y2290" s="28">
        <v>-0.48002637018031508</v>
      </c>
      <c r="Z2290" s="29">
        <v>0</v>
      </c>
      <c r="AA2290" s="29">
        <v>0</v>
      </c>
      <c r="AB2290" s="30">
        <v>0</v>
      </c>
      <c r="AC2290" s="19"/>
      <c r="AD2290" s="26">
        <v>13635.7</v>
      </c>
      <c r="AE2290" s="26">
        <v>9839</v>
      </c>
      <c r="AF2290" s="27">
        <v>-3796.7000000000007</v>
      </c>
      <c r="AG2290" s="33">
        <v>-0.27843821732657659</v>
      </c>
      <c r="AH2290" s="34">
        <v>0</v>
      </c>
      <c r="AI2290" s="34">
        <v>0</v>
      </c>
      <c r="AJ2290" s="34">
        <v>0</v>
      </c>
      <c r="AK2290" s="19"/>
      <c r="AL2290" s="35">
        <v>44592.041666666664</v>
      </c>
      <c r="AM2290" s="16"/>
    </row>
    <row r="2291" spans="1:39" ht="74.25" hidden="1" x14ac:dyDescent="0.25">
      <c r="A2291" s="25" t="s">
        <v>367</v>
      </c>
      <c r="B2291" s="25" t="s">
        <v>51</v>
      </c>
      <c r="C2291" s="39">
        <v>641175</v>
      </c>
      <c r="D2291" s="25" t="s">
        <v>566</v>
      </c>
      <c r="E2291" s="25" t="s">
        <v>53</v>
      </c>
      <c r="F2291" s="25" t="s">
        <v>54</v>
      </c>
      <c r="G2291" s="25" t="s">
        <v>74</v>
      </c>
      <c r="H2291" s="17"/>
      <c r="I2291" s="17"/>
      <c r="J2291" s="25" t="s">
        <v>381</v>
      </c>
      <c r="K2291" s="25" t="s">
        <v>65</v>
      </c>
      <c r="L2291" s="25" t="s">
        <v>396</v>
      </c>
      <c r="M2291" s="25" t="s">
        <v>371</v>
      </c>
      <c r="N2291" s="26">
        <v>20616.93</v>
      </c>
      <c r="O2291" s="26">
        <v>16270.4</v>
      </c>
      <c r="P2291" s="27">
        <v>-4346.5300000000007</v>
      </c>
      <c r="Q2291" s="28">
        <v>-0.21082333790724422</v>
      </c>
      <c r="R2291" s="29">
        <v>7760.47</v>
      </c>
      <c r="S2291" s="29">
        <v>5371.77</v>
      </c>
      <c r="T2291" s="30">
        <v>-2388.6999999999998</v>
      </c>
      <c r="U2291" s="31">
        <v>-0.3078035222093507</v>
      </c>
      <c r="V2291" s="26">
        <v>851.77</v>
      </c>
      <c r="W2291" s="26">
        <v>306.27999999999997</v>
      </c>
      <c r="X2291" s="27">
        <v>-545.49</v>
      </c>
      <c r="Y2291" s="28">
        <v>-0.64041936203435201</v>
      </c>
      <c r="Z2291" s="29">
        <v>778.09</v>
      </c>
      <c r="AA2291" s="29">
        <v>405.53</v>
      </c>
      <c r="AB2291" s="30">
        <v>-372.56000000000006</v>
      </c>
      <c r="AC2291" s="32">
        <v>-0.47881350486447588</v>
      </c>
      <c r="AD2291" s="26">
        <v>11226.6</v>
      </c>
      <c r="AE2291" s="26">
        <v>10186.82</v>
      </c>
      <c r="AF2291" s="27">
        <v>-1039.7800000000007</v>
      </c>
      <c r="AG2291" s="33">
        <v>-9.2617533358274148E-2</v>
      </c>
      <c r="AH2291" s="34">
        <v>28.049999999999997</v>
      </c>
      <c r="AI2291" s="34">
        <v>12</v>
      </c>
      <c r="AJ2291" s="34">
        <v>-16.049999999999997</v>
      </c>
      <c r="AK2291" s="32">
        <v>-0.57219251336898391</v>
      </c>
      <c r="AL2291" s="35">
        <v>44403.041666666664</v>
      </c>
      <c r="AM2291" s="16"/>
    </row>
    <row r="2292" spans="1:39" ht="49.5" hidden="1" x14ac:dyDescent="0.25">
      <c r="A2292" s="25" t="s">
        <v>367</v>
      </c>
      <c r="B2292" s="25" t="s">
        <v>51</v>
      </c>
      <c r="C2292" s="39">
        <v>641176</v>
      </c>
      <c r="D2292" s="25" t="s">
        <v>553</v>
      </c>
      <c r="E2292" s="25" t="s">
        <v>53</v>
      </c>
      <c r="F2292" s="25" t="s">
        <v>54</v>
      </c>
      <c r="G2292" s="25" t="s">
        <v>74</v>
      </c>
      <c r="H2292" s="17"/>
      <c r="I2292" s="17"/>
      <c r="J2292" s="25" t="s">
        <v>381</v>
      </c>
      <c r="K2292" s="25" t="s">
        <v>65</v>
      </c>
      <c r="L2292" s="25" t="s">
        <v>396</v>
      </c>
      <c r="M2292" s="25" t="s">
        <v>379</v>
      </c>
      <c r="N2292" s="26">
        <v>7453.43</v>
      </c>
      <c r="O2292" s="26">
        <v>6960.52</v>
      </c>
      <c r="P2292" s="27">
        <v>-492.90999999999985</v>
      </c>
      <c r="Q2292" s="28">
        <v>-6.6131968771424673E-2</v>
      </c>
      <c r="R2292" s="29">
        <v>2873.82</v>
      </c>
      <c r="S2292" s="29">
        <v>3785.78</v>
      </c>
      <c r="T2292" s="30">
        <v>911.96</v>
      </c>
      <c r="U2292" s="31">
        <v>0.31733372305850749</v>
      </c>
      <c r="V2292" s="26">
        <v>222.61</v>
      </c>
      <c r="W2292" s="26">
        <v>220.44</v>
      </c>
      <c r="X2292" s="27">
        <v>-2.1700000000000159</v>
      </c>
      <c r="Y2292" s="28">
        <v>-9.7479897578725827E-3</v>
      </c>
      <c r="Z2292" s="29">
        <v>0</v>
      </c>
      <c r="AA2292" s="29">
        <v>202.76</v>
      </c>
      <c r="AB2292" s="30">
        <v>202.76</v>
      </c>
      <c r="AC2292" s="19"/>
      <c r="AD2292" s="26">
        <v>4357</v>
      </c>
      <c r="AE2292" s="26">
        <v>2751.54</v>
      </c>
      <c r="AF2292" s="27">
        <v>-1605.46</v>
      </c>
      <c r="AG2292" s="33">
        <v>-0.36847831076428739</v>
      </c>
      <c r="AH2292" s="34">
        <v>1</v>
      </c>
      <c r="AI2292" s="34">
        <v>8</v>
      </c>
      <c r="AJ2292" s="34">
        <v>7</v>
      </c>
      <c r="AK2292" s="32">
        <v>7</v>
      </c>
      <c r="AL2292" s="35">
        <v>44452.041666666664</v>
      </c>
      <c r="AM2292" s="16"/>
    </row>
    <row r="2293" spans="1:39" ht="33" hidden="1" x14ac:dyDescent="0.25">
      <c r="A2293" s="25" t="s">
        <v>367</v>
      </c>
      <c r="B2293" s="25" t="s">
        <v>1136</v>
      </c>
      <c r="C2293" s="39">
        <v>641177</v>
      </c>
      <c r="D2293" s="25" t="s">
        <v>5735</v>
      </c>
      <c r="E2293" s="25" t="s">
        <v>53</v>
      </c>
      <c r="F2293" s="25" t="s">
        <v>63</v>
      </c>
      <c r="G2293" s="25" t="s">
        <v>56</v>
      </c>
      <c r="H2293" s="17"/>
      <c r="I2293" s="17"/>
      <c r="J2293" s="25" t="s">
        <v>381</v>
      </c>
      <c r="K2293" s="25" t="s">
        <v>65</v>
      </c>
      <c r="L2293" s="25" t="s">
        <v>396</v>
      </c>
      <c r="M2293" s="25" t="s">
        <v>419</v>
      </c>
      <c r="N2293" s="26">
        <v>0</v>
      </c>
      <c r="O2293" s="26">
        <v>0</v>
      </c>
      <c r="P2293" s="27">
        <v>0</v>
      </c>
      <c r="Q2293" s="18"/>
      <c r="R2293" s="29">
        <v>0</v>
      </c>
      <c r="S2293" s="29">
        <v>0</v>
      </c>
      <c r="T2293" s="30">
        <v>0</v>
      </c>
      <c r="U2293" s="19"/>
      <c r="V2293" s="26">
        <v>0</v>
      </c>
      <c r="W2293" s="26">
        <v>0</v>
      </c>
      <c r="X2293" s="27">
        <v>0</v>
      </c>
      <c r="Y2293" s="18"/>
      <c r="Z2293" s="29">
        <v>0</v>
      </c>
      <c r="AA2293" s="29">
        <v>0</v>
      </c>
      <c r="AB2293" s="30">
        <v>0</v>
      </c>
      <c r="AC2293" s="19"/>
      <c r="AD2293" s="26">
        <v>0</v>
      </c>
      <c r="AE2293" s="26">
        <v>0</v>
      </c>
      <c r="AF2293" s="27">
        <v>0</v>
      </c>
      <c r="AG2293" s="18"/>
      <c r="AH2293" s="34">
        <v>0</v>
      </c>
      <c r="AI2293" s="34">
        <v>0</v>
      </c>
      <c r="AJ2293" s="34">
        <v>0</v>
      </c>
      <c r="AK2293" s="19"/>
      <c r="AL2293" s="35">
        <v>44924.041666666664</v>
      </c>
      <c r="AM2293" s="16"/>
    </row>
    <row r="2294" spans="1:39" ht="74.25" hidden="1" x14ac:dyDescent="0.25">
      <c r="A2294" s="25" t="s">
        <v>367</v>
      </c>
      <c r="B2294" s="25" t="s">
        <v>1136</v>
      </c>
      <c r="C2294" s="39">
        <v>641224</v>
      </c>
      <c r="D2294" s="25" t="s">
        <v>2704</v>
      </c>
      <c r="E2294" s="25" t="s">
        <v>53</v>
      </c>
      <c r="F2294" s="25" t="s">
        <v>54</v>
      </c>
      <c r="G2294" s="25" t="s">
        <v>56</v>
      </c>
      <c r="H2294" s="17"/>
      <c r="I2294" s="17"/>
      <c r="J2294" s="25" t="s">
        <v>64</v>
      </c>
      <c r="K2294" s="25" t="s">
        <v>65</v>
      </c>
      <c r="L2294" s="25" t="s">
        <v>378</v>
      </c>
      <c r="M2294" s="25" t="s">
        <v>499</v>
      </c>
      <c r="N2294" s="26">
        <v>8551.51</v>
      </c>
      <c r="O2294" s="26">
        <v>6821.8</v>
      </c>
      <c r="P2294" s="27">
        <v>-1729.71</v>
      </c>
      <c r="Q2294" s="28">
        <v>-0.20226954070099901</v>
      </c>
      <c r="R2294" s="29">
        <v>1321.15</v>
      </c>
      <c r="S2294" s="29">
        <v>1227.23</v>
      </c>
      <c r="T2294" s="30">
        <v>-93.920000000000073</v>
      </c>
      <c r="U2294" s="31">
        <v>-7.1089581046815328E-2</v>
      </c>
      <c r="V2294" s="26">
        <v>262.36</v>
      </c>
      <c r="W2294" s="26">
        <v>234.57</v>
      </c>
      <c r="X2294" s="27">
        <v>-27.79000000000002</v>
      </c>
      <c r="Y2294" s="28">
        <v>-0.10592315901814309</v>
      </c>
      <c r="Z2294" s="29">
        <v>0</v>
      </c>
      <c r="AA2294" s="29">
        <v>0</v>
      </c>
      <c r="AB2294" s="30">
        <v>0</v>
      </c>
      <c r="AC2294" s="19"/>
      <c r="AD2294" s="26">
        <v>6968</v>
      </c>
      <c r="AE2294" s="26">
        <v>5360</v>
      </c>
      <c r="AF2294" s="27">
        <v>-1608</v>
      </c>
      <c r="AG2294" s="33">
        <v>-0.23076923076923078</v>
      </c>
      <c r="AH2294" s="34">
        <v>0</v>
      </c>
      <c r="AI2294" s="34">
        <v>0</v>
      </c>
      <c r="AJ2294" s="34">
        <v>0</v>
      </c>
      <c r="AK2294" s="19"/>
      <c r="AL2294" s="35">
        <v>44592.041666666664</v>
      </c>
      <c r="AM2294" s="16"/>
    </row>
    <row r="2295" spans="1:39" ht="41.25" hidden="1" x14ac:dyDescent="0.25">
      <c r="A2295" s="25" t="s">
        <v>367</v>
      </c>
      <c r="B2295" s="25" t="s">
        <v>51</v>
      </c>
      <c r="C2295" s="39">
        <v>641256</v>
      </c>
      <c r="D2295" s="25" t="s">
        <v>557</v>
      </c>
      <c r="E2295" s="25" t="s">
        <v>53</v>
      </c>
      <c r="F2295" s="25" t="s">
        <v>54</v>
      </c>
      <c r="G2295" s="25" t="s">
        <v>74</v>
      </c>
      <c r="H2295" s="17"/>
      <c r="I2295" s="17"/>
      <c r="J2295" s="25" t="s">
        <v>381</v>
      </c>
      <c r="K2295" s="25" t="s">
        <v>58</v>
      </c>
      <c r="L2295" s="25" t="s">
        <v>382</v>
      </c>
      <c r="M2295" s="25" t="s">
        <v>379</v>
      </c>
      <c r="N2295" s="26">
        <v>56074.97</v>
      </c>
      <c r="O2295" s="26">
        <v>38198.93</v>
      </c>
      <c r="P2295" s="27">
        <v>-17876.04</v>
      </c>
      <c r="Q2295" s="28">
        <v>-0.31878822226743947</v>
      </c>
      <c r="R2295" s="29">
        <v>1778.72</v>
      </c>
      <c r="S2295" s="29">
        <v>3915.95</v>
      </c>
      <c r="T2295" s="30">
        <v>2137.2299999999996</v>
      </c>
      <c r="U2295" s="31">
        <v>1.2015550508230635</v>
      </c>
      <c r="V2295" s="26">
        <v>6275.13</v>
      </c>
      <c r="W2295" s="26">
        <v>3539.36</v>
      </c>
      <c r="X2295" s="27">
        <v>-2735.77</v>
      </c>
      <c r="Y2295" s="28">
        <v>-0.43597025081552093</v>
      </c>
      <c r="Z2295" s="29">
        <v>0</v>
      </c>
      <c r="AA2295" s="29">
        <v>0</v>
      </c>
      <c r="AB2295" s="30">
        <v>0</v>
      </c>
      <c r="AC2295" s="19"/>
      <c r="AD2295" s="26">
        <v>48021.120000000003</v>
      </c>
      <c r="AE2295" s="26">
        <v>30743.62</v>
      </c>
      <c r="AF2295" s="27">
        <v>-17277.500000000004</v>
      </c>
      <c r="AG2295" s="33">
        <v>-0.35978960923860176</v>
      </c>
      <c r="AH2295" s="34">
        <v>4</v>
      </c>
      <c r="AI2295" s="34">
        <v>0</v>
      </c>
      <c r="AJ2295" s="34">
        <v>-4</v>
      </c>
      <c r="AK2295" s="32">
        <v>-1</v>
      </c>
      <c r="AL2295" s="35">
        <v>44428.041666666664</v>
      </c>
      <c r="AM2295" s="16"/>
    </row>
    <row r="2296" spans="1:39" ht="49.5" hidden="1" x14ac:dyDescent="0.25">
      <c r="A2296" s="25" t="s">
        <v>367</v>
      </c>
      <c r="B2296" s="25" t="s">
        <v>51</v>
      </c>
      <c r="C2296" s="39">
        <v>641275</v>
      </c>
      <c r="D2296" s="25" t="s">
        <v>554</v>
      </c>
      <c r="E2296" s="25" t="s">
        <v>53</v>
      </c>
      <c r="F2296" s="25" t="s">
        <v>54</v>
      </c>
      <c r="G2296" s="25" t="s">
        <v>74</v>
      </c>
      <c r="H2296" s="17"/>
      <c r="I2296" s="17"/>
      <c r="J2296" s="25" t="s">
        <v>381</v>
      </c>
      <c r="K2296" s="25" t="s">
        <v>65</v>
      </c>
      <c r="L2296" s="25" t="s">
        <v>404</v>
      </c>
      <c r="M2296" s="25" t="s">
        <v>379</v>
      </c>
      <c r="N2296" s="26">
        <v>65055.91</v>
      </c>
      <c r="O2296" s="26">
        <v>49971.08</v>
      </c>
      <c r="P2296" s="27">
        <v>-15084.830000000002</v>
      </c>
      <c r="Q2296" s="28">
        <v>-0.23187485963996202</v>
      </c>
      <c r="R2296" s="29">
        <v>5151.43</v>
      </c>
      <c r="S2296" s="29">
        <v>7367.8</v>
      </c>
      <c r="T2296" s="30">
        <v>2216.37</v>
      </c>
      <c r="U2296" s="31">
        <v>0.43024364108606733</v>
      </c>
      <c r="V2296" s="26">
        <v>3472.76</v>
      </c>
      <c r="W2296" s="26">
        <v>3446.41</v>
      </c>
      <c r="X2296" s="27">
        <v>-26.350000000000364</v>
      </c>
      <c r="Y2296" s="28">
        <v>-7.5876248286666408E-3</v>
      </c>
      <c r="Z2296" s="29">
        <v>586</v>
      </c>
      <c r="AA2296" s="29">
        <v>418.2</v>
      </c>
      <c r="AB2296" s="30">
        <v>-167.8</v>
      </c>
      <c r="AC2296" s="32">
        <v>-0.28634812286689421</v>
      </c>
      <c r="AD2296" s="26">
        <v>55845.72</v>
      </c>
      <c r="AE2296" s="26">
        <v>38738.67</v>
      </c>
      <c r="AF2296" s="27">
        <v>-17107.050000000003</v>
      </c>
      <c r="AG2296" s="33">
        <v>-0.30632696650701258</v>
      </c>
      <c r="AH2296" s="34">
        <v>41</v>
      </c>
      <c r="AI2296" s="34">
        <v>16</v>
      </c>
      <c r="AJ2296" s="34">
        <v>-25</v>
      </c>
      <c r="AK2296" s="32">
        <v>-0.6097560975609756</v>
      </c>
      <c r="AL2296" s="35">
        <v>44498.041666666664</v>
      </c>
      <c r="AM2296" s="16"/>
    </row>
    <row r="2297" spans="1:39" ht="33" hidden="1" x14ac:dyDescent="0.25">
      <c r="A2297" s="25" t="s">
        <v>367</v>
      </c>
      <c r="B2297" s="25" t="s">
        <v>1136</v>
      </c>
      <c r="C2297" s="39">
        <v>641298</v>
      </c>
      <c r="D2297" s="25" t="s">
        <v>5291</v>
      </c>
      <c r="E2297" s="25" t="s">
        <v>53</v>
      </c>
      <c r="F2297" s="25" t="s">
        <v>54</v>
      </c>
      <c r="G2297" s="25" t="s">
        <v>75</v>
      </c>
      <c r="H2297" s="25" t="s">
        <v>423</v>
      </c>
      <c r="I2297" s="17"/>
      <c r="J2297" s="25" t="s">
        <v>5380</v>
      </c>
      <c r="K2297" s="25" t="s">
        <v>65</v>
      </c>
      <c r="L2297" s="25" t="s">
        <v>373</v>
      </c>
      <c r="M2297" s="25" t="s">
        <v>371</v>
      </c>
      <c r="N2297" s="26">
        <v>50239.11</v>
      </c>
      <c r="O2297" s="26">
        <v>140717.43</v>
      </c>
      <c r="P2297" s="27">
        <v>90478.319999999992</v>
      </c>
      <c r="Q2297" s="28">
        <v>1.8009538783628929</v>
      </c>
      <c r="R2297" s="29">
        <v>33092.94</v>
      </c>
      <c r="S2297" s="29">
        <v>12108.81</v>
      </c>
      <c r="T2297" s="30">
        <v>-20984.130000000005</v>
      </c>
      <c r="U2297" s="31">
        <v>-0.63409687987830643</v>
      </c>
      <c r="V2297" s="26">
        <v>4331.37</v>
      </c>
      <c r="W2297" s="26">
        <v>1407.31</v>
      </c>
      <c r="X2297" s="27">
        <v>-2924.06</v>
      </c>
      <c r="Y2297" s="28">
        <v>-0.67508894414469323</v>
      </c>
      <c r="Z2297" s="29">
        <v>2814.8</v>
      </c>
      <c r="AA2297" s="29">
        <v>2310</v>
      </c>
      <c r="AB2297" s="30">
        <v>-504.80000000000018</v>
      </c>
      <c r="AC2297" s="32">
        <v>-0.17933778598834735</v>
      </c>
      <c r="AD2297" s="26">
        <v>10000</v>
      </c>
      <c r="AE2297" s="26">
        <v>57.65</v>
      </c>
      <c r="AF2297" s="27">
        <v>-9942.35</v>
      </c>
      <c r="AG2297" s="33">
        <v>-0.99423500000000009</v>
      </c>
      <c r="AH2297" s="34">
        <v>120.04000000000002</v>
      </c>
      <c r="AI2297" s="34">
        <v>90.25</v>
      </c>
      <c r="AJ2297" s="34">
        <v>-29.79000000000002</v>
      </c>
      <c r="AK2297" s="32">
        <v>-0.24816727757414209</v>
      </c>
      <c r="AL2297" s="35">
        <v>44828.041666666664</v>
      </c>
      <c r="AM2297" s="16"/>
    </row>
    <row r="2298" spans="1:39" ht="41.25" hidden="1" x14ac:dyDescent="0.25">
      <c r="A2298" s="25" t="s">
        <v>367</v>
      </c>
      <c r="B2298" s="25" t="s">
        <v>51</v>
      </c>
      <c r="C2298" s="39">
        <v>641328</v>
      </c>
      <c r="D2298" s="25" t="s">
        <v>556</v>
      </c>
      <c r="E2298" s="25" t="s">
        <v>53</v>
      </c>
      <c r="F2298" s="25" t="s">
        <v>54</v>
      </c>
      <c r="G2298" s="25" t="s">
        <v>74</v>
      </c>
      <c r="H2298" s="17"/>
      <c r="I2298" s="17"/>
      <c r="J2298" s="25" t="s">
        <v>185</v>
      </c>
      <c r="K2298" s="25" t="s">
        <v>65</v>
      </c>
      <c r="L2298" s="25" t="s">
        <v>373</v>
      </c>
      <c r="M2298" s="25" t="s">
        <v>374</v>
      </c>
      <c r="N2298" s="26">
        <v>29863.15</v>
      </c>
      <c r="O2298" s="26">
        <v>23787.08</v>
      </c>
      <c r="P2298" s="27">
        <v>-6076.07</v>
      </c>
      <c r="Q2298" s="28">
        <v>-0.20346380070421236</v>
      </c>
      <c r="R2298" s="29">
        <v>10734.3</v>
      </c>
      <c r="S2298" s="29">
        <v>8919.44</v>
      </c>
      <c r="T2298" s="30">
        <v>-1814.8599999999988</v>
      </c>
      <c r="U2298" s="31">
        <v>-0.16907110850265028</v>
      </c>
      <c r="V2298" s="26">
        <v>70.87</v>
      </c>
      <c r="W2298" s="26">
        <v>212.64</v>
      </c>
      <c r="X2298" s="27">
        <v>141.76999999999998</v>
      </c>
      <c r="Y2298" s="28">
        <v>2.0004233102864397</v>
      </c>
      <c r="Z2298" s="29">
        <v>1485.3</v>
      </c>
      <c r="AA2298" s="29">
        <v>634</v>
      </c>
      <c r="AB2298" s="30">
        <v>-851.3</v>
      </c>
      <c r="AC2298" s="32">
        <v>-0.57315020534572136</v>
      </c>
      <c r="AD2298" s="26">
        <v>17572.68</v>
      </c>
      <c r="AE2298" s="26">
        <v>14021</v>
      </c>
      <c r="AF2298" s="27">
        <v>-3551.6800000000003</v>
      </c>
      <c r="AG2298" s="33">
        <v>-0.20211373563964063</v>
      </c>
      <c r="AH2298" s="34">
        <v>64</v>
      </c>
      <c r="AI2298" s="34">
        <v>68</v>
      </c>
      <c r="AJ2298" s="34">
        <v>4</v>
      </c>
      <c r="AK2298" s="32">
        <v>6.25E-2</v>
      </c>
      <c r="AL2298" s="35">
        <v>44440.041666666664</v>
      </c>
      <c r="AM2298" s="16"/>
    </row>
    <row r="2299" spans="1:39" ht="66" hidden="1" x14ac:dyDescent="0.25">
      <c r="A2299" s="25" t="s">
        <v>367</v>
      </c>
      <c r="B2299" s="25" t="s">
        <v>51</v>
      </c>
      <c r="C2299" s="39">
        <v>641379</v>
      </c>
      <c r="D2299" s="25" t="s">
        <v>558</v>
      </c>
      <c r="E2299" s="25" t="s">
        <v>53</v>
      </c>
      <c r="F2299" s="25" t="s">
        <v>54</v>
      </c>
      <c r="G2299" s="25" t="s">
        <v>74</v>
      </c>
      <c r="H2299" s="17"/>
      <c r="I2299" s="17"/>
      <c r="J2299" s="25" t="s">
        <v>381</v>
      </c>
      <c r="K2299" s="25" t="s">
        <v>65</v>
      </c>
      <c r="L2299" s="25" t="s">
        <v>396</v>
      </c>
      <c r="M2299" s="25" t="s">
        <v>374</v>
      </c>
      <c r="N2299" s="26">
        <v>28327.65</v>
      </c>
      <c r="O2299" s="26">
        <v>30407.32</v>
      </c>
      <c r="P2299" s="27">
        <v>2079.6699999999983</v>
      </c>
      <c r="Q2299" s="28">
        <v>7.3414843801021201E-2</v>
      </c>
      <c r="R2299" s="29">
        <v>4968.58</v>
      </c>
      <c r="S2299" s="29">
        <v>8923.23</v>
      </c>
      <c r="T2299" s="30">
        <v>3954.6499999999996</v>
      </c>
      <c r="U2299" s="31">
        <v>0.79593163439050996</v>
      </c>
      <c r="V2299" s="26">
        <v>1350.6</v>
      </c>
      <c r="W2299" s="26">
        <v>290.88</v>
      </c>
      <c r="X2299" s="27">
        <v>-1059.7199999999998</v>
      </c>
      <c r="Y2299" s="28">
        <v>-0.78462905375388703</v>
      </c>
      <c r="Z2299" s="29">
        <v>601.54999999999995</v>
      </c>
      <c r="AA2299" s="29">
        <v>796.8</v>
      </c>
      <c r="AB2299" s="30">
        <v>195.25</v>
      </c>
      <c r="AC2299" s="32">
        <v>0.32457817305294656</v>
      </c>
      <c r="AD2299" s="26">
        <v>21406.92</v>
      </c>
      <c r="AE2299" s="26">
        <v>20396.41</v>
      </c>
      <c r="AF2299" s="27">
        <v>-1010.5099999999984</v>
      </c>
      <c r="AG2299" s="33">
        <v>-4.7204829092648476E-2</v>
      </c>
      <c r="AH2299" s="34">
        <v>29.450000000000003</v>
      </c>
      <c r="AI2299" s="34">
        <v>26</v>
      </c>
      <c r="AJ2299" s="34">
        <v>-3.4500000000000028</v>
      </c>
      <c r="AK2299" s="32">
        <v>-0.11714770797962656</v>
      </c>
      <c r="AL2299" s="35">
        <v>44358.041666666664</v>
      </c>
      <c r="AM2299" s="16"/>
    </row>
    <row r="2300" spans="1:39" ht="74.25" hidden="1" x14ac:dyDescent="0.25">
      <c r="A2300" s="25" t="s">
        <v>367</v>
      </c>
      <c r="B2300" s="25" t="s">
        <v>1136</v>
      </c>
      <c r="C2300" s="39">
        <v>641401</v>
      </c>
      <c r="D2300" s="25" t="s">
        <v>2586</v>
      </c>
      <c r="E2300" s="25" t="s">
        <v>53</v>
      </c>
      <c r="F2300" s="25" t="s">
        <v>54</v>
      </c>
      <c r="G2300" s="25" t="s">
        <v>56</v>
      </c>
      <c r="H2300" s="17"/>
      <c r="I2300" s="17"/>
      <c r="J2300" s="25" t="s">
        <v>64</v>
      </c>
      <c r="K2300" s="25" t="s">
        <v>65</v>
      </c>
      <c r="L2300" s="25" t="s">
        <v>378</v>
      </c>
      <c r="M2300" s="25" t="s">
        <v>499</v>
      </c>
      <c r="N2300" s="26">
        <v>16611.59</v>
      </c>
      <c r="O2300" s="26">
        <v>11919.35</v>
      </c>
      <c r="P2300" s="27">
        <v>-4692.24</v>
      </c>
      <c r="Q2300" s="28">
        <v>-0.28246784323475355</v>
      </c>
      <c r="R2300" s="29">
        <v>2338.81</v>
      </c>
      <c r="S2300" s="29">
        <v>1438.53</v>
      </c>
      <c r="T2300" s="30">
        <v>-900.28</v>
      </c>
      <c r="U2300" s="31">
        <v>-0.38493079814093489</v>
      </c>
      <c r="V2300" s="26">
        <v>360.64</v>
      </c>
      <c r="W2300" s="26">
        <v>278.68</v>
      </c>
      <c r="X2300" s="27">
        <v>-81.95999999999998</v>
      </c>
      <c r="Y2300" s="28">
        <v>-0.22726264418810999</v>
      </c>
      <c r="Z2300" s="29">
        <v>141.24</v>
      </c>
      <c r="AA2300" s="29">
        <v>0</v>
      </c>
      <c r="AB2300" s="30">
        <v>-141.24</v>
      </c>
      <c r="AC2300" s="32">
        <v>-1</v>
      </c>
      <c r="AD2300" s="26">
        <v>13770.9</v>
      </c>
      <c r="AE2300" s="26">
        <v>10202.14</v>
      </c>
      <c r="AF2300" s="27">
        <v>-3568.76</v>
      </c>
      <c r="AG2300" s="33">
        <v>-0.25915227036722366</v>
      </c>
      <c r="AH2300" s="34">
        <v>3.3599999999999994</v>
      </c>
      <c r="AI2300" s="34">
        <v>0</v>
      </c>
      <c r="AJ2300" s="34">
        <v>-3.3599999999999994</v>
      </c>
      <c r="AK2300" s="32">
        <v>-1</v>
      </c>
      <c r="AL2300" s="35">
        <v>44592.041666666664</v>
      </c>
      <c r="AM2300" s="16"/>
    </row>
    <row r="2301" spans="1:39" ht="33" hidden="1" x14ac:dyDescent="0.25">
      <c r="A2301" s="25" t="s">
        <v>367</v>
      </c>
      <c r="B2301" s="25" t="s">
        <v>51</v>
      </c>
      <c r="C2301" s="39">
        <v>641446</v>
      </c>
      <c r="D2301" s="25" t="s">
        <v>555</v>
      </c>
      <c r="E2301" s="25" t="s">
        <v>53</v>
      </c>
      <c r="F2301" s="25" t="s">
        <v>54</v>
      </c>
      <c r="G2301" s="25" t="s">
        <v>75</v>
      </c>
      <c r="H2301" s="17"/>
      <c r="I2301" s="17"/>
      <c r="J2301" s="25" t="s">
        <v>376</v>
      </c>
      <c r="K2301" s="25" t="s">
        <v>65</v>
      </c>
      <c r="L2301" s="25" t="s">
        <v>488</v>
      </c>
      <c r="M2301" s="25" t="s">
        <v>374</v>
      </c>
      <c r="N2301" s="26">
        <v>7964.18</v>
      </c>
      <c r="O2301" s="26">
        <v>5848.06</v>
      </c>
      <c r="P2301" s="27">
        <v>-2116.12</v>
      </c>
      <c r="Q2301" s="28">
        <v>-0.26570469276184111</v>
      </c>
      <c r="R2301" s="29">
        <v>6538.73</v>
      </c>
      <c r="S2301" s="29">
        <v>4296.9799999999996</v>
      </c>
      <c r="T2301" s="30">
        <v>-2241.75</v>
      </c>
      <c r="U2301" s="31">
        <v>-0.3428418056717436</v>
      </c>
      <c r="V2301" s="26">
        <v>529.45000000000005</v>
      </c>
      <c r="W2301" s="26">
        <v>1037.58</v>
      </c>
      <c r="X2301" s="27">
        <v>508.12999999999988</v>
      </c>
      <c r="Y2301" s="28">
        <v>0.9597317971479834</v>
      </c>
      <c r="Z2301" s="29">
        <v>896</v>
      </c>
      <c r="AA2301" s="29">
        <v>513.5</v>
      </c>
      <c r="AB2301" s="30">
        <v>-382.5</v>
      </c>
      <c r="AC2301" s="32">
        <v>-0.42689732142857145</v>
      </c>
      <c r="AD2301" s="26">
        <v>0</v>
      </c>
      <c r="AE2301" s="26">
        <v>0</v>
      </c>
      <c r="AF2301" s="27">
        <v>0</v>
      </c>
      <c r="AG2301" s="18"/>
      <c r="AH2301" s="34">
        <v>56</v>
      </c>
      <c r="AI2301" s="34">
        <v>43</v>
      </c>
      <c r="AJ2301" s="34">
        <v>-13</v>
      </c>
      <c r="AK2301" s="32">
        <v>-0.23214285714285715</v>
      </c>
      <c r="AL2301" s="35">
        <v>44347.041666666664</v>
      </c>
      <c r="AM2301" s="16"/>
    </row>
    <row r="2302" spans="1:39" ht="41.25" hidden="1" x14ac:dyDescent="0.25">
      <c r="A2302" s="25" t="s">
        <v>367</v>
      </c>
      <c r="B2302" s="25" t="s">
        <v>1136</v>
      </c>
      <c r="C2302" s="39">
        <v>641473</v>
      </c>
      <c r="D2302" s="25" t="s">
        <v>5224</v>
      </c>
      <c r="E2302" s="25" t="s">
        <v>171</v>
      </c>
      <c r="F2302" s="25" t="s">
        <v>54</v>
      </c>
      <c r="G2302" s="25" t="s">
        <v>69</v>
      </c>
      <c r="H2302" s="25" t="s">
        <v>74</v>
      </c>
      <c r="I2302" s="25" t="s">
        <v>75</v>
      </c>
      <c r="J2302" s="25" t="s">
        <v>185</v>
      </c>
      <c r="K2302" s="25" t="s">
        <v>65</v>
      </c>
      <c r="L2302" s="25" t="s">
        <v>373</v>
      </c>
      <c r="M2302" s="25" t="s">
        <v>374</v>
      </c>
      <c r="N2302" s="26">
        <v>548339</v>
      </c>
      <c r="O2302" s="26">
        <v>614613.53</v>
      </c>
      <c r="P2302" s="27">
        <v>66274.530000000028</v>
      </c>
      <c r="Q2302" s="28">
        <v>0.12086415520325935</v>
      </c>
      <c r="R2302" s="29">
        <v>14499.68</v>
      </c>
      <c r="S2302" s="29">
        <v>73665.09</v>
      </c>
      <c r="T2302" s="30">
        <v>59165.409999999996</v>
      </c>
      <c r="U2302" s="31">
        <v>4.080463155048939</v>
      </c>
      <c r="V2302" s="26">
        <v>0</v>
      </c>
      <c r="W2302" s="26">
        <v>724.94</v>
      </c>
      <c r="X2302" s="27">
        <v>724.94</v>
      </c>
      <c r="Y2302" s="18"/>
      <c r="Z2302" s="29">
        <v>3304.32</v>
      </c>
      <c r="AA2302" s="29">
        <v>2438.5</v>
      </c>
      <c r="AB2302" s="30">
        <v>-865.82000000000016</v>
      </c>
      <c r="AC2302" s="32">
        <v>-0.26202668022467562</v>
      </c>
      <c r="AD2302" s="26">
        <v>530535</v>
      </c>
      <c r="AE2302" s="26">
        <v>537785</v>
      </c>
      <c r="AF2302" s="27">
        <v>7250</v>
      </c>
      <c r="AG2302" s="33">
        <v>1.3665450912757877E-2</v>
      </c>
      <c r="AH2302" s="34">
        <v>139.91999999999999</v>
      </c>
      <c r="AI2302" s="34">
        <v>125</v>
      </c>
      <c r="AJ2302" s="34">
        <v>-14.919999999999987</v>
      </c>
      <c r="AK2302" s="32">
        <v>-0.1066323613493424</v>
      </c>
      <c r="AL2302" s="35">
        <v>44825.041666666664</v>
      </c>
      <c r="AM2302" s="16"/>
    </row>
    <row r="2303" spans="1:39" ht="82.5" hidden="1" x14ac:dyDescent="0.25">
      <c r="A2303" s="25" t="s">
        <v>367</v>
      </c>
      <c r="B2303" s="25" t="s">
        <v>1136</v>
      </c>
      <c r="C2303" s="39">
        <v>641479</v>
      </c>
      <c r="D2303" s="25" t="s">
        <v>2706</v>
      </c>
      <c r="E2303" s="25" t="s">
        <v>53</v>
      </c>
      <c r="F2303" s="25" t="s">
        <v>54</v>
      </c>
      <c r="G2303" s="25" t="s">
        <v>56</v>
      </c>
      <c r="H2303" s="17"/>
      <c r="I2303" s="17"/>
      <c r="J2303" s="25" t="s">
        <v>64</v>
      </c>
      <c r="K2303" s="25" t="s">
        <v>65</v>
      </c>
      <c r="L2303" s="25" t="s">
        <v>378</v>
      </c>
      <c r="M2303" s="25" t="s">
        <v>499</v>
      </c>
      <c r="N2303" s="26">
        <v>11756.79</v>
      </c>
      <c r="O2303" s="26">
        <v>8826.25</v>
      </c>
      <c r="P2303" s="27">
        <v>-2930.5400000000009</v>
      </c>
      <c r="Q2303" s="28">
        <v>-0.24926361702471514</v>
      </c>
      <c r="R2303" s="29">
        <v>1910.76</v>
      </c>
      <c r="S2303" s="29">
        <v>1642.01</v>
      </c>
      <c r="T2303" s="30">
        <v>-268.75</v>
      </c>
      <c r="U2303" s="31">
        <v>-0.14065084050325524</v>
      </c>
      <c r="V2303" s="26">
        <v>280.63</v>
      </c>
      <c r="W2303" s="26">
        <v>308.25</v>
      </c>
      <c r="X2303" s="27">
        <v>27.620000000000005</v>
      </c>
      <c r="Y2303" s="28">
        <v>9.8421408972668656E-2</v>
      </c>
      <c r="Z2303" s="29">
        <v>0</v>
      </c>
      <c r="AA2303" s="29">
        <v>0</v>
      </c>
      <c r="AB2303" s="30">
        <v>0</v>
      </c>
      <c r="AC2303" s="19"/>
      <c r="AD2303" s="26">
        <v>9565.4</v>
      </c>
      <c r="AE2303" s="26">
        <v>6875.99</v>
      </c>
      <c r="AF2303" s="27">
        <v>-2689.41</v>
      </c>
      <c r="AG2303" s="33">
        <v>-0.28116022330482782</v>
      </c>
      <c r="AH2303" s="34">
        <v>0</v>
      </c>
      <c r="AI2303" s="34">
        <v>0</v>
      </c>
      <c r="AJ2303" s="34">
        <v>0</v>
      </c>
      <c r="AK2303" s="19"/>
      <c r="AL2303" s="35">
        <v>44662</v>
      </c>
      <c r="AM2303" s="16"/>
    </row>
    <row r="2304" spans="1:39" ht="74.25" hidden="1" x14ac:dyDescent="0.25">
      <c r="A2304" s="25" t="s">
        <v>367</v>
      </c>
      <c r="B2304" s="25" t="s">
        <v>1136</v>
      </c>
      <c r="C2304" s="39">
        <v>641480</v>
      </c>
      <c r="D2304" s="25" t="s">
        <v>2705</v>
      </c>
      <c r="E2304" s="25" t="s">
        <v>53</v>
      </c>
      <c r="F2304" s="25" t="s">
        <v>54</v>
      </c>
      <c r="G2304" s="25" t="s">
        <v>56</v>
      </c>
      <c r="H2304" s="17"/>
      <c r="I2304" s="17"/>
      <c r="J2304" s="25" t="s">
        <v>64</v>
      </c>
      <c r="K2304" s="25" t="s">
        <v>65</v>
      </c>
      <c r="L2304" s="25" t="s">
        <v>378</v>
      </c>
      <c r="M2304" s="25" t="s">
        <v>499</v>
      </c>
      <c r="N2304" s="26">
        <v>8700.8700000000008</v>
      </c>
      <c r="O2304" s="26">
        <v>7969.63</v>
      </c>
      <c r="P2304" s="27">
        <v>-731.24000000000069</v>
      </c>
      <c r="Q2304" s="28">
        <v>-8.404217049559419E-2</v>
      </c>
      <c r="R2304" s="29">
        <v>1924.54</v>
      </c>
      <c r="S2304" s="29">
        <v>1474.71</v>
      </c>
      <c r="T2304" s="30">
        <v>-449.82999999999993</v>
      </c>
      <c r="U2304" s="31">
        <v>-0.23373377534371848</v>
      </c>
      <c r="V2304" s="26">
        <v>471.89</v>
      </c>
      <c r="W2304" s="26">
        <v>224.49</v>
      </c>
      <c r="X2304" s="27">
        <v>-247.39999999999998</v>
      </c>
      <c r="Y2304" s="28">
        <v>-0.52427472504185291</v>
      </c>
      <c r="Z2304" s="29">
        <v>143.63999999999999</v>
      </c>
      <c r="AA2304" s="29">
        <v>0</v>
      </c>
      <c r="AB2304" s="30">
        <v>-143.63999999999999</v>
      </c>
      <c r="AC2304" s="32">
        <v>-1</v>
      </c>
      <c r="AD2304" s="26">
        <v>6160.8</v>
      </c>
      <c r="AE2304" s="26">
        <v>6270.43</v>
      </c>
      <c r="AF2304" s="27">
        <v>109.63000000000011</v>
      </c>
      <c r="AG2304" s="33">
        <v>1.779476691338789E-2</v>
      </c>
      <c r="AH2304" s="34">
        <v>3.1500000000000004</v>
      </c>
      <c r="AI2304" s="34">
        <v>2</v>
      </c>
      <c r="AJ2304" s="34">
        <v>-1.1500000000000004</v>
      </c>
      <c r="AK2304" s="32">
        <v>-0.36507936507936517</v>
      </c>
      <c r="AL2304" s="35">
        <v>44634.041666666664</v>
      </c>
      <c r="AM2304" s="16"/>
    </row>
    <row r="2305" spans="1:39" ht="33" hidden="1" x14ac:dyDescent="0.25">
      <c r="A2305" s="25" t="s">
        <v>367</v>
      </c>
      <c r="B2305" s="25" t="s">
        <v>51</v>
      </c>
      <c r="C2305" s="39">
        <v>641523</v>
      </c>
      <c r="D2305" s="25" t="s">
        <v>410</v>
      </c>
      <c r="E2305" s="25" t="s">
        <v>53</v>
      </c>
      <c r="F2305" s="25" t="s">
        <v>54</v>
      </c>
      <c r="G2305" s="25" t="s">
        <v>69</v>
      </c>
      <c r="H2305" s="17"/>
      <c r="I2305" s="17"/>
      <c r="J2305" s="25" t="s">
        <v>411</v>
      </c>
      <c r="K2305" s="25" t="s">
        <v>65</v>
      </c>
      <c r="L2305" s="25" t="s">
        <v>370</v>
      </c>
      <c r="M2305" s="25" t="s">
        <v>371</v>
      </c>
      <c r="N2305" s="26">
        <v>73029.83</v>
      </c>
      <c r="O2305" s="26">
        <v>65179.67</v>
      </c>
      <c r="P2305" s="27">
        <v>-7850.1600000000035</v>
      </c>
      <c r="Q2305" s="28">
        <v>-0.10749251367557618</v>
      </c>
      <c r="R2305" s="29">
        <v>29279.7</v>
      </c>
      <c r="S2305" s="29">
        <v>23068.05</v>
      </c>
      <c r="T2305" s="30">
        <v>-6211.6500000000015</v>
      </c>
      <c r="U2305" s="31">
        <v>-0.21214869004805381</v>
      </c>
      <c r="V2305" s="26">
        <v>29853.46</v>
      </c>
      <c r="W2305" s="26">
        <v>29405.62</v>
      </c>
      <c r="X2305" s="27">
        <v>-447.84000000000015</v>
      </c>
      <c r="Y2305" s="28">
        <v>-1.5001276233977574E-2</v>
      </c>
      <c r="Z2305" s="29">
        <v>5855.67</v>
      </c>
      <c r="AA2305" s="29">
        <v>5330</v>
      </c>
      <c r="AB2305" s="30">
        <v>-525.67000000000007</v>
      </c>
      <c r="AC2305" s="32">
        <v>-8.9771110735406889E-2</v>
      </c>
      <c r="AD2305" s="26">
        <v>8041</v>
      </c>
      <c r="AE2305" s="26">
        <v>7376</v>
      </c>
      <c r="AF2305" s="27">
        <v>-665</v>
      </c>
      <c r="AG2305" s="33">
        <v>-8.2701156572565604E-2</v>
      </c>
      <c r="AH2305" s="34">
        <v>208.07</v>
      </c>
      <c r="AI2305" s="34">
        <v>220</v>
      </c>
      <c r="AJ2305" s="34">
        <v>11.930000000000007</v>
      </c>
      <c r="AK2305" s="32">
        <v>5.7336473302254082E-2</v>
      </c>
      <c r="AL2305" s="35">
        <v>44505.041666666664</v>
      </c>
      <c r="AM2305" s="16"/>
    </row>
    <row r="2306" spans="1:39" ht="41.25" hidden="1" x14ac:dyDescent="0.25">
      <c r="A2306" s="25" t="s">
        <v>367</v>
      </c>
      <c r="B2306" s="25" t="s">
        <v>51</v>
      </c>
      <c r="C2306" s="39">
        <v>641526</v>
      </c>
      <c r="D2306" s="25" t="s">
        <v>563</v>
      </c>
      <c r="E2306" s="25" t="s">
        <v>53</v>
      </c>
      <c r="F2306" s="25" t="s">
        <v>54</v>
      </c>
      <c r="G2306" s="25" t="s">
        <v>423</v>
      </c>
      <c r="H2306" s="17"/>
      <c r="I2306" s="17"/>
      <c r="J2306" s="25" t="s">
        <v>381</v>
      </c>
      <c r="K2306" s="25" t="s">
        <v>65</v>
      </c>
      <c r="L2306" s="25" t="s">
        <v>404</v>
      </c>
      <c r="M2306" s="25" t="s">
        <v>387</v>
      </c>
      <c r="N2306" s="26">
        <v>11649.11</v>
      </c>
      <c r="O2306" s="26">
        <v>7672.32</v>
      </c>
      <c r="P2306" s="27">
        <v>-3976.7900000000009</v>
      </c>
      <c r="Q2306" s="28">
        <v>-0.34138144459104608</v>
      </c>
      <c r="R2306" s="29">
        <v>5840.56</v>
      </c>
      <c r="S2306" s="29">
        <v>3544.04</v>
      </c>
      <c r="T2306" s="30">
        <v>-2296.5200000000004</v>
      </c>
      <c r="U2306" s="31">
        <v>-0.39320202172394431</v>
      </c>
      <c r="V2306" s="26">
        <v>2145.66</v>
      </c>
      <c r="W2306" s="26">
        <v>1334</v>
      </c>
      <c r="X2306" s="27">
        <v>-811.65999999999985</v>
      </c>
      <c r="Y2306" s="28">
        <v>-0.37827987658808943</v>
      </c>
      <c r="Z2306" s="29">
        <v>1286.8900000000001</v>
      </c>
      <c r="AA2306" s="29">
        <v>595.62</v>
      </c>
      <c r="AB2306" s="30">
        <v>-691.2700000000001</v>
      </c>
      <c r="AC2306" s="32">
        <v>-0.53716323850523362</v>
      </c>
      <c r="AD2306" s="26">
        <v>2376</v>
      </c>
      <c r="AE2306" s="26">
        <v>2198.66</v>
      </c>
      <c r="AF2306" s="27">
        <v>-177.34000000000015</v>
      </c>
      <c r="AG2306" s="33">
        <v>-7.4638047138047198E-2</v>
      </c>
      <c r="AH2306" s="34">
        <v>39.11</v>
      </c>
      <c r="AI2306" s="34">
        <v>40</v>
      </c>
      <c r="AJ2306" s="34">
        <v>0.89000000000000057</v>
      </c>
      <c r="AK2306" s="32">
        <v>2.2756328304781401E-2</v>
      </c>
      <c r="AL2306" s="35">
        <v>44383.041666666664</v>
      </c>
      <c r="AM2306" s="16"/>
    </row>
    <row r="2307" spans="1:39" ht="41.25" hidden="1" x14ac:dyDescent="0.25">
      <c r="A2307" s="25" t="s">
        <v>367</v>
      </c>
      <c r="B2307" s="25" t="s">
        <v>51</v>
      </c>
      <c r="C2307" s="39">
        <v>641597</v>
      </c>
      <c r="D2307" s="25" t="s">
        <v>559</v>
      </c>
      <c r="E2307" s="25" t="s">
        <v>53</v>
      </c>
      <c r="F2307" s="25" t="s">
        <v>54</v>
      </c>
      <c r="G2307" s="25" t="s">
        <v>79</v>
      </c>
      <c r="H2307" s="17"/>
      <c r="I2307" s="17"/>
      <c r="J2307" s="25" t="s">
        <v>381</v>
      </c>
      <c r="K2307" s="25" t="s">
        <v>65</v>
      </c>
      <c r="L2307" s="25" t="s">
        <v>384</v>
      </c>
      <c r="M2307" s="25" t="s">
        <v>387</v>
      </c>
      <c r="N2307" s="26">
        <v>66096.679999999993</v>
      </c>
      <c r="O2307" s="26">
        <v>68772.2</v>
      </c>
      <c r="P2307" s="27">
        <v>2675.5200000000041</v>
      </c>
      <c r="Q2307" s="28">
        <v>4.047888638279569E-2</v>
      </c>
      <c r="R2307" s="29">
        <v>19202.25</v>
      </c>
      <c r="S2307" s="29">
        <v>20510.849999999999</v>
      </c>
      <c r="T2307" s="30">
        <v>1308.5999999999985</v>
      </c>
      <c r="U2307" s="31">
        <v>6.8148263875327034E-2</v>
      </c>
      <c r="V2307" s="26">
        <v>42624.45</v>
      </c>
      <c r="W2307" s="26">
        <v>40043.1</v>
      </c>
      <c r="X2307" s="27">
        <v>-2581.3499999999985</v>
      </c>
      <c r="Y2307" s="28">
        <v>-6.0560312215172246E-2</v>
      </c>
      <c r="Z2307" s="29">
        <v>4269.9799999999996</v>
      </c>
      <c r="AA2307" s="29">
        <v>8218.25</v>
      </c>
      <c r="AB2307" s="30">
        <v>3948.2700000000004</v>
      </c>
      <c r="AC2307" s="32">
        <v>0.92465772673408331</v>
      </c>
      <c r="AD2307" s="26">
        <v>0</v>
      </c>
      <c r="AE2307" s="26">
        <v>0</v>
      </c>
      <c r="AF2307" s="27">
        <v>0</v>
      </c>
      <c r="AG2307" s="18"/>
      <c r="AH2307" s="34">
        <v>156.02000000000001</v>
      </c>
      <c r="AI2307" s="34">
        <v>215.5</v>
      </c>
      <c r="AJ2307" s="34">
        <v>59.47999999999999</v>
      </c>
      <c r="AK2307" s="32">
        <v>0.38123317523394429</v>
      </c>
      <c r="AL2307" s="35">
        <v>44400.041666666664</v>
      </c>
      <c r="AM2307" s="16"/>
    </row>
    <row r="2308" spans="1:39" ht="90.75" hidden="1" x14ac:dyDescent="0.25">
      <c r="A2308" s="25" t="s">
        <v>367</v>
      </c>
      <c r="B2308" s="25" t="s">
        <v>51</v>
      </c>
      <c r="C2308" s="39">
        <v>641611</v>
      </c>
      <c r="D2308" s="25" t="s">
        <v>560</v>
      </c>
      <c r="E2308" s="25" t="s">
        <v>53</v>
      </c>
      <c r="F2308" s="25" t="s">
        <v>54</v>
      </c>
      <c r="G2308" s="25" t="s">
        <v>90</v>
      </c>
      <c r="H2308" s="25" t="s">
        <v>74</v>
      </c>
      <c r="I2308" s="17"/>
      <c r="J2308" s="25" t="s">
        <v>411</v>
      </c>
      <c r="K2308" s="25" t="s">
        <v>65</v>
      </c>
      <c r="L2308" s="25" t="s">
        <v>435</v>
      </c>
      <c r="M2308" s="25" t="s">
        <v>374</v>
      </c>
      <c r="N2308" s="26">
        <v>36219.61</v>
      </c>
      <c r="O2308" s="26">
        <v>40853.65</v>
      </c>
      <c r="P2308" s="27">
        <v>4634.0400000000009</v>
      </c>
      <c r="Q2308" s="28">
        <v>0.12794284643042819</v>
      </c>
      <c r="R2308" s="29">
        <v>13139.58</v>
      </c>
      <c r="S2308" s="29">
        <v>23138.17</v>
      </c>
      <c r="T2308" s="30">
        <v>9998.5899999999983</v>
      </c>
      <c r="U2308" s="31">
        <v>0.7609520243417216</v>
      </c>
      <c r="V2308" s="26">
        <v>10193.57</v>
      </c>
      <c r="W2308" s="26">
        <v>7402.12</v>
      </c>
      <c r="X2308" s="27">
        <v>-2791.45</v>
      </c>
      <c r="Y2308" s="28">
        <v>-0.27384419786198555</v>
      </c>
      <c r="Z2308" s="29">
        <v>1387.7</v>
      </c>
      <c r="AA2308" s="29">
        <v>4570</v>
      </c>
      <c r="AB2308" s="30">
        <v>3182.3</v>
      </c>
      <c r="AC2308" s="32">
        <v>2.2932189954601139</v>
      </c>
      <c r="AD2308" s="26">
        <v>11498.76</v>
      </c>
      <c r="AE2308" s="26">
        <v>5743.36</v>
      </c>
      <c r="AF2308" s="27">
        <v>-5755.4000000000005</v>
      </c>
      <c r="AG2308" s="33">
        <v>-0.50052353471156896</v>
      </c>
      <c r="AH2308" s="34">
        <v>64.45</v>
      </c>
      <c r="AI2308" s="34">
        <v>292</v>
      </c>
      <c r="AJ2308" s="34">
        <v>227.55</v>
      </c>
      <c r="AK2308" s="32">
        <v>3.530643910007758</v>
      </c>
      <c r="AL2308" s="35">
        <v>44552.041666666664</v>
      </c>
      <c r="AM2308" s="16"/>
    </row>
    <row r="2309" spans="1:39" ht="74.25" hidden="1" x14ac:dyDescent="0.25">
      <c r="A2309" s="25" t="s">
        <v>367</v>
      </c>
      <c r="B2309" s="25" t="s">
        <v>1136</v>
      </c>
      <c r="C2309" s="39">
        <v>641621</v>
      </c>
      <c r="D2309" s="25" t="s">
        <v>2708</v>
      </c>
      <c r="E2309" s="25" t="s">
        <v>53</v>
      </c>
      <c r="F2309" s="25" t="s">
        <v>54</v>
      </c>
      <c r="G2309" s="25" t="s">
        <v>56</v>
      </c>
      <c r="H2309" s="17"/>
      <c r="I2309" s="17"/>
      <c r="J2309" s="25" t="s">
        <v>64</v>
      </c>
      <c r="K2309" s="25" t="s">
        <v>65</v>
      </c>
      <c r="L2309" s="25" t="s">
        <v>378</v>
      </c>
      <c r="M2309" s="25" t="s">
        <v>499</v>
      </c>
      <c r="N2309" s="26">
        <v>9408.14</v>
      </c>
      <c r="O2309" s="26">
        <v>7856.22</v>
      </c>
      <c r="P2309" s="27">
        <v>-1551.9199999999992</v>
      </c>
      <c r="Q2309" s="28">
        <v>-0.164955028305276</v>
      </c>
      <c r="R2309" s="29">
        <v>1404.04</v>
      </c>
      <c r="S2309" s="29">
        <v>1319.7</v>
      </c>
      <c r="T2309" s="30">
        <v>-84.339999999999918</v>
      </c>
      <c r="U2309" s="31">
        <v>-6.0069513689068633E-2</v>
      </c>
      <c r="V2309" s="26">
        <v>0</v>
      </c>
      <c r="W2309" s="26">
        <v>379.52</v>
      </c>
      <c r="X2309" s="27">
        <v>379.52</v>
      </c>
      <c r="Y2309" s="18"/>
      <c r="Z2309" s="29">
        <v>0</v>
      </c>
      <c r="AA2309" s="29">
        <v>0</v>
      </c>
      <c r="AB2309" s="30">
        <v>0</v>
      </c>
      <c r="AC2309" s="19"/>
      <c r="AD2309" s="26">
        <v>8004.1</v>
      </c>
      <c r="AE2309" s="26">
        <v>6157</v>
      </c>
      <c r="AF2309" s="27">
        <v>-1847.1000000000004</v>
      </c>
      <c r="AG2309" s="33">
        <v>-0.23076923076923081</v>
      </c>
      <c r="AH2309" s="34">
        <v>0</v>
      </c>
      <c r="AI2309" s="34">
        <v>0</v>
      </c>
      <c r="AJ2309" s="34">
        <v>0</v>
      </c>
      <c r="AK2309" s="19"/>
      <c r="AL2309" s="35">
        <v>44662</v>
      </c>
      <c r="AM2309" s="16"/>
    </row>
    <row r="2310" spans="1:39" ht="57.75" hidden="1" x14ac:dyDescent="0.25">
      <c r="A2310" s="25" t="s">
        <v>367</v>
      </c>
      <c r="B2310" s="25" t="s">
        <v>1136</v>
      </c>
      <c r="C2310" s="39">
        <v>641652</v>
      </c>
      <c r="D2310" s="25" t="s">
        <v>2709</v>
      </c>
      <c r="E2310" s="25" t="s">
        <v>171</v>
      </c>
      <c r="F2310" s="25" t="s">
        <v>54</v>
      </c>
      <c r="G2310" s="25" t="s">
        <v>56</v>
      </c>
      <c r="H2310" s="17"/>
      <c r="I2310" s="17"/>
      <c r="J2310" s="25" t="s">
        <v>64</v>
      </c>
      <c r="K2310" s="25" t="s">
        <v>65</v>
      </c>
      <c r="L2310" s="25" t="s">
        <v>378</v>
      </c>
      <c r="M2310" s="25" t="s">
        <v>499</v>
      </c>
      <c r="N2310" s="26">
        <v>12116.75</v>
      </c>
      <c r="O2310" s="26">
        <v>8916.41</v>
      </c>
      <c r="P2310" s="27">
        <v>-3200.34</v>
      </c>
      <c r="Q2310" s="28">
        <v>-0.26412528111911199</v>
      </c>
      <c r="R2310" s="29">
        <v>1934.89</v>
      </c>
      <c r="S2310" s="29">
        <v>1697.27</v>
      </c>
      <c r="T2310" s="30">
        <v>-237.62000000000012</v>
      </c>
      <c r="U2310" s="31">
        <v>-0.12280801492591316</v>
      </c>
      <c r="V2310" s="26">
        <v>314.86</v>
      </c>
      <c r="W2310" s="26">
        <v>279.14</v>
      </c>
      <c r="X2310" s="27">
        <v>-35.720000000000027</v>
      </c>
      <c r="Y2310" s="28">
        <v>-0.11344724639522336</v>
      </c>
      <c r="Z2310" s="29">
        <v>0</v>
      </c>
      <c r="AA2310" s="29">
        <v>0</v>
      </c>
      <c r="AB2310" s="30">
        <v>0</v>
      </c>
      <c r="AC2310" s="19"/>
      <c r="AD2310" s="26">
        <v>9867</v>
      </c>
      <c r="AE2310" s="26">
        <v>6940</v>
      </c>
      <c r="AF2310" s="27">
        <v>-2927</v>
      </c>
      <c r="AG2310" s="33">
        <v>-0.29664538360190534</v>
      </c>
      <c r="AH2310" s="34">
        <v>0</v>
      </c>
      <c r="AI2310" s="34">
        <v>0</v>
      </c>
      <c r="AJ2310" s="34">
        <v>0</v>
      </c>
      <c r="AK2310" s="19"/>
      <c r="AL2310" s="35">
        <v>44662</v>
      </c>
      <c r="AM2310" s="16"/>
    </row>
    <row r="2311" spans="1:39" ht="57.75" hidden="1" x14ac:dyDescent="0.25">
      <c r="A2311" s="25" t="s">
        <v>367</v>
      </c>
      <c r="B2311" s="25" t="s">
        <v>1136</v>
      </c>
      <c r="C2311" s="39">
        <v>641653</v>
      </c>
      <c r="D2311" s="25" t="s">
        <v>2707</v>
      </c>
      <c r="E2311" s="25" t="s">
        <v>53</v>
      </c>
      <c r="F2311" s="25" t="s">
        <v>54</v>
      </c>
      <c r="G2311" s="25" t="s">
        <v>56</v>
      </c>
      <c r="H2311" s="17"/>
      <c r="I2311" s="17"/>
      <c r="J2311" s="25" t="s">
        <v>64</v>
      </c>
      <c r="K2311" s="25" t="s">
        <v>65</v>
      </c>
      <c r="L2311" s="25" t="s">
        <v>378</v>
      </c>
      <c r="M2311" s="25" t="s">
        <v>499</v>
      </c>
      <c r="N2311" s="26">
        <v>7843.61</v>
      </c>
      <c r="O2311" s="26">
        <v>5115.3500000000004</v>
      </c>
      <c r="P2311" s="27">
        <v>-2728.2599999999993</v>
      </c>
      <c r="Q2311" s="28">
        <v>-0.34783218441508429</v>
      </c>
      <c r="R2311" s="29">
        <v>1689.33</v>
      </c>
      <c r="S2311" s="29">
        <v>934.53</v>
      </c>
      <c r="T2311" s="30">
        <v>-754.8</v>
      </c>
      <c r="U2311" s="31">
        <v>-0.44680435438901811</v>
      </c>
      <c r="V2311" s="26">
        <v>360.64</v>
      </c>
      <c r="W2311" s="26">
        <v>278.68</v>
      </c>
      <c r="X2311" s="27">
        <v>-81.95999999999998</v>
      </c>
      <c r="Y2311" s="28">
        <v>-0.22726264418810999</v>
      </c>
      <c r="Z2311" s="29">
        <v>141.24</v>
      </c>
      <c r="AA2311" s="29">
        <v>0</v>
      </c>
      <c r="AB2311" s="30">
        <v>-141.24</v>
      </c>
      <c r="AC2311" s="32">
        <v>-1</v>
      </c>
      <c r="AD2311" s="26">
        <v>5652.4</v>
      </c>
      <c r="AE2311" s="26">
        <v>3902.14</v>
      </c>
      <c r="AF2311" s="27">
        <v>-1750.2599999999998</v>
      </c>
      <c r="AG2311" s="33">
        <v>-0.30964899865543838</v>
      </c>
      <c r="AH2311" s="34">
        <v>3.3599999999999994</v>
      </c>
      <c r="AI2311" s="34">
        <v>0</v>
      </c>
      <c r="AJ2311" s="34">
        <v>-3.3599999999999994</v>
      </c>
      <c r="AK2311" s="32">
        <v>-1</v>
      </c>
      <c r="AL2311" s="35">
        <v>44508.041666666664</v>
      </c>
      <c r="AM2311" s="16"/>
    </row>
    <row r="2312" spans="1:39" ht="33" hidden="1" x14ac:dyDescent="0.25">
      <c r="A2312" s="25" t="s">
        <v>367</v>
      </c>
      <c r="B2312" s="25" t="s">
        <v>1136</v>
      </c>
      <c r="C2312" s="39">
        <v>641690</v>
      </c>
      <c r="D2312" s="25" t="s">
        <v>5590</v>
      </c>
      <c r="E2312" s="25" t="s">
        <v>53</v>
      </c>
      <c r="F2312" s="25" t="s">
        <v>54</v>
      </c>
      <c r="G2312" s="25" t="s">
        <v>211</v>
      </c>
      <c r="H2312" s="25" t="s">
        <v>55</v>
      </c>
      <c r="I2312" s="17"/>
      <c r="J2312" s="25" t="s">
        <v>381</v>
      </c>
      <c r="K2312" s="25" t="s">
        <v>58</v>
      </c>
      <c r="L2312" s="25" t="s">
        <v>384</v>
      </c>
      <c r="M2312" s="25" t="s">
        <v>387</v>
      </c>
      <c r="N2312" s="26">
        <v>110165.12</v>
      </c>
      <c r="O2312" s="26">
        <v>117122.49</v>
      </c>
      <c r="P2312" s="27">
        <v>6957.3700000000099</v>
      </c>
      <c r="Q2312" s="28">
        <v>6.3154018259136926E-2</v>
      </c>
      <c r="R2312" s="29">
        <v>72996.759999999995</v>
      </c>
      <c r="S2312" s="29">
        <v>62964.27</v>
      </c>
      <c r="T2312" s="30">
        <v>-10032.489999999998</v>
      </c>
      <c r="U2312" s="31">
        <v>-0.13743746982742794</v>
      </c>
      <c r="V2312" s="26">
        <v>10237.41</v>
      </c>
      <c r="W2312" s="26">
        <v>17641.009999999998</v>
      </c>
      <c r="X2312" s="27">
        <v>7403.5999999999985</v>
      </c>
      <c r="Y2312" s="28">
        <v>0.72319072890506475</v>
      </c>
      <c r="Z2312" s="29">
        <v>19430.95</v>
      </c>
      <c r="AA2312" s="29">
        <v>22343.79</v>
      </c>
      <c r="AB2312" s="30">
        <v>2912.84</v>
      </c>
      <c r="AC2312" s="32">
        <v>0.14990723562152133</v>
      </c>
      <c r="AD2312" s="26">
        <v>7500</v>
      </c>
      <c r="AE2312" s="26">
        <v>14173.42</v>
      </c>
      <c r="AF2312" s="27">
        <v>6673.42</v>
      </c>
      <c r="AG2312" s="33">
        <v>0.88978933333333332</v>
      </c>
      <c r="AH2312" s="34">
        <v>599.54</v>
      </c>
      <c r="AI2312" s="34">
        <v>681</v>
      </c>
      <c r="AJ2312" s="34">
        <v>81.460000000000036</v>
      </c>
      <c r="AK2312" s="32">
        <v>0.13587083430630156</v>
      </c>
      <c r="AL2312" s="35">
        <v>44904.041666666664</v>
      </c>
      <c r="AM2312" s="16"/>
    </row>
    <row r="2313" spans="1:39" ht="49.5" hidden="1" x14ac:dyDescent="0.25">
      <c r="A2313" s="25" t="s">
        <v>367</v>
      </c>
      <c r="B2313" s="25" t="s">
        <v>1136</v>
      </c>
      <c r="C2313" s="39">
        <v>641699</v>
      </c>
      <c r="D2313" s="25" t="s">
        <v>4972</v>
      </c>
      <c r="E2313" s="25" t="s">
        <v>53</v>
      </c>
      <c r="F2313" s="25" t="s">
        <v>54</v>
      </c>
      <c r="G2313" s="25" t="s">
        <v>74</v>
      </c>
      <c r="H2313" s="17"/>
      <c r="I2313" s="17"/>
      <c r="J2313" s="25" t="s">
        <v>381</v>
      </c>
      <c r="K2313" s="25" t="s">
        <v>65</v>
      </c>
      <c r="L2313" s="25" t="s">
        <v>431</v>
      </c>
      <c r="M2313" s="25" t="s">
        <v>379</v>
      </c>
      <c r="N2313" s="26">
        <v>31531.35</v>
      </c>
      <c r="O2313" s="26">
        <v>31782.28</v>
      </c>
      <c r="P2313" s="27">
        <v>250.93000000000029</v>
      </c>
      <c r="Q2313" s="28">
        <v>7.9581115302706767E-3</v>
      </c>
      <c r="R2313" s="29">
        <v>6533.78</v>
      </c>
      <c r="S2313" s="29">
        <v>7163.72</v>
      </c>
      <c r="T2313" s="30">
        <v>629.94000000000051</v>
      </c>
      <c r="U2313" s="31">
        <v>9.6412796268010331E-2</v>
      </c>
      <c r="V2313" s="26">
        <v>847.57</v>
      </c>
      <c r="W2313" s="26">
        <v>0</v>
      </c>
      <c r="X2313" s="27">
        <v>-847.57</v>
      </c>
      <c r="Y2313" s="28">
        <v>-1</v>
      </c>
      <c r="Z2313" s="29">
        <v>0</v>
      </c>
      <c r="AA2313" s="29">
        <v>468.89</v>
      </c>
      <c r="AB2313" s="30">
        <v>468.89</v>
      </c>
      <c r="AC2313" s="19"/>
      <c r="AD2313" s="26">
        <v>24150</v>
      </c>
      <c r="AE2313" s="26">
        <v>24149.67</v>
      </c>
      <c r="AF2313" s="27">
        <v>-0.33000000000174623</v>
      </c>
      <c r="AG2313" s="33">
        <v>-1.3664596273364233E-5</v>
      </c>
      <c r="AH2313" s="34">
        <v>0</v>
      </c>
      <c r="AI2313" s="34">
        <v>32</v>
      </c>
      <c r="AJ2313" s="34">
        <v>32</v>
      </c>
      <c r="AK2313" s="19"/>
      <c r="AL2313" s="35">
        <v>44753.041666666664</v>
      </c>
      <c r="AM2313" s="16"/>
    </row>
    <row r="2314" spans="1:39" ht="66" hidden="1" x14ac:dyDescent="0.25">
      <c r="A2314" s="25" t="s">
        <v>367</v>
      </c>
      <c r="B2314" s="25" t="s">
        <v>51</v>
      </c>
      <c r="C2314" s="39">
        <v>641723</v>
      </c>
      <c r="D2314" s="25" t="s">
        <v>561</v>
      </c>
      <c r="E2314" s="25" t="s">
        <v>53</v>
      </c>
      <c r="F2314" s="25" t="s">
        <v>54</v>
      </c>
      <c r="G2314" s="25" t="s">
        <v>79</v>
      </c>
      <c r="H2314" s="17"/>
      <c r="I2314" s="17"/>
      <c r="J2314" s="25" t="s">
        <v>381</v>
      </c>
      <c r="K2314" s="25" t="s">
        <v>65</v>
      </c>
      <c r="L2314" s="25" t="s">
        <v>396</v>
      </c>
      <c r="M2314" s="25" t="s">
        <v>379</v>
      </c>
      <c r="N2314" s="26">
        <v>152910.75</v>
      </c>
      <c r="O2314" s="26">
        <v>132129.85999999999</v>
      </c>
      <c r="P2314" s="27">
        <v>-20780.890000000014</v>
      </c>
      <c r="Q2314" s="28">
        <v>-0.13590208667474338</v>
      </c>
      <c r="R2314" s="29">
        <v>22347.68</v>
      </c>
      <c r="S2314" s="29">
        <v>28092.84</v>
      </c>
      <c r="T2314" s="30">
        <v>5745.16</v>
      </c>
      <c r="U2314" s="31">
        <v>0.25708082449721847</v>
      </c>
      <c r="V2314" s="26">
        <v>30006.07</v>
      </c>
      <c r="W2314" s="26">
        <v>30205.69</v>
      </c>
      <c r="X2314" s="27">
        <v>199.61999999999898</v>
      </c>
      <c r="Y2314" s="28">
        <v>6.6526539463514873E-3</v>
      </c>
      <c r="Z2314" s="29">
        <v>0</v>
      </c>
      <c r="AA2314" s="29">
        <v>0</v>
      </c>
      <c r="AB2314" s="30">
        <v>0</v>
      </c>
      <c r="AC2314" s="19"/>
      <c r="AD2314" s="26">
        <v>100557</v>
      </c>
      <c r="AE2314" s="26">
        <v>73831.33</v>
      </c>
      <c r="AF2314" s="27">
        <v>-26725.67</v>
      </c>
      <c r="AG2314" s="33">
        <v>-0.26577632586493233</v>
      </c>
      <c r="AH2314" s="34">
        <v>14</v>
      </c>
      <c r="AI2314" s="34">
        <v>0</v>
      </c>
      <c r="AJ2314" s="34">
        <v>-14</v>
      </c>
      <c r="AK2314" s="32">
        <v>-1</v>
      </c>
      <c r="AL2314" s="35">
        <v>44540.041666666664</v>
      </c>
      <c r="AM2314" s="16"/>
    </row>
    <row r="2315" spans="1:39" ht="57.75" hidden="1" x14ac:dyDescent="0.25">
      <c r="A2315" s="25" t="s">
        <v>367</v>
      </c>
      <c r="B2315" s="25" t="s">
        <v>51</v>
      </c>
      <c r="C2315" s="39">
        <v>641724</v>
      </c>
      <c r="D2315" s="25" t="s">
        <v>562</v>
      </c>
      <c r="E2315" s="25" t="s">
        <v>53</v>
      </c>
      <c r="F2315" s="25" t="s">
        <v>54</v>
      </c>
      <c r="G2315" s="25" t="s">
        <v>79</v>
      </c>
      <c r="H2315" s="17"/>
      <c r="I2315" s="17"/>
      <c r="J2315" s="25" t="s">
        <v>381</v>
      </c>
      <c r="K2315" s="25" t="s">
        <v>65</v>
      </c>
      <c r="L2315" s="25" t="s">
        <v>431</v>
      </c>
      <c r="M2315" s="25" t="s">
        <v>387</v>
      </c>
      <c r="N2315" s="26">
        <v>7632.5</v>
      </c>
      <c r="O2315" s="26">
        <v>9386.1200000000008</v>
      </c>
      <c r="P2315" s="27">
        <v>1753.6200000000008</v>
      </c>
      <c r="Q2315" s="28">
        <v>0.22975696036685239</v>
      </c>
      <c r="R2315" s="29">
        <v>5226.46</v>
      </c>
      <c r="S2315" s="29">
        <v>4255.6899999999996</v>
      </c>
      <c r="T2315" s="30">
        <v>-970.77000000000044</v>
      </c>
      <c r="U2315" s="31">
        <v>-0.18574140048905002</v>
      </c>
      <c r="V2315" s="26">
        <v>829.96</v>
      </c>
      <c r="W2315" s="26">
        <v>775.7</v>
      </c>
      <c r="X2315" s="27">
        <v>-54.259999999999991</v>
      </c>
      <c r="Y2315" s="28">
        <v>-6.537664465757384E-2</v>
      </c>
      <c r="Z2315" s="29">
        <v>1576.08</v>
      </c>
      <c r="AA2315" s="29">
        <v>1609.43</v>
      </c>
      <c r="AB2315" s="30">
        <v>33.350000000000136</v>
      </c>
      <c r="AC2315" s="32">
        <v>2.116009339627439E-2</v>
      </c>
      <c r="AD2315" s="26">
        <v>0</v>
      </c>
      <c r="AE2315" s="26">
        <v>2745.3</v>
      </c>
      <c r="AF2315" s="27">
        <v>2745.3</v>
      </c>
      <c r="AG2315" s="18"/>
      <c r="AH2315" s="34">
        <v>47.76</v>
      </c>
      <c r="AI2315" s="34">
        <v>32</v>
      </c>
      <c r="AJ2315" s="34">
        <v>-15.759999999999998</v>
      </c>
      <c r="AK2315" s="32">
        <v>-0.32998324958123948</v>
      </c>
      <c r="AL2315" s="35">
        <v>44505.041666666664</v>
      </c>
      <c r="AM2315" s="16"/>
    </row>
    <row r="2316" spans="1:39" ht="57.75" hidden="1" x14ac:dyDescent="0.25">
      <c r="A2316" s="25" t="s">
        <v>367</v>
      </c>
      <c r="B2316" s="25" t="s">
        <v>1136</v>
      </c>
      <c r="C2316" s="39">
        <v>641735</v>
      </c>
      <c r="D2316" s="25" t="s">
        <v>2710</v>
      </c>
      <c r="E2316" s="25" t="s">
        <v>53</v>
      </c>
      <c r="F2316" s="25" t="s">
        <v>54</v>
      </c>
      <c r="G2316" s="25" t="s">
        <v>56</v>
      </c>
      <c r="H2316" s="17"/>
      <c r="I2316" s="17"/>
      <c r="J2316" s="25" t="s">
        <v>64</v>
      </c>
      <c r="K2316" s="25" t="s">
        <v>65</v>
      </c>
      <c r="L2316" s="25" t="s">
        <v>378</v>
      </c>
      <c r="M2316" s="25" t="s">
        <v>499</v>
      </c>
      <c r="N2316" s="26">
        <v>8962.64</v>
      </c>
      <c r="O2316" s="26">
        <v>6014.03</v>
      </c>
      <c r="P2316" s="27">
        <v>-2948.6099999999997</v>
      </c>
      <c r="Q2316" s="28">
        <v>-0.32898900324011676</v>
      </c>
      <c r="R2316" s="29">
        <v>2282.4</v>
      </c>
      <c r="S2316" s="29">
        <v>1307.6600000000001</v>
      </c>
      <c r="T2316" s="30">
        <v>-974.74</v>
      </c>
      <c r="U2316" s="31">
        <v>-0.42706799859796701</v>
      </c>
      <c r="V2316" s="26">
        <v>943.76</v>
      </c>
      <c r="W2316" s="26">
        <v>235.74</v>
      </c>
      <c r="X2316" s="27">
        <v>-708.02</v>
      </c>
      <c r="Y2316" s="28">
        <v>-0.75021191828430955</v>
      </c>
      <c r="Z2316" s="29">
        <v>287.27999999999997</v>
      </c>
      <c r="AA2316" s="29">
        <v>0</v>
      </c>
      <c r="AB2316" s="30">
        <v>-287.27999999999997</v>
      </c>
      <c r="AC2316" s="32">
        <v>-1</v>
      </c>
      <c r="AD2316" s="26">
        <v>5449.2</v>
      </c>
      <c r="AE2316" s="26">
        <v>4470.63</v>
      </c>
      <c r="AF2316" s="27">
        <v>-978.56999999999971</v>
      </c>
      <c r="AG2316" s="33">
        <v>-0.17958048887910147</v>
      </c>
      <c r="AH2316" s="34">
        <v>6.3000000000000007</v>
      </c>
      <c r="AI2316" s="34">
        <v>0</v>
      </c>
      <c r="AJ2316" s="34">
        <v>-6.3000000000000007</v>
      </c>
      <c r="AK2316" s="32">
        <v>-1</v>
      </c>
      <c r="AL2316" s="35">
        <v>44634.041666666664</v>
      </c>
      <c r="AM2316" s="16"/>
    </row>
    <row r="2317" spans="1:39" ht="74.25" hidden="1" x14ac:dyDescent="0.25">
      <c r="A2317" s="25" t="s">
        <v>367</v>
      </c>
      <c r="B2317" s="25" t="s">
        <v>1136</v>
      </c>
      <c r="C2317" s="39">
        <v>641736</v>
      </c>
      <c r="D2317" s="25" t="s">
        <v>2711</v>
      </c>
      <c r="E2317" s="25" t="s">
        <v>53</v>
      </c>
      <c r="F2317" s="25" t="s">
        <v>54</v>
      </c>
      <c r="G2317" s="25" t="s">
        <v>56</v>
      </c>
      <c r="H2317" s="17"/>
      <c r="I2317" s="17"/>
      <c r="J2317" s="25" t="s">
        <v>64</v>
      </c>
      <c r="K2317" s="25" t="s">
        <v>65</v>
      </c>
      <c r="L2317" s="25" t="s">
        <v>378</v>
      </c>
      <c r="M2317" s="25" t="s">
        <v>499</v>
      </c>
      <c r="N2317" s="26">
        <v>24252.22</v>
      </c>
      <c r="O2317" s="26">
        <v>19904.64</v>
      </c>
      <c r="P2317" s="27">
        <v>-4347.5800000000017</v>
      </c>
      <c r="Q2317" s="28">
        <v>-0.17926523839879407</v>
      </c>
      <c r="R2317" s="29">
        <v>3644.67</v>
      </c>
      <c r="S2317" s="29">
        <v>2603.54</v>
      </c>
      <c r="T2317" s="30">
        <v>-1041.1300000000001</v>
      </c>
      <c r="U2317" s="31">
        <v>-0.28565823517629857</v>
      </c>
      <c r="V2317" s="26">
        <v>1003.08</v>
      </c>
      <c r="W2317" s="26">
        <v>700.65</v>
      </c>
      <c r="X2317" s="27">
        <v>-302.43000000000006</v>
      </c>
      <c r="Y2317" s="28">
        <v>-0.30150137576265107</v>
      </c>
      <c r="Z2317" s="29">
        <v>331.97</v>
      </c>
      <c r="AA2317" s="29">
        <v>0</v>
      </c>
      <c r="AB2317" s="30">
        <v>-331.97</v>
      </c>
      <c r="AC2317" s="32">
        <v>-1</v>
      </c>
      <c r="AD2317" s="26">
        <v>19272.5</v>
      </c>
      <c r="AE2317" s="26">
        <v>16600.45</v>
      </c>
      <c r="AF2317" s="27">
        <v>-2672.0499999999993</v>
      </c>
      <c r="AG2317" s="33">
        <v>-0.13864573874691916</v>
      </c>
      <c r="AH2317" s="34">
        <v>6.7200000000000006</v>
      </c>
      <c r="AI2317" s="34">
        <v>0</v>
      </c>
      <c r="AJ2317" s="34">
        <v>-6.7200000000000006</v>
      </c>
      <c r="AK2317" s="32">
        <v>-1</v>
      </c>
      <c r="AL2317" s="35">
        <v>44592.041666666664</v>
      </c>
      <c r="AM2317" s="16"/>
    </row>
    <row r="2318" spans="1:39" ht="49.5" hidden="1" x14ac:dyDescent="0.25">
      <c r="A2318" s="25" t="s">
        <v>367</v>
      </c>
      <c r="B2318" s="25" t="s">
        <v>51</v>
      </c>
      <c r="C2318" s="39">
        <v>641771</v>
      </c>
      <c r="D2318" s="25" t="s">
        <v>564</v>
      </c>
      <c r="E2318" s="25" t="s">
        <v>53</v>
      </c>
      <c r="F2318" s="25" t="s">
        <v>54</v>
      </c>
      <c r="G2318" s="25" t="s">
        <v>75</v>
      </c>
      <c r="H2318" s="17"/>
      <c r="I2318" s="17"/>
      <c r="J2318" s="25" t="s">
        <v>381</v>
      </c>
      <c r="K2318" s="25" t="s">
        <v>65</v>
      </c>
      <c r="L2318" s="25" t="s">
        <v>431</v>
      </c>
      <c r="M2318" s="25" t="s">
        <v>387</v>
      </c>
      <c r="N2318" s="26">
        <v>17641.02</v>
      </c>
      <c r="O2318" s="26">
        <v>11141.26</v>
      </c>
      <c r="P2318" s="27">
        <v>-6499.76</v>
      </c>
      <c r="Q2318" s="28">
        <v>-0.36844581549139449</v>
      </c>
      <c r="R2318" s="29">
        <v>10628.92</v>
      </c>
      <c r="S2318" s="29">
        <v>4891.66</v>
      </c>
      <c r="T2318" s="30">
        <v>-5737.26</v>
      </c>
      <c r="U2318" s="31">
        <v>-0.53977826533645945</v>
      </c>
      <c r="V2318" s="26">
        <v>1659.94</v>
      </c>
      <c r="W2318" s="26">
        <v>1596.37</v>
      </c>
      <c r="X2318" s="27">
        <v>-63.570000000000164</v>
      </c>
      <c r="Y2318" s="28">
        <v>-3.8296564936082127E-2</v>
      </c>
      <c r="Z2318" s="29">
        <v>3152.16</v>
      </c>
      <c r="AA2318" s="29">
        <v>2458.5100000000002</v>
      </c>
      <c r="AB2318" s="30">
        <v>-693.64999999999964</v>
      </c>
      <c r="AC2318" s="32">
        <v>-0.220055454037866</v>
      </c>
      <c r="AD2318" s="26">
        <v>2200</v>
      </c>
      <c r="AE2318" s="26">
        <v>2194.7199999999998</v>
      </c>
      <c r="AF2318" s="27">
        <v>-5.2800000000002001</v>
      </c>
      <c r="AG2318" s="33">
        <v>-2.4000000000000909E-3</v>
      </c>
      <c r="AH2318" s="34">
        <v>95.52</v>
      </c>
      <c r="AI2318" s="34">
        <v>40</v>
      </c>
      <c r="AJ2318" s="34">
        <v>-55.519999999999996</v>
      </c>
      <c r="AK2318" s="32">
        <v>-0.58123953098827474</v>
      </c>
      <c r="AL2318" s="35">
        <v>44519.041666666664</v>
      </c>
      <c r="AM2318" s="16"/>
    </row>
    <row r="2319" spans="1:39" ht="41.25" hidden="1" x14ac:dyDescent="0.25">
      <c r="A2319" s="25" t="s">
        <v>367</v>
      </c>
      <c r="B2319" s="25" t="s">
        <v>1136</v>
      </c>
      <c r="C2319" s="39">
        <v>641834</v>
      </c>
      <c r="D2319" s="25" t="s">
        <v>4988</v>
      </c>
      <c r="E2319" s="25" t="s">
        <v>171</v>
      </c>
      <c r="F2319" s="25" t="s">
        <v>248</v>
      </c>
      <c r="G2319" s="17"/>
      <c r="H2319" s="17"/>
      <c r="I2319" s="17"/>
      <c r="J2319" s="25" t="s">
        <v>376</v>
      </c>
      <c r="K2319" s="25" t="s">
        <v>65</v>
      </c>
      <c r="L2319" s="25" t="s">
        <v>488</v>
      </c>
      <c r="M2319" s="25" t="s">
        <v>374</v>
      </c>
      <c r="N2319" s="26">
        <v>54007.01</v>
      </c>
      <c r="O2319" s="26">
        <v>86680.91</v>
      </c>
      <c r="P2319" s="27">
        <v>32673.9</v>
      </c>
      <c r="Q2319" s="28">
        <v>0.60499368507902951</v>
      </c>
      <c r="R2319" s="29">
        <v>25981.9</v>
      </c>
      <c r="S2319" s="29">
        <v>28127.24</v>
      </c>
      <c r="T2319" s="30">
        <v>2145.34</v>
      </c>
      <c r="U2319" s="31">
        <v>8.2570558735119454E-2</v>
      </c>
      <c r="V2319" s="26">
        <v>11519.11</v>
      </c>
      <c r="W2319" s="26">
        <v>19786.689999999999</v>
      </c>
      <c r="X2319" s="27">
        <v>8267.5799999999981</v>
      </c>
      <c r="Y2319" s="28">
        <v>0.71772732442002873</v>
      </c>
      <c r="Z2319" s="29">
        <v>4092</v>
      </c>
      <c r="AA2319" s="29">
        <v>2717</v>
      </c>
      <c r="AB2319" s="30">
        <v>-1375</v>
      </c>
      <c r="AC2319" s="32">
        <v>-0.33602150537634407</v>
      </c>
      <c r="AD2319" s="26">
        <v>12414</v>
      </c>
      <c r="AE2319" s="26">
        <v>36049.980000000003</v>
      </c>
      <c r="AF2319" s="27">
        <v>23635.980000000003</v>
      </c>
      <c r="AG2319" s="33">
        <v>1.9039777670372162</v>
      </c>
      <c r="AH2319" s="34">
        <v>188</v>
      </c>
      <c r="AI2319" s="34">
        <v>226.5</v>
      </c>
      <c r="AJ2319" s="34">
        <v>38.5</v>
      </c>
      <c r="AK2319" s="32">
        <v>0.2047872340425532</v>
      </c>
      <c r="AL2319" s="35">
        <v>44938.041666666664</v>
      </c>
      <c r="AM2319" s="16"/>
    </row>
    <row r="2320" spans="1:39" ht="41.25" hidden="1" x14ac:dyDescent="0.25">
      <c r="A2320" s="25" t="s">
        <v>367</v>
      </c>
      <c r="B2320" s="25" t="s">
        <v>1136</v>
      </c>
      <c r="C2320" s="39">
        <v>641844</v>
      </c>
      <c r="D2320" s="25" t="s">
        <v>4872</v>
      </c>
      <c r="E2320" s="25" t="s">
        <v>53</v>
      </c>
      <c r="F2320" s="25" t="s">
        <v>54</v>
      </c>
      <c r="G2320" s="25" t="s">
        <v>79</v>
      </c>
      <c r="H2320" s="17"/>
      <c r="I2320" s="17"/>
      <c r="J2320" s="25" t="s">
        <v>376</v>
      </c>
      <c r="K2320" s="25" t="s">
        <v>65</v>
      </c>
      <c r="L2320" s="25" t="s">
        <v>402</v>
      </c>
      <c r="M2320" s="25" t="s">
        <v>371</v>
      </c>
      <c r="N2320" s="26">
        <v>35947.800000000003</v>
      </c>
      <c r="O2320" s="26">
        <v>34243.39</v>
      </c>
      <c r="P2320" s="27">
        <v>-1704.4100000000035</v>
      </c>
      <c r="Q2320" s="28">
        <v>-4.7413471756268907E-2</v>
      </c>
      <c r="R2320" s="29">
        <v>22098.959999999999</v>
      </c>
      <c r="S2320" s="29">
        <v>18130.740000000002</v>
      </c>
      <c r="T2320" s="30">
        <v>-3968.2199999999975</v>
      </c>
      <c r="U2320" s="31">
        <v>-0.1795659162241118</v>
      </c>
      <c r="V2320" s="26">
        <v>5509.62</v>
      </c>
      <c r="W2320" s="26">
        <v>7767.6</v>
      </c>
      <c r="X2320" s="27">
        <v>2257.9800000000005</v>
      </c>
      <c r="Y2320" s="28">
        <v>0.40982499700523822</v>
      </c>
      <c r="Z2320" s="29">
        <v>6017.22</v>
      </c>
      <c r="AA2320" s="29">
        <v>6914</v>
      </c>
      <c r="AB2320" s="30">
        <v>896.77999999999975</v>
      </c>
      <c r="AC2320" s="32">
        <v>0.14903560115800979</v>
      </c>
      <c r="AD2320" s="26">
        <v>2322</v>
      </c>
      <c r="AE2320" s="26">
        <v>1431.05</v>
      </c>
      <c r="AF2320" s="27">
        <v>-890.95</v>
      </c>
      <c r="AG2320" s="33">
        <v>-0.38369939707149009</v>
      </c>
      <c r="AH2320" s="34">
        <v>183.89</v>
      </c>
      <c r="AI2320" s="34">
        <v>200</v>
      </c>
      <c r="AJ2320" s="34">
        <v>16.110000000000014</v>
      </c>
      <c r="AK2320" s="32">
        <v>8.7606721409538388E-2</v>
      </c>
      <c r="AL2320" s="35">
        <v>44712.041666666664</v>
      </c>
      <c r="AM2320" s="16"/>
    </row>
    <row r="2321" spans="1:39" ht="66" hidden="1" x14ac:dyDescent="0.25">
      <c r="A2321" s="25" t="s">
        <v>367</v>
      </c>
      <c r="B2321" s="25" t="s">
        <v>1136</v>
      </c>
      <c r="C2321" s="39">
        <v>641963</v>
      </c>
      <c r="D2321" s="25" t="s">
        <v>2712</v>
      </c>
      <c r="E2321" s="25" t="s">
        <v>53</v>
      </c>
      <c r="F2321" s="25" t="s">
        <v>54</v>
      </c>
      <c r="G2321" s="25" t="s">
        <v>56</v>
      </c>
      <c r="H2321" s="17"/>
      <c r="I2321" s="17"/>
      <c r="J2321" s="25" t="s">
        <v>64</v>
      </c>
      <c r="K2321" s="25" t="s">
        <v>65</v>
      </c>
      <c r="L2321" s="25" t="s">
        <v>378</v>
      </c>
      <c r="M2321" s="25" t="s">
        <v>499</v>
      </c>
      <c r="N2321" s="26">
        <v>26472.65</v>
      </c>
      <c r="O2321" s="26">
        <v>18150.400000000001</v>
      </c>
      <c r="P2321" s="27">
        <v>-8322.25</v>
      </c>
      <c r="Q2321" s="28">
        <v>-0.31437162505453742</v>
      </c>
      <c r="R2321" s="29">
        <v>4818.05</v>
      </c>
      <c r="S2321" s="29">
        <v>2299.9899999999998</v>
      </c>
      <c r="T2321" s="30">
        <v>-2518.0600000000004</v>
      </c>
      <c r="U2321" s="31">
        <v>-0.52263052479737659</v>
      </c>
      <c r="V2321" s="26">
        <v>2460.5</v>
      </c>
      <c r="W2321" s="26">
        <v>551.41</v>
      </c>
      <c r="X2321" s="27">
        <v>-1909.0900000000001</v>
      </c>
      <c r="Y2321" s="28">
        <v>-0.77589514326356435</v>
      </c>
      <c r="Z2321" s="29">
        <v>919.3</v>
      </c>
      <c r="AA2321" s="29">
        <v>0</v>
      </c>
      <c r="AB2321" s="30">
        <v>-919.3</v>
      </c>
      <c r="AC2321" s="32">
        <v>-1</v>
      </c>
      <c r="AD2321" s="26">
        <v>18274.8</v>
      </c>
      <c r="AE2321" s="26">
        <v>15299</v>
      </c>
      <c r="AF2321" s="27">
        <v>-2975.7999999999993</v>
      </c>
      <c r="AG2321" s="33">
        <v>-0.16283625538993585</v>
      </c>
      <c r="AH2321" s="34">
        <v>20.16</v>
      </c>
      <c r="AI2321" s="34">
        <v>0</v>
      </c>
      <c r="AJ2321" s="34">
        <v>-20.16</v>
      </c>
      <c r="AK2321" s="32">
        <v>-1</v>
      </c>
      <c r="AL2321" s="35">
        <v>44634.041666666664</v>
      </c>
      <c r="AM2321" s="16"/>
    </row>
    <row r="2322" spans="1:39" ht="66" hidden="1" x14ac:dyDescent="0.25">
      <c r="A2322" s="25" t="s">
        <v>367</v>
      </c>
      <c r="B2322" s="25" t="s">
        <v>1136</v>
      </c>
      <c r="C2322" s="39">
        <v>641988</v>
      </c>
      <c r="D2322" s="25" t="s">
        <v>2714</v>
      </c>
      <c r="E2322" s="25" t="s">
        <v>53</v>
      </c>
      <c r="F2322" s="25" t="s">
        <v>54</v>
      </c>
      <c r="G2322" s="25" t="s">
        <v>74</v>
      </c>
      <c r="H2322" s="17"/>
      <c r="I2322" s="17"/>
      <c r="J2322" s="25" t="s">
        <v>64</v>
      </c>
      <c r="K2322" s="25" t="s">
        <v>65</v>
      </c>
      <c r="L2322" s="25" t="s">
        <v>378</v>
      </c>
      <c r="M2322" s="25" t="s">
        <v>499</v>
      </c>
      <c r="N2322" s="26">
        <v>24441.919999999998</v>
      </c>
      <c r="O2322" s="26">
        <v>15277.66</v>
      </c>
      <c r="P2322" s="27">
        <v>-9164.2599999999984</v>
      </c>
      <c r="Q2322" s="28">
        <v>-0.37494026655843726</v>
      </c>
      <c r="R2322" s="29">
        <v>3214.23</v>
      </c>
      <c r="S2322" s="29">
        <v>2268.96</v>
      </c>
      <c r="T2322" s="30">
        <v>-945.27</v>
      </c>
      <c r="U2322" s="31">
        <v>-0.29408909754435741</v>
      </c>
      <c r="V2322" s="26">
        <v>1594.59</v>
      </c>
      <c r="W2322" s="26">
        <v>2589.87</v>
      </c>
      <c r="X2322" s="27">
        <v>995.28</v>
      </c>
      <c r="Y2322" s="28">
        <v>0.62416044249619029</v>
      </c>
      <c r="Z2322" s="29">
        <v>166.66</v>
      </c>
      <c r="AA2322" s="29">
        <v>0</v>
      </c>
      <c r="AB2322" s="30">
        <v>-166.66</v>
      </c>
      <c r="AC2322" s="32">
        <v>-1</v>
      </c>
      <c r="AD2322" s="26">
        <v>19466.439999999999</v>
      </c>
      <c r="AE2322" s="26">
        <v>10418.83</v>
      </c>
      <c r="AF2322" s="27">
        <v>-9047.6099999999988</v>
      </c>
      <c r="AG2322" s="33">
        <v>-0.46477989812210141</v>
      </c>
      <c r="AH2322" s="34">
        <v>3.3599999999999994</v>
      </c>
      <c r="AI2322" s="34">
        <v>0</v>
      </c>
      <c r="AJ2322" s="34">
        <v>-3.3599999999999994</v>
      </c>
      <c r="AK2322" s="32">
        <v>-1</v>
      </c>
      <c r="AL2322" s="35">
        <v>44604.041666666664</v>
      </c>
      <c r="AM2322" s="16"/>
    </row>
    <row r="2323" spans="1:39" ht="33" hidden="1" x14ac:dyDescent="0.25">
      <c r="A2323" s="25" t="s">
        <v>367</v>
      </c>
      <c r="B2323" s="25" t="s">
        <v>51</v>
      </c>
      <c r="C2323" s="39">
        <v>641999</v>
      </c>
      <c r="D2323" s="25" t="s">
        <v>565</v>
      </c>
      <c r="E2323" s="25" t="s">
        <v>53</v>
      </c>
      <c r="F2323" s="25" t="s">
        <v>54</v>
      </c>
      <c r="G2323" s="25" t="s">
        <v>83</v>
      </c>
      <c r="H2323" s="25" t="s">
        <v>423</v>
      </c>
      <c r="I2323" s="17"/>
      <c r="J2323" s="25" t="s">
        <v>411</v>
      </c>
      <c r="K2323" s="25" t="s">
        <v>65</v>
      </c>
      <c r="L2323" s="25" t="s">
        <v>460</v>
      </c>
      <c r="M2323" s="25" t="s">
        <v>374</v>
      </c>
      <c r="N2323" s="26">
        <v>47524.32</v>
      </c>
      <c r="O2323" s="26">
        <v>44679.58</v>
      </c>
      <c r="P2323" s="27">
        <v>-2844.739999999998</v>
      </c>
      <c r="Q2323" s="28">
        <v>-5.9858615546734766E-2</v>
      </c>
      <c r="R2323" s="29">
        <v>15351.04</v>
      </c>
      <c r="S2323" s="29">
        <v>15556.55</v>
      </c>
      <c r="T2323" s="30">
        <v>205.5099999999984</v>
      </c>
      <c r="U2323" s="31">
        <v>1.3387366588843387E-2</v>
      </c>
      <c r="V2323" s="26">
        <v>15235.03</v>
      </c>
      <c r="W2323" s="26">
        <v>12210.53</v>
      </c>
      <c r="X2323" s="27">
        <v>-3024.5</v>
      </c>
      <c r="Y2323" s="28">
        <v>-0.198522746591244</v>
      </c>
      <c r="Z2323" s="29">
        <v>2627.25</v>
      </c>
      <c r="AA2323" s="29">
        <v>3286</v>
      </c>
      <c r="AB2323" s="30">
        <v>658.75</v>
      </c>
      <c r="AC2323" s="32">
        <v>0.25073746312684364</v>
      </c>
      <c r="AD2323" s="26">
        <v>14311</v>
      </c>
      <c r="AE2323" s="26">
        <v>13626.5</v>
      </c>
      <c r="AF2323" s="27">
        <v>-684.5</v>
      </c>
      <c r="AG2323" s="33">
        <v>-4.7830340297673121E-2</v>
      </c>
      <c r="AH2323" s="34">
        <v>111.72999999999999</v>
      </c>
      <c r="AI2323" s="34">
        <v>160.5</v>
      </c>
      <c r="AJ2323" s="34">
        <v>48.77000000000001</v>
      </c>
      <c r="AK2323" s="32">
        <v>0.43649870222858689</v>
      </c>
      <c r="AL2323" s="35">
        <v>44530.041666666664</v>
      </c>
      <c r="AM2323" s="16"/>
    </row>
    <row r="2324" spans="1:39" ht="66" hidden="1" x14ac:dyDescent="0.25">
      <c r="A2324" s="25" t="s">
        <v>367</v>
      </c>
      <c r="B2324" s="25" t="s">
        <v>51</v>
      </c>
      <c r="C2324" s="39">
        <v>642033</v>
      </c>
      <c r="D2324" s="25" t="s">
        <v>568</v>
      </c>
      <c r="E2324" s="25" t="s">
        <v>53</v>
      </c>
      <c r="F2324" s="25" t="s">
        <v>54</v>
      </c>
      <c r="G2324" s="25" t="s">
        <v>79</v>
      </c>
      <c r="H2324" s="17"/>
      <c r="I2324" s="17"/>
      <c r="J2324" s="25" t="s">
        <v>381</v>
      </c>
      <c r="K2324" s="25" t="s">
        <v>65</v>
      </c>
      <c r="L2324" s="25" t="s">
        <v>431</v>
      </c>
      <c r="M2324" s="25" t="s">
        <v>379</v>
      </c>
      <c r="N2324" s="26">
        <v>152110.56</v>
      </c>
      <c r="O2324" s="26">
        <v>129194.98</v>
      </c>
      <c r="P2324" s="27">
        <v>-22915.58</v>
      </c>
      <c r="Q2324" s="28">
        <v>-0.15065081609061201</v>
      </c>
      <c r="R2324" s="29">
        <v>16064.57</v>
      </c>
      <c r="S2324" s="29">
        <v>17436.21</v>
      </c>
      <c r="T2324" s="30">
        <v>1371.6399999999994</v>
      </c>
      <c r="U2324" s="31">
        <v>8.5382926527133904E-2</v>
      </c>
      <c r="V2324" s="26">
        <v>26083.15</v>
      </c>
      <c r="W2324" s="26">
        <v>29373.87</v>
      </c>
      <c r="X2324" s="27">
        <v>3290.7199999999975</v>
      </c>
      <c r="Y2324" s="28">
        <v>0.12616267590379218</v>
      </c>
      <c r="Z2324" s="29">
        <v>288</v>
      </c>
      <c r="AA2324" s="29">
        <v>0</v>
      </c>
      <c r="AB2324" s="30">
        <v>-288</v>
      </c>
      <c r="AC2324" s="32">
        <v>-1</v>
      </c>
      <c r="AD2324" s="26">
        <v>109674.84</v>
      </c>
      <c r="AE2324" s="26">
        <v>82384.899999999994</v>
      </c>
      <c r="AF2324" s="27">
        <v>-27289.940000000002</v>
      </c>
      <c r="AG2324" s="33">
        <v>-0.24882589297600072</v>
      </c>
      <c r="AH2324" s="34">
        <v>18</v>
      </c>
      <c r="AI2324" s="34">
        <v>2</v>
      </c>
      <c r="AJ2324" s="34">
        <v>-16</v>
      </c>
      <c r="AK2324" s="32">
        <v>-0.88888888888888884</v>
      </c>
      <c r="AL2324" s="35">
        <v>44540.041666666664</v>
      </c>
      <c r="AM2324" s="16"/>
    </row>
    <row r="2325" spans="1:39" ht="82.5" hidden="1" x14ac:dyDescent="0.25">
      <c r="A2325" s="25" t="s">
        <v>367</v>
      </c>
      <c r="B2325" s="25" t="s">
        <v>1136</v>
      </c>
      <c r="C2325" s="39">
        <v>642054</v>
      </c>
      <c r="D2325" s="25" t="s">
        <v>2713</v>
      </c>
      <c r="E2325" s="25" t="s">
        <v>53</v>
      </c>
      <c r="F2325" s="25" t="s">
        <v>54</v>
      </c>
      <c r="G2325" s="25" t="s">
        <v>79</v>
      </c>
      <c r="H2325" s="17"/>
      <c r="I2325" s="17"/>
      <c r="J2325" s="25" t="s">
        <v>411</v>
      </c>
      <c r="K2325" s="25" t="s">
        <v>65</v>
      </c>
      <c r="L2325" s="25" t="s">
        <v>435</v>
      </c>
      <c r="M2325" s="25" t="s">
        <v>374</v>
      </c>
      <c r="N2325" s="26">
        <v>93781.2</v>
      </c>
      <c r="O2325" s="26">
        <v>91445.9</v>
      </c>
      <c r="P2325" s="27">
        <v>-2335.3000000000029</v>
      </c>
      <c r="Q2325" s="28">
        <v>-2.4901579421035377E-2</v>
      </c>
      <c r="R2325" s="29">
        <v>18021.78</v>
      </c>
      <c r="S2325" s="29">
        <v>17998.14</v>
      </c>
      <c r="T2325" s="30">
        <v>-23.639999999999418</v>
      </c>
      <c r="U2325" s="31">
        <v>-1.3117461205274629E-3</v>
      </c>
      <c r="V2325" s="26">
        <v>50060.72</v>
      </c>
      <c r="W2325" s="26">
        <v>46123.199999999997</v>
      </c>
      <c r="X2325" s="27">
        <v>-3937.5200000000041</v>
      </c>
      <c r="Y2325" s="28">
        <v>-7.8654881511892039E-2</v>
      </c>
      <c r="Z2325" s="29">
        <v>1387.7</v>
      </c>
      <c r="AA2325" s="29">
        <v>2424</v>
      </c>
      <c r="AB2325" s="30">
        <v>1036.3</v>
      </c>
      <c r="AC2325" s="32">
        <v>0.74677523960510195</v>
      </c>
      <c r="AD2325" s="26">
        <v>24311</v>
      </c>
      <c r="AE2325" s="26">
        <v>24900.560000000001</v>
      </c>
      <c r="AF2325" s="27">
        <v>589.56000000000131</v>
      </c>
      <c r="AG2325" s="33">
        <v>2.4250750688988576E-2</v>
      </c>
      <c r="AH2325" s="34">
        <v>107.44999999999999</v>
      </c>
      <c r="AI2325" s="34">
        <v>122</v>
      </c>
      <c r="AJ2325" s="34">
        <v>14.550000000000011</v>
      </c>
      <c r="AK2325" s="32">
        <v>0.13541181945090752</v>
      </c>
      <c r="AL2325" s="35">
        <v>44641.041666666664</v>
      </c>
      <c r="AM2325" s="16"/>
    </row>
    <row r="2326" spans="1:39" ht="33" hidden="1" x14ac:dyDescent="0.25">
      <c r="A2326" s="25" t="s">
        <v>367</v>
      </c>
      <c r="B2326" s="25" t="s">
        <v>1136</v>
      </c>
      <c r="C2326" s="39">
        <v>642060</v>
      </c>
      <c r="D2326" s="25" t="s">
        <v>4832</v>
      </c>
      <c r="E2326" s="25" t="s">
        <v>53</v>
      </c>
      <c r="F2326" s="25" t="s">
        <v>54</v>
      </c>
      <c r="G2326" s="25" t="s">
        <v>211</v>
      </c>
      <c r="H2326" s="17"/>
      <c r="I2326" s="17"/>
      <c r="J2326" s="25" t="s">
        <v>381</v>
      </c>
      <c r="K2326" s="25" t="s">
        <v>58</v>
      </c>
      <c r="L2326" s="25" t="s">
        <v>384</v>
      </c>
      <c r="M2326" s="25" t="s">
        <v>387</v>
      </c>
      <c r="N2326" s="26">
        <v>439669.2</v>
      </c>
      <c r="O2326" s="26">
        <v>500067.35</v>
      </c>
      <c r="P2326" s="27">
        <v>60398.149999999965</v>
      </c>
      <c r="Q2326" s="28">
        <v>0.13737180134519308</v>
      </c>
      <c r="R2326" s="29">
        <v>107891.05</v>
      </c>
      <c r="S2326" s="29">
        <v>120531.06</v>
      </c>
      <c r="T2326" s="30">
        <v>12640.009999999995</v>
      </c>
      <c r="U2326" s="31">
        <v>0.11715531547797518</v>
      </c>
      <c r="V2326" s="26">
        <v>302504.82</v>
      </c>
      <c r="W2326" s="26">
        <v>320621.86</v>
      </c>
      <c r="X2326" s="27">
        <v>18117.039999999979</v>
      </c>
      <c r="Y2326" s="28">
        <v>5.9890087040596507E-2</v>
      </c>
      <c r="Z2326" s="29">
        <v>29273.33</v>
      </c>
      <c r="AA2326" s="29">
        <v>46138.5</v>
      </c>
      <c r="AB2326" s="30">
        <v>16865.169999999998</v>
      </c>
      <c r="AC2326" s="32">
        <v>0.57612748532537972</v>
      </c>
      <c r="AD2326" s="26">
        <v>0</v>
      </c>
      <c r="AE2326" s="26">
        <v>12775.93</v>
      </c>
      <c r="AF2326" s="27">
        <v>12775.93</v>
      </c>
      <c r="AG2326" s="18"/>
      <c r="AH2326" s="34">
        <v>935.67</v>
      </c>
      <c r="AI2326" s="34">
        <v>1477</v>
      </c>
      <c r="AJ2326" s="34">
        <v>541.33000000000004</v>
      </c>
      <c r="AK2326" s="32">
        <v>0.57854799234772947</v>
      </c>
      <c r="AL2326" s="35">
        <v>44712.041666666664</v>
      </c>
      <c r="AM2326" s="16"/>
    </row>
    <row r="2327" spans="1:39" ht="33" hidden="1" x14ac:dyDescent="0.25">
      <c r="A2327" s="25" t="s">
        <v>367</v>
      </c>
      <c r="B2327" s="25" t="s">
        <v>1136</v>
      </c>
      <c r="C2327" s="39">
        <v>642061</v>
      </c>
      <c r="D2327" s="25" t="s">
        <v>5139</v>
      </c>
      <c r="E2327" s="25" t="s">
        <v>62</v>
      </c>
      <c r="F2327" s="25" t="s">
        <v>54</v>
      </c>
      <c r="G2327" s="25" t="s">
        <v>79</v>
      </c>
      <c r="H2327" s="25" t="s">
        <v>211</v>
      </c>
      <c r="I2327" s="17"/>
      <c r="J2327" s="25" t="s">
        <v>381</v>
      </c>
      <c r="K2327" s="25" t="s">
        <v>58</v>
      </c>
      <c r="L2327" s="25" t="s">
        <v>384</v>
      </c>
      <c r="M2327" s="25" t="s">
        <v>387</v>
      </c>
      <c r="N2327" s="26">
        <v>406574.77</v>
      </c>
      <c r="O2327" s="26">
        <v>391909.04</v>
      </c>
      <c r="P2327" s="27">
        <v>-14665.73000000004</v>
      </c>
      <c r="Q2327" s="28">
        <v>-3.6071421746115821E-2</v>
      </c>
      <c r="R2327" s="29">
        <v>113521.08</v>
      </c>
      <c r="S2327" s="29">
        <v>97272.36</v>
      </c>
      <c r="T2327" s="30">
        <v>-16248.720000000001</v>
      </c>
      <c r="U2327" s="31">
        <v>-0.14313394481447853</v>
      </c>
      <c r="V2327" s="26">
        <v>266142.27</v>
      </c>
      <c r="W2327" s="26">
        <v>253961.93</v>
      </c>
      <c r="X2327" s="27">
        <v>-12180.340000000026</v>
      </c>
      <c r="Y2327" s="28">
        <v>-4.5766273805359914E-2</v>
      </c>
      <c r="Z2327" s="29">
        <v>26911.42</v>
      </c>
      <c r="AA2327" s="29">
        <v>22953.89</v>
      </c>
      <c r="AB2327" s="30">
        <v>-3957.5299999999988</v>
      </c>
      <c r="AC2327" s="32">
        <v>-0.14705764318642417</v>
      </c>
      <c r="AD2327" s="26">
        <v>0</v>
      </c>
      <c r="AE2327" s="26">
        <v>17720.86</v>
      </c>
      <c r="AF2327" s="27">
        <v>17720.86</v>
      </c>
      <c r="AG2327" s="18"/>
      <c r="AH2327" s="34">
        <v>950.58999999999992</v>
      </c>
      <c r="AI2327" s="34">
        <v>946.5</v>
      </c>
      <c r="AJ2327" s="34">
        <v>-4.0899999999999181</v>
      </c>
      <c r="AK2327" s="32">
        <v>-4.302591022417571E-3</v>
      </c>
      <c r="AL2327" s="35">
        <v>44904.041666666664</v>
      </c>
      <c r="AM2327" s="16"/>
    </row>
    <row r="2328" spans="1:39" ht="82.5" hidden="1" x14ac:dyDescent="0.25">
      <c r="A2328" s="25" t="s">
        <v>367</v>
      </c>
      <c r="B2328" s="25" t="s">
        <v>1136</v>
      </c>
      <c r="C2328" s="39">
        <v>642168</v>
      </c>
      <c r="D2328" s="25" t="s">
        <v>5856</v>
      </c>
      <c r="E2328" s="25" t="s">
        <v>121</v>
      </c>
      <c r="F2328" s="25" t="s">
        <v>5852</v>
      </c>
      <c r="G2328" s="17"/>
      <c r="H2328" s="17"/>
      <c r="I2328" s="17"/>
      <c r="J2328" s="25" t="s">
        <v>401</v>
      </c>
      <c r="K2328" s="25" t="s">
        <v>65</v>
      </c>
      <c r="L2328" s="25" t="s">
        <v>484</v>
      </c>
      <c r="M2328" s="25" t="s">
        <v>379</v>
      </c>
      <c r="N2328" s="26">
        <v>534472.53</v>
      </c>
      <c r="O2328" s="26">
        <v>523884.6</v>
      </c>
      <c r="P2328" s="27">
        <v>-10587.930000000051</v>
      </c>
      <c r="Q2328" s="28">
        <v>-1.981005459719333E-2</v>
      </c>
      <c r="R2328" s="29">
        <v>61335.67</v>
      </c>
      <c r="S2328" s="29">
        <v>64892.74</v>
      </c>
      <c r="T2328" s="30">
        <v>3557.0699999999997</v>
      </c>
      <c r="U2328" s="31">
        <v>5.7993497095572603E-2</v>
      </c>
      <c r="V2328" s="26">
        <v>116075.95</v>
      </c>
      <c r="W2328" s="26">
        <v>147441.49</v>
      </c>
      <c r="X2328" s="27">
        <v>31365.539999999994</v>
      </c>
      <c r="Y2328" s="28">
        <v>0.27021566482979459</v>
      </c>
      <c r="Z2328" s="29">
        <v>1026</v>
      </c>
      <c r="AA2328" s="29">
        <v>1014</v>
      </c>
      <c r="AB2328" s="30">
        <v>-12</v>
      </c>
      <c r="AC2328" s="32">
        <v>-1.1695906432748537E-2</v>
      </c>
      <c r="AD2328" s="26">
        <v>356034.91</v>
      </c>
      <c r="AE2328" s="26">
        <v>310536.37</v>
      </c>
      <c r="AF2328" s="27">
        <v>-45498.539999999979</v>
      </c>
      <c r="AG2328" s="33">
        <v>-0.12779235609227191</v>
      </c>
      <c r="AH2328" s="34">
        <v>54</v>
      </c>
      <c r="AI2328" s="34">
        <v>43</v>
      </c>
      <c r="AJ2328" s="34">
        <v>-11</v>
      </c>
      <c r="AK2328" s="32">
        <v>-0.20370370370370369</v>
      </c>
      <c r="AL2328" s="35">
        <v>44873.041666666664</v>
      </c>
      <c r="AM2328" s="16"/>
    </row>
    <row r="2329" spans="1:39" ht="41.25" hidden="1" x14ac:dyDescent="0.25">
      <c r="A2329" s="25" t="s">
        <v>367</v>
      </c>
      <c r="B2329" s="25" t="s">
        <v>51</v>
      </c>
      <c r="C2329" s="39">
        <v>642173</v>
      </c>
      <c r="D2329" s="25" t="s">
        <v>569</v>
      </c>
      <c r="E2329" s="25" t="s">
        <v>53</v>
      </c>
      <c r="F2329" s="25" t="s">
        <v>54</v>
      </c>
      <c r="G2329" s="25" t="s">
        <v>75</v>
      </c>
      <c r="H2329" s="17"/>
      <c r="I2329" s="17"/>
      <c r="J2329" s="25" t="s">
        <v>381</v>
      </c>
      <c r="K2329" s="25" t="s">
        <v>65</v>
      </c>
      <c r="L2329" s="25" t="s">
        <v>431</v>
      </c>
      <c r="M2329" s="25" t="s">
        <v>387</v>
      </c>
      <c r="N2329" s="26">
        <v>91116.79</v>
      </c>
      <c r="O2329" s="26">
        <v>51684.33</v>
      </c>
      <c r="P2329" s="27">
        <v>-39432.459999999992</v>
      </c>
      <c r="Q2329" s="28">
        <v>-0.4327683185502913</v>
      </c>
      <c r="R2329" s="29">
        <v>61751.12</v>
      </c>
      <c r="S2329" s="29">
        <v>21888.03</v>
      </c>
      <c r="T2329" s="30">
        <v>-39863.090000000004</v>
      </c>
      <c r="U2329" s="31">
        <v>-0.64554440470067587</v>
      </c>
      <c r="V2329" s="26">
        <v>11528.34</v>
      </c>
      <c r="W2329" s="26">
        <v>6182.21</v>
      </c>
      <c r="X2329" s="27">
        <v>-5346.13</v>
      </c>
      <c r="Y2329" s="28">
        <v>-0.46373805769087312</v>
      </c>
      <c r="Z2329" s="29">
        <v>17837.330000000002</v>
      </c>
      <c r="AA2329" s="29">
        <v>6757.72</v>
      </c>
      <c r="AB2329" s="30">
        <v>-11079.61</v>
      </c>
      <c r="AC2329" s="32">
        <v>-0.62114733539156364</v>
      </c>
      <c r="AD2329" s="26">
        <v>0</v>
      </c>
      <c r="AE2329" s="26">
        <v>16856.37</v>
      </c>
      <c r="AF2329" s="27">
        <v>16856.37</v>
      </c>
      <c r="AG2329" s="18"/>
      <c r="AH2329" s="34">
        <v>551.66999999999996</v>
      </c>
      <c r="AI2329" s="34">
        <v>194.5</v>
      </c>
      <c r="AJ2329" s="34">
        <v>-357.16999999999996</v>
      </c>
      <c r="AK2329" s="32">
        <v>-0.64743415447640795</v>
      </c>
      <c r="AL2329" s="35">
        <v>44540.041666666664</v>
      </c>
      <c r="AM2329" s="16"/>
    </row>
    <row r="2330" spans="1:39" ht="74.25" hidden="1" x14ac:dyDescent="0.25">
      <c r="A2330" s="25" t="s">
        <v>367</v>
      </c>
      <c r="B2330" s="25" t="s">
        <v>1136</v>
      </c>
      <c r="C2330" s="39">
        <v>642177</v>
      </c>
      <c r="D2330" s="25" t="s">
        <v>2715</v>
      </c>
      <c r="E2330" s="25" t="s">
        <v>53</v>
      </c>
      <c r="F2330" s="25" t="s">
        <v>54</v>
      </c>
      <c r="G2330" s="25" t="s">
        <v>69</v>
      </c>
      <c r="H2330" s="25" t="s">
        <v>74</v>
      </c>
      <c r="I2330" s="17"/>
      <c r="J2330" s="25" t="s">
        <v>64</v>
      </c>
      <c r="K2330" s="25" t="s">
        <v>65</v>
      </c>
      <c r="L2330" s="25" t="s">
        <v>378</v>
      </c>
      <c r="M2330" s="25" t="s">
        <v>379</v>
      </c>
      <c r="N2330" s="26">
        <v>21875.79</v>
      </c>
      <c r="O2330" s="26">
        <v>11261.43</v>
      </c>
      <c r="P2330" s="27">
        <v>-10614.36</v>
      </c>
      <c r="Q2330" s="28">
        <v>-0.48521036268861606</v>
      </c>
      <c r="R2330" s="29">
        <v>5965.03</v>
      </c>
      <c r="S2330" s="29">
        <v>1594.57</v>
      </c>
      <c r="T2330" s="30">
        <v>-4370.46</v>
      </c>
      <c r="U2330" s="31">
        <v>-0.73268030504456816</v>
      </c>
      <c r="V2330" s="26">
        <v>3251.2</v>
      </c>
      <c r="W2330" s="26">
        <v>1077.8599999999999</v>
      </c>
      <c r="X2330" s="27">
        <v>-2173.34</v>
      </c>
      <c r="Y2330" s="28">
        <v>-0.6684731791338584</v>
      </c>
      <c r="Z2330" s="29">
        <v>1493.86</v>
      </c>
      <c r="AA2330" s="29">
        <v>0</v>
      </c>
      <c r="AB2330" s="30">
        <v>-1493.86</v>
      </c>
      <c r="AC2330" s="32">
        <v>-1</v>
      </c>
      <c r="AD2330" s="26">
        <v>11165.7</v>
      </c>
      <c r="AE2330" s="26">
        <v>8589</v>
      </c>
      <c r="AF2330" s="27">
        <v>-2576.7000000000007</v>
      </c>
      <c r="AG2330" s="33">
        <v>-0.23076923076923081</v>
      </c>
      <c r="AH2330" s="34">
        <v>30.240000000000002</v>
      </c>
      <c r="AI2330" s="34">
        <v>0</v>
      </c>
      <c r="AJ2330" s="34">
        <v>-30.240000000000002</v>
      </c>
      <c r="AK2330" s="32">
        <v>-1</v>
      </c>
      <c r="AL2330" s="35">
        <v>44634.041666666664</v>
      </c>
      <c r="AM2330" s="16"/>
    </row>
    <row r="2331" spans="1:39" ht="41.25" hidden="1" x14ac:dyDescent="0.25">
      <c r="A2331" s="25" t="s">
        <v>367</v>
      </c>
      <c r="B2331" s="25" t="s">
        <v>1136</v>
      </c>
      <c r="C2331" s="39">
        <v>642303</v>
      </c>
      <c r="D2331" s="25" t="s">
        <v>5095</v>
      </c>
      <c r="E2331" s="25" t="s">
        <v>53</v>
      </c>
      <c r="F2331" s="25" t="s">
        <v>54</v>
      </c>
      <c r="G2331" s="25" t="s">
        <v>75</v>
      </c>
      <c r="H2331" s="25" t="s">
        <v>83</v>
      </c>
      <c r="I2331" s="17"/>
      <c r="J2331" s="25" t="s">
        <v>381</v>
      </c>
      <c r="K2331" s="25" t="s">
        <v>58</v>
      </c>
      <c r="L2331" s="25" t="s">
        <v>382</v>
      </c>
      <c r="M2331" s="25" t="s">
        <v>371</v>
      </c>
      <c r="N2331" s="26">
        <v>168274.47</v>
      </c>
      <c r="O2331" s="26">
        <v>112585.24</v>
      </c>
      <c r="P2331" s="27">
        <v>-55689.229999999996</v>
      </c>
      <c r="Q2331" s="28">
        <v>-0.33094283404963332</v>
      </c>
      <c r="R2331" s="29">
        <v>78821.59</v>
      </c>
      <c r="S2331" s="29">
        <v>46355.31</v>
      </c>
      <c r="T2331" s="30">
        <v>-32466.28</v>
      </c>
      <c r="U2331" s="31">
        <v>-0.41189577627145052</v>
      </c>
      <c r="V2331" s="26">
        <v>52454.32</v>
      </c>
      <c r="W2331" s="26">
        <v>39243.72</v>
      </c>
      <c r="X2331" s="27">
        <v>-13210.599999999999</v>
      </c>
      <c r="Y2331" s="28">
        <v>-0.25184960933627581</v>
      </c>
      <c r="Z2331" s="29">
        <v>22093.56</v>
      </c>
      <c r="AA2331" s="29">
        <v>14762</v>
      </c>
      <c r="AB2331" s="30">
        <v>-7331.5600000000013</v>
      </c>
      <c r="AC2331" s="32">
        <v>-0.33184149589292089</v>
      </c>
      <c r="AD2331" s="26">
        <v>14905</v>
      </c>
      <c r="AE2331" s="26">
        <v>12224.21</v>
      </c>
      <c r="AF2331" s="27">
        <v>-2680.7900000000009</v>
      </c>
      <c r="AG2331" s="33">
        <v>-0.1798584367661859</v>
      </c>
      <c r="AH2331" s="34">
        <v>677.28</v>
      </c>
      <c r="AI2331" s="34">
        <v>562</v>
      </c>
      <c r="AJ2331" s="34">
        <v>-115.27999999999997</v>
      </c>
      <c r="AK2331" s="32">
        <v>-0.17021025277580909</v>
      </c>
      <c r="AL2331" s="35">
        <v>44789.041666666664</v>
      </c>
      <c r="AM2331" s="16"/>
    </row>
    <row r="2332" spans="1:39" ht="33" hidden="1" x14ac:dyDescent="0.25">
      <c r="A2332" s="25" t="s">
        <v>367</v>
      </c>
      <c r="B2332" s="25" t="s">
        <v>1136</v>
      </c>
      <c r="C2332" s="39">
        <v>642319</v>
      </c>
      <c r="D2332" s="25" t="s">
        <v>5733</v>
      </c>
      <c r="E2332" s="25" t="s">
        <v>53</v>
      </c>
      <c r="F2332" s="25" t="s">
        <v>54</v>
      </c>
      <c r="G2332" s="25" t="s">
        <v>90</v>
      </c>
      <c r="H2332" s="25" t="s">
        <v>74</v>
      </c>
      <c r="I2332" s="25" t="s">
        <v>56</v>
      </c>
      <c r="J2332" s="25" t="s">
        <v>376</v>
      </c>
      <c r="K2332" s="25" t="s">
        <v>65</v>
      </c>
      <c r="L2332" s="25" t="s">
        <v>418</v>
      </c>
      <c r="M2332" s="25" t="s">
        <v>371</v>
      </c>
      <c r="N2332" s="26">
        <v>74775.850000000006</v>
      </c>
      <c r="O2332" s="26">
        <v>64653.74</v>
      </c>
      <c r="P2332" s="27">
        <v>-10122.110000000008</v>
      </c>
      <c r="Q2332" s="28">
        <v>-0.13536603061015029</v>
      </c>
      <c r="R2332" s="29">
        <v>24854.33</v>
      </c>
      <c r="S2332" s="29">
        <v>19582.62</v>
      </c>
      <c r="T2332" s="30">
        <v>-5271.7100000000028</v>
      </c>
      <c r="U2332" s="31">
        <v>-0.21210428927273448</v>
      </c>
      <c r="V2332" s="26">
        <v>36292.18</v>
      </c>
      <c r="W2332" s="26">
        <v>35417.71</v>
      </c>
      <c r="X2332" s="27">
        <v>-874.47000000000116</v>
      </c>
      <c r="Y2332" s="28">
        <v>-2.4095273417028162E-2</v>
      </c>
      <c r="Z2332" s="29">
        <v>5957.34</v>
      </c>
      <c r="AA2332" s="29">
        <v>3707</v>
      </c>
      <c r="AB2332" s="30">
        <v>-2250.34</v>
      </c>
      <c r="AC2332" s="32">
        <v>-0.37774241523901608</v>
      </c>
      <c r="AD2332" s="26">
        <v>7672</v>
      </c>
      <c r="AE2332" s="26">
        <v>5946.41</v>
      </c>
      <c r="AF2332" s="27">
        <v>-1725.5900000000001</v>
      </c>
      <c r="AG2332" s="33">
        <v>-0.22492049009384776</v>
      </c>
      <c r="AH2332" s="34">
        <v>160</v>
      </c>
      <c r="AI2332" s="34">
        <v>223</v>
      </c>
      <c r="AJ2332" s="34">
        <v>63</v>
      </c>
      <c r="AK2332" s="32">
        <v>0.39374999999999999</v>
      </c>
      <c r="AL2332" s="35">
        <v>44917.041666666664</v>
      </c>
      <c r="AM2332" s="16"/>
    </row>
    <row r="2333" spans="1:39" ht="57.75" hidden="1" x14ac:dyDescent="0.25">
      <c r="A2333" s="25" t="s">
        <v>367</v>
      </c>
      <c r="B2333" s="25" t="s">
        <v>1136</v>
      </c>
      <c r="C2333" s="39">
        <v>642398</v>
      </c>
      <c r="D2333" s="25" t="s">
        <v>5292</v>
      </c>
      <c r="E2333" s="25" t="s">
        <v>53</v>
      </c>
      <c r="F2333" s="25" t="s">
        <v>54</v>
      </c>
      <c r="G2333" s="25" t="s">
        <v>79</v>
      </c>
      <c r="H2333" s="17"/>
      <c r="I2333" s="17"/>
      <c r="J2333" s="25" t="s">
        <v>381</v>
      </c>
      <c r="K2333" s="25" t="s">
        <v>58</v>
      </c>
      <c r="L2333" s="25" t="s">
        <v>382</v>
      </c>
      <c r="M2333" s="25" t="s">
        <v>387</v>
      </c>
      <c r="N2333" s="26">
        <v>185715.53</v>
      </c>
      <c r="O2333" s="26">
        <v>169824.03</v>
      </c>
      <c r="P2333" s="27">
        <v>-15891.5</v>
      </c>
      <c r="Q2333" s="28">
        <v>-8.5569042072033502E-2</v>
      </c>
      <c r="R2333" s="29">
        <v>51457.279999999999</v>
      </c>
      <c r="S2333" s="29">
        <v>47508.72</v>
      </c>
      <c r="T2333" s="30">
        <v>-3948.5599999999977</v>
      </c>
      <c r="U2333" s="31">
        <v>-7.6734720529340023E-2</v>
      </c>
      <c r="V2333" s="26">
        <v>114028.74</v>
      </c>
      <c r="W2333" s="26">
        <v>100357.68</v>
      </c>
      <c r="X2333" s="27">
        <v>-13671.060000000012</v>
      </c>
      <c r="Y2333" s="28">
        <v>-0.11989135370609209</v>
      </c>
      <c r="Z2333" s="29">
        <v>12429.51</v>
      </c>
      <c r="AA2333" s="29">
        <v>15815</v>
      </c>
      <c r="AB2333" s="30">
        <v>3385.49</v>
      </c>
      <c r="AC2333" s="32">
        <v>0.27237517810436612</v>
      </c>
      <c r="AD2333" s="26">
        <v>7800</v>
      </c>
      <c r="AE2333" s="26">
        <v>6142.63</v>
      </c>
      <c r="AF2333" s="27">
        <v>-1657.37</v>
      </c>
      <c r="AG2333" s="33">
        <v>-0.21248333333333333</v>
      </c>
      <c r="AH2333" s="34">
        <v>432.8</v>
      </c>
      <c r="AI2333" s="34">
        <v>546</v>
      </c>
      <c r="AJ2333" s="34">
        <v>113.19999999999999</v>
      </c>
      <c r="AK2333" s="32">
        <v>0.26155268022181144</v>
      </c>
      <c r="AL2333" s="35">
        <v>44841.041666666664</v>
      </c>
      <c r="AM2333" s="16"/>
    </row>
    <row r="2334" spans="1:39" ht="49.5" hidden="1" x14ac:dyDescent="0.25">
      <c r="A2334" s="25" t="s">
        <v>367</v>
      </c>
      <c r="B2334" s="25" t="s">
        <v>1136</v>
      </c>
      <c r="C2334" s="39">
        <v>642399</v>
      </c>
      <c r="D2334" s="25" t="s">
        <v>5354</v>
      </c>
      <c r="E2334" s="25" t="s">
        <v>53</v>
      </c>
      <c r="F2334" s="25" t="s">
        <v>54</v>
      </c>
      <c r="G2334" s="25" t="s">
        <v>79</v>
      </c>
      <c r="H2334" s="25" t="s">
        <v>74</v>
      </c>
      <c r="I2334" s="17"/>
      <c r="J2334" s="25" t="s">
        <v>381</v>
      </c>
      <c r="K2334" s="25" t="s">
        <v>58</v>
      </c>
      <c r="L2334" s="25" t="s">
        <v>382</v>
      </c>
      <c r="M2334" s="25" t="s">
        <v>379</v>
      </c>
      <c r="N2334" s="26">
        <v>226457.41</v>
      </c>
      <c r="O2334" s="26">
        <v>213227.75</v>
      </c>
      <c r="P2334" s="27">
        <v>-13229.660000000003</v>
      </c>
      <c r="Q2334" s="28">
        <v>-5.8420079961172405E-2</v>
      </c>
      <c r="R2334" s="29">
        <v>14888.92</v>
      </c>
      <c r="S2334" s="29">
        <v>24840.71</v>
      </c>
      <c r="T2334" s="30">
        <v>9951.7899999999991</v>
      </c>
      <c r="U2334" s="31">
        <v>0.66840240930839845</v>
      </c>
      <c r="V2334" s="26">
        <v>102727.85</v>
      </c>
      <c r="W2334" s="26">
        <v>112308.44</v>
      </c>
      <c r="X2334" s="27">
        <v>9580.5899999999965</v>
      </c>
      <c r="Y2334" s="28">
        <v>9.3261856448859745E-2</v>
      </c>
      <c r="Z2334" s="29">
        <v>1520</v>
      </c>
      <c r="AA2334" s="29">
        <v>871</v>
      </c>
      <c r="AB2334" s="30">
        <v>-649</v>
      </c>
      <c r="AC2334" s="32">
        <v>-0.42697368421052634</v>
      </c>
      <c r="AD2334" s="26">
        <v>107320.64</v>
      </c>
      <c r="AE2334" s="26">
        <v>75207.600000000006</v>
      </c>
      <c r="AF2334" s="27">
        <v>-32113.039999999994</v>
      </c>
      <c r="AG2334" s="33">
        <v>-0.29922520029697919</v>
      </c>
      <c r="AH2334" s="34">
        <v>98</v>
      </c>
      <c r="AI2334" s="34">
        <v>122.5</v>
      </c>
      <c r="AJ2334" s="34">
        <v>24.5</v>
      </c>
      <c r="AK2334" s="32">
        <v>0.25</v>
      </c>
      <c r="AL2334" s="35">
        <v>44818.041666666664</v>
      </c>
      <c r="AM2334" s="16"/>
    </row>
    <row r="2335" spans="1:39" ht="57.75" hidden="1" x14ac:dyDescent="0.25">
      <c r="A2335" s="25" t="s">
        <v>367</v>
      </c>
      <c r="B2335" s="25" t="s">
        <v>1136</v>
      </c>
      <c r="C2335" s="39">
        <v>642500</v>
      </c>
      <c r="D2335" s="25" t="s">
        <v>2716</v>
      </c>
      <c r="E2335" s="25" t="s">
        <v>53</v>
      </c>
      <c r="F2335" s="25" t="s">
        <v>54</v>
      </c>
      <c r="G2335" s="25" t="s">
        <v>112</v>
      </c>
      <c r="H2335" s="25" t="s">
        <v>90</v>
      </c>
      <c r="I2335" s="25" t="s">
        <v>211</v>
      </c>
      <c r="J2335" s="25" t="s">
        <v>376</v>
      </c>
      <c r="K2335" s="25" t="s">
        <v>65</v>
      </c>
      <c r="L2335" s="25" t="s">
        <v>488</v>
      </c>
      <c r="M2335" s="25" t="s">
        <v>371</v>
      </c>
      <c r="N2335" s="26">
        <v>63925.94</v>
      </c>
      <c r="O2335" s="26">
        <v>86580.96</v>
      </c>
      <c r="P2335" s="27">
        <v>22655.020000000004</v>
      </c>
      <c r="Q2335" s="28">
        <v>0.35439478871957147</v>
      </c>
      <c r="R2335" s="29">
        <v>21813.26</v>
      </c>
      <c r="S2335" s="29">
        <v>29874.240000000002</v>
      </c>
      <c r="T2335" s="30">
        <v>8060.9800000000032</v>
      </c>
      <c r="U2335" s="31">
        <v>0.36954494651418468</v>
      </c>
      <c r="V2335" s="26">
        <v>26497.19</v>
      </c>
      <c r="W2335" s="26">
        <v>30962.400000000001</v>
      </c>
      <c r="X2335" s="27">
        <v>4465.2100000000028</v>
      </c>
      <c r="Y2335" s="28">
        <v>0.16851635965926964</v>
      </c>
      <c r="Z2335" s="29">
        <v>4490.49</v>
      </c>
      <c r="AA2335" s="29">
        <v>6971</v>
      </c>
      <c r="AB2335" s="30">
        <v>2480.5100000000002</v>
      </c>
      <c r="AC2335" s="32">
        <v>0.55239183251716417</v>
      </c>
      <c r="AD2335" s="26">
        <v>11125</v>
      </c>
      <c r="AE2335" s="26">
        <v>18773.32</v>
      </c>
      <c r="AF2335" s="27">
        <v>7648.32</v>
      </c>
      <c r="AG2335" s="33">
        <v>0.68748943820224717</v>
      </c>
      <c r="AH2335" s="34">
        <v>164</v>
      </c>
      <c r="AI2335" s="34">
        <v>301</v>
      </c>
      <c r="AJ2335" s="34">
        <v>137</v>
      </c>
      <c r="AK2335" s="32">
        <v>0.83536585365853655</v>
      </c>
      <c r="AL2335" s="35">
        <v>44711.041666666664</v>
      </c>
      <c r="AM2335" s="16"/>
    </row>
    <row r="2336" spans="1:39" ht="41.25" hidden="1" x14ac:dyDescent="0.25">
      <c r="A2336" s="25" t="s">
        <v>367</v>
      </c>
      <c r="B2336" s="25" t="s">
        <v>1136</v>
      </c>
      <c r="C2336" s="39">
        <v>642502</v>
      </c>
      <c r="D2336" s="25" t="s">
        <v>2718</v>
      </c>
      <c r="E2336" s="25" t="s">
        <v>53</v>
      </c>
      <c r="F2336" s="25" t="s">
        <v>54</v>
      </c>
      <c r="G2336" s="25" t="s">
        <v>90</v>
      </c>
      <c r="H2336" s="17"/>
      <c r="I2336" s="17"/>
      <c r="J2336" s="25" t="s">
        <v>376</v>
      </c>
      <c r="K2336" s="25" t="s">
        <v>65</v>
      </c>
      <c r="L2336" s="25" t="s">
        <v>488</v>
      </c>
      <c r="M2336" s="25" t="s">
        <v>374</v>
      </c>
      <c r="N2336" s="26">
        <v>47913.52</v>
      </c>
      <c r="O2336" s="26">
        <v>51043.26</v>
      </c>
      <c r="P2336" s="27">
        <v>3129.7400000000052</v>
      </c>
      <c r="Q2336" s="28">
        <v>6.5320602619052107E-2</v>
      </c>
      <c r="R2336" s="29">
        <v>10405.02</v>
      </c>
      <c r="S2336" s="29">
        <v>16462.509999999998</v>
      </c>
      <c r="T2336" s="30">
        <v>6057.489999999998</v>
      </c>
      <c r="U2336" s="31">
        <v>0.58216995258058113</v>
      </c>
      <c r="V2336" s="26">
        <v>21581.54</v>
      </c>
      <c r="W2336" s="26">
        <v>18245.8</v>
      </c>
      <c r="X2336" s="27">
        <v>-3335.7400000000016</v>
      </c>
      <c r="Y2336" s="28">
        <v>-0.15456450281119891</v>
      </c>
      <c r="Z2336" s="29">
        <v>951.96</v>
      </c>
      <c r="AA2336" s="29">
        <v>2534</v>
      </c>
      <c r="AB2336" s="30">
        <v>1582.04</v>
      </c>
      <c r="AC2336" s="32">
        <v>1.6618765494348502</v>
      </c>
      <c r="AD2336" s="26">
        <v>14975</v>
      </c>
      <c r="AE2336" s="26">
        <v>13800.95</v>
      </c>
      <c r="AF2336" s="27">
        <v>-1174.0499999999993</v>
      </c>
      <c r="AG2336" s="33">
        <v>-7.8400667779632671E-2</v>
      </c>
      <c r="AH2336" s="34">
        <v>56</v>
      </c>
      <c r="AI2336" s="34">
        <v>160.5</v>
      </c>
      <c r="AJ2336" s="34">
        <v>104.5</v>
      </c>
      <c r="AK2336" s="32">
        <v>1.8660714285714286</v>
      </c>
      <c r="AL2336" s="35">
        <v>44694.041666666664</v>
      </c>
      <c r="AM2336" s="16"/>
    </row>
    <row r="2337" spans="1:39" ht="41.25" hidden="1" x14ac:dyDescent="0.25">
      <c r="A2337" s="25" t="s">
        <v>367</v>
      </c>
      <c r="B2337" s="25" t="s">
        <v>1136</v>
      </c>
      <c r="C2337" s="39">
        <v>642503</v>
      </c>
      <c r="D2337" s="25" t="s">
        <v>2717</v>
      </c>
      <c r="E2337" s="25" t="s">
        <v>53</v>
      </c>
      <c r="F2337" s="25" t="s">
        <v>54</v>
      </c>
      <c r="G2337" s="25" t="s">
        <v>79</v>
      </c>
      <c r="H2337" s="17"/>
      <c r="I2337" s="17"/>
      <c r="J2337" s="25" t="s">
        <v>376</v>
      </c>
      <c r="K2337" s="25" t="s">
        <v>65</v>
      </c>
      <c r="L2337" s="25" t="s">
        <v>488</v>
      </c>
      <c r="M2337" s="25" t="s">
        <v>371</v>
      </c>
      <c r="N2337" s="26">
        <v>65558.41</v>
      </c>
      <c r="O2337" s="26">
        <v>68011.679999999993</v>
      </c>
      <c r="P2337" s="27">
        <v>2453.2699999999895</v>
      </c>
      <c r="Q2337" s="28">
        <v>3.7421133306924155E-2</v>
      </c>
      <c r="R2337" s="29">
        <v>22011.81</v>
      </c>
      <c r="S2337" s="29">
        <v>23624.79</v>
      </c>
      <c r="T2337" s="30">
        <v>1612.9799999999996</v>
      </c>
      <c r="U2337" s="31">
        <v>7.3277935799009694E-2</v>
      </c>
      <c r="V2337" s="26">
        <v>25625.88</v>
      </c>
      <c r="W2337" s="26">
        <v>24618.42</v>
      </c>
      <c r="X2337" s="27">
        <v>-1007.4600000000028</v>
      </c>
      <c r="Y2337" s="28">
        <v>-3.9314162089262993E-2</v>
      </c>
      <c r="Z2337" s="29">
        <v>4490.72</v>
      </c>
      <c r="AA2337" s="29">
        <v>5807</v>
      </c>
      <c r="AB2337" s="30">
        <v>1316.2799999999997</v>
      </c>
      <c r="AC2337" s="32">
        <v>0.2931111269462357</v>
      </c>
      <c r="AD2337" s="26">
        <v>13430</v>
      </c>
      <c r="AE2337" s="26">
        <v>13961.47</v>
      </c>
      <c r="AF2337" s="27">
        <v>531.46999999999935</v>
      </c>
      <c r="AG2337" s="33">
        <v>3.9573343261355129E-2</v>
      </c>
      <c r="AH2337" s="34">
        <v>164</v>
      </c>
      <c r="AI2337" s="34">
        <v>257</v>
      </c>
      <c r="AJ2337" s="34">
        <v>93</v>
      </c>
      <c r="AK2337" s="32">
        <v>0.56707317073170727</v>
      </c>
      <c r="AL2337" s="35">
        <v>44638.041666666664</v>
      </c>
      <c r="AM2337" s="16"/>
    </row>
    <row r="2338" spans="1:39" ht="33" hidden="1" x14ac:dyDescent="0.25">
      <c r="A2338" s="25" t="s">
        <v>367</v>
      </c>
      <c r="B2338" s="25" t="s">
        <v>1136</v>
      </c>
      <c r="C2338" s="39">
        <v>642505</v>
      </c>
      <c r="D2338" s="25" t="s">
        <v>4842</v>
      </c>
      <c r="E2338" s="25" t="s">
        <v>53</v>
      </c>
      <c r="F2338" s="25" t="s">
        <v>54</v>
      </c>
      <c r="G2338" s="25" t="s">
        <v>79</v>
      </c>
      <c r="H2338" s="25" t="s">
        <v>112</v>
      </c>
      <c r="I2338" s="17"/>
      <c r="J2338" s="25" t="s">
        <v>381</v>
      </c>
      <c r="K2338" s="25" t="s">
        <v>58</v>
      </c>
      <c r="L2338" s="25" t="s">
        <v>384</v>
      </c>
      <c r="M2338" s="25" t="s">
        <v>387</v>
      </c>
      <c r="N2338" s="26">
        <v>365294.42</v>
      </c>
      <c r="O2338" s="26">
        <v>360586.5</v>
      </c>
      <c r="P2338" s="27">
        <v>-4707.9199999999837</v>
      </c>
      <c r="Q2338" s="28">
        <v>-1.2888015097520472E-2</v>
      </c>
      <c r="R2338" s="29">
        <v>103694.59</v>
      </c>
      <c r="S2338" s="29">
        <v>93171.06</v>
      </c>
      <c r="T2338" s="30">
        <v>-10523.529999999999</v>
      </c>
      <c r="U2338" s="31">
        <v>-0.10148581521948251</v>
      </c>
      <c r="V2338" s="26">
        <v>231131.99</v>
      </c>
      <c r="W2338" s="26">
        <v>222820.55</v>
      </c>
      <c r="X2338" s="27">
        <v>-8311.4400000000023</v>
      </c>
      <c r="Y2338" s="28">
        <v>-3.5959712889591801E-2</v>
      </c>
      <c r="Z2338" s="29">
        <v>24541.58</v>
      </c>
      <c r="AA2338" s="29">
        <v>25340.74</v>
      </c>
      <c r="AB2338" s="30">
        <v>799.15999999999985</v>
      </c>
      <c r="AC2338" s="32">
        <v>3.2563510580818342E-2</v>
      </c>
      <c r="AD2338" s="26">
        <v>5926.26</v>
      </c>
      <c r="AE2338" s="26">
        <v>19254.150000000001</v>
      </c>
      <c r="AF2338" s="27">
        <v>13327.890000000001</v>
      </c>
      <c r="AG2338" s="33">
        <v>2.248954652681455</v>
      </c>
      <c r="AH2338" s="34">
        <v>892</v>
      </c>
      <c r="AI2338" s="34">
        <v>965</v>
      </c>
      <c r="AJ2338" s="34">
        <v>73</v>
      </c>
      <c r="AK2338" s="32">
        <v>8.1838565022421525E-2</v>
      </c>
      <c r="AL2338" s="35">
        <v>44764.041666666664</v>
      </c>
      <c r="AM2338" s="16"/>
    </row>
    <row r="2339" spans="1:39" ht="33" hidden="1" x14ac:dyDescent="0.25">
      <c r="A2339" s="25" t="s">
        <v>367</v>
      </c>
      <c r="B2339" s="25" t="s">
        <v>1136</v>
      </c>
      <c r="C2339" s="39">
        <v>642516</v>
      </c>
      <c r="D2339" s="25" t="s">
        <v>5414</v>
      </c>
      <c r="E2339" s="25" t="s">
        <v>62</v>
      </c>
      <c r="F2339" s="25" t="s">
        <v>54</v>
      </c>
      <c r="G2339" s="25" t="s">
        <v>79</v>
      </c>
      <c r="H2339" s="17"/>
      <c r="I2339" s="17"/>
      <c r="J2339" s="25" t="s">
        <v>381</v>
      </c>
      <c r="K2339" s="25" t="s">
        <v>58</v>
      </c>
      <c r="L2339" s="25" t="s">
        <v>384</v>
      </c>
      <c r="M2339" s="25" t="s">
        <v>379</v>
      </c>
      <c r="N2339" s="26">
        <v>365807.78</v>
      </c>
      <c r="O2339" s="26">
        <v>391115.45</v>
      </c>
      <c r="P2339" s="27">
        <v>25307.669999999984</v>
      </c>
      <c r="Q2339" s="28">
        <v>6.9182973637138018E-2</v>
      </c>
      <c r="R2339" s="29">
        <v>48956.05</v>
      </c>
      <c r="S2339" s="29">
        <v>43770.9</v>
      </c>
      <c r="T2339" s="30">
        <v>-5185.1500000000015</v>
      </c>
      <c r="U2339" s="31">
        <v>-0.10591438647521606</v>
      </c>
      <c r="V2339" s="26">
        <v>199101.73</v>
      </c>
      <c r="W2339" s="26">
        <v>233805.41</v>
      </c>
      <c r="X2339" s="27">
        <v>34703.679999999993</v>
      </c>
      <c r="Y2339" s="28">
        <v>0.17430124790979964</v>
      </c>
      <c r="Z2339" s="29">
        <v>3351</v>
      </c>
      <c r="AA2339" s="29">
        <v>2815.95</v>
      </c>
      <c r="AB2339" s="30">
        <v>-535.05000000000018</v>
      </c>
      <c r="AC2339" s="32">
        <v>-0.15966875559534474</v>
      </c>
      <c r="AD2339" s="26">
        <v>114399</v>
      </c>
      <c r="AE2339" s="26">
        <v>110723.19</v>
      </c>
      <c r="AF2339" s="27">
        <v>-3675.8099999999977</v>
      </c>
      <c r="AG2339" s="33">
        <v>-3.2131487163349307E-2</v>
      </c>
      <c r="AH2339" s="34">
        <v>201</v>
      </c>
      <c r="AI2339" s="34">
        <v>279</v>
      </c>
      <c r="AJ2339" s="34">
        <v>78</v>
      </c>
      <c r="AK2339" s="32">
        <v>0.38805970149253732</v>
      </c>
      <c r="AL2339" s="35">
        <v>44811.041666666664</v>
      </c>
      <c r="AM2339" s="16"/>
    </row>
    <row r="2340" spans="1:39" ht="41.25" hidden="1" x14ac:dyDescent="0.25">
      <c r="A2340" s="25" t="s">
        <v>367</v>
      </c>
      <c r="B2340" s="25" t="s">
        <v>1136</v>
      </c>
      <c r="C2340" s="39">
        <v>642518</v>
      </c>
      <c r="D2340" s="25" t="s">
        <v>4992</v>
      </c>
      <c r="E2340" s="25" t="s">
        <v>53</v>
      </c>
      <c r="F2340" s="25" t="s">
        <v>54</v>
      </c>
      <c r="G2340" s="25" t="s">
        <v>55</v>
      </c>
      <c r="H2340" s="17"/>
      <c r="I2340" s="17"/>
      <c r="J2340" s="25" t="s">
        <v>381</v>
      </c>
      <c r="K2340" s="25" t="s">
        <v>58</v>
      </c>
      <c r="L2340" s="25" t="s">
        <v>396</v>
      </c>
      <c r="M2340" s="25" t="s">
        <v>547</v>
      </c>
      <c r="N2340" s="26">
        <v>447750.27</v>
      </c>
      <c r="O2340" s="26">
        <v>501441.55</v>
      </c>
      <c r="P2340" s="27">
        <v>53691.27999999997</v>
      </c>
      <c r="Q2340" s="28">
        <v>0.11991345086179393</v>
      </c>
      <c r="R2340" s="29">
        <v>99252.88</v>
      </c>
      <c r="S2340" s="29">
        <v>93458.93</v>
      </c>
      <c r="T2340" s="30">
        <v>-5793.9500000000116</v>
      </c>
      <c r="U2340" s="31">
        <v>-5.8375636052072355E-2</v>
      </c>
      <c r="V2340" s="26">
        <v>200675.52</v>
      </c>
      <c r="W2340" s="26">
        <v>264622.59000000003</v>
      </c>
      <c r="X2340" s="27">
        <v>63947.070000000036</v>
      </c>
      <c r="Y2340" s="28">
        <v>0.31865904720217014</v>
      </c>
      <c r="Z2340" s="29">
        <v>16424.18</v>
      </c>
      <c r="AA2340" s="29">
        <v>16524.68</v>
      </c>
      <c r="AB2340" s="30">
        <v>100.5</v>
      </c>
      <c r="AC2340" s="32">
        <v>6.119026946855185E-3</v>
      </c>
      <c r="AD2340" s="26">
        <v>131397.69</v>
      </c>
      <c r="AE2340" s="26">
        <v>126835.35</v>
      </c>
      <c r="AF2340" s="27">
        <v>-4562.3399999999965</v>
      </c>
      <c r="AG2340" s="33">
        <v>-3.472161496903025E-2</v>
      </c>
      <c r="AH2340" s="34">
        <v>660.29</v>
      </c>
      <c r="AI2340" s="34">
        <v>664</v>
      </c>
      <c r="AJ2340" s="34">
        <v>3.7100000000000364</v>
      </c>
      <c r="AK2340" s="32">
        <v>5.6187432794681681E-3</v>
      </c>
      <c r="AL2340" s="35">
        <v>44904.041666666664</v>
      </c>
      <c r="AM2340" s="16"/>
    </row>
    <row r="2341" spans="1:39" ht="41.25" hidden="1" x14ac:dyDescent="0.25">
      <c r="A2341" s="25" t="s">
        <v>367</v>
      </c>
      <c r="B2341" s="25" t="s">
        <v>1136</v>
      </c>
      <c r="C2341" s="39">
        <v>642567</v>
      </c>
      <c r="D2341" s="25" t="s">
        <v>5355</v>
      </c>
      <c r="E2341" s="25" t="s">
        <v>53</v>
      </c>
      <c r="F2341" s="25" t="s">
        <v>54</v>
      </c>
      <c r="G2341" s="25" t="s">
        <v>211</v>
      </c>
      <c r="H2341" s="17"/>
      <c r="I2341" s="17"/>
      <c r="J2341" s="25" t="s">
        <v>381</v>
      </c>
      <c r="K2341" s="25" t="s">
        <v>58</v>
      </c>
      <c r="L2341" s="25" t="s">
        <v>431</v>
      </c>
      <c r="M2341" s="25" t="s">
        <v>371</v>
      </c>
      <c r="N2341" s="26">
        <v>24299.58</v>
      </c>
      <c r="O2341" s="26">
        <v>22846.44</v>
      </c>
      <c r="P2341" s="27">
        <v>-1453.1400000000031</v>
      </c>
      <c r="Q2341" s="28">
        <v>-5.9801033598111696E-2</v>
      </c>
      <c r="R2341" s="29">
        <v>12360.22</v>
      </c>
      <c r="S2341" s="29">
        <v>9357.51</v>
      </c>
      <c r="T2341" s="30">
        <v>-3002.7099999999991</v>
      </c>
      <c r="U2341" s="31">
        <v>-0.24293337820847843</v>
      </c>
      <c r="V2341" s="26">
        <v>6508</v>
      </c>
      <c r="W2341" s="26">
        <v>6513.1</v>
      </c>
      <c r="X2341" s="27">
        <v>5.1000000000003638</v>
      </c>
      <c r="Y2341" s="28">
        <v>7.8365089121087332E-4</v>
      </c>
      <c r="Z2341" s="29">
        <v>3231.36</v>
      </c>
      <c r="AA2341" s="29">
        <v>4664.5</v>
      </c>
      <c r="AB2341" s="30">
        <v>1433.1399999999999</v>
      </c>
      <c r="AC2341" s="32">
        <v>0.44350985343632399</v>
      </c>
      <c r="AD2341" s="26">
        <v>2200</v>
      </c>
      <c r="AE2341" s="26">
        <v>2311.33</v>
      </c>
      <c r="AF2341" s="27">
        <v>111.32999999999993</v>
      </c>
      <c r="AG2341" s="33">
        <v>5.0604545454545423E-2</v>
      </c>
      <c r="AH2341" s="34">
        <v>97.92</v>
      </c>
      <c r="AI2341" s="34">
        <v>115</v>
      </c>
      <c r="AJ2341" s="34">
        <v>17.079999999999998</v>
      </c>
      <c r="AK2341" s="32">
        <v>0.17442810457516339</v>
      </c>
      <c r="AL2341" s="35">
        <v>44855.041666666664</v>
      </c>
      <c r="AM2341" s="16"/>
    </row>
    <row r="2342" spans="1:39" ht="33" hidden="1" x14ac:dyDescent="0.25">
      <c r="A2342" s="25" t="s">
        <v>367</v>
      </c>
      <c r="B2342" s="25" t="s">
        <v>1136</v>
      </c>
      <c r="C2342" s="39">
        <v>642637</v>
      </c>
      <c r="D2342" s="25" t="s">
        <v>5225</v>
      </c>
      <c r="E2342" s="25" t="s">
        <v>53</v>
      </c>
      <c r="F2342" s="25" t="s">
        <v>54</v>
      </c>
      <c r="G2342" s="25" t="s">
        <v>69</v>
      </c>
      <c r="H2342" s="25" t="s">
        <v>75</v>
      </c>
      <c r="I2342" s="17"/>
      <c r="J2342" s="25" t="s">
        <v>411</v>
      </c>
      <c r="K2342" s="25" t="s">
        <v>65</v>
      </c>
      <c r="L2342" s="25" t="s">
        <v>460</v>
      </c>
      <c r="M2342" s="25" t="s">
        <v>371</v>
      </c>
      <c r="N2342" s="26">
        <v>79020.31</v>
      </c>
      <c r="O2342" s="26">
        <v>64739.11</v>
      </c>
      <c r="P2342" s="27">
        <v>-14281.199999999997</v>
      </c>
      <c r="Q2342" s="28">
        <v>-0.18072822037777372</v>
      </c>
      <c r="R2342" s="29">
        <v>25141.06</v>
      </c>
      <c r="S2342" s="29">
        <v>16806.38</v>
      </c>
      <c r="T2342" s="30">
        <v>-8334.68</v>
      </c>
      <c r="U2342" s="31">
        <v>-0.33151665045149248</v>
      </c>
      <c r="V2342" s="26">
        <v>34377.300000000003</v>
      </c>
      <c r="W2342" s="26">
        <v>36251.72</v>
      </c>
      <c r="X2342" s="27">
        <v>1874.4199999999983</v>
      </c>
      <c r="Y2342" s="28">
        <v>5.452493360444241E-2</v>
      </c>
      <c r="Z2342" s="29">
        <v>4584.95</v>
      </c>
      <c r="AA2342" s="29">
        <v>3416</v>
      </c>
      <c r="AB2342" s="30">
        <v>-1168.9499999999998</v>
      </c>
      <c r="AC2342" s="32">
        <v>-0.25495370723781063</v>
      </c>
      <c r="AD2342" s="26">
        <v>14917</v>
      </c>
      <c r="AE2342" s="26">
        <v>8265.01</v>
      </c>
      <c r="AF2342" s="27">
        <v>-6651.99</v>
      </c>
      <c r="AG2342" s="33">
        <v>-0.44593349869276661</v>
      </c>
      <c r="AH2342" s="34">
        <v>172.62</v>
      </c>
      <c r="AI2342" s="34">
        <v>139</v>
      </c>
      <c r="AJ2342" s="34">
        <v>-33.620000000000005</v>
      </c>
      <c r="AK2342" s="32">
        <v>-0.19476306337620208</v>
      </c>
      <c r="AL2342" s="35">
        <v>44825.041666666664</v>
      </c>
      <c r="AM2342" s="16"/>
    </row>
    <row r="2343" spans="1:39" ht="57.75" hidden="1" x14ac:dyDescent="0.25">
      <c r="A2343" s="25" t="s">
        <v>367</v>
      </c>
      <c r="B2343" s="25" t="s">
        <v>51</v>
      </c>
      <c r="C2343" s="39">
        <v>642660</v>
      </c>
      <c r="D2343" s="25" t="s">
        <v>570</v>
      </c>
      <c r="E2343" s="25" t="s">
        <v>53</v>
      </c>
      <c r="F2343" s="25" t="s">
        <v>54</v>
      </c>
      <c r="G2343" s="25" t="s">
        <v>75</v>
      </c>
      <c r="H2343" s="17"/>
      <c r="I2343" s="17"/>
      <c r="J2343" s="25" t="s">
        <v>401</v>
      </c>
      <c r="K2343" s="25" t="s">
        <v>65</v>
      </c>
      <c r="L2343" s="25" t="s">
        <v>472</v>
      </c>
      <c r="M2343" s="25" t="s">
        <v>371</v>
      </c>
      <c r="N2343" s="26">
        <v>71448.3</v>
      </c>
      <c r="O2343" s="26">
        <v>35611.56</v>
      </c>
      <c r="P2343" s="27">
        <v>-35836.740000000005</v>
      </c>
      <c r="Q2343" s="28">
        <v>-0.50157582475720208</v>
      </c>
      <c r="R2343" s="29">
        <v>47996.639999999999</v>
      </c>
      <c r="S2343" s="29">
        <v>18632.95</v>
      </c>
      <c r="T2343" s="30">
        <v>-29363.69</v>
      </c>
      <c r="U2343" s="31">
        <v>-0.61178636671233655</v>
      </c>
      <c r="V2343" s="26">
        <v>10604.36</v>
      </c>
      <c r="W2343" s="26">
        <v>6855.39</v>
      </c>
      <c r="X2343" s="27">
        <v>-3748.9700000000003</v>
      </c>
      <c r="Y2343" s="28">
        <v>-0.35353100045641606</v>
      </c>
      <c r="Z2343" s="29">
        <v>11722.3</v>
      </c>
      <c r="AA2343" s="29">
        <v>4350</v>
      </c>
      <c r="AB2343" s="30">
        <v>-7372.2999999999993</v>
      </c>
      <c r="AC2343" s="32">
        <v>-0.6289124147991435</v>
      </c>
      <c r="AD2343" s="26">
        <v>1125</v>
      </c>
      <c r="AE2343" s="26">
        <v>5773.22</v>
      </c>
      <c r="AF2343" s="27">
        <v>4648.22</v>
      </c>
      <c r="AG2343" s="33">
        <v>4.1317511111111109</v>
      </c>
      <c r="AH2343" s="34">
        <v>280.05</v>
      </c>
      <c r="AI2343" s="34">
        <v>171</v>
      </c>
      <c r="AJ2343" s="34">
        <v>-109.05000000000001</v>
      </c>
      <c r="AK2343" s="32">
        <v>-0.38939475093733267</v>
      </c>
      <c r="AL2343" s="35">
        <v>44526.041666666664</v>
      </c>
      <c r="AM2343" s="16"/>
    </row>
    <row r="2344" spans="1:39" ht="57.75" hidden="1" x14ac:dyDescent="0.25">
      <c r="A2344" s="25" t="s">
        <v>367</v>
      </c>
      <c r="B2344" s="25" t="s">
        <v>1136</v>
      </c>
      <c r="C2344" s="39">
        <v>642683</v>
      </c>
      <c r="D2344" s="25" t="s">
        <v>5857</v>
      </c>
      <c r="E2344" s="25" t="s">
        <v>171</v>
      </c>
      <c r="F2344" s="25" t="s">
        <v>54</v>
      </c>
      <c r="G2344" s="25" t="s">
        <v>79</v>
      </c>
      <c r="H2344" s="25" t="s">
        <v>874</v>
      </c>
      <c r="I2344" s="17"/>
      <c r="J2344" s="25" t="s">
        <v>401</v>
      </c>
      <c r="K2344" s="25" t="s">
        <v>65</v>
      </c>
      <c r="L2344" s="25" t="s">
        <v>484</v>
      </c>
      <c r="M2344" s="25" t="s">
        <v>379</v>
      </c>
      <c r="N2344" s="26">
        <v>321437.76</v>
      </c>
      <c r="O2344" s="26">
        <v>301452.74</v>
      </c>
      <c r="P2344" s="27">
        <v>-19985.020000000019</v>
      </c>
      <c r="Q2344" s="28">
        <v>-6.2173840434925937E-2</v>
      </c>
      <c r="R2344" s="29">
        <v>46891.67</v>
      </c>
      <c r="S2344" s="29">
        <v>40300.730000000003</v>
      </c>
      <c r="T2344" s="30">
        <v>-6590.9399999999951</v>
      </c>
      <c r="U2344" s="31">
        <v>-0.14055673427711138</v>
      </c>
      <c r="V2344" s="26">
        <v>27888.87</v>
      </c>
      <c r="W2344" s="26">
        <v>50786.54</v>
      </c>
      <c r="X2344" s="27">
        <v>22897.670000000002</v>
      </c>
      <c r="Y2344" s="28">
        <v>0.82103254810969406</v>
      </c>
      <c r="Z2344" s="29">
        <v>950</v>
      </c>
      <c r="AA2344" s="29">
        <v>156</v>
      </c>
      <c r="AB2344" s="30">
        <v>-794</v>
      </c>
      <c r="AC2344" s="32">
        <v>-0.83578947368421053</v>
      </c>
      <c r="AD2344" s="26">
        <v>245707.22</v>
      </c>
      <c r="AE2344" s="26">
        <v>210209.47</v>
      </c>
      <c r="AF2344" s="27">
        <v>-35497.75</v>
      </c>
      <c r="AG2344" s="33">
        <v>-0.14447174161182566</v>
      </c>
      <c r="AH2344" s="34">
        <v>50</v>
      </c>
      <c r="AI2344" s="34">
        <v>24</v>
      </c>
      <c r="AJ2344" s="34">
        <v>-26</v>
      </c>
      <c r="AK2344" s="32">
        <v>-0.52</v>
      </c>
      <c r="AL2344" s="35">
        <v>44939.041666666664</v>
      </c>
      <c r="AM2344" s="16"/>
    </row>
    <row r="2345" spans="1:39" ht="33" hidden="1" x14ac:dyDescent="0.25">
      <c r="A2345" s="25" t="s">
        <v>367</v>
      </c>
      <c r="B2345" s="25" t="s">
        <v>1136</v>
      </c>
      <c r="C2345" s="39">
        <v>642736</v>
      </c>
      <c r="D2345" s="25" t="s">
        <v>5415</v>
      </c>
      <c r="E2345" s="25" t="s">
        <v>171</v>
      </c>
      <c r="F2345" s="25" t="s">
        <v>54</v>
      </c>
      <c r="G2345" s="25" t="s">
        <v>251</v>
      </c>
      <c r="H2345" s="25" t="s">
        <v>83</v>
      </c>
      <c r="I2345" s="25" t="s">
        <v>75</v>
      </c>
      <c r="J2345" s="25" t="s">
        <v>376</v>
      </c>
      <c r="K2345" s="25" t="s">
        <v>65</v>
      </c>
      <c r="L2345" s="25" t="s">
        <v>418</v>
      </c>
      <c r="M2345" s="25" t="s">
        <v>374</v>
      </c>
      <c r="N2345" s="26">
        <v>145201.07</v>
      </c>
      <c r="O2345" s="26">
        <v>145878.34</v>
      </c>
      <c r="P2345" s="27">
        <v>677.26999999998952</v>
      </c>
      <c r="Q2345" s="28">
        <v>4.6643595670471955E-3</v>
      </c>
      <c r="R2345" s="29">
        <v>37924.93</v>
      </c>
      <c r="S2345" s="29">
        <v>27928.53</v>
      </c>
      <c r="T2345" s="30">
        <v>-9996.4000000000015</v>
      </c>
      <c r="U2345" s="31">
        <v>-0.26358387477577416</v>
      </c>
      <c r="V2345" s="26">
        <v>48697.4</v>
      </c>
      <c r="W2345" s="26">
        <v>63071.16</v>
      </c>
      <c r="X2345" s="27">
        <v>14373.760000000002</v>
      </c>
      <c r="Y2345" s="28">
        <v>0.29516483426219886</v>
      </c>
      <c r="Z2345" s="29">
        <v>4818.74</v>
      </c>
      <c r="AA2345" s="29">
        <v>2524</v>
      </c>
      <c r="AB2345" s="30">
        <v>-2294.7399999999998</v>
      </c>
      <c r="AC2345" s="32">
        <v>-0.47621162378547088</v>
      </c>
      <c r="AD2345" s="26">
        <v>53760</v>
      </c>
      <c r="AE2345" s="26">
        <v>52354.65</v>
      </c>
      <c r="AF2345" s="27">
        <v>-1405.3499999999985</v>
      </c>
      <c r="AG2345" s="33">
        <v>-2.614118303571426E-2</v>
      </c>
      <c r="AH2345" s="34">
        <v>158.07999999999998</v>
      </c>
      <c r="AI2345" s="34">
        <v>160.5</v>
      </c>
      <c r="AJ2345" s="34">
        <v>2.4200000000000159</v>
      </c>
      <c r="AK2345" s="32">
        <v>1.5308704453441398E-2</v>
      </c>
      <c r="AL2345" s="35">
        <v>44874.041666666664</v>
      </c>
      <c r="AM2345" s="16"/>
    </row>
    <row r="2346" spans="1:39" ht="66" hidden="1" x14ac:dyDescent="0.25">
      <c r="A2346" s="25" t="s">
        <v>367</v>
      </c>
      <c r="B2346" s="25" t="s">
        <v>1136</v>
      </c>
      <c r="C2346" s="39">
        <v>642745</v>
      </c>
      <c r="D2346" s="25" t="s">
        <v>2724</v>
      </c>
      <c r="E2346" s="25" t="s">
        <v>53</v>
      </c>
      <c r="F2346" s="25" t="s">
        <v>54</v>
      </c>
      <c r="G2346" s="25" t="s">
        <v>79</v>
      </c>
      <c r="H2346" s="17"/>
      <c r="I2346" s="17"/>
      <c r="J2346" s="25" t="s">
        <v>381</v>
      </c>
      <c r="K2346" s="25" t="s">
        <v>65</v>
      </c>
      <c r="L2346" s="25" t="s">
        <v>396</v>
      </c>
      <c r="M2346" s="25" t="s">
        <v>379</v>
      </c>
      <c r="N2346" s="26">
        <v>15152.82</v>
      </c>
      <c r="O2346" s="26">
        <v>15092.06</v>
      </c>
      <c r="P2346" s="27">
        <v>-60.760000000000218</v>
      </c>
      <c r="Q2346" s="28">
        <v>-4.0098146747602238E-3</v>
      </c>
      <c r="R2346" s="29">
        <v>4170.6499999999996</v>
      </c>
      <c r="S2346" s="29">
        <v>6653.68</v>
      </c>
      <c r="T2346" s="30">
        <v>2483.0300000000007</v>
      </c>
      <c r="U2346" s="31">
        <v>0.59535803771594376</v>
      </c>
      <c r="V2346" s="26">
        <v>684.47</v>
      </c>
      <c r="W2346" s="26">
        <v>14.82</v>
      </c>
      <c r="X2346" s="27">
        <v>-669.65</v>
      </c>
      <c r="Y2346" s="28">
        <v>-0.97834821102458824</v>
      </c>
      <c r="Z2346" s="29">
        <v>203.7</v>
      </c>
      <c r="AA2346" s="29">
        <v>530</v>
      </c>
      <c r="AB2346" s="30">
        <v>326.3</v>
      </c>
      <c r="AC2346" s="32">
        <v>1.6018654884634267</v>
      </c>
      <c r="AD2346" s="26">
        <v>10094</v>
      </c>
      <c r="AE2346" s="26">
        <v>7893.56</v>
      </c>
      <c r="AF2346" s="27">
        <v>-2200.4399999999996</v>
      </c>
      <c r="AG2346" s="33">
        <v>-0.21799484842480676</v>
      </c>
      <c r="AH2346" s="34">
        <v>9.2999999999999972</v>
      </c>
      <c r="AI2346" s="34">
        <v>23</v>
      </c>
      <c r="AJ2346" s="34">
        <v>13.700000000000003</v>
      </c>
      <c r="AK2346" s="32">
        <v>1.4731182795698932</v>
      </c>
      <c r="AL2346" s="35">
        <v>44679</v>
      </c>
      <c r="AM2346" s="16"/>
    </row>
    <row r="2347" spans="1:39" ht="49.5" hidden="1" x14ac:dyDescent="0.25">
      <c r="A2347" s="25" t="s">
        <v>367</v>
      </c>
      <c r="B2347" s="25" t="s">
        <v>1136</v>
      </c>
      <c r="C2347" s="39">
        <v>642748</v>
      </c>
      <c r="D2347" s="25" t="s">
        <v>5848</v>
      </c>
      <c r="E2347" s="25" t="s">
        <v>53</v>
      </c>
      <c r="F2347" s="25" t="s">
        <v>63</v>
      </c>
      <c r="G2347" s="25" t="s">
        <v>56</v>
      </c>
      <c r="H2347" s="17"/>
      <c r="I2347" s="17"/>
      <c r="J2347" s="25" t="s">
        <v>381</v>
      </c>
      <c r="K2347" s="25" t="s">
        <v>65</v>
      </c>
      <c r="L2347" s="25" t="s">
        <v>382</v>
      </c>
      <c r="M2347" s="25" t="s">
        <v>535</v>
      </c>
      <c r="N2347" s="26">
        <v>0</v>
      </c>
      <c r="O2347" s="26">
        <v>0</v>
      </c>
      <c r="P2347" s="27">
        <v>0</v>
      </c>
      <c r="Q2347" s="18"/>
      <c r="R2347" s="29">
        <v>0</v>
      </c>
      <c r="S2347" s="29">
        <v>0</v>
      </c>
      <c r="T2347" s="30">
        <v>0</v>
      </c>
      <c r="U2347" s="19"/>
      <c r="V2347" s="26">
        <v>0</v>
      </c>
      <c r="W2347" s="26">
        <v>0</v>
      </c>
      <c r="X2347" s="27">
        <v>0</v>
      </c>
      <c r="Y2347" s="18"/>
      <c r="Z2347" s="29">
        <v>0</v>
      </c>
      <c r="AA2347" s="29">
        <v>0</v>
      </c>
      <c r="AB2347" s="30">
        <v>0</v>
      </c>
      <c r="AC2347" s="19"/>
      <c r="AD2347" s="26">
        <v>0</v>
      </c>
      <c r="AE2347" s="26">
        <v>0</v>
      </c>
      <c r="AF2347" s="27">
        <v>0</v>
      </c>
      <c r="AG2347" s="18"/>
      <c r="AH2347" s="34">
        <v>0</v>
      </c>
      <c r="AI2347" s="34">
        <v>0</v>
      </c>
      <c r="AJ2347" s="34">
        <v>0</v>
      </c>
      <c r="AK2347" s="19"/>
      <c r="AL2347" s="35">
        <v>44689</v>
      </c>
      <c r="AM2347" s="16"/>
    </row>
    <row r="2348" spans="1:39" ht="49.5" hidden="1" x14ac:dyDescent="0.25">
      <c r="A2348" s="25" t="s">
        <v>367</v>
      </c>
      <c r="B2348" s="25" t="s">
        <v>1136</v>
      </c>
      <c r="C2348" s="39">
        <v>642829</v>
      </c>
      <c r="D2348" s="25" t="s">
        <v>4873</v>
      </c>
      <c r="E2348" s="25" t="s">
        <v>53</v>
      </c>
      <c r="F2348" s="25" t="s">
        <v>63</v>
      </c>
      <c r="G2348" s="25" t="s">
        <v>56</v>
      </c>
      <c r="H2348" s="17"/>
      <c r="I2348" s="17"/>
      <c r="J2348" s="25" t="s">
        <v>401</v>
      </c>
      <c r="K2348" s="25" t="s">
        <v>65</v>
      </c>
      <c r="L2348" s="25" t="s">
        <v>402</v>
      </c>
      <c r="M2348" s="25" t="s">
        <v>535</v>
      </c>
      <c r="N2348" s="26">
        <v>0</v>
      </c>
      <c r="O2348" s="26">
        <v>0</v>
      </c>
      <c r="P2348" s="27">
        <v>0</v>
      </c>
      <c r="Q2348" s="18"/>
      <c r="R2348" s="29">
        <v>0</v>
      </c>
      <c r="S2348" s="29">
        <v>0</v>
      </c>
      <c r="T2348" s="30">
        <v>0</v>
      </c>
      <c r="U2348" s="19"/>
      <c r="V2348" s="26">
        <v>0</v>
      </c>
      <c r="W2348" s="26">
        <v>0</v>
      </c>
      <c r="X2348" s="27">
        <v>0</v>
      </c>
      <c r="Y2348" s="18"/>
      <c r="Z2348" s="29">
        <v>0</v>
      </c>
      <c r="AA2348" s="29">
        <v>0</v>
      </c>
      <c r="AB2348" s="30">
        <v>0</v>
      </c>
      <c r="AC2348" s="19"/>
      <c r="AD2348" s="26">
        <v>0</v>
      </c>
      <c r="AE2348" s="26">
        <v>0</v>
      </c>
      <c r="AF2348" s="27">
        <v>0</v>
      </c>
      <c r="AG2348" s="18"/>
      <c r="AH2348" s="34">
        <v>0</v>
      </c>
      <c r="AI2348" s="34">
        <v>0</v>
      </c>
      <c r="AJ2348" s="34">
        <v>0</v>
      </c>
      <c r="AK2348" s="19"/>
      <c r="AL2348" s="35">
        <v>44648</v>
      </c>
      <c r="AM2348" s="16"/>
    </row>
    <row r="2349" spans="1:39" ht="49.5" hidden="1" x14ac:dyDescent="0.25">
      <c r="A2349" s="25" t="s">
        <v>367</v>
      </c>
      <c r="B2349" s="25" t="s">
        <v>1136</v>
      </c>
      <c r="C2349" s="39">
        <v>642832</v>
      </c>
      <c r="D2349" s="25" t="s">
        <v>2725</v>
      </c>
      <c r="E2349" s="25" t="s">
        <v>53</v>
      </c>
      <c r="F2349" s="25" t="s">
        <v>54</v>
      </c>
      <c r="G2349" s="25" t="s">
        <v>79</v>
      </c>
      <c r="H2349" s="17"/>
      <c r="I2349" s="17"/>
      <c r="J2349" s="25" t="s">
        <v>401</v>
      </c>
      <c r="K2349" s="25" t="s">
        <v>65</v>
      </c>
      <c r="L2349" s="25" t="s">
        <v>484</v>
      </c>
      <c r="M2349" s="25" t="s">
        <v>379</v>
      </c>
      <c r="N2349" s="26">
        <v>22390.09</v>
      </c>
      <c r="O2349" s="26">
        <v>22496.17</v>
      </c>
      <c r="P2349" s="27">
        <v>106.07999999999811</v>
      </c>
      <c r="Q2349" s="28">
        <v>4.7378103437725402E-3</v>
      </c>
      <c r="R2349" s="29">
        <v>2385.71</v>
      </c>
      <c r="S2349" s="29">
        <v>3311.92</v>
      </c>
      <c r="T2349" s="30">
        <v>926.21</v>
      </c>
      <c r="U2349" s="31">
        <v>0.38823243395048018</v>
      </c>
      <c r="V2349" s="26">
        <v>3457.19</v>
      </c>
      <c r="W2349" s="26">
        <v>3534</v>
      </c>
      <c r="X2349" s="27">
        <v>76.809999999999945</v>
      </c>
      <c r="Y2349" s="28">
        <v>2.2217465629600901E-2</v>
      </c>
      <c r="Z2349" s="29">
        <v>32</v>
      </c>
      <c r="AA2349" s="29">
        <v>0</v>
      </c>
      <c r="AB2349" s="30">
        <v>-32</v>
      </c>
      <c r="AC2349" s="32">
        <v>-1</v>
      </c>
      <c r="AD2349" s="26">
        <v>16515.189999999999</v>
      </c>
      <c r="AE2349" s="26">
        <v>15650.25</v>
      </c>
      <c r="AF2349" s="27">
        <v>-864.93999999999869</v>
      </c>
      <c r="AG2349" s="33">
        <v>-5.2372391719380691E-2</v>
      </c>
      <c r="AH2349" s="34">
        <v>2</v>
      </c>
      <c r="AI2349" s="34">
        <v>0</v>
      </c>
      <c r="AJ2349" s="34">
        <v>-2</v>
      </c>
      <c r="AK2349" s="32">
        <v>-1</v>
      </c>
      <c r="AL2349" s="35">
        <v>44648</v>
      </c>
      <c r="AM2349" s="16"/>
    </row>
    <row r="2350" spans="1:39" ht="49.5" hidden="1" x14ac:dyDescent="0.25">
      <c r="A2350" s="25" t="s">
        <v>367</v>
      </c>
      <c r="B2350" s="25" t="s">
        <v>1136</v>
      </c>
      <c r="C2350" s="39">
        <v>642862</v>
      </c>
      <c r="D2350" s="25" t="s">
        <v>2721</v>
      </c>
      <c r="E2350" s="25" t="s">
        <v>53</v>
      </c>
      <c r="F2350" s="25" t="s">
        <v>54</v>
      </c>
      <c r="G2350" s="25" t="s">
        <v>251</v>
      </c>
      <c r="H2350" s="25" t="s">
        <v>90</v>
      </c>
      <c r="I2350" s="17"/>
      <c r="J2350" s="25" t="s">
        <v>381</v>
      </c>
      <c r="K2350" s="25" t="s">
        <v>58</v>
      </c>
      <c r="L2350" s="25" t="s">
        <v>382</v>
      </c>
      <c r="M2350" s="25" t="s">
        <v>547</v>
      </c>
      <c r="N2350" s="26">
        <v>43994.99</v>
      </c>
      <c r="O2350" s="26">
        <v>30814.93</v>
      </c>
      <c r="P2350" s="27">
        <v>-13180.059999999998</v>
      </c>
      <c r="Q2350" s="28">
        <v>-0.29958092955584259</v>
      </c>
      <c r="R2350" s="29">
        <v>14679.41</v>
      </c>
      <c r="S2350" s="29">
        <v>10240.14</v>
      </c>
      <c r="T2350" s="30">
        <v>-4439.2700000000004</v>
      </c>
      <c r="U2350" s="31">
        <v>-0.30241474282685754</v>
      </c>
      <c r="V2350" s="26">
        <v>25799.1</v>
      </c>
      <c r="W2350" s="26">
        <v>18767.79</v>
      </c>
      <c r="X2350" s="27">
        <v>-7031.3099999999977</v>
      </c>
      <c r="Y2350" s="28">
        <v>-0.27254090258962516</v>
      </c>
      <c r="Z2350" s="29">
        <v>3516.48</v>
      </c>
      <c r="AA2350" s="29">
        <v>1807</v>
      </c>
      <c r="AB2350" s="30">
        <v>-1709.48</v>
      </c>
      <c r="AC2350" s="32">
        <v>-0.48613386113386114</v>
      </c>
      <c r="AD2350" s="26">
        <v>0</v>
      </c>
      <c r="AE2350" s="26">
        <v>0</v>
      </c>
      <c r="AF2350" s="27">
        <v>0</v>
      </c>
      <c r="AG2350" s="18"/>
      <c r="AH2350" s="34">
        <v>119.88</v>
      </c>
      <c r="AI2350" s="34">
        <v>140.5</v>
      </c>
      <c r="AJ2350" s="34">
        <v>20.620000000000005</v>
      </c>
      <c r="AK2350" s="32">
        <v>0.17200533867200538</v>
      </c>
      <c r="AL2350" s="35">
        <v>44645.041666666664</v>
      </c>
      <c r="AM2350" s="16"/>
    </row>
    <row r="2351" spans="1:39" ht="49.5" hidden="1" x14ac:dyDescent="0.25">
      <c r="A2351" s="25" t="s">
        <v>367</v>
      </c>
      <c r="B2351" s="25" t="s">
        <v>1136</v>
      </c>
      <c r="C2351" s="39">
        <v>642909</v>
      </c>
      <c r="D2351" s="25" t="s">
        <v>2723</v>
      </c>
      <c r="E2351" s="25" t="s">
        <v>53</v>
      </c>
      <c r="F2351" s="25" t="s">
        <v>54</v>
      </c>
      <c r="G2351" s="25" t="s">
        <v>56</v>
      </c>
      <c r="H2351" s="17"/>
      <c r="I2351" s="17"/>
      <c r="J2351" s="25" t="s">
        <v>64</v>
      </c>
      <c r="K2351" s="25" t="s">
        <v>65</v>
      </c>
      <c r="L2351" s="25" t="s">
        <v>378</v>
      </c>
      <c r="M2351" s="25" t="s">
        <v>499</v>
      </c>
      <c r="N2351" s="26">
        <v>10790.35</v>
      </c>
      <c r="O2351" s="26">
        <v>8431.75</v>
      </c>
      <c r="P2351" s="27">
        <v>-2358.6000000000004</v>
      </c>
      <c r="Q2351" s="28">
        <v>-0.21858419791758379</v>
      </c>
      <c r="R2351" s="29">
        <v>1478.92</v>
      </c>
      <c r="S2351" s="29">
        <v>1400.82</v>
      </c>
      <c r="T2351" s="30">
        <v>-78.100000000000136</v>
      </c>
      <c r="U2351" s="31">
        <v>-5.2808806426311181E-2</v>
      </c>
      <c r="V2351" s="26">
        <v>371.33</v>
      </c>
      <c r="W2351" s="26">
        <v>153.93</v>
      </c>
      <c r="X2351" s="27">
        <v>-217.39999999999998</v>
      </c>
      <c r="Y2351" s="28">
        <v>-0.58546306519807179</v>
      </c>
      <c r="Z2351" s="29">
        <v>0</v>
      </c>
      <c r="AA2351" s="29">
        <v>0</v>
      </c>
      <c r="AB2351" s="30">
        <v>0</v>
      </c>
      <c r="AC2351" s="19"/>
      <c r="AD2351" s="26">
        <v>8940.1</v>
      </c>
      <c r="AE2351" s="26">
        <v>6877</v>
      </c>
      <c r="AF2351" s="27">
        <v>-2063.1000000000004</v>
      </c>
      <c r="AG2351" s="33">
        <v>-0.23076923076923081</v>
      </c>
      <c r="AH2351" s="34">
        <v>0</v>
      </c>
      <c r="AI2351" s="34">
        <v>0</v>
      </c>
      <c r="AJ2351" s="34">
        <v>0</v>
      </c>
      <c r="AK2351" s="19"/>
      <c r="AL2351" s="35">
        <v>44634.041666666664</v>
      </c>
      <c r="AM2351" s="16"/>
    </row>
    <row r="2352" spans="1:39" ht="49.5" hidden="1" x14ac:dyDescent="0.25">
      <c r="A2352" s="25" t="s">
        <v>367</v>
      </c>
      <c r="B2352" s="25" t="s">
        <v>1136</v>
      </c>
      <c r="C2352" s="39">
        <v>642910</v>
      </c>
      <c r="D2352" s="25" t="s">
        <v>2722</v>
      </c>
      <c r="E2352" s="25" t="s">
        <v>53</v>
      </c>
      <c r="F2352" s="25" t="s">
        <v>54</v>
      </c>
      <c r="G2352" s="25" t="s">
        <v>56</v>
      </c>
      <c r="H2352" s="17"/>
      <c r="I2352" s="17"/>
      <c r="J2352" s="25" t="s">
        <v>64</v>
      </c>
      <c r="K2352" s="25" t="s">
        <v>65</v>
      </c>
      <c r="L2352" s="25" t="s">
        <v>378</v>
      </c>
      <c r="M2352" s="25" t="s">
        <v>499</v>
      </c>
      <c r="N2352" s="26">
        <v>10823.88</v>
      </c>
      <c r="O2352" s="26">
        <v>9621.69</v>
      </c>
      <c r="P2352" s="27">
        <v>-1202.1899999999987</v>
      </c>
      <c r="Q2352" s="28">
        <v>-0.11106830452665761</v>
      </c>
      <c r="R2352" s="29">
        <v>2191.42</v>
      </c>
      <c r="S2352" s="29">
        <v>1583.17</v>
      </c>
      <c r="T2352" s="30">
        <v>-608.25</v>
      </c>
      <c r="U2352" s="31">
        <v>-0.27755975577479441</v>
      </c>
      <c r="V2352" s="26">
        <v>791.23</v>
      </c>
      <c r="W2352" s="26">
        <v>1759.52</v>
      </c>
      <c r="X2352" s="27">
        <v>968.29</v>
      </c>
      <c r="Y2352" s="28">
        <v>1.2237781681685476</v>
      </c>
      <c r="Z2352" s="29">
        <v>306.43</v>
      </c>
      <c r="AA2352" s="29">
        <v>0</v>
      </c>
      <c r="AB2352" s="30">
        <v>-306.43</v>
      </c>
      <c r="AC2352" s="32">
        <v>-1</v>
      </c>
      <c r="AD2352" s="26">
        <v>7534.8</v>
      </c>
      <c r="AE2352" s="26">
        <v>6279</v>
      </c>
      <c r="AF2352" s="27">
        <v>-1255.8000000000002</v>
      </c>
      <c r="AG2352" s="33">
        <v>-0.16666666666666669</v>
      </c>
      <c r="AH2352" s="34">
        <v>6.7200000000000006</v>
      </c>
      <c r="AI2352" s="34">
        <v>0</v>
      </c>
      <c r="AJ2352" s="34">
        <v>-6.7200000000000006</v>
      </c>
      <c r="AK2352" s="32">
        <v>-1</v>
      </c>
      <c r="AL2352" s="35">
        <v>44634.041666666664</v>
      </c>
      <c r="AM2352" s="16"/>
    </row>
    <row r="2353" spans="1:39" ht="49.5" hidden="1" x14ac:dyDescent="0.25">
      <c r="A2353" s="25" t="s">
        <v>367</v>
      </c>
      <c r="B2353" s="25" t="s">
        <v>1136</v>
      </c>
      <c r="C2353" s="39">
        <v>642915</v>
      </c>
      <c r="D2353" s="25" t="s">
        <v>2719</v>
      </c>
      <c r="E2353" s="25" t="s">
        <v>53</v>
      </c>
      <c r="F2353" s="25" t="s">
        <v>54</v>
      </c>
      <c r="G2353" s="25" t="s">
        <v>56</v>
      </c>
      <c r="H2353" s="17"/>
      <c r="I2353" s="17"/>
      <c r="J2353" s="25" t="s">
        <v>64</v>
      </c>
      <c r="K2353" s="25" t="s">
        <v>65</v>
      </c>
      <c r="L2353" s="25" t="s">
        <v>378</v>
      </c>
      <c r="M2353" s="25" t="s">
        <v>499</v>
      </c>
      <c r="N2353" s="26">
        <v>6136.81</v>
      </c>
      <c r="O2353" s="26">
        <v>5005.51</v>
      </c>
      <c r="P2353" s="27">
        <v>-1131.3000000000002</v>
      </c>
      <c r="Q2353" s="28">
        <v>-0.18434659049245455</v>
      </c>
      <c r="R2353" s="29">
        <v>1320.01</v>
      </c>
      <c r="S2353" s="29">
        <v>1136.78</v>
      </c>
      <c r="T2353" s="30">
        <v>-183.23000000000002</v>
      </c>
      <c r="U2353" s="31">
        <v>-0.13880955447307219</v>
      </c>
      <c r="V2353" s="26">
        <v>0</v>
      </c>
      <c r="W2353" s="26">
        <v>0</v>
      </c>
      <c r="X2353" s="27">
        <v>0</v>
      </c>
      <c r="Y2353" s="18"/>
      <c r="Z2353" s="29">
        <v>0</v>
      </c>
      <c r="AA2353" s="29">
        <v>0</v>
      </c>
      <c r="AB2353" s="30">
        <v>0</v>
      </c>
      <c r="AC2353" s="19"/>
      <c r="AD2353" s="26">
        <v>4816.8</v>
      </c>
      <c r="AE2353" s="26">
        <v>3868.73</v>
      </c>
      <c r="AF2353" s="27">
        <v>-948.07000000000016</v>
      </c>
      <c r="AG2353" s="33">
        <v>-0.19682569340641093</v>
      </c>
      <c r="AH2353" s="34">
        <v>0</v>
      </c>
      <c r="AI2353" s="34">
        <v>0</v>
      </c>
      <c r="AJ2353" s="34">
        <v>0</v>
      </c>
      <c r="AK2353" s="19"/>
      <c r="AL2353" s="35">
        <v>44634.041666666664</v>
      </c>
      <c r="AM2353" s="16"/>
    </row>
    <row r="2354" spans="1:39" ht="82.5" hidden="1" x14ac:dyDescent="0.25">
      <c r="A2354" s="25" t="s">
        <v>367</v>
      </c>
      <c r="B2354" s="25" t="s">
        <v>1136</v>
      </c>
      <c r="C2354" s="39">
        <v>642916</v>
      </c>
      <c r="D2354" s="25" t="s">
        <v>2691</v>
      </c>
      <c r="E2354" s="25" t="s">
        <v>53</v>
      </c>
      <c r="F2354" s="25" t="s">
        <v>54</v>
      </c>
      <c r="G2354" s="25" t="s">
        <v>56</v>
      </c>
      <c r="H2354" s="17"/>
      <c r="I2354" s="17"/>
      <c r="J2354" s="25" t="s">
        <v>64</v>
      </c>
      <c r="K2354" s="25" t="s">
        <v>65</v>
      </c>
      <c r="L2354" s="25" t="s">
        <v>378</v>
      </c>
      <c r="M2354" s="25" t="s">
        <v>499</v>
      </c>
      <c r="N2354" s="26">
        <v>7928.36</v>
      </c>
      <c r="O2354" s="26">
        <v>6676.75</v>
      </c>
      <c r="P2354" s="27">
        <v>-1251.6099999999997</v>
      </c>
      <c r="Q2354" s="28">
        <v>-0.1578649304521994</v>
      </c>
      <c r="R2354" s="29">
        <v>1511.96</v>
      </c>
      <c r="S2354" s="29">
        <v>1339.75</v>
      </c>
      <c r="T2354" s="30">
        <v>-172.21000000000004</v>
      </c>
      <c r="U2354" s="31">
        <v>-0.11389851583375224</v>
      </c>
      <c r="V2354" s="26">
        <v>0</v>
      </c>
      <c r="W2354" s="26">
        <v>0</v>
      </c>
      <c r="X2354" s="27">
        <v>0</v>
      </c>
      <c r="Y2354" s="18"/>
      <c r="Z2354" s="29">
        <v>0</v>
      </c>
      <c r="AA2354" s="29">
        <v>0</v>
      </c>
      <c r="AB2354" s="30">
        <v>0</v>
      </c>
      <c r="AC2354" s="19"/>
      <c r="AD2354" s="26">
        <v>6416.4</v>
      </c>
      <c r="AE2354" s="26">
        <v>5337</v>
      </c>
      <c r="AF2354" s="27">
        <v>-1079.3999999999996</v>
      </c>
      <c r="AG2354" s="33">
        <v>-0.16822517299420231</v>
      </c>
      <c r="AH2354" s="34">
        <v>0</v>
      </c>
      <c r="AI2354" s="34">
        <v>0</v>
      </c>
      <c r="AJ2354" s="34">
        <v>0</v>
      </c>
      <c r="AK2354" s="19"/>
      <c r="AL2354" s="35">
        <v>44634.041666666664</v>
      </c>
      <c r="AM2354" s="16"/>
    </row>
    <row r="2355" spans="1:39" ht="66" hidden="1" x14ac:dyDescent="0.25">
      <c r="A2355" s="25" t="s">
        <v>367</v>
      </c>
      <c r="B2355" s="25" t="s">
        <v>1136</v>
      </c>
      <c r="C2355" s="39">
        <v>642919</v>
      </c>
      <c r="D2355" s="25" t="s">
        <v>2720</v>
      </c>
      <c r="E2355" s="25" t="s">
        <v>53</v>
      </c>
      <c r="F2355" s="25" t="s">
        <v>54</v>
      </c>
      <c r="G2355" s="25" t="s">
        <v>56</v>
      </c>
      <c r="H2355" s="17"/>
      <c r="I2355" s="17"/>
      <c r="J2355" s="25" t="s">
        <v>64</v>
      </c>
      <c r="K2355" s="25" t="s">
        <v>65</v>
      </c>
      <c r="L2355" s="25" t="s">
        <v>378</v>
      </c>
      <c r="M2355" s="25" t="s">
        <v>499</v>
      </c>
      <c r="N2355" s="26">
        <v>6963.6</v>
      </c>
      <c r="O2355" s="26">
        <v>5577.44</v>
      </c>
      <c r="P2355" s="27">
        <v>-1386.1600000000008</v>
      </c>
      <c r="Q2355" s="28">
        <v>-0.19905795852719868</v>
      </c>
      <c r="R2355" s="29">
        <v>1202.17</v>
      </c>
      <c r="S2355" s="29">
        <v>1250.6400000000001</v>
      </c>
      <c r="T2355" s="30">
        <v>48.470000000000027</v>
      </c>
      <c r="U2355" s="31">
        <v>4.0318756914579486E-2</v>
      </c>
      <c r="V2355" s="26">
        <v>280.63</v>
      </c>
      <c r="W2355" s="26">
        <v>110.8</v>
      </c>
      <c r="X2355" s="27">
        <v>-169.82999999999998</v>
      </c>
      <c r="Y2355" s="28">
        <v>-0.60517407262231404</v>
      </c>
      <c r="Z2355" s="29">
        <v>0</v>
      </c>
      <c r="AA2355" s="29">
        <v>0</v>
      </c>
      <c r="AB2355" s="30">
        <v>0</v>
      </c>
      <c r="AC2355" s="19"/>
      <c r="AD2355" s="26">
        <v>5480.8</v>
      </c>
      <c r="AE2355" s="26">
        <v>4216</v>
      </c>
      <c r="AF2355" s="27">
        <v>-1264.8000000000002</v>
      </c>
      <c r="AG2355" s="33">
        <v>-0.23076923076923078</v>
      </c>
      <c r="AH2355" s="34">
        <v>0</v>
      </c>
      <c r="AI2355" s="34">
        <v>0</v>
      </c>
      <c r="AJ2355" s="34">
        <v>0</v>
      </c>
      <c r="AK2355" s="19"/>
      <c r="AL2355" s="35">
        <v>44634.041666666664</v>
      </c>
      <c r="AM2355" s="16"/>
    </row>
    <row r="2356" spans="1:39" ht="41.25" hidden="1" x14ac:dyDescent="0.25">
      <c r="A2356" s="25" t="s">
        <v>367</v>
      </c>
      <c r="B2356" s="25" t="s">
        <v>1136</v>
      </c>
      <c r="C2356" s="39">
        <v>642970</v>
      </c>
      <c r="D2356" s="25" t="s">
        <v>5341</v>
      </c>
      <c r="E2356" s="25" t="s">
        <v>53</v>
      </c>
      <c r="F2356" s="25" t="s">
        <v>54</v>
      </c>
      <c r="G2356" s="25" t="s">
        <v>298</v>
      </c>
      <c r="H2356" s="25" t="s">
        <v>211</v>
      </c>
      <c r="I2356" s="17"/>
      <c r="J2356" s="25" t="s">
        <v>381</v>
      </c>
      <c r="K2356" s="25" t="s">
        <v>58</v>
      </c>
      <c r="L2356" s="25" t="s">
        <v>382</v>
      </c>
      <c r="M2356" s="25" t="s">
        <v>371</v>
      </c>
      <c r="N2356" s="26">
        <v>118392.51</v>
      </c>
      <c r="O2356" s="26">
        <v>150510.82999999999</v>
      </c>
      <c r="P2356" s="27">
        <v>32118.319999999992</v>
      </c>
      <c r="Q2356" s="28">
        <v>0.2712867562314541</v>
      </c>
      <c r="R2356" s="29">
        <v>61249.05</v>
      </c>
      <c r="S2356" s="29">
        <v>61008.57</v>
      </c>
      <c r="T2356" s="30">
        <v>-240.4800000000032</v>
      </c>
      <c r="U2356" s="31">
        <v>-3.926264978803805E-3</v>
      </c>
      <c r="V2356" s="26">
        <v>38860.17</v>
      </c>
      <c r="W2356" s="26">
        <v>50286.37</v>
      </c>
      <c r="X2356" s="27">
        <v>11426.200000000004</v>
      </c>
      <c r="Y2356" s="28">
        <v>0.29403371112375487</v>
      </c>
      <c r="Z2356" s="29">
        <v>18283.29</v>
      </c>
      <c r="AA2356" s="29">
        <v>16604</v>
      </c>
      <c r="AB2356" s="30">
        <v>-1679.2900000000009</v>
      </c>
      <c r="AC2356" s="32">
        <v>-9.1848348956889092E-2</v>
      </c>
      <c r="AD2356" s="26">
        <v>0</v>
      </c>
      <c r="AE2356" s="26">
        <v>22611.89</v>
      </c>
      <c r="AF2356" s="27">
        <v>22611.89</v>
      </c>
      <c r="AG2356" s="18"/>
      <c r="AH2356" s="34">
        <v>564.79</v>
      </c>
      <c r="AI2356" s="34">
        <v>753.5</v>
      </c>
      <c r="AJ2356" s="34">
        <v>188.71000000000004</v>
      </c>
      <c r="AK2356" s="32">
        <v>0.33412418775119962</v>
      </c>
      <c r="AL2356" s="35">
        <v>44848.041666666664</v>
      </c>
      <c r="AM2356" s="16"/>
    </row>
    <row r="2357" spans="1:39" ht="66" hidden="1" x14ac:dyDescent="0.25">
      <c r="A2357" s="25" t="s">
        <v>367</v>
      </c>
      <c r="B2357" s="25" t="s">
        <v>1136</v>
      </c>
      <c r="C2357" s="39">
        <v>643004</v>
      </c>
      <c r="D2357" s="25" t="s">
        <v>2726</v>
      </c>
      <c r="E2357" s="25" t="s">
        <v>53</v>
      </c>
      <c r="F2357" s="25" t="s">
        <v>54</v>
      </c>
      <c r="G2357" s="25" t="s">
        <v>74</v>
      </c>
      <c r="H2357" s="25" t="s">
        <v>83</v>
      </c>
      <c r="I2357" s="17"/>
      <c r="J2357" s="25" t="s">
        <v>381</v>
      </c>
      <c r="K2357" s="25" t="s">
        <v>58</v>
      </c>
      <c r="L2357" s="25" t="s">
        <v>431</v>
      </c>
      <c r="M2357" s="25" t="s">
        <v>379</v>
      </c>
      <c r="N2357" s="26">
        <v>44522.26</v>
      </c>
      <c r="O2357" s="26">
        <v>33387.230000000003</v>
      </c>
      <c r="P2357" s="27">
        <v>-11135.029999999999</v>
      </c>
      <c r="Q2357" s="28">
        <v>-0.25010028691265895</v>
      </c>
      <c r="R2357" s="29">
        <v>2566.5500000000002</v>
      </c>
      <c r="S2357" s="29">
        <v>2385.91</v>
      </c>
      <c r="T2357" s="30">
        <v>-180.64000000000033</v>
      </c>
      <c r="U2357" s="31">
        <v>-7.0382419980129091E-2</v>
      </c>
      <c r="V2357" s="26">
        <v>23540.71</v>
      </c>
      <c r="W2357" s="26">
        <v>15907.24</v>
      </c>
      <c r="X2357" s="27">
        <v>-7633.4699999999993</v>
      </c>
      <c r="Y2357" s="28">
        <v>-0.32426677020361744</v>
      </c>
      <c r="Z2357" s="29">
        <v>0</v>
      </c>
      <c r="AA2357" s="29">
        <v>0</v>
      </c>
      <c r="AB2357" s="30">
        <v>0</v>
      </c>
      <c r="AC2357" s="19"/>
      <c r="AD2357" s="26">
        <v>18415</v>
      </c>
      <c r="AE2357" s="26">
        <v>15094.08</v>
      </c>
      <c r="AF2357" s="27">
        <v>-3320.92</v>
      </c>
      <c r="AG2357" s="33">
        <v>-0.18033776812381211</v>
      </c>
      <c r="AH2357" s="34">
        <v>4</v>
      </c>
      <c r="AI2357" s="34">
        <v>0</v>
      </c>
      <c r="AJ2357" s="34">
        <v>-4</v>
      </c>
      <c r="AK2357" s="32">
        <v>-1</v>
      </c>
      <c r="AL2357" s="35">
        <v>44635.041666666664</v>
      </c>
      <c r="AM2357" s="16"/>
    </row>
    <row r="2358" spans="1:39" ht="41.25" hidden="1" x14ac:dyDescent="0.25">
      <c r="A2358" s="25" t="s">
        <v>367</v>
      </c>
      <c r="B2358" s="25" t="s">
        <v>1136</v>
      </c>
      <c r="C2358" s="39">
        <v>643082</v>
      </c>
      <c r="D2358" s="25" t="s">
        <v>5379</v>
      </c>
      <c r="E2358" s="25" t="s">
        <v>53</v>
      </c>
      <c r="F2358" s="25" t="s">
        <v>63</v>
      </c>
      <c r="G2358" s="25" t="s">
        <v>56</v>
      </c>
      <c r="H2358" s="17"/>
      <c r="I2358" s="17"/>
      <c r="J2358" s="25" t="s">
        <v>5380</v>
      </c>
      <c r="K2358" s="25" t="s">
        <v>65</v>
      </c>
      <c r="L2358" s="25" t="s">
        <v>373</v>
      </c>
      <c r="M2358" s="25" t="s">
        <v>535</v>
      </c>
      <c r="N2358" s="26">
        <v>0</v>
      </c>
      <c r="O2358" s="26">
        <v>0</v>
      </c>
      <c r="P2358" s="27">
        <v>0</v>
      </c>
      <c r="Q2358" s="18"/>
      <c r="R2358" s="29">
        <v>0</v>
      </c>
      <c r="S2358" s="29">
        <v>0</v>
      </c>
      <c r="T2358" s="30">
        <v>0</v>
      </c>
      <c r="U2358" s="19"/>
      <c r="V2358" s="26">
        <v>0</v>
      </c>
      <c r="W2358" s="26">
        <v>0</v>
      </c>
      <c r="X2358" s="27">
        <v>0</v>
      </c>
      <c r="Y2358" s="18"/>
      <c r="Z2358" s="29">
        <v>0</v>
      </c>
      <c r="AA2358" s="29">
        <v>0</v>
      </c>
      <c r="AB2358" s="30">
        <v>0</v>
      </c>
      <c r="AC2358" s="19"/>
      <c r="AD2358" s="26">
        <v>0</v>
      </c>
      <c r="AE2358" s="26">
        <v>0</v>
      </c>
      <c r="AF2358" s="27">
        <v>0</v>
      </c>
      <c r="AG2358" s="18"/>
      <c r="AH2358" s="34">
        <v>0</v>
      </c>
      <c r="AI2358" s="34">
        <v>0</v>
      </c>
      <c r="AJ2358" s="34">
        <v>0</v>
      </c>
      <c r="AK2358" s="19"/>
      <c r="AL2358" s="35">
        <v>44599.041666666664</v>
      </c>
      <c r="AM2358" s="16"/>
    </row>
    <row r="2359" spans="1:39" ht="82.5" hidden="1" x14ac:dyDescent="0.25">
      <c r="A2359" s="25" t="s">
        <v>367</v>
      </c>
      <c r="B2359" s="25" t="s">
        <v>1136</v>
      </c>
      <c r="C2359" s="39">
        <v>643111</v>
      </c>
      <c r="D2359" s="25" t="s">
        <v>5858</v>
      </c>
      <c r="E2359" s="25" t="s">
        <v>121</v>
      </c>
      <c r="F2359" s="25" t="s">
        <v>5852</v>
      </c>
      <c r="G2359" s="17"/>
      <c r="H2359" s="17"/>
      <c r="I2359" s="17"/>
      <c r="J2359" s="25" t="s">
        <v>381</v>
      </c>
      <c r="K2359" s="25" t="s">
        <v>58</v>
      </c>
      <c r="L2359" s="25" t="s">
        <v>431</v>
      </c>
      <c r="M2359" s="25" t="s">
        <v>379</v>
      </c>
      <c r="N2359" s="26">
        <v>1999586.86</v>
      </c>
      <c r="O2359" s="26">
        <v>2115536.77</v>
      </c>
      <c r="P2359" s="27">
        <v>115949.90999999992</v>
      </c>
      <c r="Q2359" s="28">
        <v>5.7986933360824298E-2</v>
      </c>
      <c r="R2359" s="29">
        <v>144035.12</v>
      </c>
      <c r="S2359" s="29">
        <v>278241.53000000003</v>
      </c>
      <c r="T2359" s="30">
        <v>134206.41000000003</v>
      </c>
      <c r="U2359" s="31">
        <v>0.93176171200468361</v>
      </c>
      <c r="V2359" s="26">
        <v>141969.63</v>
      </c>
      <c r="W2359" s="26">
        <v>194257.74</v>
      </c>
      <c r="X2359" s="27">
        <v>52288.109999999986</v>
      </c>
      <c r="Y2359" s="28">
        <v>0.3683048973220539</v>
      </c>
      <c r="Z2359" s="29">
        <v>0</v>
      </c>
      <c r="AA2359" s="29">
        <v>5535.04</v>
      </c>
      <c r="AB2359" s="30">
        <v>5535.04</v>
      </c>
      <c r="AC2359" s="19"/>
      <c r="AD2359" s="26">
        <v>1713582.11</v>
      </c>
      <c r="AE2359" s="26">
        <v>1631103.18</v>
      </c>
      <c r="AF2359" s="27">
        <v>-82478.930000000168</v>
      </c>
      <c r="AG2359" s="33">
        <v>-4.8132464454825663E-2</v>
      </c>
      <c r="AH2359" s="34">
        <v>240</v>
      </c>
      <c r="AI2359" s="34">
        <v>201</v>
      </c>
      <c r="AJ2359" s="34">
        <v>-39</v>
      </c>
      <c r="AK2359" s="32">
        <v>-0.16250000000000001</v>
      </c>
      <c r="AL2359" s="35">
        <v>44910.041666666664</v>
      </c>
      <c r="AM2359" s="16"/>
    </row>
    <row r="2360" spans="1:39" ht="33" hidden="1" x14ac:dyDescent="0.25">
      <c r="A2360" s="25" t="s">
        <v>367</v>
      </c>
      <c r="B2360" s="25" t="s">
        <v>1136</v>
      </c>
      <c r="C2360" s="39">
        <v>643209</v>
      </c>
      <c r="D2360" s="25" t="s">
        <v>5416</v>
      </c>
      <c r="E2360" s="25" t="s">
        <v>53</v>
      </c>
      <c r="F2360" s="25" t="s">
        <v>54</v>
      </c>
      <c r="G2360" s="25" t="s">
        <v>79</v>
      </c>
      <c r="H2360" s="17"/>
      <c r="I2360" s="17"/>
      <c r="J2360" s="25" t="s">
        <v>411</v>
      </c>
      <c r="K2360" s="25" t="s">
        <v>65</v>
      </c>
      <c r="L2360" s="25" t="s">
        <v>418</v>
      </c>
      <c r="M2360" s="25" t="s">
        <v>374</v>
      </c>
      <c r="N2360" s="26">
        <v>56811.48</v>
      </c>
      <c r="O2360" s="26">
        <v>63987.8</v>
      </c>
      <c r="P2360" s="27">
        <v>7176.32</v>
      </c>
      <c r="Q2360" s="28">
        <v>0.12631813147624388</v>
      </c>
      <c r="R2360" s="29">
        <v>15755.41</v>
      </c>
      <c r="S2360" s="29">
        <v>17163.53</v>
      </c>
      <c r="T2360" s="30">
        <v>1408.119999999999</v>
      </c>
      <c r="U2360" s="31">
        <v>8.9373745272258803E-2</v>
      </c>
      <c r="V2360" s="26">
        <v>31757.360000000001</v>
      </c>
      <c r="W2360" s="26">
        <v>36564.86</v>
      </c>
      <c r="X2360" s="27">
        <v>4807.5</v>
      </c>
      <c r="Y2360" s="28">
        <v>0.15138223076477389</v>
      </c>
      <c r="Z2360" s="29">
        <v>2090.71</v>
      </c>
      <c r="AA2360" s="29">
        <v>4189</v>
      </c>
      <c r="AB2360" s="30">
        <v>2098.29</v>
      </c>
      <c r="AC2360" s="32">
        <v>1.0036255626079178</v>
      </c>
      <c r="AD2360" s="26">
        <v>7208</v>
      </c>
      <c r="AE2360" s="26">
        <v>6070.41</v>
      </c>
      <c r="AF2360" s="27">
        <v>-1137.5900000000001</v>
      </c>
      <c r="AG2360" s="33">
        <v>-0.15782325194228636</v>
      </c>
      <c r="AH2360" s="34">
        <v>77.06</v>
      </c>
      <c r="AI2360" s="34">
        <v>139.5</v>
      </c>
      <c r="AJ2360" s="34">
        <v>62.44</v>
      </c>
      <c r="AK2360" s="32">
        <v>0.81027770568388269</v>
      </c>
      <c r="AL2360" s="35">
        <v>44874.041666666664</v>
      </c>
      <c r="AM2360" s="16"/>
    </row>
    <row r="2361" spans="1:39" ht="33" hidden="1" x14ac:dyDescent="0.25">
      <c r="A2361" s="25" t="s">
        <v>367</v>
      </c>
      <c r="B2361" s="25" t="s">
        <v>1136</v>
      </c>
      <c r="C2361" s="39">
        <v>643363</v>
      </c>
      <c r="D2361" s="25" t="s">
        <v>2729</v>
      </c>
      <c r="E2361" s="25" t="s">
        <v>53</v>
      </c>
      <c r="F2361" s="25" t="s">
        <v>54</v>
      </c>
      <c r="G2361" s="25" t="s">
        <v>298</v>
      </c>
      <c r="H2361" s="25" t="s">
        <v>75</v>
      </c>
      <c r="I2361" s="17"/>
      <c r="J2361" s="25" t="s">
        <v>411</v>
      </c>
      <c r="K2361" s="25" t="s">
        <v>65</v>
      </c>
      <c r="L2361" s="25" t="s">
        <v>370</v>
      </c>
      <c r="M2361" s="25" t="s">
        <v>374</v>
      </c>
      <c r="N2361" s="26">
        <v>7591.7</v>
      </c>
      <c r="O2361" s="26">
        <v>0</v>
      </c>
      <c r="P2361" s="27">
        <v>-7591.7</v>
      </c>
      <c r="Q2361" s="28">
        <v>-1</v>
      </c>
      <c r="R2361" s="29">
        <v>3372.08</v>
      </c>
      <c r="S2361" s="29">
        <v>0</v>
      </c>
      <c r="T2361" s="30">
        <v>-3372.08</v>
      </c>
      <c r="U2361" s="31">
        <v>-1</v>
      </c>
      <c r="V2361" s="26">
        <v>3514.86</v>
      </c>
      <c r="W2361" s="26">
        <v>0</v>
      </c>
      <c r="X2361" s="27">
        <v>-3514.86</v>
      </c>
      <c r="Y2361" s="28">
        <v>-1</v>
      </c>
      <c r="Z2361" s="29">
        <v>704.76</v>
      </c>
      <c r="AA2361" s="29">
        <v>0</v>
      </c>
      <c r="AB2361" s="30">
        <v>-704.76</v>
      </c>
      <c r="AC2361" s="32">
        <v>-1</v>
      </c>
      <c r="AD2361" s="26">
        <v>0</v>
      </c>
      <c r="AE2361" s="26">
        <v>0</v>
      </c>
      <c r="AF2361" s="27">
        <v>0</v>
      </c>
      <c r="AG2361" s="18"/>
      <c r="AH2361" s="34">
        <v>24.03</v>
      </c>
      <c r="AI2361" s="34">
        <v>0</v>
      </c>
      <c r="AJ2361" s="34">
        <v>-24.03</v>
      </c>
      <c r="AK2361" s="32">
        <v>-1</v>
      </c>
      <c r="AL2361" s="35">
        <v>44609.041666666664</v>
      </c>
      <c r="AM2361" s="16"/>
    </row>
    <row r="2362" spans="1:39" ht="74.25" hidden="1" x14ac:dyDescent="0.25">
      <c r="A2362" s="25" t="s">
        <v>367</v>
      </c>
      <c r="B2362" s="25" t="s">
        <v>1136</v>
      </c>
      <c r="C2362" s="39">
        <v>643389</v>
      </c>
      <c r="D2362" s="25" t="s">
        <v>2727</v>
      </c>
      <c r="E2362" s="25" t="s">
        <v>53</v>
      </c>
      <c r="F2362" s="25" t="s">
        <v>54</v>
      </c>
      <c r="G2362" s="25" t="s">
        <v>79</v>
      </c>
      <c r="H2362" s="17"/>
      <c r="I2362" s="17"/>
      <c r="J2362" s="25" t="s">
        <v>381</v>
      </c>
      <c r="K2362" s="25" t="s">
        <v>65</v>
      </c>
      <c r="L2362" s="25" t="s">
        <v>396</v>
      </c>
      <c r="M2362" s="25" t="s">
        <v>387</v>
      </c>
      <c r="N2362" s="26">
        <v>9724.51</v>
      </c>
      <c r="O2362" s="26">
        <v>10412.83</v>
      </c>
      <c r="P2362" s="27">
        <v>688.31999999999971</v>
      </c>
      <c r="Q2362" s="28">
        <v>7.0781972562113632E-2</v>
      </c>
      <c r="R2362" s="29">
        <v>6391.2</v>
      </c>
      <c r="S2362" s="29">
        <v>6079.22</v>
      </c>
      <c r="T2362" s="30">
        <v>-311.97999999999956</v>
      </c>
      <c r="U2362" s="31">
        <v>-4.8813994242082798E-2</v>
      </c>
      <c r="V2362" s="26">
        <v>1420.82</v>
      </c>
      <c r="W2362" s="26">
        <v>771.73</v>
      </c>
      <c r="X2362" s="27">
        <v>-649.08999999999992</v>
      </c>
      <c r="Y2362" s="28">
        <v>-0.45684182373558929</v>
      </c>
      <c r="Z2362" s="29">
        <v>1162.49</v>
      </c>
      <c r="AA2362" s="29">
        <v>2048</v>
      </c>
      <c r="AB2362" s="30">
        <v>885.51</v>
      </c>
      <c r="AC2362" s="32">
        <v>0.76173558482223502</v>
      </c>
      <c r="AD2362" s="26">
        <v>750</v>
      </c>
      <c r="AE2362" s="26">
        <v>1513.88</v>
      </c>
      <c r="AF2362" s="27">
        <v>763.88000000000011</v>
      </c>
      <c r="AG2362" s="33">
        <v>1.0185066666666669</v>
      </c>
      <c r="AH2362" s="34">
        <v>35.72</v>
      </c>
      <c r="AI2362" s="34">
        <v>44</v>
      </c>
      <c r="AJ2362" s="34">
        <v>8.2800000000000011</v>
      </c>
      <c r="AK2362" s="32">
        <v>0.23180291153415458</v>
      </c>
      <c r="AL2362" s="35">
        <v>44621.041666666664</v>
      </c>
      <c r="AM2362" s="16"/>
    </row>
    <row r="2363" spans="1:39" ht="49.5" hidden="1" x14ac:dyDescent="0.25">
      <c r="A2363" s="25" t="s">
        <v>367</v>
      </c>
      <c r="B2363" s="25" t="s">
        <v>1136</v>
      </c>
      <c r="C2363" s="39">
        <v>643519</v>
      </c>
      <c r="D2363" s="25" t="s">
        <v>2728</v>
      </c>
      <c r="E2363" s="25" t="s">
        <v>53</v>
      </c>
      <c r="F2363" s="25" t="s">
        <v>54</v>
      </c>
      <c r="G2363" s="25" t="s">
        <v>211</v>
      </c>
      <c r="H2363" s="25" t="s">
        <v>298</v>
      </c>
      <c r="I2363" s="17"/>
      <c r="J2363" s="25" t="s">
        <v>381</v>
      </c>
      <c r="K2363" s="25" t="s">
        <v>58</v>
      </c>
      <c r="L2363" s="25" t="s">
        <v>382</v>
      </c>
      <c r="M2363" s="25" t="s">
        <v>387</v>
      </c>
      <c r="N2363" s="26">
        <v>124582.64</v>
      </c>
      <c r="O2363" s="26">
        <v>99552.83</v>
      </c>
      <c r="P2363" s="27">
        <v>-25029.809999999998</v>
      </c>
      <c r="Q2363" s="28">
        <v>-0.20090929201692947</v>
      </c>
      <c r="R2363" s="29">
        <v>44772.95</v>
      </c>
      <c r="S2363" s="29">
        <v>35223.46</v>
      </c>
      <c r="T2363" s="30">
        <v>-9549.489999999998</v>
      </c>
      <c r="U2363" s="31">
        <v>-0.21328704050101677</v>
      </c>
      <c r="V2363" s="26">
        <v>61053.21</v>
      </c>
      <c r="W2363" s="26">
        <v>49619.47</v>
      </c>
      <c r="X2363" s="27">
        <v>-11433.739999999998</v>
      </c>
      <c r="Y2363" s="28">
        <v>-0.1872750015928728</v>
      </c>
      <c r="Z2363" s="29">
        <v>11551.48</v>
      </c>
      <c r="AA2363" s="29">
        <v>14584</v>
      </c>
      <c r="AB2363" s="30">
        <v>3032.5200000000004</v>
      </c>
      <c r="AC2363" s="32">
        <v>0.26252220494689865</v>
      </c>
      <c r="AD2363" s="26">
        <v>7205</v>
      </c>
      <c r="AE2363" s="26">
        <v>125.9</v>
      </c>
      <c r="AF2363" s="27">
        <v>-7079.1</v>
      </c>
      <c r="AG2363" s="33">
        <v>-0.98252602359472596</v>
      </c>
      <c r="AH2363" s="34">
        <v>386.23</v>
      </c>
      <c r="AI2363" s="34">
        <v>405</v>
      </c>
      <c r="AJ2363" s="34">
        <v>18.769999999999982</v>
      </c>
      <c r="AK2363" s="32">
        <v>4.8597985656215162E-2</v>
      </c>
      <c r="AL2363" s="35">
        <v>44683</v>
      </c>
      <c r="AM2363" s="16"/>
    </row>
    <row r="2364" spans="1:39" ht="49.5" hidden="1" x14ac:dyDescent="0.25">
      <c r="A2364" s="25" t="s">
        <v>367</v>
      </c>
      <c r="B2364" s="25" t="s">
        <v>1136</v>
      </c>
      <c r="C2364" s="39">
        <v>643536</v>
      </c>
      <c r="D2364" s="25" t="s">
        <v>5293</v>
      </c>
      <c r="E2364" s="25" t="s">
        <v>53</v>
      </c>
      <c r="F2364" s="25" t="s">
        <v>54</v>
      </c>
      <c r="G2364" s="25" t="s">
        <v>79</v>
      </c>
      <c r="H2364" s="17"/>
      <c r="I2364" s="17"/>
      <c r="J2364" s="25" t="s">
        <v>381</v>
      </c>
      <c r="K2364" s="25" t="s">
        <v>58</v>
      </c>
      <c r="L2364" s="25" t="s">
        <v>382</v>
      </c>
      <c r="M2364" s="25" t="s">
        <v>387</v>
      </c>
      <c r="N2364" s="26">
        <v>100379.31</v>
      </c>
      <c r="O2364" s="26">
        <v>107294.32</v>
      </c>
      <c r="P2364" s="27">
        <v>6915.0100000000093</v>
      </c>
      <c r="Q2364" s="28">
        <v>6.8888797900683016E-2</v>
      </c>
      <c r="R2364" s="29">
        <v>51264.480000000003</v>
      </c>
      <c r="S2364" s="29">
        <v>41498.769999999997</v>
      </c>
      <c r="T2364" s="30">
        <v>-9765.7100000000064</v>
      </c>
      <c r="U2364" s="31">
        <v>-0.19049661676076701</v>
      </c>
      <c r="V2364" s="26">
        <v>27323.1</v>
      </c>
      <c r="W2364" s="26">
        <v>32139.8</v>
      </c>
      <c r="X2364" s="27">
        <v>4816.7000000000007</v>
      </c>
      <c r="Y2364" s="28">
        <v>0.17628673173980994</v>
      </c>
      <c r="Z2364" s="29">
        <v>14191.73</v>
      </c>
      <c r="AA2364" s="29">
        <v>15766.5</v>
      </c>
      <c r="AB2364" s="30">
        <v>1574.7700000000004</v>
      </c>
      <c r="AC2364" s="32">
        <v>0.11096392053681972</v>
      </c>
      <c r="AD2364" s="26">
        <v>7600</v>
      </c>
      <c r="AE2364" s="26">
        <v>17889.25</v>
      </c>
      <c r="AF2364" s="27">
        <v>10289.25</v>
      </c>
      <c r="AG2364" s="33">
        <v>1.3538486842105264</v>
      </c>
      <c r="AH2364" s="34">
        <v>448.86</v>
      </c>
      <c r="AI2364" s="34">
        <v>516.5</v>
      </c>
      <c r="AJ2364" s="34">
        <v>67.639999999999986</v>
      </c>
      <c r="AK2364" s="32">
        <v>0.1506928663725883</v>
      </c>
      <c r="AL2364" s="35">
        <v>44841.041666666664</v>
      </c>
      <c r="AM2364" s="16"/>
    </row>
    <row r="2365" spans="1:39" ht="41.25" hidden="1" x14ac:dyDescent="0.25">
      <c r="A2365" s="25" t="s">
        <v>367</v>
      </c>
      <c r="B2365" s="25" t="s">
        <v>1136</v>
      </c>
      <c r="C2365" s="39">
        <v>643652</v>
      </c>
      <c r="D2365" s="25" t="s">
        <v>5181</v>
      </c>
      <c r="E2365" s="25" t="s">
        <v>171</v>
      </c>
      <c r="F2365" s="25" t="s">
        <v>54</v>
      </c>
      <c r="G2365" s="25" t="s">
        <v>79</v>
      </c>
      <c r="H2365" s="17"/>
      <c r="I2365" s="17"/>
      <c r="J2365" s="25" t="s">
        <v>411</v>
      </c>
      <c r="K2365" s="25" t="s">
        <v>65</v>
      </c>
      <c r="L2365" s="25" t="s">
        <v>370</v>
      </c>
      <c r="M2365" s="25" t="s">
        <v>374</v>
      </c>
      <c r="N2365" s="26">
        <v>46124.73</v>
      </c>
      <c r="O2365" s="26">
        <v>45721.63</v>
      </c>
      <c r="P2365" s="27">
        <v>-403.10000000000582</v>
      </c>
      <c r="Q2365" s="28">
        <v>-8.7393465501045924E-3</v>
      </c>
      <c r="R2365" s="29">
        <v>13455.88</v>
      </c>
      <c r="S2365" s="29">
        <v>14871.17</v>
      </c>
      <c r="T2365" s="30">
        <v>1415.2900000000009</v>
      </c>
      <c r="U2365" s="31">
        <v>0.10518004025006175</v>
      </c>
      <c r="V2365" s="26">
        <v>32188.89</v>
      </c>
      <c r="W2365" s="26">
        <v>27984.81</v>
      </c>
      <c r="X2365" s="27">
        <v>-4204.0799999999981</v>
      </c>
      <c r="Y2365" s="28">
        <v>-0.13060655400046409</v>
      </c>
      <c r="Z2365" s="29">
        <v>479.96</v>
      </c>
      <c r="AA2365" s="29">
        <v>1109</v>
      </c>
      <c r="AB2365" s="30">
        <v>629.04</v>
      </c>
      <c r="AC2365" s="32">
        <v>1.3106092174347863</v>
      </c>
      <c r="AD2365" s="26">
        <v>0</v>
      </c>
      <c r="AE2365" s="26">
        <v>1756.65</v>
      </c>
      <c r="AF2365" s="27">
        <v>1756.65</v>
      </c>
      <c r="AG2365" s="18"/>
      <c r="AH2365" s="34">
        <v>32</v>
      </c>
      <c r="AI2365" s="34">
        <v>59</v>
      </c>
      <c r="AJ2365" s="34">
        <v>27</v>
      </c>
      <c r="AK2365" s="32">
        <v>0.84375</v>
      </c>
      <c r="AL2365" s="35">
        <v>44797.041666666664</v>
      </c>
      <c r="AM2365" s="16"/>
    </row>
    <row r="2366" spans="1:39" ht="57.75" hidden="1" x14ac:dyDescent="0.25">
      <c r="A2366" s="25" t="s">
        <v>367</v>
      </c>
      <c r="B2366" s="25" t="s">
        <v>1136</v>
      </c>
      <c r="C2366" s="39">
        <v>643944</v>
      </c>
      <c r="D2366" s="25" t="s">
        <v>2730</v>
      </c>
      <c r="E2366" s="25" t="s">
        <v>53</v>
      </c>
      <c r="F2366" s="25" t="s">
        <v>54</v>
      </c>
      <c r="G2366" s="25" t="s">
        <v>79</v>
      </c>
      <c r="H2366" s="17"/>
      <c r="I2366" s="17"/>
      <c r="J2366" s="25" t="s">
        <v>381</v>
      </c>
      <c r="K2366" s="25" t="s">
        <v>65</v>
      </c>
      <c r="L2366" s="25" t="s">
        <v>396</v>
      </c>
      <c r="M2366" s="25" t="s">
        <v>387</v>
      </c>
      <c r="N2366" s="26">
        <v>207214.19</v>
      </c>
      <c r="O2366" s="26">
        <v>189373.37</v>
      </c>
      <c r="P2366" s="27">
        <v>-17840.820000000007</v>
      </c>
      <c r="Q2366" s="28">
        <v>-8.6098447215415153E-2</v>
      </c>
      <c r="R2366" s="29">
        <v>67411.06</v>
      </c>
      <c r="S2366" s="29">
        <v>60609.14</v>
      </c>
      <c r="T2366" s="30">
        <v>-6801.9199999999983</v>
      </c>
      <c r="U2366" s="31">
        <v>-0.10090213683036579</v>
      </c>
      <c r="V2366" s="26">
        <v>97750.07</v>
      </c>
      <c r="W2366" s="26">
        <v>88578.31</v>
      </c>
      <c r="X2366" s="27">
        <v>-9171.7600000000093</v>
      </c>
      <c r="Y2366" s="28">
        <v>-9.3828679611175816E-2</v>
      </c>
      <c r="Z2366" s="29">
        <v>14913.06</v>
      </c>
      <c r="AA2366" s="29">
        <v>17230</v>
      </c>
      <c r="AB2366" s="30">
        <v>2316.9400000000005</v>
      </c>
      <c r="AC2366" s="32">
        <v>0.15536315149271851</v>
      </c>
      <c r="AD2366" s="26">
        <v>27140</v>
      </c>
      <c r="AE2366" s="26">
        <v>22955.919999999998</v>
      </c>
      <c r="AF2366" s="27">
        <v>-4184.0800000000017</v>
      </c>
      <c r="AG2366" s="33">
        <v>-0.15416654384672077</v>
      </c>
      <c r="AH2366" s="34">
        <v>522.62</v>
      </c>
      <c r="AI2366" s="34">
        <v>699.5</v>
      </c>
      <c r="AJ2366" s="34">
        <v>176.88</v>
      </c>
      <c r="AK2366" s="32">
        <v>0.33844858597068617</v>
      </c>
      <c r="AL2366" s="35">
        <v>44680</v>
      </c>
      <c r="AM2366" s="16"/>
    </row>
    <row r="2367" spans="1:39" ht="74.25" hidden="1" x14ac:dyDescent="0.25">
      <c r="A2367" s="25" t="s">
        <v>367</v>
      </c>
      <c r="B2367" s="25" t="s">
        <v>1136</v>
      </c>
      <c r="C2367" s="39">
        <v>643952</v>
      </c>
      <c r="D2367" s="25" t="s">
        <v>2731</v>
      </c>
      <c r="E2367" s="25" t="s">
        <v>53</v>
      </c>
      <c r="F2367" s="25" t="s">
        <v>63</v>
      </c>
      <c r="G2367" s="25" t="s">
        <v>56</v>
      </c>
      <c r="H2367" s="17"/>
      <c r="I2367" s="17"/>
      <c r="J2367" s="25" t="s">
        <v>401</v>
      </c>
      <c r="K2367" s="25" t="s">
        <v>65</v>
      </c>
      <c r="L2367" s="25" t="s">
        <v>484</v>
      </c>
      <c r="M2367" s="25" t="s">
        <v>535</v>
      </c>
      <c r="N2367" s="26">
        <v>0</v>
      </c>
      <c r="O2367" s="26">
        <v>0</v>
      </c>
      <c r="P2367" s="27">
        <v>0</v>
      </c>
      <c r="Q2367" s="18"/>
      <c r="R2367" s="29">
        <v>0</v>
      </c>
      <c r="S2367" s="29">
        <v>0</v>
      </c>
      <c r="T2367" s="30">
        <v>0</v>
      </c>
      <c r="U2367" s="19"/>
      <c r="V2367" s="26">
        <v>0</v>
      </c>
      <c r="W2367" s="26">
        <v>0</v>
      </c>
      <c r="X2367" s="27">
        <v>0</v>
      </c>
      <c r="Y2367" s="18"/>
      <c r="Z2367" s="29">
        <v>0</v>
      </c>
      <c r="AA2367" s="29">
        <v>0</v>
      </c>
      <c r="AB2367" s="30">
        <v>0</v>
      </c>
      <c r="AC2367" s="19"/>
      <c r="AD2367" s="26">
        <v>0</v>
      </c>
      <c r="AE2367" s="26">
        <v>0</v>
      </c>
      <c r="AF2367" s="27">
        <v>0</v>
      </c>
      <c r="AG2367" s="18"/>
      <c r="AH2367" s="34">
        <v>0</v>
      </c>
      <c r="AI2367" s="34">
        <v>0</v>
      </c>
      <c r="AJ2367" s="34">
        <v>0</v>
      </c>
      <c r="AK2367" s="19"/>
      <c r="AL2367" s="35">
        <v>44785.041666666664</v>
      </c>
      <c r="AM2367" s="16"/>
    </row>
    <row r="2368" spans="1:39" ht="49.5" hidden="1" x14ac:dyDescent="0.25">
      <c r="A2368" s="25" t="s">
        <v>367</v>
      </c>
      <c r="B2368" s="25" t="s">
        <v>1136</v>
      </c>
      <c r="C2368" s="39">
        <v>644004</v>
      </c>
      <c r="D2368" s="25" t="s">
        <v>5084</v>
      </c>
      <c r="E2368" s="25" t="s">
        <v>53</v>
      </c>
      <c r="F2368" s="25" t="s">
        <v>54</v>
      </c>
      <c r="G2368" s="25" t="s">
        <v>79</v>
      </c>
      <c r="H2368" s="17"/>
      <c r="I2368" s="17"/>
      <c r="J2368" s="25" t="s">
        <v>381</v>
      </c>
      <c r="K2368" s="25" t="s">
        <v>58</v>
      </c>
      <c r="L2368" s="25" t="s">
        <v>384</v>
      </c>
      <c r="M2368" s="25" t="s">
        <v>387</v>
      </c>
      <c r="N2368" s="26">
        <v>232049.69</v>
      </c>
      <c r="O2368" s="26">
        <v>232251.19</v>
      </c>
      <c r="P2368" s="27">
        <v>201.5</v>
      </c>
      <c r="Q2368" s="28">
        <v>8.6834849897881781E-4</v>
      </c>
      <c r="R2368" s="29">
        <v>63560.44</v>
      </c>
      <c r="S2368" s="29">
        <v>51025.13</v>
      </c>
      <c r="T2368" s="30">
        <v>-12535.310000000005</v>
      </c>
      <c r="U2368" s="31">
        <v>-0.19721874172047904</v>
      </c>
      <c r="V2368" s="26">
        <v>151161.25</v>
      </c>
      <c r="W2368" s="26">
        <v>161942.20000000001</v>
      </c>
      <c r="X2368" s="27">
        <v>10780.950000000012</v>
      </c>
      <c r="Y2368" s="28">
        <v>7.1320857693357331E-2</v>
      </c>
      <c r="Z2368" s="29">
        <v>17328</v>
      </c>
      <c r="AA2368" s="29">
        <v>16806.61</v>
      </c>
      <c r="AB2368" s="30">
        <v>-521.38999999999942</v>
      </c>
      <c r="AC2368" s="32">
        <v>-3.0089450600184638E-2</v>
      </c>
      <c r="AD2368" s="26">
        <v>0</v>
      </c>
      <c r="AE2368" s="26">
        <v>2477.25</v>
      </c>
      <c r="AF2368" s="27">
        <v>2477.25</v>
      </c>
      <c r="AG2368" s="18"/>
      <c r="AH2368" s="34">
        <v>526</v>
      </c>
      <c r="AI2368" s="34">
        <v>525</v>
      </c>
      <c r="AJ2368" s="34">
        <v>-1</v>
      </c>
      <c r="AK2368" s="32">
        <v>-1.9011406844106464E-3</v>
      </c>
      <c r="AL2368" s="35">
        <v>44785.041666666664</v>
      </c>
      <c r="AM2368" s="16"/>
    </row>
    <row r="2369" spans="1:39" ht="66" hidden="1" x14ac:dyDescent="0.25">
      <c r="A2369" s="25" t="s">
        <v>367</v>
      </c>
      <c r="B2369" s="25" t="s">
        <v>1136</v>
      </c>
      <c r="C2369" s="39">
        <v>644075</v>
      </c>
      <c r="D2369" s="25" t="s">
        <v>5455</v>
      </c>
      <c r="E2369" s="25" t="s">
        <v>53</v>
      </c>
      <c r="F2369" s="25" t="s">
        <v>54</v>
      </c>
      <c r="G2369" s="25" t="s">
        <v>79</v>
      </c>
      <c r="H2369" s="17"/>
      <c r="I2369" s="17"/>
      <c r="J2369" s="25" t="s">
        <v>411</v>
      </c>
      <c r="K2369" s="25" t="s">
        <v>65</v>
      </c>
      <c r="L2369" s="25" t="s">
        <v>435</v>
      </c>
      <c r="M2369" s="25" t="s">
        <v>374</v>
      </c>
      <c r="N2369" s="26">
        <v>79900.800000000003</v>
      </c>
      <c r="O2369" s="26">
        <v>74820.87</v>
      </c>
      <c r="P2369" s="27">
        <v>-5079.9300000000076</v>
      </c>
      <c r="Q2369" s="28">
        <v>-6.3577961672473954E-2</v>
      </c>
      <c r="R2369" s="29">
        <v>18076.509999999998</v>
      </c>
      <c r="S2369" s="29">
        <v>16220.72</v>
      </c>
      <c r="T2369" s="30">
        <v>-1855.7899999999991</v>
      </c>
      <c r="U2369" s="31">
        <v>-0.10266306936460629</v>
      </c>
      <c r="V2369" s="26">
        <v>36201.54</v>
      </c>
      <c r="W2369" s="26">
        <v>30184.6</v>
      </c>
      <c r="X2369" s="27">
        <v>-6016.9400000000023</v>
      </c>
      <c r="Y2369" s="28">
        <v>-0.16620674148116357</v>
      </c>
      <c r="Z2369" s="29">
        <v>1567.75</v>
      </c>
      <c r="AA2369" s="29">
        <v>1838.5</v>
      </c>
      <c r="AB2369" s="30">
        <v>270.75</v>
      </c>
      <c r="AC2369" s="32">
        <v>0.17269972891085952</v>
      </c>
      <c r="AD2369" s="26">
        <v>24055</v>
      </c>
      <c r="AE2369" s="26">
        <v>26577.05</v>
      </c>
      <c r="AF2369" s="27">
        <v>2522.0499999999993</v>
      </c>
      <c r="AG2369" s="33">
        <v>0.10484514653918102</v>
      </c>
      <c r="AH2369" s="34">
        <v>103.44999999999999</v>
      </c>
      <c r="AI2369" s="34">
        <v>104.5</v>
      </c>
      <c r="AJ2369" s="34">
        <v>1.0500000000000114</v>
      </c>
      <c r="AK2369" s="32">
        <v>1.0149830836152842E-2</v>
      </c>
      <c r="AL2369" s="35">
        <v>44879.041666666664</v>
      </c>
      <c r="AM2369" s="16"/>
    </row>
    <row r="2370" spans="1:39" ht="90.75" hidden="1" x14ac:dyDescent="0.25">
      <c r="A2370" s="25" t="s">
        <v>367</v>
      </c>
      <c r="B2370" s="25" t="s">
        <v>1136</v>
      </c>
      <c r="C2370" s="39">
        <v>644148</v>
      </c>
      <c r="D2370" s="25" t="s">
        <v>4874</v>
      </c>
      <c r="E2370" s="25" t="s">
        <v>53</v>
      </c>
      <c r="F2370" s="25" t="s">
        <v>63</v>
      </c>
      <c r="G2370" s="25" t="s">
        <v>56</v>
      </c>
      <c r="H2370" s="17"/>
      <c r="I2370" s="17"/>
      <c r="J2370" s="25" t="s">
        <v>401</v>
      </c>
      <c r="K2370" s="25" t="s">
        <v>65</v>
      </c>
      <c r="L2370" s="25" t="s">
        <v>484</v>
      </c>
      <c r="M2370" s="25" t="s">
        <v>535</v>
      </c>
      <c r="N2370" s="26">
        <v>0</v>
      </c>
      <c r="O2370" s="26">
        <v>0</v>
      </c>
      <c r="P2370" s="27">
        <v>0</v>
      </c>
      <c r="Q2370" s="18"/>
      <c r="R2370" s="29">
        <v>0</v>
      </c>
      <c r="S2370" s="29">
        <v>0</v>
      </c>
      <c r="T2370" s="30">
        <v>0</v>
      </c>
      <c r="U2370" s="19"/>
      <c r="V2370" s="26">
        <v>0</v>
      </c>
      <c r="W2370" s="26">
        <v>0</v>
      </c>
      <c r="X2370" s="27">
        <v>0</v>
      </c>
      <c r="Y2370" s="18"/>
      <c r="Z2370" s="29">
        <v>0</v>
      </c>
      <c r="AA2370" s="29">
        <v>0</v>
      </c>
      <c r="AB2370" s="30">
        <v>0</v>
      </c>
      <c r="AC2370" s="19"/>
      <c r="AD2370" s="26">
        <v>0</v>
      </c>
      <c r="AE2370" s="26">
        <v>0</v>
      </c>
      <c r="AF2370" s="27">
        <v>0</v>
      </c>
      <c r="AG2370" s="18"/>
      <c r="AH2370" s="34">
        <v>0</v>
      </c>
      <c r="AI2370" s="34">
        <v>0</v>
      </c>
      <c r="AJ2370" s="34">
        <v>0</v>
      </c>
      <c r="AK2370" s="19"/>
      <c r="AL2370" s="35">
        <v>44903.041666666664</v>
      </c>
      <c r="AM2370" s="16"/>
    </row>
    <row r="2371" spans="1:39" ht="74.25" hidden="1" x14ac:dyDescent="0.25">
      <c r="A2371" s="25" t="s">
        <v>367</v>
      </c>
      <c r="B2371" s="25" t="s">
        <v>1136</v>
      </c>
      <c r="C2371" s="39">
        <v>645002</v>
      </c>
      <c r="D2371" s="25" t="s">
        <v>2735</v>
      </c>
      <c r="E2371" s="25" t="s">
        <v>53</v>
      </c>
      <c r="F2371" s="25" t="s">
        <v>63</v>
      </c>
      <c r="G2371" s="25" t="s">
        <v>56</v>
      </c>
      <c r="H2371" s="17"/>
      <c r="I2371" s="17"/>
      <c r="J2371" s="25" t="s">
        <v>411</v>
      </c>
      <c r="K2371" s="25" t="s">
        <v>65</v>
      </c>
      <c r="L2371" s="25" t="s">
        <v>435</v>
      </c>
      <c r="M2371" s="25" t="s">
        <v>535</v>
      </c>
      <c r="N2371" s="26">
        <v>2493.65</v>
      </c>
      <c r="O2371" s="26">
        <v>0</v>
      </c>
      <c r="P2371" s="27">
        <v>-2493.65</v>
      </c>
      <c r="Q2371" s="28">
        <v>-1</v>
      </c>
      <c r="R2371" s="29">
        <v>2493.65</v>
      </c>
      <c r="S2371" s="29">
        <v>0</v>
      </c>
      <c r="T2371" s="30">
        <v>-2493.65</v>
      </c>
      <c r="U2371" s="31">
        <v>-1</v>
      </c>
      <c r="V2371" s="26">
        <v>0</v>
      </c>
      <c r="W2371" s="26">
        <v>0</v>
      </c>
      <c r="X2371" s="27">
        <v>0</v>
      </c>
      <c r="Y2371" s="18"/>
      <c r="Z2371" s="29">
        <v>0</v>
      </c>
      <c r="AA2371" s="29">
        <v>0</v>
      </c>
      <c r="AB2371" s="30">
        <v>0</v>
      </c>
      <c r="AC2371" s="19"/>
      <c r="AD2371" s="26">
        <v>0</v>
      </c>
      <c r="AE2371" s="26">
        <v>0</v>
      </c>
      <c r="AF2371" s="27">
        <v>0</v>
      </c>
      <c r="AG2371" s="18"/>
      <c r="AH2371" s="34">
        <v>0</v>
      </c>
      <c r="AI2371" s="34">
        <v>0</v>
      </c>
      <c r="AJ2371" s="34">
        <v>0</v>
      </c>
      <c r="AK2371" s="19"/>
      <c r="AL2371" s="35">
        <v>44848.041666666664</v>
      </c>
      <c r="AM2371" s="16"/>
    </row>
    <row r="2372" spans="1:39" ht="90.75" hidden="1" x14ac:dyDescent="0.25">
      <c r="A2372" s="25" t="s">
        <v>367</v>
      </c>
      <c r="B2372" s="25" t="s">
        <v>1136</v>
      </c>
      <c r="C2372" s="39">
        <v>645079</v>
      </c>
      <c r="D2372" s="25" t="s">
        <v>5029</v>
      </c>
      <c r="E2372" s="25" t="s">
        <v>53</v>
      </c>
      <c r="F2372" s="25" t="s">
        <v>63</v>
      </c>
      <c r="G2372" s="25" t="s">
        <v>56</v>
      </c>
      <c r="H2372" s="17"/>
      <c r="I2372" s="17"/>
      <c r="J2372" s="25" t="s">
        <v>381</v>
      </c>
      <c r="K2372" s="25" t="s">
        <v>65</v>
      </c>
      <c r="L2372" s="25" t="s">
        <v>431</v>
      </c>
      <c r="M2372" s="25" t="s">
        <v>535</v>
      </c>
      <c r="N2372" s="26">
        <v>0</v>
      </c>
      <c r="O2372" s="26">
        <v>0</v>
      </c>
      <c r="P2372" s="27">
        <v>0</v>
      </c>
      <c r="Q2372" s="18"/>
      <c r="R2372" s="29">
        <v>0</v>
      </c>
      <c r="S2372" s="29">
        <v>0</v>
      </c>
      <c r="T2372" s="30">
        <v>0</v>
      </c>
      <c r="U2372" s="19"/>
      <c r="V2372" s="26">
        <v>0</v>
      </c>
      <c r="W2372" s="26">
        <v>0</v>
      </c>
      <c r="X2372" s="27">
        <v>0</v>
      </c>
      <c r="Y2372" s="18"/>
      <c r="Z2372" s="29">
        <v>0</v>
      </c>
      <c r="AA2372" s="29">
        <v>0</v>
      </c>
      <c r="AB2372" s="30">
        <v>0</v>
      </c>
      <c r="AC2372" s="19"/>
      <c r="AD2372" s="26">
        <v>0</v>
      </c>
      <c r="AE2372" s="26">
        <v>0</v>
      </c>
      <c r="AF2372" s="27">
        <v>0</v>
      </c>
      <c r="AG2372" s="18"/>
      <c r="AH2372" s="34">
        <v>0</v>
      </c>
      <c r="AI2372" s="34">
        <v>0</v>
      </c>
      <c r="AJ2372" s="34">
        <v>0</v>
      </c>
      <c r="AK2372" s="19"/>
      <c r="AL2372" s="35">
        <v>44848.041666666664</v>
      </c>
      <c r="AM2372" s="16"/>
    </row>
    <row r="2373" spans="1:39" ht="90.75" hidden="1" x14ac:dyDescent="0.25">
      <c r="A2373" s="25" t="s">
        <v>367</v>
      </c>
      <c r="B2373" s="25" t="s">
        <v>1136</v>
      </c>
      <c r="C2373" s="39">
        <v>645080</v>
      </c>
      <c r="D2373" s="25" t="s">
        <v>5028</v>
      </c>
      <c r="E2373" s="25" t="s">
        <v>53</v>
      </c>
      <c r="F2373" s="25" t="s">
        <v>63</v>
      </c>
      <c r="G2373" s="25" t="s">
        <v>56</v>
      </c>
      <c r="H2373" s="17"/>
      <c r="I2373" s="17"/>
      <c r="J2373" s="25" t="s">
        <v>381</v>
      </c>
      <c r="K2373" s="25" t="s">
        <v>65</v>
      </c>
      <c r="L2373" s="25" t="s">
        <v>431</v>
      </c>
      <c r="M2373" s="25" t="s">
        <v>535</v>
      </c>
      <c r="N2373" s="26">
        <v>0</v>
      </c>
      <c r="O2373" s="26">
        <v>0</v>
      </c>
      <c r="P2373" s="27">
        <v>0</v>
      </c>
      <c r="Q2373" s="18"/>
      <c r="R2373" s="29">
        <v>0</v>
      </c>
      <c r="S2373" s="29">
        <v>0</v>
      </c>
      <c r="T2373" s="30">
        <v>0</v>
      </c>
      <c r="U2373" s="19"/>
      <c r="V2373" s="26">
        <v>0</v>
      </c>
      <c r="W2373" s="26">
        <v>0</v>
      </c>
      <c r="X2373" s="27">
        <v>0</v>
      </c>
      <c r="Y2373" s="18"/>
      <c r="Z2373" s="29">
        <v>0</v>
      </c>
      <c r="AA2373" s="29">
        <v>0</v>
      </c>
      <c r="AB2373" s="30">
        <v>0</v>
      </c>
      <c r="AC2373" s="19"/>
      <c r="AD2373" s="26">
        <v>0</v>
      </c>
      <c r="AE2373" s="26">
        <v>0</v>
      </c>
      <c r="AF2373" s="27">
        <v>0</v>
      </c>
      <c r="AG2373" s="18"/>
      <c r="AH2373" s="34">
        <v>0</v>
      </c>
      <c r="AI2373" s="34">
        <v>0</v>
      </c>
      <c r="AJ2373" s="34">
        <v>0</v>
      </c>
      <c r="AK2373" s="19"/>
      <c r="AL2373" s="35">
        <v>44848.041666666664</v>
      </c>
      <c r="AM2373" s="16"/>
    </row>
    <row r="2374" spans="1:39" ht="90.75" hidden="1" x14ac:dyDescent="0.25">
      <c r="A2374" s="25" t="s">
        <v>367</v>
      </c>
      <c r="B2374" s="25" t="s">
        <v>1136</v>
      </c>
      <c r="C2374" s="39">
        <v>645081</v>
      </c>
      <c r="D2374" s="25" t="s">
        <v>5026</v>
      </c>
      <c r="E2374" s="25" t="s">
        <v>53</v>
      </c>
      <c r="F2374" s="25" t="s">
        <v>63</v>
      </c>
      <c r="G2374" s="25" t="s">
        <v>56</v>
      </c>
      <c r="H2374" s="17"/>
      <c r="I2374" s="17"/>
      <c r="J2374" s="25" t="s">
        <v>381</v>
      </c>
      <c r="K2374" s="25" t="s">
        <v>65</v>
      </c>
      <c r="L2374" s="25" t="s">
        <v>431</v>
      </c>
      <c r="M2374" s="25" t="s">
        <v>535</v>
      </c>
      <c r="N2374" s="26">
        <v>0</v>
      </c>
      <c r="O2374" s="26">
        <v>0</v>
      </c>
      <c r="P2374" s="27">
        <v>0</v>
      </c>
      <c r="Q2374" s="18"/>
      <c r="R2374" s="29">
        <v>0</v>
      </c>
      <c r="S2374" s="29">
        <v>0</v>
      </c>
      <c r="T2374" s="30">
        <v>0</v>
      </c>
      <c r="U2374" s="19"/>
      <c r="V2374" s="26">
        <v>0</v>
      </c>
      <c r="W2374" s="26">
        <v>0</v>
      </c>
      <c r="X2374" s="27">
        <v>0</v>
      </c>
      <c r="Y2374" s="18"/>
      <c r="Z2374" s="29">
        <v>0</v>
      </c>
      <c r="AA2374" s="29">
        <v>0</v>
      </c>
      <c r="AB2374" s="30">
        <v>0</v>
      </c>
      <c r="AC2374" s="19"/>
      <c r="AD2374" s="26">
        <v>0</v>
      </c>
      <c r="AE2374" s="26">
        <v>0</v>
      </c>
      <c r="AF2374" s="27">
        <v>0</v>
      </c>
      <c r="AG2374" s="18"/>
      <c r="AH2374" s="34">
        <v>0</v>
      </c>
      <c r="AI2374" s="34">
        <v>0</v>
      </c>
      <c r="AJ2374" s="34">
        <v>0</v>
      </c>
      <c r="AK2374" s="19"/>
      <c r="AL2374" s="35">
        <v>44848.041666666664</v>
      </c>
      <c r="AM2374" s="16"/>
    </row>
    <row r="2375" spans="1:39" ht="90.75" hidden="1" x14ac:dyDescent="0.25">
      <c r="A2375" s="25" t="s">
        <v>367</v>
      </c>
      <c r="B2375" s="25" t="s">
        <v>1136</v>
      </c>
      <c r="C2375" s="39">
        <v>645082</v>
      </c>
      <c r="D2375" s="25" t="s">
        <v>5027</v>
      </c>
      <c r="E2375" s="25" t="s">
        <v>53</v>
      </c>
      <c r="F2375" s="25" t="s">
        <v>63</v>
      </c>
      <c r="G2375" s="25" t="s">
        <v>56</v>
      </c>
      <c r="H2375" s="17"/>
      <c r="I2375" s="17"/>
      <c r="J2375" s="25" t="s">
        <v>381</v>
      </c>
      <c r="K2375" s="25" t="s">
        <v>65</v>
      </c>
      <c r="L2375" s="25" t="s">
        <v>431</v>
      </c>
      <c r="M2375" s="25" t="s">
        <v>535</v>
      </c>
      <c r="N2375" s="26">
        <v>0</v>
      </c>
      <c r="O2375" s="26">
        <v>0</v>
      </c>
      <c r="P2375" s="27">
        <v>0</v>
      </c>
      <c r="Q2375" s="18"/>
      <c r="R2375" s="29">
        <v>0</v>
      </c>
      <c r="S2375" s="29">
        <v>0</v>
      </c>
      <c r="T2375" s="30">
        <v>0</v>
      </c>
      <c r="U2375" s="19"/>
      <c r="V2375" s="26">
        <v>0</v>
      </c>
      <c r="W2375" s="26">
        <v>0</v>
      </c>
      <c r="X2375" s="27">
        <v>0</v>
      </c>
      <c r="Y2375" s="18"/>
      <c r="Z2375" s="29">
        <v>0</v>
      </c>
      <c r="AA2375" s="29">
        <v>0</v>
      </c>
      <c r="AB2375" s="30">
        <v>0</v>
      </c>
      <c r="AC2375" s="19"/>
      <c r="AD2375" s="26">
        <v>0</v>
      </c>
      <c r="AE2375" s="26">
        <v>0</v>
      </c>
      <c r="AF2375" s="27">
        <v>0</v>
      </c>
      <c r="AG2375" s="18"/>
      <c r="AH2375" s="34">
        <v>0</v>
      </c>
      <c r="AI2375" s="34">
        <v>0</v>
      </c>
      <c r="AJ2375" s="34">
        <v>0</v>
      </c>
      <c r="AK2375" s="19"/>
      <c r="AL2375" s="35">
        <v>44848.041666666664</v>
      </c>
      <c r="AM2375" s="16"/>
    </row>
    <row r="2376" spans="1:39" ht="57.75" hidden="1" x14ac:dyDescent="0.25">
      <c r="A2376" s="25" t="s">
        <v>367</v>
      </c>
      <c r="B2376" s="25" t="s">
        <v>1136</v>
      </c>
      <c r="C2376" s="39">
        <v>645101</v>
      </c>
      <c r="D2376" s="25" t="s">
        <v>5264</v>
      </c>
      <c r="E2376" s="25" t="s">
        <v>171</v>
      </c>
      <c r="F2376" s="25" t="s">
        <v>54</v>
      </c>
      <c r="G2376" s="25" t="s">
        <v>191</v>
      </c>
      <c r="H2376" s="25" t="s">
        <v>191</v>
      </c>
      <c r="I2376" s="17"/>
      <c r="J2376" s="25" t="s">
        <v>411</v>
      </c>
      <c r="K2376" s="25" t="s">
        <v>65</v>
      </c>
      <c r="L2376" s="25" t="s">
        <v>435</v>
      </c>
      <c r="M2376" s="25" t="s">
        <v>374</v>
      </c>
      <c r="N2376" s="26">
        <v>36617.26</v>
      </c>
      <c r="O2376" s="26">
        <v>22236.49</v>
      </c>
      <c r="P2376" s="27">
        <v>-14380.77</v>
      </c>
      <c r="Q2376" s="28">
        <v>-0.39273200670940422</v>
      </c>
      <c r="R2376" s="29">
        <v>13746.46</v>
      </c>
      <c r="S2376" s="29">
        <v>14230.18</v>
      </c>
      <c r="T2376" s="30">
        <v>483.72000000000116</v>
      </c>
      <c r="U2376" s="31">
        <v>3.5188695853332508E-2</v>
      </c>
      <c r="V2376" s="26">
        <v>25863.07</v>
      </c>
      <c r="W2376" s="26">
        <v>4218.8999999999996</v>
      </c>
      <c r="X2376" s="27">
        <v>-21644.17</v>
      </c>
      <c r="Y2376" s="28">
        <v>-0.83687551400510451</v>
      </c>
      <c r="Z2376" s="29">
        <v>1759.09</v>
      </c>
      <c r="AA2376" s="29">
        <v>3170</v>
      </c>
      <c r="AB2376" s="30">
        <v>1410.91</v>
      </c>
      <c r="AC2376" s="32">
        <v>0.80206811476388373</v>
      </c>
      <c r="AD2376" s="26">
        <v>-4751.3599999999997</v>
      </c>
      <c r="AE2376" s="26">
        <v>617.41</v>
      </c>
      <c r="AF2376" s="27">
        <v>5368.7699999999995</v>
      </c>
      <c r="AG2376" s="33">
        <v>-1.12994384765625</v>
      </c>
      <c r="AH2376" s="34">
        <v>103.33</v>
      </c>
      <c r="AI2376" s="34">
        <v>125</v>
      </c>
      <c r="AJ2376" s="34">
        <v>21.67</v>
      </c>
      <c r="AK2376" s="32">
        <v>0.20971644246588603</v>
      </c>
      <c r="AL2376" s="35">
        <v>44848.041666666664</v>
      </c>
      <c r="AM2376" s="16"/>
    </row>
    <row r="2377" spans="1:39" ht="41.25" hidden="1" x14ac:dyDescent="0.25">
      <c r="A2377" s="25" t="s">
        <v>367</v>
      </c>
      <c r="B2377" s="25" t="s">
        <v>1136</v>
      </c>
      <c r="C2377" s="39">
        <v>644427</v>
      </c>
      <c r="D2377" s="25" t="s">
        <v>4973</v>
      </c>
      <c r="E2377" s="25" t="s">
        <v>53</v>
      </c>
      <c r="F2377" s="25" t="s">
        <v>54</v>
      </c>
      <c r="G2377" s="25" t="s">
        <v>79</v>
      </c>
      <c r="H2377" s="17"/>
      <c r="I2377" s="17"/>
      <c r="J2377" s="25" t="s">
        <v>381</v>
      </c>
      <c r="K2377" s="25" t="s">
        <v>58</v>
      </c>
      <c r="L2377" s="25" t="s">
        <v>382</v>
      </c>
      <c r="M2377" s="25" t="s">
        <v>379</v>
      </c>
      <c r="N2377" s="26">
        <v>19286.36</v>
      </c>
      <c r="O2377" s="26">
        <v>19780.900000000001</v>
      </c>
      <c r="P2377" s="27">
        <v>494.54000000000087</v>
      </c>
      <c r="Q2377" s="28">
        <v>2.5641956284130383E-2</v>
      </c>
      <c r="R2377" s="29">
        <v>6921.98</v>
      </c>
      <c r="S2377" s="29">
        <v>6004.5</v>
      </c>
      <c r="T2377" s="30">
        <v>-917.47999999999956</v>
      </c>
      <c r="U2377" s="31">
        <v>-0.13254589004880102</v>
      </c>
      <c r="V2377" s="26">
        <v>1914.38</v>
      </c>
      <c r="W2377" s="26">
        <v>2311.4</v>
      </c>
      <c r="X2377" s="27">
        <v>397.02</v>
      </c>
      <c r="Y2377" s="28">
        <v>0.20738829281542848</v>
      </c>
      <c r="Z2377" s="29">
        <v>0</v>
      </c>
      <c r="AA2377" s="29">
        <v>1015</v>
      </c>
      <c r="AB2377" s="30">
        <v>1015</v>
      </c>
      <c r="AC2377" s="19"/>
      <c r="AD2377" s="26">
        <v>10450</v>
      </c>
      <c r="AE2377" s="26">
        <v>10450</v>
      </c>
      <c r="AF2377" s="27">
        <v>0</v>
      </c>
      <c r="AG2377" s="33">
        <v>0</v>
      </c>
      <c r="AH2377" s="34">
        <v>0</v>
      </c>
      <c r="AI2377" s="34">
        <v>31</v>
      </c>
      <c r="AJ2377" s="34">
        <v>31</v>
      </c>
      <c r="AK2377" s="19"/>
      <c r="AL2377" s="35">
        <v>44753.041666666664</v>
      </c>
      <c r="AM2377" s="16"/>
    </row>
    <row r="2378" spans="1:39" ht="41.25" hidden="1" x14ac:dyDescent="0.25">
      <c r="A2378" s="25" t="s">
        <v>367</v>
      </c>
      <c r="B2378" s="25" t="s">
        <v>1136</v>
      </c>
      <c r="C2378" s="39">
        <v>644535</v>
      </c>
      <c r="D2378" s="25" t="s">
        <v>2733</v>
      </c>
      <c r="E2378" s="25" t="s">
        <v>53</v>
      </c>
      <c r="F2378" s="25" t="s">
        <v>63</v>
      </c>
      <c r="G2378" s="25" t="s">
        <v>56</v>
      </c>
      <c r="H2378" s="17"/>
      <c r="I2378" s="17"/>
      <c r="J2378" s="25" t="s">
        <v>411</v>
      </c>
      <c r="K2378" s="25" t="s">
        <v>65</v>
      </c>
      <c r="L2378" s="25" t="s">
        <v>840</v>
      </c>
      <c r="M2378" s="25" t="s">
        <v>535</v>
      </c>
      <c r="N2378" s="26">
        <v>0</v>
      </c>
      <c r="O2378" s="26">
        <v>0</v>
      </c>
      <c r="P2378" s="27">
        <v>0</v>
      </c>
      <c r="Q2378" s="18"/>
      <c r="R2378" s="29">
        <v>0</v>
      </c>
      <c r="S2378" s="29">
        <v>0</v>
      </c>
      <c r="T2378" s="30">
        <v>0</v>
      </c>
      <c r="U2378" s="19"/>
      <c r="V2378" s="26">
        <v>0</v>
      </c>
      <c r="W2378" s="26">
        <v>0</v>
      </c>
      <c r="X2378" s="27">
        <v>0</v>
      </c>
      <c r="Y2378" s="18"/>
      <c r="Z2378" s="29">
        <v>0</v>
      </c>
      <c r="AA2378" s="29">
        <v>0</v>
      </c>
      <c r="AB2378" s="30">
        <v>0</v>
      </c>
      <c r="AC2378" s="19"/>
      <c r="AD2378" s="26">
        <v>0</v>
      </c>
      <c r="AE2378" s="26">
        <v>0</v>
      </c>
      <c r="AF2378" s="27">
        <v>0</v>
      </c>
      <c r="AG2378" s="18"/>
      <c r="AH2378" s="34">
        <v>0</v>
      </c>
      <c r="AI2378" s="34">
        <v>0</v>
      </c>
      <c r="AJ2378" s="34">
        <v>0</v>
      </c>
      <c r="AK2378" s="19"/>
      <c r="AL2378" s="35">
        <v>44908.041666666664</v>
      </c>
      <c r="AM2378" s="16"/>
    </row>
    <row r="2379" spans="1:39" ht="49.5" hidden="1" x14ac:dyDescent="0.25">
      <c r="A2379" s="25" t="s">
        <v>367</v>
      </c>
      <c r="B2379" s="25" t="s">
        <v>1136</v>
      </c>
      <c r="C2379" s="39">
        <v>644638</v>
      </c>
      <c r="D2379" s="25" t="s">
        <v>5114</v>
      </c>
      <c r="E2379" s="25" t="s">
        <v>53</v>
      </c>
      <c r="F2379" s="25" t="s">
        <v>54</v>
      </c>
      <c r="G2379" s="25" t="s">
        <v>74</v>
      </c>
      <c r="H2379" s="17"/>
      <c r="I2379" s="17"/>
      <c r="J2379" s="25" t="s">
        <v>381</v>
      </c>
      <c r="K2379" s="25" t="s">
        <v>65</v>
      </c>
      <c r="L2379" s="25" t="s">
        <v>396</v>
      </c>
      <c r="M2379" s="25" t="s">
        <v>379</v>
      </c>
      <c r="N2379" s="26">
        <v>21600.07</v>
      </c>
      <c r="O2379" s="26">
        <v>21537.8</v>
      </c>
      <c r="P2379" s="27">
        <v>-62.270000000000437</v>
      </c>
      <c r="Q2379" s="28">
        <v>-2.8828610277652081E-3</v>
      </c>
      <c r="R2379" s="29">
        <v>5596.96</v>
      </c>
      <c r="S2379" s="29">
        <v>6131.62</v>
      </c>
      <c r="T2379" s="30">
        <v>534.65999999999985</v>
      </c>
      <c r="U2379" s="31">
        <v>9.5526857436894291E-2</v>
      </c>
      <c r="V2379" s="26">
        <v>777.41</v>
      </c>
      <c r="W2379" s="26">
        <v>0</v>
      </c>
      <c r="X2379" s="27">
        <v>-777.41</v>
      </c>
      <c r="Y2379" s="28">
        <v>-1</v>
      </c>
      <c r="Z2379" s="29">
        <v>119.7</v>
      </c>
      <c r="AA2379" s="29">
        <v>299</v>
      </c>
      <c r="AB2379" s="30">
        <v>179.3</v>
      </c>
      <c r="AC2379" s="32">
        <v>1.4979114452798663</v>
      </c>
      <c r="AD2379" s="26">
        <v>15106</v>
      </c>
      <c r="AE2379" s="26">
        <v>15107.18</v>
      </c>
      <c r="AF2379" s="27">
        <v>1.180000000000291</v>
      </c>
      <c r="AG2379" s="33">
        <v>7.8114656427928701E-5</v>
      </c>
      <c r="AH2379" s="34">
        <v>7.1499999999999986</v>
      </c>
      <c r="AI2379" s="34">
        <v>11.5</v>
      </c>
      <c r="AJ2379" s="34">
        <v>4.3500000000000014</v>
      </c>
      <c r="AK2379" s="32">
        <v>0.60839160839160866</v>
      </c>
      <c r="AL2379" s="35">
        <v>44795.041666666664</v>
      </c>
      <c r="AM2379" s="16"/>
    </row>
    <row r="2380" spans="1:39" ht="41.25" hidden="1" x14ac:dyDescent="0.25">
      <c r="A2380" s="25" t="s">
        <v>367</v>
      </c>
      <c r="B2380" s="25" t="s">
        <v>1136</v>
      </c>
      <c r="C2380" s="39">
        <v>644737</v>
      </c>
      <c r="D2380" s="25" t="s">
        <v>5226</v>
      </c>
      <c r="E2380" s="25" t="s">
        <v>53</v>
      </c>
      <c r="F2380" s="25" t="s">
        <v>54</v>
      </c>
      <c r="G2380" s="25" t="s">
        <v>75</v>
      </c>
      <c r="H2380" s="17"/>
      <c r="I2380" s="17"/>
      <c r="J2380" s="25" t="s">
        <v>1989</v>
      </c>
      <c r="K2380" s="25" t="s">
        <v>65</v>
      </c>
      <c r="L2380" s="25" t="s">
        <v>384</v>
      </c>
      <c r="M2380" s="25" t="s">
        <v>379</v>
      </c>
      <c r="N2380" s="26">
        <v>11574.47</v>
      </c>
      <c r="O2380" s="26">
        <v>8995.16</v>
      </c>
      <c r="P2380" s="27">
        <v>-2579.3099999999995</v>
      </c>
      <c r="Q2380" s="28">
        <v>-0.2228447609264182</v>
      </c>
      <c r="R2380" s="29">
        <v>3947.47</v>
      </c>
      <c r="S2380" s="29">
        <v>1989.16</v>
      </c>
      <c r="T2380" s="30">
        <v>-1958.3099999999997</v>
      </c>
      <c r="U2380" s="31">
        <v>-0.49609243388803459</v>
      </c>
      <c r="V2380" s="26">
        <v>3534</v>
      </c>
      <c r="W2380" s="26">
        <v>3534</v>
      </c>
      <c r="X2380" s="27">
        <v>0</v>
      </c>
      <c r="Y2380" s="28">
        <v>0</v>
      </c>
      <c r="Z2380" s="29">
        <v>228</v>
      </c>
      <c r="AA2380" s="29">
        <v>52</v>
      </c>
      <c r="AB2380" s="30">
        <v>-176</v>
      </c>
      <c r="AC2380" s="32">
        <v>-0.77192982456140347</v>
      </c>
      <c r="AD2380" s="26">
        <v>3865</v>
      </c>
      <c r="AE2380" s="26">
        <v>3420</v>
      </c>
      <c r="AF2380" s="27">
        <v>-445</v>
      </c>
      <c r="AG2380" s="33">
        <v>-0.11513583441138421</v>
      </c>
      <c r="AH2380" s="34">
        <v>12</v>
      </c>
      <c r="AI2380" s="34">
        <v>2</v>
      </c>
      <c r="AJ2380" s="34">
        <v>-10</v>
      </c>
      <c r="AK2380" s="32">
        <v>-0.83333333333333337</v>
      </c>
      <c r="AL2380" s="35">
        <v>44804.041666666664</v>
      </c>
      <c r="AM2380" s="16"/>
    </row>
    <row r="2381" spans="1:39" ht="33" hidden="1" x14ac:dyDescent="0.25">
      <c r="A2381" s="25" t="s">
        <v>367</v>
      </c>
      <c r="B2381" s="25" t="s">
        <v>1136</v>
      </c>
      <c r="C2381" s="39">
        <v>644750</v>
      </c>
      <c r="D2381" s="25" t="s">
        <v>5847</v>
      </c>
      <c r="E2381" s="25" t="s">
        <v>171</v>
      </c>
      <c r="F2381" s="25" t="s">
        <v>54</v>
      </c>
      <c r="G2381" s="25" t="s">
        <v>75</v>
      </c>
      <c r="H2381" s="17"/>
      <c r="I2381" s="17"/>
      <c r="J2381" s="25" t="s">
        <v>381</v>
      </c>
      <c r="K2381" s="25" t="s">
        <v>65</v>
      </c>
      <c r="L2381" s="25" t="s">
        <v>384</v>
      </c>
      <c r="M2381" s="25" t="s">
        <v>379</v>
      </c>
      <c r="N2381" s="26">
        <v>13155.56</v>
      </c>
      <c r="O2381" s="26">
        <v>11174.04</v>
      </c>
      <c r="P2381" s="27">
        <v>-1981.5199999999986</v>
      </c>
      <c r="Q2381" s="28">
        <v>-0.15062224641140315</v>
      </c>
      <c r="R2381" s="29">
        <v>4176.75</v>
      </c>
      <c r="S2381" s="29">
        <v>2543.44</v>
      </c>
      <c r="T2381" s="30">
        <v>-1633.31</v>
      </c>
      <c r="U2381" s="31">
        <v>-0.39104806368588013</v>
      </c>
      <c r="V2381" s="26">
        <v>3756.81</v>
      </c>
      <c r="W2381" s="26">
        <v>4118.96</v>
      </c>
      <c r="X2381" s="27">
        <v>362.15000000000009</v>
      </c>
      <c r="Y2381" s="28">
        <v>9.6398274067626549E-2</v>
      </c>
      <c r="Z2381" s="29">
        <v>190</v>
      </c>
      <c r="AA2381" s="29">
        <v>58.64</v>
      </c>
      <c r="AB2381" s="30">
        <v>-131.36000000000001</v>
      </c>
      <c r="AC2381" s="32">
        <v>-0.69136842105263163</v>
      </c>
      <c r="AD2381" s="26">
        <v>5032</v>
      </c>
      <c r="AE2381" s="26">
        <v>4453</v>
      </c>
      <c r="AF2381" s="27">
        <v>-579</v>
      </c>
      <c r="AG2381" s="33">
        <v>-0.11506359300476948</v>
      </c>
      <c r="AH2381" s="34">
        <v>10</v>
      </c>
      <c r="AI2381" s="34">
        <v>2</v>
      </c>
      <c r="AJ2381" s="34">
        <v>-8</v>
      </c>
      <c r="AK2381" s="32">
        <v>-0.8</v>
      </c>
      <c r="AL2381" s="35">
        <v>44914.041666666664</v>
      </c>
      <c r="AM2381" s="16"/>
    </row>
    <row r="2382" spans="1:39" ht="41.25" hidden="1" x14ac:dyDescent="0.25">
      <c r="A2382" s="25" t="s">
        <v>367</v>
      </c>
      <c r="B2382" s="25" t="s">
        <v>1136</v>
      </c>
      <c r="C2382" s="39">
        <v>646349</v>
      </c>
      <c r="D2382" s="25" t="s">
        <v>5736</v>
      </c>
      <c r="E2382" s="25" t="s">
        <v>53</v>
      </c>
      <c r="F2382" s="25" t="s">
        <v>54</v>
      </c>
      <c r="G2382" s="25" t="s">
        <v>990</v>
      </c>
      <c r="H2382" s="17"/>
      <c r="I2382" s="17"/>
      <c r="J2382" s="25" t="s">
        <v>381</v>
      </c>
      <c r="K2382" s="25" t="s">
        <v>65</v>
      </c>
      <c r="L2382" s="25" t="s">
        <v>431</v>
      </c>
      <c r="M2382" s="25" t="s">
        <v>379</v>
      </c>
      <c r="N2382" s="26">
        <v>0</v>
      </c>
      <c r="O2382" s="26">
        <v>50550.16</v>
      </c>
      <c r="P2382" s="27">
        <v>50550.16</v>
      </c>
      <c r="Q2382" s="18"/>
      <c r="R2382" s="29">
        <v>0</v>
      </c>
      <c r="S2382" s="29">
        <v>6763.11</v>
      </c>
      <c r="T2382" s="30">
        <v>6763.11</v>
      </c>
      <c r="U2382" s="19"/>
      <c r="V2382" s="26">
        <v>0</v>
      </c>
      <c r="W2382" s="26">
        <v>14533.23</v>
      </c>
      <c r="X2382" s="27">
        <v>14533.23</v>
      </c>
      <c r="Y2382" s="18"/>
      <c r="Z2382" s="29">
        <v>0</v>
      </c>
      <c r="AA2382" s="29">
        <v>0</v>
      </c>
      <c r="AB2382" s="30">
        <v>0</v>
      </c>
      <c r="AC2382" s="19"/>
      <c r="AD2382" s="26">
        <v>0</v>
      </c>
      <c r="AE2382" s="26">
        <v>29253.82</v>
      </c>
      <c r="AF2382" s="27">
        <v>29253.82</v>
      </c>
      <c r="AG2382" s="18"/>
      <c r="AH2382" s="34">
        <v>0</v>
      </c>
      <c r="AI2382" s="34">
        <v>0</v>
      </c>
      <c r="AJ2382" s="34">
        <v>0</v>
      </c>
      <c r="AK2382" s="19"/>
      <c r="AL2382" s="35">
        <v>44924.041666666664</v>
      </c>
      <c r="AM2382" s="16"/>
    </row>
    <row r="2383" spans="1:39" ht="57.75" hidden="1" x14ac:dyDescent="0.25">
      <c r="A2383" s="25" t="s">
        <v>367</v>
      </c>
      <c r="B2383" s="25" t="s">
        <v>1136</v>
      </c>
      <c r="C2383" s="39">
        <v>646569</v>
      </c>
      <c r="D2383" s="25" t="s">
        <v>5456</v>
      </c>
      <c r="E2383" s="25" t="s">
        <v>53</v>
      </c>
      <c r="F2383" s="25" t="s">
        <v>63</v>
      </c>
      <c r="G2383" s="25" t="s">
        <v>56</v>
      </c>
      <c r="H2383" s="17"/>
      <c r="I2383" s="17"/>
      <c r="J2383" s="25" t="s">
        <v>411</v>
      </c>
      <c r="K2383" s="25" t="s">
        <v>65</v>
      </c>
      <c r="L2383" s="25" t="s">
        <v>840</v>
      </c>
      <c r="M2383" s="25" t="s">
        <v>535</v>
      </c>
      <c r="N2383" s="26">
        <v>0</v>
      </c>
      <c r="O2383" s="26">
        <v>0</v>
      </c>
      <c r="P2383" s="27">
        <v>0</v>
      </c>
      <c r="Q2383" s="18"/>
      <c r="R2383" s="29">
        <v>0</v>
      </c>
      <c r="S2383" s="29">
        <v>0</v>
      </c>
      <c r="T2383" s="30">
        <v>0</v>
      </c>
      <c r="U2383" s="19"/>
      <c r="V2383" s="26">
        <v>0</v>
      </c>
      <c r="W2383" s="26">
        <v>0</v>
      </c>
      <c r="X2383" s="27">
        <v>0</v>
      </c>
      <c r="Y2383" s="18"/>
      <c r="Z2383" s="29">
        <v>0</v>
      </c>
      <c r="AA2383" s="29">
        <v>0</v>
      </c>
      <c r="AB2383" s="30">
        <v>0</v>
      </c>
      <c r="AC2383" s="19"/>
      <c r="AD2383" s="26">
        <v>0</v>
      </c>
      <c r="AE2383" s="26">
        <v>0</v>
      </c>
      <c r="AF2383" s="27">
        <v>0</v>
      </c>
      <c r="AG2383" s="18"/>
      <c r="AH2383" s="34">
        <v>0</v>
      </c>
      <c r="AI2383" s="34">
        <v>0</v>
      </c>
      <c r="AJ2383" s="34">
        <v>0</v>
      </c>
      <c r="AK2383" s="19"/>
      <c r="AL2383" s="35">
        <v>44770.041666666664</v>
      </c>
      <c r="AM2383" s="16"/>
    </row>
    <row r="2384" spans="1:39" ht="41.25" hidden="1" x14ac:dyDescent="0.25">
      <c r="A2384" s="25" t="s">
        <v>367</v>
      </c>
      <c r="B2384" s="25" t="s">
        <v>1136</v>
      </c>
      <c r="C2384" s="39">
        <v>646611</v>
      </c>
      <c r="D2384" s="25" t="s">
        <v>5849</v>
      </c>
      <c r="E2384" s="25" t="s">
        <v>53</v>
      </c>
      <c r="F2384" s="25" t="s">
        <v>63</v>
      </c>
      <c r="G2384" s="25" t="s">
        <v>56</v>
      </c>
      <c r="H2384" s="17"/>
      <c r="I2384" s="17"/>
      <c r="J2384" s="25" t="s">
        <v>381</v>
      </c>
      <c r="K2384" s="25" t="s">
        <v>65</v>
      </c>
      <c r="L2384" s="25" t="s">
        <v>382</v>
      </c>
      <c r="M2384" s="25" t="s">
        <v>535</v>
      </c>
      <c r="N2384" s="26">
        <v>0</v>
      </c>
      <c r="O2384" s="26">
        <v>0</v>
      </c>
      <c r="P2384" s="27">
        <v>0</v>
      </c>
      <c r="Q2384" s="18"/>
      <c r="R2384" s="29">
        <v>0</v>
      </c>
      <c r="S2384" s="29">
        <v>0</v>
      </c>
      <c r="T2384" s="30">
        <v>0</v>
      </c>
      <c r="U2384" s="19"/>
      <c r="V2384" s="26">
        <v>0</v>
      </c>
      <c r="W2384" s="26">
        <v>0</v>
      </c>
      <c r="X2384" s="27">
        <v>0</v>
      </c>
      <c r="Y2384" s="18"/>
      <c r="Z2384" s="29">
        <v>0</v>
      </c>
      <c r="AA2384" s="29">
        <v>0</v>
      </c>
      <c r="AB2384" s="30">
        <v>0</v>
      </c>
      <c r="AC2384" s="19"/>
      <c r="AD2384" s="26">
        <v>0</v>
      </c>
      <c r="AE2384" s="26">
        <v>0</v>
      </c>
      <c r="AF2384" s="27">
        <v>0</v>
      </c>
      <c r="AG2384" s="18"/>
      <c r="AH2384" s="34">
        <v>0</v>
      </c>
      <c r="AI2384" s="34">
        <v>0</v>
      </c>
      <c r="AJ2384" s="34">
        <v>0</v>
      </c>
      <c r="AK2384" s="19"/>
      <c r="AL2384" s="35">
        <v>44837.041666666664</v>
      </c>
      <c r="AM2384" s="16"/>
    </row>
    <row r="2385" spans="1:39" ht="66" hidden="1" x14ac:dyDescent="0.25">
      <c r="A2385" s="25" t="s">
        <v>367</v>
      </c>
      <c r="B2385" s="25" t="s">
        <v>1136</v>
      </c>
      <c r="C2385" s="39">
        <v>645371</v>
      </c>
      <c r="D2385" s="25" t="s">
        <v>5419</v>
      </c>
      <c r="E2385" s="25" t="s">
        <v>53</v>
      </c>
      <c r="F2385" s="25" t="s">
        <v>63</v>
      </c>
      <c r="G2385" s="25" t="s">
        <v>56</v>
      </c>
      <c r="H2385" s="17"/>
      <c r="I2385" s="17"/>
      <c r="J2385" s="25" t="s">
        <v>830</v>
      </c>
      <c r="K2385" s="25" t="s">
        <v>65</v>
      </c>
      <c r="L2385" s="25" t="s">
        <v>377</v>
      </c>
      <c r="M2385" s="25" t="s">
        <v>535</v>
      </c>
      <c r="N2385" s="26">
        <v>124749.99</v>
      </c>
      <c r="O2385" s="26">
        <v>4240.26</v>
      </c>
      <c r="P2385" s="27">
        <v>-120509.73000000001</v>
      </c>
      <c r="Q2385" s="28">
        <v>-0.96600993715510519</v>
      </c>
      <c r="R2385" s="29">
        <v>37837.980000000003</v>
      </c>
      <c r="S2385" s="29">
        <v>4240.26</v>
      </c>
      <c r="T2385" s="30">
        <v>-33597.72</v>
      </c>
      <c r="U2385" s="31">
        <v>-0.88793640675321461</v>
      </c>
      <c r="V2385" s="26">
        <v>56847.199999999997</v>
      </c>
      <c r="W2385" s="26">
        <v>0</v>
      </c>
      <c r="X2385" s="27">
        <v>-56847.199999999997</v>
      </c>
      <c r="Y2385" s="28">
        <v>-1</v>
      </c>
      <c r="Z2385" s="29">
        <v>8824.81</v>
      </c>
      <c r="AA2385" s="29">
        <v>0</v>
      </c>
      <c r="AB2385" s="30">
        <v>-8824.81</v>
      </c>
      <c r="AC2385" s="32">
        <v>-1</v>
      </c>
      <c r="AD2385" s="26">
        <v>21240</v>
      </c>
      <c r="AE2385" s="26">
        <v>0</v>
      </c>
      <c r="AF2385" s="27">
        <v>-21240</v>
      </c>
      <c r="AG2385" s="33">
        <v>-1</v>
      </c>
      <c r="AH2385" s="34">
        <v>256</v>
      </c>
      <c r="AI2385" s="34">
        <v>2</v>
      </c>
      <c r="AJ2385" s="34">
        <v>-254</v>
      </c>
      <c r="AK2385" s="32">
        <v>-0.9921875</v>
      </c>
      <c r="AL2385" s="35">
        <v>44872.041666666664</v>
      </c>
      <c r="AM2385" s="16"/>
    </row>
    <row r="2386" spans="1:39" ht="24.75" hidden="1" x14ac:dyDescent="0.25">
      <c r="A2386" s="25" t="s">
        <v>367</v>
      </c>
      <c r="B2386" s="25" t="s">
        <v>1136</v>
      </c>
      <c r="C2386" s="39">
        <v>645400</v>
      </c>
      <c r="D2386" s="25" t="s">
        <v>4913</v>
      </c>
      <c r="E2386" s="25" t="s">
        <v>53</v>
      </c>
      <c r="F2386" s="25" t="s">
        <v>54</v>
      </c>
      <c r="G2386" s="25" t="s">
        <v>79</v>
      </c>
      <c r="H2386" s="17"/>
      <c r="I2386" s="17"/>
      <c r="J2386" s="25" t="s">
        <v>381</v>
      </c>
      <c r="K2386" s="25" t="s">
        <v>65</v>
      </c>
      <c r="L2386" s="25" t="s">
        <v>384</v>
      </c>
      <c r="M2386" s="25" t="s">
        <v>547</v>
      </c>
      <c r="N2386" s="26">
        <v>157290.17000000001</v>
      </c>
      <c r="O2386" s="26">
        <v>163215.43</v>
      </c>
      <c r="P2386" s="27">
        <v>5925.2599999999802</v>
      </c>
      <c r="Q2386" s="28">
        <v>3.7670885599525895E-2</v>
      </c>
      <c r="R2386" s="29">
        <v>25462.639999999999</v>
      </c>
      <c r="S2386" s="29">
        <v>20783.5</v>
      </c>
      <c r="T2386" s="30">
        <v>-4679.1399999999994</v>
      </c>
      <c r="U2386" s="31">
        <v>-0.18376491989832947</v>
      </c>
      <c r="V2386" s="26">
        <v>128783.47</v>
      </c>
      <c r="W2386" s="26">
        <v>138902.12</v>
      </c>
      <c r="X2386" s="27">
        <v>10118.649999999994</v>
      </c>
      <c r="Y2386" s="28">
        <v>7.8571030893949304E-2</v>
      </c>
      <c r="Z2386" s="29">
        <v>3044.06</v>
      </c>
      <c r="AA2386" s="29">
        <v>3529.81</v>
      </c>
      <c r="AB2386" s="30">
        <v>485.75</v>
      </c>
      <c r="AC2386" s="32">
        <v>0.15957307017601494</v>
      </c>
      <c r="AD2386" s="26">
        <v>0</v>
      </c>
      <c r="AE2386" s="26">
        <v>0</v>
      </c>
      <c r="AF2386" s="27">
        <v>0</v>
      </c>
      <c r="AG2386" s="18"/>
      <c r="AH2386" s="34">
        <v>172.64</v>
      </c>
      <c r="AI2386" s="34">
        <v>214</v>
      </c>
      <c r="AJ2386" s="34">
        <v>41.360000000000014</v>
      </c>
      <c r="AK2386" s="32">
        <v>0.23957367933271559</v>
      </c>
      <c r="AL2386" s="35">
        <v>44729.041666666664</v>
      </c>
      <c r="AM2386" s="16"/>
    </row>
    <row r="2387" spans="1:39" ht="24.75" hidden="1" x14ac:dyDescent="0.25">
      <c r="A2387" s="25" t="s">
        <v>367</v>
      </c>
      <c r="B2387" s="25" t="s">
        <v>1136</v>
      </c>
      <c r="C2387" s="39">
        <v>645576</v>
      </c>
      <c r="D2387" s="25" t="s">
        <v>5418</v>
      </c>
      <c r="E2387" s="25" t="s">
        <v>53</v>
      </c>
      <c r="F2387" s="25" t="s">
        <v>54</v>
      </c>
      <c r="G2387" s="25" t="s">
        <v>211</v>
      </c>
      <c r="H2387" s="17"/>
      <c r="I2387" s="17"/>
      <c r="J2387" s="25" t="s">
        <v>381</v>
      </c>
      <c r="K2387" s="25" t="s">
        <v>65</v>
      </c>
      <c r="L2387" s="25" t="s">
        <v>384</v>
      </c>
      <c r="M2387" s="25" t="s">
        <v>387</v>
      </c>
      <c r="N2387" s="26">
        <v>42423.87</v>
      </c>
      <c r="O2387" s="26">
        <v>34861.379999999997</v>
      </c>
      <c r="P2387" s="27">
        <v>-7562.4900000000052</v>
      </c>
      <c r="Q2387" s="28">
        <v>-0.1782602577275483</v>
      </c>
      <c r="R2387" s="29">
        <v>22758.31</v>
      </c>
      <c r="S2387" s="29">
        <v>15541.87</v>
      </c>
      <c r="T2387" s="30">
        <v>-7216.4400000000005</v>
      </c>
      <c r="U2387" s="31">
        <v>-0.31709032876342752</v>
      </c>
      <c r="V2387" s="26">
        <v>13793.42</v>
      </c>
      <c r="W2387" s="26">
        <v>13118.7</v>
      </c>
      <c r="X2387" s="27">
        <v>-674.71999999999935</v>
      </c>
      <c r="Y2387" s="28">
        <v>-4.8916077376024172E-2</v>
      </c>
      <c r="Z2387" s="29">
        <v>5872.14</v>
      </c>
      <c r="AA2387" s="29">
        <v>4655.28</v>
      </c>
      <c r="AB2387" s="30">
        <v>-1216.8600000000006</v>
      </c>
      <c r="AC2387" s="32">
        <v>-0.20722598575647047</v>
      </c>
      <c r="AD2387" s="26">
        <v>0</v>
      </c>
      <c r="AE2387" s="26">
        <v>1545.53</v>
      </c>
      <c r="AF2387" s="27">
        <v>1545.53</v>
      </c>
      <c r="AG2387" s="18"/>
      <c r="AH2387" s="34">
        <v>154.53</v>
      </c>
      <c r="AI2387" s="34">
        <v>141</v>
      </c>
      <c r="AJ2387" s="34">
        <v>-13.530000000000001</v>
      </c>
      <c r="AK2387" s="32">
        <v>-8.7555814404969914E-2</v>
      </c>
      <c r="AL2387" s="35">
        <v>44876.041666666664</v>
      </c>
      <c r="AM2387" s="16"/>
    </row>
    <row r="2388" spans="1:39" ht="82.5" hidden="1" x14ac:dyDescent="0.25">
      <c r="A2388" s="25" t="s">
        <v>367</v>
      </c>
      <c r="B2388" s="25" t="s">
        <v>1136</v>
      </c>
      <c r="C2388" s="39">
        <v>645669</v>
      </c>
      <c r="D2388" s="25" t="s">
        <v>5154</v>
      </c>
      <c r="E2388" s="25" t="s">
        <v>53</v>
      </c>
      <c r="F2388" s="25" t="s">
        <v>54</v>
      </c>
      <c r="G2388" s="25" t="s">
        <v>56</v>
      </c>
      <c r="H2388" s="17"/>
      <c r="I2388" s="17"/>
      <c r="J2388" s="25" t="s">
        <v>401</v>
      </c>
      <c r="K2388" s="25" t="s">
        <v>65</v>
      </c>
      <c r="L2388" s="25" t="s">
        <v>484</v>
      </c>
      <c r="M2388" s="25" t="s">
        <v>468</v>
      </c>
      <c r="N2388" s="26">
        <v>48477.58</v>
      </c>
      <c r="O2388" s="26">
        <v>0</v>
      </c>
      <c r="P2388" s="27">
        <v>-48477.58</v>
      </c>
      <c r="Q2388" s="28">
        <v>-1</v>
      </c>
      <c r="R2388" s="29">
        <v>27696.12</v>
      </c>
      <c r="S2388" s="29">
        <v>0</v>
      </c>
      <c r="T2388" s="30">
        <v>-27696.12</v>
      </c>
      <c r="U2388" s="31">
        <v>-1</v>
      </c>
      <c r="V2388" s="26">
        <v>7092.06</v>
      </c>
      <c r="W2388" s="26">
        <v>0</v>
      </c>
      <c r="X2388" s="27">
        <v>-7092.06</v>
      </c>
      <c r="Y2388" s="28">
        <v>-1</v>
      </c>
      <c r="Z2388" s="29">
        <v>6188.4</v>
      </c>
      <c r="AA2388" s="29">
        <v>0</v>
      </c>
      <c r="AB2388" s="30">
        <v>-6188.4</v>
      </c>
      <c r="AC2388" s="32">
        <v>-1</v>
      </c>
      <c r="AD2388" s="26">
        <v>7501</v>
      </c>
      <c r="AE2388" s="26">
        <v>0</v>
      </c>
      <c r="AF2388" s="27">
        <v>-7501</v>
      </c>
      <c r="AG2388" s="33">
        <v>-1</v>
      </c>
      <c r="AH2388" s="34">
        <v>162</v>
      </c>
      <c r="AI2388" s="34">
        <v>0</v>
      </c>
      <c r="AJ2388" s="34">
        <v>-162</v>
      </c>
      <c r="AK2388" s="32">
        <v>-1</v>
      </c>
      <c r="AL2388" s="35">
        <v>44798.041666666664</v>
      </c>
      <c r="AM2388" s="16"/>
    </row>
    <row r="2389" spans="1:39" ht="41.25" hidden="1" x14ac:dyDescent="0.25">
      <c r="A2389" s="25" t="s">
        <v>367</v>
      </c>
      <c r="B2389" s="25" t="s">
        <v>1136</v>
      </c>
      <c r="C2389" s="39">
        <v>647155</v>
      </c>
      <c r="D2389" s="25" t="s">
        <v>5663</v>
      </c>
      <c r="E2389" s="25" t="s">
        <v>171</v>
      </c>
      <c r="F2389" s="25" t="s">
        <v>54</v>
      </c>
      <c r="G2389" s="25" t="s">
        <v>79</v>
      </c>
      <c r="H2389" s="17"/>
      <c r="I2389" s="17"/>
      <c r="J2389" s="25" t="s">
        <v>381</v>
      </c>
      <c r="K2389" s="25" t="s">
        <v>65</v>
      </c>
      <c r="L2389" s="25" t="s">
        <v>396</v>
      </c>
      <c r="M2389" s="25" t="s">
        <v>379</v>
      </c>
      <c r="N2389" s="26">
        <v>57231.61</v>
      </c>
      <c r="O2389" s="26">
        <v>60434.85</v>
      </c>
      <c r="P2389" s="27">
        <v>3203.239999999998</v>
      </c>
      <c r="Q2389" s="28">
        <v>5.5969769153794521E-2</v>
      </c>
      <c r="R2389" s="29">
        <v>5824.92</v>
      </c>
      <c r="S2389" s="29">
        <v>10599.33</v>
      </c>
      <c r="T2389" s="30">
        <v>4774.41</v>
      </c>
      <c r="U2389" s="31">
        <v>0.81965245874621451</v>
      </c>
      <c r="V2389" s="26">
        <v>7172.76</v>
      </c>
      <c r="W2389" s="26">
        <v>6823.87</v>
      </c>
      <c r="X2389" s="27">
        <v>-348.89000000000033</v>
      </c>
      <c r="Y2389" s="28">
        <v>-4.8640969445513348E-2</v>
      </c>
      <c r="Z2389" s="29">
        <v>0</v>
      </c>
      <c r="AA2389" s="29">
        <v>0</v>
      </c>
      <c r="AB2389" s="30">
        <v>0</v>
      </c>
      <c r="AC2389" s="19"/>
      <c r="AD2389" s="26">
        <v>44233.93</v>
      </c>
      <c r="AE2389" s="26">
        <v>43011.65</v>
      </c>
      <c r="AF2389" s="27">
        <v>-1222.2799999999988</v>
      </c>
      <c r="AG2389" s="33">
        <v>-2.7632181901992403E-2</v>
      </c>
      <c r="AH2389" s="34">
        <v>6</v>
      </c>
      <c r="AI2389" s="34">
        <v>8</v>
      </c>
      <c r="AJ2389" s="34">
        <v>2</v>
      </c>
      <c r="AK2389" s="32">
        <v>0.33333333333333331</v>
      </c>
      <c r="AL2389" s="35">
        <v>44896.041666666664</v>
      </c>
      <c r="AM2389" s="16"/>
    </row>
    <row r="2390" spans="1:39" ht="90.75" hidden="1" x14ac:dyDescent="0.25">
      <c r="A2390" s="25" t="s">
        <v>367</v>
      </c>
      <c r="B2390" s="25" t="s">
        <v>1136</v>
      </c>
      <c r="C2390" s="39">
        <v>647157</v>
      </c>
      <c r="D2390" s="25" t="s">
        <v>5381</v>
      </c>
      <c r="E2390" s="25" t="s">
        <v>53</v>
      </c>
      <c r="F2390" s="25" t="s">
        <v>54</v>
      </c>
      <c r="G2390" s="25" t="s">
        <v>211</v>
      </c>
      <c r="H2390" s="17"/>
      <c r="I2390" s="17"/>
      <c r="J2390" s="25" t="s">
        <v>401</v>
      </c>
      <c r="K2390" s="25" t="s">
        <v>65</v>
      </c>
      <c r="L2390" s="25" t="s">
        <v>484</v>
      </c>
      <c r="M2390" s="25" t="s">
        <v>387</v>
      </c>
      <c r="N2390" s="26">
        <v>9756.56</v>
      </c>
      <c r="O2390" s="26">
        <v>4467.58</v>
      </c>
      <c r="P2390" s="27">
        <v>-5288.98</v>
      </c>
      <c r="Q2390" s="28">
        <v>-0.54209475470862678</v>
      </c>
      <c r="R2390" s="29">
        <v>5843.02</v>
      </c>
      <c r="S2390" s="29">
        <v>3151.08</v>
      </c>
      <c r="T2390" s="30">
        <v>-2691.9400000000005</v>
      </c>
      <c r="U2390" s="31">
        <v>-0.46071038606747888</v>
      </c>
      <c r="V2390" s="26">
        <v>573.54</v>
      </c>
      <c r="W2390" s="26">
        <v>201.99</v>
      </c>
      <c r="X2390" s="27">
        <v>-371.54999999999995</v>
      </c>
      <c r="Y2390" s="28">
        <v>-0.64781880949890147</v>
      </c>
      <c r="Z2390" s="29">
        <v>1140</v>
      </c>
      <c r="AA2390" s="29">
        <v>693</v>
      </c>
      <c r="AB2390" s="30">
        <v>-447</v>
      </c>
      <c r="AC2390" s="32">
        <v>-0.39210526315789473</v>
      </c>
      <c r="AD2390" s="26">
        <v>2200</v>
      </c>
      <c r="AE2390" s="26">
        <v>421.51</v>
      </c>
      <c r="AF2390" s="27">
        <v>-1778.49</v>
      </c>
      <c r="AG2390" s="33">
        <v>-0.80840454545454543</v>
      </c>
      <c r="AH2390" s="34">
        <v>30</v>
      </c>
      <c r="AI2390" s="34">
        <v>22</v>
      </c>
      <c r="AJ2390" s="34">
        <v>-8</v>
      </c>
      <c r="AK2390" s="32">
        <v>-0.26666666666666666</v>
      </c>
      <c r="AL2390" s="35">
        <v>44861.041666666664</v>
      </c>
      <c r="AM2390" s="16"/>
    </row>
    <row r="2391" spans="1:39" ht="90.75" hidden="1" x14ac:dyDescent="0.25">
      <c r="A2391" s="25" t="s">
        <v>367</v>
      </c>
      <c r="B2391" s="25" t="s">
        <v>1136</v>
      </c>
      <c r="C2391" s="39">
        <v>647432</v>
      </c>
      <c r="D2391" s="25" t="s">
        <v>5294</v>
      </c>
      <c r="E2391" s="25" t="s">
        <v>53</v>
      </c>
      <c r="F2391" s="25" t="s">
        <v>54</v>
      </c>
      <c r="G2391" s="25" t="s">
        <v>79</v>
      </c>
      <c r="H2391" s="17"/>
      <c r="I2391" s="17"/>
      <c r="J2391" s="25" t="s">
        <v>401</v>
      </c>
      <c r="K2391" s="25" t="s">
        <v>65</v>
      </c>
      <c r="L2391" s="25" t="s">
        <v>484</v>
      </c>
      <c r="M2391" s="25" t="s">
        <v>387</v>
      </c>
      <c r="N2391" s="26">
        <v>9280.42</v>
      </c>
      <c r="O2391" s="26">
        <v>11197.91</v>
      </c>
      <c r="P2391" s="27">
        <v>1917.4899999999998</v>
      </c>
      <c r="Q2391" s="28">
        <v>0.20661672639815867</v>
      </c>
      <c r="R2391" s="29">
        <v>5479.97</v>
      </c>
      <c r="S2391" s="29">
        <v>7333.87</v>
      </c>
      <c r="T2391" s="30">
        <v>1853.8999999999996</v>
      </c>
      <c r="U2391" s="31">
        <v>0.33830477174145107</v>
      </c>
      <c r="V2391" s="26">
        <v>0</v>
      </c>
      <c r="W2391" s="26">
        <v>0</v>
      </c>
      <c r="X2391" s="27">
        <v>0</v>
      </c>
      <c r="Y2391" s="18"/>
      <c r="Z2391" s="29">
        <v>1000.45</v>
      </c>
      <c r="AA2391" s="29">
        <v>1616</v>
      </c>
      <c r="AB2391" s="30">
        <v>615.54999999999995</v>
      </c>
      <c r="AC2391" s="32">
        <v>0.61527312709280813</v>
      </c>
      <c r="AD2391" s="26">
        <v>2800</v>
      </c>
      <c r="AE2391" s="26">
        <v>2248.04</v>
      </c>
      <c r="AF2391" s="27">
        <v>-551.96</v>
      </c>
      <c r="AG2391" s="33">
        <v>-0.19712857142857143</v>
      </c>
      <c r="AH2391" s="34">
        <v>24.549999999999997</v>
      </c>
      <c r="AI2391" s="34">
        <v>32</v>
      </c>
      <c r="AJ2391" s="34">
        <v>7.4500000000000028</v>
      </c>
      <c r="AK2391" s="32">
        <v>0.30346232179226085</v>
      </c>
      <c r="AL2391" s="35">
        <v>44841.041666666664</v>
      </c>
      <c r="AM2391" s="16"/>
    </row>
    <row r="2392" spans="1:39" ht="33" hidden="1" x14ac:dyDescent="0.25">
      <c r="A2392" s="25" t="s">
        <v>367</v>
      </c>
      <c r="B2392" s="25" t="s">
        <v>1136</v>
      </c>
      <c r="C2392" s="39">
        <v>648333</v>
      </c>
      <c r="D2392" s="25" t="s">
        <v>5554</v>
      </c>
      <c r="E2392" s="25" t="s">
        <v>171</v>
      </c>
      <c r="F2392" s="25" t="s">
        <v>54</v>
      </c>
      <c r="G2392" s="25" t="s">
        <v>79</v>
      </c>
      <c r="H2392" s="17"/>
      <c r="I2392" s="17"/>
      <c r="J2392" s="25" t="s">
        <v>411</v>
      </c>
      <c r="K2392" s="25" t="s">
        <v>65</v>
      </c>
      <c r="L2392" s="25" t="s">
        <v>418</v>
      </c>
      <c r="M2392" s="25" t="s">
        <v>374</v>
      </c>
      <c r="N2392" s="26">
        <v>37196.76</v>
      </c>
      <c r="O2392" s="26">
        <v>34906.980000000003</v>
      </c>
      <c r="P2392" s="27">
        <v>-2289.7799999999988</v>
      </c>
      <c r="Q2392" s="28">
        <v>-6.1558587360834617E-2</v>
      </c>
      <c r="R2392" s="29">
        <v>11636.43</v>
      </c>
      <c r="S2392" s="29">
        <v>6700.8</v>
      </c>
      <c r="T2392" s="30">
        <v>-4935.63</v>
      </c>
      <c r="U2392" s="31">
        <v>-0.42415328412580144</v>
      </c>
      <c r="V2392" s="26">
        <v>23044.05</v>
      </c>
      <c r="W2392" s="26">
        <v>26293.18</v>
      </c>
      <c r="X2392" s="27">
        <v>3249.130000000001</v>
      </c>
      <c r="Y2392" s="28">
        <v>0.14099648282311492</v>
      </c>
      <c r="Z2392" s="29">
        <v>2516.2800000000002</v>
      </c>
      <c r="AA2392" s="29">
        <v>1913</v>
      </c>
      <c r="AB2392" s="30">
        <v>-603.2800000000002</v>
      </c>
      <c r="AC2392" s="32">
        <v>-0.23975074316053863</v>
      </c>
      <c r="AD2392" s="26">
        <v>0</v>
      </c>
      <c r="AE2392" s="26">
        <v>0</v>
      </c>
      <c r="AF2392" s="27">
        <v>0</v>
      </c>
      <c r="AG2392" s="18"/>
      <c r="AH2392" s="34">
        <v>102.36</v>
      </c>
      <c r="AI2392" s="34">
        <v>86</v>
      </c>
      <c r="AJ2392" s="34">
        <v>-16.36</v>
      </c>
      <c r="AK2392" s="32">
        <v>-0.15982805783509182</v>
      </c>
      <c r="AL2392" s="35">
        <v>44902.041666666664</v>
      </c>
      <c r="AM2392" s="16"/>
    </row>
    <row r="2393" spans="1:39" ht="57.75" hidden="1" x14ac:dyDescent="0.25">
      <c r="A2393" s="25" t="s">
        <v>367</v>
      </c>
      <c r="B2393" s="25" t="s">
        <v>1136</v>
      </c>
      <c r="C2393" s="39">
        <v>648785</v>
      </c>
      <c r="D2393" s="25" t="s">
        <v>5737</v>
      </c>
      <c r="E2393" s="25" t="s">
        <v>53</v>
      </c>
      <c r="F2393" s="25" t="s">
        <v>63</v>
      </c>
      <c r="G2393" s="25" t="s">
        <v>56</v>
      </c>
      <c r="H2393" s="17"/>
      <c r="I2393" s="17"/>
      <c r="J2393" s="25" t="s">
        <v>411</v>
      </c>
      <c r="K2393" s="25" t="s">
        <v>65</v>
      </c>
      <c r="L2393" s="25" t="s">
        <v>5738</v>
      </c>
      <c r="M2393" s="25" t="s">
        <v>535</v>
      </c>
      <c r="N2393" s="26">
        <v>0</v>
      </c>
      <c r="O2393" s="26">
        <v>0</v>
      </c>
      <c r="P2393" s="27">
        <v>0</v>
      </c>
      <c r="Q2393" s="18"/>
      <c r="R2393" s="29">
        <v>0</v>
      </c>
      <c r="S2393" s="29">
        <v>0</v>
      </c>
      <c r="T2393" s="30">
        <v>0</v>
      </c>
      <c r="U2393" s="19"/>
      <c r="V2393" s="26">
        <v>0</v>
      </c>
      <c r="W2393" s="26">
        <v>0</v>
      </c>
      <c r="X2393" s="27">
        <v>0</v>
      </c>
      <c r="Y2393" s="18"/>
      <c r="Z2393" s="29">
        <v>0</v>
      </c>
      <c r="AA2393" s="29">
        <v>0</v>
      </c>
      <c r="AB2393" s="30">
        <v>0</v>
      </c>
      <c r="AC2393" s="19"/>
      <c r="AD2393" s="26">
        <v>0</v>
      </c>
      <c r="AE2393" s="26">
        <v>0</v>
      </c>
      <c r="AF2393" s="27">
        <v>0</v>
      </c>
      <c r="AG2393" s="18"/>
      <c r="AH2393" s="34">
        <v>0</v>
      </c>
      <c r="AI2393" s="34">
        <v>0</v>
      </c>
      <c r="AJ2393" s="34">
        <v>0</v>
      </c>
      <c r="AK2393" s="19"/>
      <c r="AL2393" s="35">
        <v>43560.040972222225</v>
      </c>
      <c r="AM2393" s="16"/>
    </row>
    <row r="2394" spans="1:39" ht="66" hidden="1" x14ac:dyDescent="0.25">
      <c r="A2394" s="25" t="s">
        <v>571</v>
      </c>
      <c r="B2394" s="25" t="s">
        <v>1040</v>
      </c>
      <c r="C2394" s="39">
        <v>310640</v>
      </c>
      <c r="D2394" s="25" t="s">
        <v>2757</v>
      </c>
      <c r="E2394" s="25" t="s">
        <v>53</v>
      </c>
      <c r="F2394" s="25" t="s">
        <v>54</v>
      </c>
      <c r="G2394" s="25" t="s">
        <v>990</v>
      </c>
      <c r="H2394" s="25" t="s">
        <v>56</v>
      </c>
      <c r="I2394" s="25" t="s">
        <v>56</v>
      </c>
      <c r="J2394" s="17"/>
      <c r="K2394" s="25" t="s">
        <v>65</v>
      </c>
      <c r="L2394" s="25" t="s">
        <v>86</v>
      </c>
      <c r="M2394" s="25" t="s">
        <v>67</v>
      </c>
      <c r="N2394" s="26">
        <v>0</v>
      </c>
      <c r="O2394" s="26">
        <v>8472.7900000000009</v>
      </c>
      <c r="P2394" s="27">
        <v>8472.7900000000009</v>
      </c>
      <c r="Q2394" s="18"/>
      <c r="R2394" s="29">
        <v>0</v>
      </c>
      <c r="S2394" s="29">
        <v>6089.98</v>
      </c>
      <c r="T2394" s="30">
        <v>6089.98</v>
      </c>
      <c r="U2394" s="19"/>
      <c r="V2394" s="26">
        <v>0</v>
      </c>
      <c r="W2394" s="26">
        <v>2227.0300000000002</v>
      </c>
      <c r="X2394" s="27">
        <v>2227.0300000000002</v>
      </c>
      <c r="Y2394" s="18"/>
      <c r="Z2394" s="29">
        <v>0</v>
      </c>
      <c r="AA2394" s="29">
        <v>155.78</v>
      </c>
      <c r="AB2394" s="30">
        <v>155.78</v>
      </c>
      <c r="AC2394" s="19"/>
      <c r="AD2394" s="26">
        <v>0</v>
      </c>
      <c r="AE2394" s="26">
        <v>0</v>
      </c>
      <c r="AF2394" s="27">
        <v>0</v>
      </c>
      <c r="AG2394" s="18"/>
      <c r="AH2394" s="34">
        <v>0</v>
      </c>
      <c r="AI2394" s="34">
        <v>0</v>
      </c>
      <c r="AJ2394" s="34">
        <v>0</v>
      </c>
      <c r="AK2394" s="19"/>
      <c r="AL2394" s="35">
        <v>43672.041655092595</v>
      </c>
      <c r="AM2394" s="16"/>
    </row>
    <row r="2395" spans="1:39" ht="66" hidden="1" x14ac:dyDescent="0.25">
      <c r="A2395" s="25" t="s">
        <v>571</v>
      </c>
      <c r="B2395" s="25" t="s">
        <v>1040</v>
      </c>
      <c r="C2395" s="39">
        <v>310939</v>
      </c>
      <c r="D2395" s="25" t="s">
        <v>2809</v>
      </c>
      <c r="E2395" s="25" t="s">
        <v>53</v>
      </c>
      <c r="F2395" s="25" t="s">
        <v>54</v>
      </c>
      <c r="G2395" s="25" t="s">
        <v>75</v>
      </c>
      <c r="H2395" s="25" t="s">
        <v>56</v>
      </c>
      <c r="I2395" s="25" t="s">
        <v>56</v>
      </c>
      <c r="J2395" s="17"/>
      <c r="K2395" s="25" t="s">
        <v>65</v>
      </c>
      <c r="L2395" s="25" t="s">
        <v>589</v>
      </c>
      <c r="M2395" s="25" t="s">
        <v>67</v>
      </c>
      <c r="N2395" s="26">
        <v>249656.34</v>
      </c>
      <c r="O2395" s="26">
        <v>205439.5</v>
      </c>
      <c r="P2395" s="27">
        <v>-44216.84</v>
      </c>
      <c r="Q2395" s="28">
        <v>-0.17711082362258454</v>
      </c>
      <c r="R2395" s="29">
        <v>48787.83</v>
      </c>
      <c r="S2395" s="29">
        <v>60390.11</v>
      </c>
      <c r="T2395" s="30">
        <v>11602.279999999999</v>
      </c>
      <c r="U2395" s="31">
        <v>0.23781094588548002</v>
      </c>
      <c r="V2395" s="26">
        <v>142547.07</v>
      </c>
      <c r="W2395" s="26">
        <v>101174.75</v>
      </c>
      <c r="X2395" s="27">
        <v>-41372.320000000007</v>
      </c>
      <c r="Y2395" s="28">
        <v>-0.29023620057571164</v>
      </c>
      <c r="Z2395" s="29">
        <v>10410.57</v>
      </c>
      <c r="AA2395" s="29">
        <v>8346.16</v>
      </c>
      <c r="AB2395" s="30">
        <v>-2064.41</v>
      </c>
      <c r="AC2395" s="32">
        <v>-0.19829942068493847</v>
      </c>
      <c r="AD2395" s="26">
        <v>47910.87</v>
      </c>
      <c r="AE2395" s="26">
        <v>35528.480000000003</v>
      </c>
      <c r="AF2395" s="27">
        <v>-12382.39</v>
      </c>
      <c r="AG2395" s="33">
        <v>-0.25844636091976619</v>
      </c>
      <c r="AH2395" s="34">
        <v>657.5</v>
      </c>
      <c r="AI2395" s="34">
        <v>458.5</v>
      </c>
      <c r="AJ2395" s="34">
        <v>-199</v>
      </c>
      <c r="AK2395" s="32">
        <v>-0.30266159695817491</v>
      </c>
      <c r="AL2395" s="35">
        <v>43578.041655092595</v>
      </c>
      <c r="AM2395" s="16"/>
    </row>
    <row r="2396" spans="1:39" ht="49.5" hidden="1" x14ac:dyDescent="0.25">
      <c r="A2396" s="25" t="s">
        <v>571</v>
      </c>
      <c r="B2396" s="25" t="s">
        <v>1040</v>
      </c>
      <c r="C2396" s="39">
        <v>311826</v>
      </c>
      <c r="D2396" s="25" t="s">
        <v>2755</v>
      </c>
      <c r="E2396" s="25" t="s">
        <v>53</v>
      </c>
      <c r="F2396" s="25" t="s">
        <v>54</v>
      </c>
      <c r="G2396" s="25" t="s">
        <v>990</v>
      </c>
      <c r="H2396" s="25" t="s">
        <v>56</v>
      </c>
      <c r="I2396" s="25" t="s">
        <v>56</v>
      </c>
      <c r="J2396" s="17"/>
      <c r="K2396" s="25" t="s">
        <v>65</v>
      </c>
      <c r="L2396" s="25" t="s">
        <v>2756</v>
      </c>
      <c r="M2396" s="25" t="s">
        <v>67</v>
      </c>
      <c r="N2396" s="26">
        <v>0</v>
      </c>
      <c r="O2396" s="26">
        <v>67063.649999999994</v>
      </c>
      <c r="P2396" s="27">
        <v>67063.649999999994</v>
      </c>
      <c r="Q2396" s="18"/>
      <c r="R2396" s="29">
        <v>0</v>
      </c>
      <c r="S2396" s="29">
        <v>0</v>
      </c>
      <c r="T2396" s="30">
        <v>0</v>
      </c>
      <c r="U2396" s="19"/>
      <c r="V2396" s="26">
        <v>0</v>
      </c>
      <c r="W2396" s="26">
        <v>0</v>
      </c>
      <c r="X2396" s="27">
        <v>0</v>
      </c>
      <c r="Y2396" s="18"/>
      <c r="Z2396" s="29">
        <v>0</v>
      </c>
      <c r="AA2396" s="29">
        <v>0</v>
      </c>
      <c r="AB2396" s="30">
        <v>0</v>
      </c>
      <c r="AC2396" s="19"/>
      <c r="AD2396" s="26">
        <v>0</v>
      </c>
      <c r="AE2396" s="26">
        <v>0</v>
      </c>
      <c r="AF2396" s="27">
        <v>0</v>
      </c>
      <c r="AG2396" s="18"/>
      <c r="AH2396" s="34">
        <v>0</v>
      </c>
      <c r="AI2396" s="34">
        <v>49</v>
      </c>
      <c r="AJ2396" s="34">
        <v>49</v>
      </c>
      <c r="AK2396" s="19"/>
      <c r="AL2396" s="35">
        <v>43672.041655092595</v>
      </c>
      <c r="AM2396" s="16"/>
    </row>
    <row r="2397" spans="1:39" ht="41.25" hidden="1" x14ac:dyDescent="0.25">
      <c r="A2397" s="25" t="s">
        <v>571</v>
      </c>
      <c r="B2397" s="25" t="s">
        <v>1040</v>
      </c>
      <c r="C2397" s="39">
        <v>312191</v>
      </c>
      <c r="D2397" s="25" t="s">
        <v>2877</v>
      </c>
      <c r="E2397" s="25" t="s">
        <v>53</v>
      </c>
      <c r="F2397" s="25" t="s">
        <v>54</v>
      </c>
      <c r="G2397" s="25" t="s">
        <v>75</v>
      </c>
      <c r="H2397" s="25" t="s">
        <v>56</v>
      </c>
      <c r="I2397" s="25" t="s">
        <v>56</v>
      </c>
      <c r="J2397" s="17"/>
      <c r="K2397" s="25" t="s">
        <v>65</v>
      </c>
      <c r="L2397" s="25" t="s">
        <v>586</v>
      </c>
      <c r="M2397" s="25" t="s">
        <v>2878</v>
      </c>
      <c r="N2397" s="26">
        <v>182388.34</v>
      </c>
      <c r="O2397" s="26">
        <v>199171.1</v>
      </c>
      <c r="P2397" s="27">
        <v>16782.760000000009</v>
      </c>
      <c r="Q2397" s="28">
        <v>9.201662781732653E-2</v>
      </c>
      <c r="R2397" s="29">
        <v>43457.39</v>
      </c>
      <c r="S2397" s="29">
        <v>73662.69</v>
      </c>
      <c r="T2397" s="30">
        <v>30205.300000000003</v>
      </c>
      <c r="U2397" s="31">
        <v>0.6950555475144734</v>
      </c>
      <c r="V2397" s="26">
        <v>120631.86</v>
      </c>
      <c r="W2397" s="26">
        <v>109272.34</v>
      </c>
      <c r="X2397" s="27">
        <v>-11359.520000000004</v>
      </c>
      <c r="Y2397" s="28">
        <v>-9.4166831216894148E-2</v>
      </c>
      <c r="Z2397" s="29">
        <v>9941.09</v>
      </c>
      <c r="AA2397" s="29">
        <v>14112.05</v>
      </c>
      <c r="AB2397" s="30">
        <v>4170.9599999999991</v>
      </c>
      <c r="AC2397" s="32">
        <v>0.4195676731626008</v>
      </c>
      <c r="AD2397" s="26">
        <v>8358</v>
      </c>
      <c r="AE2397" s="26">
        <v>2124.02</v>
      </c>
      <c r="AF2397" s="27">
        <v>-6233.98</v>
      </c>
      <c r="AG2397" s="33">
        <v>-0.74586982531706147</v>
      </c>
      <c r="AH2397" s="34">
        <v>580.4</v>
      </c>
      <c r="AI2397" s="34">
        <v>367.5</v>
      </c>
      <c r="AJ2397" s="34">
        <v>-212.89999999999998</v>
      </c>
      <c r="AK2397" s="32">
        <v>-0.36681598897312195</v>
      </c>
      <c r="AL2397" s="35">
        <v>43509.041655092595</v>
      </c>
      <c r="AM2397" s="16"/>
    </row>
    <row r="2398" spans="1:39" ht="24.75" hidden="1" x14ac:dyDescent="0.25">
      <c r="A2398" s="25" t="s">
        <v>571</v>
      </c>
      <c r="B2398" s="25" t="s">
        <v>1040</v>
      </c>
      <c r="C2398" s="39">
        <v>312306</v>
      </c>
      <c r="D2398" s="25" t="s">
        <v>2994</v>
      </c>
      <c r="E2398" s="25" t="s">
        <v>53</v>
      </c>
      <c r="F2398" s="25" t="s">
        <v>54</v>
      </c>
      <c r="G2398" s="25" t="s">
        <v>990</v>
      </c>
      <c r="H2398" s="25" t="s">
        <v>56</v>
      </c>
      <c r="I2398" s="25" t="s">
        <v>56</v>
      </c>
      <c r="J2398" s="17"/>
      <c r="K2398" s="25" t="s">
        <v>65</v>
      </c>
      <c r="L2398" s="25" t="s">
        <v>71</v>
      </c>
      <c r="M2398" s="25" t="s">
        <v>67</v>
      </c>
      <c r="N2398" s="26">
        <v>0</v>
      </c>
      <c r="O2398" s="26">
        <v>0</v>
      </c>
      <c r="P2398" s="27">
        <v>0</v>
      </c>
      <c r="Q2398" s="18"/>
      <c r="R2398" s="29">
        <v>0</v>
      </c>
      <c r="S2398" s="29">
        <v>0</v>
      </c>
      <c r="T2398" s="30">
        <v>0</v>
      </c>
      <c r="U2398" s="19"/>
      <c r="V2398" s="26">
        <v>0</v>
      </c>
      <c r="W2398" s="26">
        <v>0</v>
      </c>
      <c r="X2398" s="27">
        <v>0</v>
      </c>
      <c r="Y2398" s="18"/>
      <c r="Z2398" s="29">
        <v>0</v>
      </c>
      <c r="AA2398" s="29">
        <v>0</v>
      </c>
      <c r="AB2398" s="30">
        <v>0</v>
      </c>
      <c r="AC2398" s="19"/>
      <c r="AD2398" s="26">
        <v>0</v>
      </c>
      <c r="AE2398" s="26">
        <v>0</v>
      </c>
      <c r="AF2398" s="27">
        <v>0</v>
      </c>
      <c r="AG2398" s="18"/>
      <c r="AH2398" s="34">
        <v>0</v>
      </c>
      <c r="AI2398" s="34">
        <v>0</v>
      </c>
      <c r="AJ2398" s="34">
        <v>0</v>
      </c>
      <c r="AK2398" s="19"/>
      <c r="AL2398" s="35">
        <v>43672.041655092595</v>
      </c>
      <c r="AM2398" s="16"/>
    </row>
    <row r="2399" spans="1:39" ht="66" hidden="1" x14ac:dyDescent="0.25">
      <c r="A2399" s="25" t="s">
        <v>571</v>
      </c>
      <c r="B2399" s="25" t="s">
        <v>1040</v>
      </c>
      <c r="C2399" s="39">
        <v>313166</v>
      </c>
      <c r="D2399" s="25" t="s">
        <v>2772</v>
      </c>
      <c r="E2399" s="25" t="s">
        <v>53</v>
      </c>
      <c r="F2399" s="25" t="s">
        <v>54</v>
      </c>
      <c r="G2399" s="25" t="s">
        <v>75</v>
      </c>
      <c r="H2399" s="25" t="s">
        <v>56</v>
      </c>
      <c r="I2399" s="25" t="s">
        <v>56</v>
      </c>
      <c r="J2399" s="17"/>
      <c r="K2399" s="25" t="s">
        <v>65</v>
      </c>
      <c r="L2399" s="25" t="s">
        <v>637</v>
      </c>
      <c r="M2399" s="25" t="s">
        <v>67</v>
      </c>
      <c r="N2399" s="26">
        <v>119613.75999999999</v>
      </c>
      <c r="O2399" s="26">
        <v>118613.27</v>
      </c>
      <c r="P2399" s="27">
        <v>-1000.4899999999907</v>
      </c>
      <c r="Q2399" s="28">
        <v>-8.3643386847800007E-3</v>
      </c>
      <c r="R2399" s="29">
        <v>22045.97</v>
      </c>
      <c r="S2399" s="29">
        <v>9635.75</v>
      </c>
      <c r="T2399" s="30">
        <v>-12410.220000000001</v>
      </c>
      <c r="U2399" s="31">
        <v>-0.56292465244214707</v>
      </c>
      <c r="V2399" s="26">
        <v>11898.32</v>
      </c>
      <c r="W2399" s="26">
        <v>14711</v>
      </c>
      <c r="X2399" s="27">
        <v>2812.6800000000003</v>
      </c>
      <c r="Y2399" s="28">
        <v>0.23639303700018158</v>
      </c>
      <c r="Z2399" s="29">
        <v>4773.2700000000004</v>
      </c>
      <c r="AA2399" s="29">
        <v>28</v>
      </c>
      <c r="AB2399" s="30">
        <v>-4745.2700000000004</v>
      </c>
      <c r="AC2399" s="32">
        <v>-0.99413400038128996</v>
      </c>
      <c r="AD2399" s="26">
        <v>80896.2</v>
      </c>
      <c r="AE2399" s="26">
        <v>0</v>
      </c>
      <c r="AF2399" s="27">
        <v>-80896.2</v>
      </c>
      <c r="AG2399" s="33">
        <v>-1</v>
      </c>
      <c r="AH2399" s="34">
        <v>301</v>
      </c>
      <c r="AI2399" s="34">
        <v>107.75</v>
      </c>
      <c r="AJ2399" s="34">
        <v>-193.25</v>
      </c>
      <c r="AK2399" s="32">
        <v>-0.64202657807308972</v>
      </c>
      <c r="AL2399" s="35">
        <v>43517.041655092595</v>
      </c>
      <c r="AM2399" s="16"/>
    </row>
    <row r="2400" spans="1:39" ht="41.25" hidden="1" x14ac:dyDescent="0.25">
      <c r="A2400" s="25" t="s">
        <v>571</v>
      </c>
      <c r="B2400" s="25" t="s">
        <v>1040</v>
      </c>
      <c r="C2400" s="39">
        <v>313234</v>
      </c>
      <c r="D2400" s="25" t="s">
        <v>3113</v>
      </c>
      <c r="E2400" s="25" t="s">
        <v>53</v>
      </c>
      <c r="F2400" s="25" t="s">
        <v>54</v>
      </c>
      <c r="G2400" s="25" t="s">
        <v>990</v>
      </c>
      <c r="H2400" s="17"/>
      <c r="I2400" s="17"/>
      <c r="J2400" s="17"/>
      <c r="K2400" s="25" t="s">
        <v>65</v>
      </c>
      <c r="L2400" s="25" t="s">
        <v>77</v>
      </c>
      <c r="M2400" s="25" t="s">
        <v>127</v>
      </c>
      <c r="N2400" s="26">
        <v>0</v>
      </c>
      <c r="O2400" s="26">
        <v>0</v>
      </c>
      <c r="P2400" s="27">
        <v>0</v>
      </c>
      <c r="Q2400" s="18"/>
      <c r="R2400" s="29">
        <v>0</v>
      </c>
      <c r="S2400" s="29">
        <v>0</v>
      </c>
      <c r="T2400" s="30">
        <v>0</v>
      </c>
      <c r="U2400" s="19"/>
      <c r="V2400" s="26">
        <v>0</v>
      </c>
      <c r="W2400" s="26">
        <v>0</v>
      </c>
      <c r="X2400" s="27">
        <v>0</v>
      </c>
      <c r="Y2400" s="18"/>
      <c r="Z2400" s="29">
        <v>0</v>
      </c>
      <c r="AA2400" s="29">
        <v>0</v>
      </c>
      <c r="AB2400" s="30">
        <v>0</v>
      </c>
      <c r="AC2400" s="19"/>
      <c r="AD2400" s="26">
        <v>0</v>
      </c>
      <c r="AE2400" s="26">
        <v>0</v>
      </c>
      <c r="AF2400" s="27">
        <v>0</v>
      </c>
      <c r="AG2400" s="18"/>
      <c r="AH2400" s="34">
        <v>0</v>
      </c>
      <c r="AI2400" s="34">
        <v>0</v>
      </c>
      <c r="AJ2400" s="34">
        <v>0</v>
      </c>
      <c r="AK2400" s="19"/>
      <c r="AL2400" s="35">
        <v>43672.041655092595</v>
      </c>
      <c r="AM2400" s="16"/>
    </row>
    <row r="2401" spans="1:39" ht="49.5" hidden="1" x14ac:dyDescent="0.25">
      <c r="A2401" s="25" t="s">
        <v>571</v>
      </c>
      <c r="B2401" s="25" t="s">
        <v>1040</v>
      </c>
      <c r="C2401" s="39">
        <v>313235</v>
      </c>
      <c r="D2401" s="25" t="s">
        <v>3112</v>
      </c>
      <c r="E2401" s="25" t="s">
        <v>53</v>
      </c>
      <c r="F2401" s="25" t="s">
        <v>54</v>
      </c>
      <c r="G2401" s="25" t="s">
        <v>990</v>
      </c>
      <c r="H2401" s="17"/>
      <c r="I2401" s="17"/>
      <c r="J2401" s="17"/>
      <c r="K2401" s="25" t="s">
        <v>65</v>
      </c>
      <c r="L2401" s="25" t="s">
        <v>77</v>
      </c>
      <c r="M2401" s="25" t="s">
        <v>127</v>
      </c>
      <c r="N2401" s="26">
        <v>0</v>
      </c>
      <c r="O2401" s="26">
        <v>0</v>
      </c>
      <c r="P2401" s="27">
        <v>0</v>
      </c>
      <c r="Q2401" s="18"/>
      <c r="R2401" s="29">
        <v>0</v>
      </c>
      <c r="S2401" s="29">
        <v>0</v>
      </c>
      <c r="T2401" s="30">
        <v>0</v>
      </c>
      <c r="U2401" s="19"/>
      <c r="V2401" s="26">
        <v>0</v>
      </c>
      <c r="W2401" s="26">
        <v>0</v>
      </c>
      <c r="X2401" s="27">
        <v>0</v>
      </c>
      <c r="Y2401" s="18"/>
      <c r="Z2401" s="29">
        <v>0</v>
      </c>
      <c r="AA2401" s="29">
        <v>0</v>
      </c>
      <c r="AB2401" s="30">
        <v>0</v>
      </c>
      <c r="AC2401" s="19"/>
      <c r="AD2401" s="26">
        <v>0</v>
      </c>
      <c r="AE2401" s="26">
        <v>0</v>
      </c>
      <c r="AF2401" s="27">
        <v>0</v>
      </c>
      <c r="AG2401" s="18"/>
      <c r="AH2401" s="34">
        <v>0</v>
      </c>
      <c r="AI2401" s="34">
        <v>0</v>
      </c>
      <c r="AJ2401" s="34">
        <v>0</v>
      </c>
      <c r="AK2401" s="19"/>
      <c r="AL2401" s="35">
        <v>43672.041655092595</v>
      </c>
      <c r="AM2401" s="16"/>
    </row>
    <row r="2402" spans="1:39" ht="33" hidden="1" x14ac:dyDescent="0.25">
      <c r="A2402" s="25" t="s">
        <v>571</v>
      </c>
      <c r="B2402" s="25" t="s">
        <v>1043</v>
      </c>
      <c r="C2402" s="39">
        <v>313357</v>
      </c>
      <c r="D2402" s="25" t="s">
        <v>3247</v>
      </c>
      <c r="E2402" s="25" t="s">
        <v>53</v>
      </c>
      <c r="F2402" s="25" t="s">
        <v>63</v>
      </c>
      <c r="G2402" s="25" t="s">
        <v>56</v>
      </c>
      <c r="H2402" s="17"/>
      <c r="I2402" s="17"/>
      <c r="J2402" s="17"/>
      <c r="K2402" s="25" t="s">
        <v>65</v>
      </c>
      <c r="L2402" s="25" t="s">
        <v>1045</v>
      </c>
      <c r="M2402" s="25" t="s">
        <v>127</v>
      </c>
      <c r="N2402" s="26">
        <v>0</v>
      </c>
      <c r="O2402" s="26">
        <v>0</v>
      </c>
      <c r="P2402" s="27">
        <v>0</v>
      </c>
      <c r="Q2402" s="18"/>
      <c r="R2402" s="29">
        <v>0</v>
      </c>
      <c r="S2402" s="29">
        <v>0</v>
      </c>
      <c r="T2402" s="30">
        <v>0</v>
      </c>
      <c r="U2402" s="19"/>
      <c r="V2402" s="26">
        <v>0</v>
      </c>
      <c r="W2402" s="26">
        <v>0</v>
      </c>
      <c r="X2402" s="27">
        <v>0</v>
      </c>
      <c r="Y2402" s="18"/>
      <c r="Z2402" s="29">
        <v>0</v>
      </c>
      <c r="AA2402" s="29">
        <v>0</v>
      </c>
      <c r="AB2402" s="30">
        <v>0</v>
      </c>
      <c r="AC2402" s="19"/>
      <c r="AD2402" s="26">
        <v>0</v>
      </c>
      <c r="AE2402" s="26">
        <v>0</v>
      </c>
      <c r="AF2402" s="27">
        <v>0</v>
      </c>
      <c r="AG2402" s="18"/>
      <c r="AH2402" s="34">
        <v>0</v>
      </c>
      <c r="AI2402" s="34">
        <v>0</v>
      </c>
      <c r="AJ2402" s="34">
        <v>0</v>
      </c>
      <c r="AK2402" s="19"/>
      <c r="AL2402" s="35">
        <v>43672.041655092595</v>
      </c>
      <c r="AM2402" s="16"/>
    </row>
    <row r="2403" spans="1:39" ht="33" hidden="1" x14ac:dyDescent="0.25">
      <c r="A2403" s="25" t="s">
        <v>571</v>
      </c>
      <c r="B2403" s="25" t="s">
        <v>1040</v>
      </c>
      <c r="C2403" s="39">
        <v>313385</v>
      </c>
      <c r="D2403" s="25" t="s">
        <v>3219</v>
      </c>
      <c r="E2403" s="25" t="s">
        <v>53</v>
      </c>
      <c r="F2403" s="25" t="s">
        <v>63</v>
      </c>
      <c r="G2403" s="25" t="s">
        <v>990</v>
      </c>
      <c r="H2403" s="17"/>
      <c r="I2403" s="17"/>
      <c r="J2403" s="17"/>
      <c r="K2403" s="25" t="s">
        <v>65</v>
      </c>
      <c r="L2403" s="25" t="s">
        <v>586</v>
      </c>
      <c r="M2403" s="25" t="s">
        <v>127</v>
      </c>
      <c r="N2403" s="26">
        <v>0</v>
      </c>
      <c r="O2403" s="26">
        <v>0</v>
      </c>
      <c r="P2403" s="27">
        <v>0</v>
      </c>
      <c r="Q2403" s="18"/>
      <c r="R2403" s="29">
        <v>0</v>
      </c>
      <c r="S2403" s="29">
        <v>0</v>
      </c>
      <c r="T2403" s="30">
        <v>0</v>
      </c>
      <c r="U2403" s="19"/>
      <c r="V2403" s="26">
        <v>0</v>
      </c>
      <c r="W2403" s="26">
        <v>0</v>
      </c>
      <c r="X2403" s="27">
        <v>0</v>
      </c>
      <c r="Y2403" s="18"/>
      <c r="Z2403" s="29">
        <v>0</v>
      </c>
      <c r="AA2403" s="29">
        <v>0</v>
      </c>
      <c r="AB2403" s="30">
        <v>0</v>
      </c>
      <c r="AC2403" s="19"/>
      <c r="AD2403" s="26">
        <v>0</v>
      </c>
      <c r="AE2403" s="26">
        <v>0</v>
      </c>
      <c r="AF2403" s="27">
        <v>0</v>
      </c>
      <c r="AG2403" s="18"/>
      <c r="AH2403" s="34">
        <v>0</v>
      </c>
      <c r="AI2403" s="34">
        <v>0</v>
      </c>
      <c r="AJ2403" s="34">
        <v>0</v>
      </c>
      <c r="AK2403" s="19"/>
      <c r="AL2403" s="35">
        <v>43672.041655092595</v>
      </c>
      <c r="AM2403" s="16"/>
    </row>
    <row r="2404" spans="1:39" ht="99" hidden="1" x14ac:dyDescent="0.25">
      <c r="A2404" s="25" t="s">
        <v>571</v>
      </c>
      <c r="B2404" s="25" t="s">
        <v>1043</v>
      </c>
      <c r="C2404" s="39">
        <v>313677</v>
      </c>
      <c r="D2404" s="25" t="s">
        <v>3314</v>
      </c>
      <c r="E2404" s="25" t="s">
        <v>53</v>
      </c>
      <c r="F2404" s="25" t="s">
        <v>63</v>
      </c>
      <c r="G2404" s="25" t="s">
        <v>56</v>
      </c>
      <c r="H2404" s="17"/>
      <c r="I2404" s="17"/>
      <c r="J2404" s="17"/>
      <c r="K2404" s="25" t="s">
        <v>65</v>
      </c>
      <c r="L2404" s="25" t="s">
        <v>1045</v>
      </c>
      <c r="M2404" s="25" t="s">
        <v>127</v>
      </c>
      <c r="N2404" s="26">
        <v>0</v>
      </c>
      <c r="O2404" s="26">
        <v>0</v>
      </c>
      <c r="P2404" s="27">
        <v>0</v>
      </c>
      <c r="Q2404" s="18"/>
      <c r="R2404" s="29">
        <v>0</v>
      </c>
      <c r="S2404" s="29">
        <v>0</v>
      </c>
      <c r="T2404" s="30">
        <v>0</v>
      </c>
      <c r="U2404" s="19"/>
      <c r="V2404" s="26">
        <v>0</v>
      </c>
      <c r="W2404" s="26">
        <v>0</v>
      </c>
      <c r="X2404" s="27">
        <v>0</v>
      </c>
      <c r="Y2404" s="18"/>
      <c r="Z2404" s="29">
        <v>0</v>
      </c>
      <c r="AA2404" s="29">
        <v>0</v>
      </c>
      <c r="AB2404" s="30">
        <v>0</v>
      </c>
      <c r="AC2404" s="19"/>
      <c r="AD2404" s="26">
        <v>0</v>
      </c>
      <c r="AE2404" s="26">
        <v>0</v>
      </c>
      <c r="AF2404" s="27">
        <v>0</v>
      </c>
      <c r="AG2404" s="18"/>
      <c r="AH2404" s="34">
        <v>0</v>
      </c>
      <c r="AI2404" s="34">
        <v>0</v>
      </c>
      <c r="AJ2404" s="34">
        <v>0</v>
      </c>
      <c r="AK2404" s="19"/>
      <c r="AL2404" s="35">
        <v>43672.041655092595</v>
      </c>
      <c r="AM2404" s="16"/>
    </row>
    <row r="2405" spans="1:39" ht="33" hidden="1" x14ac:dyDescent="0.25">
      <c r="A2405" s="25" t="s">
        <v>571</v>
      </c>
      <c r="B2405" s="25" t="s">
        <v>1040</v>
      </c>
      <c r="C2405" s="39">
        <v>313887</v>
      </c>
      <c r="D2405" s="25" t="s">
        <v>2908</v>
      </c>
      <c r="E2405" s="25" t="s">
        <v>53</v>
      </c>
      <c r="F2405" s="25" t="s">
        <v>54</v>
      </c>
      <c r="G2405" s="25" t="s">
        <v>990</v>
      </c>
      <c r="H2405" s="25" t="s">
        <v>56</v>
      </c>
      <c r="I2405" s="25" t="s">
        <v>56</v>
      </c>
      <c r="J2405" s="17"/>
      <c r="K2405" s="25" t="s">
        <v>65</v>
      </c>
      <c r="L2405" s="25" t="s">
        <v>586</v>
      </c>
      <c r="M2405" s="25" t="s">
        <v>67</v>
      </c>
      <c r="N2405" s="26">
        <v>0</v>
      </c>
      <c r="O2405" s="26">
        <v>0</v>
      </c>
      <c r="P2405" s="27">
        <v>0</v>
      </c>
      <c r="Q2405" s="18"/>
      <c r="R2405" s="29">
        <v>0</v>
      </c>
      <c r="S2405" s="29">
        <v>0</v>
      </c>
      <c r="T2405" s="30">
        <v>0</v>
      </c>
      <c r="U2405" s="19"/>
      <c r="V2405" s="26">
        <v>0</v>
      </c>
      <c r="W2405" s="26">
        <v>0</v>
      </c>
      <c r="X2405" s="27">
        <v>0</v>
      </c>
      <c r="Y2405" s="18"/>
      <c r="Z2405" s="29">
        <v>0</v>
      </c>
      <c r="AA2405" s="29">
        <v>0</v>
      </c>
      <c r="AB2405" s="30">
        <v>0</v>
      </c>
      <c r="AC2405" s="19"/>
      <c r="AD2405" s="26">
        <v>0</v>
      </c>
      <c r="AE2405" s="26">
        <v>0</v>
      </c>
      <c r="AF2405" s="27">
        <v>0</v>
      </c>
      <c r="AG2405" s="18"/>
      <c r="AH2405" s="34">
        <v>0</v>
      </c>
      <c r="AI2405" s="34">
        <v>0</v>
      </c>
      <c r="AJ2405" s="34">
        <v>0</v>
      </c>
      <c r="AK2405" s="19"/>
      <c r="AL2405" s="35">
        <v>43672.041655092595</v>
      </c>
      <c r="AM2405" s="16"/>
    </row>
    <row r="2406" spans="1:39" ht="57.75" hidden="1" x14ac:dyDescent="0.25">
      <c r="A2406" s="25" t="s">
        <v>571</v>
      </c>
      <c r="B2406" s="25" t="s">
        <v>1040</v>
      </c>
      <c r="C2406" s="39">
        <v>313906</v>
      </c>
      <c r="D2406" s="25" t="s">
        <v>2766</v>
      </c>
      <c r="E2406" s="25" t="s">
        <v>53</v>
      </c>
      <c r="F2406" s="25" t="s">
        <v>54</v>
      </c>
      <c r="G2406" s="25" t="s">
        <v>990</v>
      </c>
      <c r="H2406" s="25" t="s">
        <v>56</v>
      </c>
      <c r="I2406" s="25" t="s">
        <v>56</v>
      </c>
      <c r="J2406" s="17"/>
      <c r="K2406" s="25" t="s">
        <v>65</v>
      </c>
      <c r="L2406" s="25" t="s">
        <v>600</v>
      </c>
      <c r="M2406" s="25" t="s">
        <v>67</v>
      </c>
      <c r="N2406" s="26">
        <v>0</v>
      </c>
      <c r="O2406" s="26">
        <v>515968.81</v>
      </c>
      <c r="P2406" s="27">
        <v>515968.81</v>
      </c>
      <c r="Q2406" s="18"/>
      <c r="R2406" s="29">
        <v>0</v>
      </c>
      <c r="S2406" s="29">
        <v>111099.06</v>
      </c>
      <c r="T2406" s="30">
        <v>111099.06</v>
      </c>
      <c r="U2406" s="19"/>
      <c r="V2406" s="26">
        <v>0</v>
      </c>
      <c r="W2406" s="26">
        <v>139729.84</v>
      </c>
      <c r="X2406" s="27">
        <v>139729.84</v>
      </c>
      <c r="Y2406" s="18"/>
      <c r="Z2406" s="29">
        <v>0</v>
      </c>
      <c r="AA2406" s="29">
        <v>393.37</v>
      </c>
      <c r="AB2406" s="30">
        <v>393.37</v>
      </c>
      <c r="AC2406" s="19"/>
      <c r="AD2406" s="26">
        <v>0</v>
      </c>
      <c r="AE2406" s="26">
        <v>6175.25</v>
      </c>
      <c r="AF2406" s="27">
        <v>6175.25</v>
      </c>
      <c r="AG2406" s="18"/>
      <c r="AH2406" s="34">
        <v>0</v>
      </c>
      <c r="AI2406" s="34">
        <v>220.5</v>
      </c>
      <c r="AJ2406" s="34">
        <v>220.5</v>
      </c>
      <c r="AK2406" s="19"/>
      <c r="AL2406" s="35">
        <v>43672.041655092595</v>
      </c>
      <c r="AM2406" s="16"/>
    </row>
    <row r="2407" spans="1:39" ht="33" hidden="1" x14ac:dyDescent="0.25">
      <c r="A2407" s="25" t="s">
        <v>571</v>
      </c>
      <c r="B2407" s="25" t="s">
        <v>1040</v>
      </c>
      <c r="C2407" s="39">
        <v>314091</v>
      </c>
      <c r="D2407" s="25" t="s">
        <v>3036</v>
      </c>
      <c r="E2407" s="25" t="s">
        <v>53</v>
      </c>
      <c r="F2407" s="25" t="s">
        <v>54</v>
      </c>
      <c r="G2407" s="25" t="s">
        <v>990</v>
      </c>
      <c r="H2407" s="25" t="s">
        <v>56</v>
      </c>
      <c r="I2407" s="25" t="s">
        <v>56</v>
      </c>
      <c r="J2407" s="17"/>
      <c r="K2407" s="25" t="s">
        <v>65</v>
      </c>
      <c r="L2407" s="25" t="s">
        <v>71</v>
      </c>
      <c r="M2407" s="25" t="s">
        <v>67</v>
      </c>
      <c r="N2407" s="26">
        <v>0</v>
      </c>
      <c r="O2407" s="26">
        <v>0</v>
      </c>
      <c r="P2407" s="27">
        <v>0</v>
      </c>
      <c r="Q2407" s="18"/>
      <c r="R2407" s="29">
        <v>0</v>
      </c>
      <c r="S2407" s="29">
        <v>0</v>
      </c>
      <c r="T2407" s="30">
        <v>0</v>
      </c>
      <c r="U2407" s="19"/>
      <c r="V2407" s="26">
        <v>0</v>
      </c>
      <c r="W2407" s="26">
        <v>0</v>
      </c>
      <c r="X2407" s="27">
        <v>0</v>
      </c>
      <c r="Y2407" s="18"/>
      <c r="Z2407" s="29">
        <v>0</v>
      </c>
      <c r="AA2407" s="29">
        <v>0</v>
      </c>
      <c r="AB2407" s="30">
        <v>0</v>
      </c>
      <c r="AC2407" s="19"/>
      <c r="AD2407" s="26">
        <v>0</v>
      </c>
      <c r="AE2407" s="26">
        <v>0</v>
      </c>
      <c r="AF2407" s="27">
        <v>0</v>
      </c>
      <c r="AG2407" s="18"/>
      <c r="AH2407" s="34">
        <v>0</v>
      </c>
      <c r="AI2407" s="34">
        <v>0</v>
      </c>
      <c r="AJ2407" s="34">
        <v>0</v>
      </c>
      <c r="AK2407" s="19"/>
      <c r="AL2407" s="35">
        <v>43672.041655092595</v>
      </c>
      <c r="AM2407" s="16"/>
    </row>
    <row r="2408" spans="1:39" ht="41.25" hidden="1" x14ac:dyDescent="0.25">
      <c r="A2408" s="25" t="s">
        <v>571</v>
      </c>
      <c r="B2408" s="25" t="s">
        <v>1040</v>
      </c>
      <c r="C2408" s="39">
        <v>314247</v>
      </c>
      <c r="D2408" s="25" t="s">
        <v>2751</v>
      </c>
      <c r="E2408" s="25" t="s">
        <v>53</v>
      </c>
      <c r="F2408" s="25" t="s">
        <v>54</v>
      </c>
      <c r="G2408" s="25" t="s">
        <v>990</v>
      </c>
      <c r="H2408" s="25" t="s">
        <v>56</v>
      </c>
      <c r="I2408" s="25" t="s">
        <v>56</v>
      </c>
      <c r="J2408" s="17"/>
      <c r="K2408" s="25" t="s">
        <v>65</v>
      </c>
      <c r="L2408" s="25" t="s">
        <v>637</v>
      </c>
      <c r="M2408" s="25" t="s">
        <v>67</v>
      </c>
      <c r="N2408" s="26">
        <v>0</v>
      </c>
      <c r="O2408" s="26">
        <v>1512377.97</v>
      </c>
      <c r="P2408" s="27">
        <v>1512377.97</v>
      </c>
      <c r="Q2408" s="18"/>
      <c r="R2408" s="29">
        <v>0</v>
      </c>
      <c r="S2408" s="29">
        <v>558915.93999999994</v>
      </c>
      <c r="T2408" s="30">
        <v>558915.93999999994</v>
      </c>
      <c r="U2408" s="19"/>
      <c r="V2408" s="26">
        <v>0</v>
      </c>
      <c r="W2408" s="26">
        <v>925920.07</v>
      </c>
      <c r="X2408" s="27">
        <v>925920.07</v>
      </c>
      <c r="Y2408" s="18"/>
      <c r="Z2408" s="29">
        <v>0</v>
      </c>
      <c r="AA2408" s="29">
        <v>3541.96</v>
      </c>
      <c r="AB2408" s="30">
        <v>3541.96</v>
      </c>
      <c r="AC2408" s="19"/>
      <c r="AD2408" s="26">
        <v>0</v>
      </c>
      <c r="AE2408" s="26">
        <v>24000</v>
      </c>
      <c r="AF2408" s="27">
        <v>24000</v>
      </c>
      <c r="AG2408" s="18"/>
      <c r="AH2408" s="34">
        <v>0</v>
      </c>
      <c r="AI2408" s="34">
        <v>133.5</v>
      </c>
      <c r="AJ2408" s="34">
        <v>133.5</v>
      </c>
      <c r="AK2408" s="19"/>
      <c r="AL2408" s="35">
        <v>43672.041655092595</v>
      </c>
      <c r="AM2408" s="16"/>
    </row>
    <row r="2409" spans="1:39" ht="57.75" hidden="1" x14ac:dyDescent="0.25">
      <c r="A2409" s="25" t="s">
        <v>571</v>
      </c>
      <c r="B2409" s="25" t="s">
        <v>1040</v>
      </c>
      <c r="C2409" s="39">
        <v>314351</v>
      </c>
      <c r="D2409" s="25" t="s">
        <v>2769</v>
      </c>
      <c r="E2409" s="25" t="s">
        <v>53</v>
      </c>
      <c r="F2409" s="25" t="s">
        <v>54</v>
      </c>
      <c r="G2409" s="25" t="s">
        <v>990</v>
      </c>
      <c r="H2409" s="25" t="s">
        <v>56</v>
      </c>
      <c r="I2409" s="25" t="s">
        <v>56</v>
      </c>
      <c r="J2409" s="17"/>
      <c r="K2409" s="25" t="s">
        <v>65</v>
      </c>
      <c r="L2409" s="25" t="s">
        <v>637</v>
      </c>
      <c r="M2409" s="25" t="s">
        <v>67</v>
      </c>
      <c r="N2409" s="26">
        <v>786406.31</v>
      </c>
      <c r="O2409" s="26">
        <v>12026.17</v>
      </c>
      <c r="P2409" s="27">
        <v>-774380.14</v>
      </c>
      <c r="Q2409" s="28">
        <v>-0.9847074345067246</v>
      </c>
      <c r="R2409" s="29">
        <v>23081.72</v>
      </c>
      <c r="S2409" s="29">
        <v>1970.17</v>
      </c>
      <c r="T2409" s="30">
        <v>-21111.550000000003</v>
      </c>
      <c r="U2409" s="31">
        <v>-0.91464370939427397</v>
      </c>
      <c r="V2409" s="26">
        <v>6346.16</v>
      </c>
      <c r="W2409" s="26">
        <v>28</v>
      </c>
      <c r="X2409" s="27">
        <v>-6318.16</v>
      </c>
      <c r="Y2409" s="28">
        <v>-0.9955878830662952</v>
      </c>
      <c r="Z2409" s="29">
        <v>6716.9</v>
      </c>
      <c r="AA2409" s="29">
        <v>28</v>
      </c>
      <c r="AB2409" s="30">
        <v>-6688.9</v>
      </c>
      <c r="AC2409" s="32">
        <v>-0.99583141032321454</v>
      </c>
      <c r="AD2409" s="26">
        <v>750261.53</v>
      </c>
      <c r="AE2409" s="26">
        <v>10000</v>
      </c>
      <c r="AF2409" s="27">
        <v>-740261.53</v>
      </c>
      <c r="AG2409" s="33">
        <v>-0.98667131446816947</v>
      </c>
      <c r="AH2409" s="34">
        <v>472.32</v>
      </c>
      <c r="AI2409" s="34">
        <v>0</v>
      </c>
      <c r="AJ2409" s="34">
        <v>-472.32</v>
      </c>
      <c r="AK2409" s="32">
        <v>-1</v>
      </c>
      <c r="AL2409" s="35">
        <v>43672.041655092595</v>
      </c>
      <c r="AM2409" s="16"/>
    </row>
    <row r="2410" spans="1:39" ht="41.25" hidden="1" x14ac:dyDescent="0.25">
      <c r="A2410" s="25" t="s">
        <v>571</v>
      </c>
      <c r="B2410" s="25" t="s">
        <v>1040</v>
      </c>
      <c r="C2410" s="39">
        <v>314652</v>
      </c>
      <c r="D2410" s="25" t="s">
        <v>2740</v>
      </c>
      <c r="E2410" s="25" t="s">
        <v>53</v>
      </c>
      <c r="F2410" s="25" t="s">
        <v>63</v>
      </c>
      <c r="G2410" s="25" t="s">
        <v>56</v>
      </c>
      <c r="H2410" s="17"/>
      <c r="I2410" s="17"/>
      <c r="J2410" s="17"/>
      <c r="K2410" s="25" t="s">
        <v>65</v>
      </c>
      <c r="L2410" s="25" t="s">
        <v>146</v>
      </c>
      <c r="M2410" s="25" t="s">
        <v>127</v>
      </c>
      <c r="N2410" s="26">
        <v>0</v>
      </c>
      <c r="O2410" s="26">
        <v>0</v>
      </c>
      <c r="P2410" s="27">
        <v>0</v>
      </c>
      <c r="Q2410" s="18"/>
      <c r="R2410" s="29">
        <v>0</v>
      </c>
      <c r="S2410" s="29">
        <v>0</v>
      </c>
      <c r="T2410" s="30">
        <v>0</v>
      </c>
      <c r="U2410" s="19"/>
      <c r="V2410" s="26">
        <v>0</v>
      </c>
      <c r="W2410" s="26">
        <v>0</v>
      </c>
      <c r="X2410" s="27">
        <v>0</v>
      </c>
      <c r="Y2410" s="18"/>
      <c r="Z2410" s="29">
        <v>0</v>
      </c>
      <c r="AA2410" s="29">
        <v>0</v>
      </c>
      <c r="AB2410" s="30">
        <v>0</v>
      </c>
      <c r="AC2410" s="19"/>
      <c r="AD2410" s="26">
        <v>0</v>
      </c>
      <c r="AE2410" s="26">
        <v>0</v>
      </c>
      <c r="AF2410" s="27">
        <v>0</v>
      </c>
      <c r="AG2410" s="18"/>
      <c r="AH2410" s="34">
        <v>0</v>
      </c>
      <c r="AI2410" s="34">
        <v>0</v>
      </c>
      <c r="AJ2410" s="34">
        <v>0</v>
      </c>
      <c r="AK2410" s="19"/>
      <c r="AL2410" s="35">
        <v>43672.041655092595</v>
      </c>
      <c r="AM2410" s="16"/>
    </row>
    <row r="2411" spans="1:39" ht="49.5" hidden="1" x14ac:dyDescent="0.25">
      <c r="A2411" s="25" t="s">
        <v>571</v>
      </c>
      <c r="B2411" s="25" t="s">
        <v>1040</v>
      </c>
      <c r="C2411" s="39">
        <v>314669</v>
      </c>
      <c r="D2411" s="25" t="s">
        <v>2808</v>
      </c>
      <c r="E2411" s="25" t="s">
        <v>53</v>
      </c>
      <c r="F2411" s="25" t="s">
        <v>54</v>
      </c>
      <c r="G2411" s="25" t="s">
        <v>990</v>
      </c>
      <c r="H2411" s="25" t="s">
        <v>56</v>
      </c>
      <c r="I2411" s="25" t="s">
        <v>56</v>
      </c>
      <c r="J2411" s="17"/>
      <c r="K2411" s="25" t="s">
        <v>65</v>
      </c>
      <c r="L2411" s="25" t="s">
        <v>71</v>
      </c>
      <c r="M2411" s="25" t="s">
        <v>67</v>
      </c>
      <c r="N2411" s="26">
        <v>0</v>
      </c>
      <c r="O2411" s="26">
        <v>0</v>
      </c>
      <c r="P2411" s="27">
        <v>0</v>
      </c>
      <c r="Q2411" s="18"/>
      <c r="R2411" s="29">
        <v>0</v>
      </c>
      <c r="S2411" s="29">
        <v>0</v>
      </c>
      <c r="T2411" s="30">
        <v>0</v>
      </c>
      <c r="U2411" s="19"/>
      <c r="V2411" s="26">
        <v>0</v>
      </c>
      <c r="W2411" s="26">
        <v>0</v>
      </c>
      <c r="X2411" s="27">
        <v>0</v>
      </c>
      <c r="Y2411" s="18"/>
      <c r="Z2411" s="29">
        <v>0</v>
      </c>
      <c r="AA2411" s="29">
        <v>0</v>
      </c>
      <c r="AB2411" s="30">
        <v>0</v>
      </c>
      <c r="AC2411" s="19"/>
      <c r="AD2411" s="26">
        <v>0</v>
      </c>
      <c r="AE2411" s="26">
        <v>0</v>
      </c>
      <c r="AF2411" s="27">
        <v>0</v>
      </c>
      <c r="AG2411" s="18"/>
      <c r="AH2411" s="34">
        <v>0</v>
      </c>
      <c r="AI2411" s="34">
        <v>0</v>
      </c>
      <c r="AJ2411" s="34">
        <v>0</v>
      </c>
      <c r="AK2411" s="19"/>
      <c r="AL2411" s="35">
        <v>43672.041655092595</v>
      </c>
      <c r="AM2411" s="16"/>
    </row>
    <row r="2412" spans="1:39" ht="41.25" hidden="1" x14ac:dyDescent="0.25">
      <c r="A2412" s="25" t="s">
        <v>571</v>
      </c>
      <c r="B2412" s="25" t="s">
        <v>1040</v>
      </c>
      <c r="C2412" s="39">
        <v>314729</v>
      </c>
      <c r="D2412" s="25" t="s">
        <v>2807</v>
      </c>
      <c r="E2412" s="25" t="s">
        <v>53</v>
      </c>
      <c r="F2412" s="25" t="s">
        <v>54</v>
      </c>
      <c r="G2412" s="25" t="s">
        <v>990</v>
      </c>
      <c r="H2412" s="25" t="s">
        <v>56</v>
      </c>
      <c r="I2412" s="25" t="s">
        <v>56</v>
      </c>
      <c r="J2412" s="17"/>
      <c r="K2412" s="25" t="s">
        <v>65</v>
      </c>
      <c r="L2412" s="25" t="s">
        <v>600</v>
      </c>
      <c r="M2412" s="25" t="s">
        <v>67</v>
      </c>
      <c r="N2412" s="26">
        <v>0</v>
      </c>
      <c r="O2412" s="26">
        <v>64426.45</v>
      </c>
      <c r="P2412" s="27">
        <v>64426.45</v>
      </c>
      <c r="Q2412" s="18"/>
      <c r="R2412" s="29">
        <v>0</v>
      </c>
      <c r="S2412" s="29">
        <v>36341.78</v>
      </c>
      <c r="T2412" s="30">
        <v>36341.78</v>
      </c>
      <c r="U2412" s="19"/>
      <c r="V2412" s="26">
        <v>0</v>
      </c>
      <c r="W2412" s="26">
        <v>15785.89</v>
      </c>
      <c r="X2412" s="27">
        <v>15785.89</v>
      </c>
      <c r="Y2412" s="18"/>
      <c r="Z2412" s="29">
        <v>0</v>
      </c>
      <c r="AA2412" s="29">
        <v>2059.38</v>
      </c>
      <c r="AB2412" s="30">
        <v>2059.38</v>
      </c>
      <c r="AC2412" s="19"/>
      <c r="AD2412" s="26">
        <v>0</v>
      </c>
      <c r="AE2412" s="26">
        <v>10239.4</v>
      </c>
      <c r="AF2412" s="27">
        <v>10239.4</v>
      </c>
      <c r="AG2412" s="18"/>
      <c r="AH2412" s="34">
        <v>401</v>
      </c>
      <c r="AI2412" s="34">
        <v>249.75</v>
      </c>
      <c r="AJ2412" s="34">
        <v>-151.25</v>
      </c>
      <c r="AK2412" s="32">
        <v>-0.37718204488778057</v>
      </c>
      <c r="AL2412" s="35">
        <v>43672.041655092595</v>
      </c>
      <c r="AM2412" s="16"/>
    </row>
    <row r="2413" spans="1:39" ht="49.5" hidden="1" x14ac:dyDescent="0.25">
      <c r="A2413" s="25" t="s">
        <v>571</v>
      </c>
      <c r="B2413" s="25" t="s">
        <v>1040</v>
      </c>
      <c r="C2413" s="39">
        <v>314731</v>
      </c>
      <c r="D2413" s="25" t="s">
        <v>2783</v>
      </c>
      <c r="E2413" s="25" t="s">
        <v>53</v>
      </c>
      <c r="F2413" s="25" t="s">
        <v>54</v>
      </c>
      <c r="G2413" s="25" t="s">
        <v>990</v>
      </c>
      <c r="H2413" s="25" t="s">
        <v>56</v>
      </c>
      <c r="I2413" s="25" t="s">
        <v>56</v>
      </c>
      <c r="J2413" s="17"/>
      <c r="K2413" s="25" t="s">
        <v>65</v>
      </c>
      <c r="L2413" s="25" t="s">
        <v>600</v>
      </c>
      <c r="M2413" s="25" t="s">
        <v>67</v>
      </c>
      <c r="N2413" s="26">
        <v>31267.46</v>
      </c>
      <c r="O2413" s="26">
        <v>16079.86</v>
      </c>
      <c r="P2413" s="27">
        <v>-15187.599999999999</v>
      </c>
      <c r="Q2413" s="28">
        <v>-0.4857318119220429</v>
      </c>
      <c r="R2413" s="29">
        <v>14041.23</v>
      </c>
      <c r="S2413" s="29">
        <v>8371.4</v>
      </c>
      <c r="T2413" s="30">
        <v>-5669.83</v>
      </c>
      <c r="U2413" s="31">
        <v>-0.40379867005953185</v>
      </c>
      <c r="V2413" s="26">
        <v>5917.66</v>
      </c>
      <c r="W2413" s="26">
        <v>889.74</v>
      </c>
      <c r="X2413" s="27">
        <v>-5027.92</v>
      </c>
      <c r="Y2413" s="28">
        <v>-0.84964665087213531</v>
      </c>
      <c r="Z2413" s="29">
        <v>4086.07</v>
      </c>
      <c r="AA2413" s="29">
        <v>68.72</v>
      </c>
      <c r="AB2413" s="30">
        <v>-4017.3500000000004</v>
      </c>
      <c r="AC2413" s="32">
        <v>-0.98318188381501059</v>
      </c>
      <c r="AD2413" s="26">
        <v>7222.5</v>
      </c>
      <c r="AE2413" s="26">
        <v>6750</v>
      </c>
      <c r="AF2413" s="27">
        <v>-472.5</v>
      </c>
      <c r="AG2413" s="33">
        <v>-6.5420560747663545E-2</v>
      </c>
      <c r="AH2413" s="34">
        <v>344.03</v>
      </c>
      <c r="AI2413" s="34">
        <v>117.48</v>
      </c>
      <c r="AJ2413" s="34">
        <v>-226.54999999999995</v>
      </c>
      <c r="AK2413" s="32">
        <v>-0.65851815248670165</v>
      </c>
      <c r="AL2413" s="35">
        <v>43672.041655092595</v>
      </c>
      <c r="AM2413" s="16"/>
    </row>
    <row r="2414" spans="1:39" ht="66" hidden="1" x14ac:dyDescent="0.25">
      <c r="A2414" s="25" t="s">
        <v>571</v>
      </c>
      <c r="B2414" s="25" t="s">
        <v>1040</v>
      </c>
      <c r="C2414" s="39">
        <v>314733</v>
      </c>
      <c r="D2414" s="25" t="s">
        <v>2767</v>
      </c>
      <c r="E2414" s="25" t="s">
        <v>53</v>
      </c>
      <c r="F2414" s="25" t="s">
        <v>54</v>
      </c>
      <c r="G2414" s="25" t="s">
        <v>990</v>
      </c>
      <c r="H2414" s="25" t="s">
        <v>56</v>
      </c>
      <c r="I2414" s="25" t="s">
        <v>56</v>
      </c>
      <c r="J2414" s="17"/>
      <c r="K2414" s="25" t="s">
        <v>65</v>
      </c>
      <c r="L2414" s="25" t="s">
        <v>600</v>
      </c>
      <c r="M2414" s="25" t="s">
        <v>67</v>
      </c>
      <c r="N2414" s="26">
        <v>0</v>
      </c>
      <c r="O2414" s="26">
        <v>18224.7</v>
      </c>
      <c r="P2414" s="27">
        <v>18224.7</v>
      </c>
      <c r="Q2414" s="18"/>
      <c r="R2414" s="29">
        <v>0</v>
      </c>
      <c r="S2414" s="29">
        <v>7949.79</v>
      </c>
      <c r="T2414" s="30">
        <v>7949.79</v>
      </c>
      <c r="U2414" s="19"/>
      <c r="V2414" s="26">
        <v>0</v>
      </c>
      <c r="W2414" s="26">
        <v>2770.31</v>
      </c>
      <c r="X2414" s="27">
        <v>2770.31</v>
      </c>
      <c r="Y2414" s="18"/>
      <c r="Z2414" s="29">
        <v>0</v>
      </c>
      <c r="AA2414" s="29">
        <v>754.6</v>
      </c>
      <c r="AB2414" s="30">
        <v>754.6</v>
      </c>
      <c r="AC2414" s="19"/>
      <c r="AD2414" s="26">
        <v>0</v>
      </c>
      <c r="AE2414" s="26">
        <v>6750</v>
      </c>
      <c r="AF2414" s="27">
        <v>6750</v>
      </c>
      <c r="AG2414" s="18"/>
      <c r="AH2414" s="34">
        <v>0</v>
      </c>
      <c r="AI2414" s="34">
        <v>74</v>
      </c>
      <c r="AJ2414" s="34">
        <v>74</v>
      </c>
      <c r="AK2414" s="19"/>
      <c r="AL2414" s="35">
        <v>43672.041655092595</v>
      </c>
      <c r="AM2414" s="16"/>
    </row>
    <row r="2415" spans="1:39" ht="66" hidden="1" x14ac:dyDescent="0.25">
      <c r="A2415" s="25" t="s">
        <v>571</v>
      </c>
      <c r="B2415" s="25" t="s">
        <v>1040</v>
      </c>
      <c r="C2415" s="39">
        <v>314813</v>
      </c>
      <c r="D2415" s="25" t="s">
        <v>2760</v>
      </c>
      <c r="E2415" s="25" t="s">
        <v>53</v>
      </c>
      <c r="F2415" s="25" t="s">
        <v>54</v>
      </c>
      <c r="G2415" s="25" t="s">
        <v>990</v>
      </c>
      <c r="H2415" s="25" t="s">
        <v>56</v>
      </c>
      <c r="I2415" s="25" t="s">
        <v>56</v>
      </c>
      <c r="J2415" s="17"/>
      <c r="K2415" s="25" t="s">
        <v>65</v>
      </c>
      <c r="L2415" s="25" t="s">
        <v>1117</v>
      </c>
      <c r="M2415" s="25" t="s">
        <v>67</v>
      </c>
      <c r="N2415" s="26">
        <v>0</v>
      </c>
      <c r="O2415" s="26">
        <v>4443.92</v>
      </c>
      <c r="P2415" s="27">
        <v>4443.92</v>
      </c>
      <c r="Q2415" s="18"/>
      <c r="R2415" s="29">
        <v>0</v>
      </c>
      <c r="S2415" s="29">
        <v>4016.92</v>
      </c>
      <c r="T2415" s="30">
        <v>4016.92</v>
      </c>
      <c r="U2415" s="19"/>
      <c r="V2415" s="26">
        <v>0</v>
      </c>
      <c r="W2415" s="26">
        <v>213.5</v>
      </c>
      <c r="X2415" s="27">
        <v>213.5</v>
      </c>
      <c r="Y2415" s="18"/>
      <c r="Z2415" s="29">
        <v>0</v>
      </c>
      <c r="AA2415" s="29">
        <v>213.5</v>
      </c>
      <c r="AB2415" s="30">
        <v>213.5</v>
      </c>
      <c r="AC2415" s="19"/>
      <c r="AD2415" s="26">
        <v>0</v>
      </c>
      <c r="AE2415" s="26">
        <v>0</v>
      </c>
      <c r="AF2415" s="27">
        <v>0</v>
      </c>
      <c r="AG2415" s="18"/>
      <c r="AH2415" s="34">
        <v>0</v>
      </c>
      <c r="AI2415" s="34">
        <v>19.5</v>
      </c>
      <c r="AJ2415" s="34">
        <v>19.5</v>
      </c>
      <c r="AK2415" s="19"/>
      <c r="AL2415" s="35">
        <v>43672.041655092595</v>
      </c>
      <c r="AM2415" s="16"/>
    </row>
    <row r="2416" spans="1:39" ht="41.25" hidden="1" x14ac:dyDescent="0.25">
      <c r="A2416" s="25" t="s">
        <v>571</v>
      </c>
      <c r="B2416" s="25" t="s">
        <v>1040</v>
      </c>
      <c r="C2416" s="39">
        <v>315020</v>
      </c>
      <c r="D2416" s="25" t="s">
        <v>2773</v>
      </c>
      <c r="E2416" s="25" t="s">
        <v>53</v>
      </c>
      <c r="F2416" s="25" t="s">
        <v>54</v>
      </c>
      <c r="G2416" s="25" t="s">
        <v>990</v>
      </c>
      <c r="H2416" s="25" t="s">
        <v>56</v>
      </c>
      <c r="I2416" s="25" t="s">
        <v>56</v>
      </c>
      <c r="J2416" s="17"/>
      <c r="K2416" s="25" t="s">
        <v>65</v>
      </c>
      <c r="L2416" s="25" t="s">
        <v>600</v>
      </c>
      <c r="M2416" s="25" t="s">
        <v>67</v>
      </c>
      <c r="N2416" s="26">
        <v>0</v>
      </c>
      <c r="O2416" s="26">
        <v>384650.32</v>
      </c>
      <c r="P2416" s="27">
        <v>384650.32</v>
      </c>
      <c r="Q2416" s="18"/>
      <c r="R2416" s="29">
        <v>0</v>
      </c>
      <c r="S2416" s="29">
        <v>142949.99</v>
      </c>
      <c r="T2416" s="30">
        <v>142949.99</v>
      </c>
      <c r="U2416" s="19"/>
      <c r="V2416" s="26">
        <v>0</v>
      </c>
      <c r="W2416" s="26">
        <v>230688.85</v>
      </c>
      <c r="X2416" s="27">
        <v>230688.85</v>
      </c>
      <c r="Y2416" s="18"/>
      <c r="Z2416" s="29">
        <v>0</v>
      </c>
      <c r="AA2416" s="29">
        <v>915.73</v>
      </c>
      <c r="AB2416" s="30">
        <v>915.73</v>
      </c>
      <c r="AC2416" s="19"/>
      <c r="AD2416" s="26">
        <v>0</v>
      </c>
      <c r="AE2416" s="26">
        <v>10095.75</v>
      </c>
      <c r="AF2416" s="27">
        <v>10095.75</v>
      </c>
      <c r="AG2416" s="18"/>
      <c r="AH2416" s="34">
        <v>0</v>
      </c>
      <c r="AI2416" s="34">
        <v>252.25</v>
      </c>
      <c r="AJ2416" s="34">
        <v>252.25</v>
      </c>
      <c r="AK2416" s="19"/>
      <c r="AL2416" s="35">
        <v>43672.041655092595</v>
      </c>
      <c r="AM2416" s="16"/>
    </row>
    <row r="2417" spans="1:39" ht="33" hidden="1" x14ac:dyDescent="0.25">
      <c r="A2417" s="25" t="s">
        <v>571</v>
      </c>
      <c r="B2417" s="25" t="s">
        <v>1040</v>
      </c>
      <c r="C2417" s="39">
        <v>315057</v>
      </c>
      <c r="D2417" s="25" t="s">
        <v>2762</v>
      </c>
      <c r="E2417" s="25" t="s">
        <v>53</v>
      </c>
      <c r="F2417" s="25" t="s">
        <v>54</v>
      </c>
      <c r="G2417" s="25" t="s">
        <v>990</v>
      </c>
      <c r="H2417" s="25" t="s">
        <v>56</v>
      </c>
      <c r="I2417" s="25" t="s">
        <v>56</v>
      </c>
      <c r="J2417" s="17"/>
      <c r="K2417" s="25" t="s">
        <v>65</v>
      </c>
      <c r="L2417" s="25" t="s">
        <v>1117</v>
      </c>
      <c r="M2417" s="25" t="s">
        <v>67</v>
      </c>
      <c r="N2417" s="26">
        <v>0</v>
      </c>
      <c r="O2417" s="26">
        <v>685742.26</v>
      </c>
      <c r="P2417" s="27">
        <v>685742.26</v>
      </c>
      <c r="Q2417" s="18"/>
      <c r="R2417" s="29">
        <v>0</v>
      </c>
      <c r="S2417" s="29">
        <v>256144.98</v>
      </c>
      <c r="T2417" s="30">
        <v>256144.98</v>
      </c>
      <c r="U2417" s="19"/>
      <c r="V2417" s="26">
        <v>0</v>
      </c>
      <c r="W2417" s="26">
        <v>223197.69</v>
      </c>
      <c r="X2417" s="27">
        <v>223197.69</v>
      </c>
      <c r="Y2417" s="18"/>
      <c r="Z2417" s="29">
        <v>0</v>
      </c>
      <c r="AA2417" s="29">
        <v>875.59</v>
      </c>
      <c r="AB2417" s="30">
        <v>875.59</v>
      </c>
      <c r="AC2417" s="19"/>
      <c r="AD2417" s="26">
        <v>0</v>
      </c>
      <c r="AE2417" s="26">
        <v>205524</v>
      </c>
      <c r="AF2417" s="27">
        <v>205524</v>
      </c>
      <c r="AG2417" s="18"/>
      <c r="AH2417" s="34">
        <v>0</v>
      </c>
      <c r="AI2417" s="34">
        <v>39</v>
      </c>
      <c r="AJ2417" s="34">
        <v>39</v>
      </c>
      <c r="AK2417" s="19"/>
      <c r="AL2417" s="35">
        <v>43672.041655092595</v>
      </c>
      <c r="AM2417" s="16"/>
    </row>
    <row r="2418" spans="1:39" ht="57.75" hidden="1" x14ac:dyDescent="0.25">
      <c r="A2418" s="25" t="s">
        <v>571</v>
      </c>
      <c r="B2418" s="25" t="s">
        <v>1040</v>
      </c>
      <c r="C2418" s="39">
        <v>315084</v>
      </c>
      <c r="D2418" s="25" t="s">
        <v>2761</v>
      </c>
      <c r="E2418" s="25" t="s">
        <v>53</v>
      </c>
      <c r="F2418" s="25" t="s">
        <v>54</v>
      </c>
      <c r="G2418" s="25" t="s">
        <v>990</v>
      </c>
      <c r="H2418" s="25" t="s">
        <v>56</v>
      </c>
      <c r="I2418" s="25" t="s">
        <v>56</v>
      </c>
      <c r="J2418" s="17"/>
      <c r="K2418" s="25" t="s">
        <v>65</v>
      </c>
      <c r="L2418" s="25" t="s">
        <v>1117</v>
      </c>
      <c r="M2418" s="25" t="s">
        <v>67</v>
      </c>
      <c r="N2418" s="26">
        <v>0</v>
      </c>
      <c r="O2418" s="26">
        <v>245418.7</v>
      </c>
      <c r="P2418" s="27">
        <v>245418.7</v>
      </c>
      <c r="Q2418" s="18"/>
      <c r="R2418" s="29">
        <v>0</v>
      </c>
      <c r="S2418" s="29">
        <v>104192.28</v>
      </c>
      <c r="T2418" s="30">
        <v>104192.28</v>
      </c>
      <c r="U2418" s="19"/>
      <c r="V2418" s="26">
        <v>0</v>
      </c>
      <c r="W2418" s="26">
        <v>69782.02</v>
      </c>
      <c r="X2418" s="27">
        <v>69782.02</v>
      </c>
      <c r="Y2418" s="18"/>
      <c r="Z2418" s="29">
        <v>0</v>
      </c>
      <c r="AA2418" s="29">
        <v>437.4</v>
      </c>
      <c r="AB2418" s="30">
        <v>437.4</v>
      </c>
      <c r="AC2418" s="19"/>
      <c r="AD2418" s="26">
        <v>0</v>
      </c>
      <c r="AE2418" s="26">
        <v>71007</v>
      </c>
      <c r="AF2418" s="27">
        <v>71007</v>
      </c>
      <c r="AG2418" s="18"/>
      <c r="AH2418" s="34">
        <v>0</v>
      </c>
      <c r="AI2418" s="34">
        <v>16.5</v>
      </c>
      <c r="AJ2418" s="34">
        <v>16.5</v>
      </c>
      <c r="AK2418" s="19"/>
      <c r="AL2418" s="35">
        <v>43672.041655092595</v>
      </c>
      <c r="AM2418" s="16"/>
    </row>
    <row r="2419" spans="1:39" ht="49.5" hidden="1" x14ac:dyDescent="0.25">
      <c r="A2419" s="25" t="s">
        <v>571</v>
      </c>
      <c r="B2419" s="25" t="s">
        <v>1040</v>
      </c>
      <c r="C2419" s="39">
        <v>315355</v>
      </c>
      <c r="D2419" s="25" t="s">
        <v>3217</v>
      </c>
      <c r="E2419" s="25" t="s">
        <v>53</v>
      </c>
      <c r="F2419" s="25" t="s">
        <v>63</v>
      </c>
      <c r="G2419" s="25" t="s">
        <v>56</v>
      </c>
      <c r="H2419" s="17"/>
      <c r="I2419" s="17"/>
      <c r="J2419" s="17"/>
      <c r="K2419" s="25" t="s">
        <v>65</v>
      </c>
      <c r="L2419" s="25" t="s">
        <v>357</v>
      </c>
      <c r="M2419" s="25" t="s">
        <v>127</v>
      </c>
      <c r="N2419" s="26">
        <v>0</v>
      </c>
      <c r="O2419" s="26">
        <v>0</v>
      </c>
      <c r="P2419" s="27">
        <v>0</v>
      </c>
      <c r="Q2419" s="18"/>
      <c r="R2419" s="29">
        <v>0</v>
      </c>
      <c r="S2419" s="29">
        <v>0</v>
      </c>
      <c r="T2419" s="30">
        <v>0</v>
      </c>
      <c r="U2419" s="19"/>
      <c r="V2419" s="26">
        <v>0</v>
      </c>
      <c r="W2419" s="26">
        <v>0</v>
      </c>
      <c r="X2419" s="27">
        <v>0</v>
      </c>
      <c r="Y2419" s="18"/>
      <c r="Z2419" s="29">
        <v>0</v>
      </c>
      <c r="AA2419" s="29">
        <v>0</v>
      </c>
      <c r="AB2419" s="30">
        <v>0</v>
      </c>
      <c r="AC2419" s="19"/>
      <c r="AD2419" s="26">
        <v>0</v>
      </c>
      <c r="AE2419" s="26">
        <v>0</v>
      </c>
      <c r="AF2419" s="27">
        <v>0</v>
      </c>
      <c r="AG2419" s="18"/>
      <c r="AH2419" s="34">
        <v>0</v>
      </c>
      <c r="AI2419" s="34">
        <v>0</v>
      </c>
      <c r="AJ2419" s="34">
        <v>0</v>
      </c>
      <c r="AK2419" s="19"/>
      <c r="AL2419" s="35">
        <v>43672.041655092595</v>
      </c>
      <c r="AM2419" s="16"/>
    </row>
    <row r="2420" spans="1:39" ht="33" hidden="1" x14ac:dyDescent="0.25">
      <c r="A2420" s="25" t="s">
        <v>571</v>
      </c>
      <c r="B2420" s="25" t="s">
        <v>1040</v>
      </c>
      <c r="C2420" s="39">
        <v>315364</v>
      </c>
      <c r="D2420" s="25" t="s">
        <v>2910</v>
      </c>
      <c r="E2420" s="25" t="s">
        <v>53</v>
      </c>
      <c r="F2420" s="25" t="s">
        <v>54</v>
      </c>
      <c r="G2420" s="25" t="s">
        <v>990</v>
      </c>
      <c r="H2420" s="25" t="s">
        <v>56</v>
      </c>
      <c r="I2420" s="25" t="s">
        <v>56</v>
      </c>
      <c r="J2420" s="17"/>
      <c r="K2420" s="25" t="s">
        <v>65</v>
      </c>
      <c r="L2420" s="25" t="s">
        <v>71</v>
      </c>
      <c r="M2420" s="25" t="s">
        <v>67</v>
      </c>
      <c r="N2420" s="26">
        <v>0</v>
      </c>
      <c r="O2420" s="26">
        <v>0</v>
      </c>
      <c r="P2420" s="27">
        <v>0</v>
      </c>
      <c r="Q2420" s="18"/>
      <c r="R2420" s="29">
        <v>0</v>
      </c>
      <c r="S2420" s="29">
        <v>0</v>
      </c>
      <c r="T2420" s="30">
        <v>0</v>
      </c>
      <c r="U2420" s="19"/>
      <c r="V2420" s="26">
        <v>0</v>
      </c>
      <c r="W2420" s="26">
        <v>0</v>
      </c>
      <c r="X2420" s="27">
        <v>0</v>
      </c>
      <c r="Y2420" s="18"/>
      <c r="Z2420" s="29">
        <v>0</v>
      </c>
      <c r="AA2420" s="29">
        <v>0</v>
      </c>
      <c r="AB2420" s="30">
        <v>0</v>
      </c>
      <c r="AC2420" s="19"/>
      <c r="AD2420" s="26">
        <v>0</v>
      </c>
      <c r="AE2420" s="26">
        <v>0</v>
      </c>
      <c r="AF2420" s="27">
        <v>0</v>
      </c>
      <c r="AG2420" s="18"/>
      <c r="AH2420" s="34">
        <v>0</v>
      </c>
      <c r="AI2420" s="34">
        <v>0</v>
      </c>
      <c r="AJ2420" s="34">
        <v>0</v>
      </c>
      <c r="AK2420" s="19"/>
      <c r="AL2420" s="35">
        <v>43672.041655092595</v>
      </c>
      <c r="AM2420" s="16"/>
    </row>
    <row r="2421" spans="1:39" ht="41.25" hidden="1" x14ac:dyDescent="0.25">
      <c r="A2421" s="25" t="s">
        <v>571</v>
      </c>
      <c r="B2421" s="25" t="s">
        <v>1040</v>
      </c>
      <c r="C2421" s="39">
        <v>315376</v>
      </c>
      <c r="D2421" s="25" t="s">
        <v>2863</v>
      </c>
      <c r="E2421" s="25" t="s">
        <v>53</v>
      </c>
      <c r="F2421" s="25" t="s">
        <v>54</v>
      </c>
      <c r="G2421" s="25" t="s">
        <v>75</v>
      </c>
      <c r="H2421" s="25" t="s">
        <v>1599</v>
      </c>
      <c r="I2421" s="25" t="s">
        <v>56</v>
      </c>
      <c r="J2421" s="17"/>
      <c r="K2421" s="25" t="s">
        <v>65</v>
      </c>
      <c r="L2421" s="25" t="s">
        <v>625</v>
      </c>
      <c r="M2421" s="25" t="s">
        <v>574</v>
      </c>
      <c r="N2421" s="26">
        <v>17787</v>
      </c>
      <c r="O2421" s="26">
        <v>8829.4699999999993</v>
      </c>
      <c r="P2421" s="27">
        <v>-8957.5300000000007</v>
      </c>
      <c r="Q2421" s="28">
        <v>-0.5035998200933266</v>
      </c>
      <c r="R2421" s="29">
        <v>3053</v>
      </c>
      <c r="S2421" s="29">
        <v>6572.98</v>
      </c>
      <c r="T2421" s="30">
        <v>3519.9799999999996</v>
      </c>
      <c r="U2421" s="31">
        <v>1.1529577464788732</v>
      </c>
      <c r="V2421" s="26">
        <v>753</v>
      </c>
      <c r="W2421" s="26">
        <v>1479.66</v>
      </c>
      <c r="X2421" s="27">
        <v>726.66000000000008</v>
      </c>
      <c r="Y2421" s="28">
        <v>0.96501992031872519</v>
      </c>
      <c r="Z2421" s="29">
        <v>0</v>
      </c>
      <c r="AA2421" s="29">
        <v>141.4</v>
      </c>
      <c r="AB2421" s="30">
        <v>141.4</v>
      </c>
      <c r="AC2421" s="19"/>
      <c r="AD2421" s="26">
        <v>13981</v>
      </c>
      <c r="AE2421" s="26">
        <v>635.42999999999995</v>
      </c>
      <c r="AF2421" s="27">
        <v>-13345.57</v>
      </c>
      <c r="AG2421" s="33">
        <v>-0.95455046134039045</v>
      </c>
      <c r="AH2421" s="34">
        <v>40</v>
      </c>
      <c r="AI2421" s="34">
        <v>86</v>
      </c>
      <c r="AJ2421" s="34">
        <v>46</v>
      </c>
      <c r="AK2421" s="32">
        <v>1.1499999999999999</v>
      </c>
      <c r="AL2421" s="35">
        <v>43483.041655092595</v>
      </c>
      <c r="AM2421" s="16"/>
    </row>
    <row r="2422" spans="1:39" ht="66" hidden="1" x14ac:dyDescent="0.25">
      <c r="A2422" s="25" t="s">
        <v>571</v>
      </c>
      <c r="B2422" s="25" t="s">
        <v>1043</v>
      </c>
      <c r="C2422" s="39">
        <v>315381</v>
      </c>
      <c r="D2422" s="25" t="s">
        <v>3222</v>
      </c>
      <c r="E2422" s="25" t="s">
        <v>53</v>
      </c>
      <c r="F2422" s="25" t="s">
        <v>63</v>
      </c>
      <c r="G2422" s="25" t="s">
        <v>56</v>
      </c>
      <c r="H2422" s="17"/>
      <c r="I2422" s="17"/>
      <c r="J2422" s="17"/>
      <c r="K2422" s="25" t="s">
        <v>65</v>
      </c>
      <c r="L2422" s="25" t="s">
        <v>1045</v>
      </c>
      <c r="M2422" s="25" t="s">
        <v>127</v>
      </c>
      <c r="N2422" s="26">
        <v>0</v>
      </c>
      <c r="O2422" s="26">
        <v>0</v>
      </c>
      <c r="P2422" s="27">
        <v>0</v>
      </c>
      <c r="Q2422" s="18"/>
      <c r="R2422" s="29">
        <v>0</v>
      </c>
      <c r="S2422" s="29">
        <v>0</v>
      </c>
      <c r="T2422" s="30">
        <v>0</v>
      </c>
      <c r="U2422" s="19"/>
      <c r="V2422" s="26">
        <v>0</v>
      </c>
      <c r="W2422" s="26">
        <v>0</v>
      </c>
      <c r="X2422" s="27">
        <v>0</v>
      </c>
      <c r="Y2422" s="18"/>
      <c r="Z2422" s="29">
        <v>0</v>
      </c>
      <c r="AA2422" s="29">
        <v>0</v>
      </c>
      <c r="AB2422" s="30">
        <v>0</v>
      </c>
      <c r="AC2422" s="19"/>
      <c r="AD2422" s="26">
        <v>0</v>
      </c>
      <c r="AE2422" s="26">
        <v>0</v>
      </c>
      <c r="AF2422" s="27">
        <v>0</v>
      </c>
      <c r="AG2422" s="18"/>
      <c r="AH2422" s="34">
        <v>0</v>
      </c>
      <c r="AI2422" s="34">
        <v>0</v>
      </c>
      <c r="AJ2422" s="34">
        <v>0</v>
      </c>
      <c r="AK2422" s="19"/>
      <c r="AL2422" s="35">
        <v>43568.041655092595</v>
      </c>
      <c r="AM2422" s="16"/>
    </row>
    <row r="2423" spans="1:39" ht="41.25" hidden="1" x14ac:dyDescent="0.25">
      <c r="A2423" s="25" t="s">
        <v>571</v>
      </c>
      <c r="B2423" s="25" t="s">
        <v>1040</v>
      </c>
      <c r="C2423" s="39">
        <v>315521</v>
      </c>
      <c r="D2423" s="25" t="s">
        <v>3133</v>
      </c>
      <c r="E2423" s="25" t="s">
        <v>53</v>
      </c>
      <c r="F2423" s="25" t="s">
        <v>54</v>
      </c>
      <c r="G2423" s="25" t="s">
        <v>990</v>
      </c>
      <c r="H2423" s="25" t="s">
        <v>56</v>
      </c>
      <c r="I2423" s="25" t="s">
        <v>56</v>
      </c>
      <c r="J2423" s="17"/>
      <c r="K2423" s="25" t="s">
        <v>65</v>
      </c>
      <c r="L2423" s="25" t="s">
        <v>600</v>
      </c>
      <c r="M2423" s="25" t="s">
        <v>67</v>
      </c>
      <c r="N2423" s="26">
        <v>155679.89000000001</v>
      </c>
      <c r="O2423" s="26">
        <v>159444.74</v>
      </c>
      <c r="P2423" s="27">
        <v>3764.8499999999767</v>
      </c>
      <c r="Q2423" s="28">
        <v>2.418327762179159E-2</v>
      </c>
      <c r="R2423" s="29">
        <v>13379.32</v>
      </c>
      <c r="S2423" s="29">
        <v>88921.18</v>
      </c>
      <c r="T2423" s="30">
        <v>75541.859999999986</v>
      </c>
      <c r="U2423" s="31">
        <v>5.6461658739009151</v>
      </c>
      <c r="V2423" s="26">
        <v>4473.96</v>
      </c>
      <c r="W2423" s="26">
        <v>66453.5</v>
      </c>
      <c r="X2423" s="27">
        <v>61979.54</v>
      </c>
      <c r="Y2423" s="28">
        <v>13.853396096522991</v>
      </c>
      <c r="Z2423" s="29">
        <v>2368.21</v>
      </c>
      <c r="AA2423" s="29">
        <v>319.76</v>
      </c>
      <c r="AB2423" s="30">
        <v>-2048.4499999999998</v>
      </c>
      <c r="AC2423" s="32">
        <v>-0.86497819027873368</v>
      </c>
      <c r="AD2423" s="26">
        <v>135458.4</v>
      </c>
      <c r="AE2423" s="26">
        <v>3750.3</v>
      </c>
      <c r="AF2423" s="27">
        <v>-131708.1</v>
      </c>
      <c r="AG2423" s="33">
        <v>-0.97231400931946643</v>
      </c>
      <c r="AH2423" s="34">
        <v>171</v>
      </c>
      <c r="AI2423" s="34">
        <v>167.25</v>
      </c>
      <c r="AJ2423" s="34">
        <v>-3.75</v>
      </c>
      <c r="AK2423" s="32">
        <v>-2.1929824561403508E-2</v>
      </c>
      <c r="AL2423" s="35">
        <v>43554.041655092595</v>
      </c>
      <c r="AM2423" s="16"/>
    </row>
    <row r="2424" spans="1:39" ht="49.5" hidden="1" x14ac:dyDescent="0.25">
      <c r="A2424" s="25" t="s">
        <v>571</v>
      </c>
      <c r="B2424" s="25" t="s">
        <v>1040</v>
      </c>
      <c r="C2424" s="39">
        <v>315692</v>
      </c>
      <c r="D2424" s="25" t="s">
        <v>2754</v>
      </c>
      <c r="E2424" s="25" t="s">
        <v>53</v>
      </c>
      <c r="F2424" s="25" t="s">
        <v>54</v>
      </c>
      <c r="G2424" s="25" t="s">
        <v>990</v>
      </c>
      <c r="H2424" s="25" t="s">
        <v>56</v>
      </c>
      <c r="I2424" s="25" t="s">
        <v>56</v>
      </c>
      <c r="J2424" s="17"/>
      <c r="K2424" s="25" t="s">
        <v>65</v>
      </c>
      <c r="L2424" s="25" t="s">
        <v>637</v>
      </c>
      <c r="M2424" s="25" t="s">
        <v>67</v>
      </c>
      <c r="N2424" s="26">
        <v>60794.02</v>
      </c>
      <c r="O2424" s="26">
        <v>54574.58</v>
      </c>
      <c r="P2424" s="27">
        <v>-6219.4399999999951</v>
      </c>
      <c r="Q2424" s="28">
        <v>-0.10230348313863757</v>
      </c>
      <c r="R2424" s="29">
        <v>8886.32</v>
      </c>
      <c r="S2424" s="29">
        <v>0</v>
      </c>
      <c r="T2424" s="30">
        <v>-8886.32</v>
      </c>
      <c r="U2424" s="31">
        <v>-1</v>
      </c>
      <c r="V2424" s="26">
        <v>687.84</v>
      </c>
      <c r="W2424" s="26">
        <v>0</v>
      </c>
      <c r="X2424" s="27">
        <v>-687.84</v>
      </c>
      <c r="Y2424" s="28">
        <v>-1</v>
      </c>
      <c r="Z2424" s="29">
        <v>548.94000000000005</v>
      </c>
      <c r="AA2424" s="29">
        <v>0</v>
      </c>
      <c r="AB2424" s="30">
        <v>-548.94000000000005</v>
      </c>
      <c r="AC2424" s="32">
        <v>-1</v>
      </c>
      <c r="AD2424" s="26">
        <v>50670.92</v>
      </c>
      <c r="AE2424" s="26">
        <v>0</v>
      </c>
      <c r="AF2424" s="27">
        <v>-50670.92</v>
      </c>
      <c r="AG2424" s="33">
        <v>-1</v>
      </c>
      <c r="AH2424" s="34">
        <v>126.5</v>
      </c>
      <c r="AI2424" s="34">
        <v>67</v>
      </c>
      <c r="AJ2424" s="34">
        <v>-59.5</v>
      </c>
      <c r="AK2424" s="32">
        <v>-0.47035573122529645</v>
      </c>
      <c r="AL2424" s="35">
        <v>43672.041655092595</v>
      </c>
      <c r="AM2424" s="16"/>
    </row>
    <row r="2425" spans="1:39" ht="41.25" hidden="1" x14ac:dyDescent="0.25">
      <c r="A2425" s="25" t="s">
        <v>571</v>
      </c>
      <c r="B2425" s="25" t="s">
        <v>1040</v>
      </c>
      <c r="C2425" s="39">
        <v>315723</v>
      </c>
      <c r="D2425" s="25" t="s">
        <v>2852</v>
      </c>
      <c r="E2425" s="25" t="s">
        <v>53</v>
      </c>
      <c r="F2425" s="25" t="s">
        <v>54</v>
      </c>
      <c r="G2425" s="25" t="s">
        <v>90</v>
      </c>
      <c r="H2425" s="25" t="s">
        <v>56</v>
      </c>
      <c r="I2425" s="25" t="s">
        <v>56</v>
      </c>
      <c r="J2425" s="17"/>
      <c r="K2425" s="25" t="s">
        <v>65</v>
      </c>
      <c r="L2425" s="25" t="s">
        <v>586</v>
      </c>
      <c r="M2425" s="25" t="s">
        <v>67</v>
      </c>
      <c r="N2425" s="26">
        <v>79356.23</v>
      </c>
      <c r="O2425" s="26">
        <v>36961.629999999997</v>
      </c>
      <c r="P2425" s="27">
        <v>-42394.6</v>
      </c>
      <c r="Q2425" s="28">
        <v>-0.53423152788382211</v>
      </c>
      <c r="R2425" s="29">
        <v>17710.16</v>
      </c>
      <c r="S2425" s="29">
        <v>27822.080000000002</v>
      </c>
      <c r="T2425" s="30">
        <v>10111.920000000002</v>
      </c>
      <c r="U2425" s="31">
        <v>0.57096717364495875</v>
      </c>
      <c r="V2425" s="26">
        <v>10405.02</v>
      </c>
      <c r="W2425" s="26">
        <v>8419.1299999999992</v>
      </c>
      <c r="X2425" s="27">
        <v>-1985.8900000000012</v>
      </c>
      <c r="Y2425" s="28">
        <v>-0.1908588354467364</v>
      </c>
      <c r="Z2425" s="29">
        <v>3130.05</v>
      </c>
      <c r="AA2425" s="29">
        <v>680.57</v>
      </c>
      <c r="AB2425" s="30">
        <v>-2449.48</v>
      </c>
      <c r="AC2425" s="32">
        <v>-0.78256896854682834</v>
      </c>
      <c r="AD2425" s="26">
        <v>48111</v>
      </c>
      <c r="AE2425" s="26">
        <v>39.85</v>
      </c>
      <c r="AF2425" s="27">
        <v>-48071.15</v>
      </c>
      <c r="AG2425" s="33">
        <v>-0.99917170709401182</v>
      </c>
      <c r="AH2425" s="34">
        <v>236</v>
      </c>
      <c r="AI2425" s="34">
        <v>292</v>
      </c>
      <c r="AJ2425" s="34">
        <v>56</v>
      </c>
      <c r="AK2425" s="32">
        <v>0.23728813559322035</v>
      </c>
      <c r="AL2425" s="35">
        <v>43498.041655092595</v>
      </c>
      <c r="AM2425" s="16"/>
    </row>
    <row r="2426" spans="1:39" ht="74.25" hidden="1" x14ac:dyDescent="0.25">
      <c r="A2426" s="25" t="s">
        <v>571</v>
      </c>
      <c r="B2426" s="25" t="s">
        <v>1040</v>
      </c>
      <c r="C2426" s="39">
        <v>315906</v>
      </c>
      <c r="D2426" s="25" t="s">
        <v>2931</v>
      </c>
      <c r="E2426" s="25" t="s">
        <v>53</v>
      </c>
      <c r="F2426" s="25" t="s">
        <v>54</v>
      </c>
      <c r="G2426" s="25" t="s">
        <v>75</v>
      </c>
      <c r="H2426" s="25" t="s">
        <v>56</v>
      </c>
      <c r="I2426" s="25" t="s">
        <v>56</v>
      </c>
      <c r="J2426" s="17"/>
      <c r="K2426" s="25" t="s">
        <v>65</v>
      </c>
      <c r="L2426" s="25" t="s">
        <v>600</v>
      </c>
      <c r="M2426" s="25" t="s">
        <v>67</v>
      </c>
      <c r="N2426" s="26">
        <v>59373.48</v>
      </c>
      <c r="O2426" s="26">
        <v>39661.360000000001</v>
      </c>
      <c r="P2426" s="27">
        <v>-19712.120000000003</v>
      </c>
      <c r="Q2426" s="28">
        <v>-0.33200209925374091</v>
      </c>
      <c r="R2426" s="29">
        <v>34981.949999999997</v>
      </c>
      <c r="S2426" s="29">
        <v>0</v>
      </c>
      <c r="T2426" s="30">
        <v>-34981.949999999997</v>
      </c>
      <c r="U2426" s="31">
        <v>-1</v>
      </c>
      <c r="V2426" s="26">
        <v>9863.98</v>
      </c>
      <c r="W2426" s="26">
        <v>0</v>
      </c>
      <c r="X2426" s="27">
        <v>-9863.98</v>
      </c>
      <c r="Y2426" s="28">
        <v>-1</v>
      </c>
      <c r="Z2426" s="29">
        <v>7440.05</v>
      </c>
      <c r="AA2426" s="29">
        <v>0</v>
      </c>
      <c r="AB2426" s="30">
        <v>-7440.05</v>
      </c>
      <c r="AC2426" s="32">
        <v>-1</v>
      </c>
      <c r="AD2426" s="26">
        <v>7087.5</v>
      </c>
      <c r="AE2426" s="26">
        <v>0</v>
      </c>
      <c r="AF2426" s="27">
        <v>-7087.5</v>
      </c>
      <c r="AG2426" s="33">
        <v>-1</v>
      </c>
      <c r="AH2426" s="34">
        <v>467</v>
      </c>
      <c r="AI2426" s="34">
        <v>254.25</v>
      </c>
      <c r="AJ2426" s="34">
        <v>-212.75</v>
      </c>
      <c r="AK2426" s="32">
        <v>-0.45556745182012848</v>
      </c>
      <c r="AL2426" s="35">
        <v>43504.041655092595</v>
      </c>
      <c r="AM2426" s="16"/>
    </row>
    <row r="2427" spans="1:39" ht="41.25" hidden="1" x14ac:dyDescent="0.25">
      <c r="A2427" s="25" t="s">
        <v>571</v>
      </c>
      <c r="B2427" s="25" t="s">
        <v>1040</v>
      </c>
      <c r="C2427" s="39">
        <v>315929</v>
      </c>
      <c r="D2427" s="25" t="s">
        <v>2891</v>
      </c>
      <c r="E2427" s="25" t="s">
        <v>53</v>
      </c>
      <c r="F2427" s="25" t="s">
        <v>54</v>
      </c>
      <c r="G2427" s="25" t="s">
        <v>75</v>
      </c>
      <c r="H2427" s="25" t="s">
        <v>56</v>
      </c>
      <c r="I2427" s="25" t="s">
        <v>56</v>
      </c>
      <c r="J2427" s="17"/>
      <c r="K2427" s="25" t="s">
        <v>65</v>
      </c>
      <c r="L2427" s="25" t="s">
        <v>600</v>
      </c>
      <c r="M2427" s="25" t="s">
        <v>67</v>
      </c>
      <c r="N2427" s="26">
        <v>29388.560000000001</v>
      </c>
      <c r="O2427" s="26">
        <v>20587.59</v>
      </c>
      <c r="P2427" s="27">
        <v>-8800.9700000000012</v>
      </c>
      <c r="Q2427" s="28">
        <v>-0.29946924925889534</v>
      </c>
      <c r="R2427" s="29">
        <v>14405.68</v>
      </c>
      <c r="S2427" s="29">
        <v>0</v>
      </c>
      <c r="T2427" s="30">
        <v>-14405.68</v>
      </c>
      <c r="U2427" s="31">
        <v>-1</v>
      </c>
      <c r="V2427" s="26">
        <v>8464.5</v>
      </c>
      <c r="W2427" s="26">
        <v>0</v>
      </c>
      <c r="X2427" s="27">
        <v>-8464.5</v>
      </c>
      <c r="Y2427" s="28">
        <v>-1</v>
      </c>
      <c r="Z2427" s="29">
        <v>2843.38</v>
      </c>
      <c r="AA2427" s="29">
        <v>0</v>
      </c>
      <c r="AB2427" s="30">
        <v>-2843.38</v>
      </c>
      <c r="AC2427" s="32">
        <v>-1</v>
      </c>
      <c r="AD2427" s="26">
        <v>3675</v>
      </c>
      <c r="AE2427" s="26">
        <v>0</v>
      </c>
      <c r="AF2427" s="27">
        <v>-3675</v>
      </c>
      <c r="AG2427" s="33">
        <v>-1</v>
      </c>
      <c r="AH2427" s="34">
        <v>193</v>
      </c>
      <c r="AI2427" s="34">
        <v>120.25</v>
      </c>
      <c r="AJ2427" s="34">
        <v>-72.75</v>
      </c>
      <c r="AK2427" s="32">
        <v>-0.37694300518134716</v>
      </c>
      <c r="AL2427" s="35">
        <v>43504.041655092595</v>
      </c>
      <c r="AM2427" s="16"/>
    </row>
    <row r="2428" spans="1:39" ht="49.5" hidden="1" x14ac:dyDescent="0.25">
      <c r="A2428" s="25" t="s">
        <v>571</v>
      </c>
      <c r="B2428" s="25" t="s">
        <v>1040</v>
      </c>
      <c r="C2428" s="39">
        <v>316139</v>
      </c>
      <c r="D2428" s="25" t="s">
        <v>2849</v>
      </c>
      <c r="E2428" s="25" t="s">
        <v>53</v>
      </c>
      <c r="F2428" s="25" t="s">
        <v>54</v>
      </c>
      <c r="G2428" s="25" t="s">
        <v>289</v>
      </c>
      <c r="H2428" s="17"/>
      <c r="I2428" s="17"/>
      <c r="J2428" s="17"/>
      <c r="K2428" s="25" t="s">
        <v>65</v>
      </c>
      <c r="L2428" s="25" t="s">
        <v>586</v>
      </c>
      <c r="M2428" s="25" t="s">
        <v>67</v>
      </c>
      <c r="N2428" s="26">
        <v>73111.48</v>
      </c>
      <c r="O2428" s="26">
        <v>0</v>
      </c>
      <c r="P2428" s="27">
        <v>-73111.48</v>
      </c>
      <c r="Q2428" s="28">
        <v>-1</v>
      </c>
      <c r="R2428" s="29">
        <v>14510.29</v>
      </c>
      <c r="S2428" s="29">
        <v>0</v>
      </c>
      <c r="T2428" s="30">
        <v>-14510.29</v>
      </c>
      <c r="U2428" s="31">
        <v>-1</v>
      </c>
      <c r="V2428" s="26">
        <v>20530.29</v>
      </c>
      <c r="W2428" s="26">
        <v>0</v>
      </c>
      <c r="X2428" s="27">
        <v>-20530.29</v>
      </c>
      <c r="Y2428" s="28">
        <v>-1</v>
      </c>
      <c r="Z2428" s="29">
        <v>2610.3000000000002</v>
      </c>
      <c r="AA2428" s="29">
        <v>0</v>
      </c>
      <c r="AB2428" s="30">
        <v>-2610.3000000000002</v>
      </c>
      <c r="AC2428" s="32">
        <v>-1</v>
      </c>
      <c r="AD2428" s="26">
        <v>35460.6</v>
      </c>
      <c r="AE2428" s="26">
        <v>0</v>
      </c>
      <c r="AF2428" s="27">
        <v>-35460.6</v>
      </c>
      <c r="AG2428" s="33">
        <v>-1</v>
      </c>
      <c r="AH2428" s="34">
        <v>193</v>
      </c>
      <c r="AI2428" s="34">
        <v>129.5</v>
      </c>
      <c r="AJ2428" s="34">
        <v>-63.5</v>
      </c>
      <c r="AK2428" s="32">
        <v>-0.32901554404145078</v>
      </c>
      <c r="AL2428" s="35">
        <v>43721.041655092595</v>
      </c>
      <c r="AM2428" s="16"/>
    </row>
    <row r="2429" spans="1:39" ht="41.25" hidden="1" x14ac:dyDescent="0.25">
      <c r="A2429" s="25" t="s">
        <v>571</v>
      </c>
      <c r="B2429" s="25" t="s">
        <v>1040</v>
      </c>
      <c r="C2429" s="39">
        <v>316185</v>
      </c>
      <c r="D2429" s="25" t="s">
        <v>3003</v>
      </c>
      <c r="E2429" s="25" t="s">
        <v>53</v>
      </c>
      <c r="F2429" s="25" t="s">
        <v>54</v>
      </c>
      <c r="G2429" s="25" t="s">
        <v>990</v>
      </c>
      <c r="H2429" s="25" t="s">
        <v>56</v>
      </c>
      <c r="I2429" s="25" t="s">
        <v>56</v>
      </c>
      <c r="J2429" s="17"/>
      <c r="K2429" s="25" t="s">
        <v>65</v>
      </c>
      <c r="L2429" s="25" t="s">
        <v>71</v>
      </c>
      <c r="M2429" s="25" t="s">
        <v>67</v>
      </c>
      <c r="N2429" s="26">
        <v>0</v>
      </c>
      <c r="O2429" s="26">
        <v>0</v>
      </c>
      <c r="P2429" s="27">
        <v>0</v>
      </c>
      <c r="Q2429" s="18"/>
      <c r="R2429" s="29">
        <v>0</v>
      </c>
      <c r="S2429" s="29">
        <v>0</v>
      </c>
      <c r="T2429" s="30">
        <v>0</v>
      </c>
      <c r="U2429" s="19"/>
      <c r="V2429" s="26">
        <v>0</v>
      </c>
      <c r="W2429" s="26">
        <v>0</v>
      </c>
      <c r="X2429" s="27">
        <v>0</v>
      </c>
      <c r="Y2429" s="18"/>
      <c r="Z2429" s="29">
        <v>0</v>
      </c>
      <c r="AA2429" s="29">
        <v>0</v>
      </c>
      <c r="AB2429" s="30">
        <v>0</v>
      </c>
      <c r="AC2429" s="19"/>
      <c r="AD2429" s="26">
        <v>0</v>
      </c>
      <c r="AE2429" s="26">
        <v>0</v>
      </c>
      <c r="AF2429" s="27">
        <v>0</v>
      </c>
      <c r="AG2429" s="18"/>
      <c r="AH2429" s="34">
        <v>0</v>
      </c>
      <c r="AI2429" s="34">
        <v>0</v>
      </c>
      <c r="AJ2429" s="34">
        <v>0</v>
      </c>
      <c r="AK2429" s="19"/>
      <c r="AL2429" s="35">
        <v>43672.041655092595</v>
      </c>
      <c r="AM2429" s="16"/>
    </row>
    <row r="2430" spans="1:39" ht="74.25" hidden="1" x14ac:dyDescent="0.25">
      <c r="A2430" s="25" t="s">
        <v>571</v>
      </c>
      <c r="B2430" s="25" t="s">
        <v>1040</v>
      </c>
      <c r="C2430" s="39">
        <v>316191</v>
      </c>
      <c r="D2430" s="25" t="s">
        <v>2739</v>
      </c>
      <c r="E2430" s="25" t="s">
        <v>53</v>
      </c>
      <c r="F2430" s="25" t="s">
        <v>63</v>
      </c>
      <c r="G2430" s="25" t="s">
        <v>56</v>
      </c>
      <c r="H2430" s="17"/>
      <c r="I2430" s="17"/>
      <c r="J2430" s="17"/>
      <c r="K2430" s="25" t="s">
        <v>65</v>
      </c>
      <c r="L2430" s="25" t="s">
        <v>146</v>
      </c>
      <c r="M2430" s="25" t="s">
        <v>127</v>
      </c>
      <c r="N2430" s="26">
        <v>0</v>
      </c>
      <c r="O2430" s="26">
        <v>0</v>
      </c>
      <c r="P2430" s="27">
        <v>0</v>
      </c>
      <c r="Q2430" s="18"/>
      <c r="R2430" s="29">
        <v>0</v>
      </c>
      <c r="S2430" s="29">
        <v>0</v>
      </c>
      <c r="T2430" s="30">
        <v>0</v>
      </c>
      <c r="U2430" s="19"/>
      <c r="V2430" s="26">
        <v>0</v>
      </c>
      <c r="W2430" s="26">
        <v>0</v>
      </c>
      <c r="X2430" s="27">
        <v>0</v>
      </c>
      <c r="Y2430" s="18"/>
      <c r="Z2430" s="29">
        <v>0</v>
      </c>
      <c r="AA2430" s="29">
        <v>0</v>
      </c>
      <c r="AB2430" s="30">
        <v>0</v>
      </c>
      <c r="AC2430" s="19"/>
      <c r="AD2430" s="26">
        <v>0</v>
      </c>
      <c r="AE2430" s="26">
        <v>0</v>
      </c>
      <c r="AF2430" s="27">
        <v>0</v>
      </c>
      <c r="AG2430" s="18"/>
      <c r="AH2430" s="34">
        <v>0</v>
      </c>
      <c r="AI2430" s="34">
        <v>0</v>
      </c>
      <c r="AJ2430" s="34">
        <v>0</v>
      </c>
      <c r="AK2430" s="19"/>
      <c r="AL2430" s="35">
        <v>43672.041655092595</v>
      </c>
      <c r="AM2430" s="16"/>
    </row>
    <row r="2431" spans="1:39" ht="24.75" hidden="1" x14ac:dyDescent="0.25">
      <c r="A2431" s="25" t="s">
        <v>571</v>
      </c>
      <c r="B2431" s="25" t="s">
        <v>1040</v>
      </c>
      <c r="C2431" s="39">
        <v>316270</v>
      </c>
      <c r="D2431" s="25" t="s">
        <v>2775</v>
      </c>
      <c r="E2431" s="25" t="s">
        <v>53</v>
      </c>
      <c r="F2431" s="25" t="s">
        <v>54</v>
      </c>
      <c r="G2431" s="25" t="s">
        <v>990</v>
      </c>
      <c r="H2431" s="25" t="s">
        <v>56</v>
      </c>
      <c r="I2431" s="25" t="s">
        <v>56</v>
      </c>
      <c r="J2431" s="17"/>
      <c r="K2431" s="25" t="s">
        <v>65</v>
      </c>
      <c r="L2431" s="25" t="s">
        <v>71</v>
      </c>
      <c r="M2431" s="25" t="s">
        <v>67</v>
      </c>
      <c r="N2431" s="26">
        <v>0</v>
      </c>
      <c r="O2431" s="26">
        <v>0</v>
      </c>
      <c r="P2431" s="27">
        <v>0</v>
      </c>
      <c r="Q2431" s="18"/>
      <c r="R2431" s="29">
        <v>0</v>
      </c>
      <c r="S2431" s="29">
        <v>0</v>
      </c>
      <c r="T2431" s="30">
        <v>0</v>
      </c>
      <c r="U2431" s="19"/>
      <c r="V2431" s="26">
        <v>0</v>
      </c>
      <c r="W2431" s="26">
        <v>0</v>
      </c>
      <c r="X2431" s="27">
        <v>0</v>
      </c>
      <c r="Y2431" s="18"/>
      <c r="Z2431" s="29">
        <v>0</v>
      </c>
      <c r="AA2431" s="29">
        <v>0</v>
      </c>
      <c r="AB2431" s="30">
        <v>0</v>
      </c>
      <c r="AC2431" s="19"/>
      <c r="AD2431" s="26">
        <v>0</v>
      </c>
      <c r="AE2431" s="26">
        <v>0</v>
      </c>
      <c r="AF2431" s="27">
        <v>0</v>
      </c>
      <c r="AG2431" s="18"/>
      <c r="AH2431" s="34">
        <v>0</v>
      </c>
      <c r="AI2431" s="34">
        <v>0</v>
      </c>
      <c r="AJ2431" s="34">
        <v>0</v>
      </c>
      <c r="AK2431" s="19"/>
      <c r="AL2431" s="35">
        <v>43672.041655092595</v>
      </c>
      <c r="AM2431" s="16"/>
    </row>
    <row r="2432" spans="1:39" ht="24.75" hidden="1" x14ac:dyDescent="0.25">
      <c r="A2432" s="25" t="s">
        <v>571</v>
      </c>
      <c r="B2432" s="25" t="s">
        <v>1040</v>
      </c>
      <c r="C2432" s="39">
        <v>316300</v>
      </c>
      <c r="D2432" s="25" t="s">
        <v>3141</v>
      </c>
      <c r="E2432" s="25" t="s">
        <v>53</v>
      </c>
      <c r="F2432" s="25" t="s">
        <v>63</v>
      </c>
      <c r="G2432" s="25" t="s">
        <v>56</v>
      </c>
      <c r="H2432" s="17"/>
      <c r="I2432" s="17"/>
      <c r="J2432" s="17"/>
      <c r="K2432" s="25" t="s">
        <v>65</v>
      </c>
      <c r="L2432" s="25" t="s">
        <v>625</v>
      </c>
      <c r="M2432" s="25" t="s">
        <v>127</v>
      </c>
      <c r="N2432" s="26">
        <v>0</v>
      </c>
      <c r="O2432" s="26">
        <v>0</v>
      </c>
      <c r="P2432" s="27">
        <v>0</v>
      </c>
      <c r="Q2432" s="18"/>
      <c r="R2432" s="29">
        <v>0</v>
      </c>
      <c r="S2432" s="29">
        <v>0</v>
      </c>
      <c r="T2432" s="30">
        <v>0</v>
      </c>
      <c r="U2432" s="19"/>
      <c r="V2432" s="26">
        <v>0</v>
      </c>
      <c r="W2432" s="26">
        <v>0</v>
      </c>
      <c r="X2432" s="27">
        <v>0</v>
      </c>
      <c r="Y2432" s="18"/>
      <c r="Z2432" s="29">
        <v>0</v>
      </c>
      <c r="AA2432" s="29">
        <v>0</v>
      </c>
      <c r="AB2432" s="30">
        <v>0</v>
      </c>
      <c r="AC2432" s="19"/>
      <c r="AD2432" s="26">
        <v>0</v>
      </c>
      <c r="AE2432" s="26">
        <v>0</v>
      </c>
      <c r="AF2432" s="27">
        <v>0</v>
      </c>
      <c r="AG2432" s="18"/>
      <c r="AH2432" s="34">
        <v>0</v>
      </c>
      <c r="AI2432" s="34">
        <v>0</v>
      </c>
      <c r="AJ2432" s="34">
        <v>0</v>
      </c>
      <c r="AK2432" s="19"/>
      <c r="AL2432" s="35">
        <v>43672.041655092595</v>
      </c>
      <c r="AM2432" s="16"/>
    </row>
    <row r="2433" spans="1:39" ht="41.25" hidden="1" x14ac:dyDescent="0.25">
      <c r="A2433" s="25" t="s">
        <v>571</v>
      </c>
      <c r="B2433" s="25" t="s">
        <v>1040</v>
      </c>
      <c r="C2433" s="39">
        <v>316314</v>
      </c>
      <c r="D2433" s="25" t="s">
        <v>2749</v>
      </c>
      <c r="E2433" s="25" t="s">
        <v>53</v>
      </c>
      <c r="F2433" s="25" t="s">
        <v>54</v>
      </c>
      <c r="G2433" s="25" t="s">
        <v>990</v>
      </c>
      <c r="H2433" s="25" t="s">
        <v>56</v>
      </c>
      <c r="I2433" s="25" t="s">
        <v>56</v>
      </c>
      <c r="J2433" s="17"/>
      <c r="K2433" s="25" t="s">
        <v>65</v>
      </c>
      <c r="L2433" s="25" t="s">
        <v>600</v>
      </c>
      <c r="M2433" s="25" t="s">
        <v>67</v>
      </c>
      <c r="N2433" s="26">
        <v>0</v>
      </c>
      <c r="O2433" s="26">
        <v>322679.59000000003</v>
      </c>
      <c r="P2433" s="27">
        <v>322679.59000000003</v>
      </c>
      <c r="Q2433" s="18"/>
      <c r="R2433" s="29">
        <v>0</v>
      </c>
      <c r="S2433" s="29">
        <v>115361.24</v>
      </c>
      <c r="T2433" s="30">
        <v>115361.24</v>
      </c>
      <c r="U2433" s="19"/>
      <c r="V2433" s="26">
        <v>0</v>
      </c>
      <c r="W2433" s="26">
        <v>199677.33</v>
      </c>
      <c r="X2433" s="27">
        <v>199677.33</v>
      </c>
      <c r="Y2433" s="18"/>
      <c r="Z2433" s="29">
        <v>0</v>
      </c>
      <c r="AA2433" s="29">
        <v>141.02000000000001</v>
      </c>
      <c r="AB2433" s="30">
        <v>141.02000000000001</v>
      </c>
      <c r="AC2433" s="19"/>
      <c r="AD2433" s="26">
        <v>0</v>
      </c>
      <c r="AE2433" s="26">
        <v>7500</v>
      </c>
      <c r="AF2433" s="27">
        <v>7500</v>
      </c>
      <c r="AG2433" s="18"/>
      <c r="AH2433" s="34">
        <v>0</v>
      </c>
      <c r="AI2433" s="34">
        <v>137</v>
      </c>
      <c r="AJ2433" s="34">
        <v>137</v>
      </c>
      <c r="AK2433" s="19"/>
      <c r="AL2433" s="35">
        <v>43672.041655092595</v>
      </c>
      <c r="AM2433" s="16"/>
    </row>
    <row r="2434" spans="1:39" ht="57.75" hidden="1" x14ac:dyDescent="0.25">
      <c r="A2434" s="25" t="s">
        <v>571</v>
      </c>
      <c r="B2434" s="25" t="s">
        <v>1040</v>
      </c>
      <c r="C2434" s="39">
        <v>316318</v>
      </c>
      <c r="D2434" s="25" t="s">
        <v>2771</v>
      </c>
      <c r="E2434" s="25" t="s">
        <v>53</v>
      </c>
      <c r="F2434" s="25" t="s">
        <v>54</v>
      </c>
      <c r="G2434" s="25" t="s">
        <v>990</v>
      </c>
      <c r="H2434" s="25" t="s">
        <v>56</v>
      </c>
      <c r="I2434" s="25" t="s">
        <v>56</v>
      </c>
      <c r="J2434" s="17"/>
      <c r="K2434" s="25" t="s">
        <v>65</v>
      </c>
      <c r="L2434" s="25" t="s">
        <v>637</v>
      </c>
      <c r="M2434" s="25" t="s">
        <v>67</v>
      </c>
      <c r="N2434" s="26">
        <v>84116.13</v>
      </c>
      <c r="O2434" s="26">
        <v>0</v>
      </c>
      <c r="P2434" s="27">
        <v>-84116.13</v>
      </c>
      <c r="Q2434" s="28">
        <v>-1</v>
      </c>
      <c r="R2434" s="29">
        <v>13818.32</v>
      </c>
      <c r="S2434" s="29">
        <v>0</v>
      </c>
      <c r="T2434" s="30">
        <v>-13818.32</v>
      </c>
      <c r="U2434" s="31">
        <v>-1</v>
      </c>
      <c r="V2434" s="26">
        <v>2041.93</v>
      </c>
      <c r="W2434" s="26">
        <v>0</v>
      </c>
      <c r="X2434" s="27">
        <v>-2041.93</v>
      </c>
      <c r="Y2434" s="28">
        <v>-1</v>
      </c>
      <c r="Z2434" s="29">
        <v>2109.0300000000002</v>
      </c>
      <c r="AA2434" s="29">
        <v>0</v>
      </c>
      <c r="AB2434" s="30">
        <v>-2109.0300000000002</v>
      </c>
      <c r="AC2434" s="32">
        <v>-1</v>
      </c>
      <c r="AD2434" s="26">
        <v>66146.850000000006</v>
      </c>
      <c r="AE2434" s="26">
        <v>0</v>
      </c>
      <c r="AF2434" s="27">
        <v>-66146.850000000006</v>
      </c>
      <c r="AG2434" s="33">
        <v>-1</v>
      </c>
      <c r="AH2434" s="34">
        <v>186</v>
      </c>
      <c r="AI2434" s="34">
        <v>0</v>
      </c>
      <c r="AJ2434" s="34">
        <v>-186</v>
      </c>
      <c r="AK2434" s="32">
        <v>-1</v>
      </c>
      <c r="AL2434" s="35">
        <v>43672.041655092595</v>
      </c>
      <c r="AM2434" s="16"/>
    </row>
    <row r="2435" spans="1:39" ht="24.75" hidden="1" x14ac:dyDescent="0.25">
      <c r="A2435" s="25" t="s">
        <v>571</v>
      </c>
      <c r="B2435" s="25" t="s">
        <v>1040</v>
      </c>
      <c r="C2435" s="39">
        <v>316392</v>
      </c>
      <c r="D2435" s="25" t="s">
        <v>2927</v>
      </c>
      <c r="E2435" s="25" t="s">
        <v>53</v>
      </c>
      <c r="F2435" s="25" t="s">
        <v>54</v>
      </c>
      <c r="G2435" s="25" t="s">
        <v>75</v>
      </c>
      <c r="H2435" s="25" t="s">
        <v>56</v>
      </c>
      <c r="I2435" s="25" t="s">
        <v>56</v>
      </c>
      <c r="J2435" s="17"/>
      <c r="K2435" s="25" t="s">
        <v>65</v>
      </c>
      <c r="L2435" s="25" t="s">
        <v>71</v>
      </c>
      <c r="M2435" s="25" t="s">
        <v>67</v>
      </c>
      <c r="N2435" s="26">
        <v>34735.300000000003</v>
      </c>
      <c r="O2435" s="26">
        <v>28784.87</v>
      </c>
      <c r="P2435" s="27">
        <v>-5950.4300000000039</v>
      </c>
      <c r="Q2435" s="28">
        <v>-0.17130786260662795</v>
      </c>
      <c r="R2435" s="29">
        <v>8617.56</v>
      </c>
      <c r="S2435" s="29">
        <v>10957.67</v>
      </c>
      <c r="T2435" s="30">
        <v>2340.1100000000006</v>
      </c>
      <c r="U2435" s="31">
        <v>0.27155134399992581</v>
      </c>
      <c r="V2435" s="26">
        <v>14490</v>
      </c>
      <c r="W2435" s="26">
        <v>15563.09</v>
      </c>
      <c r="X2435" s="27">
        <v>1073.0900000000001</v>
      </c>
      <c r="Y2435" s="28">
        <v>7.4057280883367854E-2</v>
      </c>
      <c r="Z2435" s="29">
        <v>2217.6</v>
      </c>
      <c r="AA2435" s="29">
        <v>2234.56</v>
      </c>
      <c r="AB2435" s="30">
        <v>16.960000000000036</v>
      </c>
      <c r="AC2435" s="32">
        <v>7.6479076479076648E-3</v>
      </c>
      <c r="AD2435" s="26">
        <v>5250</v>
      </c>
      <c r="AE2435" s="26">
        <v>29.55</v>
      </c>
      <c r="AF2435" s="27">
        <v>-5220.45</v>
      </c>
      <c r="AG2435" s="33">
        <v>-0.99437142857142857</v>
      </c>
      <c r="AH2435" s="34">
        <v>136</v>
      </c>
      <c r="AI2435" s="34">
        <v>115</v>
      </c>
      <c r="AJ2435" s="34">
        <v>-21</v>
      </c>
      <c r="AK2435" s="32">
        <v>-0.15441176470588236</v>
      </c>
      <c r="AL2435" s="35">
        <v>43497.041655092595</v>
      </c>
      <c r="AM2435" s="16"/>
    </row>
    <row r="2436" spans="1:39" ht="49.5" hidden="1" x14ac:dyDescent="0.25">
      <c r="A2436" s="25" t="s">
        <v>571</v>
      </c>
      <c r="B2436" s="25" t="s">
        <v>1040</v>
      </c>
      <c r="C2436" s="39">
        <v>316428</v>
      </c>
      <c r="D2436" s="25" t="s">
        <v>2829</v>
      </c>
      <c r="E2436" s="25" t="s">
        <v>53</v>
      </c>
      <c r="F2436" s="25" t="s">
        <v>54</v>
      </c>
      <c r="G2436" s="25" t="s">
        <v>75</v>
      </c>
      <c r="H2436" s="25" t="s">
        <v>827</v>
      </c>
      <c r="I2436" s="25" t="s">
        <v>56</v>
      </c>
      <c r="J2436" s="17"/>
      <c r="K2436" s="25" t="s">
        <v>65</v>
      </c>
      <c r="L2436" s="25" t="s">
        <v>2830</v>
      </c>
      <c r="M2436" s="25" t="s">
        <v>2831</v>
      </c>
      <c r="N2436" s="26">
        <v>974628</v>
      </c>
      <c r="O2436" s="26">
        <v>838310.25</v>
      </c>
      <c r="P2436" s="27">
        <v>-136317.75</v>
      </c>
      <c r="Q2436" s="28">
        <v>-0.13986644134993043</v>
      </c>
      <c r="R2436" s="29">
        <v>21059</v>
      </c>
      <c r="S2436" s="29">
        <v>48939.98</v>
      </c>
      <c r="T2436" s="30">
        <v>27880.980000000003</v>
      </c>
      <c r="U2436" s="31">
        <v>1.3239460563179639</v>
      </c>
      <c r="V2436" s="26">
        <v>0</v>
      </c>
      <c r="W2436" s="26">
        <v>109703.2</v>
      </c>
      <c r="X2436" s="27">
        <v>109703.2</v>
      </c>
      <c r="Y2436" s="18"/>
      <c r="Z2436" s="29">
        <v>3696</v>
      </c>
      <c r="AA2436" s="29">
        <v>0</v>
      </c>
      <c r="AB2436" s="30">
        <v>-3696</v>
      </c>
      <c r="AC2436" s="32">
        <v>-1</v>
      </c>
      <c r="AD2436" s="26">
        <v>949873</v>
      </c>
      <c r="AE2436" s="26">
        <v>679667.07</v>
      </c>
      <c r="AF2436" s="27">
        <v>-270205.93000000005</v>
      </c>
      <c r="AG2436" s="33">
        <v>-0.28446532325900414</v>
      </c>
      <c r="AH2436" s="34">
        <v>280</v>
      </c>
      <c r="AI2436" s="34">
        <v>102.5</v>
      </c>
      <c r="AJ2436" s="34">
        <v>-177.5</v>
      </c>
      <c r="AK2436" s="32">
        <v>-0.6339285714285714</v>
      </c>
      <c r="AL2436" s="35">
        <v>43468.041655092595</v>
      </c>
      <c r="AM2436" s="16"/>
    </row>
    <row r="2437" spans="1:39" ht="41.25" hidden="1" x14ac:dyDescent="0.25">
      <c r="A2437" s="25" t="s">
        <v>571</v>
      </c>
      <c r="B2437" s="25" t="s">
        <v>1040</v>
      </c>
      <c r="C2437" s="39">
        <v>316464</v>
      </c>
      <c r="D2437" s="25" t="s">
        <v>2907</v>
      </c>
      <c r="E2437" s="25" t="s">
        <v>53</v>
      </c>
      <c r="F2437" s="25" t="s">
        <v>54</v>
      </c>
      <c r="G2437" s="25" t="s">
        <v>990</v>
      </c>
      <c r="H2437" s="25" t="s">
        <v>56</v>
      </c>
      <c r="I2437" s="25" t="s">
        <v>56</v>
      </c>
      <c r="J2437" s="17"/>
      <c r="K2437" s="25" t="s">
        <v>65</v>
      </c>
      <c r="L2437" s="25" t="s">
        <v>71</v>
      </c>
      <c r="M2437" s="25" t="s">
        <v>67</v>
      </c>
      <c r="N2437" s="26">
        <v>0</v>
      </c>
      <c r="O2437" s="26">
        <v>0</v>
      </c>
      <c r="P2437" s="27">
        <v>0</v>
      </c>
      <c r="Q2437" s="18"/>
      <c r="R2437" s="29">
        <v>0</v>
      </c>
      <c r="S2437" s="29">
        <v>0</v>
      </c>
      <c r="T2437" s="30">
        <v>0</v>
      </c>
      <c r="U2437" s="19"/>
      <c r="V2437" s="26">
        <v>0</v>
      </c>
      <c r="W2437" s="26">
        <v>0</v>
      </c>
      <c r="X2437" s="27">
        <v>0</v>
      </c>
      <c r="Y2437" s="18"/>
      <c r="Z2437" s="29">
        <v>0</v>
      </c>
      <c r="AA2437" s="29">
        <v>0</v>
      </c>
      <c r="AB2437" s="30">
        <v>0</v>
      </c>
      <c r="AC2437" s="19"/>
      <c r="AD2437" s="26">
        <v>0</v>
      </c>
      <c r="AE2437" s="26">
        <v>0</v>
      </c>
      <c r="AF2437" s="27">
        <v>0</v>
      </c>
      <c r="AG2437" s="18"/>
      <c r="AH2437" s="34">
        <v>0</v>
      </c>
      <c r="AI2437" s="34">
        <v>0</v>
      </c>
      <c r="AJ2437" s="34">
        <v>0</v>
      </c>
      <c r="AK2437" s="19"/>
      <c r="AL2437" s="35">
        <v>43672.041655092595</v>
      </c>
      <c r="AM2437" s="16"/>
    </row>
    <row r="2438" spans="1:39" ht="49.5" hidden="1" x14ac:dyDescent="0.25">
      <c r="A2438" s="25" t="s">
        <v>571</v>
      </c>
      <c r="B2438" s="25" t="s">
        <v>1040</v>
      </c>
      <c r="C2438" s="39">
        <v>316511</v>
      </c>
      <c r="D2438" s="25" t="s">
        <v>2758</v>
      </c>
      <c r="E2438" s="25" t="s">
        <v>53</v>
      </c>
      <c r="F2438" s="25" t="s">
        <v>54</v>
      </c>
      <c r="G2438" s="25" t="s">
        <v>990</v>
      </c>
      <c r="H2438" s="25" t="s">
        <v>56</v>
      </c>
      <c r="I2438" s="25" t="s">
        <v>56</v>
      </c>
      <c r="J2438" s="17"/>
      <c r="K2438" s="25" t="s">
        <v>65</v>
      </c>
      <c r="L2438" s="25" t="s">
        <v>86</v>
      </c>
      <c r="M2438" s="25" t="s">
        <v>67</v>
      </c>
      <c r="N2438" s="26">
        <v>311187.56</v>
      </c>
      <c r="O2438" s="26">
        <v>269384.73</v>
      </c>
      <c r="P2438" s="27">
        <v>-41802.830000000016</v>
      </c>
      <c r="Q2438" s="28">
        <v>-0.13433322977306683</v>
      </c>
      <c r="R2438" s="29">
        <v>0</v>
      </c>
      <c r="S2438" s="29">
        <v>0</v>
      </c>
      <c r="T2438" s="30">
        <v>0</v>
      </c>
      <c r="U2438" s="19"/>
      <c r="V2438" s="26">
        <v>0</v>
      </c>
      <c r="W2438" s="26">
        <v>0</v>
      </c>
      <c r="X2438" s="27">
        <v>0</v>
      </c>
      <c r="Y2438" s="18"/>
      <c r="Z2438" s="29">
        <v>3499.76</v>
      </c>
      <c r="AA2438" s="29">
        <v>0</v>
      </c>
      <c r="AB2438" s="30">
        <v>-3499.76</v>
      </c>
      <c r="AC2438" s="32">
        <v>-1</v>
      </c>
      <c r="AD2438" s="26">
        <v>307687.8</v>
      </c>
      <c r="AE2438" s="26">
        <v>0</v>
      </c>
      <c r="AF2438" s="27">
        <v>-307687.8</v>
      </c>
      <c r="AG2438" s="33">
        <v>-1</v>
      </c>
      <c r="AH2438" s="34">
        <v>368.7</v>
      </c>
      <c r="AI2438" s="34">
        <v>241</v>
      </c>
      <c r="AJ2438" s="34">
        <v>-127.69999999999999</v>
      </c>
      <c r="AK2438" s="32">
        <v>-0.34635204773528611</v>
      </c>
      <c r="AL2438" s="35">
        <v>43672.041655092595</v>
      </c>
      <c r="AM2438" s="16"/>
    </row>
    <row r="2439" spans="1:39" ht="41.25" hidden="1" x14ac:dyDescent="0.25">
      <c r="A2439" s="25" t="s">
        <v>571</v>
      </c>
      <c r="B2439" s="25" t="s">
        <v>1040</v>
      </c>
      <c r="C2439" s="39">
        <v>316549</v>
      </c>
      <c r="D2439" s="25" t="s">
        <v>3073</v>
      </c>
      <c r="E2439" s="25" t="s">
        <v>53</v>
      </c>
      <c r="F2439" s="25" t="s">
        <v>54</v>
      </c>
      <c r="G2439" s="25" t="s">
        <v>75</v>
      </c>
      <c r="H2439" s="25" t="s">
        <v>1599</v>
      </c>
      <c r="I2439" s="25" t="s">
        <v>56</v>
      </c>
      <c r="J2439" s="17"/>
      <c r="K2439" s="25" t="s">
        <v>65</v>
      </c>
      <c r="L2439" s="25" t="s">
        <v>146</v>
      </c>
      <c r="M2439" s="25" t="s">
        <v>574</v>
      </c>
      <c r="N2439" s="26">
        <v>14646</v>
      </c>
      <c r="O2439" s="26">
        <v>9943.48</v>
      </c>
      <c r="P2439" s="27">
        <v>-4702.5200000000004</v>
      </c>
      <c r="Q2439" s="28">
        <v>-0.32107879284446267</v>
      </c>
      <c r="R2439" s="29">
        <v>4370</v>
      </c>
      <c r="S2439" s="29">
        <v>2742.05</v>
      </c>
      <c r="T2439" s="30">
        <v>-1627.9499999999998</v>
      </c>
      <c r="U2439" s="31">
        <v>-0.37252860411899308</v>
      </c>
      <c r="V2439" s="26">
        <v>2983</v>
      </c>
      <c r="W2439" s="26">
        <v>2382.58</v>
      </c>
      <c r="X2439" s="27">
        <v>-600.42000000000007</v>
      </c>
      <c r="Y2439" s="28">
        <v>-0.20128059001005702</v>
      </c>
      <c r="Z2439" s="29">
        <v>883</v>
      </c>
      <c r="AA2439" s="29">
        <v>303.99</v>
      </c>
      <c r="AB2439" s="30">
        <v>-579.01</v>
      </c>
      <c r="AC2439" s="32">
        <v>-0.65573046432616078</v>
      </c>
      <c r="AD2439" s="26">
        <v>6410</v>
      </c>
      <c r="AE2439" s="26">
        <v>4514.8599999999997</v>
      </c>
      <c r="AF2439" s="27">
        <v>-1895.1400000000003</v>
      </c>
      <c r="AG2439" s="33">
        <v>-0.2956536661466459</v>
      </c>
      <c r="AH2439" s="34">
        <v>58.23</v>
      </c>
      <c r="AI2439" s="34">
        <v>39.4</v>
      </c>
      <c r="AJ2439" s="34">
        <v>-18.829999999999998</v>
      </c>
      <c r="AK2439" s="32">
        <v>-0.32337283187360466</v>
      </c>
      <c r="AL2439" s="35">
        <v>43545.041655092595</v>
      </c>
      <c r="AM2439" s="16"/>
    </row>
    <row r="2440" spans="1:39" ht="33" hidden="1" x14ac:dyDescent="0.25">
      <c r="A2440" s="25" t="s">
        <v>571</v>
      </c>
      <c r="B2440" s="25" t="s">
        <v>1040</v>
      </c>
      <c r="C2440" s="39">
        <v>316581</v>
      </c>
      <c r="D2440" s="25" t="s">
        <v>3077</v>
      </c>
      <c r="E2440" s="25" t="s">
        <v>53</v>
      </c>
      <c r="F2440" s="25" t="s">
        <v>54</v>
      </c>
      <c r="G2440" s="25" t="s">
        <v>90</v>
      </c>
      <c r="H2440" s="25" t="s">
        <v>56</v>
      </c>
      <c r="I2440" s="25" t="s">
        <v>56</v>
      </c>
      <c r="J2440" s="17"/>
      <c r="K2440" s="25" t="s">
        <v>65</v>
      </c>
      <c r="L2440" s="25" t="s">
        <v>625</v>
      </c>
      <c r="M2440" s="25" t="s">
        <v>67</v>
      </c>
      <c r="N2440" s="26">
        <v>96870.93</v>
      </c>
      <c r="O2440" s="26">
        <v>98966.52</v>
      </c>
      <c r="P2440" s="27">
        <v>2095.5900000000111</v>
      </c>
      <c r="Q2440" s="28">
        <v>2.1632805631163148E-2</v>
      </c>
      <c r="R2440" s="29">
        <v>12280.1</v>
      </c>
      <c r="S2440" s="29">
        <v>66004.97</v>
      </c>
      <c r="T2440" s="30">
        <v>53724.87</v>
      </c>
      <c r="U2440" s="31">
        <v>4.374953787021278</v>
      </c>
      <c r="V2440" s="26">
        <v>2131.2800000000002</v>
      </c>
      <c r="W2440" s="26">
        <v>30147.34</v>
      </c>
      <c r="X2440" s="27">
        <v>28016.06</v>
      </c>
      <c r="Y2440" s="28">
        <v>13.145180361097555</v>
      </c>
      <c r="Z2440" s="29">
        <v>1893.05</v>
      </c>
      <c r="AA2440" s="29">
        <v>204.21</v>
      </c>
      <c r="AB2440" s="30">
        <v>-1688.84</v>
      </c>
      <c r="AC2440" s="32">
        <v>-0.8921264625868307</v>
      </c>
      <c r="AD2440" s="26">
        <v>80566.5</v>
      </c>
      <c r="AE2440" s="26">
        <v>2610</v>
      </c>
      <c r="AF2440" s="27">
        <v>-77956.5</v>
      </c>
      <c r="AG2440" s="33">
        <v>-0.96760440133306025</v>
      </c>
      <c r="AH2440" s="34">
        <v>162</v>
      </c>
      <c r="AI2440" s="34">
        <v>172.5</v>
      </c>
      <c r="AJ2440" s="34">
        <v>10.5</v>
      </c>
      <c r="AK2440" s="32">
        <v>6.4814814814814811E-2</v>
      </c>
      <c r="AL2440" s="35">
        <v>43550.041655092595</v>
      </c>
      <c r="AM2440" s="16"/>
    </row>
    <row r="2441" spans="1:39" ht="33" hidden="1" x14ac:dyDescent="0.25">
      <c r="A2441" s="25" t="s">
        <v>571</v>
      </c>
      <c r="B2441" s="25" t="s">
        <v>1040</v>
      </c>
      <c r="C2441" s="39">
        <v>316686</v>
      </c>
      <c r="D2441" s="25" t="s">
        <v>3051</v>
      </c>
      <c r="E2441" s="25" t="s">
        <v>53</v>
      </c>
      <c r="F2441" s="25" t="s">
        <v>54</v>
      </c>
      <c r="G2441" s="25" t="s">
        <v>990</v>
      </c>
      <c r="H2441" s="25" t="s">
        <v>56</v>
      </c>
      <c r="I2441" s="25" t="s">
        <v>56</v>
      </c>
      <c r="J2441" s="17"/>
      <c r="K2441" s="25" t="s">
        <v>65</v>
      </c>
      <c r="L2441" s="25" t="s">
        <v>71</v>
      </c>
      <c r="M2441" s="25" t="s">
        <v>67</v>
      </c>
      <c r="N2441" s="26">
        <v>0</v>
      </c>
      <c r="O2441" s="26">
        <v>0</v>
      </c>
      <c r="P2441" s="27">
        <v>0</v>
      </c>
      <c r="Q2441" s="18"/>
      <c r="R2441" s="29">
        <v>0</v>
      </c>
      <c r="S2441" s="29">
        <v>0</v>
      </c>
      <c r="T2441" s="30">
        <v>0</v>
      </c>
      <c r="U2441" s="19"/>
      <c r="V2441" s="26">
        <v>0</v>
      </c>
      <c r="W2441" s="26">
        <v>0</v>
      </c>
      <c r="X2441" s="27">
        <v>0</v>
      </c>
      <c r="Y2441" s="18"/>
      <c r="Z2441" s="29">
        <v>0</v>
      </c>
      <c r="AA2441" s="29">
        <v>0</v>
      </c>
      <c r="AB2441" s="30">
        <v>0</v>
      </c>
      <c r="AC2441" s="19"/>
      <c r="AD2441" s="26">
        <v>0</v>
      </c>
      <c r="AE2441" s="26">
        <v>0</v>
      </c>
      <c r="AF2441" s="27">
        <v>0</v>
      </c>
      <c r="AG2441" s="18"/>
      <c r="AH2441" s="34">
        <v>0</v>
      </c>
      <c r="AI2441" s="34">
        <v>0</v>
      </c>
      <c r="AJ2441" s="34">
        <v>0</v>
      </c>
      <c r="AK2441" s="19"/>
      <c r="AL2441" s="35">
        <v>43672.041655092595</v>
      </c>
      <c r="AM2441" s="16"/>
    </row>
    <row r="2442" spans="1:39" ht="41.25" hidden="1" x14ac:dyDescent="0.25">
      <c r="A2442" s="25" t="s">
        <v>571</v>
      </c>
      <c r="B2442" s="25" t="s">
        <v>1040</v>
      </c>
      <c r="C2442" s="39">
        <v>316717</v>
      </c>
      <c r="D2442" s="25" t="s">
        <v>2915</v>
      </c>
      <c r="E2442" s="25" t="s">
        <v>53</v>
      </c>
      <c r="F2442" s="25" t="s">
        <v>54</v>
      </c>
      <c r="G2442" s="25" t="s">
        <v>990</v>
      </c>
      <c r="H2442" s="25" t="s">
        <v>56</v>
      </c>
      <c r="I2442" s="25" t="s">
        <v>56</v>
      </c>
      <c r="J2442" s="17"/>
      <c r="K2442" s="25" t="s">
        <v>65</v>
      </c>
      <c r="L2442" s="25" t="s">
        <v>71</v>
      </c>
      <c r="M2442" s="25" t="s">
        <v>67</v>
      </c>
      <c r="N2442" s="26">
        <v>0</v>
      </c>
      <c r="O2442" s="26">
        <v>0</v>
      </c>
      <c r="P2442" s="27">
        <v>0</v>
      </c>
      <c r="Q2442" s="18"/>
      <c r="R2442" s="29">
        <v>0</v>
      </c>
      <c r="S2442" s="29">
        <v>0</v>
      </c>
      <c r="T2442" s="30">
        <v>0</v>
      </c>
      <c r="U2442" s="19"/>
      <c r="V2442" s="26">
        <v>0</v>
      </c>
      <c r="W2442" s="26">
        <v>0</v>
      </c>
      <c r="X2442" s="27">
        <v>0</v>
      </c>
      <c r="Y2442" s="18"/>
      <c r="Z2442" s="29">
        <v>0</v>
      </c>
      <c r="AA2442" s="29">
        <v>0</v>
      </c>
      <c r="AB2442" s="30">
        <v>0</v>
      </c>
      <c r="AC2442" s="19"/>
      <c r="AD2442" s="26">
        <v>0</v>
      </c>
      <c r="AE2442" s="26">
        <v>0</v>
      </c>
      <c r="AF2442" s="27">
        <v>0</v>
      </c>
      <c r="AG2442" s="18"/>
      <c r="AH2442" s="34">
        <v>0</v>
      </c>
      <c r="AI2442" s="34">
        <v>0</v>
      </c>
      <c r="AJ2442" s="34">
        <v>0</v>
      </c>
      <c r="AK2442" s="19"/>
      <c r="AL2442" s="35">
        <v>43672.041655092595</v>
      </c>
      <c r="AM2442" s="16"/>
    </row>
    <row r="2443" spans="1:39" ht="41.25" hidden="1" x14ac:dyDescent="0.25">
      <c r="A2443" s="25" t="s">
        <v>571</v>
      </c>
      <c r="B2443" s="25" t="s">
        <v>1040</v>
      </c>
      <c r="C2443" s="39">
        <v>316806</v>
      </c>
      <c r="D2443" s="25" t="s">
        <v>2985</v>
      </c>
      <c r="E2443" s="25" t="s">
        <v>53</v>
      </c>
      <c r="F2443" s="25" t="s">
        <v>54</v>
      </c>
      <c r="G2443" s="25" t="s">
        <v>90</v>
      </c>
      <c r="H2443" s="25" t="s">
        <v>56</v>
      </c>
      <c r="I2443" s="25" t="s">
        <v>56</v>
      </c>
      <c r="J2443" s="17"/>
      <c r="K2443" s="25" t="s">
        <v>65</v>
      </c>
      <c r="L2443" s="25" t="s">
        <v>77</v>
      </c>
      <c r="M2443" s="25" t="s">
        <v>67</v>
      </c>
      <c r="N2443" s="26">
        <v>44901.84</v>
      </c>
      <c r="O2443" s="26">
        <v>45862.65</v>
      </c>
      <c r="P2443" s="27">
        <v>960.81000000000495</v>
      </c>
      <c r="Q2443" s="28">
        <v>2.1398009524776825E-2</v>
      </c>
      <c r="R2443" s="29">
        <v>12101.08</v>
      </c>
      <c r="S2443" s="29">
        <v>22348.06</v>
      </c>
      <c r="T2443" s="30">
        <v>10246.980000000001</v>
      </c>
      <c r="U2443" s="31">
        <v>0.84678227067336154</v>
      </c>
      <c r="V2443" s="26">
        <v>21223.360000000001</v>
      </c>
      <c r="W2443" s="26">
        <v>20770.29</v>
      </c>
      <c r="X2443" s="27">
        <v>-453.06999999999971</v>
      </c>
      <c r="Y2443" s="28">
        <v>-2.1347703662379553E-2</v>
      </c>
      <c r="Z2443" s="29">
        <v>2252.25</v>
      </c>
      <c r="AA2443" s="29">
        <v>2744.3</v>
      </c>
      <c r="AB2443" s="30">
        <v>492.05000000000018</v>
      </c>
      <c r="AC2443" s="32">
        <v>0.21847041847041856</v>
      </c>
      <c r="AD2443" s="26">
        <v>9074.7099999999991</v>
      </c>
      <c r="AE2443" s="26">
        <v>0</v>
      </c>
      <c r="AF2443" s="27">
        <v>-9074.7099999999991</v>
      </c>
      <c r="AG2443" s="33">
        <v>-1</v>
      </c>
      <c r="AH2443" s="34">
        <v>162.5</v>
      </c>
      <c r="AI2443" s="34">
        <v>196</v>
      </c>
      <c r="AJ2443" s="34">
        <v>33.5</v>
      </c>
      <c r="AK2443" s="32">
        <v>0.20615384615384616</v>
      </c>
      <c r="AL2443" s="35">
        <v>43480.041655092595</v>
      </c>
      <c r="AM2443" s="16"/>
    </row>
    <row r="2444" spans="1:39" ht="41.25" hidden="1" x14ac:dyDescent="0.25">
      <c r="A2444" s="25" t="s">
        <v>571</v>
      </c>
      <c r="B2444" s="25" t="s">
        <v>1040</v>
      </c>
      <c r="C2444" s="39">
        <v>316841</v>
      </c>
      <c r="D2444" s="25" t="s">
        <v>2921</v>
      </c>
      <c r="E2444" s="25" t="s">
        <v>53</v>
      </c>
      <c r="F2444" s="25" t="s">
        <v>54</v>
      </c>
      <c r="G2444" s="25" t="s">
        <v>90</v>
      </c>
      <c r="H2444" s="25" t="s">
        <v>1599</v>
      </c>
      <c r="I2444" s="25" t="s">
        <v>56</v>
      </c>
      <c r="J2444" s="17"/>
      <c r="K2444" s="25" t="s">
        <v>65</v>
      </c>
      <c r="L2444" s="25" t="s">
        <v>146</v>
      </c>
      <c r="M2444" s="25" t="s">
        <v>574</v>
      </c>
      <c r="N2444" s="26">
        <v>13940</v>
      </c>
      <c r="O2444" s="26">
        <v>16727.82</v>
      </c>
      <c r="P2444" s="27">
        <v>2787.8199999999997</v>
      </c>
      <c r="Q2444" s="28">
        <v>0.19998708751793398</v>
      </c>
      <c r="R2444" s="29">
        <v>5528</v>
      </c>
      <c r="S2444" s="29">
        <v>8371.52</v>
      </c>
      <c r="T2444" s="30">
        <v>2843.5200000000004</v>
      </c>
      <c r="U2444" s="31">
        <v>0.51438494934876999</v>
      </c>
      <c r="V2444" s="26">
        <v>314</v>
      </c>
      <c r="W2444" s="26">
        <v>2003</v>
      </c>
      <c r="X2444" s="27">
        <v>1689</v>
      </c>
      <c r="Y2444" s="28">
        <v>5.3789808917197455</v>
      </c>
      <c r="Z2444" s="29">
        <v>1063</v>
      </c>
      <c r="AA2444" s="29">
        <v>0</v>
      </c>
      <c r="AB2444" s="30">
        <v>-1063</v>
      </c>
      <c r="AC2444" s="32">
        <v>-1</v>
      </c>
      <c r="AD2444" s="26">
        <v>7035</v>
      </c>
      <c r="AE2444" s="26">
        <v>6353.3</v>
      </c>
      <c r="AF2444" s="27">
        <v>-681.69999999999982</v>
      </c>
      <c r="AG2444" s="33">
        <v>-9.6901208244491804E-2</v>
      </c>
      <c r="AH2444" s="34">
        <v>66</v>
      </c>
      <c r="AI2444" s="34">
        <v>120</v>
      </c>
      <c r="AJ2444" s="34">
        <v>54</v>
      </c>
      <c r="AK2444" s="32">
        <v>0.81818181818181823</v>
      </c>
      <c r="AL2444" s="35">
        <v>43482.041655092595</v>
      </c>
      <c r="AM2444" s="16"/>
    </row>
    <row r="2445" spans="1:39" ht="57.75" hidden="1" x14ac:dyDescent="0.25">
      <c r="A2445" s="25" t="s">
        <v>571</v>
      </c>
      <c r="B2445" s="25" t="s">
        <v>1040</v>
      </c>
      <c r="C2445" s="39">
        <v>316894</v>
      </c>
      <c r="D2445" s="25" t="s">
        <v>2955</v>
      </c>
      <c r="E2445" s="25" t="s">
        <v>53</v>
      </c>
      <c r="F2445" s="25" t="s">
        <v>54</v>
      </c>
      <c r="G2445" s="25" t="s">
        <v>104</v>
      </c>
      <c r="H2445" s="25" t="s">
        <v>56</v>
      </c>
      <c r="I2445" s="25" t="s">
        <v>56</v>
      </c>
      <c r="J2445" s="17"/>
      <c r="K2445" s="25" t="s">
        <v>65</v>
      </c>
      <c r="L2445" s="25" t="s">
        <v>600</v>
      </c>
      <c r="M2445" s="25" t="s">
        <v>67</v>
      </c>
      <c r="N2445" s="26">
        <v>181666.76</v>
      </c>
      <c r="O2445" s="26">
        <v>192616.68</v>
      </c>
      <c r="P2445" s="27">
        <v>10949.919999999984</v>
      </c>
      <c r="Q2445" s="28">
        <v>6.0274758023977436E-2</v>
      </c>
      <c r="R2445" s="29">
        <v>23104.799999999999</v>
      </c>
      <c r="S2445" s="29">
        <v>0</v>
      </c>
      <c r="T2445" s="30">
        <v>-23104.799999999999</v>
      </c>
      <c r="U2445" s="31">
        <v>-1</v>
      </c>
      <c r="V2445" s="26">
        <v>2271.06</v>
      </c>
      <c r="W2445" s="26">
        <v>0</v>
      </c>
      <c r="X2445" s="27">
        <v>-2271.06</v>
      </c>
      <c r="Y2445" s="28">
        <v>-1</v>
      </c>
      <c r="Z2445" s="29">
        <v>2779.85</v>
      </c>
      <c r="AA2445" s="29">
        <v>0</v>
      </c>
      <c r="AB2445" s="30">
        <v>-2779.85</v>
      </c>
      <c r="AC2445" s="32">
        <v>-1</v>
      </c>
      <c r="AD2445" s="26">
        <v>153511.04999999999</v>
      </c>
      <c r="AE2445" s="26">
        <v>0</v>
      </c>
      <c r="AF2445" s="27">
        <v>-153511.04999999999</v>
      </c>
      <c r="AG2445" s="33">
        <v>-1</v>
      </c>
      <c r="AH2445" s="34">
        <v>299</v>
      </c>
      <c r="AI2445" s="34">
        <v>406</v>
      </c>
      <c r="AJ2445" s="34">
        <v>107</v>
      </c>
      <c r="AK2445" s="32">
        <v>0.35785953177257523</v>
      </c>
      <c r="AL2445" s="35">
        <v>43508.041655092595</v>
      </c>
      <c r="AM2445" s="16"/>
    </row>
    <row r="2446" spans="1:39" ht="33" hidden="1" x14ac:dyDescent="0.25">
      <c r="A2446" s="25" t="s">
        <v>571</v>
      </c>
      <c r="B2446" s="25" t="s">
        <v>1040</v>
      </c>
      <c r="C2446" s="39">
        <v>316911</v>
      </c>
      <c r="D2446" s="25" t="s">
        <v>2979</v>
      </c>
      <c r="E2446" s="25" t="s">
        <v>53</v>
      </c>
      <c r="F2446" s="25" t="s">
        <v>63</v>
      </c>
      <c r="G2446" s="25" t="s">
        <v>990</v>
      </c>
      <c r="H2446" s="25" t="s">
        <v>56</v>
      </c>
      <c r="I2446" s="17"/>
      <c r="J2446" s="17"/>
      <c r="K2446" s="25" t="s">
        <v>65</v>
      </c>
      <c r="L2446" s="25" t="s">
        <v>589</v>
      </c>
      <c r="M2446" s="25" t="s">
        <v>67</v>
      </c>
      <c r="N2446" s="26">
        <v>0</v>
      </c>
      <c r="O2446" s="26">
        <v>0</v>
      </c>
      <c r="P2446" s="27">
        <v>0</v>
      </c>
      <c r="Q2446" s="18"/>
      <c r="R2446" s="29">
        <v>0</v>
      </c>
      <c r="S2446" s="29">
        <v>0</v>
      </c>
      <c r="T2446" s="30">
        <v>0</v>
      </c>
      <c r="U2446" s="19"/>
      <c r="V2446" s="26">
        <v>0</v>
      </c>
      <c r="W2446" s="26">
        <v>0</v>
      </c>
      <c r="X2446" s="27">
        <v>0</v>
      </c>
      <c r="Y2446" s="18"/>
      <c r="Z2446" s="29">
        <v>0</v>
      </c>
      <c r="AA2446" s="29">
        <v>0</v>
      </c>
      <c r="AB2446" s="30">
        <v>0</v>
      </c>
      <c r="AC2446" s="19"/>
      <c r="AD2446" s="26">
        <v>0</v>
      </c>
      <c r="AE2446" s="26">
        <v>0</v>
      </c>
      <c r="AF2446" s="27">
        <v>0</v>
      </c>
      <c r="AG2446" s="18"/>
      <c r="AH2446" s="34">
        <v>0</v>
      </c>
      <c r="AI2446" s="34">
        <v>0</v>
      </c>
      <c r="AJ2446" s="34">
        <v>0</v>
      </c>
      <c r="AK2446" s="19"/>
      <c r="AL2446" s="35">
        <v>43672.041655092595</v>
      </c>
      <c r="AM2446" s="16"/>
    </row>
    <row r="2447" spans="1:39" ht="33" hidden="1" x14ac:dyDescent="0.25">
      <c r="A2447" s="25" t="s">
        <v>571</v>
      </c>
      <c r="B2447" s="25" t="s">
        <v>1040</v>
      </c>
      <c r="C2447" s="39">
        <v>316918</v>
      </c>
      <c r="D2447" s="25" t="s">
        <v>2881</v>
      </c>
      <c r="E2447" s="25" t="s">
        <v>53</v>
      </c>
      <c r="F2447" s="25" t="s">
        <v>54</v>
      </c>
      <c r="G2447" s="25" t="s">
        <v>289</v>
      </c>
      <c r="H2447" s="17"/>
      <c r="I2447" s="17"/>
      <c r="J2447" s="17"/>
      <c r="K2447" s="25" t="s">
        <v>65</v>
      </c>
      <c r="L2447" s="25" t="s">
        <v>71</v>
      </c>
      <c r="M2447" s="25" t="s">
        <v>67</v>
      </c>
      <c r="N2447" s="26">
        <v>32681.25</v>
      </c>
      <c r="O2447" s="26">
        <v>0</v>
      </c>
      <c r="P2447" s="27">
        <v>-32681.25</v>
      </c>
      <c r="Q2447" s="28">
        <v>-1</v>
      </c>
      <c r="R2447" s="29">
        <v>7722.75</v>
      </c>
      <c r="S2447" s="29">
        <v>0</v>
      </c>
      <c r="T2447" s="30">
        <v>-7722.75</v>
      </c>
      <c r="U2447" s="31">
        <v>-1</v>
      </c>
      <c r="V2447" s="26">
        <v>24150</v>
      </c>
      <c r="W2447" s="26">
        <v>0</v>
      </c>
      <c r="X2447" s="27">
        <v>-24150</v>
      </c>
      <c r="Y2447" s="28">
        <v>-1</v>
      </c>
      <c r="Z2447" s="29">
        <v>808.5</v>
      </c>
      <c r="AA2447" s="29">
        <v>0</v>
      </c>
      <c r="AB2447" s="30">
        <v>-808.5</v>
      </c>
      <c r="AC2447" s="32">
        <v>-1</v>
      </c>
      <c r="AD2447" s="26">
        <v>0</v>
      </c>
      <c r="AE2447" s="26">
        <v>0</v>
      </c>
      <c r="AF2447" s="27">
        <v>0</v>
      </c>
      <c r="AG2447" s="18"/>
      <c r="AH2447" s="34">
        <v>93</v>
      </c>
      <c r="AI2447" s="34">
        <v>67.5</v>
      </c>
      <c r="AJ2447" s="34">
        <v>-25.5</v>
      </c>
      <c r="AK2447" s="32">
        <v>-0.27419354838709675</v>
      </c>
      <c r="AL2447" s="35">
        <v>43721.041655092595</v>
      </c>
      <c r="AM2447" s="16"/>
    </row>
    <row r="2448" spans="1:39" ht="99" hidden="1" x14ac:dyDescent="0.25">
      <c r="A2448" s="25" t="s">
        <v>571</v>
      </c>
      <c r="B2448" s="25" t="s">
        <v>1040</v>
      </c>
      <c r="C2448" s="39">
        <v>316922</v>
      </c>
      <c r="D2448" s="25" t="s">
        <v>2896</v>
      </c>
      <c r="E2448" s="25" t="s">
        <v>53</v>
      </c>
      <c r="F2448" s="25" t="s">
        <v>54</v>
      </c>
      <c r="G2448" s="25" t="s">
        <v>191</v>
      </c>
      <c r="H2448" s="25" t="s">
        <v>724</v>
      </c>
      <c r="I2448" s="25" t="s">
        <v>90</v>
      </c>
      <c r="J2448" s="17"/>
      <c r="K2448" s="25" t="s">
        <v>65</v>
      </c>
      <c r="L2448" s="25" t="s">
        <v>780</v>
      </c>
      <c r="M2448" s="25" t="s">
        <v>613</v>
      </c>
      <c r="N2448" s="26">
        <v>143810</v>
      </c>
      <c r="O2448" s="26">
        <v>151770.20000000001</v>
      </c>
      <c r="P2448" s="27">
        <v>7960.2000000000116</v>
      </c>
      <c r="Q2448" s="28">
        <v>5.5352200820527164E-2</v>
      </c>
      <c r="R2448" s="29">
        <v>71640</v>
      </c>
      <c r="S2448" s="29">
        <v>23271.38</v>
      </c>
      <c r="T2448" s="30">
        <v>-48368.619999999995</v>
      </c>
      <c r="U2448" s="31">
        <v>-0.67516219988833048</v>
      </c>
      <c r="V2448" s="26">
        <v>1886</v>
      </c>
      <c r="W2448" s="26">
        <v>57364.82</v>
      </c>
      <c r="X2448" s="27">
        <v>55478.82</v>
      </c>
      <c r="Y2448" s="28">
        <v>29.416129374337221</v>
      </c>
      <c r="Z2448" s="29">
        <v>4066</v>
      </c>
      <c r="AA2448" s="29">
        <v>6865.22</v>
      </c>
      <c r="AB2448" s="30">
        <v>2799.2200000000003</v>
      </c>
      <c r="AC2448" s="32">
        <v>0.68844564682734877</v>
      </c>
      <c r="AD2448" s="26">
        <v>66218</v>
      </c>
      <c r="AE2448" s="26">
        <v>64268.78</v>
      </c>
      <c r="AF2448" s="27">
        <v>-1949.2200000000012</v>
      </c>
      <c r="AG2448" s="33">
        <v>-2.94364070192395E-2</v>
      </c>
      <c r="AH2448" s="34">
        <v>226</v>
      </c>
      <c r="AI2448" s="34">
        <v>281.5</v>
      </c>
      <c r="AJ2448" s="34">
        <v>55.5</v>
      </c>
      <c r="AK2448" s="32">
        <v>0.24557522123893805</v>
      </c>
      <c r="AL2448" s="35">
        <v>43508.041655092595</v>
      </c>
      <c r="AM2448" s="16"/>
    </row>
    <row r="2449" spans="1:39" ht="33" hidden="1" x14ac:dyDescent="0.25">
      <c r="A2449" s="25" t="s">
        <v>571</v>
      </c>
      <c r="B2449" s="25" t="s">
        <v>1040</v>
      </c>
      <c r="C2449" s="39">
        <v>316942</v>
      </c>
      <c r="D2449" s="25" t="s">
        <v>2833</v>
      </c>
      <c r="E2449" s="25" t="s">
        <v>53</v>
      </c>
      <c r="F2449" s="25" t="s">
        <v>54</v>
      </c>
      <c r="G2449" s="25" t="s">
        <v>990</v>
      </c>
      <c r="H2449" s="25" t="s">
        <v>56</v>
      </c>
      <c r="I2449" s="25" t="s">
        <v>56</v>
      </c>
      <c r="J2449" s="17"/>
      <c r="K2449" s="25" t="s">
        <v>65</v>
      </c>
      <c r="L2449" s="25" t="s">
        <v>1045</v>
      </c>
      <c r="M2449" s="25" t="s">
        <v>613</v>
      </c>
      <c r="N2449" s="26">
        <v>113970</v>
      </c>
      <c r="O2449" s="26">
        <v>166260.5</v>
      </c>
      <c r="P2449" s="27">
        <v>52290.5</v>
      </c>
      <c r="Q2449" s="28">
        <v>0.45880933579012023</v>
      </c>
      <c r="R2449" s="29">
        <v>9737</v>
      </c>
      <c r="S2449" s="29">
        <v>14083</v>
      </c>
      <c r="T2449" s="30">
        <v>4346</v>
      </c>
      <c r="U2449" s="31">
        <v>0.44633870802095099</v>
      </c>
      <c r="V2449" s="26">
        <v>412</v>
      </c>
      <c r="W2449" s="26">
        <v>25246.17</v>
      </c>
      <c r="X2449" s="27">
        <v>24834.17</v>
      </c>
      <c r="Y2449" s="28">
        <v>60.277111650485431</v>
      </c>
      <c r="Z2449" s="29">
        <v>1386</v>
      </c>
      <c r="AA2449" s="29">
        <v>385.45</v>
      </c>
      <c r="AB2449" s="30">
        <v>-1000.55</v>
      </c>
      <c r="AC2449" s="32">
        <v>-0.72189754689754682</v>
      </c>
      <c r="AD2449" s="26">
        <v>0</v>
      </c>
      <c r="AE2449" s="26">
        <v>126545.88</v>
      </c>
      <c r="AF2449" s="27">
        <v>126545.88</v>
      </c>
      <c r="AG2449" s="18"/>
      <c r="AH2449" s="34">
        <v>135</v>
      </c>
      <c r="AI2449" s="34">
        <v>221.5</v>
      </c>
      <c r="AJ2449" s="34">
        <v>86.5</v>
      </c>
      <c r="AK2449" s="32">
        <v>0.64074074074074072</v>
      </c>
      <c r="AL2449" s="35">
        <v>43672.041655092595</v>
      </c>
      <c r="AM2449" s="16"/>
    </row>
    <row r="2450" spans="1:39" ht="74.25" hidden="1" x14ac:dyDescent="0.25">
      <c r="A2450" s="25" t="s">
        <v>571</v>
      </c>
      <c r="B2450" s="25" t="s">
        <v>1040</v>
      </c>
      <c r="C2450" s="39">
        <v>316993</v>
      </c>
      <c r="D2450" s="25" t="s">
        <v>2851</v>
      </c>
      <c r="E2450" s="25" t="s">
        <v>53</v>
      </c>
      <c r="F2450" s="25" t="s">
        <v>54</v>
      </c>
      <c r="G2450" s="25" t="s">
        <v>990</v>
      </c>
      <c r="H2450" s="25" t="s">
        <v>56</v>
      </c>
      <c r="I2450" s="17"/>
      <c r="J2450" s="17"/>
      <c r="K2450" s="25" t="s">
        <v>65</v>
      </c>
      <c r="L2450" s="25" t="s">
        <v>600</v>
      </c>
      <c r="M2450" s="25" t="s">
        <v>67</v>
      </c>
      <c r="N2450" s="26">
        <v>0</v>
      </c>
      <c r="O2450" s="26">
        <v>0</v>
      </c>
      <c r="P2450" s="27">
        <v>0</v>
      </c>
      <c r="Q2450" s="18"/>
      <c r="R2450" s="29">
        <v>0</v>
      </c>
      <c r="S2450" s="29">
        <v>0</v>
      </c>
      <c r="T2450" s="30">
        <v>0</v>
      </c>
      <c r="U2450" s="19"/>
      <c r="V2450" s="26">
        <v>0</v>
      </c>
      <c r="W2450" s="26">
        <v>0</v>
      </c>
      <c r="X2450" s="27">
        <v>0</v>
      </c>
      <c r="Y2450" s="18"/>
      <c r="Z2450" s="29">
        <v>0</v>
      </c>
      <c r="AA2450" s="29">
        <v>0</v>
      </c>
      <c r="AB2450" s="30">
        <v>0</v>
      </c>
      <c r="AC2450" s="19"/>
      <c r="AD2450" s="26">
        <v>0</v>
      </c>
      <c r="AE2450" s="26">
        <v>0</v>
      </c>
      <c r="AF2450" s="27">
        <v>0</v>
      </c>
      <c r="AG2450" s="18"/>
      <c r="AH2450" s="34">
        <v>0</v>
      </c>
      <c r="AI2450" s="34">
        <v>0</v>
      </c>
      <c r="AJ2450" s="34">
        <v>0</v>
      </c>
      <c r="AK2450" s="19"/>
      <c r="AL2450" s="35">
        <v>43672.041655092595</v>
      </c>
      <c r="AM2450" s="16"/>
    </row>
    <row r="2451" spans="1:39" ht="66" hidden="1" x14ac:dyDescent="0.25">
      <c r="A2451" s="25" t="s">
        <v>571</v>
      </c>
      <c r="B2451" s="25" t="s">
        <v>1040</v>
      </c>
      <c r="C2451" s="39">
        <v>317008</v>
      </c>
      <c r="D2451" s="25" t="s">
        <v>3081</v>
      </c>
      <c r="E2451" s="25" t="s">
        <v>53</v>
      </c>
      <c r="F2451" s="25" t="s">
        <v>54</v>
      </c>
      <c r="G2451" s="25" t="s">
        <v>75</v>
      </c>
      <c r="H2451" s="25" t="s">
        <v>1599</v>
      </c>
      <c r="I2451" s="25" t="s">
        <v>56</v>
      </c>
      <c r="J2451" s="17"/>
      <c r="K2451" s="25" t="s">
        <v>65</v>
      </c>
      <c r="L2451" s="25" t="s">
        <v>146</v>
      </c>
      <c r="M2451" s="25" t="s">
        <v>574</v>
      </c>
      <c r="N2451" s="26">
        <v>33900</v>
      </c>
      <c r="O2451" s="26">
        <v>27332.65</v>
      </c>
      <c r="P2451" s="27">
        <v>-6567.3499999999985</v>
      </c>
      <c r="Q2451" s="28">
        <v>-0.19372713864306781</v>
      </c>
      <c r="R2451" s="29">
        <v>12750</v>
      </c>
      <c r="S2451" s="29">
        <v>10738.99</v>
      </c>
      <c r="T2451" s="30">
        <v>-2011.0100000000002</v>
      </c>
      <c r="U2451" s="31">
        <v>-0.15772627450980395</v>
      </c>
      <c r="V2451" s="26">
        <v>9238</v>
      </c>
      <c r="W2451" s="26">
        <v>8432.85</v>
      </c>
      <c r="X2451" s="27">
        <v>-805.14999999999964</v>
      </c>
      <c r="Y2451" s="28">
        <v>-8.7156310889802954E-2</v>
      </c>
      <c r="Z2451" s="29">
        <v>3486</v>
      </c>
      <c r="AA2451" s="29">
        <v>816.05</v>
      </c>
      <c r="AB2451" s="30">
        <v>-2669.95</v>
      </c>
      <c r="AC2451" s="32">
        <v>-0.76590648307515774</v>
      </c>
      <c r="AD2451" s="26">
        <v>8426</v>
      </c>
      <c r="AE2451" s="26">
        <v>7344.76</v>
      </c>
      <c r="AF2451" s="27">
        <v>-1081.2399999999998</v>
      </c>
      <c r="AG2451" s="33">
        <v>-0.12832186090671727</v>
      </c>
      <c r="AH2451" s="34">
        <v>170.9</v>
      </c>
      <c r="AI2451" s="34">
        <v>121.15</v>
      </c>
      <c r="AJ2451" s="34">
        <v>-49.75</v>
      </c>
      <c r="AK2451" s="32">
        <v>-0.29110590988882384</v>
      </c>
      <c r="AL2451" s="35">
        <v>43516.041655092595</v>
      </c>
      <c r="AM2451" s="16"/>
    </row>
    <row r="2452" spans="1:39" ht="74.25" hidden="1" x14ac:dyDescent="0.25">
      <c r="A2452" s="25" t="s">
        <v>571</v>
      </c>
      <c r="B2452" s="25" t="s">
        <v>1040</v>
      </c>
      <c r="C2452" s="39">
        <v>317040</v>
      </c>
      <c r="D2452" s="25" t="s">
        <v>2822</v>
      </c>
      <c r="E2452" s="25" t="s">
        <v>53</v>
      </c>
      <c r="F2452" s="25" t="s">
        <v>54</v>
      </c>
      <c r="G2452" s="25" t="s">
        <v>990</v>
      </c>
      <c r="H2452" s="25" t="s">
        <v>56</v>
      </c>
      <c r="I2452" s="25" t="s">
        <v>56</v>
      </c>
      <c r="J2452" s="17"/>
      <c r="K2452" s="25" t="s">
        <v>65</v>
      </c>
      <c r="L2452" s="25" t="s">
        <v>1117</v>
      </c>
      <c r="M2452" s="25" t="s">
        <v>67</v>
      </c>
      <c r="N2452" s="26">
        <v>0</v>
      </c>
      <c r="O2452" s="26">
        <v>0</v>
      </c>
      <c r="P2452" s="27">
        <v>0</v>
      </c>
      <c r="Q2452" s="18"/>
      <c r="R2452" s="29">
        <v>0</v>
      </c>
      <c r="S2452" s="29">
        <v>0</v>
      </c>
      <c r="T2452" s="30">
        <v>0</v>
      </c>
      <c r="U2452" s="19"/>
      <c r="V2452" s="26">
        <v>0</v>
      </c>
      <c r="W2452" s="26">
        <v>0</v>
      </c>
      <c r="X2452" s="27">
        <v>0</v>
      </c>
      <c r="Y2452" s="18"/>
      <c r="Z2452" s="29">
        <v>0</v>
      </c>
      <c r="AA2452" s="29">
        <v>0</v>
      </c>
      <c r="AB2452" s="30">
        <v>0</v>
      </c>
      <c r="AC2452" s="19"/>
      <c r="AD2452" s="26">
        <v>0</v>
      </c>
      <c r="AE2452" s="26">
        <v>0</v>
      </c>
      <c r="AF2452" s="27">
        <v>0</v>
      </c>
      <c r="AG2452" s="18"/>
      <c r="AH2452" s="34">
        <v>0</v>
      </c>
      <c r="AI2452" s="34">
        <v>0</v>
      </c>
      <c r="AJ2452" s="34">
        <v>0</v>
      </c>
      <c r="AK2452" s="19"/>
      <c r="AL2452" s="35">
        <v>43672.041655092595</v>
      </c>
      <c r="AM2452" s="16"/>
    </row>
    <row r="2453" spans="1:39" ht="57.75" hidden="1" x14ac:dyDescent="0.25">
      <c r="A2453" s="25" t="s">
        <v>571</v>
      </c>
      <c r="B2453" s="25" t="s">
        <v>1040</v>
      </c>
      <c r="C2453" s="39">
        <v>317075</v>
      </c>
      <c r="D2453" s="25" t="s">
        <v>3142</v>
      </c>
      <c r="E2453" s="25" t="s">
        <v>53</v>
      </c>
      <c r="F2453" s="25" t="s">
        <v>54</v>
      </c>
      <c r="G2453" s="25" t="s">
        <v>75</v>
      </c>
      <c r="H2453" s="25" t="s">
        <v>1599</v>
      </c>
      <c r="I2453" s="25" t="s">
        <v>56</v>
      </c>
      <c r="J2453" s="17"/>
      <c r="K2453" s="25" t="s">
        <v>65</v>
      </c>
      <c r="L2453" s="25" t="s">
        <v>146</v>
      </c>
      <c r="M2453" s="25" t="s">
        <v>574</v>
      </c>
      <c r="N2453" s="26">
        <v>7965</v>
      </c>
      <c r="O2453" s="26">
        <v>7821.24</v>
      </c>
      <c r="P2453" s="27">
        <v>-143.76000000000022</v>
      </c>
      <c r="Q2453" s="28">
        <v>-1.8048964218455772E-2</v>
      </c>
      <c r="R2453" s="29">
        <v>2226</v>
      </c>
      <c r="S2453" s="29">
        <v>2063.65</v>
      </c>
      <c r="T2453" s="30">
        <v>-162.34999999999991</v>
      </c>
      <c r="U2453" s="31">
        <v>-7.2933513027852614E-2</v>
      </c>
      <c r="V2453" s="26">
        <v>236</v>
      </c>
      <c r="W2453" s="26">
        <v>340</v>
      </c>
      <c r="X2453" s="27">
        <v>104</v>
      </c>
      <c r="Y2453" s="28">
        <v>0.44067796610169491</v>
      </c>
      <c r="Z2453" s="29">
        <v>336</v>
      </c>
      <c r="AA2453" s="29">
        <v>0</v>
      </c>
      <c r="AB2453" s="30">
        <v>-336</v>
      </c>
      <c r="AC2453" s="32">
        <v>-1</v>
      </c>
      <c r="AD2453" s="26">
        <v>5167</v>
      </c>
      <c r="AE2453" s="26">
        <v>5417.59</v>
      </c>
      <c r="AF2453" s="27">
        <v>250.59000000000015</v>
      </c>
      <c r="AG2453" s="33">
        <v>4.8498161408941386E-2</v>
      </c>
      <c r="AH2453" s="34">
        <v>29.53</v>
      </c>
      <c r="AI2453" s="34">
        <v>31.9</v>
      </c>
      <c r="AJ2453" s="34">
        <v>2.3699999999999974</v>
      </c>
      <c r="AK2453" s="32">
        <v>8.0257365391127572E-2</v>
      </c>
      <c r="AL2453" s="35">
        <v>43497.041655092595</v>
      </c>
      <c r="AM2453" s="16"/>
    </row>
    <row r="2454" spans="1:39" ht="33" hidden="1" x14ac:dyDescent="0.25">
      <c r="A2454" s="25" t="s">
        <v>571</v>
      </c>
      <c r="B2454" s="25" t="s">
        <v>1040</v>
      </c>
      <c r="C2454" s="39">
        <v>317081</v>
      </c>
      <c r="D2454" s="25" t="s">
        <v>2860</v>
      </c>
      <c r="E2454" s="25" t="s">
        <v>53</v>
      </c>
      <c r="F2454" s="25" t="s">
        <v>54</v>
      </c>
      <c r="G2454" s="25" t="s">
        <v>75</v>
      </c>
      <c r="H2454" s="25" t="s">
        <v>56</v>
      </c>
      <c r="I2454" s="25" t="s">
        <v>56</v>
      </c>
      <c r="J2454" s="17"/>
      <c r="K2454" s="25" t="s">
        <v>65</v>
      </c>
      <c r="L2454" s="25" t="s">
        <v>589</v>
      </c>
      <c r="M2454" s="25" t="s">
        <v>67</v>
      </c>
      <c r="N2454" s="26">
        <v>72576.62</v>
      </c>
      <c r="O2454" s="26">
        <v>38602.58</v>
      </c>
      <c r="P2454" s="27">
        <v>-33974.039999999994</v>
      </c>
      <c r="Q2454" s="28">
        <v>-0.46811273382530072</v>
      </c>
      <c r="R2454" s="29">
        <v>18489.080000000002</v>
      </c>
      <c r="S2454" s="29">
        <v>17463.79</v>
      </c>
      <c r="T2454" s="30">
        <v>-1025.2900000000009</v>
      </c>
      <c r="U2454" s="31">
        <v>-5.5453813818751432E-2</v>
      </c>
      <c r="V2454" s="26">
        <v>41524.39</v>
      </c>
      <c r="W2454" s="26">
        <v>18504.16</v>
      </c>
      <c r="X2454" s="27">
        <v>-23020.23</v>
      </c>
      <c r="Y2454" s="28">
        <v>-0.55437852308005009</v>
      </c>
      <c r="Z2454" s="29">
        <v>3361.05</v>
      </c>
      <c r="AA2454" s="29">
        <v>2634.63</v>
      </c>
      <c r="AB2454" s="30">
        <v>-726.42000000000007</v>
      </c>
      <c r="AC2454" s="32">
        <v>-0.21612888829383675</v>
      </c>
      <c r="AD2454" s="26">
        <v>0</v>
      </c>
      <c r="AE2454" s="26">
        <v>0</v>
      </c>
      <c r="AF2454" s="27">
        <v>0</v>
      </c>
      <c r="AG2454" s="18"/>
      <c r="AH2454" s="34">
        <v>227.5</v>
      </c>
      <c r="AI2454" s="34">
        <v>102.25</v>
      </c>
      <c r="AJ2454" s="34">
        <v>-125.25</v>
      </c>
      <c r="AK2454" s="32">
        <v>-0.55054945054945059</v>
      </c>
      <c r="AL2454" s="35">
        <v>43481.041655092595</v>
      </c>
      <c r="AM2454" s="16"/>
    </row>
    <row r="2455" spans="1:39" ht="82.5" hidden="1" x14ac:dyDescent="0.25">
      <c r="A2455" s="25" t="s">
        <v>571</v>
      </c>
      <c r="B2455" s="25" t="s">
        <v>1040</v>
      </c>
      <c r="C2455" s="39">
        <v>317115</v>
      </c>
      <c r="D2455" s="25" t="s">
        <v>2823</v>
      </c>
      <c r="E2455" s="25" t="s">
        <v>53</v>
      </c>
      <c r="F2455" s="25" t="s">
        <v>54</v>
      </c>
      <c r="G2455" s="17"/>
      <c r="H2455" s="25" t="s">
        <v>56</v>
      </c>
      <c r="I2455" s="25" t="s">
        <v>56</v>
      </c>
      <c r="J2455" s="17"/>
      <c r="K2455" s="25" t="s">
        <v>65</v>
      </c>
      <c r="L2455" s="25" t="s">
        <v>637</v>
      </c>
      <c r="M2455" s="25" t="s">
        <v>67</v>
      </c>
      <c r="N2455" s="26">
        <v>0</v>
      </c>
      <c r="O2455" s="26">
        <v>31577.27</v>
      </c>
      <c r="P2455" s="27">
        <v>31577.27</v>
      </c>
      <c r="Q2455" s="18"/>
      <c r="R2455" s="29">
        <v>0</v>
      </c>
      <c r="S2455" s="29">
        <v>30881.27</v>
      </c>
      <c r="T2455" s="30">
        <v>30881.27</v>
      </c>
      <c r="U2455" s="19"/>
      <c r="V2455" s="26">
        <v>0</v>
      </c>
      <c r="W2455" s="26">
        <v>696</v>
      </c>
      <c r="X2455" s="27">
        <v>696</v>
      </c>
      <c r="Y2455" s="18"/>
      <c r="Z2455" s="29">
        <v>0</v>
      </c>
      <c r="AA2455" s="29">
        <v>0</v>
      </c>
      <c r="AB2455" s="30">
        <v>0</v>
      </c>
      <c r="AC2455" s="19"/>
      <c r="AD2455" s="26">
        <v>0</v>
      </c>
      <c r="AE2455" s="26">
        <v>0</v>
      </c>
      <c r="AF2455" s="27">
        <v>0</v>
      </c>
      <c r="AG2455" s="18"/>
      <c r="AH2455" s="34">
        <v>0</v>
      </c>
      <c r="AI2455" s="34">
        <v>0</v>
      </c>
      <c r="AJ2455" s="34">
        <v>0</v>
      </c>
      <c r="AK2455" s="19"/>
      <c r="AL2455" s="35">
        <v>43672.041655092595</v>
      </c>
      <c r="AM2455" s="16"/>
    </row>
    <row r="2456" spans="1:39" ht="49.5" hidden="1" x14ac:dyDescent="0.25">
      <c r="A2456" s="25" t="s">
        <v>571</v>
      </c>
      <c r="B2456" s="25" t="s">
        <v>1040</v>
      </c>
      <c r="C2456" s="39">
        <v>317228</v>
      </c>
      <c r="D2456" s="25" t="s">
        <v>2798</v>
      </c>
      <c r="E2456" s="25" t="s">
        <v>53</v>
      </c>
      <c r="F2456" s="25" t="s">
        <v>54</v>
      </c>
      <c r="G2456" s="25" t="s">
        <v>75</v>
      </c>
      <c r="H2456" s="25" t="s">
        <v>56</v>
      </c>
      <c r="I2456" s="25" t="s">
        <v>56</v>
      </c>
      <c r="J2456" s="17"/>
      <c r="K2456" s="25" t="s">
        <v>65</v>
      </c>
      <c r="L2456" s="25" t="s">
        <v>2787</v>
      </c>
      <c r="M2456" s="25" t="s">
        <v>613</v>
      </c>
      <c r="N2456" s="26">
        <v>460856</v>
      </c>
      <c r="O2456" s="26">
        <v>495824.57</v>
      </c>
      <c r="P2456" s="27">
        <v>34968.570000000007</v>
      </c>
      <c r="Q2456" s="28">
        <v>7.5877432430086642E-2</v>
      </c>
      <c r="R2456" s="29">
        <v>44841</v>
      </c>
      <c r="S2456" s="29">
        <v>63206.3</v>
      </c>
      <c r="T2456" s="30">
        <v>18365.300000000003</v>
      </c>
      <c r="U2456" s="31">
        <v>0.40956490711625526</v>
      </c>
      <c r="V2456" s="26">
        <v>390255</v>
      </c>
      <c r="W2456" s="26">
        <v>377190.82</v>
      </c>
      <c r="X2456" s="27">
        <v>-13064.179999999993</v>
      </c>
      <c r="Y2456" s="28">
        <v>-3.3476009275986193E-2</v>
      </c>
      <c r="Z2456" s="29">
        <v>11002</v>
      </c>
      <c r="AA2456" s="29">
        <v>55427.45</v>
      </c>
      <c r="AB2456" s="30">
        <v>44425.45</v>
      </c>
      <c r="AC2456" s="32">
        <v>4.0379431012543172</v>
      </c>
      <c r="AD2456" s="26">
        <v>14758</v>
      </c>
      <c r="AE2456" s="26">
        <v>0</v>
      </c>
      <c r="AF2456" s="27">
        <v>-14758</v>
      </c>
      <c r="AG2456" s="33">
        <v>-1</v>
      </c>
      <c r="AH2456" s="34">
        <v>521.65</v>
      </c>
      <c r="AI2456" s="34">
        <v>477.5</v>
      </c>
      <c r="AJ2456" s="34">
        <v>-44.149999999999977</v>
      </c>
      <c r="AK2456" s="32">
        <v>-8.4635291862359782E-2</v>
      </c>
      <c r="AL2456" s="35">
        <v>43672.041655092595</v>
      </c>
      <c r="AM2456" s="16"/>
    </row>
    <row r="2457" spans="1:39" ht="33" hidden="1" x14ac:dyDescent="0.25">
      <c r="A2457" s="25" t="s">
        <v>571</v>
      </c>
      <c r="B2457" s="25" t="s">
        <v>1040</v>
      </c>
      <c r="C2457" s="39">
        <v>317235</v>
      </c>
      <c r="D2457" s="25" t="s">
        <v>2799</v>
      </c>
      <c r="E2457" s="25" t="s">
        <v>53</v>
      </c>
      <c r="F2457" s="25" t="s">
        <v>54</v>
      </c>
      <c r="G2457" s="25" t="s">
        <v>75</v>
      </c>
      <c r="H2457" s="25" t="s">
        <v>1576</v>
      </c>
      <c r="I2457" s="25" t="s">
        <v>56</v>
      </c>
      <c r="J2457" s="17"/>
      <c r="K2457" s="25" t="s">
        <v>65</v>
      </c>
      <c r="L2457" s="25" t="s">
        <v>2787</v>
      </c>
      <c r="M2457" s="25" t="s">
        <v>613</v>
      </c>
      <c r="N2457" s="26">
        <v>23641.25</v>
      </c>
      <c r="O2457" s="26">
        <v>8238.66</v>
      </c>
      <c r="P2457" s="27">
        <v>-15402.59</v>
      </c>
      <c r="Q2457" s="28">
        <v>-0.65151335060540372</v>
      </c>
      <c r="R2457" s="29">
        <v>2200</v>
      </c>
      <c r="S2457" s="29">
        <v>5198.82</v>
      </c>
      <c r="T2457" s="30">
        <v>2998.8199999999997</v>
      </c>
      <c r="U2457" s="31">
        <v>1.3631</v>
      </c>
      <c r="V2457" s="26">
        <v>20341.25</v>
      </c>
      <c r="W2457" s="26">
        <v>2718.99</v>
      </c>
      <c r="X2457" s="27">
        <v>-17622.260000000002</v>
      </c>
      <c r="Y2457" s="28">
        <v>-0.86633122349904756</v>
      </c>
      <c r="Z2457" s="29">
        <v>1100</v>
      </c>
      <c r="AA2457" s="29">
        <v>320.85000000000002</v>
      </c>
      <c r="AB2457" s="30">
        <v>-779.15</v>
      </c>
      <c r="AC2457" s="32">
        <v>-0.70831818181818185</v>
      </c>
      <c r="AD2457" s="26">
        <v>0</v>
      </c>
      <c r="AE2457" s="26">
        <v>0</v>
      </c>
      <c r="AF2457" s="27">
        <v>0</v>
      </c>
      <c r="AG2457" s="18"/>
      <c r="AH2457" s="34">
        <v>83</v>
      </c>
      <c r="AI2457" s="34">
        <v>66</v>
      </c>
      <c r="AJ2457" s="34">
        <v>-17</v>
      </c>
      <c r="AK2457" s="32">
        <v>-0.20481927710843373</v>
      </c>
      <c r="AL2457" s="35">
        <v>43489.041655092595</v>
      </c>
      <c r="AM2457" s="16"/>
    </row>
    <row r="2458" spans="1:39" ht="41.25" hidden="1" x14ac:dyDescent="0.25">
      <c r="A2458" s="25" t="s">
        <v>571</v>
      </c>
      <c r="B2458" s="25" t="s">
        <v>1040</v>
      </c>
      <c r="C2458" s="39">
        <v>317237</v>
      </c>
      <c r="D2458" s="25" t="s">
        <v>2800</v>
      </c>
      <c r="E2458" s="25" t="s">
        <v>53</v>
      </c>
      <c r="F2458" s="25" t="s">
        <v>54</v>
      </c>
      <c r="G2458" s="25" t="s">
        <v>75</v>
      </c>
      <c r="H2458" s="25" t="s">
        <v>1576</v>
      </c>
      <c r="I2458" s="25" t="s">
        <v>56</v>
      </c>
      <c r="J2458" s="17"/>
      <c r="K2458" s="25" t="s">
        <v>65</v>
      </c>
      <c r="L2458" s="25" t="s">
        <v>595</v>
      </c>
      <c r="M2458" s="25" t="s">
        <v>613</v>
      </c>
      <c r="N2458" s="26">
        <v>41962</v>
      </c>
      <c r="O2458" s="26">
        <v>30551.27</v>
      </c>
      <c r="P2458" s="27">
        <v>-11410.73</v>
      </c>
      <c r="Q2458" s="28">
        <v>-0.27193007959582477</v>
      </c>
      <c r="R2458" s="29">
        <v>7105</v>
      </c>
      <c r="S2458" s="29">
        <v>6338.39</v>
      </c>
      <c r="T2458" s="30">
        <v>-766.60999999999967</v>
      </c>
      <c r="U2458" s="31">
        <v>-0.10789725545390566</v>
      </c>
      <c r="V2458" s="26">
        <v>24796</v>
      </c>
      <c r="W2458" s="26">
        <v>21254.9</v>
      </c>
      <c r="X2458" s="27">
        <v>-3541.0999999999985</v>
      </c>
      <c r="Y2458" s="28">
        <v>-0.1428093240845297</v>
      </c>
      <c r="Z2458" s="29">
        <v>1733</v>
      </c>
      <c r="AA2458" s="29">
        <v>2957.98</v>
      </c>
      <c r="AB2458" s="30">
        <v>1224.98</v>
      </c>
      <c r="AC2458" s="32">
        <v>0.70685516445470287</v>
      </c>
      <c r="AD2458" s="26">
        <v>8328</v>
      </c>
      <c r="AE2458" s="26">
        <v>0</v>
      </c>
      <c r="AF2458" s="27">
        <v>-8328</v>
      </c>
      <c r="AG2458" s="33">
        <v>-1</v>
      </c>
      <c r="AH2458" s="34">
        <v>95</v>
      </c>
      <c r="AI2458" s="34">
        <v>87.25</v>
      </c>
      <c r="AJ2458" s="34">
        <v>-7.75</v>
      </c>
      <c r="AK2458" s="32">
        <v>-8.1578947368421056E-2</v>
      </c>
      <c r="AL2458" s="35">
        <v>43497.041655092595</v>
      </c>
      <c r="AM2458" s="16"/>
    </row>
    <row r="2459" spans="1:39" ht="41.25" hidden="1" x14ac:dyDescent="0.25">
      <c r="A2459" s="25" t="s">
        <v>571</v>
      </c>
      <c r="B2459" s="25" t="s">
        <v>1040</v>
      </c>
      <c r="C2459" s="39">
        <v>317273</v>
      </c>
      <c r="D2459" s="25" t="s">
        <v>2786</v>
      </c>
      <c r="E2459" s="25" t="s">
        <v>53</v>
      </c>
      <c r="F2459" s="25" t="s">
        <v>54</v>
      </c>
      <c r="G2459" s="25" t="s">
        <v>990</v>
      </c>
      <c r="H2459" s="25" t="s">
        <v>56</v>
      </c>
      <c r="I2459" s="25" t="s">
        <v>56</v>
      </c>
      <c r="J2459" s="17"/>
      <c r="K2459" s="25" t="s">
        <v>65</v>
      </c>
      <c r="L2459" s="25" t="s">
        <v>2787</v>
      </c>
      <c r="M2459" s="25" t="s">
        <v>67</v>
      </c>
      <c r="N2459" s="26">
        <v>208349</v>
      </c>
      <c r="O2459" s="26">
        <v>206704.49</v>
      </c>
      <c r="P2459" s="27">
        <v>-1644.5100000000093</v>
      </c>
      <c r="Q2459" s="28">
        <v>-7.8930544423059835E-3</v>
      </c>
      <c r="R2459" s="29">
        <v>44995</v>
      </c>
      <c r="S2459" s="29">
        <v>33919.71</v>
      </c>
      <c r="T2459" s="30">
        <v>-11075.29</v>
      </c>
      <c r="U2459" s="31">
        <v>-0.2461449049894433</v>
      </c>
      <c r="V2459" s="26">
        <v>101453</v>
      </c>
      <c r="W2459" s="26">
        <v>81902.06</v>
      </c>
      <c r="X2459" s="27">
        <v>-19550.940000000002</v>
      </c>
      <c r="Y2459" s="28">
        <v>-0.19270933338590285</v>
      </c>
      <c r="Z2459" s="29">
        <v>12679</v>
      </c>
      <c r="AA2459" s="29">
        <v>11613.91</v>
      </c>
      <c r="AB2459" s="30">
        <v>-1065.0900000000001</v>
      </c>
      <c r="AC2459" s="32">
        <v>-8.400425901096302E-2</v>
      </c>
      <c r="AD2459" s="26">
        <v>49222</v>
      </c>
      <c r="AE2459" s="26">
        <v>79268.81</v>
      </c>
      <c r="AF2459" s="27">
        <v>30046.809999999998</v>
      </c>
      <c r="AG2459" s="33">
        <v>0.61043456178131728</v>
      </c>
      <c r="AH2459" s="34">
        <v>597.86</v>
      </c>
      <c r="AI2459" s="34">
        <v>295.5</v>
      </c>
      <c r="AJ2459" s="34">
        <v>-302.36</v>
      </c>
      <c r="AK2459" s="32">
        <v>-0.50573712909376778</v>
      </c>
      <c r="AL2459" s="35">
        <v>43672.041655092595</v>
      </c>
      <c r="AM2459" s="16"/>
    </row>
    <row r="2460" spans="1:39" ht="41.25" hidden="1" x14ac:dyDescent="0.25">
      <c r="A2460" s="25" t="s">
        <v>571</v>
      </c>
      <c r="B2460" s="25" t="s">
        <v>1040</v>
      </c>
      <c r="C2460" s="39">
        <v>317286</v>
      </c>
      <c r="D2460" s="25" t="s">
        <v>2792</v>
      </c>
      <c r="E2460" s="25" t="s">
        <v>53</v>
      </c>
      <c r="F2460" s="25" t="s">
        <v>54</v>
      </c>
      <c r="G2460" s="25" t="s">
        <v>990</v>
      </c>
      <c r="H2460" s="25" t="s">
        <v>56</v>
      </c>
      <c r="I2460" s="25" t="s">
        <v>56</v>
      </c>
      <c r="J2460" s="17"/>
      <c r="K2460" s="25" t="s">
        <v>65</v>
      </c>
      <c r="L2460" s="25" t="s">
        <v>595</v>
      </c>
      <c r="M2460" s="25" t="s">
        <v>67</v>
      </c>
      <c r="N2460" s="26">
        <v>132132</v>
      </c>
      <c r="O2460" s="26">
        <v>91802.92</v>
      </c>
      <c r="P2460" s="27">
        <v>-40329.08</v>
      </c>
      <c r="Q2460" s="28">
        <v>-0.3052181152181152</v>
      </c>
      <c r="R2460" s="29">
        <v>48204</v>
      </c>
      <c r="S2460" s="29">
        <v>33332.519999999997</v>
      </c>
      <c r="T2460" s="30">
        <v>-14871.480000000003</v>
      </c>
      <c r="U2460" s="31">
        <v>-0.30851132686084148</v>
      </c>
      <c r="V2460" s="26">
        <v>68741</v>
      </c>
      <c r="W2460" s="26">
        <v>46358.41</v>
      </c>
      <c r="X2460" s="27">
        <v>-22382.589999999997</v>
      </c>
      <c r="Y2460" s="28">
        <v>-0.32560757044558553</v>
      </c>
      <c r="Z2460" s="29">
        <v>11365</v>
      </c>
      <c r="AA2460" s="29">
        <v>6908.91</v>
      </c>
      <c r="AB2460" s="30">
        <v>-4456.09</v>
      </c>
      <c r="AC2460" s="32">
        <v>-0.39208886933567971</v>
      </c>
      <c r="AD2460" s="26">
        <v>3822</v>
      </c>
      <c r="AE2460" s="26">
        <v>5203.08</v>
      </c>
      <c r="AF2460" s="27">
        <v>1381.08</v>
      </c>
      <c r="AG2460" s="33">
        <v>0.3613500784929356</v>
      </c>
      <c r="AH2460" s="34">
        <v>657</v>
      </c>
      <c r="AI2460" s="34">
        <v>114</v>
      </c>
      <c r="AJ2460" s="34">
        <v>-543</v>
      </c>
      <c r="AK2460" s="32">
        <v>-0.82648401826484019</v>
      </c>
      <c r="AL2460" s="35">
        <v>43672.041655092595</v>
      </c>
      <c r="AM2460" s="16"/>
    </row>
    <row r="2461" spans="1:39" ht="33" hidden="1" x14ac:dyDescent="0.25">
      <c r="A2461" s="25" t="s">
        <v>571</v>
      </c>
      <c r="B2461" s="25" t="s">
        <v>1040</v>
      </c>
      <c r="C2461" s="39">
        <v>317296</v>
      </c>
      <c r="D2461" s="25" t="s">
        <v>2795</v>
      </c>
      <c r="E2461" s="25" t="s">
        <v>53</v>
      </c>
      <c r="F2461" s="25" t="s">
        <v>54</v>
      </c>
      <c r="G2461" s="25" t="s">
        <v>75</v>
      </c>
      <c r="H2461" s="25" t="s">
        <v>1576</v>
      </c>
      <c r="I2461" s="25" t="s">
        <v>56</v>
      </c>
      <c r="J2461" s="17"/>
      <c r="K2461" s="25" t="s">
        <v>65</v>
      </c>
      <c r="L2461" s="25" t="s">
        <v>595</v>
      </c>
      <c r="M2461" s="25" t="s">
        <v>67</v>
      </c>
      <c r="N2461" s="26">
        <v>10707</v>
      </c>
      <c r="O2461" s="26">
        <v>8264.9599999999991</v>
      </c>
      <c r="P2461" s="27">
        <v>-2442.0400000000009</v>
      </c>
      <c r="Q2461" s="28">
        <v>-0.22807882693564965</v>
      </c>
      <c r="R2461" s="29">
        <v>4551</v>
      </c>
      <c r="S2461" s="29">
        <v>3548.99</v>
      </c>
      <c r="T2461" s="30">
        <v>-1002.0100000000002</v>
      </c>
      <c r="U2461" s="31">
        <v>-0.22017358822236877</v>
      </c>
      <c r="V2461" s="26">
        <v>5036</v>
      </c>
      <c r="W2461" s="26">
        <v>4138.01</v>
      </c>
      <c r="X2461" s="27">
        <v>-897.98999999999978</v>
      </c>
      <c r="Y2461" s="28">
        <v>-0.1783141382049245</v>
      </c>
      <c r="Z2461" s="29">
        <v>1120</v>
      </c>
      <c r="AA2461" s="29">
        <v>577.96</v>
      </c>
      <c r="AB2461" s="30">
        <v>-542.04</v>
      </c>
      <c r="AC2461" s="32">
        <v>-0.48396428571428568</v>
      </c>
      <c r="AD2461" s="26">
        <v>0</v>
      </c>
      <c r="AE2461" s="26">
        <v>0</v>
      </c>
      <c r="AF2461" s="27">
        <v>0</v>
      </c>
      <c r="AG2461" s="18"/>
      <c r="AH2461" s="34">
        <v>49</v>
      </c>
      <c r="AI2461" s="34">
        <v>47.65</v>
      </c>
      <c r="AJ2461" s="34">
        <v>-1.3500000000000014</v>
      </c>
      <c r="AK2461" s="32">
        <v>-2.7551020408163294E-2</v>
      </c>
      <c r="AL2461" s="35">
        <v>43496.041655092595</v>
      </c>
      <c r="AM2461" s="16"/>
    </row>
    <row r="2462" spans="1:39" ht="66" hidden="1" x14ac:dyDescent="0.25">
      <c r="A2462" s="25" t="s">
        <v>571</v>
      </c>
      <c r="B2462" s="25" t="s">
        <v>1040</v>
      </c>
      <c r="C2462" s="39">
        <v>317334</v>
      </c>
      <c r="D2462" s="25" t="s">
        <v>2839</v>
      </c>
      <c r="E2462" s="25" t="s">
        <v>53</v>
      </c>
      <c r="F2462" s="25" t="s">
        <v>54</v>
      </c>
      <c r="G2462" s="25" t="s">
        <v>990</v>
      </c>
      <c r="H2462" s="25" t="s">
        <v>56</v>
      </c>
      <c r="I2462" s="25" t="s">
        <v>56</v>
      </c>
      <c r="J2462" s="17"/>
      <c r="K2462" s="25" t="s">
        <v>65</v>
      </c>
      <c r="L2462" s="25" t="s">
        <v>586</v>
      </c>
      <c r="M2462" s="25" t="s">
        <v>67</v>
      </c>
      <c r="N2462" s="26">
        <v>83851</v>
      </c>
      <c r="O2462" s="26">
        <v>63338.3</v>
      </c>
      <c r="P2462" s="27">
        <v>-20512.699999999997</v>
      </c>
      <c r="Q2462" s="28">
        <v>-0.24463274141035882</v>
      </c>
      <c r="R2462" s="29">
        <v>14324.52</v>
      </c>
      <c r="S2462" s="29">
        <v>46795.91</v>
      </c>
      <c r="T2462" s="30">
        <v>32471.390000000003</v>
      </c>
      <c r="U2462" s="31">
        <v>2.2668396567563871</v>
      </c>
      <c r="V2462" s="26">
        <v>35201.980000000003</v>
      </c>
      <c r="W2462" s="26">
        <v>14693.16</v>
      </c>
      <c r="X2462" s="27">
        <v>-20508.820000000003</v>
      </c>
      <c r="Y2462" s="28">
        <v>-0.58260416033416307</v>
      </c>
      <c r="Z2462" s="29">
        <v>3696</v>
      </c>
      <c r="AA2462" s="29">
        <v>1849.23</v>
      </c>
      <c r="AB2462" s="30">
        <v>-1846.77</v>
      </c>
      <c r="AC2462" s="32">
        <v>-0.4996672077922078</v>
      </c>
      <c r="AD2462" s="26">
        <v>30628.5</v>
      </c>
      <c r="AE2462" s="26">
        <v>0</v>
      </c>
      <c r="AF2462" s="27">
        <v>-30628.5</v>
      </c>
      <c r="AG2462" s="33">
        <v>-1</v>
      </c>
      <c r="AH2462" s="34">
        <v>200</v>
      </c>
      <c r="AI2462" s="34">
        <v>167.5</v>
      </c>
      <c r="AJ2462" s="34">
        <v>-32.5</v>
      </c>
      <c r="AK2462" s="32">
        <v>-0.16250000000000001</v>
      </c>
      <c r="AL2462" s="35">
        <v>43672.041655092595</v>
      </c>
      <c r="AM2462" s="16"/>
    </row>
    <row r="2463" spans="1:39" ht="33" hidden="1" x14ac:dyDescent="0.25">
      <c r="A2463" s="25" t="s">
        <v>571</v>
      </c>
      <c r="B2463" s="25" t="s">
        <v>1040</v>
      </c>
      <c r="C2463" s="39">
        <v>317375</v>
      </c>
      <c r="D2463" s="25" t="s">
        <v>2980</v>
      </c>
      <c r="E2463" s="25" t="s">
        <v>53</v>
      </c>
      <c r="F2463" s="25" t="s">
        <v>63</v>
      </c>
      <c r="G2463" s="25" t="s">
        <v>990</v>
      </c>
      <c r="H2463" s="25" t="s">
        <v>56</v>
      </c>
      <c r="I2463" s="17"/>
      <c r="J2463" s="17"/>
      <c r="K2463" s="25" t="s">
        <v>65</v>
      </c>
      <c r="L2463" s="25" t="s">
        <v>586</v>
      </c>
      <c r="M2463" s="25" t="s">
        <v>67</v>
      </c>
      <c r="N2463" s="26">
        <v>0</v>
      </c>
      <c r="O2463" s="26">
        <v>0</v>
      </c>
      <c r="P2463" s="27">
        <v>0</v>
      </c>
      <c r="Q2463" s="18"/>
      <c r="R2463" s="29">
        <v>0</v>
      </c>
      <c r="S2463" s="29">
        <v>0</v>
      </c>
      <c r="T2463" s="30">
        <v>0</v>
      </c>
      <c r="U2463" s="19"/>
      <c r="V2463" s="26">
        <v>0</v>
      </c>
      <c r="W2463" s="26">
        <v>0</v>
      </c>
      <c r="X2463" s="27">
        <v>0</v>
      </c>
      <c r="Y2463" s="18"/>
      <c r="Z2463" s="29">
        <v>0</v>
      </c>
      <c r="AA2463" s="29">
        <v>0</v>
      </c>
      <c r="AB2463" s="30">
        <v>0</v>
      </c>
      <c r="AC2463" s="19"/>
      <c r="AD2463" s="26">
        <v>0</v>
      </c>
      <c r="AE2463" s="26">
        <v>0</v>
      </c>
      <c r="AF2463" s="27">
        <v>0</v>
      </c>
      <c r="AG2463" s="18"/>
      <c r="AH2463" s="34">
        <v>0</v>
      </c>
      <c r="AI2463" s="34">
        <v>0</v>
      </c>
      <c r="AJ2463" s="34">
        <v>0</v>
      </c>
      <c r="AK2463" s="19"/>
      <c r="AL2463" s="35">
        <v>43672.041655092595</v>
      </c>
      <c r="AM2463" s="16"/>
    </row>
    <row r="2464" spans="1:39" ht="33" hidden="1" x14ac:dyDescent="0.25">
      <c r="A2464" s="25" t="s">
        <v>571</v>
      </c>
      <c r="B2464" s="25" t="s">
        <v>1040</v>
      </c>
      <c r="C2464" s="39">
        <v>317380</v>
      </c>
      <c r="D2464" s="25" t="s">
        <v>3004</v>
      </c>
      <c r="E2464" s="25" t="s">
        <v>53</v>
      </c>
      <c r="F2464" s="25" t="s">
        <v>54</v>
      </c>
      <c r="G2464" s="25" t="s">
        <v>990</v>
      </c>
      <c r="H2464" s="25" t="s">
        <v>56</v>
      </c>
      <c r="I2464" s="25" t="s">
        <v>56</v>
      </c>
      <c r="J2464" s="17"/>
      <c r="K2464" s="25" t="s">
        <v>65</v>
      </c>
      <c r="L2464" s="25" t="s">
        <v>71</v>
      </c>
      <c r="M2464" s="25" t="s">
        <v>67</v>
      </c>
      <c r="N2464" s="26">
        <v>0</v>
      </c>
      <c r="O2464" s="26">
        <v>0</v>
      </c>
      <c r="P2464" s="27">
        <v>0</v>
      </c>
      <c r="Q2464" s="18"/>
      <c r="R2464" s="29">
        <v>0</v>
      </c>
      <c r="S2464" s="29">
        <v>0</v>
      </c>
      <c r="T2464" s="30">
        <v>0</v>
      </c>
      <c r="U2464" s="19"/>
      <c r="V2464" s="26">
        <v>0</v>
      </c>
      <c r="W2464" s="26">
        <v>0</v>
      </c>
      <c r="X2464" s="27">
        <v>0</v>
      </c>
      <c r="Y2464" s="18"/>
      <c r="Z2464" s="29">
        <v>0</v>
      </c>
      <c r="AA2464" s="29">
        <v>0</v>
      </c>
      <c r="AB2464" s="30">
        <v>0</v>
      </c>
      <c r="AC2464" s="19"/>
      <c r="AD2464" s="26">
        <v>0</v>
      </c>
      <c r="AE2464" s="26">
        <v>0</v>
      </c>
      <c r="AF2464" s="27">
        <v>0</v>
      </c>
      <c r="AG2464" s="18"/>
      <c r="AH2464" s="34">
        <v>0</v>
      </c>
      <c r="AI2464" s="34">
        <v>0</v>
      </c>
      <c r="AJ2464" s="34">
        <v>0</v>
      </c>
      <c r="AK2464" s="19"/>
      <c r="AL2464" s="35">
        <v>43672.041655092595</v>
      </c>
      <c r="AM2464" s="16"/>
    </row>
    <row r="2465" spans="1:39" ht="33" hidden="1" x14ac:dyDescent="0.25">
      <c r="A2465" s="25" t="s">
        <v>571</v>
      </c>
      <c r="B2465" s="25" t="s">
        <v>1040</v>
      </c>
      <c r="C2465" s="39">
        <v>317403</v>
      </c>
      <c r="D2465" s="25" t="s">
        <v>2781</v>
      </c>
      <c r="E2465" s="25" t="s">
        <v>53</v>
      </c>
      <c r="F2465" s="25" t="s">
        <v>54</v>
      </c>
      <c r="G2465" s="25" t="s">
        <v>289</v>
      </c>
      <c r="H2465" s="17"/>
      <c r="I2465" s="17"/>
      <c r="J2465" s="17"/>
      <c r="K2465" s="25" t="s">
        <v>65</v>
      </c>
      <c r="L2465" s="25" t="s">
        <v>71</v>
      </c>
      <c r="M2465" s="25" t="s">
        <v>67</v>
      </c>
      <c r="N2465" s="26">
        <v>56053.79</v>
      </c>
      <c r="O2465" s="26">
        <v>0</v>
      </c>
      <c r="P2465" s="27">
        <v>-56053.79</v>
      </c>
      <c r="Q2465" s="28">
        <v>-1</v>
      </c>
      <c r="R2465" s="29">
        <v>12648.1</v>
      </c>
      <c r="S2465" s="29">
        <v>0</v>
      </c>
      <c r="T2465" s="30">
        <v>-12648.1</v>
      </c>
      <c r="U2465" s="31">
        <v>-1</v>
      </c>
      <c r="V2465" s="26">
        <v>24397.54</v>
      </c>
      <c r="W2465" s="26">
        <v>0</v>
      </c>
      <c r="X2465" s="27">
        <v>-24397.54</v>
      </c>
      <c r="Y2465" s="28">
        <v>-1</v>
      </c>
      <c r="Z2465" s="29">
        <v>3153.15</v>
      </c>
      <c r="AA2465" s="29">
        <v>0</v>
      </c>
      <c r="AB2465" s="30">
        <v>-3153.15</v>
      </c>
      <c r="AC2465" s="32">
        <v>-1</v>
      </c>
      <c r="AD2465" s="26">
        <v>15855</v>
      </c>
      <c r="AE2465" s="26">
        <v>0</v>
      </c>
      <c r="AF2465" s="27">
        <v>-15855</v>
      </c>
      <c r="AG2465" s="33">
        <v>-1</v>
      </c>
      <c r="AH2465" s="34">
        <v>176.5</v>
      </c>
      <c r="AI2465" s="34">
        <v>141</v>
      </c>
      <c r="AJ2465" s="34">
        <v>-35.5</v>
      </c>
      <c r="AK2465" s="32">
        <v>-0.20113314447592068</v>
      </c>
      <c r="AL2465" s="35">
        <v>43721.041655092595</v>
      </c>
      <c r="AM2465" s="16"/>
    </row>
    <row r="2466" spans="1:39" ht="33" hidden="1" x14ac:dyDescent="0.25">
      <c r="A2466" s="25" t="s">
        <v>571</v>
      </c>
      <c r="B2466" s="25" t="s">
        <v>1040</v>
      </c>
      <c r="C2466" s="39">
        <v>317404</v>
      </c>
      <c r="D2466" s="25" t="s">
        <v>2909</v>
      </c>
      <c r="E2466" s="25" t="s">
        <v>53</v>
      </c>
      <c r="F2466" s="25" t="s">
        <v>54</v>
      </c>
      <c r="G2466" s="25" t="s">
        <v>990</v>
      </c>
      <c r="H2466" s="25" t="s">
        <v>56</v>
      </c>
      <c r="I2466" s="25" t="s">
        <v>56</v>
      </c>
      <c r="J2466" s="17"/>
      <c r="K2466" s="25" t="s">
        <v>65</v>
      </c>
      <c r="L2466" s="25" t="s">
        <v>71</v>
      </c>
      <c r="M2466" s="25" t="s">
        <v>67</v>
      </c>
      <c r="N2466" s="26">
        <v>0</v>
      </c>
      <c r="O2466" s="26">
        <v>0</v>
      </c>
      <c r="P2466" s="27">
        <v>0</v>
      </c>
      <c r="Q2466" s="18"/>
      <c r="R2466" s="29">
        <v>0</v>
      </c>
      <c r="S2466" s="29">
        <v>0</v>
      </c>
      <c r="T2466" s="30">
        <v>0</v>
      </c>
      <c r="U2466" s="19"/>
      <c r="V2466" s="26">
        <v>0</v>
      </c>
      <c r="W2466" s="26">
        <v>0</v>
      </c>
      <c r="X2466" s="27">
        <v>0</v>
      </c>
      <c r="Y2466" s="18"/>
      <c r="Z2466" s="29">
        <v>0</v>
      </c>
      <c r="AA2466" s="29">
        <v>0</v>
      </c>
      <c r="AB2466" s="30">
        <v>0</v>
      </c>
      <c r="AC2466" s="19"/>
      <c r="AD2466" s="26">
        <v>0</v>
      </c>
      <c r="AE2466" s="26">
        <v>0</v>
      </c>
      <c r="AF2466" s="27">
        <v>0</v>
      </c>
      <c r="AG2466" s="18"/>
      <c r="AH2466" s="34">
        <v>0</v>
      </c>
      <c r="AI2466" s="34">
        <v>0</v>
      </c>
      <c r="AJ2466" s="34">
        <v>0</v>
      </c>
      <c r="AK2466" s="19"/>
      <c r="AL2466" s="35">
        <v>43672.041655092595</v>
      </c>
      <c r="AM2466" s="16"/>
    </row>
    <row r="2467" spans="1:39" ht="41.25" hidden="1" x14ac:dyDescent="0.25">
      <c r="A2467" s="25" t="s">
        <v>571</v>
      </c>
      <c r="B2467" s="25" t="s">
        <v>1040</v>
      </c>
      <c r="C2467" s="39">
        <v>317442</v>
      </c>
      <c r="D2467" s="25" t="s">
        <v>2832</v>
      </c>
      <c r="E2467" s="25" t="s">
        <v>53</v>
      </c>
      <c r="F2467" s="25" t="s">
        <v>54</v>
      </c>
      <c r="G2467" s="25" t="s">
        <v>75</v>
      </c>
      <c r="H2467" s="25" t="s">
        <v>1599</v>
      </c>
      <c r="I2467" s="25" t="s">
        <v>56</v>
      </c>
      <c r="J2467" s="17"/>
      <c r="K2467" s="25" t="s">
        <v>65</v>
      </c>
      <c r="L2467" s="25" t="s">
        <v>1045</v>
      </c>
      <c r="M2467" s="25" t="s">
        <v>613</v>
      </c>
      <c r="N2467" s="26">
        <v>199300</v>
      </c>
      <c r="O2467" s="26">
        <v>166282.82</v>
      </c>
      <c r="P2467" s="27">
        <v>-33017.179999999993</v>
      </c>
      <c r="Q2467" s="28">
        <v>-0.16566573005519314</v>
      </c>
      <c r="R2467" s="29">
        <v>22193</v>
      </c>
      <c r="S2467" s="29">
        <v>16109.3</v>
      </c>
      <c r="T2467" s="30">
        <v>-6083.7000000000007</v>
      </c>
      <c r="U2467" s="31">
        <v>-0.27412697697472177</v>
      </c>
      <c r="V2467" s="26">
        <v>953</v>
      </c>
      <c r="W2467" s="26">
        <v>19888</v>
      </c>
      <c r="X2467" s="27">
        <v>18935</v>
      </c>
      <c r="Y2467" s="28">
        <v>19.868835257082896</v>
      </c>
      <c r="Z2467" s="29">
        <v>4481</v>
      </c>
      <c r="AA2467" s="29">
        <v>0</v>
      </c>
      <c r="AB2467" s="30">
        <v>-4481</v>
      </c>
      <c r="AC2467" s="32">
        <v>-1</v>
      </c>
      <c r="AD2467" s="26">
        <v>171673</v>
      </c>
      <c r="AE2467" s="26">
        <v>130285.52</v>
      </c>
      <c r="AF2467" s="27">
        <v>-41387.479999999996</v>
      </c>
      <c r="AG2467" s="33">
        <v>-0.24108322217238584</v>
      </c>
      <c r="AH2467" s="34">
        <v>274</v>
      </c>
      <c r="AI2467" s="34">
        <v>106</v>
      </c>
      <c r="AJ2467" s="34">
        <v>-168</v>
      </c>
      <c r="AK2467" s="32">
        <v>-0.61313868613138689</v>
      </c>
      <c r="AL2467" s="35">
        <v>43672.041655092595</v>
      </c>
      <c r="AM2467" s="16"/>
    </row>
    <row r="2468" spans="1:39" ht="49.5" hidden="1" x14ac:dyDescent="0.25">
      <c r="A2468" s="25" t="s">
        <v>571</v>
      </c>
      <c r="B2468" s="25" t="s">
        <v>1040</v>
      </c>
      <c r="C2468" s="39">
        <v>317663</v>
      </c>
      <c r="D2468" s="25" t="s">
        <v>3026</v>
      </c>
      <c r="E2468" s="25" t="s">
        <v>53</v>
      </c>
      <c r="F2468" s="25" t="s">
        <v>54</v>
      </c>
      <c r="G2468" s="25" t="s">
        <v>75</v>
      </c>
      <c r="H2468" s="25" t="s">
        <v>56</v>
      </c>
      <c r="I2468" s="25" t="s">
        <v>56</v>
      </c>
      <c r="J2468" s="17"/>
      <c r="K2468" s="25" t="s">
        <v>65</v>
      </c>
      <c r="L2468" s="25" t="s">
        <v>600</v>
      </c>
      <c r="M2468" s="25" t="s">
        <v>67</v>
      </c>
      <c r="N2468" s="26">
        <v>263476.56</v>
      </c>
      <c r="O2468" s="26">
        <v>259896.61</v>
      </c>
      <c r="P2468" s="27">
        <v>-3579.9500000000116</v>
      </c>
      <c r="Q2468" s="28">
        <v>-1.3587356689338937E-2</v>
      </c>
      <c r="R2468" s="29">
        <v>17008.150000000001</v>
      </c>
      <c r="S2468" s="29">
        <v>0</v>
      </c>
      <c r="T2468" s="30">
        <v>-17008.150000000001</v>
      </c>
      <c r="U2468" s="31">
        <v>-1</v>
      </c>
      <c r="V2468" s="26">
        <v>5872.11</v>
      </c>
      <c r="W2468" s="26">
        <v>0</v>
      </c>
      <c r="X2468" s="27">
        <v>-5872.11</v>
      </c>
      <c r="Y2468" s="28">
        <v>-1</v>
      </c>
      <c r="Z2468" s="29">
        <v>3141.95</v>
      </c>
      <c r="AA2468" s="29">
        <v>0</v>
      </c>
      <c r="AB2468" s="30">
        <v>-3141.95</v>
      </c>
      <c r="AC2468" s="32">
        <v>-1</v>
      </c>
      <c r="AD2468" s="26">
        <v>237454.35</v>
      </c>
      <c r="AE2468" s="26">
        <v>0</v>
      </c>
      <c r="AF2468" s="27">
        <v>-237454.35</v>
      </c>
      <c r="AG2468" s="33">
        <v>-1</v>
      </c>
      <c r="AH2468" s="34">
        <v>230</v>
      </c>
      <c r="AI2468" s="34">
        <v>219.5</v>
      </c>
      <c r="AJ2468" s="34">
        <v>-10.5</v>
      </c>
      <c r="AK2468" s="32">
        <v>-4.5652173913043478E-2</v>
      </c>
      <c r="AL2468" s="35">
        <v>43511.041655092595</v>
      </c>
      <c r="AM2468" s="16"/>
    </row>
    <row r="2469" spans="1:39" ht="41.25" hidden="1" x14ac:dyDescent="0.25">
      <c r="A2469" s="25" t="s">
        <v>571</v>
      </c>
      <c r="B2469" s="25" t="s">
        <v>1040</v>
      </c>
      <c r="C2469" s="39">
        <v>317709</v>
      </c>
      <c r="D2469" s="25" t="s">
        <v>2874</v>
      </c>
      <c r="E2469" s="25" t="s">
        <v>53</v>
      </c>
      <c r="F2469" s="25" t="s">
        <v>63</v>
      </c>
      <c r="G2469" s="25" t="s">
        <v>56</v>
      </c>
      <c r="H2469" s="17"/>
      <c r="I2469" s="17"/>
      <c r="J2469" s="17"/>
      <c r="K2469" s="25" t="s">
        <v>65</v>
      </c>
      <c r="L2469" s="25" t="s">
        <v>595</v>
      </c>
      <c r="M2469" s="25" t="s">
        <v>127</v>
      </c>
      <c r="N2469" s="26">
        <v>0</v>
      </c>
      <c r="O2469" s="26">
        <v>0</v>
      </c>
      <c r="P2469" s="27">
        <v>0</v>
      </c>
      <c r="Q2469" s="18"/>
      <c r="R2469" s="29">
        <v>0</v>
      </c>
      <c r="S2469" s="29">
        <v>0</v>
      </c>
      <c r="T2469" s="30">
        <v>0</v>
      </c>
      <c r="U2469" s="19"/>
      <c r="V2469" s="26">
        <v>0</v>
      </c>
      <c r="W2469" s="26">
        <v>0</v>
      </c>
      <c r="X2469" s="27">
        <v>0</v>
      </c>
      <c r="Y2469" s="18"/>
      <c r="Z2469" s="29">
        <v>0</v>
      </c>
      <c r="AA2469" s="29">
        <v>0</v>
      </c>
      <c r="AB2469" s="30">
        <v>0</v>
      </c>
      <c r="AC2469" s="19"/>
      <c r="AD2469" s="26">
        <v>0</v>
      </c>
      <c r="AE2469" s="26">
        <v>0</v>
      </c>
      <c r="AF2469" s="27">
        <v>0</v>
      </c>
      <c r="AG2469" s="18"/>
      <c r="AH2469" s="34">
        <v>0</v>
      </c>
      <c r="AI2469" s="34">
        <v>0</v>
      </c>
      <c r="AJ2469" s="34">
        <v>0</v>
      </c>
      <c r="AK2469" s="19"/>
      <c r="AL2469" s="35">
        <v>43498.041655092595</v>
      </c>
      <c r="AM2469" s="16"/>
    </row>
    <row r="2470" spans="1:39" ht="33" hidden="1" x14ac:dyDescent="0.25">
      <c r="A2470" s="25" t="s">
        <v>571</v>
      </c>
      <c r="B2470" s="25" t="s">
        <v>1040</v>
      </c>
      <c r="C2470" s="39">
        <v>317789</v>
      </c>
      <c r="D2470" s="25" t="s">
        <v>2973</v>
      </c>
      <c r="E2470" s="25" t="s">
        <v>53</v>
      </c>
      <c r="F2470" s="25" t="s">
        <v>54</v>
      </c>
      <c r="G2470" s="25" t="s">
        <v>990</v>
      </c>
      <c r="H2470" s="25" t="s">
        <v>56</v>
      </c>
      <c r="I2470" s="25" t="s">
        <v>56</v>
      </c>
      <c r="J2470" s="17"/>
      <c r="K2470" s="25" t="s">
        <v>65</v>
      </c>
      <c r="L2470" s="25" t="s">
        <v>71</v>
      </c>
      <c r="M2470" s="25" t="s">
        <v>67</v>
      </c>
      <c r="N2470" s="26">
        <v>0</v>
      </c>
      <c r="O2470" s="26">
        <v>0</v>
      </c>
      <c r="P2470" s="27">
        <v>0</v>
      </c>
      <c r="Q2470" s="18"/>
      <c r="R2470" s="29">
        <v>0</v>
      </c>
      <c r="S2470" s="29">
        <v>0</v>
      </c>
      <c r="T2470" s="30">
        <v>0</v>
      </c>
      <c r="U2470" s="19"/>
      <c r="V2470" s="26">
        <v>0</v>
      </c>
      <c r="W2470" s="26">
        <v>0</v>
      </c>
      <c r="X2470" s="27">
        <v>0</v>
      </c>
      <c r="Y2470" s="18"/>
      <c r="Z2470" s="29">
        <v>0</v>
      </c>
      <c r="AA2470" s="29">
        <v>0</v>
      </c>
      <c r="AB2470" s="30">
        <v>0</v>
      </c>
      <c r="AC2470" s="19"/>
      <c r="AD2470" s="26">
        <v>0</v>
      </c>
      <c r="AE2470" s="26">
        <v>0</v>
      </c>
      <c r="AF2470" s="27">
        <v>0</v>
      </c>
      <c r="AG2470" s="18"/>
      <c r="AH2470" s="34">
        <v>0</v>
      </c>
      <c r="AI2470" s="34">
        <v>0</v>
      </c>
      <c r="AJ2470" s="34">
        <v>0</v>
      </c>
      <c r="AK2470" s="19"/>
      <c r="AL2470" s="35">
        <v>43672.041655092595</v>
      </c>
      <c r="AM2470" s="16"/>
    </row>
    <row r="2471" spans="1:39" ht="66" hidden="1" x14ac:dyDescent="0.25">
      <c r="A2471" s="25" t="s">
        <v>571</v>
      </c>
      <c r="B2471" s="25" t="s">
        <v>1040</v>
      </c>
      <c r="C2471" s="39">
        <v>317825</v>
      </c>
      <c r="D2471" s="25" t="s">
        <v>2806</v>
      </c>
      <c r="E2471" s="25" t="s">
        <v>53</v>
      </c>
      <c r="F2471" s="25" t="s">
        <v>54</v>
      </c>
      <c r="G2471" s="25" t="s">
        <v>990</v>
      </c>
      <c r="H2471" s="25" t="s">
        <v>56</v>
      </c>
      <c r="I2471" s="25" t="s">
        <v>56</v>
      </c>
      <c r="J2471" s="17"/>
      <c r="K2471" s="25" t="s">
        <v>65</v>
      </c>
      <c r="L2471" s="25" t="s">
        <v>1045</v>
      </c>
      <c r="M2471" s="25" t="s">
        <v>613</v>
      </c>
      <c r="N2471" s="26">
        <v>17719</v>
      </c>
      <c r="O2471" s="26">
        <v>585.51</v>
      </c>
      <c r="P2471" s="27">
        <v>-17133.490000000002</v>
      </c>
      <c r="Q2471" s="28">
        <v>-0.96695581014729959</v>
      </c>
      <c r="R2471" s="29">
        <v>3984</v>
      </c>
      <c r="S2471" s="29">
        <v>585.51</v>
      </c>
      <c r="T2471" s="30">
        <v>-3398.49</v>
      </c>
      <c r="U2471" s="31">
        <v>-0.8530346385542168</v>
      </c>
      <c r="V2471" s="26">
        <v>53</v>
      </c>
      <c r="W2471" s="26">
        <v>0</v>
      </c>
      <c r="X2471" s="27">
        <v>-53</v>
      </c>
      <c r="Y2471" s="28">
        <v>-1</v>
      </c>
      <c r="Z2471" s="29">
        <v>583</v>
      </c>
      <c r="AA2471" s="29">
        <v>0</v>
      </c>
      <c r="AB2471" s="30">
        <v>-583</v>
      </c>
      <c r="AC2471" s="32">
        <v>-1</v>
      </c>
      <c r="AD2471" s="26">
        <v>13099</v>
      </c>
      <c r="AE2471" s="26">
        <v>0</v>
      </c>
      <c r="AF2471" s="27">
        <v>-13099</v>
      </c>
      <c r="AG2471" s="33">
        <v>-1</v>
      </c>
      <c r="AH2471" s="34">
        <v>55.25</v>
      </c>
      <c r="AI2471" s="34">
        <v>0</v>
      </c>
      <c r="AJ2471" s="34">
        <v>-55.25</v>
      </c>
      <c r="AK2471" s="32">
        <v>-1</v>
      </c>
      <c r="AL2471" s="35">
        <v>43672.041655092595</v>
      </c>
      <c r="AM2471" s="16"/>
    </row>
    <row r="2472" spans="1:39" ht="33" hidden="1" x14ac:dyDescent="0.25">
      <c r="A2472" s="25" t="s">
        <v>571</v>
      </c>
      <c r="B2472" s="25" t="s">
        <v>1040</v>
      </c>
      <c r="C2472" s="39">
        <v>318091</v>
      </c>
      <c r="D2472" s="25" t="s">
        <v>2879</v>
      </c>
      <c r="E2472" s="25" t="s">
        <v>53</v>
      </c>
      <c r="F2472" s="25" t="s">
        <v>63</v>
      </c>
      <c r="G2472" s="25" t="s">
        <v>56</v>
      </c>
      <c r="H2472" s="17"/>
      <c r="I2472" s="17"/>
      <c r="J2472" s="17"/>
      <c r="K2472" s="25" t="s">
        <v>65</v>
      </c>
      <c r="L2472" s="25" t="s">
        <v>595</v>
      </c>
      <c r="M2472" s="25" t="s">
        <v>127</v>
      </c>
      <c r="N2472" s="26">
        <v>0</v>
      </c>
      <c r="O2472" s="26">
        <v>0</v>
      </c>
      <c r="P2472" s="27">
        <v>0</v>
      </c>
      <c r="Q2472" s="18"/>
      <c r="R2472" s="29">
        <v>0</v>
      </c>
      <c r="S2472" s="29">
        <v>0</v>
      </c>
      <c r="T2472" s="30">
        <v>0</v>
      </c>
      <c r="U2472" s="19"/>
      <c r="V2472" s="26">
        <v>0</v>
      </c>
      <c r="W2472" s="26">
        <v>0</v>
      </c>
      <c r="X2472" s="27">
        <v>0</v>
      </c>
      <c r="Y2472" s="18"/>
      <c r="Z2472" s="29">
        <v>0</v>
      </c>
      <c r="AA2472" s="29">
        <v>0</v>
      </c>
      <c r="AB2472" s="30">
        <v>0</v>
      </c>
      <c r="AC2472" s="19"/>
      <c r="AD2472" s="26">
        <v>0</v>
      </c>
      <c r="AE2472" s="26">
        <v>0</v>
      </c>
      <c r="AF2472" s="27">
        <v>0</v>
      </c>
      <c r="AG2472" s="18"/>
      <c r="AH2472" s="34">
        <v>0</v>
      </c>
      <c r="AI2472" s="34">
        <v>0</v>
      </c>
      <c r="AJ2472" s="34">
        <v>0</v>
      </c>
      <c r="AK2472" s="19"/>
      <c r="AL2472" s="35">
        <v>43561.041655092595</v>
      </c>
      <c r="AM2472" s="16"/>
    </row>
    <row r="2473" spans="1:39" ht="41.25" hidden="1" x14ac:dyDescent="0.25">
      <c r="A2473" s="25" t="s">
        <v>571</v>
      </c>
      <c r="B2473" s="25" t="s">
        <v>1040</v>
      </c>
      <c r="C2473" s="39">
        <v>318093</v>
      </c>
      <c r="D2473" s="25" t="s">
        <v>2867</v>
      </c>
      <c r="E2473" s="25" t="s">
        <v>53</v>
      </c>
      <c r="F2473" s="25" t="s">
        <v>63</v>
      </c>
      <c r="G2473" s="25" t="s">
        <v>56</v>
      </c>
      <c r="H2473" s="17"/>
      <c r="I2473" s="17"/>
      <c r="J2473" s="17"/>
      <c r="K2473" s="25" t="s">
        <v>65</v>
      </c>
      <c r="L2473" s="25" t="s">
        <v>595</v>
      </c>
      <c r="M2473" s="25" t="s">
        <v>127</v>
      </c>
      <c r="N2473" s="26">
        <v>0</v>
      </c>
      <c r="O2473" s="26">
        <v>0</v>
      </c>
      <c r="P2473" s="27">
        <v>0</v>
      </c>
      <c r="Q2473" s="18"/>
      <c r="R2473" s="29">
        <v>0</v>
      </c>
      <c r="S2473" s="29">
        <v>0</v>
      </c>
      <c r="T2473" s="30">
        <v>0</v>
      </c>
      <c r="U2473" s="19"/>
      <c r="V2473" s="26">
        <v>0</v>
      </c>
      <c r="W2473" s="26">
        <v>0</v>
      </c>
      <c r="X2473" s="27">
        <v>0</v>
      </c>
      <c r="Y2473" s="18"/>
      <c r="Z2473" s="29">
        <v>0</v>
      </c>
      <c r="AA2473" s="29">
        <v>0</v>
      </c>
      <c r="AB2473" s="30">
        <v>0</v>
      </c>
      <c r="AC2473" s="19"/>
      <c r="AD2473" s="26">
        <v>0</v>
      </c>
      <c r="AE2473" s="26">
        <v>0</v>
      </c>
      <c r="AF2473" s="27">
        <v>0</v>
      </c>
      <c r="AG2473" s="18"/>
      <c r="AH2473" s="34">
        <v>0</v>
      </c>
      <c r="AI2473" s="34">
        <v>0</v>
      </c>
      <c r="AJ2473" s="34">
        <v>0</v>
      </c>
      <c r="AK2473" s="19"/>
      <c r="AL2473" s="35">
        <v>43561.041655092595</v>
      </c>
      <c r="AM2473" s="16"/>
    </row>
    <row r="2474" spans="1:39" ht="24.75" hidden="1" x14ac:dyDescent="0.25">
      <c r="A2474" s="25" t="s">
        <v>571</v>
      </c>
      <c r="B2474" s="25" t="s">
        <v>1040</v>
      </c>
      <c r="C2474" s="39">
        <v>318109</v>
      </c>
      <c r="D2474" s="25" t="s">
        <v>2968</v>
      </c>
      <c r="E2474" s="25" t="s">
        <v>53</v>
      </c>
      <c r="F2474" s="25" t="s">
        <v>63</v>
      </c>
      <c r="G2474" s="25" t="s">
        <v>56</v>
      </c>
      <c r="H2474" s="17"/>
      <c r="I2474" s="17"/>
      <c r="J2474" s="17"/>
      <c r="K2474" s="25" t="s">
        <v>65</v>
      </c>
      <c r="L2474" s="25" t="s">
        <v>589</v>
      </c>
      <c r="M2474" s="25" t="s">
        <v>67</v>
      </c>
      <c r="N2474" s="26">
        <v>0</v>
      </c>
      <c r="O2474" s="26">
        <v>0</v>
      </c>
      <c r="P2474" s="27">
        <v>0</v>
      </c>
      <c r="Q2474" s="18"/>
      <c r="R2474" s="29">
        <v>0</v>
      </c>
      <c r="S2474" s="29">
        <v>0</v>
      </c>
      <c r="T2474" s="30">
        <v>0</v>
      </c>
      <c r="U2474" s="19"/>
      <c r="V2474" s="26">
        <v>0</v>
      </c>
      <c r="W2474" s="26">
        <v>0</v>
      </c>
      <c r="X2474" s="27">
        <v>0</v>
      </c>
      <c r="Y2474" s="18"/>
      <c r="Z2474" s="29">
        <v>0</v>
      </c>
      <c r="AA2474" s="29">
        <v>0</v>
      </c>
      <c r="AB2474" s="30">
        <v>0</v>
      </c>
      <c r="AC2474" s="19"/>
      <c r="AD2474" s="26">
        <v>0</v>
      </c>
      <c r="AE2474" s="26">
        <v>0</v>
      </c>
      <c r="AF2474" s="27">
        <v>0</v>
      </c>
      <c r="AG2474" s="18"/>
      <c r="AH2474" s="34">
        <v>0</v>
      </c>
      <c r="AI2474" s="34">
        <v>0</v>
      </c>
      <c r="AJ2474" s="34">
        <v>0</v>
      </c>
      <c r="AK2474" s="19"/>
      <c r="AL2474" s="35">
        <v>43561.041655092595</v>
      </c>
      <c r="AM2474" s="16"/>
    </row>
    <row r="2475" spans="1:39" ht="33" hidden="1" x14ac:dyDescent="0.25">
      <c r="A2475" s="25" t="s">
        <v>571</v>
      </c>
      <c r="B2475" s="25" t="s">
        <v>1040</v>
      </c>
      <c r="C2475" s="39">
        <v>318149</v>
      </c>
      <c r="D2475" s="25" t="s">
        <v>3164</v>
      </c>
      <c r="E2475" s="25" t="s">
        <v>53</v>
      </c>
      <c r="F2475" s="25" t="s">
        <v>54</v>
      </c>
      <c r="G2475" s="25" t="s">
        <v>75</v>
      </c>
      <c r="H2475" s="25" t="s">
        <v>56</v>
      </c>
      <c r="I2475" s="25" t="s">
        <v>56</v>
      </c>
      <c r="J2475" s="17"/>
      <c r="K2475" s="25" t="s">
        <v>65</v>
      </c>
      <c r="L2475" s="25" t="s">
        <v>146</v>
      </c>
      <c r="M2475" s="25" t="s">
        <v>574</v>
      </c>
      <c r="N2475" s="26">
        <v>11976</v>
      </c>
      <c r="O2475" s="26">
        <v>14586.32</v>
      </c>
      <c r="P2475" s="27">
        <v>2610.3199999999997</v>
      </c>
      <c r="Q2475" s="28">
        <v>0.21796259185036737</v>
      </c>
      <c r="R2475" s="29">
        <v>4687</v>
      </c>
      <c r="S2475" s="29">
        <v>10911</v>
      </c>
      <c r="T2475" s="30">
        <v>6224</v>
      </c>
      <c r="U2475" s="31">
        <v>1.3279283123533177</v>
      </c>
      <c r="V2475" s="26">
        <v>1184</v>
      </c>
      <c r="W2475" s="26">
        <v>287.82</v>
      </c>
      <c r="X2475" s="27">
        <v>-896.18000000000006</v>
      </c>
      <c r="Y2475" s="28">
        <v>-0.75690878378378379</v>
      </c>
      <c r="Z2475" s="29">
        <v>832</v>
      </c>
      <c r="AA2475" s="29">
        <v>41.07</v>
      </c>
      <c r="AB2475" s="30">
        <v>-790.93</v>
      </c>
      <c r="AC2475" s="32">
        <v>-0.95063701923076915</v>
      </c>
      <c r="AD2475" s="26">
        <v>5273</v>
      </c>
      <c r="AE2475" s="26">
        <v>3346.43</v>
      </c>
      <c r="AF2475" s="27">
        <v>-1926.5700000000002</v>
      </c>
      <c r="AG2475" s="33">
        <v>-0.36536506732410395</v>
      </c>
      <c r="AH2475" s="34">
        <v>56</v>
      </c>
      <c r="AI2475" s="34">
        <v>14.5</v>
      </c>
      <c r="AJ2475" s="34">
        <v>-41.5</v>
      </c>
      <c r="AK2475" s="32">
        <v>-0.7410714285714286</v>
      </c>
      <c r="AL2475" s="35">
        <v>43561.041655092595</v>
      </c>
      <c r="AM2475" s="16"/>
    </row>
    <row r="2476" spans="1:39" ht="24.75" hidden="1" x14ac:dyDescent="0.25">
      <c r="A2476" s="25" t="s">
        <v>571</v>
      </c>
      <c r="B2476" s="25" t="s">
        <v>1040</v>
      </c>
      <c r="C2476" s="39">
        <v>318214</v>
      </c>
      <c r="D2476" s="25" t="s">
        <v>2889</v>
      </c>
      <c r="E2476" s="25" t="s">
        <v>53</v>
      </c>
      <c r="F2476" s="25" t="s">
        <v>54</v>
      </c>
      <c r="G2476" s="25" t="s">
        <v>990</v>
      </c>
      <c r="H2476" s="25" t="s">
        <v>56</v>
      </c>
      <c r="I2476" s="25" t="s">
        <v>56</v>
      </c>
      <c r="J2476" s="17"/>
      <c r="K2476" s="25" t="s">
        <v>65</v>
      </c>
      <c r="L2476" s="25" t="s">
        <v>71</v>
      </c>
      <c r="M2476" s="25" t="s">
        <v>67</v>
      </c>
      <c r="N2476" s="26">
        <v>12089.7</v>
      </c>
      <c r="O2476" s="26">
        <v>5910.6</v>
      </c>
      <c r="P2476" s="27">
        <v>-6179.1</v>
      </c>
      <c r="Q2476" s="28">
        <v>-0.51110449390803747</v>
      </c>
      <c r="R2476" s="29">
        <v>7312.2</v>
      </c>
      <c r="S2476" s="29">
        <v>4468.28</v>
      </c>
      <c r="T2476" s="30">
        <v>-2843.92</v>
      </c>
      <c r="U2476" s="31">
        <v>-0.38892809277645579</v>
      </c>
      <c r="V2476" s="26">
        <v>3622.5</v>
      </c>
      <c r="W2476" s="26">
        <v>1279.6300000000001</v>
      </c>
      <c r="X2476" s="27">
        <v>-2342.87</v>
      </c>
      <c r="Y2476" s="28">
        <v>-0.64675500345065562</v>
      </c>
      <c r="Z2476" s="29">
        <v>1155</v>
      </c>
      <c r="AA2476" s="29">
        <v>162.69</v>
      </c>
      <c r="AB2476" s="30">
        <v>-992.31</v>
      </c>
      <c r="AC2476" s="32">
        <v>-0.8591428571428571</v>
      </c>
      <c r="AD2476" s="26">
        <v>0</v>
      </c>
      <c r="AE2476" s="26">
        <v>0</v>
      </c>
      <c r="AF2476" s="27">
        <v>0</v>
      </c>
      <c r="AG2476" s="18"/>
      <c r="AH2476" s="34">
        <v>90</v>
      </c>
      <c r="AI2476" s="34">
        <v>62</v>
      </c>
      <c r="AJ2476" s="34">
        <v>-28</v>
      </c>
      <c r="AK2476" s="32">
        <v>-0.31111111111111112</v>
      </c>
      <c r="AL2476" s="35">
        <v>43672.041655092595</v>
      </c>
      <c r="AM2476" s="16"/>
    </row>
    <row r="2477" spans="1:39" ht="49.5" hidden="1" x14ac:dyDescent="0.25">
      <c r="A2477" s="25" t="s">
        <v>571</v>
      </c>
      <c r="B2477" s="25" t="s">
        <v>1040</v>
      </c>
      <c r="C2477" s="39">
        <v>318221</v>
      </c>
      <c r="D2477" s="25" t="s">
        <v>2897</v>
      </c>
      <c r="E2477" s="25" t="s">
        <v>53</v>
      </c>
      <c r="F2477" s="25" t="s">
        <v>54</v>
      </c>
      <c r="G2477" s="25" t="s">
        <v>75</v>
      </c>
      <c r="H2477" s="25" t="s">
        <v>1599</v>
      </c>
      <c r="I2477" s="25" t="s">
        <v>56</v>
      </c>
      <c r="J2477" s="17"/>
      <c r="K2477" s="25" t="s">
        <v>65</v>
      </c>
      <c r="L2477" s="25" t="s">
        <v>709</v>
      </c>
      <c r="M2477" s="25" t="s">
        <v>574</v>
      </c>
      <c r="N2477" s="26">
        <v>18883</v>
      </c>
      <c r="O2477" s="26">
        <v>14619.95</v>
      </c>
      <c r="P2477" s="27">
        <v>-4263.0499999999993</v>
      </c>
      <c r="Q2477" s="28">
        <v>-0.22576126674786842</v>
      </c>
      <c r="R2477" s="29">
        <v>10486</v>
      </c>
      <c r="S2477" s="29">
        <v>10962.56</v>
      </c>
      <c r="T2477" s="30">
        <v>476.55999999999949</v>
      </c>
      <c r="U2477" s="31">
        <v>4.5447263017356423E-2</v>
      </c>
      <c r="V2477" s="26">
        <v>2570</v>
      </c>
      <c r="W2477" s="26">
        <v>3341.56</v>
      </c>
      <c r="X2477" s="27">
        <v>771.56</v>
      </c>
      <c r="Y2477" s="28">
        <v>0.30021789883268479</v>
      </c>
      <c r="Z2477" s="29">
        <v>2117</v>
      </c>
      <c r="AA2477" s="29">
        <v>315.83</v>
      </c>
      <c r="AB2477" s="30">
        <v>-1801.17</v>
      </c>
      <c r="AC2477" s="32">
        <v>-0.8508124704770903</v>
      </c>
      <c r="AD2477" s="26">
        <v>3710</v>
      </c>
      <c r="AE2477" s="26">
        <v>0</v>
      </c>
      <c r="AF2477" s="27">
        <v>-3710</v>
      </c>
      <c r="AG2477" s="33">
        <v>-1</v>
      </c>
      <c r="AH2477" s="34">
        <v>133.31</v>
      </c>
      <c r="AI2477" s="34">
        <v>115</v>
      </c>
      <c r="AJ2477" s="34">
        <v>-18.310000000000002</v>
      </c>
      <c r="AK2477" s="32">
        <v>-0.13734903608131424</v>
      </c>
      <c r="AL2477" s="35">
        <v>43568.041655092595</v>
      </c>
      <c r="AM2477" s="16"/>
    </row>
    <row r="2478" spans="1:39" ht="49.5" hidden="1" x14ac:dyDescent="0.25">
      <c r="A2478" s="25" t="s">
        <v>571</v>
      </c>
      <c r="B2478" s="25" t="s">
        <v>1040</v>
      </c>
      <c r="C2478" s="39">
        <v>318222</v>
      </c>
      <c r="D2478" s="25" t="s">
        <v>2738</v>
      </c>
      <c r="E2478" s="25" t="s">
        <v>53</v>
      </c>
      <c r="F2478" s="25" t="s">
        <v>54</v>
      </c>
      <c r="G2478" s="25" t="s">
        <v>289</v>
      </c>
      <c r="H2478" s="17"/>
      <c r="I2478" s="17"/>
      <c r="J2478" s="17"/>
      <c r="K2478" s="25" t="s">
        <v>65</v>
      </c>
      <c r="L2478" s="25" t="s">
        <v>146</v>
      </c>
      <c r="M2478" s="25" t="s">
        <v>574</v>
      </c>
      <c r="N2478" s="26">
        <v>22239</v>
      </c>
      <c r="O2478" s="26">
        <v>32165.42</v>
      </c>
      <c r="P2478" s="27">
        <v>9926.4199999999983</v>
      </c>
      <c r="Q2478" s="28">
        <v>0.4463519043122442</v>
      </c>
      <c r="R2478" s="29">
        <v>10678</v>
      </c>
      <c r="S2478" s="29">
        <v>21906.560000000001</v>
      </c>
      <c r="T2478" s="30">
        <v>11228.560000000001</v>
      </c>
      <c r="U2478" s="31">
        <v>1.0515602172691516</v>
      </c>
      <c r="V2478" s="26">
        <v>3977</v>
      </c>
      <c r="W2478" s="26">
        <v>6670.49</v>
      </c>
      <c r="X2478" s="27">
        <v>2693.49</v>
      </c>
      <c r="Y2478" s="28">
        <v>0.67726678400804619</v>
      </c>
      <c r="Z2478" s="29">
        <v>1894</v>
      </c>
      <c r="AA2478" s="29">
        <v>828.37</v>
      </c>
      <c r="AB2478" s="30">
        <v>-1065.6300000000001</v>
      </c>
      <c r="AC2478" s="32">
        <v>-0.56263463569165795</v>
      </c>
      <c r="AD2478" s="26">
        <v>5690</v>
      </c>
      <c r="AE2478" s="26">
        <v>2760</v>
      </c>
      <c r="AF2478" s="27">
        <v>-2930</v>
      </c>
      <c r="AG2478" s="33">
        <v>-0.51493848857644986</v>
      </c>
      <c r="AH2478" s="34">
        <v>60</v>
      </c>
      <c r="AI2478" s="34">
        <v>68</v>
      </c>
      <c r="AJ2478" s="34">
        <v>8</v>
      </c>
      <c r="AK2478" s="32">
        <v>0.13333333333333333</v>
      </c>
      <c r="AL2478" s="35">
        <v>43532.041655092595</v>
      </c>
      <c r="AM2478" s="16"/>
    </row>
    <row r="2479" spans="1:39" ht="66" hidden="1" x14ac:dyDescent="0.25">
      <c r="A2479" s="25" t="s">
        <v>571</v>
      </c>
      <c r="B2479" s="25" t="s">
        <v>1040</v>
      </c>
      <c r="C2479" s="39">
        <v>318291</v>
      </c>
      <c r="D2479" s="25" t="s">
        <v>2894</v>
      </c>
      <c r="E2479" s="25" t="s">
        <v>53</v>
      </c>
      <c r="F2479" s="25" t="s">
        <v>54</v>
      </c>
      <c r="G2479" s="25" t="s">
        <v>75</v>
      </c>
      <c r="H2479" s="25" t="s">
        <v>56</v>
      </c>
      <c r="I2479" s="25" t="s">
        <v>56</v>
      </c>
      <c r="J2479" s="17"/>
      <c r="K2479" s="25" t="s">
        <v>65</v>
      </c>
      <c r="L2479" s="25" t="s">
        <v>589</v>
      </c>
      <c r="M2479" s="25" t="s">
        <v>67</v>
      </c>
      <c r="N2479" s="26">
        <v>113578.97</v>
      </c>
      <c r="O2479" s="26">
        <v>129519.67999999999</v>
      </c>
      <c r="P2479" s="27">
        <v>15940.709999999992</v>
      </c>
      <c r="Q2479" s="28">
        <v>0.14034913329465826</v>
      </c>
      <c r="R2479" s="29">
        <v>14137.41</v>
      </c>
      <c r="S2479" s="29">
        <v>89435.9</v>
      </c>
      <c r="T2479" s="30">
        <v>75298.489999999991</v>
      </c>
      <c r="U2479" s="31">
        <v>5.3261870455762397</v>
      </c>
      <c r="V2479" s="26">
        <v>21164.83</v>
      </c>
      <c r="W2479" s="26">
        <v>35304.5</v>
      </c>
      <c r="X2479" s="27">
        <v>14139.669999999998</v>
      </c>
      <c r="Y2479" s="28">
        <v>0.66807387538666729</v>
      </c>
      <c r="Z2479" s="29">
        <v>3418.8</v>
      </c>
      <c r="AA2479" s="29">
        <v>4779.28</v>
      </c>
      <c r="AB2479" s="30">
        <v>1360.4799999999996</v>
      </c>
      <c r="AC2479" s="32">
        <v>0.39794079794079779</v>
      </c>
      <c r="AD2479" s="26">
        <v>20359.560000000001</v>
      </c>
      <c r="AE2479" s="26">
        <v>0</v>
      </c>
      <c r="AF2479" s="27">
        <v>-20359.560000000001</v>
      </c>
      <c r="AG2479" s="33">
        <v>-1</v>
      </c>
      <c r="AH2479" s="34">
        <v>299</v>
      </c>
      <c r="AI2479" s="34">
        <v>290.75</v>
      </c>
      <c r="AJ2479" s="34">
        <v>-8.25</v>
      </c>
      <c r="AK2479" s="32">
        <v>-2.7591973244147156E-2</v>
      </c>
      <c r="AL2479" s="35">
        <v>43531.041655092595</v>
      </c>
      <c r="AM2479" s="16"/>
    </row>
    <row r="2480" spans="1:39" ht="49.5" hidden="1" x14ac:dyDescent="0.25">
      <c r="A2480" s="25" t="s">
        <v>571</v>
      </c>
      <c r="B2480" s="25" t="s">
        <v>1040</v>
      </c>
      <c r="C2480" s="39">
        <v>318305</v>
      </c>
      <c r="D2480" s="25" t="s">
        <v>2864</v>
      </c>
      <c r="E2480" s="25" t="s">
        <v>53</v>
      </c>
      <c r="F2480" s="25" t="s">
        <v>54</v>
      </c>
      <c r="G2480" s="25" t="s">
        <v>289</v>
      </c>
      <c r="H2480" s="17"/>
      <c r="I2480" s="17"/>
      <c r="J2480" s="17"/>
      <c r="K2480" s="25" t="s">
        <v>65</v>
      </c>
      <c r="L2480" s="25" t="s">
        <v>637</v>
      </c>
      <c r="M2480" s="25" t="s">
        <v>574</v>
      </c>
      <c r="N2480" s="26">
        <v>31267</v>
      </c>
      <c r="O2480" s="26">
        <v>20574.12</v>
      </c>
      <c r="P2480" s="27">
        <v>-10692.880000000001</v>
      </c>
      <c r="Q2480" s="28">
        <v>-0.34198611955096431</v>
      </c>
      <c r="R2480" s="29">
        <v>13847</v>
      </c>
      <c r="S2480" s="29">
        <v>10848.27</v>
      </c>
      <c r="T2480" s="30">
        <v>-2998.7299999999996</v>
      </c>
      <c r="U2480" s="31">
        <v>-0.216561710117715</v>
      </c>
      <c r="V2480" s="26">
        <v>9453</v>
      </c>
      <c r="W2480" s="26">
        <v>8096.97</v>
      </c>
      <c r="X2480" s="27">
        <v>-1356.0299999999997</v>
      </c>
      <c r="Y2480" s="28">
        <v>-0.14344969850841</v>
      </c>
      <c r="Z2480" s="29">
        <v>3912</v>
      </c>
      <c r="AA2480" s="29">
        <v>808.05</v>
      </c>
      <c r="AB2480" s="30">
        <v>-3103.95</v>
      </c>
      <c r="AC2480" s="32">
        <v>-0.79344325153374229</v>
      </c>
      <c r="AD2480" s="26">
        <v>4055</v>
      </c>
      <c r="AE2480" s="26">
        <v>820.83</v>
      </c>
      <c r="AF2480" s="27">
        <v>-3234.17</v>
      </c>
      <c r="AG2480" s="33">
        <v>-0.79757583230579532</v>
      </c>
      <c r="AH2480" s="34">
        <v>177</v>
      </c>
      <c r="AI2480" s="34">
        <v>125.5</v>
      </c>
      <c r="AJ2480" s="34">
        <v>-51.5</v>
      </c>
      <c r="AK2480" s="32">
        <v>-0.29096045197740111</v>
      </c>
      <c r="AL2480" s="35">
        <v>43539.041655092595</v>
      </c>
      <c r="AM2480" s="16"/>
    </row>
    <row r="2481" spans="1:39" ht="33" hidden="1" x14ac:dyDescent="0.25">
      <c r="A2481" s="25" t="s">
        <v>571</v>
      </c>
      <c r="B2481" s="25" t="s">
        <v>1040</v>
      </c>
      <c r="C2481" s="39">
        <v>318440</v>
      </c>
      <c r="D2481" s="25" t="s">
        <v>3169</v>
      </c>
      <c r="E2481" s="25" t="s">
        <v>53</v>
      </c>
      <c r="F2481" s="25" t="s">
        <v>54</v>
      </c>
      <c r="G2481" s="25" t="s">
        <v>75</v>
      </c>
      <c r="H2481" s="25" t="s">
        <v>1599</v>
      </c>
      <c r="I2481" s="25" t="s">
        <v>56</v>
      </c>
      <c r="J2481" s="17"/>
      <c r="K2481" s="25" t="s">
        <v>65</v>
      </c>
      <c r="L2481" s="25" t="s">
        <v>146</v>
      </c>
      <c r="M2481" s="25" t="s">
        <v>574</v>
      </c>
      <c r="N2481" s="26">
        <v>11752</v>
      </c>
      <c r="O2481" s="26">
        <v>7487.73</v>
      </c>
      <c r="P2481" s="27">
        <v>-4264.2700000000004</v>
      </c>
      <c r="Q2481" s="28">
        <v>-0.36285483321987749</v>
      </c>
      <c r="R2481" s="29">
        <v>4947</v>
      </c>
      <c r="S2481" s="29">
        <v>4400.91</v>
      </c>
      <c r="T2481" s="30">
        <v>-546.09000000000015</v>
      </c>
      <c r="U2481" s="31">
        <v>-0.11038811400849002</v>
      </c>
      <c r="V2481" s="26">
        <v>933</v>
      </c>
      <c r="W2481" s="26">
        <v>1483.22</v>
      </c>
      <c r="X2481" s="27">
        <v>550.22</v>
      </c>
      <c r="Y2481" s="28">
        <v>0.58973204715969996</v>
      </c>
      <c r="Z2481" s="29">
        <v>912</v>
      </c>
      <c r="AA2481" s="29">
        <v>124.46</v>
      </c>
      <c r="AB2481" s="30">
        <v>-787.54</v>
      </c>
      <c r="AC2481" s="32">
        <v>-0.86353070175438595</v>
      </c>
      <c r="AD2481" s="26">
        <v>4960</v>
      </c>
      <c r="AE2481" s="26">
        <v>1479.14</v>
      </c>
      <c r="AF2481" s="27">
        <v>-3480.8599999999997</v>
      </c>
      <c r="AG2481" s="33">
        <v>-0.70178629032258055</v>
      </c>
      <c r="AH2481" s="34">
        <v>59.5</v>
      </c>
      <c r="AI2481" s="34">
        <v>47</v>
      </c>
      <c r="AJ2481" s="34">
        <v>-12.5</v>
      </c>
      <c r="AK2481" s="32">
        <v>-0.21008403361344538</v>
      </c>
      <c r="AL2481" s="35">
        <v>43546.041655092595</v>
      </c>
      <c r="AM2481" s="16"/>
    </row>
    <row r="2482" spans="1:39" ht="57.75" hidden="1" x14ac:dyDescent="0.25">
      <c r="A2482" s="25" t="s">
        <v>571</v>
      </c>
      <c r="B2482" s="25" t="s">
        <v>1040</v>
      </c>
      <c r="C2482" s="39">
        <v>318447</v>
      </c>
      <c r="D2482" s="25" t="s">
        <v>3012</v>
      </c>
      <c r="E2482" s="25" t="s">
        <v>53</v>
      </c>
      <c r="F2482" s="25" t="s">
        <v>63</v>
      </c>
      <c r="G2482" s="25" t="s">
        <v>56</v>
      </c>
      <c r="H2482" s="17"/>
      <c r="I2482" s="17"/>
      <c r="J2482" s="17"/>
      <c r="K2482" s="25" t="s">
        <v>65</v>
      </c>
      <c r="L2482" s="25" t="s">
        <v>709</v>
      </c>
      <c r="M2482" s="25" t="s">
        <v>127</v>
      </c>
      <c r="N2482" s="26">
        <v>0</v>
      </c>
      <c r="O2482" s="26">
        <v>0</v>
      </c>
      <c r="P2482" s="27">
        <v>0</v>
      </c>
      <c r="Q2482" s="18"/>
      <c r="R2482" s="29">
        <v>0</v>
      </c>
      <c r="S2482" s="29">
        <v>0</v>
      </c>
      <c r="T2482" s="30">
        <v>0</v>
      </c>
      <c r="U2482" s="19"/>
      <c r="V2482" s="26">
        <v>0</v>
      </c>
      <c r="W2482" s="26">
        <v>0</v>
      </c>
      <c r="X2482" s="27">
        <v>0</v>
      </c>
      <c r="Y2482" s="18"/>
      <c r="Z2482" s="29">
        <v>0</v>
      </c>
      <c r="AA2482" s="29">
        <v>0</v>
      </c>
      <c r="AB2482" s="30">
        <v>0</v>
      </c>
      <c r="AC2482" s="19"/>
      <c r="AD2482" s="26">
        <v>0</v>
      </c>
      <c r="AE2482" s="26">
        <v>0</v>
      </c>
      <c r="AF2482" s="27">
        <v>0</v>
      </c>
      <c r="AG2482" s="18"/>
      <c r="AH2482" s="34">
        <v>0</v>
      </c>
      <c r="AI2482" s="34">
        <v>0</v>
      </c>
      <c r="AJ2482" s="34">
        <v>0</v>
      </c>
      <c r="AK2482" s="19"/>
      <c r="AL2482" s="35">
        <v>43672.041655092595</v>
      </c>
      <c r="AM2482" s="16"/>
    </row>
    <row r="2483" spans="1:39" ht="49.5" hidden="1" x14ac:dyDescent="0.25">
      <c r="A2483" s="25" t="s">
        <v>571</v>
      </c>
      <c r="B2483" s="25" t="s">
        <v>1043</v>
      </c>
      <c r="C2483" s="39">
        <v>318487</v>
      </c>
      <c r="D2483" s="25" t="s">
        <v>2873</v>
      </c>
      <c r="E2483" s="25" t="s">
        <v>53</v>
      </c>
      <c r="F2483" s="25" t="s">
        <v>54</v>
      </c>
      <c r="G2483" s="25" t="s">
        <v>289</v>
      </c>
      <c r="H2483" s="17"/>
      <c r="I2483" s="17"/>
      <c r="J2483" s="17"/>
      <c r="K2483" s="25" t="s">
        <v>65</v>
      </c>
      <c r="L2483" s="25" t="s">
        <v>1045</v>
      </c>
      <c r="M2483" s="25" t="s">
        <v>127</v>
      </c>
      <c r="N2483" s="26">
        <v>0</v>
      </c>
      <c r="O2483" s="26">
        <v>0</v>
      </c>
      <c r="P2483" s="27">
        <v>0</v>
      </c>
      <c r="Q2483" s="18"/>
      <c r="R2483" s="29">
        <v>0</v>
      </c>
      <c r="S2483" s="29">
        <v>0</v>
      </c>
      <c r="T2483" s="30">
        <v>0</v>
      </c>
      <c r="U2483" s="19"/>
      <c r="V2483" s="26">
        <v>0</v>
      </c>
      <c r="W2483" s="26">
        <v>0</v>
      </c>
      <c r="X2483" s="27">
        <v>0</v>
      </c>
      <c r="Y2483" s="18"/>
      <c r="Z2483" s="29">
        <v>0</v>
      </c>
      <c r="AA2483" s="29">
        <v>0</v>
      </c>
      <c r="AB2483" s="30">
        <v>0</v>
      </c>
      <c r="AC2483" s="19"/>
      <c r="AD2483" s="26">
        <v>0</v>
      </c>
      <c r="AE2483" s="26">
        <v>0</v>
      </c>
      <c r="AF2483" s="27">
        <v>0</v>
      </c>
      <c r="AG2483" s="18"/>
      <c r="AH2483" s="34">
        <v>0</v>
      </c>
      <c r="AI2483" s="34">
        <v>0</v>
      </c>
      <c r="AJ2483" s="34">
        <v>0</v>
      </c>
      <c r="AK2483" s="19"/>
      <c r="AL2483" s="35">
        <v>43672.041655092595</v>
      </c>
      <c r="AM2483" s="16"/>
    </row>
    <row r="2484" spans="1:39" ht="33" hidden="1" x14ac:dyDescent="0.25">
      <c r="A2484" s="25" t="s">
        <v>571</v>
      </c>
      <c r="B2484" s="25" t="s">
        <v>1040</v>
      </c>
      <c r="C2484" s="39">
        <v>318503</v>
      </c>
      <c r="D2484" s="25" t="s">
        <v>2875</v>
      </c>
      <c r="E2484" s="25" t="s">
        <v>53</v>
      </c>
      <c r="F2484" s="25" t="s">
        <v>54</v>
      </c>
      <c r="G2484" s="25" t="s">
        <v>990</v>
      </c>
      <c r="H2484" s="25" t="s">
        <v>56</v>
      </c>
      <c r="I2484" s="25" t="s">
        <v>56</v>
      </c>
      <c r="J2484" s="17"/>
      <c r="K2484" s="25" t="s">
        <v>65</v>
      </c>
      <c r="L2484" s="25" t="s">
        <v>625</v>
      </c>
      <c r="M2484" s="25" t="s">
        <v>2831</v>
      </c>
      <c r="N2484" s="26">
        <v>0</v>
      </c>
      <c r="O2484" s="26">
        <v>14304.89</v>
      </c>
      <c r="P2484" s="27">
        <v>14304.89</v>
      </c>
      <c r="Q2484" s="18"/>
      <c r="R2484" s="29">
        <v>0</v>
      </c>
      <c r="S2484" s="29">
        <v>0</v>
      </c>
      <c r="T2484" s="30">
        <v>0</v>
      </c>
      <c r="U2484" s="19"/>
      <c r="V2484" s="26">
        <v>0</v>
      </c>
      <c r="W2484" s="26">
        <v>0</v>
      </c>
      <c r="X2484" s="27">
        <v>0</v>
      </c>
      <c r="Y2484" s="18"/>
      <c r="Z2484" s="29">
        <v>0</v>
      </c>
      <c r="AA2484" s="29">
        <v>0</v>
      </c>
      <c r="AB2484" s="30">
        <v>0</v>
      </c>
      <c r="AC2484" s="19"/>
      <c r="AD2484" s="26">
        <v>0</v>
      </c>
      <c r="AE2484" s="26">
        <v>0</v>
      </c>
      <c r="AF2484" s="27">
        <v>0</v>
      </c>
      <c r="AG2484" s="18"/>
      <c r="AH2484" s="34">
        <v>0</v>
      </c>
      <c r="AI2484" s="34">
        <v>0</v>
      </c>
      <c r="AJ2484" s="34">
        <v>0</v>
      </c>
      <c r="AK2484" s="19"/>
      <c r="AL2484" s="35">
        <v>43672.041655092595</v>
      </c>
      <c r="AM2484" s="16"/>
    </row>
    <row r="2485" spans="1:39" ht="82.5" hidden="1" x14ac:dyDescent="0.25">
      <c r="A2485" s="25" t="s">
        <v>571</v>
      </c>
      <c r="B2485" s="25" t="s">
        <v>1040</v>
      </c>
      <c r="C2485" s="39">
        <v>318511</v>
      </c>
      <c r="D2485" s="25" t="s">
        <v>3032</v>
      </c>
      <c r="E2485" s="25" t="s">
        <v>53</v>
      </c>
      <c r="F2485" s="25" t="s">
        <v>63</v>
      </c>
      <c r="G2485" s="25" t="s">
        <v>56</v>
      </c>
      <c r="H2485" s="17"/>
      <c r="I2485" s="17"/>
      <c r="J2485" s="17"/>
      <c r="K2485" s="25" t="s">
        <v>65</v>
      </c>
      <c r="L2485" s="25" t="s">
        <v>146</v>
      </c>
      <c r="M2485" s="25" t="s">
        <v>127</v>
      </c>
      <c r="N2485" s="26">
        <v>0</v>
      </c>
      <c r="O2485" s="26">
        <v>0</v>
      </c>
      <c r="P2485" s="27">
        <v>0</v>
      </c>
      <c r="Q2485" s="18"/>
      <c r="R2485" s="29">
        <v>0</v>
      </c>
      <c r="S2485" s="29">
        <v>0</v>
      </c>
      <c r="T2485" s="30">
        <v>0</v>
      </c>
      <c r="U2485" s="19"/>
      <c r="V2485" s="26">
        <v>0</v>
      </c>
      <c r="W2485" s="26">
        <v>0</v>
      </c>
      <c r="X2485" s="27">
        <v>0</v>
      </c>
      <c r="Y2485" s="18"/>
      <c r="Z2485" s="29">
        <v>0</v>
      </c>
      <c r="AA2485" s="29">
        <v>0</v>
      </c>
      <c r="AB2485" s="30">
        <v>0</v>
      </c>
      <c r="AC2485" s="19"/>
      <c r="AD2485" s="26">
        <v>0</v>
      </c>
      <c r="AE2485" s="26">
        <v>0</v>
      </c>
      <c r="AF2485" s="27">
        <v>0</v>
      </c>
      <c r="AG2485" s="18"/>
      <c r="AH2485" s="34">
        <v>0</v>
      </c>
      <c r="AI2485" s="34">
        <v>0</v>
      </c>
      <c r="AJ2485" s="34">
        <v>0</v>
      </c>
      <c r="AK2485" s="19"/>
      <c r="AL2485" s="35">
        <v>43515.041655092595</v>
      </c>
      <c r="AM2485" s="16"/>
    </row>
    <row r="2486" spans="1:39" ht="33" hidden="1" x14ac:dyDescent="0.25">
      <c r="A2486" s="25" t="s">
        <v>571</v>
      </c>
      <c r="B2486" s="25" t="s">
        <v>1040</v>
      </c>
      <c r="C2486" s="39">
        <v>318587</v>
      </c>
      <c r="D2486" s="25" t="s">
        <v>2856</v>
      </c>
      <c r="E2486" s="25" t="s">
        <v>53</v>
      </c>
      <c r="F2486" s="25" t="s">
        <v>54</v>
      </c>
      <c r="G2486" s="25" t="s">
        <v>90</v>
      </c>
      <c r="H2486" s="25" t="s">
        <v>56</v>
      </c>
      <c r="I2486" s="25" t="s">
        <v>56</v>
      </c>
      <c r="J2486" s="17"/>
      <c r="K2486" s="25" t="s">
        <v>65</v>
      </c>
      <c r="L2486" s="25" t="s">
        <v>586</v>
      </c>
      <c r="M2486" s="25" t="s">
        <v>67</v>
      </c>
      <c r="N2486" s="26">
        <v>123526.87</v>
      </c>
      <c r="O2486" s="26">
        <v>104357.87</v>
      </c>
      <c r="P2486" s="27">
        <v>-19169</v>
      </c>
      <c r="Q2486" s="28">
        <v>-0.15518081207756662</v>
      </c>
      <c r="R2486" s="29">
        <v>10453.57</v>
      </c>
      <c r="S2486" s="29">
        <v>14138.52</v>
      </c>
      <c r="T2486" s="30">
        <v>3684.9500000000007</v>
      </c>
      <c r="U2486" s="31">
        <v>0.35250636863769991</v>
      </c>
      <c r="V2486" s="26">
        <v>93637.97</v>
      </c>
      <c r="W2486" s="26">
        <v>78637.95</v>
      </c>
      <c r="X2486" s="27">
        <v>-15000.020000000004</v>
      </c>
      <c r="Y2486" s="28">
        <v>-0.1601916402074928</v>
      </c>
      <c r="Z2486" s="29">
        <v>2621.85</v>
      </c>
      <c r="AA2486" s="29">
        <v>11511.75</v>
      </c>
      <c r="AB2486" s="30">
        <v>8889.9</v>
      </c>
      <c r="AC2486" s="32">
        <v>3.3906974083185535</v>
      </c>
      <c r="AD2486" s="26">
        <v>12874.13</v>
      </c>
      <c r="AE2486" s="26">
        <v>69.650000000000006</v>
      </c>
      <c r="AF2486" s="27">
        <v>-12804.48</v>
      </c>
      <c r="AG2486" s="33">
        <v>-0.9945899256881825</v>
      </c>
      <c r="AH2486" s="34">
        <v>154</v>
      </c>
      <c r="AI2486" s="34">
        <v>183.5</v>
      </c>
      <c r="AJ2486" s="34">
        <v>29.5</v>
      </c>
      <c r="AK2486" s="32">
        <v>0.19155844155844157</v>
      </c>
      <c r="AL2486" s="35">
        <v>43515.041655092595</v>
      </c>
      <c r="AM2486" s="16"/>
    </row>
    <row r="2487" spans="1:39" ht="41.25" hidden="1" x14ac:dyDescent="0.25">
      <c r="A2487" s="25" t="s">
        <v>571</v>
      </c>
      <c r="B2487" s="25" t="s">
        <v>1040</v>
      </c>
      <c r="C2487" s="39">
        <v>318600</v>
      </c>
      <c r="D2487" s="25" t="s">
        <v>2932</v>
      </c>
      <c r="E2487" s="25" t="s">
        <v>53</v>
      </c>
      <c r="F2487" s="25" t="s">
        <v>54</v>
      </c>
      <c r="G2487" s="25" t="s">
        <v>289</v>
      </c>
      <c r="H2487" s="17"/>
      <c r="I2487" s="17"/>
      <c r="J2487" s="17"/>
      <c r="K2487" s="25" t="s">
        <v>65</v>
      </c>
      <c r="L2487" s="25" t="s">
        <v>595</v>
      </c>
      <c r="M2487" s="25" t="s">
        <v>2737</v>
      </c>
      <c r="N2487" s="26">
        <v>185386</v>
      </c>
      <c r="O2487" s="26">
        <v>110881.47</v>
      </c>
      <c r="P2487" s="27">
        <v>-74504.53</v>
      </c>
      <c r="Q2487" s="28">
        <v>-0.40188865394366347</v>
      </c>
      <c r="R2487" s="29">
        <v>94743</v>
      </c>
      <c r="S2487" s="29">
        <v>70055.16</v>
      </c>
      <c r="T2487" s="30">
        <v>-24687.839999999997</v>
      </c>
      <c r="U2487" s="31">
        <v>-0.26057692916627084</v>
      </c>
      <c r="V2487" s="26">
        <v>35707</v>
      </c>
      <c r="W2487" s="26">
        <v>37814.99</v>
      </c>
      <c r="X2487" s="27">
        <v>2107.989999999998</v>
      </c>
      <c r="Y2487" s="28">
        <v>5.9035763295712265E-2</v>
      </c>
      <c r="Z2487" s="29">
        <v>27636</v>
      </c>
      <c r="AA2487" s="29">
        <v>3011.32</v>
      </c>
      <c r="AB2487" s="30">
        <v>-24624.68</v>
      </c>
      <c r="AC2487" s="32">
        <v>-0.89103632942538724</v>
      </c>
      <c r="AD2487" s="26">
        <v>27300</v>
      </c>
      <c r="AE2487" s="26">
        <v>0</v>
      </c>
      <c r="AF2487" s="27">
        <v>-27300</v>
      </c>
      <c r="AG2487" s="33">
        <v>-1</v>
      </c>
      <c r="AH2487" s="34">
        <v>1086.3499999999999</v>
      </c>
      <c r="AI2487" s="34">
        <v>887.5</v>
      </c>
      <c r="AJ2487" s="34">
        <v>-198.84999999999991</v>
      </c>
      <c r="AK2487" s="32">
        <v>-0.18304413862935512</v>
      </c>
      <c r="AL2487" s="35">
        <v>43539.041655092595</v>
      </c>
      <c r="AM2487" s="16"/>
    </row>
    <row r="2488" spans="1:39" ht="49.5" hidden="1" x14ac:dyDescent="0.25">
      <c r="A2488" s="25" t="s">
        <v>571</v>
      </c>
      <c r="B2488" s="25" t="s">
        <v>1040</v>
      </c>
      <c r="C2488" s="39">
        <v>318605</v>
      </c>
      <c r="D2488" s="25" t="s">
        <v>3054</v>
      </c>
      <c r="E2488" s="25" t="s">
        <v>53</v>
      </c>
      <c r="F2488" s="25" t="s">
        <v>54</v>
      </c>
      <c r="G2488" s="25" t="s">
        <v>289</v>
      </c>
      <c r="H2488" s="17"/>
      <c r="I2488" s="17"/>
      <c r="J2488" s="17"/>
      <c r="K2488" s="25" t="s">
        <v>65</v>
      </c>
      <c r="L2488" s="25" t="s">
        <v>709</v>
      </c>
      <c r="M2488" s="25" t="s">
        <v>574</v>
      </c>
      <c r="N2488" s="26">
        <v>16035</v>
      </c>
      <c r="O2488" s="26">
        <v>17879.04</v>
      </c>
      <c r="P2488" s="27">
        <v>1844.0400000000009</v>
      </c>
      <c r="Q2488" s="28">
        <v>0.11500093545369509</v>
      </c>
      <c r="R2488" s="29">
        <v>6419</v>
      </c>
      <c r="S2488" s="29">
        <v>14010.19</v>
      </c>
      <c r="T2488" s="30">
        <v>7591.1900000000005</v>
      </c>
      <c r="U2488" s="31">
        <v>1.182612556472971</v>
      </c>
      <c r="V2488" s="26">
        <v>6611</v>
      </c>
      <c r="W2488" s="26">
        <v>3066.04</v>
      </c>
      <c r="X2488" s="27">
        <v>-3544.96</v>
      </c>
      <c r="Y2488" s="28">
        <v>-0.53622144909998493</v>
      </c>
      <c r="Z2488" s="29">
        <v>1283</v>
      </c>
      <c r="AA2488" s="29">
        <v>457.81</v>
      </c>
      <c r="AB2488" s="30">
        <v>-825.19</v>
      </c>
      <c r="AC2488" s="32">
        <v>-0.64317225253312549</v>
      </c>
      <c r="AD2488" s="26">
        <v>1722</v>
      </c>
      <c r="AE2488" s="26">
        <v>345</v>
      </c>
      <c r="AF2488" s="27">
        <v>-1377</v>
      </c>
      <c r="AG2488" s="33">
        <v>-0.79965156794425085</v>
      </c>
      <c r="AH2488" s="34">
        <v>85.52</v>
      </c>
      <c r="AI2488" s="34">
        <v>27.25</v>
      </c>
      <c r="AJ2488" s="34">
        <v>-58.269999999999996</v>
      </c>
      <c r="AK2488" s="32">
        <v>-0.68136108512628624</v>
      </c>
      <c r="AL2488" s="35">
        <v>43480.041655092595</v>
      </c>
      <c r="AM2488" s="16"/>
    </row>
    <row r="2489" spans="1:39" ht="33" hidden="1" x14ac:dyDescent="0.25">
      <c r="A2489" s="25" t="s">
        <v>571</v>
      </c>
      <c r="B2489" s="25" t="s">
        <v>1040</v>
      </c>
      <c r="C2489" s="39">
        <v>318609</v>
      </c>
      <c r="D2489" s="25" t="s">
        <v>2997</v>
      </c>
      <c r="E2489" s="25" t="s">
        <v>53</v>
      </c>
      <c r="F2489" s="25" t="s">
        <v>54</v>
      </c>
      <c r="G2489" s="25" t="s">
        <v>289</v>
      </c>
      <c r="H2489" s="17"/>
      <c r="I2489" s="17"/>
      <c r="J2489" s="17"/>
      <c r="K2489" s="25" t="s">
        <v>65</v>
      </c>
      <c r="L2489" s="25" t="s">
        <v>2830</v>
      </c>
      <c r="M2489" s="25" t="s">
        <v>613</v>
      </c>
      <c r="N2489" s="26">
        <v>89952</v>
      </c>
      <c r="O2489" s="26">
        <v>1951.28</v>
      </c>
      <c r="P2489" s="27">
        <v>-88000.72</v>
      </c>
      <c r="Q2489" s="28">
        <v>-0.97830754180007118</v>
      </c>
      <c r="R2489" s="29">
        <v>7995</v>
      </c>
      <c r="S2489" s="29">
        <v>1797.28</v>
      </c>
      <c r="T2489" s="30">
        <v>-6197.72</v>
      </c>
      <c r="U2489" s="31">
        <v>-0.77519949968730462</v>
      </c>
      <c r="V2489" s="26">
        <v>617</v>
      </c>
      <c r="W2489" s="26">
        <v>154</v>
      </c>
      <c r="X2489" s="27">
        <v>-463</v>
      </c>
      <c r="Y2489" s="28">
        <v>-0.75040518638573739</v>
      </c>
      <c r="Z2489" s="29">
        <v>1582</v>
      </c>
      <c r="AA2489" s="29">
        <v>0</v>
      </c>
      <c r="AB2489" s="30">
        <v>-1582</v>
      </c>
      <c r="AC2489" s="32">
        <v>-1</v>
      </c>
      <c r="AD2489" s="26">
        <v>79758</v>
      </c>
      <c r="AE2489" s="26">
        <v>0</v>
      </c>
      <c r="AF2489" s="27">
        <v>-79758</v>
      </c>
      <c r="AG2489" s="33">
        <v>-1</v>
      </c>
      <c r="AH2489" s="34">
        <v>106.5</v>
      </c>
      <c r="AI2489" s="34">
        <v>23.5</v>
      </c>
      <c r="AJ2489" s="34">
        <v>-83</v>
      </c>
      <c r="AK2489" s="32">
        <v>-0.77934272300469487</v>
      </c>
      <c r="AL2489" s="35">
        <v>43481.041655092595</v>
      </c>
      <c r="AM2489" s="16"/>
    </row>
    <row r="2490" spans="1:39" ht="33" hidden="1" x14ac:dyDescent="0.25">
      <c r="A2490" s="25" t="s">
        <v>571</v>
      </c>
      <c r="B2490" s="25" t="s">
        <v>1040</v>
      </c>
      <c r="C2490" s="39">
        <v>318612</v>
      </c>
      <c r="D2490" s="25" t="s">
        <v>2949</v>
      </c>
      <c r="E2490" s="25" t="s">
        <v>53</v>
      </c>
      <c r="F2490" s="25" t="s">
        <v>54</v>
      </c>
      <c r="G2490" s="25" t="s">
        <v>90</v>
      </c>
      <c r="H2490" s="25" t="s">
        <v>56</v>
      </c>
      <c r="I2490" s="25" t="s">
        <v>56</v>
      </c>
      <c r="J2490" s="17"/>
      <c r="K2490" s="25" t="s">
        <v>65</v>
      </c>
      <c r="L2490" s="25" t="s">
        <v>586</v>
      </c>
      <c r="M2490" s="25" t="s">
        <v>67</v>
      </c>
      <c r="N2490" s="26">
        <v>78259.399999999994</v>
      </c>
      <c r="O2490" s="26">
        <v>56057.15</v>
      </c>
      <c r="P2490" s="27">
        <v>-22202.249999999993</v>
      </c>
      <c r="Q2490" s="28">
        <v>-0.2837007439361916</v>
      </c>
      <c r="R2490" s="29">
        <v>10453.57</v>
      </c>
      <c r="S2490" s="29">
        <v>13773.41</v>
      </c>
      <c r="T2490" s="30">
        <v>3319.84</v>
      </c>
      <c r="U2490" s="31">
        <v>0.3175795445957697</v>
      </c>
      <c r="V2490" s="26">
        <v>43730.879999999997</v>
      </c>
      <c r="W2490" s="26">
        <v>36919.839999999997</v>
      </c>
      <c r="X2490" s="27">
        <v>-6811.0400000000009</v>
      </c>
      <c r="Y2490" s="28">
        <v>-0.15574898104039986</v>
      </c>
      <c r="Z2490" s="29">
        <v>2945.25</v>
      </c>
      <c r="AA2490" s="29">
        <v>5363.9</v>
      </c>
      <c r="AB2490" s="30">
        <v>2418.6499999999996</v>
      </c>
      <c r="AC2490" s="32">
        <v>0.82120363296833876</v>
      </c>
      <c r="AD2490" s="26">
        <v>14217</v>
      </c>
      <c r="AE2490" s="26">
        <v>0</v>
      </c>
      <c r="AF2490" s="27">
        <v>-14217</v>
      </c>
      <c r="AG2490" s="33">
        <v>-1</v>
      </c>
      <c r="AH2490" s="34">
        <v>167.5</v>
      </c>
      <c r="AI2490" s="34">
        <v>179.5</v>
      </c>
      <c r="AJ2490" s="34">
        <v>12</v>
      </c>
      <c r="AK2490" s="32">
        <v>7.1641791044776124E-2</v>
      </c>
      <c r="AL2490" s="35">
        <v>43481.041655092595</v>
      </c>
      <c r="AM2490" s="16"/>
    </row>
    <row r="2491" spans="1:39" ht="41.25" hidden="1" x14ac:dyDescent="0.25">
      <c r="A2491" s="25" t="s">
        <v>571</v>
      </c>
      <c r="B2491" s="25" t="s">
        <v>1040</v>
      </c>
      <c r="C2491" s="39">
        <v>318640</v>
      </c>
      <c r="D2491" s="25" t="s">
        <v>2930</v>
      </c>
      <c r="E2491" s="25" t="s">
        <v>53</v>
      </c>
      <c r="F2491" s="25" t="s">
        <v>63</v>
      </c>
      <c r="G2491" s="25" t="s">
        <v>56</v>
      </c>
      <c r="H2491" s="17"/>
      <c r="I2491" s="17"/>
      <c r="J2491" s="17"/>
      <c r="K2491" s="25" t="s">
        <v>65</v>
      </c>
      <c r="L2491" s="25" t="s">
        <v>595</v>
      </c>
      <c r="M2491" s="25" t="s">
        <v>67</v>
      </c>
      <c r="N2491" s="26">
        <v>0</v>
      </c>
      <c r="O2491" s="26">
        <v>0</v>
      </c>
      <c r="P2491" s="27">
        <v>0</v>
      </c>
      <c r="Q2491" s="18"/>
      <c r="R2491" s="29">
        <v>0</v>
      </c>
      <c r="S2491" s="29">
        <v>0</v>
      </c>
      <c r="T2491" s="30">
        <v>0</v>
      </c>
      <c r="U2491" s="19"/>
      <c r="V2491" s="26">
        <v>0</v>
      </c>
      <c r="W2491" s="26">
        <v>0</v>
      </c>
      <c r="X2491" s="27">
        <v>0</v>
      </c>
      <c r="Y2491" s="18"/>
      <c r="Z2491" s="29">
        <v>0</v>
      </c>
      <c r="AA2491" s="29">
        <v>0</v>
      </c>
      <c r="AB2491" s="30">
        <v>0</v>
      </c>
      <c r="AC2491" s="19"/>
      <c r="AD2491" s="26">
        <v>0</v>
      </c>
      <c r="AE2491" s="26">
        <v>0</v>
      </c>
      <c r="AF2491" s="27">
        <v>0</v>
      </c>
      <c r="AG2491" s="18"/>
      <c r="AH2491" s="34">
        <v>0</v>
      </c>
      <c r="AI2491" s="34">
        <v>0</v>
      </c>
      <c r="AJ2491" s="34">
        <v>0</v>
      </c>
      <c r="AK2491" s="19"/>
      <c r="AL2491" s="35">
        <v>43558.041655092595</v>
      </c>
      <c r="AM2491" s="16"/>
    </row>
    <row r="2492" spans="1:39" ht="33" hidden="1" x14ac:dyDescent="0.25">
      <c r="A2492" s="25" t="s">
        <v>571</v>
      </c>
      <c r="B2492" s="25" t="s">
        <v>1040</v>
      </c>
      <c r="C2492" s="39">
        <v>318691</v>
      </c>
      <c r="D2492" s="25" t="s">
        <v>2925</v>
      </c>
      <c r="E2492" s="25" t="s">
        <v>53</v>
      </c>
      <c r="F2492" s="25" t="s">
        <v>54</v>
      </c>
      <c r="G2492" s="25" t="s">
        <v>104</v>
      </c>
      <c r="H2492" s="25" t="s">
        <v>56</v>
      </c>
      <c r="I2492" s="25" t="s">
        <v>56</v>
      </c>
      <c r="J2492" s="17"/>
      <c r="K2492" s="25" t="s">
        <v>65</v>
      </c>
      <c r="L2492" s="25" t="s">
        <v>577</v>
      </c>
      <c r="M2492" s="25" t="s">
        <v>67</v>
      </c>
      <c r="N2492" s="26">
        <v>96374</v>
      </c>
      <c r="O2492" s="26">
        <v>106230.78</v>
      </c>
      <c r="P2492" s="27">
        <v>9856.7799999999988</v>
      </c>
      <c r="Q2492" s="28">
        <v>0.10227634009172597</v>
      </c>
      <c r="R2492" s="29">
        <v>16758</v>
      </c>
      <c r="S2492" s="29">
        <v>34416.620000000003</v>
      </c>
      <c r="T2492" s="30">
        <v>17658.620000000003</v>
      </c>
      <c r="U2492" s="31">
        <v>1.0537426900584796</v>
      </c>
      <c r="V2492" s="26">
        <v>75597</v>
      </c>
      <c r="W2492" s="26">
        <v>62447.1</v>
      </c>
      <c r="X2492" s="27">
        <v>-13149.900000000001</v>
      </c>
      <c r="Y2492" s="28">
        <v>-0.17394737886424066</v>
      </c>
      <c r="Z2492" s="29">
        <v>4019</v>
      </c>
      <c r="AA2492" s="29">
        <v>9367.06</v>
      </c>
      <c r="AB2492" s="30">
        <v>5348.0599999999995</v>
      </c>
      <c r="AC2492" s="32">
        <v>1.3306942025379447</v>
      </c>
      <c r="AD2492" s="26">
        <v>0</v>
      </c>
      <c r="AE2492" s="26">
        <v>0</v>
      </c>
      <c r="AF2492" s="27">
        <v>0</v>
      </c>
      <c r="AG2492" s="18"/>
      <c r="AH2492" s="34">
        <v>224</v>
      </c>
      <c r="AI2492" s="34">
        <v>0</v>
      </c>
      <c r="AJ2492" s="34">
        <v>-224</v>
      </c>
      <c r="AK2492" s="32">
        <v>-1</v>
      </c>
      <c r="AL2492" s="35">
        <v>43558.041655092595</v>
      </c>
      <c r="AM2492" s="16"/>
    </row>
    <row r="2493" spans="1:39" ht="49.5" hidden="1" x14ac:dyDescent="0.25">
      <c r="A2493" s="25" t="s">
        <v>571</v>
      </c>
      <c r="B2493" s="25" t="s">
        <v>1040</v>
      </c>
      <c r="C2493" s="39">
        <v>318702</v>
      </c>
      <c r="D2493" s="25" t="s">
        <v>3082</v>
      </c>
      <c r="E2493" s="25" t="s">
        <v>53</v>
      </c>
      <c r="F2493" s="25" t="s">
        <v>54</v>
      </c>
      <c r="G2493" s="25" t="s">
        <v>75</v>
      </c>
      <c r="H2493" s="25" t="s">
        <v>1599</v>
      </c>
      <c r="I2493" s="25" t="s">
        <v>56</v>
      </c>
      <c r="J2493" s="17"/>
      <c r="K2493" s="25" t="s">
        <v>65</v>
      </c>
      <c r="L2493" s="25" t="s">
        <v>146</v>
      </c>
      <c r="M2493" s="25" t="s">
        <v>574</v>
      </c>
      <c r="N2493" s="26">
        <v>6909</v>
      </c>
      <c r="O2493" s="26">
        <v>3357.42</v>
      </c>
      <c r="P2493" s="27">
        <v>-3551.58</v>
      </c>
      <c r="Q2493" s="28">
        <v>-0.51405123751628312</v>
      </c>
      <c r="R2493" s="29">
        <v>2379</v>
      </c>
      <c r="S2493" s="29">
        <v>453.26</v>
      </c>
      <c r="T2493" s="30">
        <v>-1925.74</v>
      </c>
      <c r="U2493" s="31">
        <v>-0.80947456914670035</v>
      </c>
      <c r="V2493" s="26">
        <v>839</v>
      </c>
      <c r="W2493" s="26">
        <v>359.83</v>
      </c>
      <c r="X2493" s="27">
        <v>-479.17</v>
      </c>
      <c r="Y2493" s="28">
        <v>-0.57112038140643628</v>
      </c>
      <c r="Z2493" s="29">
        <v>383</v>
      </c>
      <c r="AA2493" s="29">
        <v>51.87</v>
      </c>
      <c r="AB2493" s="30">
        <v>-331.13</v>
      </c>
      <c r="AC2493" s="32">
        <v>-0.86456919060052217</v>
      </c>
      <c r="AD2493" s="26">
        <v>3308</v>
      </c>
      <c r="AE2493" s="26">
        <v>2492.46</v>
      </c>
      <c r="AF2493" s="27">
        <v>-815.54</v>
      </c>
      <c r="AG2493" s="33">
        <v>-0.24653567110036276</v>
      </c>
      <c r="AH2493" s="34">
        <v>31.59</v>
      </c>
      <c r="AI2493" s="34">
        <v>12.4</v>
      </c>
      <c r="AJ2493" s="34">
        <v>-19.189999999999998</v>
      </c>
      <c r="AK2493" s="32">
        <v>-0.60747071858182966</v>
      </c>
      <c r="AL2493" s="35">
        <v>43503.041655092595</v>
      </c>
      <c r="AM2493" s="16"/>
    </row>
    <row r="2494" spans="1:39" ht="41.25" hidden="1" x14ac:dyDescent="0.25">
      <c r="A2494" s="25" t="s">
        <v>571</v>
      </c>
      <c r="B2494" s="25" t="s">
        <v>1040</v>
      </c>
      <c r="C2494" s="39">
        <v>318704</v>
      </c>
      <c r="D2494" s="25" t="s">
        <v>2916</v>
      </c>
      <c r="E2494" s="25" t="s">
        <v>53</v>
      </c>
      <c r="F2494" s="25" t="s">
        <v>63</v>
      </c>
      <c r="G2494" s="25" t="s">
        <v>56</v>
      </c>
      <c r="H2494" s="17"/>
      <c r="I2494" s="17"/>
      <c r="J2494" s="17"/>
      <c r="K2494" s="25" t="s">
        <v>65</v>
      </c>
      <c r="L2494" s="25" t="s">
        <v>146</v>
      </c>
      <c r="M2494" s="25" t="s">
        <v>127</v>
      </c>
      <c r="N2494" s="26">
        <v>0</v>
      </c>
      <c r="O2494" s="26">
        <v>0</v>
      </c>
      <c r="P2494" s="27">
        <v>0</v>
      </c>
      <c r="Q2494" s="18"/>
      <c r="R2494" s="29">
        <v>0</v>
      </c>
      <c r="S2494" s="29">
        <v>0</v>
      </c>
      <c r="T2494" s="30">
        <v>0</v>
      </c>
      <c r="U2494" s="19"/>
      <c r="V2494" s="26">
        <v>0</v>
      </c>
      <c r="W2494" s="26">
        <v>0</v>
      </c>
      <c r="X2494" s="27">
        <v>0</v>
      </c>
      <c r="Y2494" s="18"/>
      <c r="Z2494" s="29">
        <v>0</v>
      </c>
      <c r="AA2494" s="29">
        <v>0</v>
      </c>
      <c r="AB2494" s="30">
        <v>0</v>
      </c>
      <c r="AC2494" s="19"/>
      <c r="AD2494" s="26">
        <v>0</v>
      </c>
      <c r="AE2494" s="26">
        <v>0</v>
      </c>
      <c r="AF2494" s="27">
        <v>0</v>
      </c>
      <c r="AG2494" s="18"/>
      <c r="AH2494" s="34">
        <v>0</v>
      </c>
      <c r="AI2494" s="34">
        <v>0</v>
      </c>
      <c r="AJ2494" s="34">
        <v>0</v>
      </c>
      <c r="AK2494" s="19"/>
      <c r="AL2494" s="35">
        <v>43476.041655092595</v>
      </c>
      <c r="AM2494" s="16"/>
    </row>
    <row r="2495" spans="1:39" ht="74.25" hidden="1" x14ac:dyDescent="0.25">
      <c r="A2495" s="25" t="s">
        <v>571</v>
      </c>
      <c r="B2495" s="25" t="s">
        <v>1040</v>
      </c>
      <c r="C2495" s="39">
        <v>318706</v>
      </c>
      <c r="D2495" s="25" t="s">
        <v>2974</v>
      </c>
      <c r="E2495" s="25" t="s">
        <v>53</v>
      </c>
      <c r="F2495" s="25" t="s">
        <v>63</v>
      </c>
      <c r="G2495" s="25" t="s">
        <v>56</v>
      </c>
      <c r="H2495" s="17"/>
      <c r="I2495" s="17"/>
      <c r="J2495" s="17"/>
      <c r="K2495" s="25" t="s">
        <v>65</v>
      </c>
      <c r="L2495" s="25" t="s">
        <v>2830</v>
      </c>
      <c r="M2495" s="25" t="s">
        <v>127</v>
      </c>
      <c r="N2495" s="26">
        <v>0</v>
      </c>
      <c r="O2495" s="26">
        <v>0</v>
      </c>
      <c r="P2495" s="27">
        <v>0</v>
      </c>
      <c r="Q2495" s="18"/>
      <c r="R2495" s="29">
        <v>0</v>
      </c>
      <c r="S2495" s="29">
        <v>0</v>
      </c>
      <c r="T2495" s="30">
        <v>0</v>
      </c>
      <c r="U2495" s="19"/>
      <c r="V2495" s="26">
        <v>0</v>
      </c>
      <c r="W2495" s="26">
        <v>0</v>
      </c>
      <c r="X2495" s="27">
        <v>0</v>
      </c>
      <c r="Y2495" s="18"/>
      <c r="Z2495" s="29">
        <v>0</v>
      </c>
      <c r="AA2495" s="29">
        <v>0</v>
      </c>
      <c r="AB2495" s="30">
        <v>0</v>
      </c>
      <c r="AC2495" s="19"/>
      <c r="AD2495" s="26">
        <v>0</v>
      </c>
      <c r="AE2495" s="26">
        <v>0</v>
      </c>
      <c r="AF2495" s="27">
        <v>0</v>
      </c>
      <c r="AG2495" s="18"/>
      <c r="AH2495" s="34">
        <v>0</v>
      </c>
      <c r="AI2495" s="34">
        <v>0</v>
      </c>
      <c r="AJ2495" s="34">
        <v>0</v>
      </c>
      <c r="AK2495" s="19"/>
      <c r="AL2495" s="35">
        <v>43476.041655092595</v>
      </c>
      <c r="AM2495" s="16"/>
    </row>
    <row r="2496" spans="1:39" ht="41.25" hidden="1" x14ac:dyDescent="0.25">
      <c r="A2496" s="25" t="s">
        <v>571</v>
      </c>
      <c r="B2496" s="25" t="s">
        <v>1040</v>
      </c>
      <c r="C2496" s="39">
        <v>318727</v>
      </c>
      <c r="D2496" s="25" t="s">
        <v>2993</v>
      </c>
      <c r="E2496" s="25" t="s">
        <v>53</v>
      </c>
      <c r="F2496" s="25" t="s">
        <v>63</v>
      </c>
      <c r="G2496" s="25" t="s">
        <v>56</v>
      </c>
      <c r="H2496" s="17"/>
      <c r="I2496" s="17"/>
      <c r="J2496" s="17"/>
      <c r="K2496" s="25" t="s">
        <v>65</v>
      </c>
      <c r="L2496" s="25" t="s">
        <v>146</v>
      </c>
      <c r="M2496" s="25" t="s">
        <v>127</v>
      </c>
      <c r="N2496" s="26">
        <v>0</v>
      </c>
      <c r="O2496" s="26">
        <v>0</v>
      </c>
      <c r="P2496" s="27">
        <v>0</v>
      </c>
      <c r="Q2496" s="18"/>
      <c r="R2496" s="29">
        <v>0</v>
      </c>
      <c r="S2496" s="29">
        <v>0</v>
      </c>
      <c r="T2496" s="30">
        <v>0</v>
      </c>
      <c r="U2496" s="19"/>
      <c r="V2496" s="26">
        <v>0</v>
      </c>
      <c r="W2496" s="26">
        <v>0</v>
      </c>
      <c r="X2496" s="27">
        <v>0</v>
      </c>
      <c r="Y2496" s="18"/>
      <c r="Z2496" s="29">
        <v>0</v>
      </c>
      <c r="AA2496" s="29">
        <v>0</v>
      </c>
      <c r="AB2496" s="30">
        <v>0</v>
      </c>
      <c r="AC2496" s="19"/>
      <c r="AD2496" s="26">
        <v>0</v>
      </c>
      <c r="AE2496" s="26">
        <v>0</v>
      </c>
      <c r="AF2496" s="27">
        <v>0</v>
      </c>
      <c r="AG2496" s="18"/>
      <c r="AH2496" s="34">
        <v>0</v>
      </c>
      <c r="AI2496" s="34">
        <v>0</v>
      </c>
      <c r="AJ2496" s="34">
        <v>0</v>
      </c>
      <c r="AK2496" s="19"/>
      <c r="AL2496" s="35">
        <v>43544.041655092595</v>
      </c>
      <c r="AM2496" s="16"/>
    </row>
    <row r="2497" spans="1:39" ht="41.25" hidden="1" x14ac:dyDescent="0.25">
      <c r="A2497" s="25" t="s">
        <v>571</v>
      </c>
      <c r="B2497" s="25" t="s">
        <v>1040</v>
      </c>
      <c r="C2497" s="39">
        <v>318728</v>
      </c>
      <c r="D2497" s="25" t="s">
        <v>2983</v>
      </c>
      <c r="E2497" s="25" t="s">
        <v>53</v>
      </c>
      <c r="F2497" s="25" t="s">
        <v>63</v>
      </c>
      <c r="G2497" s="25" t="s">
        <v>56</v>
      </c>
      <c r="H2497" s="17"/>
      <c r="I2497" s="17"/>
      <c r="J2497" s="17"/>
      <c r="K2497" s="25" t="s">
        <v>65</v>
      </c>
      <c r="L2497" s="25" t="s">
        <v>146</v>
      </c>
      <c r="M2497" s="25" t="s">
        <v>127</v>
      </c>
      <c r="N2497" s="26">
        <v>0</v>
      </c>
      <c r="O2497" s="26">
        <v>0</v>
      </c>
      <c r="P2497" s="27">
        <v>0</v>
      </c>
      <c r="Q2497" s="18"/>
      <c r="R2497" s="29">
        <v>0</v>
      </c>
      <c r="S2497" s="29">
        <v>0</v>
      </c>
      <c r="T2497" s="30">
        <v>0</v>
      </c>
      <c r="U2497" s="19"/>
      <c r="V2497" s="26">
        <v>0</v>
      </c>
      <c r="W2497" s="26">
        <v>0</v>
      </c>
      <c r="X2497" s="27">
        <v>0</v>
      </c>
      <c r="Y2497" s="18"/>
      <c r="Z2497" s="29">
        <v>0</v>
      </c>
      <c r="AA2497" s="29">
        <v>0</v>
      </c>
      <c r="AB2497" s="30">
        <v>0</v>
      </c>
      <c r="AC2497" s="19"/>
      <c r="AD2497" s="26">
        <v>0</v>
      </c>
      <c r="AE2497" s="26">
        <v>0</v>
      </c>
      <c r="AF2497" s="27">
        <v>0</v>
      </c>
      <c r="AG2497" s="18"/>
      <c r="AH2497" s="34">
        <v>0</v>
      </c>
      <c r="AI2497" s="34">
        <v>0</v>
      </c>
      <c r="AJ2497" s="34">
        <v>0</v>
      </c>
      <c r="AK2497" s="19"/>
      <c r="AL2497" s="35">
        <v>43544.041655092595</v>
      </c>
      <c r="AM2497" s="16"/>
    </row>
    <row r="2498" spans="1:39" ht="41.25" hidden="1" x14ac:dyDescent="0.25">
      <c r="A2498" s="25" t="s">
        <v>571</v>
      </c>
      <c r="B2498" s="25" t="s">
        <v>1040</v>
      </c>
      <c r="C2498" s="39">
        <v>318729</v>
      </c>
      <c r="D2498" s="25" t="s">
        <v>2944</v>
      </c>
      <c r="E2498" s="25" t="s">
        <v>53</v>
      </c>
      <c r="F2498" s="25" t="s">
        <v>63</v>
      </c>
      <c r="G2498" s="25" t="s">
        <v>56</v>
      </c>
      <c r="H2498" s="17"/>
      <c r="I2498" s="17"/>
      <c r="J2498" s="17"/>
      <c r="K2498" s="25" t="s">
        <v>65</v>
      </c>
      <c r="L2498" s="25" t="s">
        <v>146</v>
      </c>
      <c r="M2498" s="25" t="s">
        <v>127</v>
      </c>
      <c r="N2498" s="26">
        <v>0</v>
      </c>
      <c r="O2498" s="26">
        <v>0</v>
      </c>
      <c r="P2498" s="27">
        <v>0</v>
      </c>
      <c r="Q2498" s="18"/>
      <c r="R2498" s="29">
        <v>0</v>
      </c>
      <c r="S2498" s="29">
        <v>0</v>
      </c>
      <c r="T2498" s="30">
        <v>0</v>
      </c>
      <c r="U2498" s="19"/>
      <c r="V2498" s="26">
        <v>0</v>
      </c>
      <c r="W2498" s="26">
        <v>0</v>
      </c>
      <c r="X2498" s="27">
        <v>0</v>
      </c>
      <c r="Y2498" s="18"/>
      <c r="Z2498" s="29">
        <v>0</v>
      </c>
      <c r="AA2498" s="29">
        <v>0</v>
      </c>
      <c r="AB2498" s="30">
        <v>0</v>
      </c>
      <c r="AC2498" s="19"/>
      <c r="AD2498" s="26">
        <v>0</v>
      </c>
      <c r="AE2498" s="26">
        <v>0</v>
      </c>
      <c r="AF2498" s="27">
        <v>0</v>
      </c>
      <c r="AG2498" s="18"/>
      <c r="AH2498" s="34">
        <v>0</v>
      </c>
      <c r="AI2498" s="34">
        <v>0</v>
      </c>
      <c r="AJ2498" s="34">
        <v>0</v>
      </c>
      <c r="AK2498" s="19"/>
      <c r="AL2498" s="35">
        <v>43544.041655092595</v>
      </c>
      <c r="AM2498" s="16"/>
    </row>
    <row r="2499" spans="1:39" ht="41.25" hidden="1" x14ac:dyDescent="0.25">
      <c r="A2499" s="25" t="s">
        <v>571</v>
      </c>
      <c r="B2499" s="25" t="s">
        <v>1040</v>
      </c>
      <c r="C2499" s="39">
        <v>318730</v>
      </c>
      <c r="D2499" s="25" t="s">
        <v>2975</v>
      </c>
      <c r="E2499" s="25" t="s">
        <v>53</v>
      </c>
      <c r="F2499" s="25" t="s">
        <v>63</v>
      </c>
      <c r="G2499" s="25" t="s">
        <v>56</v>
      </c>
      <c r="H2499" s="17"/>
      <c r="I2499" s="17"/>
      <c r="J2499" s="17"/>
      <c r="K2499" s="25" t="s">
        <v>65</v>
      </c>
      <c r="L2499" s="25" t="s">
        <v>146</v>
      </c>
      <c r="M2499" s="25" t="s">
        <v>127</v>
      </c>
      <c r="N2499" s="26">
        <v>0</v>
      </c>
      <c r="O2499" s="26">
        <v>0</v>
      </c>
      <c r="P2499" s="27">
        <v>0</v>
      </c>
      <c r="Q2499" s="18"/>
      <c r="R2499" s="29">
        <v>0</v>
      </c>
      <c r="S2499" s="29">
        <v>0</v>
      </c>
      <c r="T2499" s="30">
        <v>0</v>
      </c>
      <c r="U2499" s="19"/>
      <c r="V2499" s="26">
        <v>0</v>
      </c>
      <c r="W2499" s="26">
        <v>0</v>
      </c>
      <c r="X2499" s="27">
        <v>0</v>
      </c>
      <c r="Y2499" s="18"/>
      <c r="Z2499" s="29">
        <v>0</v>
      </c>
      <c r="AA2499" s="29">
        <v>0</v>
      </c>
      <c r="AB2499" s="30">
        <v>0</v>
      </c>
      <c r="AC2499" s="19"/>
      <c r="AD2499" s="26">
        <v>0</v>
      </c>
      <c r="AE2499" s="26">
        <v>0</v>
      </c>
      <c r="AF2499" s="27">
        <v>0</v>
      </c>
      <c r="AG2499" s="18"/>
      <c r="AH2499" s="34">
        <v>0</v>
      </c>
      <c r="AI2499" s="34">
        <v>0</v>
      </c>
      <c r="AJ2499" s="34">
        <v>0</v>
      </c>
      <c r="AK2499" s="19"/>
      <c r="AL2499" s="35">
        <v>43544.041655092595</v>
      </c>
      <c r="AM2499" s="16"/>
    </row>
    <row r="2500" spans="1:39" ht="41.25" hidden="1" x14ac:dyDescent="0.25">
      <c r="A2500" s="25" t="s">
        <v>571</v>
      </c>
      <c r="B2500" s="25" t="s">
        <v>1040</v>
      </c>
      <c r="C2500" s="39">
        <v>318732</v>
      </c>
      <c r="D2500" s="25" t="s">
        <v>3001</v>
      </c>
      <c r="E2500" s="25" t="s">
        <v>53</v>
      </c>
      <c r="F2500" s="25" t="s">
        <v>54</v>
      </c>
      <c r="G2500" s="25" t="s">
        <v>75</v>
      </c>
      <c r="H2500" s="25" t="s">
        <v>1599</v>
      </c>
      <c r="I2500" s="25" t="s">
        <v>56</v>
      </c>
      <c r="J2500" s="17"/>
      <c r="K2500" s="25" t="s">
        <v>65</v>
      </c>
      <c r="L2500" s="25" t="s">
        <v>146</v>
      </c>
      <c r="M2500" s="25" t="s">
        <v>574</v>
      </c>
      <c r="N2500" s="26">
        <v>4525</v>
      </c>
      <c r="O2500" s="26">
        <v>2413.56</v>
      </c>
      <c r="P2500" s="27">
        <v>-2111.44</v>
      </c>
      <c r="Q2500" s="28">
        <v>-0.46661657458563538</v>
      </c>
      <c r="R2500" s="29">
        <v>2679</v>
      </c>
      <c r="S2500" s="29">
        <v>2057.56</v>
      </c>
      <c r="T2500" s="30">
        <v>-621.44000000000005</v>
      </c>
      <c r="U2500" s="31">
        <v>-0.23196715192235912</v>
      </c>
      <c r="V2500" s="26">
        <v>371</v>
      </c>
      <c r="W2500" s="26">
        <v>356</v>
      </c>
      <c r="X2500" s="27">
        <v>-15</v>
      </c>
      <c r="Y2500" s="28">
        <v>-4.0431266846361183E-2</v>
      </c>
      <c r="Z2500" s="29">
        <v>468</v>
      </c>
      <c r="AA2500" s="29">
        <v>0</v>
      </c>
      <c r="AB2500" s="30">
        <v>-468</v>
      </c>
      <c r="AC2500" s="32">
        <v>-1</v>
      </c>
      <c r="AD2500" s="26">
        <v>1007</v>
      </c>
      <c r="AE2500" s="26">
        <v>0</v>
      </c>
      <c r="AF2500" s="27">
        <v>-1007</v>
      </c>
      <c r="AG2500" s="33">
        <v>-1</v>
      </c>
      <c r="AH2500" s="34">
        <v>34</v>
      </c>
      <c r="AI2500" s="34">
        <v>31.25</v>
      </c>
      <c r="AJ2500" s="34">
        <v>-2.75</v>
      </c>
      <c r="AK2500" s="32">
        <v>-8.0882352941176475E-2</v>
      </c>
      <c r="AL2500" s="35">
        <v>43544.041655092595</v>
      </c>
      <c r="AM2500" s="16"/>
    </row>
    <row r="2501" spans="1:39" ht="41.25" hidden="1" x14ac:dyDescent="0.25">
      <c r="A2501" s="25" t="s">
        <v>571</v>
      </c>
      <c r="B2501" s="25" t="s">
        <v>1040</v>
      </c>
      <c r="C2501" s="39">
        <v>318754</v>
      </c>
      <c r="D2501" s="25" t="s">
        <v>3090</v>
      </c>
      <c r="E2501" s="25" t="s">
        <v>53</v>
      </c>
      <c r="F2501" s="25" t="s">
        <v>54</v>
      </c>
      <c r="G2501" s="25" t="s">
        <v>289</v>
      </c>
      <c r="H2501" s="17"/>
      <c r="I2501" s="17"/>
      <c r="J2501" s="17"/>
      <c r="K2501" s="25" t="s">
        <v>65</v>
      </c>
      <c r="L2501" s="25" t="s">
        <v>146</v>
      </c>
      <c r="M2501" s="25" t="s">
        <v>574</v>
      </c>
      <c r="N2501" s="26">
        <v>18781</v>
      </c>
      <c r="O2501" s="26">
        <v>15694.71</v>
      </c>
      <c r="P2501" s="27">
        <v>-3086.2900000000009</v>
      </c>
      <c r="Q2501" s="28">
        <v>-0.16433044033864017</v>
      </c>
      <c r="R2501" s="29">
        <v>11539</v>
      </c>
      <c r="S2501" s="29">
        <v>5508.69</v>
      </c>
      <c r="T2501" s="30">
        <v>-6030.31</v>
      </c>
      <c r="U2501" s="31">
        <v>-0.52260247855100095</v>
      </c>
      <c r="V2501" s="26">
        <v>1597</v>
      </c>
      <c r="W2501" s="26">
        <v>7138.71</v>
      </c>
      <c r="X2501" s="27">
        <v>5541.71</v>
      </c>
      <c r="Y2501" s="28">
        <v>3.470075140889167</v>
      </c>
      <c r="Z2501" s="29">
        <v>3260</v>
      </c>
      <c r="AA2501" s="29">
        <v>862.31</v>
      </c>
      <c r="AB2501" s="30">
        <v>-2397.69</v>
      </c>
      <c r="AC2501" s="32">
        <v>-0.73548773006134971</v>
      </c>
      <c r="AD2501" s="26">
        <v>2385</v>
      </c>
      <c r="AE2501" s="26">
        <v>2185</v>
      </c>
      <c r="AF2501" s="27">
        <v>-200</v>
      </c>
      <c r="AG2501" s="33">
        <v>-8.385744234800839E-2</v>
      </c>
      <c r="AH2501" s="34">
        <v>147.5</v>
      </c>
      <c r="AI2501" s="34">
        <v>81.25</v>
      </c>
      <c r="AJ2501" s="34">
        <v>-66.25</v>
      </c>
      <c r="AK2501" s="32">
        <v>-0.44915254237288138</v>
      </c>
      <c r="AL2501" s="35">
        <v>43553.041655092595</v>
      </c>
      <c r="AM2501" s="16"/>
    </row>
    <row r="2502" spans="1:39" ht="41.25" hidden="1" x14ac:dyDescent="0.25">
      <c r="A2502" s="25" t="s">
        <v>571</v>
      </c>
      <c r="B2502" s="25" t="s">
        <v>1040</v>
      </c>
      <c r="C2502" s="39">
        <v>318764</v>
      </c>
      <c r="D2502" s="25" t="s">
        <v>2936</v>
      </c>
      <c r="E2502" s="25" t="s">
        <v>53</v>
      </c>
      <c r="F2502" s="25" t="s">
        <v>63</v>
      </c>
      <c r="G2502" s="25" t="s">
        <v>56</v>
      </c>
      <c r="H2502" s="17"/>
      <c r="I2502" s="17"/>
      <c r="J2502" s="17"/>
      <c r="K2502" s="25" t="s">
        <v>65</v>
      </c>
      <c r="L2502" s="25" t="s">
        <v>595</v>
      </c>
      <c r="M2502" s="25" t="s">
        <v>127</v>
      </c>
      <c r="N2502" s="26">
        <v>0</v>
      </c>
      <c r="O2502" s="26">
        <v>0</v>
      </c>
      <c r="P2502" s="27">
        <v>0</v>
      </c>
      <c r="Q2502" s="18"/>
      <c r="R2502" s="29">
        <v>0</v>
      </c>
      <c r="S2502" s="29">
        <v>0</v>
      </c>
      <c r="T2502" s="30">
        <v>0</v>
      </c>
      <c r="U2502" s="19"/>
      <c r="V2502" s="26">
        <v>0</v>
      </c>
      <c r="W2502" s="26">
        <v>0</v>
      </c>
      <c r="X2502" s="27">
        <v>0</v>
      </c>
      <c r="Y2502" s="18"/>
      <c r="Z2502" s="29">
        <v>0</v>
      </c>
      <c r="AA2502" s="29">
        <v>0</v>
      </c>
      <c r="AB2502" s="30">
        <v>0</v>
      </c>
      <c r="AC2502" s="19"/>
      <c r="AD2502" s="26">
        <v>0</v>
      </c>
      <c r="AE2502" s="26">
        <v>0</v>
      </c>
      <c r="AF2502" s="27">
        <v>0</v>
      </c>
      <c r="AG2502" s="18"/>
      <c r="AH2502" s="34">
        <v>0</v>
      </c>
      <c r="AI2502" s="34">
        <v>0</v>
      </c>
      <c r="AJ2502" s="34">
        <v>0</v>
      </c>
      <c r="AK2502" s="19"/>
      <c r="AL2502" s="35">
        <v>43542.041655092595</v>
      </c>
      <c r="AM2502" s="16"/>
    </row>
    <row r="2503" spans="1:39" ht="33" hidden="1" x14ac:dyDescent="0.25">
      <c r="A2503" s="25" t="s">
        <v>571</v>
      </c>
      <c r="B2503" s="25" t="s">
        <v>1043</v>
      </c>
      <c r="C2503" s="39">
        <v>318782</v>
      </c>
      <c r="D2503" s="25" t="s">
        <v>3087</v>
      </c>
      <c r="E2503" s="25" t="s">
        <v>53</v>
      </c>
      <c r="F2503" s="25" t="s">
        <v>54</v>
      </c>
      <c r="G2503" s="25" t="s">
        <v>289</v>
      </c>
      <c r="H2503" s="17"/>
      <c r="I2503" s="17"/>
      <c r="J2503" s="17"/>
      <c r="K2503" s="25" t="s">
        <v>65</v>
      </c>
      <c r="L2503" s="25" t="s">
        <v>1045</v>
      </c>
      <c r="M2503" s="25" t="s">
        <v>127</v>
      </c>
      <c r="N2503" s="26">
        <v>0</v>
      </c>
      <c r="O2503" s="26">
        <v>0</v>
      </c>
      <c r="P2503" s="27">
        <v>0</v>
      </c>
      <c r="Q2503" s="18"/>
      <c r="R2503" s="29">
        <v>0</v>
      </c>
      <c r="S2503" s="29">
        <v>0</v>
      </c>
      <c r="T2503" s="30">
        <v>0</v>
      </c>
      <c r="U2503" s="19"/>
      <c r="V2503" s="26">
        <v>0</v>
      </c>
      <c r="W2503" s="26">
        <v>0</v>
      </c>
      <c r="X2503" s="27">
        <v>0</v>
      </c>
      <c r="Y2503" s="18"/>
      <c r="Z2503" s="29">
        <v>0</v>
      </c>
      <c r="AA2503" s="29">
        <v>0</v>
      </c>
      <c r="AB2503" s="30">
        <v>0</v>
      </c>
      <c r="AC2503" s="19"/>
      <c r="AD2503" s="26">
        <v>0</v>
      </c>
      <c r="AE2503" s="26">
        <v>0</v>
      </c>
      <c r="AF2503" s="27">
        <v>0</v>
      </c>
      <c r="AG2503" s="18"/>
      <c r="AH2503" s="34">
        <v>0</v>
      </c>
      <c r="AI2503" s="34">
        <v>0</v>
      </c>
      <c r="AJ2503" s="34">
        <v>0</v>
      </c>
      <c r="AK2503" s="19"/>
      <c r="AL2503" s="35">
        <v>43542.041655092595</v>
      </c>
      <c r="AM2503" s="16"/>
    </row>
    <row r="2504" spans="1:39" ht="49.5" hidden="1" x14ac:dyDescent="0.25">
      <c r="A2504" s="25" t="s">
        <v>571</v>
      </c>
      <c r="B2504" s="25" t="s">
        <v>1040</v>
      </c>
      <c r="C2504" s="39">
        <v>318816</v>
      </c>
      <c r="D2504" s="25" t="s">
        <v>3060</v>
      </c>
      <c r="E2504" s="25" t="s">
        <v>53</v>
      </c>
      <c r="F2504" s="25" t="s">
        <v>54</v>
      </c>
      <c r="G2504" s="25" t="s">
        <v>289</v>
      </c>
      <c r="H2504" s="17"/>
      <c r="I2504" s="17"/>
      <c r="J2504" s="17"/>
      <c r="K2504" s="25" t="s">
        <v>65</v>
      </c>
      <c r="L2504" s="25" t="s">
        <v>611</v>
      </c>
      <c r="M2504" s="25" t="s">
        <v>596</v>
      </c>
      <c r="N2504" s="26">
        <v>21894</v>
      </c>
      <c r="O2504" s="26">
        <v>24539.59</v>
      </c>
      <c r="P2504" s="27">
        <v>2645.59</v>
      </c>
      <c r="Q2504" s="28">
        <v>0.12083630218324656</v>
      </c>
      <c r="R2504" s="29">
        <v>10119</v>
      </c>
      <c r="S2504" s="29">
        <v>16840.23</v>
      </c>
      <c r="T2504" s="30">
        <v>6721.23</v>
      </c>
      <c r="U2504" s="31">
        <v>0.66421879632374736</v>
      </c>
      <c r="V2504" s="26">
        <v>2230</v>
      </c>
      <c r="W2504" s="26">
        <v>5245.07</v>
      </c>
      <c r="X2504" s="27">
        <v>3015.0699999999997</v>
      </c>
      <c r="Y2504" s="28">
        <v>1.35204932735426</v>
      </c>
      <c r="Z2504" s="29">
        <v>2195</v>
      </c>
      <c r="AA2504" s="29">
        <v>786.77</v>
      </c>
      <c r="AB2504" s="30">
        <v>-1408.23</v>
      </c>
      <c r="AC2504" s="32">
        <v>-0.6415626423690205</v>
      </c>
      <c r="AD2504" s="26">
        <v>7350</v>
      </c>
      <c r="AE2504" s="26">
        <v>1667.52</v>
      </c>
      <c r="AF2504" s="27">
        <v>-5682.48</v>
      </c>
      <c r="AG2504" s="33">
        <v>-0.77312653061224479</v>
      </c>
      <c r="AH2504" s="34">
        <v>135</v>
      </c>
      <c r="AI2504" s="34">
        <v>37.5</v>
      </c>
      <c r="AJ2504" s="34">
        <v>-97.5</v>
      </c>
      <c r="AK2504" s="32">
        <v>-0.72222222222222221</v>
      </c>
      <c r="AL2504" s="35">
        <v>43542.041655092595</v>
      </c>
      <c r="AM2504" s="16"/>
    </row>
    <row r="2505" spans="1:39" ht="49.5" hidden="1" x14ac:dyDescent="0.25">
      <c r="A2505" s="25" t="s">
        <v>571</v>
      </c>
      <c r="B2505" s="25" t="s">
        <v>1040</v>
      </c>
      <c r="C2505" s="39">
        <v>318817</v>
      </c>
      <c r="D2505" s="25" t="s">
        <v>3061</v>
      </c>
      <c r="E2505" s="25" t="s">
        <v>53</v>
      </c>
      <c r="F2505" s="25" t="s">
        <v>54</v>
      </c>
      <c r="G2505" s="25" t="s">
        <v>75</v>
      </c>
      <c r="H2505" s="25" t="s">
        <v>69</v>
      </c>
      <c r="I2505" s="25" t="s">
        <v>56</v>
      </c>
      <c r="J2505" s="17"/>
      <c r="K2505" s="25" t="s">
        <v>65</v>
      </c>
      <c r="L2505" s="25" t="s">
        <v>611</v>
      </c>
      <c r="M2505" s="25" t="s">
        <v>596</v>
      </c>
      <c r="N2505" s="26">
        <v>15906</v>
      </c>
      <c r="O2505" s="26">
        <v>19505.82</v>
      </c>
      <c r="P2505" s="27">
        <v>3599.8199999999997</v>
      </c>
      <c r="Q2505" s="28">
        <v>0.22631837042625422</v>
      </c>
      <c r="R2505" s="29">
        <v>7059</v>
      </c>
      <c r="S2505" s="29">
        <v>17632.89</v>
      </c>
      <c r="T2505" s="30">
        <v>10573.89</v>
      </c>
      <c r="U2505" s="31">
        <v>1.4979303017424563</v>
      </c>
      <c r="V2505" s="26">
        <v>1448</v>
      </c>
      <c r="W2505" s="26">
        <v>-60.9</v>
      </c>
      <c r="X2505" s="27">
        <v>-1508.9</v>
      </c>
      <c r="Y2505" s="28">
        <v>-1.0420580110497237</v>
      </c>
      <c r="Z2505" s="29">
        <v>2014</v>
      </c>
      <c r="AA2505" s="29">
        <v>-11.24</v>
      </c>
      <c r="AB2505" s="30">
        <v>-2025.24</v>
      </c>
      <c r="AC2505" s="32">
        <v>-1.0055809334657397</v>
      </c>
      <c r="AD2505" s="26">
        <v>5385</v>
      </c>
      <c r="AE2505" s="26">
        <v>1945.07</v>
      </c>
      <c r="AF2505" s="27">
        <v>-3439.9300000000003</v>
      </c>
      <c r="AG2505" s="33">
        <v>-0.63879851439182922</v>
      </c>
      <c r="AH2505" s="34">
        <v>90.3</v>
      </c>
      <c r="AI2505" s="34">
        <v>31</v>
      </c>
      <c r="AJ2505" s="34">
        <v>-59.3</v>
      </c>
      <c r="AK2505" s="32">
        <v>-0.6566998892580288</v>
      </c>
      <c r="AL2505" s="35">
        <v>43544.041655092595</v>
      </c>
      <c r="AM2505" s="16"/>
    </row>
    <row r="2506" spans="1:39" ht="41.25" hidden="1" x14ac:dyDescent="0.25">
      <c r="A2506" s="25" t="s">
        <v>571</v>
      </c>
      <c r="B2506" s="25" t="s">
        <v>1040</v>
      </c>
      <c r="C2506" s="39">
        <v>318833</v>
      </c>
      <c r="D2506" s="25" t="s">
        <v>3094</v>
      </c>
      <c r="E2506" s="25" t="s">
        <v>53</v>
      </c>
      <c r="F2506" s="25" t="s">
        <v>63</v>
      </c>
      <c r="G2506" s="25" t="s">
        <v>56</v>
      </c>
      <c r="H2506" s="17"/>
      <c r="I2506" s="17"/>
      <c r="J2506" s="17"/>
      <c r="K2506" s="25" t="s">
        <v>65</v>
      </c>
      <c r="L2506" s="25" t="s">
        <v>611</v>
      </c>
      <c r="M2506" s="25" t="s">
        <v>127</v>
      </c>
      <c r="N2506" s="26">
        <v>0</v>
      </c>
      <c r="O2506" s="26">
        <v>0</v>
      </c>
      <c r="P2506" s="27">
        <v>0</v>
      </c>
      <c r="Q2506" s="18"/>
      <c r="R2506" s="29">
        <v>0</v>
      </c>
      <c r="S2506" s="29">
        <v>0</v>
      </c>
      <c r="T2506" s="30">
        <v>0</v>
      </c>
      <c r="U2506" s="19"/>
      <c r="V2506" s="26">
        <v>0</v>
      </c>
      <c r="W2506" s="26">
        <v>0</v>
      </c>
      <c r="X2506" s="27">
        <v>0</v>
      </c>
      <c r="Y2506" s="18"/>
      <c r="Z2506" s="29">
        <v>0</v>
      </c>
      <c r="AA2506" s="29">
        <v>0</v>
      </c>
      <c r="AB2506" s="30">
        <v>0</v>
      </c>
      <c r="AC2506" s="19"/>
      <c r="AD2506" s="26">
        <v>0</v>
      </c>
      <c r="AE2506" s="26">
        <v>0</v>
      </c>
      <c r="AF2506" s="27">
        <v>0</v>
      </c>
      <c r="AG2506" s="18"/>
      <c r="AH2506" s="34">
        <v>0</v>
      </c>
      <c r="AI2506" s="34">
        <v>0</v>
      </c>
      <c r="AJ2506" s="34">
        <v>0</v>
      </c>
      <c r="AK2506" s="19"/>
      <c r="AL2506" s="35">
        <v>43528.041655092595</v>
      </c>
      <c r="AM2506" s="16"/>
    </row>
    <row r="2507" spans="1:39" ht="41.25" hidden="1" x14ac:dyDescent="0.25">
      <c r="A2507" s="25" t="s">
        <v>571</v>
      </c>
      <c r="B2507" s="25" t="s">
        <v>1040</v>
      </c>
      <c r="C2507" s="39">
        <v>318835</v>
      </c>
      <c r="D2507" s="25" t="s">
        <v>3125</v>
      </c>
      <c r="E2507" s="25" t="s">
        <v>53</v>
      </c>
      <c r="F2507" s="25" t="s">
        <v>63</v>
      </c>
      <c r="G2507" s="25" t="s">
        <v>56</v>
      </c>
      <c r="H2507" s="17"/>
      <c r="I2507" s="17"/>
      <c r="J2507" s="17"/>
      <c r="K2507" s="25" t="s">
        <v>65</v>
      </c>
      <c r="L2507" s="25" t="s">
        <v>611</v>
      </c>
      <c r="M2507" s="25" t="s">
        <v>127</v>
      </c>
      <c r="N2507" s="26">
        <v>0</v>
      </c>
      <c r="O2507" s="26">
        <v>0</v>
      </c>
      <c r="P2507" s="27">
        <v>0</v>
      </c>
      <c r="Q2507" s="18"/>
      <c r="R2507" s="29">
        <v>0</v>
      </c>
      <c r="S2507" s="29">
        <v>0</v>
      </c>
      <c r="T2507" s="30">
        <v>0</v>
      </c>
      <c r="U2507" s="19"/>
      <c r="V2507" s="26">
        <v>0</v>
      </c>
      <c r="W2507" s="26">
        <v>0</v>
      </c>
      <c r="X2507" s="27">
        <v>0</v>
      </c>
      <c r="Y2507" s="18"/>
      <c r="Z2507" s="29">
        <v>0</v>
      </c>
      <c r="AA2507" s="29">
        <v>0</v>
      </c>
      <c r="AB2507" s="30">
        <v>0</v>
      </c>
      <c r="AC2507" s="19"/>
      <c r="AD2507" s="26">
        <v>0</v>
      </c>
      <c r="AE2507" s="26">
        <v>0</v>
      </c>
      <c r="AF2507" s="27">
        <v>0</v>
      </c>
      <c r="AG2507" s="18"/>
      <c r="AH2507" s="34">
        <v>0</v>
      </c>
      <c r="AI2507" s="34">
        <v>0</v>
      </c>
      <c r="AJ2507" s="34">
        <v>0</v>
      </c>
      <c r="AK2507" s="19"/>
      <c r="AL2507" s="35">
        <v>43528.041655092595</v>
      </c>
      <c r="AM2507" s="16"/>
    </row>
    <row r="2508" spans="1:39" ht="74.25" hidden="1" x14ac:dyDescent="0.25">
      <c r="A2508" s="25" t="s">
        <v>571</v>
      </c>
      <c r="B2508" s="25" t="s">
        <v>1040</v>
      </c>
      <c r="C2508" s="39">
        <v>318874</v>
      </c>
      <c r="D2508" s="25" t="s">
        <v>3063</v>
      </c>
      <c r="E2508" s="25" t="s">
        <v>53</v>
      </c>
      <c r="F2508" s="25" t="s">
        <v>63</v>
      </c>
      <c r="G2508" s="25" t="s">
        <v>56</v>
      </c>
      <c r="H2508" s="17"/>
      <c r="I2508" s="17"/>
      <c r="J2508" s="17"/>
      <c r="K2508" s="25" t="s">
        <v>65</v>
      </c>
      <c r="L2508" s="25" t="s">
        <v>595</v>
      </c>
      <c r="M2508" s="25" t="s">
        <v>127</v>
      </c>
      <c r="N2508" s="26">
        <v>0</v>
      </c>
      <c r="O2508" s="26">
        <v>0</v>
      </c>
      <c r="P2508" s="27">
        <v>0</v>
      </c>
      <c r="Q2508" s="18"/>
      <c r="R2508" s="29">
        <v>0</v>
      </c>
      <c r="S2508" s="29">
        <v>0</v>
      </c>
      <c r="T2508" s="30">
        <v>0</v>
      </c>
      <c r="U2508" s="19"/>
      <c r="V2508" s="26">
        <v>0</v>
      </c>
      <c r="W2508" s="26">
        <v>0</v>
      </c>
      <c r="X2508" s="27">
        <v>0</v>
      </c>
      <c r="Y2508" s="18"/>
      <c r="Z2508" s="29">
        <v>0</v>
      </c>
      <c r="AA2508" s="29">
        <v>0</v>
      </c>
      <c r="AB2508" s="30">
        <v>0</v>
      </c>
      <c r="AC2508" s="19"/>
      <c r="AD2508" s="26">
        <v>0</v>
      </c>
      <c r="AE2508" s="26">
        <v>0</v>
      </c>
      <c r="AF2508" s="27">
        <v>0</v>
      </c>
      <c r="AG2508" s="18"/>
      <c r="AH2508" s="34">
        <v>0</v>
      </c>
      <c r="AI2508" s="34">
        <v>0</v>
      </c>
      <c r="AJ2508" s="34">
        <v>0</v>
      </c>
      <c r="AK2508" s="19"/>
      <c r="AL2508" s="35">
        <v>43528.041655092595</v>
      </c>
      <c r="AM2508" s="16"/>
    </row>
    <row r="2509" spans="1:39" ht="41.25" hidden="1" x14ac:dyDescent="0.25">
      <c r="A2509" s="25" t="s">
        <v>571</v>
      </c>
      <c r="B2509" s="25" t="s">
        <v>1040</v>
      </c>
      <c r="C2509" s="39">
        <v>318941</v>
      </c>
      <c r="D2509" s="25" t="s">
        <v>3115</v>
      </c>
      <c r="E2509" s="25" t="s">
        <v>53</v>
      </c>
      <c r="F2509" s="25" t="s">
        <v>63</v>
      </c>
      <c r="G2509" s="25" t="s">
        <v>56</v>
      </c>
      <c r="H2509" s="17"/>
      <c r="I2509" s="17"/>
      <c r="J2509" s="17"/>
      <c r="K2509" s="25" t="s">
        <v>65</v>
      </c>
      <c r="L2509" s="25" t="s">
        <v>595</v>
      </c>
      <c r="M2509" s="25" t="s">
        <v>2737</v>
      </c>
      <c r="N2509" s="26">
        <v>5789</v>
      </c>
      <c r="O2509" s="26">
        <v>146.79</v>
      </c>
      <c r="P2509" s="27">
        <v>-5642.21</v>
      </c>
      <c r="Q2509" s="28">
        <v>-0.97464328899637243</v>
      </c>
      <c r="R2509" s="29">
        <v>4120</v>
      </c>
      <c r="S2509" s="29">
        <v>146.79</v>
      </c>
      <c r="T2509" s="30">
        <v>-3973.21</v>
      </c>
      <c r="U2509" s="31">
        <v>-0.96437135922330097</v>
      </c>
      <c r="V2509" s="26">
        <v>745</v>
      </c>
      <c r="W2509" s="26">
        <v>0</v>
      </c>
      <c r="X2509" s="27">
        <v>-745</v>
      </c>
      <c r="Y2509" s="28">
        <v>-1</v>
      </c>
      <c r="Z2509" s="29">
        <v>924</v>
      </c>
      <c r="AA2509" s="29">
        <v>0</v>
      </c>
      <c r="AB2509" s="30">
        <v>-924</v>
      </c>
      <c r="AC2509" s="32">
        <v>-1</v>
      </c>
      <c r="AD2509" s="26">
        <v>0</v>
      </c>
      <c r="AE2509" s="26">
        <v>0</v>
      </c>
      <c r="AF2509" s="27">
        <v>0</v>
      </c>
      <c r="AG2509" s="18"/>
      <c r="AH2509" s="34">
        <v>40</v>
      </c>
      <c r="AI2509" s="34">
        <v>6.75</v>
      </c>
      <c r="AJ2509" s="34">
        <v>-33.25</v>
      </c>
      <c r="AK2509" s="32">
        <v>-0.83125000000000004</v>
      </c>
      <c r="AL2509" s="35">
        <v>43528.041655092595</v>
      </c>
      <c r="AM2509" s="16"/>
    </row>
    <row r="2510" spans="1:39" ht="41.25" hidden="1" x14ac:dyDescent="0.25">
      <c r="A2510" s="25" t="s">
        <v>571</v>
      </c>
      <c r="B2510" s="25" t="s">
        <v>1043</v>
      </c>
      <c r="C2510" s="39">
        <v>318942</v>
      </c>
      <c r="D2510" s="25" t="s">
        <v>3166</v>
      </c>
      <c r="E2510" s="25" t="s">
        <v>53</v>
      </c>
      <c r="F2510" s="25" t="s">
        <v>63</v>
      </c>
      <c r="G2510" s="25" t="s">
        <v>56</v>
      </c>
      <c r="H2510" s="17"/>
      <c r="I2510" s="17"/>
      <c r="J2510" s="17"/>
      <c r="K2510" s="25" t="s">
        <v>65</v>
      </c>
      <c r="L2510" s="25" t="s">
        <v>1045</v>
      </c>
      <c r="M2510" s="25" t="s">
        <v>127</v>
      </c>
      <c r="N2510" s="26">
        <v>0</v>
      </c>
      <c r="O2510" s="26">
        <v>0</v>
      </c>
      <c r="P2510" s="27">
        <v>0</v>
      </c>
      <c r="Q2510" s="18"/>
      <c r="R2510" s="29">
        <v>0</v>
      </c>
      <c r="S2510" s="29">
        <v>0</v>
      </c>
      <c r="T2510" s="30">
        <v>0</v>
      </c>
      <c r="U2510" s="19"/>
      <c r="V2510" s="26">
        <v>0</v>
      </c>
      <c r="W2510" s="26">
        <v>0</v>
      </c>
      <c r="X2510" s="27">
        <v>0</v>
      </c>
      <c r="Y2510" s="18"/>
      <c r="Z2510" s="29">
        <v>0</v>
      </c>
      <c r="AA2510" s="29">
        <v>0</v>
      </c>
      <c r="AB2510" s="30">
        <v>0</v>
      </c>
      <c r="AC2510" s="19"/>
      <c r="AD2510" s="26">
        <v>0</v>
      </c>
      <c r="AE2510" s="26">
        <v>0</v>
      </c>
      <c r="AF2510" s="27">
        <v>0</v>
      </c>
      <c r="AG2510" s="18"/>
      <c r="AH2510" s="34">
        <v>0</v>
      </c>
      <c r="AI2510" s="34">
        <v>0</v>
      </c>
      <c r="AJ2510" s="34">
        <v>0</v>
      </c>
      <c r="AK2510" s="19"/>
      <c r="AL2510" s="35">
        <v>43528.041655092595</v>
      </c>
      <c r="AM2510" s="16"/>
    </row>
    <row r="2511" spans="1:39" ht="41.25" hidden="1" x14ac:dyDescent="0.25">
      <c r="A2511" s="25" t="s">
        <v>571</v>
      </c>
      <c r="B2511" s="25" t="s">
        <v>1040</v>
      </c>
      <c r="C2511" s="39">
        <v>318950</v>
      </c>
      <c r="D2511" s="25" t="s">
        <v>3186</v>
      </c>
      <c r="E2511" s="25" t="s">
        <v>53</v>
      </c>
      <c r="F2511" s="25" t="s">
        <v>63</v>
      </c>
      <c r="G2511" s="25" t="s">
        <v>56</v>
      </c>
      <c r="H2511" s="17"/>
      <c r="I2511" s="17"/>
      <c r="J2511" s="17"/>
      <c r="K2511" s="25" t="s">
        <v>65</v>
      </c>
      <c r="L2511" s="25" t="s">
        <v>595</v>
      </c>
      <c r="M2511" s="25" t="s">
        <v>2737</v>
      </c>
      <c r="N2511" s="26">
        <v>8221</v>
      </c>
      <c r="O2511" s="26">
        <v>146.79</v>
      </c>
      <c r="P2511" s="27">
        <v>-8074.21</v>
      </c>
      <c r="Q2511" s="28">
        <v>-0.9821445079674006</v>
      </c>
      <c r="R2511" s="29">
        <v>6203</v>
      </c>
      <c r="S2511" s="29">
        <v>146.79</v>
      </c>
      <c r="T2511" s="30">
        <v>-6056.21</v>
      </c>
      <c r="U2511" s="31">
        <v>-0.97633564404320494</v>
      </c>
      <c r="V2511" s="26">
        <v>447</v>
      </c>
      <c r="W2511" s="26">
        <v>0</v>
      </c>
      <c r="X2511" s="27">
        <v>-447</v>
      </c>
      <c r="Y2511" s="28">
        <v>-1</v>
      </c>
      <c r="Z2511" s="29">
        <v>1571</v>
      </c>
      <c r="AA2511" s="29">
        <v>0</v>
      </c>
      <c r="AB2511" s="30">
        <v>-1571</v>
      </c>
      <c r="AC2511" s="32">
        <v>-1</v>
      </c>
      <c r="AD2511" s="26">
        <v>0</v>
      </c>
      <c r="AE2511" s="26">
        <v>0</v>
      </c>
      <c r="AF2511" s="27">
        <v>0</v>
      </c>
      <c r="AG2511" s="18"/>
      <c r="AH2511" s="34">
        <v>83</v>
      </c>
      <c r="AI2511" s="34">
        <v>6.75</v>
      </c>
      <c r="AJ2511" s="34">
        <v>-76.25</v>
      </c>
      <c r="AK2511" s="32">
        <v>-0.91867469879518071</v>
      </c>
      <c r="AL2511" s="35">
        <v>43528.041655092595</v>
      </c>
      <c r="AM2511" s="16"/>
    </row>
    <row r="2512" spans="1:39" ht="41.25" hidden="1" x14ac:dyDescent="0.25">
      <c r="A2512" s="25" t="s">
        <v>571</v>
      </c>
      <c r="B2512" s="25" t="s">
        <v>1040</v>
      </c>
      <c r="C2512" s="39">
        <v>318985</v>
      </c>
      <c r="D2512" s="25" t="s">
        <v>3138</v>
      </c>
      <c r="E2512" s="25" t="s">
        <v>53</v>
      </c>
      <c r="F2512" s="25" t="s">
        <v>63</v>
      </c>
      <c r="G2512" s="25" t="s">
        <v>56</v>
      </c>
      <c r="H2512" s="17"/>
      <c r="I2512" s="17"/>
      <c r="J2512" s="17"/>
      <c r="K2512" s="25" t="s">
        <v>65</v>
      </c>
      <c r="L2512" s="25" t="s">
        <v>611</v>
      </c>
      <c r="M2512" s="25" t="s">
        <v>2737</v>
      </c>
      <c r="N2512" s="26">
        <v>0</v>
      </c>
      <c r="O2512" s="26">
        <v>0</v>
      </c>
      <c r="P2512" s="27">
        <v>0</v>
      </c>
      <c r="Q2512" s="18"/>
      <c r="R2512" s="29">
        <v>0</v>
      </c>
      <c r="S2512" s="29">
        <v>0</v>
      </c>
      <c r="T2512" s="30">
        <v>0</v>
      </c>
      <c r="U2512" s="19"/>
      <c r="V2512" s="26">
        <v>0</v>
      </c>
      <c r="W2512" s="26">
        <v>0</v>
      </c>
      <c r="X2512" s="27">
        <v>0</v>
      </c>
      <c r="Y2512" s="18"/>
      <c r="Z2512" s="29">
        <v>0</v>
      </c>
      <c r="AA2512" s="29">
        <v>0</v>
      </c>
      <c r="AB2512" s="30">
        <v>0</v>
      </c>
      <c r="AC2512" s="19"/>
      <c r="AD2512" s="26">
        <v>0</v>
      </c>
      <c r="AE2512" s="26">
        <v>0</v>
      </c>
      <c r="AF2512" s="27">
        <v>0</v>
      </c>
      <c r="AG2512" s="18"/>
      <c r="AH2512" s="34">
        <v>0</v>
      </c>
      <c r="AI2512" s="34">
        <v>0</v>
      </c>
      <c r="AJ2512" s="34">
        <v>0</v>
      </c>
      <c r="AK2512" s="19"/>
      <c r="AL2512" s="35">
        <v>43528.041655092595</v>
      </c>
      <c r="AM2512" s="16"/>
    </row>
    <row r="2513" spans="1:39" ht="41.25" hidden="1" x14ac:dyDescent="0.25">
      <c r="A2513" s="25" t="s">
        <v>571</v>
      </c>
      <c r="B2513" s="25" t="s">
        <v>1040</v>
      </c>
      <c r="C2513" s="39">
        <v>319010</v>
      </c>
      <c r="D2513" s="25" t="s">
        <v>3135</v>
      </c>
      <c r="E2513" s="25" t="s">
        <v>53</v>
      </c>
      <c r="F2513" s="25" t="s">
        <v>63</v>
      </c>
      <c r="G2513" s="25" t="s">
        <v>56</v>
      </c>
      <c r="H2513" s="17"/>
      <c r="I2513" s="17"/>
      <c r="J2513" s="17"/>
      <c r="K2513" s="25" t="s">
        <v>65</v>
      </c>
      <c r="L2513" s="25" t="s">
        <v>611</v>
      </c>
      <c r="M2513" s="25" t="s">
        <v>127</v>
      </c>
      <c r="N2513" s="26">
        <v>0</v>
      </c>
      <c r="O2513" s="26">
        <v>0</v>
      </c>
      <c r="P2513" s="27">
        <v>0</v>
      </c>
      <c r="Q2513" s="18"/>
      <c r="R2513" s="29">
        <v>0</v>
      </c>
      <c r="S2513" s="29">
        <v>0</v>
      </c>
      <c r="T2513" s="30">
        <v>0</v>
      </c>
      <c r="U2513" s="19"/>
      <c r="V2513" s="26">
        <v>0</v>
      </c>
      <c r="W2513" s="26">
        <v>0</v>
      </c>
      <c r="X2513" s="27">
        <v>0</v>
      </c>
      <c r="Y2513" s="18"/>
      <c r="Z2513" s="29">
        <v>0</v>
      </c>
      <c r="AA2513" s="29">
        <v>0</v>
      </c>
      <c r="AB2513" s="30">
        <v>0</v>
      </c>
      <c r="AC2513" s="19"/>
      <c r="AD2513" s="26">
        <v>0</v>
      </c>
      <c r="AE2513" s="26">
        <v>0</v>
      </c>
      <c r="AF2513" s="27">
        <v>0</v>
      </c>
      <c r="AG2513" s="18"/>
      <c r="AH2513" s="34">
        <v>0</v>
      </c>
      <c r="AI2513" s="34">
        <v>0</v>
      </c>
      <c r="AJ2513" s="34">
        <v>0</v>
      </c>
      <c r="AK2513" s="19"/>
      <c r="AL2513" s="35">
        <v>43528.041655092595</v>
      </c>
      <c r="AM2513" s="16"/>
    </row>
    <row r="2514" spans="1:39" ht="24.75" hidden="1" x14ac:dyDescent="0.25">
      <c r="A2514" s="25" t="s">
        <v>571</v>
      </c>
      <c r="B2514" s="25" t="s">
        <v>1040</v>
      </c>
      <c r="C2514" s="39">
        <v>319026</v>
      </c>
      <c r="D2514" s="25" t="s">
        <v>3110</v>
      </c>
      <c r="E2514" s="25" t="s">
        <v>53</v>
      </c>
      <c r="F2514" s="25" t="s">
        <v>54</v>
      </c>
      <c r="G2514" s="25" t="s">
        <v>90</v>
      </c>
      <c r="H2514" s="25" t="s">
        <v>56</v>
      </c>
      <c r="I2514" s="25" t="s">
        <v>56</v>
      </c>
      <c r="J2514" s="17"/>
      <c r="K2514" s="25" t="s">
        <v>65</v>
      </c>
      <c r="L2514" s="25" t="s">
        <v>71</v>
      </c>
      <c r="M2514" s="25" t="s">
        <v>67</v>
      </c>
      <c r="N2514" s="26">
        <v>27271.934399999998</v>
      </c>
      <c r="O2514" s="26">
        <v>27859.13</v>
      </c>
      <c r="P2514" s="27">
        <v>587.19560000000274</v>
      </c>
      <c r="Q2514" s="28">
        <v>2.1531131286382194E-2</v>
      </c>
      <c r="R2514" s="29">
        <v>6051.4763999999996</v>
      </c>
      <c r="S2514" s="29">
        <v>9277.01</v>
      </c>
      <c r="T2514" s="30">
        <v>3225.5336000000007</v>
      </c>
      <c r="U2514" s="31">
        <v>0.53301597606825346</v>
      </c>
      <c r="V2514" s="26">
        <v>18285</v>
      </c>
      <c r="W2514" s="26">
        <v>16264.21</v>
      </c>
      <c r="X2514" s="27">
        <v>-2020.7900000000009</v>
      </c>
      <c r="Y2514" s="28">
        <v>-0.11051627016680343</v>
      </c>
      <c r="Z2514" s="29">
        <v>1504.4580000000001</v>
      </c>
      <c r="AA2514" s="29">
        <v>2317.91</v>
      </c>
      <c r="AB2514" s="30">
        <v>813.45199999999977</v>
      </c>
      <c r="AC2514" s="32">
        <v>0.54069438960741989</v>
      </c>
      <c r="AD2514" s="26">
        <v>0</v>
      </c>
      <c r="AE2514" s="26">
        <v>0</v>
      </c>
      <c r="AF2514" s="27">
        <v>0</v>
      </c>
      <c r="AG2514" s="18"/>
      <c r="AH2514" s="34">
        <v>85</v>
      </c>
      <c r="AI2514" s="34">
        <v>145.5</v>
      </c>
      <c r="AJ2514" s="34">
        <v>60.5</v>
      </c>
      <c r="AK2514" s="32">
        <v>0.71176470588235297</v>
      </c>
      <c r="AL2514" s="35">
        <v>43528.041655092595</v>
      </c>
      <c r="AM2514" s="16"/>
    </row>
    <row r="2515" spans="1:39" ht="33" hidden="1" x14ac:dyDescent="0.25">
      <c r="A2515" s="25" t="s">
        <v>571</v>
      </c>
      <c r="B2515" s="25" t="s">
        <v>1043</v>
      </c>
      <c r="C2515" s="39">
        <v>319112</v>
      </c>
      <c r="D2515" s="25" t="s">
        <v>3153</v>
      </c>
      <c r="E2515" s="25" t="s">
        <v>53</v>
      </c>
      <c r="F2515" s="25" t="s">
        <v>54</v>
      </c>
      <c r="G2515" s="25" t="s">
        <v>289</v>
      </c>
      <c r="H2515" s="17"/>
      <c r="I2515" s="17"/>
      <c r="J2515" s="17"/>
      <c r="K2515" s="25" t="s">
        <v>65</v>
      </c>
      <c r="L2515" s="25" t="s">
        <v>1045</v>
      </c>
      <c r="M2515" s="25" t="s">
        <v>127</v>
      </c>
      <c r="N2515" s="26">
        <v>0</v>
      </c>
      <c r="O2515" s="26">
        <v>0</v>
      </c>
      <c r="P2515" s="27">
        <v>0</v>
      </c>
      <c r="Q2515" s="18"/>
      <c r="R2515" s="29">
        <v>0</v>
      </c>
      <c r="S2515" s="29">
        <v>0</v>
      </c>
      <c r="T2515" s="30">
        <v>0</v>
      </c>
      <c r="U2515" s="19"/>
      <c r="V2515" s="26">
        <v>0</v>
      </c>
      <c r="W2515" s="26">
        <v>0</v>
      </c>
      <c r="X2515" s="27">
        <v>0</v>
      </c>
      <c r="Y2515" s="18"/>
      <c r="Z2515" s="29">
        <v>0</v>
      </c>
      <c r="AA2515" s="29">
        <v>0</v>
      </c>
      <c r="AB2515" s="30">
        <v>0</v>
      </c>
      <c r="AC2515" s="19"/>
      <c r="AD2515" s="26">
        <v>0</v>
      </c>
      <c r="AE2515" s="26">
        <v>0</v>
      </c>
      <c r="AF2515" s="27">
        <v>0</v>
      </c>
      <c r="AG2515" s="18"/>
      <c r="AH2515" s="34">
        <v>0</v>
      </c>
      <c r="AI2515" s="34">
        <v>0</v>
      </c>
      <c r="AJ2515" s="34">
        <v>0</v>
      </c>
      <c r="AK2515" s="19"/>
      <c r="AL2515" s="35">
        <v>43560.041655092595</v>
      </c>
      <c r="AM2515" s="16"/>
    </row>
    <row r="2516" spans="1:39" ht="74.25" hidden="1" x14ac:dyDescent="0.25">
      <c r="A2516" s="25" t="s">
        <v>571</v>
      </c>
      <c r="B2516" s="25" t="s">
        <v>1040</v>
      </c>
      <c r="C2516" s="39">
        <v>319173</v>
      </c>
      <c r="D2516" s="25" t="s">
        <v>3155</v>
      </c>
      <c r="E2516" s="25" t="s">
        <v>53</v>
      </c>
      <c r="F2516" s="25" t="s">
        <v>54</v>
      </c>
      <c r="G2516" s="25" t="s">
        <v>289</v>
      </c>
      <c r="H2516" s="17"/>
      <c r="I2516" s="17"/>
      <c r="J2516" s="17"/>
      <c r="K2516" s="25" t="s">
        <v>65</v>
      </c>
      <c r="L2516" s="25" t="s">
        <v>146</v>
      </c>
      <c r="M2516" s="25" t="s">
        <v>596</v>
      </c>
      <c r="N2516" s="26">
        <v>15607</v>
      </c>
      <c r="O2516" s="26">
        <v>8324.89</v>
      </c>
      <c r="P2516" s="27">
        <v>-7282.1100000000006</v>
      </c>
      <c r="Q2516" s="28">
        <v>-0.46659255462292565</v>
      </c>
      <c r="R2516" s="29">
        <v>8534</v>
      </c>
      <c r="S2516" s="29">
        <v>4446.29</v>
      </c>
      <c r="T2516" s="30">
        <v>-4087.71</v>
      </c>
      <c r="U2516" s="31">
        <v>-0.47899109444574645</v>
      </c>
      <c r="V2516" s="26">
        <v>2769</v>
      </c>
      <c r="W2516" s="26">
        <v>3540.96</v>
      </c>
      <c r="X2516" s="27">
        <v>771.96</v>
      </c>
      <c r="Y2516" s="28">
        <v>0.27878656554712894</v>
      </c>
      <c r="Z2516" s="29">
        <v>2608</v>
      </c>
      <c r="AA2516" s="29">
        <v>337.64</v>
      </c>
      <c r="AB2516" s="30">
        <v>-2270.36</v>
      </c>
      <c r="AC2516" s="32">
        <v>-0.87053680981595094</v>
      </c>
      <c r="AD2516" s="26">
        <v>1696</v>
      </c>
      <c r="AE2516" s="26">
        <v>0</v>
      </c>
      <c r="AF2516" s="27">
        <v>-1696</v>
      </c>
      <c r="AG2516" s="33">
        <v>-1</v>
      </c>
      <c r="AH2516" s="34">
        <v>103</v>
      </c>
      <c r="AI2516" s="34">
        <v>52.5</v>
      </c>
      <c r="AJ2516" s="34">
        <v>-50.5</v>
      </c>
      <c r="AK2516" s="32">
        <v>-0.49029126213592233</v>
      </c>
      <c r="AL2516" s="35">
        <v>43560.041655092595</v>
      </c>
      <c r="AM2516" s="16"/>
    </row>
    <row r="2517" spans="1:39" ht="41.25" hidden="1" x14ac:dyDescent="0.25">
      <c r="A2517" s="25" t="s">
        <v>571</v>
      </c>
      <c r="B2517" s="25" t="s">
        <v>1040</v>
      </c>
      <c r="C2517" s="39">
        <v>319216</v>
      </c>
      <c r="D2517" s="25" t="s">
        <v>2859</v>
      </c>
      <c r="E2517" s="25" t="s">
        <v>53</v>
      </c>
      <c r="F2517" s="25" t="s">
        <v>63</v>
      </c>
      <c r="G2517" s="25" t="s">
        <v>56</v>
      </c>
      <c r="H2517" s="17"/>
      <c r="I2517" s="17"/>
      <c r="J2517" s="17"/>
      <c r="K2517" s="25" t="s">
        <v>65</v>
      </c>
      <c r="L2517" s="25" t="s">
        <v>611</v>
      </c>
      <c r="M2517" s="25" t="s">
        <v>127</v>
      </c>
      <c r="N2517" s="26">
        <v>0</v>
      </c>
      <c r="O2517" s="26">
        <v>0</v>
      </c>
      <c r="P2517" s="27">
        <v>0</v>
      </c>
      <c r="Q2517" s="18"/>
      <c r="R2517" s="29">
        <v>0</v>
      </c>
      <c r="S2517" s="29">
        <v>0</v>
      </c>
      <c r="T2517" s="30">
        <v>0</v>
      </c>
      <c r="U2517" s="19"/>
      <c r="V2517" s="26">
        <v>0</v>
      </c>
      <c r="W2517" s="26">
        <v>0</v>
      </c>
      <c r="X2517" s="27">
        <v>0</v>
      </c>
      <c r="Y2517" s="18"/>
      <c r="Z2517" s="29">
        <v>0</v>
      </c>
      <c r="AA2517" s="29">
        <v>0</v>
      </c>
      <c r="AB2517" s="30">
        <v>0</v>
      </c>
      <c r="AC2517" s="19"/>
      <c r="AD2517" s="26">
        <v>0</v>
      </c>
      <c r="AE2517" s="26">
        <v>0</v>
      </c>
      <c r="AF2517" s="27">
        <v>0</v>
      </c>
      <c r="AG2517" s="18"/>
      <c r="AH2517" s="34">
        <v>0</v>
      </c>
      <c r="AI2517" s="34">
        <v>0</v>
      </c>
      <c r="AJ2517" s="34">
        <v>0</v>
      </c>
      <c r="AK2517" s="19"/>
      <c r="AL2517" s="35">
        <v>43593.999988425923</v>
      </c>
      <c r="AM2517" s="16"/>
    </row>
    <row r="2518" spans="1:39" ht="66" hidden="1" x14ac:dyDescent="0.25">
      <c r="A2518" s="25" t="s">
        <v>571</v>
      </c>
      <c r="B2518" s="25" t="s">
        <v>1040</v>
      </c>
      <c r="C2518" s="39">
        <v>319345</v>
      </c>
      <c r="D2518" s="25" t="s">
        <v>3203</v>
      </c>
      <c r="E2518" s="25" t="s">
        <v>53</v>
      </c>
      <c r="F2518" s="25" t="s">
        <v>63</v>
      </c>
      <c r="G2518" s="25" t="s">
        <v>56</v>
      </c>
      <c r="H2518" s="17"/>
      <c r="I2518" s="17"/>
      <c r="J2518" s="17"/>
      <c r="K2518" s="25" t="s">
        <v>65</v>
      </c>
      <c r="L2518" s="25" t="s">
        <v>611</v>
      </c>
      <c r="M2518" s="25" t="s">
        <v>2737</v>
      </c>
      <c r="N2518" s="26">
        <v>58795</v>
      </c>
      <c r="O2518" s="26">
        <v>0</v>
      </c>
      <c r="P2518" s="27">
        <v>-58795</v>
      </c>
      <c r="Q2518" s="28">
        <v>-1</v>
      </c>
      <c r="R2518" s="29">
        <v>19604</v>
      </c>
      <c r="S2518" s="29">
        <v>0</v>
      </c>
      <c r="T2518" s="30">
        <v>-19604</v>
      </c>
      <c r="U2518" s="31">
        <v>-1</v>
      </c>
      <c r="V2518" s="26">
        <v>7296</v>
      </c>
      <c r="W2518" s="26">
        <v>0</v>
      </c>
      <c r="X2518" s="27">
        <v>-7296</v>
      </c>
      <c r="Y2518" s="28">
        <v>-1</v>
      </c>
      <c r="Z2518" s="29">
        <v>6655</v>
      </c>
      <c r="AA2518" s="29">
        <v>0</v>
      </c>
      <c r="AB2518" s="30">
        <v>-6655</v>
      </c>
      <c r="AC2518" s="32">
        <v>-1</v>
      </c>
      <c r="AD2518" s="26">
        <v>25240</v>
      </c>
      <c r="AE2518" s="26">
        <v>0</v>
      </c>
      <c r="AF2518" s="27">
        <v>-25240</v>
      </c>
      <c r="AG2518" s="33">
        <v>-1</v>
      </c>
      <c r="AH2518" s="34">
        <v>0</v>
      </c>
      <c r="AI2518" s="34">
        <v>0</v>
      </c>
      <c r="AJ2518" s="34">
        <v>0</v>
      </c>
      <c r="AK2518" s="19"/>
      <c r="AL2518" s="35">
        <v>43593.999988425923</v>
      </c>
      <c r="AM2518" s="16"/>
    </row>
    <row r="2519" spans="1:39" ht="74.25" hidden="1" x14ac:dyDescent="0.25">
      <c r="A2519" s="25" t="s">
        <v>571</v>
      </c>
      <c r="B2519" s="25" t="s">
        <v>1040</v>
      </c>
      <c r="C2519" s="39">
        <v>319500</v>
      </c>
      <c r="D2519" s="25" t="s">
        <v>3290</v>
      </c>
      <c r="E2519" s="25" t="s">
        <v>53</v>
      </c>
      <c r="F2519" s="25" t="s">
        <v>63</v>
      </c>
      <c r="G2519" s="25" t="s">
        <v>56</v>
      </c>
      <c r="H2519" s="17"/>
      <c r="I2519" s="17"/>
      <c r="J2519" s="17"/>
      <c r="K2519" s="25" t="s">
        <v>65</v>
      </c>
      <c r="L2519" s="25" t="s">
        <v>595</v>
      </c>
      <c r="M2519" s="25" t="s">
        <v>127</v>
      </c>
      <c r="N2519" s="26">
        <v>0</v>
      </c>
      <c r="O2519" s="26">
        <v>0</v>
      </c>
      <c r="P2519" s="27">
        <v>0</v>
      </c>
      <c r="Q2519" s="18"/>
      <c r="R2519" s="29">
        <v>0</v>
      </c>
      <c r="S2519" s="29">
        <v>0</v>
      </c>
      <c r="T2519" s="30">
        <v>0</v>
      </c>
      <c r="U2519" s="19"/>
      <c r="V2519" s="26">
        <v>0</v>
      </c>
      <c r="W2519" s="26">
        <v>0</v>
      </c>
      <c r="X2519" s="27">
        <v>0</v>
      </c>
      <c r="Y2519" s="18"/>
      <c r="Z2519" s="29">
        <v>0</v>
      </c>
      <c r="AA2519" s="29">
        <v>0</v>
      </c>
      <c r="AB2519" s="30">
        <v>0</v>
      </c>
      <c r="AC2519" s="19"/>
      <c r="AD2519" s="26">
        <v>0</v>
      </c>
      <c r="AE2519" s="26">
        <v>0</v>
      </c>
      <c r="AF2519" s="27">
        <v>0</v>
      </c>
      <c r="AG2519" s="18"/>
      <c r="AH2519" s="34">
        <v>0</v>
      </c>
      <c r="AI2519" s="34">
        <v>0</v>
      </c>
      <c r="AJ2519" s="34">
        <v>0</v>
      </c>
      <c r="AK2519" s="19"/>
      <c r="AL2519" s="35">
        <v>43593.999988425923</v>
      </c>
      <c r="AM2519" s="16"/>
    </row>
    <row r="2520" spans="1:39" ht="49.5" hidden="1" x14ac:dyDescent="0.25">
      <c r="A2520" s="25" t="s">
        <v>571</v>
      </c>
      <c r="B2520" s="25" t="s">
        <v>1136</v>
      </c>
      <c r="C2520" s="39">
        <v>452428</v>
      </c>
      <c r="D2520" s="25" t="s">
        <v>2998</v>
      </c>
      <c r="E2520" s="25" t="s">
        <v>53</v>
      </c>
      <c r="F2520" s="25" t="s">
        <v>248</v>
      </c>
      <c r="G2520" s="17"/>
      <c r="H2520" s="17"/>
      <c r="I2520" s="17"/>
      <c r="J2520" s="25" t="s">
        <v>3564</v>
      </c>
      <c r="K2520" s="25" t="s">
        <v>65</v>
      </c>
      <c r="L2520" s="25" t="s">
        <v>573</v>
      </c>
      <c r="M2520" s="25" t="s">
        <v>582</v>
      </c>
      <c r="N2520" s="26">
        <v>221288.4</v>
      </c>
      <c r="O2520" s="26">
        <v>218589.61</v>
      </c>
      <c r="P2520" s="27">
        <v>-2698.7900000000081</v>
      </c>
      <c r="Q2520" s="28">
        <v>-1.2195804208444764E-2</v>
      </c>
      <c r="R2520" s="29">
        <v>28375.35</v>
      </c>
      <c r="S2520" s="29">
        <v>37193.1</v>
      </c>
      <c r="T2520" s="30">
        <v>8817.75</v>
      </c>
      <c r="U2520" s="31">
        <v>0.31075387616364203</v>
      </c>
      <c r="V2520" s="26">
        <v>11721.94</v>
      </c>
      <c r="W2520" s="26">
        <v>12100.01</v>
      </c>
      <c r="X2520" s="27">
        <v>378.06999999999971</v>
      </c>
      <c r="Y2520" s="28">
        <v>3.2253193583997163E-2</v>
      </c>
      <c r="Z2520" s="29">
        <v>2726.51</v>
      </c>
      <c r="AA2520" s="29">
        <v>4051.5</v>
      </c>
      <c r="AB2520" s="30">
        <v>1324.9899999999998</v>
      </c>
      <c r="AC2520" s="32">
        <v>0.4859655750391525</v>
      </c>
      <c r="AD2520" s="26">
        <v>178464.6</v>
      </c>
      <c r="AE2520" s="26">
        <v>165245</v>
      </c>
      <c r="AF2520" s="27">
        <v>-13219.600000000006</v>
      </c>
      <c r="AG2520" s="33">
        <v>-7.4074074074074098E-2</v>
      </c>
      <c r="AH2520" s="34">
        <v>119.32</v>
      </c>
      <c r="AI2520" s="34">
        <v>152</v>
      </c>
      <c r="AJ2520" s="34">
        <v>32.680000000000007</v>
      </c>
      <c r="AK2520" s="32">
        <v>0.27388535031847139</v>
      </c>
      <c r="AL2520" s="35">
        <v>44686</v>
      </c>
      <c r="AM2520" s="16"/>
    </row>
    <row r="2521" spans="1:39" ht="33" hidden="1" x14ac:dyDescent="0.25">
      <c r="A2521" s="25" t="s">
        <v>571</v>
      </c>
      <c r="B2521" s="25" t="s">
        <v>1043</v>
      </c>
      <c r="C2521" s="39">
        <v>452449</v>
      </c>
      <c r="D2521" s="25" t="s">
        <v>2963</v>
      </c>
      <c r="E2521" s="25" t="s">
        <v>53</v>
      </c>
      <c r="F2521" s="25" t="s">
        <v>63</v>
      </c>
      <c r="G2521" s="25" t="s">
        <v>56</v>
      </c>
      <c r="H2521" s="17"/>
      <c r="I2521" s="17"/>
      <c r="J2521" s="25" t="s">
        <v>586</v>
      </c>
      <c r="K2521" s="25" t="s">
        <v>65</v>
      </c>
      <c r="L2521" s="25" t="s">
        <v>1045</v>
      </c>
      <c r="M2521" s="25" t="s">
        <v>127</v>
      </c>
      <c r="N2521" s="26">
        <v>0</v>
      </c>
      <c r="O2521" s="26">
        <v>2513.9</v>
      </c>
      <c r="P2521" s="27">
        <v>2513.9</v>
      </c>
      <c r="Q2521" s="18"/>
      <c r="R2521" s="29">
        <v>0</v>
      </c>
      <c r="S2521" s="29">
        <v>0</v>
      </c>
      <c r="T2521" s="30">
        <v>0</v>
      </c>
      <c r="U2521" s="19"/>
      <c r="V2521" s="26">
        <v>0</v>
      </c>
      <c r="W2521" s="26">
        <v>0</v>
      </c>
      <c r="X2521" s="27">
        <v>0</v>
      </c>
      <c r="Y2521" s="18"/>
      <c r="Z2521" s="29">
        <v>0</v>
      </c>
      <c r="AA2521" s="29">
        <v>0</v>
      </c>
      <c r="AB2521" s="30">
        <v>0</v>
      </c>
      <c r="AC2521" s="19"/>
      <c r="AD2521" s="26">
        <v>0</v>
      </c>
      <c r="AE2521" s="26">
        <v>0</v>
      </c>
      <c r="AF2521" s="27">
        <v>0</v>
      </c>
      <c r="AG2521" s="18"/>
      <c r="AH2521" s="34">
        <v>0</v>
      </c>
      <c r="AI2521" s="34">
        <v>0</v>
      </c>
      <c r="AJ2521" s="34">
        <v>0</v>
      </c>
      <c r="AK2521" s="19"/>
      <c r="AL2521" s="35">
        <v>44449.041666666664</v>
      </c>
      <c r="AM2521" s="16"/>
    </row>
    <row r="2522" spans="1:39" ht="33" hidden="1" x14ac:dyDescent="0.25">
      <c r="A2522" s="25" t="s">
        <v>571</v>
      </c>
      <c r="B2522" s="25" t="s">
        <v>1136</v>
      </c>
      <c r="C2522" s="39">
        <v>452457</v>
      </c>
      <c r="D2522" s="25" t="s">
        <v>5740</v>
      </c>
      <c r="E2522" s="25" t="s">
        <v>53</v>
      </c>
      <c r="F2522" s="25" t="s">
        <v>63</v>
      </c>
      <c r="G2522" s="25" t="s">
        <v>56</v>
      </c>
      <c r="H2522" s="17"/>
      <c r="I2522" s="17"/>
      <c r="J2522" s="25" t="s">
        <v>1881</v>
      </c>
      <c r="K2522" s="25" t="s">
        <v>65</v>
      </c>
      <c r="L2522" s="25" t="s">
        <v>589</v>
      </c>
      <c r="M2522" s="25" t="s">
        <v>127</v>
      </c>
      <c r="N2522" s="26">
        <v>0</v>
      </c>
      <c r="O2522" s="26">
        <v>1168.82</v>
      </c>
      <c r="P2522" s="27">
        <v>1168.82</v>
      </c>
      <c r="Q2522" s="18"/>
      <c r="R2522" s="29">
        <v>0</v>
      </c>
      <c r="S2522" s="29">
        <v>1168.82</v>
      </c>
      <c r="T2522" s="30">
        <v>1168.82</v>
      </c>
      <c r="U2522" s="19"/>
      <c r="V2522" s="26">
        <v>0</v>
      </c>
      <c r="W2522" s="26">
        <v>0</v>
      </c>
      <c r="X2522" s="27">
        <v>0</v>
      </c>
      <c r="Y2522" s="18"/>
      <c r="Z2522" s="29">
        <v>0</v>
      </c>
      <c r="AA2522" s="29">
        <v>0</v>
      </c>
      <c r="AB2522" s="30">
        <v>0</v>
      </c>
      <c r="AC2522" s="19"/>
      <c r="AD2522" s="26">
        <v>0</v>
      </c>
      <c r="AE2522" s="26">
        <v>0</v>
      </c>
      <c r="AF2522" s="27">
        <v>0</v>
      </c>
      <c r="AG2522" s="18"/>
      <c r="AH2522" s="34">
        <v>0</v>
      </c>
      <c r="AI2522" s="34">
        <v>0.5</v>
      </c>
      <c r="AJ2522" s="34">
        <v>0.5</v>
      </c>
      <c r="AK2522" s="19"/>
      <c r="AL2522" s="35">
        <v>43672.041655092595</v>
      </c>
      <c r="AM2522" s="16"/>
    </row>
    <row r="2523" spans="1:39" ht="41.25" hidden="1" x14ac:dyDescent="0.25">
      <c r="A2523" s="25" t="s">
        <v>571</v>
      </c>
      <c r="B2523" s="25" t="s">
        <v>1040</v>
      </c>
      <c r="C2523" s="39">
        <v>452476</v>
      </c>
      <c r="D2523" s="25" t="s">
        <v>2768</v>
      </c>
      <c r="E2523" s="25" t="s">
        <v>53</v>
      </c>
      <c r="F2523" s="25" t="s">
        <v>54</v>
      </c>
      <c r="G2523" s="25" t="s">
        <v>990</v>
      </c>
      <c r="H2523" s="25" t="s">
        <v>56</v>
      </c>
      <c r="I2523" s="25" t="s">
        <v>56</v>
      </c>
      <c r="J2523" s="25" t="s">
        <v>85</v>
      </c>
      <c r="K2523" s="25" t="s">
        <v>65</v>
      </c>
      <c r="L2523" s="25" t="s">
        <v>2756</v>
      </c>
      <c r="M2523" s="25" t="s">
        <v>2831</v>
      </c>
      <c r="N2523" s="26">
        <v>0</v>
      </c>
      <c r="O2523" s="26">
        <v>1706182.89</v>
      </c>
      <c r="P2523" s="27">
        <v>1706182.89</v>
      </c>
      <c r="Q2523" s="18"/>
      <c r="R2523" s="29">
        <v>0</v>
      </c>
      <c r="S2523" s="29">
        <v>459</v>
      </c>
      <c r="T2523" s="30">
        <v>459</v>
      </c>
      <c r="U2523" s="19"/>
      <c r="V2523" s="26">
        <v>0</v>
      </c>
      <c r="W2523" s="26">
        <v>7289.79</v>
      </c>
      <c r="X2523" s="27">
        <v>7289.79</v>
      </c>
      <c r="Y2523" s="18"/>
      <c r="Z2523" s="29">
        <v>0</v>
      </c>
      <c r="AA2523" s="29">
        <v>810.31</v>
      </c>
      <c r="AB2523" s="30">
        <v>810.31</v>
      </c>
      <c r="AC2523" s="19"/>
      <c r="AD2523" s="26">
        <v>0</v>
      </c>
      <c r="AE2523" s="26">
        <v>30356.25</v>
      </c>
      <c r="AF2523" s="27">
        <v>30356.25</v>
      </c>
      <c r="AG2523" s="18"/>
      <c r="AH2523" s="34">
        <v>0</v>
      </c>
      <c r="AI2523" s="34">
        <v>547.5</v>
      </c>
      <c r="AJ2523" s="34">
        <v>547.5</v>
      </c>
      <c r="AK2523" s="19"/>
      <c r="AL2523" s="35">
        <v>43672.041655092595</v>
      </c>
      <c r="AM2523" s="16"/>
    </row>
    <row r="2524" spans="1:39" ht="66" hidden="1" x14ac:dyDescent="0.25">
      <c r="A2524" s="25" t="s">
        <v>571</v>
      </c>
      <c r="B2524" s="25" t="s">
        <v>51</v>
      </c>
      <c r="C2524" s="39">
        <v>452482</v>
      </c>
      <c r="D2524" s="25" t="s">
        <v>3183</v>
      </c>
      <c r="E2524" s="25" t="s">
        <v>53</v>
      </c>
      <c r="F2524" s="25" t="s">
        <v>54</v>
      </c>
      <c r="G2524" s="25" t="s">
        <v>74</v>
      </c>
      <c r="H2524" s="25" t="s">
        <v>56</v>
      </c>
      <c r="I2524" s="25" t="s">
        <v>56</v>
      </c>
      <c r="J2524" s="25" t="s">
        <v>586</v>
      </c>
      <c r="K2524" s="25" t="s">
        <v>65</v>
      </c>
      <c r="L2524" s="25" t="s">
        <v>589</v>
      </c>
      <c r="M2524" s="25" t="s">
        <v>582</v>
      </c>
      <c r="N2524" s="26">
        <v>371556.59</v>
      </c>
      <c r="O2524" s="26">
        <v>284602.69</v>
      </c>
      <c r="P2524" s="27">
        <v>-86953.900000000023</v>
      </c>
      <c r="Q2524" s="28">
        <v>-0.23402599318720202</v>
      </c>
      <c r="R2524" s="29">
        <v>28129.85</v>
      </c>
      <c r="S2524" s="29">
        <v>31038.1</v>
      </c>
      <c r="T2524" s="30">
        <v>2908.25</v>
      </c>
      <c r="U2524" s="31">
        <v>0.10338661599688588</v>
      </c>
      <c r="V2524" s="26">
        <v>121666.69</v>
      </c>
      <c r="W2524" s="26">
        <v>125397.11</v>
      </c>
      <c r="X2524" s="27">
        <v>3730.4199999999983</v>
      </c>
      <c r="Y2524" s="28">
        <v>3.0660980421181823E-2</v>
      </c>
      <c r="Z2524" s="29">
        <v>2970.41</v>
      </c>
      <c r="AA2524" s="29">
        <v>1905.35</v>
      </c>
      <c r="AB2524" s="30">
        <v>-1065.06</v>
      </c>
      <c r="AC2524" s="32">
        <v>-0.3585565628987244</v>
      </c>
      <c r="AD2524" s="26">
        <v>218789.64</v>
      </c>
      <c r="AE2524" s="26">
        <v>121172.83</v>
      </c>
      <c r="AF2524" s="27">
        <v>-97616.810000000012</v>
      </c>
      <c r="AG2524" s="33">
        <v>-0.44616742364949274</v>
      </c>
      <c r="AH2524" s="34">
        <v>345.8</v>
      </c>
      <c r="AI2524" s="34">
        <v>210.60000000000002</v>
      </c>
      <c r="AJ2524" s="34">
        <v>-135.19999999999999</v>
      </c>
      <c r="AK2524" s="32">
        <v>-0.39097744360902253</v>
      </c>
      <c r="AL2524" s="35">
        <v>44235.041666666664</v>
      </c>
      <c r="AM2524" s="16"/>
    </row>
    <row r="2525" spans="1:39" ht="66" hidden="1" x14ac:dyDescent="0.25">
      <c r="A2525" s="25" t="s">
        <v>571</v>
      </c>
      <c r="B2525" s="25" t="s">
        <v>1043</v>
      </c>
      <c r="C2525" s="39">
        <v>452504</v>
      </c>
      <c r="D2525" s="25" t="s">
        <v>3055</v>
      </c>
      <c r="E2525" s="25" t="s">
        <v>53</v>
      </c>
      <c r="F2525" s="25" t="s">
        <v>54</v>
      </c>
      <c r="G2525" s="25" t="s">
        <v>289</v>
      </c>
      <c r="H2525" s="25" t="s">
        <v>56</v>
      </c>
      <c r="I2525" s="25" t="s">
        <v>56</v>
      </c>
      <c r="J2525" s="25" t="s">
        <v>85</v>
      </c>
      <c r="K2525" s="25" t="s">
        <v>65</v>
      </c>
      <c r="L2525" s="25" t="s">
        <v>1045</v>
      </c>
      <c r="M2525" s="25" t="s">
        <v>2753</v>
      </c>
      <c r="N2525" s="26">
        <v>1479539.41</v>
      </c>
      <c r="O2525" s="26">
        <v>1561882.4</v>
      </c>
      <c r="P2525" s="27">
        <v>82342.989999999991</v>
      </c>
      <c r="Q2525" s="28">
        <v>5.5654475604674833E-2</v>
      </c>
      <c r="R2525" s="29">
        <v>28413.74</v>
      </c>
      <c r="S2525" s="29">
        <v>102884.57</v>
      </c>
      <c r="T2525" s="30">
        <v>74470.83</v>
      </c>
      <c r="U2525" s="31">
        <v>2.6209443037065872</v>
      </c>
      <c r="V2525" s="26">
        <v>25478.36</v>
      </c>
      <c r="W2525" s="26">
        <v>34825.660000000003</v>
      </c>
      <c r="X2525" s="27">
        <v>9347.3000000000029</v>
      </c>
      <c r="Y2525" s="28">
        <v>0.36687212206751152</v>
      </c>
      <c r="Z2525" s="29">
        <v>6548.16</v>
      </c>
      <c r="AA2525" s="29">
        <v>4828.0600000000004</v>
      </c>
      <c r="AB2525" s="30">
        <v>-1720.0999999999995</v>
      </c>
      <c r="AC2525" s="32">
        <v>-0.26268447930410976</v>
      </c>
      <c r="AD2525" s="26">
        <v>1419099.15</v>
      </c>
      <c r="AE2525" s="26">
        <v>667336.4</v>
      </c>
      <c r="AF2525" s="27">
        <v>-751762.74999999988</v>
      </c>
      <c r="AG2525" s="33">
        <v>-0.52974645922379693</v>
      </c>
      <c r="AH2525" s="34">
        <v>373</v>
      </c>
      <c r="AI2525" s="34">
        <v>462.05</v>
      </c>
      <c r="AJ2525" s="34">
        <v>89.050000000000011</v>
      </c>
      <c r="AK2525" s="32">
        <v>0.23873994638069709</v>
      </c>
      <c r="AL2525" s="35">
        <v>44118.041666666664</v>
      </c>
      <c r="AM2525" s="16"/>
    </row>
    <row r="2526" spans="1:39" ht="33" hidden="1" x14ac:dyDescent="0.25">
      <c r="A2526" s="25" t="s">
        <v>571</v>
      </c>
      <c r="B2526" s="25" t="s">
        <v>1040</v>
      </c>
      <c r="C2526" s="39">
        <v>452509</v>
      </c>
      <c r="D2526" s="25" t="s">
        <v>2845</v>
      </c>
      <c r="E2526" s="25" t="s">
        <v>53</v>
      </c>
      <c r="F2526" s="25" t="s">
        <v>54</v>
      </c>
      <c r="G2526" s="25" t="s">
        <v>990</v>
      </c>
      <c r="H2526" s="17"/>
      <c r="I2526" s="17"/>
      <c r="J2526" s="25" t="s">
        <v>85</v>
      </c>
      <c r="K2526" s="25" t="s">
        <v>65</v>
      </c>
      <c r="L2526" s="25" t="s">
        <v>637</v>
      </c>
      <c r="M2526" s="25" t="s">
        <v>67</v>
      </c>
      <c r="N2526" s="26">
        <v>213896.96209799999</v>
      </c>
      <c r="O2526" s="26">
        <v>195891.48</v>
      </c>
      <c r="P2526" s="27">
        <v>-18005.482097999979</v>
      </c>
      <c r="Q2526" s="28">
        <v>-8.4178297444685107E-2</v>
      </c>
      <c r="R2526" s="29">
        <v>34787.978969999996</v>
      </c>
      <c r="S2526" s="29">
        <v>7953.44</v>
      </c>
      <c r="T2526" s="30">
        <v>-26834.538969999998</v>
      </c>
      <c r="U2526" s="31">
        <v>-0.77137389881548502</v>
      </c>
      <c r="V2526" s="26">
        <v>15327.8279</v>
      </c>
      <c r="W2526" s="26">
        <v>0</v>
      </c>
      <c r="X2526" s="27">
        <v>-15327.8279</v>
      </c>
      <c r="Y2526" s="28">
        <v>-1</v>
      </c>
      <c r="Z2526" s="29">
        <v>10212.595228</v>
      </c>
      <c r="AA2526" s="29">
        <v>738</v>
      </c>
      <c r="AB2526" s="30">
        <v>-9474.5952280000001</v>
      </c>
      <c r="AC2526" s="32">
        <v>-0.92773629194892437</v>
      </c>
      <c r="AD2526" s="26">
        <v>153568.56</v>
      </c>
      <c r="AE2526" s="26">
        <v>12544.79</v>
      </c>
      <c r="AF2526" s="27">
        <v>-141023.76999999999</v>
      </c>
      <c r="AG2526" s="33">
        <v>-0.9183114694830764</v>
      </c>
      <c r="AH2526" s="34">
        <v>0</v>
      </c>
      <c r="AI2526" s="34">
        <v>50</v>
      </c>
      <c r="AJ2526" s="34">
        <v>50</v>
      </c>
      <c r="AK2526" s="19"/>
      <c r="AL2526" s="35">
        <v>43672.041655092595</v>
      </c>
      <c r="AM2526" s="16"/>
    </row>
    <row r="2527" spans="1:39" ht="49.5" hidden="1" x14ac:dyDescent="0.25">
      <c r="A2527" s="25" t="s">
        <v>571</v>
      </c>
      <c r="B2527" s="25" t="s">
        <v>1040</v>
      </c>
      <c r="C2527" s="39">
        <v>452520</v>
      </c>
      <c r="D2527" s="25" t="s">
        <v>2948</v>
      </c>
      <c r="E2527" s="25" t="s">
        <v>53</v>
      </c>
      <c r="F2527" s="25" t="s">
        <v>54</v>
      </c>
      <c r="G2527" s="25" t="s">
        <v>289</v>
      </c>
      <c r="H2527" s="17"/>
      <c r="I2527" s="17"/>
      <c r="J2527" s="25" t="s">
        <v>70</v>
      </c>
      <c r="K2527" s="25" t="s">
        <v>65</v>
      </c>
      <c r="L2527" s="25" t="s">
        <v>589</v>
      </c>
      <c r="M2527" s="25" t="s">
        <v>67</v>
      </c>
      <c r="N2527" s="26">
        <v>78437.460000000006</v>
      </c>
      <c r="O2527" s="26">
        <v>17121.099999999999</v>
      </c>
      <c r="P2527" s="27">
        <v>-61316.360000000008</v>
      </c>
      <c r="Q2527" s="28">
        <v>-0.78172291657583004</v>
      </c>
      <c r="R2527" s="29">
        <v>15403.82</v>
      </c>
      <c r="S2527" s="29">
        <v>432.27</v>
      </c>
      <c r="T2527" s="30">
        <v>-14971.55</v>
      </c>
      <c r="U2527" s="31">
        <v>-0.97193748044316275</v>
      </c>
      <c r="V2527" s="26">
        <v>40736.629999999997</v>
      </c>
      <c r="W2527" s="26">
        <v>2905.36</v>
      </c>
      <c r="X2527" s="27">
        <v>-37831.269999999997</v>
      </c>
      <c r="Y2527" s="28">
        <v>-0.92867942193549147</v>
      </c>
      <c r="Z2527" s="29">
        <v>0</v>
      </c>
      <c r="AA2527" s="29">
        <v>0</v>
      </c>
      <c r="AB2527" s="30">
        <v>0</v>
      </c>
      <c r="AC2527" s="19"/>
      <c r="AD2527" s="26">
        <v>18939.25</v>
      </c>
      <c r="AE2527" s="26">
        <v>0</v>
      </c>
      <c r="AF2527" s="27">
        <v>-18939.25</v>
      </c>
      <c r="AG2527" s="33">
        <v>-1</v>
      </c>
      <c r="AH2527" s="34">
        <v>182</v>
      </c>
      <c r="AI2527" s="34">
        <v>172.25</v>
      </c>
      <c r="AJ2527" s="34">
        <v>-9.75</v>
      </c>
      <c r="AK2527" s="32">
        <v>-5.3571428571428568E-2</v>
      </c>
      <c r="AL2527" s="35">
        <v>43747.041655092595</v>
      </c>
      <c r="AM2527" s="16"/>
    </row>
    <row r="2528" spans="1:39" ht="66" hidden="1" x14ac:dyDescent="0.25">
      <c r="A2528" s="25" t="s">
        <v>571</v>
      </c>
      <c r="B2528" s="25" t="s">
        <v>51</v>
      </c>
      <c r="C2528" s="39">
        <v>452521</v>
      </c>
      <c r="D2528" s="25" t="s">
        <v>2816</v>
      </c>
      <c r="E2528" s="25" t="s">
        <v>53</v>
      </c>
      <c r="F2528" s="25" t="s">
        <v>54</v>
      </c>
      <c r="G2528" s="25" t="s">
        <v>79</v>
      </c>
      <c r="H2528" s="25" t="s">
        <v>56</v>
      </c>
      <c r="I2528" s="25" t="s">
        <v>56</v>
      </c>
      <c r="J2528" s="25" t="s">
        <v>145</v>
      </c>
      <c r="K2528" s="25" t="s">
        <v>65</v>
      </c>
      <c r="L2528" s="25" t="s">
        <v>780</v>
      </c>
      <c r="M2528" s="25" t="s">
        <v>578</v>
      </c>
      <c r="N2528" s="26">
        <v>520225.58</v>
      </c>
      <c r="O2528" s="26">
        <v>508041.98</v>
      </c>
      <c r="P2528" s="27">
        <v>-12183.600000000035</v>
      </c>
      <c r="Q2528" s="28">
        <v>-2.341984029312829E-2</v>
      </c>
      <c r="R2528" s="29">
        <v>40702.42</v>
      </c>
      <c r="S2528" s="29">
        <v>63682.04</v>
      </c>
      <c r="T2528" s="30">
        <v>22979.620000000003</v>
      </c>
      <c r="U2528" s="31">
        <v>0.56457625861066751</v>
      </c>
      <c r="V2528" s="26">
        <v>3995.2</v>
      </c>
      <c r="W2528" s="26">
        <v>5671.17</v>
      </c>
      <c r="X2528" s="27">
        <v>1675.9700000000003</v>
      </c>
      <c r="Y2528" s="28">
        <v>0.41949589507408896</v>
      </c>
      <c r="Z2528" s="29">
        <v>3640.32</v>
      </c>
      <c r="AA2528" s="29">
        <v>5429</v>
      </c>
      <c r="AB2528" s="30">
        <v>1788.6799999999998</v>
      </c>
      <c r="AC2528" s="32">
        <v>0.49135240857946549</v>
      </c>
      <c r="AD2528" s="26">
        <v>471887.64</v>
      </c>
      <c r="AE2528" s="26">
        <v>391286.85</v>
      </c>
      <c r="AF2528" s="27">
        <v>-80600.790000000037</v>
      </c>
      <c r="AG2528" s="33">
        <v>-0.17080504587914197</v>
      </c>
      <c r="AH2528" s="34">
        <v>294.12</v>
      </c>
      <c r="AI2528" s="34">
        <v>275.5</v>
      </c>
      <c r="AJ2528" s="34">
        <v>-18.620000000000005</v>
      </c>
      <c r="AK2528" s="32">
        <v>-6.330749354005169E-2</v>
      </c>
      <c r="AL2528" s="35">
        <v>44370.041666666664</v>
      </c>
      <c r="AM2528" s="16"/>
    </row>
    <row r="2529" spans="1:39" ht="66" hidden="1" x14ac:dyDescent="0.25">
      <c r="A2529" s="25" t="s">
        <v>571</v>
      </c>
      <c r="B2529" s="25" t="s">
        <v>51</v>
      </c>
      <c r="C2529" s="39">
        <v>452528</v>
      </c>
      <c r="D2529" s="25" t="s">
        <v>2813</v>
      </c>
      <c r="E2529" s="25" t="s">
        <v>53</v>
      </c>
      <c r="F2529" s="25" t="s">
        <v>54</v>
      </c>
      <c r="G2529" s="25" t="s">
        <v>79</v>
      </c>
      <c r="H2529" s="25" t="s">
        <v>56</v>
      </c>
      <c r="I2529" s="25" t="s">
        <v>56</v>
      </c>
      <c r="J2529" s="25" t="s">
        <v>145</v>
      </c>
      <c r="K2529" s="25" t="s">
        <v>65</v>
      </c>
      <c r="L2529" s="25" t="s">
        <v>709</v>
      </c>
      <c r="M2529" s="25" t="s">
        <v>596</v>
      </c>
      <c r="N2529" s="26">
        <v>1092760.45</v>
      </c>
      <c r="O2529" s="26">
        <v>1194078.9099999999</v>
      </c>
      <c r="P2529" s="27">
        <v>101318.45999999996</v>
      </c>
      <c r="Q2529" s="28">
        <v>9.2717905374412088E-2</v>
      </c>
      <c r="R2529" s="29">
        <v>40619.64</v>
      </c>
      <c r="S2529" s="29">
        <v>99687.33</v>
      </c>
      <c r="T2529" s="30">
        <v>59067.69</v>
      </c>
      <c r="U2529" s="31">
        <v>1.4541657680865709</v>
      </c>
      <c r="V2529" s="26">
        <v>370441.57</v>
      </c>
      <c r="W2529" s="26">
        <v>412986.8</v>
      </c>
      <c r="X2529" s="27">
        <v>42545.229999999981</v>
      </c>
      <c r="Y2529" s="28">
        <v>0.11485004234271003</v>
      </c>
      <c r="Z2529" s="29">
        <v>0</v>
      </c>
      <c r="AA2529" s="29">
        <v>0</v>
      </c>
      <c r="AB2529" s="30">
        <v>0</v>
      </c>
      <c r="AC2529" s="19"/>
      <c r="AD2529" s="26">
        <v>681699.24</v>
      </c>
      <c r="AE2529" s="26">
        <v>681404.78</v>
      </c>
      <c r="AF2529" s="27">
        <v>-294.45999999996275</v>
      </c>
      <c r="AG2529" s="33">
        <v>-4.3195001948361091E-4</v>
      </c>
      <c r="AH2529" s="34">
        <v>8</v>
      </c>
      <c r="AI2529" s="34">
        <v>34</v>
      </c>
      <c r="AJ2529" s="34">
        <v>26</v>
      </c>
      <c r="AK2529" s="32">
        <v>3.25</v>
      </c>
      <c r="AL2529" s="35">
        <v>44263.041666666664</v>
      </c>
      <c r="AM2529" s="16"/>
    </row>
    <row r="2530" spans="1:39" ht="33" hidden="1" x14ac:dyDescent="0.25">
      <c r="A2530" s="25" t="s">
        <v>571</v>
      </c>
      <c r="B2530" s="25" t="s">
        <v>1043</v>
      </c>
      <c r="C2530" s="39">
        <v>452530</v>
      </c>
      <c r="D2530" s="25" t="s">
        <v>2954</v>
      </c>
      <c r="E2530" s="25" t="s">
        <v>53</v>
      </c>
      <c r="F2530" s="25" t="s">
        <v>63</v>
      </c>
      <c r="G2530" s="25" t="s">
        <v>56</v>
      </c>
      <c r="H2530" s="17"/>
      <c r="I2530" s="17"/>
      <c r="J2530" s="25" t="s">
        <v>2779</v>
      </c>
      <c r="K2530" s="25" t="s">
        <v>65</v>
      </c>
      <c r="L2530" s="25" t="s">
        <v>1045</v>
      </c>
      <c r="M2530" s="25" t="s">
        <v>127</v>
      </c>
      <c r="N2530" s="26">
        <v>0</v>
      </c>
      <c r="O2530" s="26">
        <v>0</v>
      </c>
      <c r="P2530" s="27">
        <v>0</v>
      </c>
      <c r="Q2530" s="18"/>
      <c r="R2530" s="29">
        <v>0</v>
      </c>
      <c r="S2530" s="29">
        <v>0</v>
      </c>
      <c r="T2530" s="30">
        <v>0</v>
      </c>
      <c r="U2530" s="19"/>
      <c r="V2530" s="26">
        <v>0</v>
      </c>
      <c r="W2530" s="26">
        <v>0</v>
      </c>
      <c r="X2530" s="27">
        <v>0</v>
      </c>
      <c r="Y2530" s="18"/>
      <c r="Z2530" s="29">
        <v>0</v>
      </c>
      <c r="AA2530" s="29">
        <v>0</v>
      </c>
      <c r="AB2530" s="30">
        <v>0</v>
      </c>
      <c r="AC2530" s="19"/>
      <c r="AD2530" s="26">
        <v>0</v>
      </c>
      <c r="AE2530" s="26">
        <v>0</v>
      </c>
      <c r="AF2530" s="27">
        <v>0</v>
      </c>
      <c r="AG2530" s="18"/>
      <c r="AH2530" s="34">
        <v>0</v>
      </c>
      <c r="AI2530" s="34">
        <v>0</v>
      </c>
      <c r="AJ2530" s="34">
        <v>0</v>
      </c>
      <c r="AK2530" s="19"/>
      <c r="AL2530" s="35">
        <v>43672.041655092595</v>
      </c>
      <c r="AM2530" s="16"/>
    </row>
    <row r="2531" spans="1:39" ht="66" hidden="1" x14ac:dyDescent="0.25">
      <c r="A2531" s="25" t="s">
        <v>571</v>
      </c>
      <c r="B2531" s="25" t="s">
        <v>1040</v>
      </c>
      <c r="C2531" s="39">
        <v>452532</v>
      </c>
      <c r="D2531" s="25" t="s">
        <v>2770</v>
      </c>
      <c r="E2531" s="25" t="s">
        <v>53</v>
      </c>
      <c r="F2531" s="25" t="s">
        <v>54</v>
      </c>
      <c r="G2531" s="25" t="s">
        <v>990</v>
      </c>
      <c r="H2531" s="25" t="s">
        <v>56</v>
      </c>
      <c r="I2531" s="25" t="s">
        <v>56</v>
      </c>
      <c r="J2531" s="25" t="s">
        <v>85</v>
      </c>
      <c r="K2531" s="25" t="s">
        <v>65</v>
      </c>
      <c r="L2531" s="25" t="s">
        <v>600</v>
      </c>
      <c r="M2531" s="25" t="s">
        <v>2831</v>
      </c>
      <c r="N2531" s="26">
        <v>0</v>
      </c>
      <c r="O2531" s="26">
        <v>88420.11</v>
      </c>
      <c r="P2531" s="27">
        <v>88420.11</v>
      </c>
      <c r="Q2531" s="18"/>
      <c r="R2531" s="29">
        <v>0</v>
      </c>
      <c r="S2531" s="29">
        <v>948.68</v>
      </c>
      <c r="T2531" s="30">
        <v>948.68</v>
      </c>
      <c r="U2531" s="19"/>
      <c r="V2531" s="26">
        <v>0</v>
      </c>
      <c r="W2531" s="26">
        <v>1569.3</v>
      </c>
      <c r="X2531" s="27">
        <v>1569.3</v>
      </c>
      <c r="Y2531" s="18"/>
      <c r="Z2531" s="29">
        <v>0</v>
      </c>
      <c r="AA2531" s="29">
        <v>235.4</v>
      </c>
      <c r="AB2531" s="30">
        <v>235.4</v>
      </c>
      <c r="AC2531" s="19"/>
      <c r="AD2531" s="26">
        <v>0</v>
      </c>
      <c r="AE2531" s="26">
        <v>59.4</v>
      </c>
      <c r="AF2531" s="27">
        <v>59.4</v>
      </c>
      <c r="AG2531" s="18"/>
      <c r="AH2531" s="34">
        <v>0</v>
      </c>
      <c r="AI2531" s="34">
        <v>165.25</v>
      </c>
      <c r="AJ2531" s="34">
        <v>165.25</v>
      </c>
      <c r="AK2531" s="19"/>
      <c r="AL2531" s="35">
        <v>43672.041655092595</v>
      </c>
      <c r="AM2531" s="16"/>
    </row>
    <row r="2532" spans="1:39" ht="41.25" hidden="1" x14ac:dyDescent="0.25">
      <c r="A2532" s="25" t="s">
        <v>571</v>
      </c>
      <c r="B2532" s="25" t="s">
        <v>1040</v>
      </c>
      <c r="C2532" s="39">
        <v>452543</v>
      </c>
      <c r="D2532" s="25" t="s">
        <v>2810</v>
      </c>
      <c r="E2532" s="25" t="s">
        <v>53</v>
      </c>
      <c r="F2532" s="25" t="s">
        <v>54</v>
      </c>
      <c r="G2532" s="25" t="s">
        <v>289</v>
      </c>
      <c r="H2532" s="17"/>
      <c r="I2532" s="17"/>
      <c r="J2532" s="25" t="s">
        <v>70</v>
      </c>
      <c r="K2532" s="25" t="s">
        <v>65</v>
      </c>
      <c r="L2532" s="25" t="s">
        <v>71</v>
      </c>
      <c r="M2532" s="25" t="s">
        <v>67</v>
      </c>
      <c r="N2532" s="26">
        <v>287532.42</v>
      </c>
      <c r="O2532" s="26">
        <v>463287.61</v>
      </c>
      <c r="P2532" s="27">
        <v>175755.19</v>
      </c>
      <c r="Q2532" s="28">
        <v>0.61125347186936352</v>
      </c>
      <c r="R2532" s="29">
        <v>10757.67</v>
      </c>
      <c r="S2532" s="29">
        <v>69001.95</v>
      </c>
      <c r="T2532" s="30">
        <v>58244.28</v>
      </c>
      <c r="U2532" s="31">
        <v>5.4142095825583052</v>
      </c>
      <c r="V2532" s="26">
        <v>53733.75</v>
      </c>
      <c r="W2532" s="26">
        <v>41866.31</v>
      </c>
      <c r="X2532" s="27">
        <v>-11867.440000000002</v>
      </c>
      <c r="Y2532" s="28">
        <v>-0.22085635192034805</v>
      </c>
      <c r="Z2532" s="29">
        <v>2541</v>
      </c>
      <c r="AA2532" s="29">
        <v>6425.77</v>
      </c>
      <c r="AB2532" s="30">
        <v>3884.7700000000004</v>
      </c>
      <c r="AC2532" s="32">
        <v>1.52883510428965</v>
      </c>
      <c r="AD2532" s="26">
        <v>220500</v>
      </c>
      <c r="AE2532" s="26">
        <v>109358.88</v>
      </c>
      <c r="AF2532" s="27">
        <v>-111141.12</v>
      </c>
      <c r="AG2532" s="33">
        <v>-0.50404136054421766</v>
      </c>
      <c r="AH2532" s="34">
        <v>150</v>
      </c>
      <c r="AI2532" s="34">
        <v>164</v>
      </c>
      <c r="AJ2532" s="34">
        <v>14</v>
      </c>
      <c r="AK2532" s="32">
        <v>9.3333333333333338E-2</v>
      </c>
      <c r="AL2532" s="35">
        <v>43598.999988425923</v>
      </c>
      <c r="AM2532" s="16"/>
    </row>
    <row r="2533" spans="1:39" ht="49.5" hidden="1" x14ac:dyDescent="0.25">
      <c r="A2533" s="25" t="s">
        <v>571</v>
      </c>
      <c r="B2533" s="25" t="s">
        <v>1040</v>
      </c>
      <c r="C2533" s="39">
        <v>452545</v>
      </c>
      <c r="D2533" s="25" t="s">
        <v>2866</v>
      </c>
      <c r="E2533" s="25" t="s">
        <v>53</v>
      </c>
      <c r="F2533" s="25" t="s">
        <v>54</v>
      </c>
      <c r="G2533" s="25" t="s">
        <v>75</v>
      </c>
      <c r="H2533" s="25" t="s">
        <v>56</v>
      </c>
      <c r="I2533" s="25" t="s">
        <v>56</v>
      </c>
      <c r="J2533" s="25" t="s">
        <v>586</v>
      </c>
      <c r="K2533" s="25" t="s">
        <v>65</v>
      </c>
      <c r="L2533" s="25" t="s">
        <v>586</v>
      </c>
      <c r="M2533" s="25" t="s">
        <v>67</v>
      </c>
      <c r="N2533" s="26">
        <v>56880.47</v>
      </c>
      <c r="O2533" s="26">
        <v>58451.98</v>
      </c>
      <c r="P2533" s="27">
        <v>1571.510000000002</v>
      </c>
      <c r="Q2533" s="28">
        <v>2.7628287881587513E-2</v>
      </c>
      <c r="R2533" s="29">
        <v>8184.92</v>
      </c>
      <c r="S2533" s="29">
        <v>232.88</v>
      </c>
      <c r="T2533" s="30">
        <v>-7952.04</v>
      </c>
      <c r="U2533" s="31">
        <v>-0.97154767548125087</v>
      </c>
      <c r="V2533" s="26">
        <v>22474.15</v>
      </c>
      <c r="W2533" s="26">
        <v>18260.25</v>
      </c>
      <c r="X2533" s="27">
        <v>-4213.9000000000015</v>
      </c>
      <c r="Y2533" s="28">
        <v>-0.18749986095135973</v>
      </c>
      <c r="Z2533" s="29">
        <v>1917.3</v>
      </c>
      <c r="AA2533" s="29">
        <v>0</v>
      </c>
      <c r="AB2533" s="30">
        <v>-1917.3</v>
      </c>
      <c r="AC2533" s="32">
        <v>-1</v>
      </c>
      <c r="AD2533" s="26">
        <v>21330.75</v>
      </c>
      <c r="AE2533" s="26">
        <v>2911.02</v>
      </c>
      <c r="AF2533" s="27">
        <v>-18419.73</v>
      </c>
      <c r="AG2533" s="33">
        <v>-0.86352941176470588</v>
      </c>
      <c r="AH2533" s="34">
        <v>274</v>
      </c>
      <c r="AI2533" s="34">
        <v>229</v>
      </c>
      <c r="AJ2533" s="34">
        <v>-45</v>
      </c>
      <c r="AK2533" s="32">
        <v>-0.16423357664233576</v>
      </c>
      <c r="AL2533" s="35">
        <v>43650.041655092595</v>
      </c>
      <c r="AM2533" s="16"/>
    </row>
    <row r="2534" spans="1:39" ht="49.5" hidden="1" x14ac:dyDescent="0.25">
      <c r="A2534" s="25" t="s">
        <v>571</v>
      </c>
      <c r="B2534" s="25" t="s">
        <v>1040</v>
      </c>
      <c r="C2534" s="39">
        <v>452546</v>
      </c>
      <c r="D2534" s="25" t="s">
        <v>3053</v>
      </c>
      <c r="E2534" s="25" t="s">
        <v>53</v>
      </c>
      <c r="F2534" s="25" t="s">
        <v>54</v>
      </c>
      <c r="G2534" s="25" t="s">
        <v>990</v>
      </c>
      <c r="H2534" s="25" t="s">
        <v>56</v>
      </c>
      <c r="I2534" s="25" t="s">
        <v>56</v>
      </c>
      <c r="J2534" s="25" t="s">
        <v>586</v>
      </c>
      <c r="K2534" s="25" t="s">
        <v>65</v>
      </c>
      <c r="L2534" s="25" t="s">
        <v>586</v>
      </c>
      <c r="M2534" s="25" t="s">
        <v>67</v>
      </c>
      <c r="N2534" s="26">
        <v>0</v>
      </c>
      <c r="O2534" s="26">
        <v>112314.13</v>
      </c>
      <c r="P2534" s="27">
        <v>112314.13</v>
      </c>
      <c r="Q2534" s="18"/>
      <c r="R2534" s="29">
        <v>0</v>
      </c>
      <c r="S2534" s="29">
        <v>7348.38</v>
      </c>
      <c r="T2534" s="30">
        <v>7348.38</v>
      </c>
      <c r="U2534" s="19"/>
      <c r="V2534" s="26">
        <v>0</v>
      </c>
      <c r="W2534" s="26">
        <v>44821.06</v>
      </c>
      <c r="X2534" s="27">
        <v>44821.06</v>
      </c>
      <c r="Y2534" s="18"/>
      <c r="Z2534" s="29">
        <v>0</v>
      </c>
      <c r="AA2534" s="29">
        <v>535</v>
      </c>
      <c r="AB2534" s="30">
        <v>535</v>
      </c>
      <c r="AC2534" s="19"/>
      <c r="AD2534" s="26">
        <v>0</v>
      </c>
      <c r="AE2534" s="26">
        <v>23177.15</v>
      </c>
      <c r="AF2534" s="27">
        <v>23177.15</v>
      </c>
      <c r="AG2534" s="18"/>
      <c r="AH2534" s="34">
        <v>0</v>
      </c>
      <c r="AI2534" s="34">
        <v>267.75</v>
      </c>
      <c r="AJ2534" s="34">
        <v>267.75</v>
      </c>
      <c r="AK2534" s="19"/>
      <c r="AL2534" s="35">
        <v>43672.041655092595</v>
      </c>
      <c r="AM2534" s="16"/>
    </row>
    <row r="2535" spans="1:39" ht="49.5" hidden="1" x14ac:dyDescent="0.25">
      <c r="A2535" s="25" t="s">
        <v>571</v>
      </c>
      <c r="B2535" s="25" t="s">
        <v>1043</v>
      </c>
      <c r="C2535" s="39">
        <v>452553</v>
      </c>
      <c r="D2535" s="25" t="s">
        <v>3175</v>
      </c>
      <c r="E2535" s="25" t="s">
        <v>53</v>
      </c>
      <c r="F2535" s="25" t="s">
        <v>54</v>
      </c>
      <c r="G2535" s="25" t="s">
        <v>289</v>
      </c>
      <c r="H2535" s="17"/>
      <c r="I2535" s="17"/>
      <c r="J2535" s="25" t="s">
        <v>3564</v>
      </c>
      <c r="K2535" s="25" t="s">
        <v>65</v>
      </c>
      <c r="L2535" s="25" t="s">
        <v>1045</v>
      </c>
      <c r="M2535" s="25" t="s">
        <v>67</v>
      </c>
      <c r="N2535" s="26">
        <v>149228.197178</v>
      </c>
      <c r="O2535" s="26">
        <v>154424.73000000001</v>
      </c>
      <c r="P2535" s="27">
        <v>5196.5328220000083</v>
      </c>
      <c r="Q2535" s="28">
        <v>3.4822727341546338E-2</v>
      </c>
      <c r="R2535" s="29">
        <v>139534.5</v>
      </c>
      <c r="S2535" s="29">
        <v>16914.8</v>
      </c>
      <c r="T2535" s="30">
        <v>-122619.7</v>
      </c>
      <c r="U2535" s="31">
        <v>-0.87877693330323325</v>
      </c>
      <c r="V2535" s="26">
        <v>413.12559800000002</v>
      </c>
      <c r="W2535" s="26">
        <v>464.36</v>
      </c>
      <c r="X2535" s="27">
        <v>51.234401999999989</v>
      </c>
      <c r="Y2535" s="28">
        <v>0.12401652729347452</v>
      </c>
      <c r="Z2535" s="29">
        <v>8698.6825800000006</v>
      </c>
      <c r="AA2535" s="29">
        <v>140</v>
      </c>
      <c r="AB2535" s="30">
        <v>-8558.6825800000006</v>
      </c>
      <c r="AC2535" s="32">
        <v>-0.98390560884220701</v>
      </c>
      <c r="AD2535" s="26">
        <v>581.88900000000001</v>
      </c>
      <c r="AE2535" s="26">
        <v>132890</v>
      </c>
      <c r="AF2535" s="27">
        <v>132308.111</v>
      </c>
      <c r="AG2535" s="33">
        <v>227.37688975045069</v>
      </c>
      <c r="AH2535" s="34">
        <v>144</v>
      </c>
      <c r="AI2535" s="34">
        <v>195</v>
      </c>
      <c r="AJ2535" s="34">
        <v>51</v>
      </c>
      <c r="AK2535" s="32">
        <v>0.35416666666666669</v>
      </c>
      <c r="AL2535" s="35">
        <v>43885.041655092595</v>
      </c>
      <c r="AM2535" s="16"/>
    </row>
    <row r="2536" spans="1:39" ht="99" hidden="1" x14ac:dyDescent="0.25">
      <c r="A2536" s="25" t="s">
        <v>571</v>
      </c>
      <c r="B2536" s="25" t="s">
        <v>1043</v>
      </c>
      <c r="C2536" s="39">
        <v>452559</v>
      </c>
      <c r="D2536" s="25" t="s">
        <v>2814</v>
      </c>
      <c r="E2536" s="25" t="s">
        <v>53</v>
      </c>
      <c r="F2536" s="25" t="s">
        <v>54</v>
      </c>
      <c r="G2536" s="25" t="s">
        <v>289</v>
      </c>
      <c r="H2536" s="25" t="s">
        <v>56</v>
      </c>
      <c r="I2536" s="25" t="s">
        <v>56</v>
      </c>
      <c r="J2536" s="25" t="s">
        <v>145</v>
      </c>
      <c r="K2536" s="25" t="s">
        <v>65</v>
      </c>
      <c r="L2536" s="25" t="s">
        <v>1045</v>
      </c>
      <c r="M2536" s="25" t="s">
        <v>596</v>
      </c>
      <c r="N2536" s="26">
        <v>591973.48</v>
      </c>
      <c r="O2536" s="26">
        <v>499530.75</v>
      </c>
      <c r="P2536" s="27">
        <v>-92442.729999999981</v>
      </c>
      <c r="Q2536" s="28">
        <v>-0.15616025569253539</v>
      </c>
      <c r="R2536" s="29">
        <v>29603.040000000001</v>
      </c>
      <c r="S2536" s="29">
        <v>59692.959999999999</v>
      </c>
      <c r="T2536" s="30">
        <v>30089.919999999998</v>
      </c>
      <c r="U2536" s="31">
        <v>1.0164469595014565</v>
      </c>
      <c r="V2536" s="26">
        <v>142164.04</v>
      </c>
      <c r="W2536" s="26">
        <v>150298.26</v>
      </c>
      <c r="X2536" s="27">
        <v>8134.2200000000012</v>
      </c>
      <c r="Y2536" s="28">
        <v>5.7217141550000974E-2</v>
      </c>
      <c r="Z2536" s="29">
        <v>0</v>
      </c>
      <c r="AA2536" s="29">
        <v>3070</v>
      </c>
      <c r="AB2536" s="30">
        <v>3070</v>
      </c>
      <c r="AC2536" s="19"/>
      <c r="AD2536" s="26">
        <v>420206.4</v>
      </c>
      <c r="AE2536" s="26">
        <v>286469.53000000003</v>
      </c>
      <c r="AF2536" s="27">
        <v>-133736.87</v>
      </c>
      <c r="AG2536" s="33">
        <v>-0.31826471467355089</v>
      </c>
      <c r="AH2536" s="34">
        <v>100</v>
      </c>
      <c r="AI2536" s="34">
        <v>102.5</v>
      </c>
      <c r="AJ2536" s="34">
        <v>2.5</v>
      </c>
      <c r="AK2536" s="32">
        <v>2.5000000000000001E-2</v>
      </c>
      <c r="AL2536" s="35">
        <v>44176.041666666664</v>
      </c>
      <c r="AM2536" s="16"/>
    </row>
    <row r="2537" spans="1:39" ht="49.5" hidden="1" x14ac:dyDescent="0.25">
      <c r="A2537" s="25" t="s">
        <v>571</v>
      </c>
      <c r="B2537" s="25" t="s">
        <v>1040</v>
      </c>
      <c r="C2537" s="39">
        <v>452563</v>
      </c>
      <c r="D2537" s="25" t="s">
        <v>2828</v>
      </c>
      <c r="E2537" s="25" t="s">
        <v>53</v>
      </c>
      <c r="F2537" s="25" t="s">
        <v>54</v>
      </c>
      <c r="G2537" s="25" t="s">
        <v>289</v>
      </c>
      <c r="H2537" s="17"/>
      <c r="I2537" s="17"/>
      <c r="J2537" s="25" t="s">
        <v>85</v>
      </c>
      <c r="K2537" s="25" t="s">
        <v>65</v>
      </c>
      <c r="L2537" s="25" t="s">
        <v>637</v>
      </c>
      <c r="M2537" s="25" t="s">
        <v>67</v>
      </c>
      <c r="N2537" s="26">
        <v>90563.944663999995</v>
      </c>
      <c r="O2537" s="26">
        <v>314238.01</v>
      </c>
      <c r="P2537" s="27">
        <v>223674.065336</v>
      </c>
      <c r="Q2537" s="28">
        <v>2.4697915507749797</v>
      </c>
      <c r="R2537" s="29">
        <v>59946.337192999999</v>
      </c>
      <c r="S2537" s="29">
        <v>4171.96</v>
      </c>
      <c r="T2537" s="30">
        <v>-55774.377193</v>
      </c>
      <c r="U2537" s="31">
        <v>-0.93040508902873942</v>
      </c>
      <c r="V2537" s="26">
        <v>14807.759835000001</v>
      </c>
      <c r="W2537" s="26">
        <v>10842.44</v>
      </c>
      <c r="X2537" s="27">
        <v>-3965.3198350000002</v>
      </c>
      <c r="Y2537" s="28">
        <v>-0.26778661182952662</v>
      </c>
      <c r="Z2537" s="29">
        <v>15809.847636</v>
      </c>
      <c r="AA2537" s="29">
        <v>0</v>
      </c>
      <c r="AB2537" s="30">
        <v>-15809.847636</v>
      </c>
      <c r="AC2537" s="32">
        <v>-1</v>
      </c>
      <c r="AD2537" s="26">
        <v>0</v>
      </c>
      <c r="AE2537" s="26">
        <v>7649.93</v>
      </c>
      <c r="AF2537" s="27">
        <v>7649.93</v>
      </c>
      <c r="AG2537" s="18"/>
      <c r="AH2537" s="34">
        <v>759</v>
      </c>
      <c r="AI2537" s="34">
        <v>283</v>
      </c>
      <c r="AJ2537" s="34">
        <v>-476</v>
      </c>
      <c r="AK2537" s="32">
        <v>-0.62714097496706189</v>
      </c>
      <c r="AL2537" s="35">
        <v>43762.041655092595</v>
      </c>
      <c r="AM2537" s="16"/>
    </row>
    <row r="2538" spans="1:39" ht="33" hidden="1" x14ac:dyDescent="0.25">
      <c r="A2538" s="25" t="s">
        <v>571</v>
      </c>
      <c r="B2538" s="25" t="s">
        <v>1040</v>
      </c>
      <c r="C2538" s="39">
        <v>452567</v>
      </c>
      <c r="D2538" s="25" t="s">
        <v>2964</v>
      </c>
      <c r="E2538" s="25" t="s">
        <v>53</v>
      </c>
      <c r="F2538" s="25" t="s">
        <v>54</v>
      </c>
      <c r="G2538" s="25" t="s">
        <v>90</v>
      </c>
      <c r="H2538" s="17"/>
      <c r="I2538" s="17"/>
      <c r="J2538" s="25" t="s">
        <v>586</v>
      </c>
      <c r="K2538" s="25" t="s">
        <v>65</v>
      </c>
      <c r="L2538" s="25" t="s">
        <v>71</v>
      </c>
      <c r="M2538" s="25" t="s">
        <v>67</v>
      </c>
      <c r="N2538" s="26">
        <v>97785.83</v>
      </c>
      <c r="O2538" s="26">
        <v>90543.74</v>
      </c>
      <c r="P2538" s="27">
        <v>-7242.0899999999965</v>
      </c>
      <c r="Q2538" s="28">
        <v>-7.4060730475979969E-2</v>
      </c>
      <c r="R2538" s="29">
        <v>13504.68</v>
      </c>
      <c r="S2538" s="29">
        <v>96.1</v>
      </c>
      <c r="T2538" s="30">
        <v>-13408.58</v>
      </c>
      <c r="U2538" s="31">
        <v>-0.99288394837937666</v>
      </c>
      <c r="V2538" s="26">
        <v>58225.65</v>
      </c>
      <c r="W2538" s="26">
        <v>48384.9</v>
      </c>
      <c r="X2538" s="27">
        <v>-9840.75</v>
      </c>
      <c r="Y2538" s="28">
        <v>-0.16901056493143485</v>
      </c>
      <c r="Z2538" s="29">
        <v>3095.4</v>
      </c>
      <c r="AA2538" s="29">
        <v>0</v>
      </c>
      <c r="AB2538" s="30">
        <v>-3095.4</v>
      </c>
      <c r="AC2538" s="32">
        <v>-1</v>
      </c>
      <c r="AD2538" s="26">
        <v>18900</v>
      </c>
      <c r="AE2538" s="26">
        <v>1201.3</v>
      </c>
      <c r="AF2538" s="27">
        <v>-17698.7</v>
      </c>
      <c r="AG2538" s="33">
        <v>-0.93643915343915352</v>
      </c>
      <c r="AH2538" s="34">
        <v>194</v>
      </c>
      <c r="AI2538" s="34">
        <v>261</v>
      </c>
      <c r="AJ2538" s="34">
        <v>67</v>
      </c>
      <c r="AK2538" s="32">
        <v>0.34536082474226804</v>
      </c>
      <c r="AL2538" s="35">
        <v>43631.041655092595</v>
      </c>
      <c r="AM2538" s="16"/>
    </row>
    <row r="2539" spans="1:39" ht="49.5" hidden="1" x14ac:dyDescent="0.25">
      <c r="A2539" s="25" t="s">
        <v>571</v>
      </c>
      <c r="B2539" s="25" t="s">
        <v>51</v>
      </c>
      <c r="C2539" s="39">
        <v>452569</v>
      </c>
      <c r="D2539" s="25" t="s">
        <v>2947</v>
      </c>
      <c r="E2539" s="25" t="s">
        <v>53</v>
      </c>
      <c r="F2539" s="25" t="s">
        <v>54</v>
      </c>
      <c r="G2539" s="25" t="s">
        <v>74</v>
      </c>
      <c r="H2539" s="25" t="s">
        <v>56</v>
      </c>
      <c r="I2539" s="25" t="s">
        <v>56</v>
      </c>
      <c r="J2539" s="25" t="s">
        <v>586</v>
      </c>
      <c r="K2539" s="25" t="s">
        <v>65</v>
      </c>
      <c r="L2539" s="25" t="s">
        <v>617</v>
      </c>
      <c r="M2539" s="25" t="s">
        <v>582</v>
      </c>
      <c r="N2539" s="26">
        <v>91700.32</v>
      </c>
      <c r="O2539" s="26">
        <v>61666.84</v>
      </c>
      <c r="P2539" s="27">
        <v>-30033.48000000001</v>
      </c>
      <c r="Q2539" s="28">
        <v>-0.32751772294796799</v>
      </c>
      <c r="R2539" s="29">
        <v>6823.23</v>
      </c>
      <c r="S2539" s="29">
        <v>15304.55</v>
      </c>
      <c r="T2539" s="30">
        <v>8481.32</v>
      </c>
      <c r="U2539" s="31">
        <v>1.2430066112383724</v>
      </c>
      <c r="V2539" s="26">
        <v>3200.92</v>
      </c>
      <c r="W2539" s="26">
        <v>1275.94</v>
      </c>
      <c r="X2539" s="27">
        <v>-1924.98</v>
      </c>
      <c r="Y2539" s="28">
        <v>-0.60138335228621775</v>
      </c>
      <c r="Z2539" s="29">
        <v>636.16999999999996</v>
      </c>
      <c r="AA2539" s="29">
        <v>1872.97</v>
      </c>
      <c r="AB2539" s="30">
        <v>1236.8000000000002</v>
      </c>
      <c r="AC2539" s="32">
        <v>1.9441344294763983</v>
      </c>
      <c r="AD2539" s="26">
        <v>81040</v>
      </c>
      <c r="AE2539" s="26">
        <v>41012.370000000003</v>
      </c>
      <c r="AF2539" s="27">
        <v>-40027.629999999997</v>
      </c>
      <c r="AG2539" s="33">
        <v>-0.49392435834155968</v>
      </c>
      <c r="AH2539" s="34">
        <v>96.4</v>
      </c>
      <c r="AI2539" s="34">
        <v>100</v>
      </c>
      <c r="AJ2539" s="34">
        <v>3.5999999999999943</v>
      </c>
      <c r="AK2539" s="32">
        <v>3.7344398340248899E-2</v>
      </c>
      <c r="AL2539" s="35">
        <v>44377.041666666664</v>
      </c>
      <c r="AM2539" s="16"/>
    </row>
    <row r="2540" spans="1:39" ht="74.25" hidden="1" x14ac:dyDescent="0.25">
      <c r="A2540" s="25" t="s">
        <v>571</v>
      </c>
      <c r="B2540" s="25" t="s">
        <v>1043</v>
      </c>
      <c r="C2540" s="39">
        <v>452572</v>
      </c>
      <c r="D2540" s="25" t="s">
        <v>3441</v>
      </c>
      <c r="E2540" s="25" t="s">
        <v>53</v>
      </c>
      <c r="F2540" s="25" t="s">
        <v>54</v>
      </c>
      <c r="G2540" s="25" t="s">
        <v>289</v>
      </c>
      <c r="H2540" s="25" t="s">
        <v>56</v>
      </c>
      <c r="I2540" s="25" t="s">
        <v>56</v>
      </c>
      <c r="J2540" s="25" t="s">
        <v>586</v>
      </c>
      <c r="K2540" s="25" t="s">
        <v>65</v>
      </c>
      <c r="L2540" s="25" t="s">
        <v>1045</v>
      </c>
      <c r="M2540" s="25" t="s">
        <v>67</v>
      </c>
      <c r="N2540" s="26">
        <v>87264.14</v>
      </c>
      <c r="O2540" s="26">
        <v>76936.759999999995</v>
      </c>
      <c r="P2540" s="27">
        <v>-10327.380000000005</v>
      </c>
      <c r="Q2540" s="28">
        <v>-0.11834620727368658</v>
      </c>
      <c r="R2540" s="29">
        <v>19939.5</v>
      </c>
      <c r="S2540" s="29">
        <v>13598.33</v>
      </c>
      <c r="T2540" s="30">
        <v>-6341.17</v>
      </c>
      <c r="U2540" s="31">
        <v>-0.31802051204894805</v>
      </c>
      <c r="V2540" s="26">
        <v>44586.23</v>
      </c>
      <c r="W2540" s="26">
        <v>42542.83</v>
      </c>
      <c r="X2540" s="27">
        <v>-2043.4000000000015</v>
      </c>
      <c r="Y2540" s="28">
        <v>-4.5830293343931551E-2</v>
      </c>
      <c r="Z2540" s="29">
        <v>2082.2800000000002</v>
      </c>
      <c r="AA2540" s="29">
        <v>1927.48</v>
      </c>
      <c r="AB2540" s="30">
        <v>-154.80000000000018</v>
      </c>
      <c r="AC2540" s="32">
        <v>-7.4341587106441093E-2</v>
      </c>
      <c r="AD2540" s="26">
        <v>20656.13</v>
      </c>
      <c r="AE2540" s="26">
        <v>18380.5</v>
      </c>
      <c r="AF2540" s="27">
        <v>-2275.630000000001</v>
      </c>
      <c r="AG2540" s="33">
        <v>-0.11016729658459745</v>
      </c>
      <c r="AH2540" s="34">
        <v>196.68</v>
      </c>
      <c r="AI2540" s="34">
        <v>104</v>
      </c>
      <c r="AJ2540" s="34">
        <v>-92.68</v>
      </c>
      <c r="AK2540" s="32">
        <v>-0.47122229001423632</v>
      </c>
      <c r="AL2540" s="35">
        <v>44075.041666666664</v>
      </c>
      <c r="AM2540" s="16"/>
    </row>
    <row r="2541" spans="1:39" ht="41.25" hidden="1" x14ac:dyDescent="0.25">
      <c r="A2541" s="25" t="s">
        <v>571</v>
      </c>
      <c r="B2541" s="25" t="s">
        <v>51</v>
      </c>
      <c r="C2541" s="39">
        <v>452573</v>
      </c>
      <c r="D2541" s="25" t="s">
        <v>2996</v>
      </c>
      <c r="E2541" s="25" t="s">
        <v>53</v>
      </c>
      <c r="F2541" s="25" t="s">
        <v>54</v>
      </c>
      <c r="G2541" s="25" t="s">
        <v>74</v>
      </c>
      <c r="H2541" s="25" t="s">
        <v>75</v>
      </c>
      <c r="I2541" s="25" t="s">
        <v>56</v>
      </c>
      <c r="J2541" s="25" t="s">
        <v>586</v>
      </c>
      <c r="K2541" s="25" t="s">
        <v>65</v>
      </c>
      <c r="L2541" s="25" t="s">
        <v>589</v>
      </c>
      <c r="M2541" s="25" t="s">
        <v>582</v>
      </c>
      <c r="N2541" s="26">
        <v>107734.88</v>
      </c>
      <c r="O2541" s="26">
        <v>89283.86</v>
      </c>
      <c r="P2541" s="27">
        <v>-18451.020000000004</v>
      </c>
      <c r="Q2541" s="28">
        <v>-0.17126319721152522</v>
      </c>
      <c r="R2541" s="29">
        <v>32113.88</v>
      </c>
      <c r="S2541" s="29">
        <v>16834.78</v>
      </c>
      <c r="T2541" s="30">
        <v>-15279.100000000002</v>
      </c>
      <c r="U2541" s="31">
        <v>-0.47577869756005819</v>
      </c>
      <c r="V2541" s="26">
        <v>41853.160000000003</v>
      </c>
      <c r="W2541" s="26">
        <v>49175.05</v>
      </c>
      <c r="X2541" s="27">
        <v>7321.8899999999994</v>
      </c>
      <c r="Y2541" s="28">
        <v>0.17494234604985617</v>
      </c>
      <c r="Z2541" s="29">
        <v>5077.96</v>
      </c>
      <c r="AA2541" s="29">
        <v>3343</v>
      </c>
      <c r="AB2541" s="30">
        <v>-1734.96</v>
      </c>
      <c r="AC2541" s="32">
        <v>-0.34166476301506904</v>
      </c>
      <c r="AD2541" s="26">
        <v>28689.88</v>
      </c>
      <c r="AE2541" s="26">
        <v>17287.66</v>
      </c>
      <c r="AF2541" s="27">
        <v>-11402.220000000001</v>
      </c>
      <c r="AG2541" s="33">
        <v>-0.39743003456270992</v>
      </c>
      <c r="AH2541" s="34">
        <v>394.33</v>
      </c>
      <c r="AI2541" s="34">
        <v>138.5</v>
      </c>
      <c r="AJ2541" s="34">
        <v>-255.82999999999998</v>
      </c>
      <c r="AK2541" s="32">
        <v>-0.64877133365455331</v>
      </c>
      <c r="AL2541" s="35">
        <v>44313</v>
      </c>
      <c r="AM2541" s="16"/>
    </row>
    <row r="2542" spans="1:39" ht="41.25" hidden="1" x14ac:dyDescent="0.25">
      <c r="A2542" s="25" t="s">
        <v>571</v>
      </c>
      <c r="B2542" s="25" t="s">
        <v>1136</v>
      </c>
      <c r="C2542" s="39">
        <v>452586</v>
      </c>
      <c r="D2542" s="25" t="s">
        <v>5295</v>
      </c>
      <c r="E2542" s="25" t="s">
        <v>53</v>
      </c>
      <c r="F2542" s="25" t="s">
        <v>54</v>
      </c>
      <c r="G2542" s="25" t="s">
        <v>69</v>
      </c>
      <c r="H2542" s="25" t="s">
        <v>56</v>
      </c>
      <c r="I2542" s="25" t="s">
        <v>56</v>
      </c>
      <c r="J2542" s="25" t="s">
        <v>70</v>
      </c>
      <c r="K2542" s="25" t="s">
        <v>65</v>
      </c>
      <c r="L2542" s="25" t="s">
        <v>77</v>
      </c>
      <c r="M2542" s="25" t="s">
        <v>582</v>
      </c>
      <c r="N2542" s="26">
        <v>61133.39</v>
      </c>
      <c r="O2542" s="26">
        <v>70069.289999999994</v>
      </c>
      <c r="P2542" s="27">
        <v>8935.8999999999942</v>
      </c>
      <c r="Q2542" s="28">
        <v>0.14617052972197345</v>
      </c>
      <c r="R2542" s="29">
        <v>30236.1</v>
      </c>
      <c r="S2542" s="29">
        <v>17831.18</v>
      </c>
      <c r="T2542" s="30">
        <v>-12404.919999999998</v>
      </c>
      <c r="U2542" s="31">
        <v>-0.41026852008030135</v>
      </c>
      <c r="V2542" s="26">
        <v>27695.8</v>
      </c>
      <c r="W2542" s="26">
        <v>19253.25</v>
      </c>
      <c r="X2542" s="27">
        <v>-8442.5499999999993</v>
      </c>
      <c r="Y2542" s="28">
        <v>-0.30483141848222473</v>
      </c>
      <c r="Z2542" s="29">
        <v>3313.49</v>
      </c>
      <c r="AA2542" s="29">
        <v>4744</v>
      </c>
      <c r="AB2542" s="30">
        <v>1430.5100000000002</v>
      </c>
      <c r="AC2542" s="32">
        <v>0.43172304730058048</v>
      </c>
      <c r="AD2542" s="26">
        <v>22238</v>
      </c>
      <c r="AE2542" s="26">
        <v>24472.62</v>
      </c>
      <c r="AF2542" s="27">
        <v>2234.619999999999</v>
      </c>
      <c r="AG2542" s="33">
        <v>0.1004865545462721</v>
      </c>
      <c r="AH2542" s="34">
        <v>167.82</v>
      </c>
      <c r="AI2542" s="34">
        <v>147</v>
      </c>
      <c r="AJ2542" s="34">
        <v>-20.819999999999993</v>
      </c>
      <c r="AK2542" s="32">
        <v>-0.1240614944583482</v>
      </c>
      <c r="AL2542" s="35">
        <v>44841.041666666664</v>
      </c>
      <c r="AM2542" s="16"/>
    </row>
    <row r="2543" spans="1:39" ht="66" hidden="1" x14ac:dyDescent="0.25">
      <c r="A2543" s="25" t="s">
        <v>571</v>
      </c>
      <c r="B2543" s="25" t="s">
        <v>1040</v>
      </c>
      <c r="C2543" s="39">
        <v>452594</v>
      </c>
      <c r="D2543" s="25" t="s">
        <v>2923</v>
      </c>
      <c r="E2543" s="25" t="s">
        <v>53</v>
      </c>
      <c r="F2543" s="25" t="s">
        <v>54</v>
      </c>
      <c r="G2543" s="25" t="s">
        <v>289</v>
      </c>
      <c r="H2543" s="17"/>
      <c r="I2543" s="17"/>
      <c r="J2543" s="25" t="s">
        <v>576</v>
      </c>
      <c r="K2543" s="25" t="s">
        <v>65</v>
      </c>
      <c r="L2543" s="25" t="s">
        <v>577</v>
      </c>
      <c r="M2543" s="25" t="s">
        <v>2831</v>
      </c>
      <c r="N2543" s="26">
        <v>186523</v>
      </c>
      <c r="O2543" s="26">
        <v>197955</v>
      </c>
      <c r="P2543" s="27">
        <v>11432</v>
      </c>
      <c r="Q2543" s="28">
        <v>6.1290028575564405E-2</v>
      </c>
      <c r="R2543" s="29">
        <v>9548</v>
      </c>
      <c r="S2543" s="29">
        <v>20242</v>
      </c>
      <c r="T2543" s="30">
        <v>10694</v>
      </c>
      <c r="U2543" s="31">
        <v>1.1200251361541684</v>
      </c>
      <c r="V2543" s="26">
        <v>0</v>
      </c>
      <c r="W2543" s="26">
        <v>12837</v>
      </c>
      <c r="X2543" s="27">
        <v>12837</v>
      </c>
      <c r="Y2543" s="18"/>
      <c r="Z2543" s="29">
        <v>2207</v>
      </c>
      <c r="AA2543" s="29">
        <v>0</v>
      </c>
      <c r="AB2543" s="30">
        <v>-2207</v>
      </c>
      <c r="AC2543" s="32">
        <v>-1</v>
      </c>
      <c r="AD2543" s="26">
        <v>174768</v>
      </c>
      <c r="AE2543" s="26">
        <v>164876</v>
      </c>
      <c r="AF2543" s="27">
        <v>-9892</v>
      </c>
      <c r="AG2543" s="33">
        <v>-5.6600750709512038E-2</v>
      </c>
      <c r="AH2543" s="34">
        <v>116</v>
      </c>
      <c r="AI2543" s="34">
        <v>115.5</v>
      </c>
      <c r="AJ2543" s="34">
        <v>-0.5</v>
      </c>
      <c r="AK2543" s="32">
        <v>-4.3103448275862068E-3</v>
      </c>
      <c r="AL2543" s="35">
        <v>43785.041655092595</v>
      </c>
      <c r="AM2543" s="16"/>
    </row>
    <row r="2544" spans="1:39" ht="66" hidden="1" x14ac:dyDescent="0.25">
      <c r="A2544" s="25" t="s">
        <v>571</v>
      </c>
      <c r="B2544" s="25" t="s">
        <v>1040</v>
      </c>
      <c r="C2544" s="39">
        <v>452595</v>
      </c>
      <c r="D2544" s="25" t="s">
        <v>3039</v>
      </c>
      <c r="E2544" s="25" t="s">
        <v>53</v>
      </c>
      <c r="F2544" s="25" t="s">
        <v>54</v>
      </c>
      <c r="G2544" s="25" t="s">
        <v>289</v>
      </c>
      <c r="H2544" s="17"/>
      <c r="I2544" s="17"/>
      <c r="J2544" s="25" t="s">
        <v>576</v>
      </c>
      <c r="K2544" s="25" t="s">
        <v>65</v>
      </c>
      <c r="L2544" s="25" t="s">
        <v>577</v>
      </c>
      <c r="M2544" s="25" t="s">
        <v>2831</v>
      </c>
      <c r="N2544" s="26">
        <v>205912</v>
      </c>
      <c r="O2544" s="26">
        <v>210204</v>
      </c>
      <c r="P2544" s="27">
        <v>4292</v>
      </c>
      <c r="Q2544" s="28">
        <v>2.0843855627646762E-2</v>
      </c>
      <c r="R2544" s="29">
        <v>9548</v>
      </c>
      <c r="S2544" s="29">
        <v>19970</v>
      </c>
      <c r="T2544" s="30">
        <v>10422</v>
      </c>
      <c r="U2544" s="31">
        <v>1.0915374947633012</v>
      </c>
      <c r="V2544" s="26">
        <v>0</v>
      </c>
      <c r="W2544" s="26">
        <v>7067</v>
      </c>
      <c r="X2544" s="27">
        <v>7067</v>
      </c>
      <c r="Y2544" s="18"/>
      <c r="Z2544" s="29">
        <v>2207</v>
      </c>
      <c r="AA2544" s="29">
        <v>0</v>
      </c>
      <c r="AB2544" s="30">
        <v>-2207</v>
      </c>
      <c r="AC2544" s="32">
        <v>-1</v>
      </c>
      <c r="AD2544" s="26">
        <v>194157</v>
      </c>
      <c r="AE2544" s="26">
        <v>183167</v>
      </c>
      <c r="AF2544" s="27">
        <v>-10990</v>
      </c>
      <c r="AG2544" s="33">
        <v>-5.6603676406207351E-2</v>
      </c>
      <c r="AH2544" s="34">
        <v>116</v>
      </c>
      <c r="AI2544" s="34">
        <v>92.5</v>
      </c>
      <c r="AJ2544" s="34">
        <v>-23.5</v>
      </c>
      <c r="AK2544" s="32">
        <v>-0.20258620689655171</v>
      </c>
      <c r="AL2544" s="35">
        <v>43785.041655092595</v>
      </c>
      <c r="AM2544" s="16"/>
    </row>
    <row r="2545" spans="1:39" ht="66" hidden="1" x14ac:dyDescent="0.25">
      <c r="A2545" s="25" t="s">
        <v>571</v>
      </c>
      <c r="B2545" s="25" t="s">
        <v>1040</v>
      </c>
      <c r="C2545" s="39">
        <v>452596</v>
      </c>
      <c r="D2545" s="25" t="s">
        <v>3040</v>
      </c>
      <c r="E2545" s="25" t="s">
        <v>53</v>
      </c>
      <c r="F2545" s="25" t="s">
        <v>54</v>
      </c>
      <c r="G2545" s="25" t="s">
        <v>289</v>
      </c>
      <c r="H2545" s="17"/>
      <c r="I2545" s="17"/>
      <c r="J2545" s="25" t="s">
        <v>576</v>
      </c>
      <c r="K2545" s="25" t="s">
        <v>65</v>
      </c>
      <c r="L2545" s="25" t="s">
        <v>577</v>
      </c>
      <c r="M2545" s="25" t="s">
        <v>2831</v>
      </c>
      <c r="N2545" s="26">
        <v>161194</v>
      </c>
      <c r="O2545" s="26">
        <v>160773</v>
      </c>
      <c r="P2545" s="27">
        <v>-421</v>
      </c>
      <c r="Q2545" s="28">
        <v>-2.6117597429184711E-3</v>
      </c>
      <c r="R2545" s="29">
        <v>9548</v>
      </c>
      <c r="S2545" s="29">
        <v>16917</v>
      </c>
      <c r="T2545" s="30">
        <v>7369</v>
      </c>
      <c r="U2545" s="31">
        <v>0.77178466694595727</v>
      </c>
      <c r="V2545" s="26">
        <v>0</v>
      </c>
      <c r="W2545" s="26">
        <v>2876</v>
      </c>
      <c r="X2545" s="27">
        <v>2876</v>
      </c>
      <c r="Y2545" s="18"/>
      <c r="Z2545" s="29">
        <v>2207</v>
      </c>
      <c r="AA2545" s="29">
        <v>0</v>
      </c>
      <c r="AB2545" s="30">
        <v>-2207</v>
      </c>
      <c r="AC2545" s="32">
        <v>-1</v>
      </c>
      <c r="AD2545" s="26">
        <v>149439</v>
      </c>
      <c r="AE2545" s="26">
        <v>140980</v>
      </c>
      <c r="AF2545" s="27">
        <v>-8459</v>
      </c>
      <c r="AG2545" s="33">
        <v>-5.6605036168603913E-2</v>
      </c>
      <c r="AH2545" s="34">
        <v>116</v>
      </c>
      <c r="AI2545" s="34">
        <v>101.75</v>
      </c>
      <c r="AJ2545" s="34">
        <v>-14.25</v>
      </c>
      <c r="AK2545" s="32">
        <v>-0.12284482758620689</v>
      </c>
      <c r="AL2545" s="35">
        <v>43785.041655092595</v>
      </c>
      <c r="AM2545" s="16"/>
    </row>
    <row r="2546" spans="1:39" ht="66" hidden="1" x14ac:dyDescent="0.25">
      <c r="A2546" s="25" t="s">
        <v>571</v>
      </c>
      <c r="B2546" s="25" t="s">
        <v>1040</v>
      </c>
      <c r="C2546" s="39">
        <v>452597</v>
      </c>
      <c r="D2546" s="25" t="s">
        <v>3014</v>
      </c>
      <c r="E2546" s="25" t="s">
        <v>53</v>
      </c>
      <c r="F2546" s="25" t="s">
        <v>54</v>
      </c>
      <c r="G2546" s="25" t="s">
        <v>289</v>
      </c>
      <c r="H2546" s="17"/>
      <c r="I2546" s="17"/>
      <c r="J2546" s="25" t="s">
        <v>576</v>
      </c>
      <c r="K2546" s="25" t="s">
        <v>65</v>
      </c>
      <c r="L2546" s="25" t="s">
        <v>577</v>
      </c>
      <c r="M2546" s="25" t="s">
        <v>2831</v>
      </c>
      <c r="N2546" s="26">
        <v>259909</v>
      </c>
      <c r="O2546" s="26">
        <v>271995</v>
      </c>
      <c r="P2546" s="27">
        <v>12086</v>
      </c>
      <c r="Q2546" s="28">
        <v>4.6500890696359112E-2</v>
      </c>
      <c r="R2546" s="29">
        <v>9548</v>
      </c>
      <c r="S2546" s="29">
        <v>29298</v>
      </c>
      <c r="T2546" s="30">
        <v>19750</v>
      </c>
      <c r="U2546" s="31">
        <v>2.0684960201089235</v>
      </c>
      <c r="V2546" s="26">
        <v>0</v>
      </c>
      <c r="W2546" s="26">
        <v>4910</v>
      </c>
      <c r="X2546" s="27">
        <v>4910</v>
      </c>
      <c r="Y2546" s="18"/>
      <c r="Z2546" s="29">
        <v>2207</v>
      </c>
      <c r="AA2546" s="29">
        <v>0</v>
      </c>
      <c r="AB2546" s="30">
        <v>-2207</v>
      </c>
      <c r="AC2546" s="32">
        <v>-1</v>
      </c>
      <c r="AD2546" s="26">
        <v>248154</v>
      </c>
      <c r="AE2546" s="26">
        <v>237787</v>
      </c>
      <c r="AF2546" s="27">
        <v>-10367</v>
      </c>
      <c r="AG2546" s="33">
        <v>-4.1776477509933345E-2</v>
      </c>
      <c r="AH2546" s="34">
        <v>116</v>
      </c>
      <c r="AI2546" s="34">
        <v>144.25</v>
      </c>
      <c r="AJ2546" s="34">
        <v>28.25</v>
      </c>
      <c r="AK2546" s="32">
        <v>0.24353448275862069</v>
      </c>
      <c r="AL2546" s="35">
        <v>43785.041655092595</v>
      </c>
      <c r="AM2546" s="16"/>
    </row>
    <row r="2547" spans="1:39" ht="66" hidden="1" x14ac:dyDescent="0.25">
      <c r="A2547" s="25" t="s">
        <v>571</v>
      </c>
      <c r="B2547" s="25" t="s">
        <v>1040</v>
      </c>
      <c r="C2547" s="39">
        <v>452598</v>
      </c>
      <c r="D2547" s="25" t="s">
        <v>3041</v>
      </c>
      <c r="E2547" s="25" t="s">
        <v>53</v>
      </c>
      <c r="F2547" s="25" t="s">
        <v>54</v>
      </c>
      <c r="G2547" s="25" t="s">
        <v>289</v>
      </c>
      <c r="H2547" s="17"/>
      <c r="I2547" s="17"/>
      <c r="J2547" s="25" t="s">
        <v>576</v>
      </c>
      <c r="K2547" s="25" t="s">
        <v>65</v>
      </c>
      <c r="L2547" s="25" t="s">
        <v>577</v>
      </c>
      <c r="M2547" s="25" t="s">
        <v>2831</v>
      </c>
      <c r="N2547" s="26">
        <v>819879.52</v>
      </c>
      <c r="O2547" s="26">
        <v>850772</v>
      </c>
      <c r="P2547" s="27">
        <v>30892.479999999981</v>
      </c>
      <c r="Q2547" s="28">
        <v>3.7679292196492457E-2</v>
      </c>
      <c r="R2547" s="29">
        <v>18194.52</v>
      </c>
      <c r="S2547" s="29">
        <v>88954</v>
      </c>
      <c r="T2547" s="30">
        <v>70759.48</v>
      </c>
      <c r="U2547" s="31">
        <v>3.8890545065217434</v>
      </c>
      <c r="V2547" s="26">
        <v>0</v>
      </c>
      <c r="W2547" s="26">
        <v>5655</v>
      </c>
      <c r="X2547" s="27">
        <v>5655</v>
      </c>
      <c r="Y2547" s="18"/>
      <c r="Z2547" s="29">
        <v>2207</v>
      </c>
      <c r="AA2547" s="29">
        <v>0</v>
      </c>
      <c r="AB2547" s="30">
        <v>-2207</v>
      </c>
      <c r="AC2547" s="32">
        <v>-1</v>
      </c>
      <c r="AD2547" s="26">
        <v>799478</v>
      </c>
      <c r="AE2547" s="26">
        <v>756163</v>
      </c>
      <c r="AF2547" s="27">
        <v>-43315</v>
      </c>
      <c r="AG2547" s="33">
        <v>-5.4179101863966239E-2</v>
      </c>
      <c r="AH2547" s="34">
        <v>181</v>
      </c>
      <c r="AI2547" s="34">
        <v>350.25</v>
      </c>
      <c r="AJ2547" s="34">
        <v>169.25</v>
      </c>
      <c r="AK2547" s="32">
        <v>0.93508287292817682</v>
      </c>
      <c r="AL2547" s="35">
        <v>43818.041655092595</v>
      </c>
      <c r="AM2547" s="16"/>
    </row>
    <row r="2548" spans="1:39" ht="66" hidden="1" x14ac:dyDescent="0.25">
      <c r="A2548" s="25" t="s">
        <v>571</v>
      </c>
      <c r="B2548" s="25" t="s">
        <v>1040</v>
      </c>
      <c r="C2548" s="39">
        <v>452599</v>
      </c>
      <c r="D2548" s="25" t="s">
        <v>3015</v>
      </c>
      <c r="E2548" s="25" t="s">
        <v>53</v>
      </c>
      <c r="F2548" s="25" t="s">
        <v>54</v>
      </c>
      <c r="G2548" s="25" t="s">
        <v>289</v>
      </c>
      <c r="H2548" s="17"/>
      <c r="I2548" s="17"/>
      <c r="J2548" s="25" t="s">
        <v>576</v>
      </c>
      <c r="K2548" s="25" t="s">
        <v>65</v>
      </c>
      <c r="L2548" s="25" t="s">
        <v>577</v>
      </c>
      <c r="M2548" s="25" t="s">
        <v>2831</v>
      </c>
      <c r="N2548" s="26">
        <v>268491</v>
      </c>
      <c r="O2548" s="26">
        <v>178721</v>
      </c>
      <c r="P2548" s="27">
        <v>-89770</v>
      </c>
      <c r="Q2548" s="28">
        <v>-0.33435012719234536</v>
      </c>
      <c r="R2548" s="29">
        <v>9548</v>
      </c>
      <c r="S2548" s="29">
        <v>21428</v>
      </c>
      <c r="T2548" s="30">
        <v>11880</v>
      </c>
      <c r="U2548" s="31">
        <v>1.2442396313364055</v>
      </c>
      <c r="V2548" s="26">
        <v>0</v>
      </c>
      <c r="W2548" s="26">
        <v>6450</v>
      </c>
      <c r="X2548" s="27">
        <v>6450</v>
      </c>
      <c r="Y2548" s="18"/>
      <c r="Z2548" s="29">
        <v>2207</v>
      </c>
      <c r="AA2548" s="29">
        <v>0</v>
      </c>
      <c r="AB2548" s="30">
        <v>-2207</v>
      </c>
      <c r="AC2548" s="32">
        <v>-1</v>
      </c>
      <c r="AD2548" s="26">
        <v>256736</v>
      </c>
      <c r="AE2548" s="26">
        <v>150843</v>
      </c>
      <c r="AF2548" s="27">
        <v>-105893</v>
      </c>
      <c r="AG2548" s="33">
        <v>-0.41245871245170135</v>
      </c>
      <c r="AH2548" s="34">
        <v>116</v>
      </c>
      <c r="AI2548" s="34">
        <v>138.5</v>
      </c>
      <c r="AJ2548" s="34">
        <v>22.5</v>
      </c>
      <c r="AK2548" s="32">
        <v>0.19396551724137931</v>
      </c>
      <c r="AL2548" s="35">
        <v>43785.041655092595</v>
      </c>
      <c r="AM2548" s="16"/>
    </row>
    <row r="2549" spans="1:39" ht="57.75" hidden="1" x14ac:dyDescent="0.25">
      <c r="A2549" s="25" t="s">
        <v>571</v>
      </c>
      <c r="B2549" s="25" t="s">
        <v>1040</v>
      </c>
      <c r="C2549" s="39">
        <v>452600</v>
      </c>
      <c r="D2549" s="25" t="s">
        <v>3016</v>
      </c>
      <c r="E2549" s="25" t="s">
        <v>53</v>
      </c>
      <c r="F2549" s="25" t="s">
        <v>54</v>
      </c>
      <c r="G2549" s="25" t="s">
        <v>289</v>
      </c>
      <c r="H2549" s="17"/>
      <c r="I2549" s="17"/>
      <c r="J2549" s="25" t="s">
        <v>576</v>
      </c>
      <c r="K2549" s="25" t="s">
        <v>65</v>
      </c>
      <c r="L2549" s="25" t="s">
        <v>577</v>
      </c>
      <c r="M2549" s="25" t="s">
        <v>2831</v>
      </c>
      <c r="N2549" s="26">
        <v>250660</v>
      </c>
      <c r="O2549" s="26">
        <v>250425</v>
      </c>
      <c r="P2549" s="27">
        <v>-235</v>
      </c>
      <c r="Q2549" s="28">
        <v>-9.3752493417378121E-4</v>
      </c>
      <c r="R2549" s="29">
        <v>9548</v>
      </c>
      <c r="S2549" s="29">
        <v>24107</v>
      </c>
      <c r="T2549" s="30">
        <v>14559</v>
      </c>
      <c r="U2549" s="31">
        <v>1.5248219522413071</v>
      </c>
      <c r="V2549" s="26">
        <v>0</v>
      </c>
      <c r="W2549" s="26">
        <v>0</v>
      </c>
      <c r="X2549" s="27">
        <v>0</v>
      </c>
      <c r="Y2549" s="18"/>
      <c r="Z2549" s="29">
        <v>2207</v>
      </c>
      <c r="AA2549" s="29">
        <v>936</v>
      </c>
      <c r="AB2549" s="30">
        <v>-1271</v>
      </c>
      <c r="AC2549" s="32">
        <v>-0.57589487992750343</v>
      </c>
      <c r="AD2549" s="26">
        <v>238905</v>
      </c>
      <c r="AE2549" s="26">
        <v>225382</v>
      </c>
      <c r="AF2549" s="27">
        <v>-13523</v>
      </c>
      <c r="AG2549" s="33">
        <v>-5.6604089491638934E-2</v>
      </c>
      <c r="AH2549" s="34">
        <v>116</v>
      </c>
      <c r="AI2549" s="34">
        <v>102</v>
      </c>
      <c r="AJ2549" s="34">
        <v>-14</v>
      </c>
      <c r="AK2549" s="32">
        <v>-0.1206896551724138</v>
      </c>
      <c r="AL2549" s="35">
        <v>43785.041655092595</v>
      </c>
      <c r="AM2549" s="16"/>
    </row>
    <row r="2550" spans="1:39" ht="41.25" hidden="1" x14ac:dyDescent="0.25">
      <c r="A2550" s="25" t="s">
        <v>571</v>
      </c>
      <c r="B2550" s="25" t="s">
        <v>1043</v>
      </c>
      <c r="C2550" s="39">
        <v>452604</v>
      </c>
      <c r="D2550" s="25" t="s">
        <v>3182</v>
      </c>
      <c r="E2550" s="25" t="s">
        <v>53</v>
      </c>
      <c r="F2550" s="25" t="s">
        <v>54</v>
      </c>
      <c r="G2550" s="25" t="s">
        <v>289</v>
      </c>
      <c r="H2550" s="25" t="s">
        <v>56</v>
      </c>
      <c r="I2550" s="25" t="s">
        <v>56</v>
      </c>
      <c r="J2550" s="25" t="s">
        <v>85</v>
      </c>
      <c r="K2550" s="25" t="s">
        <v>65</v>
      </c>
      <c r="L2550" s="25" t="s">
        <v>1045</v>
      </c>
      <c r="M2550" s="25" t="s">
        <v>2753</v>
      </c>
      <c r="N2550" s="26">
        <v>49325.95</v>
      </c>
      <c r="O2550" s="26">
        <v>64708.56</v>
      </c>
      <c r="P2550" s="27">
        <v>15382.61</v>
      </c>
      <c r="Q2550" s="28">
        <v>0.31185633525558049</v>
      </c>
      <c r="R2550" s="29">
        <v>3218.16</v>
      </c>
      <c r="S2550" s="29">
        <v>10336.459999999999</v>
      </c>
      <c r="T2550" s="30">
        <v>7118.2999999999993</v>
      </c>
      <c r="U2550" s="31">
        <v>2.2119161259850348</v>
      </c>
      <c r="V2550" s="26">
        <v>809.15</v>
      </c>
      <c r="W2550" s="26">
        <v>935.67</v>
      </c>
      <c r="X2550" s="27">
        <v>126.51999999999998</v>
      </c>
      <c r="Y2550" s="28">
        <v>0.15636161403942406</v>
      </c>
      <c r="Z2550" s="29">
        <v>231.64</v>
      </c>
      <c r="AA2550" s="29">
        <v>710</v>
      </c>
      <c r="AB2550" s="30">
        <v>478.36</v>
      </c>
      <c r="AC2550" s="32">
        <v>2.0651010188223107</v>
      </c>
      <c r="AD2550" s="26">
        <v>45067</v>
      </c>
      <c r="AE2550" s="26">
        <v>43299.15</v>
      </c>
      <c r="AF2550" s="27">
        <v>-1767.8499999999985</v>
      </c>
      <c r="AG2550" s="33">
        <v>-3.9227150686755245E-2</v>
      </c>
      <c r="AH2550" s="34">
        <v>37.400000000000006</v>
      </c>
      <c r="AI2550" s="34">
        <v>51.5</v>
      </c>
      <c r="AJ2550" s="34">
        <v>14.099999999999994</v>
      </c>
      <c r="AK2550" s="32">
        <v>0.37700534759358267</v>
      </c>
      <c r="AL2550" s="35">
        <v>44103.041666666664</v>
      </c>
      <c r="AM2550" s="16"/>
    </row>
    <row r="2551" spans="1:39" ht="66" hidden="1" x14ac:dyDescent="0.25">
      <c r="A2551" s="25" t="s">
        <v>571</v>
      </c>
      <c r="B2551" s="25" t="s">
        <v>1040</v>
      </c>
      <c r="C2551" s="39">
        <v>452608</v>
      </c>
      <c r="D2551" s="25" t="s">
        <v>2776</v>
      </c>
      <c r="E2551" s="25" t="s">
        <v>53</v>
      </c>
      <c r="F2551" s="25" t="s">
        <v>54</v>
      </c>
      <c r="G2551" s="25" t="s">
        <v>289</v>
      </c>
      <c r="H2551" s="17"/>
      <c r="I2551" s="17"/>
      <c r="J2551" s="25" t="s">
        <v>357</v>
      </c>
      <c r="K2551" s="25" t="s">
        <v>65</v>
      </c>
      <c r="L2551" s="25" t="s">
        <v>357</v>
      </c>
      <c r="M2551" s="25" t="s">
        <v>67</v>
      </c>
      <c r="N2551" s="26">
        <v>7243670</v>
      </c>
      <c r="O2551" s="26">
        <v>10649358.93</v>
      </c>
      <c r="P2551" s="27">
        <v>3405688.9299999997</v>
      </c>
      <c r="Q2551" s="28">
        <v>0.47016069616644596</v>
      </c>
      <c r="R2551" s="29">
        <v>289661</v>
      </c>
      <c r="S2551" s="29">
        <v>146420.03</v>
      </c>
      <c r="T2551" s="30">
        <v>-143240.97</v>
      </c>
      <c r="U2551" s="31">
        <v>-0.49451244730909583</v>
      </c>
      <c r="V2551" s="26">
        <v>670299</v>
      </c>
      <c r="W2551" s="26">
        <v>709731.5</v>
      </c>
      <c r="X2551" s="27">
        <v>39432.5</v>
      </c>
      <c r="Y2551" s="28">
        <v>5.8828224419251708E-2</v>
      </c>
      <c r="Z2551" s="29">
        <v>90419</v>
      </c>
      <c r="AA2551" s="29">
        <v>66.5</v>
      </c>
      <c r="AB2551" s="30">
        <v>-90352.5</v>
      </c>
      <c r="AC2551" s="32">
        <v>-0.99926453510877133</v>
      </c>
      <c r="AD2551" s="26">
        <v>6193291</v>
      </c>
      <c r="AE2551" s="26">
        <v>1816853.98</v>
      </c>
      <c r="AF2551" s="27">
        <v>-4376437.0199999996</v>
      </c>
      <c r="AG2551" s="33">
        <v>-0.70664159329829646</v>
      </c>
      <c r="AH2551" s="34">
        <v>1174</v>
      </c>
      <c r="AI2551" s="34">
        <v>1313</v>
      </c>
      <c r="AJ2551" s="34">
        <v>139</v>
      </c>
      <c r="AK2551" s="32">
        <v>0.11839863713798977</v>
      </c>
      <c r="AL2551" s="35">
        <v>43700.041655092595</v>
      </c>
      <c r="AM2551" s="16"/>
    </row>
    <row r="2552" spans="1:39" ht="33" hidden="1" x14ac:dyDescent="0.25">
      <c r="A2552" s="25" t="s">
        <v>571</v>
      </c>
      <c r="B2552" s="25" t="s">
        <v>1040</v>
      </c>
      <c r="C2552" s="39">
        <v>452609</v>
      </c>
      <c r="D2552" s="25" t="s">
        <v>2844</v>
      </c>
      <c r="E2552" s="25" t="s">
        <v>53</v>
      </c>
      <c r="F2552" s="25" t="s">
        <v>54</v>
      </c>
      <c r="G2552" s="25" t="s">
        <v>289</v>
      </c>
      <c r="H2552" s="17"/>
      <c r="I2552" s="17"/>
      <c r="J2552" s="25" t="s">
        <v>357</v>
      </c>
      <c r="K2552" s="25" t="s">
        <v>65</v>
      </c>
      <c r="L2552" s="25" t="s">
        <v>357</v>
      </c>
      <c r="M2552" s="25" t="s">
        <v>67</v>
      </c>
      <c r="N2552" s="26">
        <v>4222556.4400000004</v>
      </c>
      <c r="O2552" s="26">
        <v>5298630.22</v>
      </c>
      <c r="P2552" s="27">
        <v>1076073.7799999993</v>
      </c>
      <c r="Q2552" s="28">
        <v>0.25483940719096682</v>
      </c>
      <c r="R2552" s="29">
        <v>223806</v>
      </c>
      <c r="S2552" s="29">
        <v>75289.070000000007</v>
      </c>
      <c r="T2552" s="30">
        <v>-148516.93</v>
      </c>
      <c r="U2552" s="31">
        <v>-0.66359673109746831</v>
      </c>
      <c r="V2552" s="26">
        <v>357628</v>
      </c>
      <c r="W2552" s="26">
        <v>184528.61</v>
      </c>
      <c r="X2552" s="27">
        <v>-173099.39</v>
      </c>
      <c r="Y2552" s="28">
        <v>-0.48402079814779608</v>
      </c>
      <c r="Z2552" s="29">
        <v>40967.440000000002</v>
      </c>
      <c r="AA2552" s="29">
        <v>0</v>
      </c>
      <c r="AB2552" s="30">
        <v>-40967.440000000002</v>
      </c>
      <c r="AC2552" s="32">
        <v>-1</v>
      </c>
      <c r="AD2552" s="26">
        <v>3600155</v>
      </c>
      <c r="AE2552" s="26">
        <v>868787.25</v>
      </c>
      <c r="AF2552" s="27">
        <v>-2731367.75</v>
      </c>
      <c r="AG2552" s="33">
        <v>-0.75868059847423241</v>
      </c>
      <c r="AH2552" s="34">
        <v>0</v>
      </c>
      <c r="AI2552" s="34">
        <v>952.5</v>
      </c>
      <c r="AJ2552" s="34">
        <v>952.5</v>
      </c>
      <c r="AK2552" s="19"/>
      <c r="AL2552" s="35">
        <v>43700.041655092595</v>
      </c>
      <c r="AM2552" s="16"/>
    </row>
    <row r="2553" spans="1:39" ht="57.75" hidden="1" x14ac:dyDescent="0.25">
      <c r="A2553" s="25" t="s">
        <v>571</v>
      </c>
      <c r="B2553" s="25" t="s">
        <v>1040</v>
      </c>
      <c r="C2553" s="39">
        <v>452610</v>
      </c>
      <c r="D2553" s="25" t="s">
        <v>2745</v>
      </c>
      <c r="E2553" s="25" t="s">
        <v>53</v>
      </c>
      <c r="F2553" s="25" t="s">
        <v>54</v>
      </c>
      <c r="G2553" s="25" t="s">
        <v>289</v>
      </c>
      <c r="H2553" s="17"/>
      <c r="I2553" s="17"/>
      <c r="J2553" s="25" t="s">
        <v>357</v>
      </c>
      <c r="K2553" s="25" t="s">
        <v>65</v>
      </c>
      <c r="L2553" s="25" t="s">
        <v>357</v>
      </c>
      <c r="M2553" s="25" t="s">
        <v>67</v>
      </c>
      <c r="N2553" s="26">
        <v>6466282.2199999997</v>
      </c>
      <c r="O2553" s="26">
        <v>7698977.1399999997</v>
      </c>
      <c r="P2553" s="27">
        <v>1232694.92</v>
      </c>
      <c r="Q2553" s="28">
        <v>0.19063425907816314</v>
      </c>
      <c r="R2553" s="29">
        <v>0</v>
      </c>
      <c r="S2553" s="29">
        <v>5891.94</v>
      </c>
      <c r="T2553" s="30">
        <v>5891.94</v>
      </c>
      <c r="U2553" s="19"/>
      <c r="V2553" s="26">
        <v>522036</v>
      </c>
      <c r="W2553" s="26">
        <v>475224.68</v>
      </c>
      <c r="X2553" s="27">
        <v>-46811.320000000007</v>
      </c>
      <c r="Y2553" s="28">
        <v>-8.967067405313045E-2</v>
      </c>
      <c r="Z2553" s="29">
        <v>961.22</v>
      </c>
      <c r="AA2553" s="29">
        <v>0</v>
      </c>
      <c r="AB2553" s="30">
        <v>-961.22</v>
      </c>
      <c r="AC2553" s="32">
        <v>-1</v>
      </c>
      <c r="AD2553" s="26">
        <v>5943285</v>
      </c>
      <c r="AE2553" s="26">
        <v>0</v>
      </c>
      <c r="AF2553" s="27">
        <v>-5943285</v>
      </c>
      <c r="AG2553" s="33">
        <v>-1</v>
      </c>
      <c r="AH2553" s="34">
        <v>468</v>
      </c>
      <c r="AI2553" s="34">
        <v>1014.5</v>
      </c>
      <c r="AJ2553" s="34">
        <v>546.5</v>
      </c>
      <c r="AK2553" s="32">
        <v>1.1677350427350428</v>
      </c>
      <c r="AL2553" s="35">
        <v>43700.041655092595</v>
      </c>
      <c r="AM2553" s="16"/>
    </row>
    <row r="2554" spans="1:39" ht="49.5" hidden="1" x14ac:dyDescent="0.25">
      <c r="A2554" s="25" t="s">
        <v>571</v>
      </c>
      <c r="B2554" s="25" t="s">
        <v>1040</v>
      </c>
      <c r="C2554" s="39">
        <v>452614</v>
      </c>
      <c r="D2554" s="25" t="s">
        <v>2990</v>
      </c>
      <c r="E2554" s="25" t="s">
        <v>53</v>
      </c>
      <c r="F2554" s="25" t="s">
        <v>54</v>
      </c>
      <c r="G2554" s="25" t="s">
        <v>289</v>
      </c>
      <c r="H2554" s="25" t="s">
        <v>56</v>
      </c>
      <c r="I2554" s="25" t="s">
        <v>56</v>
      </c>
      <c r="J2554" s="25" t="s">
        <v>2779</v>
      </c>
      <c r="K2554" s="25" t="s">
        <v>65</v>
      </c>
      <c r="L2554" s="25" t="s">
        <v>586</v>
      </c>
      <c r="M2554" s="25" t="s">
        <v>67</v>
      </c>
      <c r="N2554" s="26">
        <v>65044.67</v>
      </c>
      <c r="O2554" s="26">
        <v>56583.09</v>
      </c>
      <c r="P2554" s="27">
        <v>-8461.5800000000017</v>
      </c>
      <c r="Q2554" s="28">
        <v>-0.1300887528524628</v>
      </c>
      <c r="R2554" s="29">
        <v>15643.16</v>
      </c>
      <c r="S2554" s="29">
        <v>5588.16</v>
      </c>
      <c r="T2554" s="30">
        <v>-10055</v>
      </c>
      <c r="U2554" s="31">
        <v>-0.64277294357406045</v>
      </c>
      <c r="V2554" s="26">
        <v>33421.279999999999</v>
      </c>
      <c r="W2554" s="26">
        <v>23063.71</v>
      </c>
      <c r="X2554" s="27">
        <v>-10357.57</v>
      </c>
      <c r="Y2554" s="28">
        <v>-0.30990943494683626</v>
      </c>
      <c r="Z2554" s="29">
        <v>3759.53</v>
      </c>
      <c r="AA2554" s="29">
        <v>2295.5</v>
      </c>
      <c r="AB2554" s="30">
        <v>-1464.0300000000002</v>
      </c>
      <c r="AC2554" s="32">
        <v>-0.38941835814583209</v>
      </c>
      <c r="AD2554" s="26">
        <v>8281.35</v>
      </c>
      <c r="AE2554" s="26">
        <v>13328.09</v>
      </c>
      <c r="AF2554" s="27">
        <v>5046.74</v>
      </c>
      <c r="AG2554" s="33">
        <v>0.60941030146051056</v>
      </c>
      <c r="AH2554" s="34">
        <v>223</v>
      </c>
      <c r="AI2554" s="34">
        <v>218.75</v>
      </c>
      <c r="AJ2554" s="34">
        <v>-4.25</v>
      </c>
      <c r="AK2554" s="32">
        <v>-1.905829596412556E-2</v>
      </c>
      <c r="AL2554" s="35">
        <v>43721.041655092595</v>
      </c>
      <c r="AM2554" s="16"/>
    </row>
    <row r="2555" spans="1:39" ht="74.25" hidden="1" x14ac:dyDescent="0.25">
      <c r="A2555" s="25" t="s">
        <v>571</v>
      </c>
      <c r="B2555" s="25" t="s">
        <v>1043</v>
      </c>
      <c r="C2555" s="39">
        <v>452615</v>
      </c>
      <c r="D2555" s="25" t="s">
        <v>3562</v>
      </c>
      <c r="E2555" s="25" t="s">
        <v>53</v>
      </c>
      <c r="F2555" s="25" t="s">
        <v>63</v>
      </c>
      <c r="G2555" s="25" t="s">
        <v>56</v>
      </c>
      <c r="H2555" s="17"/>
      <c r="I2555" s="17"/>
      <c r="J2555" s="25" t="s">
        <v>576</v>
      </c>
      <c r="K2555" s="25" t="s">
        <v>65</v>
      </c>
      <c r="L2555" s="25" t="s">
        <v>1045</v>
      </c>
      <c r="M2555" s="25" t="s">
        <v>127</v>
      </c>
      <c r="N2555" s="26">
        <v>0</v>
      </c>
      <c r="O2555" s="26">
        <v>0</v>
      </c>
      <c r="P2555" s="27">
        <v>0</v>
      </c>
      <c r="Q2555" s="18"/>
      <c r="R2555" s="29">
        <v>0</v>
      </c>
      <c r="S2555" s="29">
        <v>0</v>
      </c>
      <c r="T2555" s="30">
        <v>0</v>
      </c>
      <c r="U2555" s="19"/>
      <c r="V2555" s="26">
        <v>0</v>
      </c>
      <c r="W2555" s="26">
        <v>0</v>
      </c>
      <c r="X2555" s="27">
        <v>0</v>
      </c>
      <c r="Y2555" s="18"/>
      <c r="Z2555" s="29">
        <v>0</v>
      </c>
      <c r="AA2555" s="29">
        <v>0</v>
      </c>
      <c r="AB2555" s="30">
        <v>0</v>
      </c>
      <c r="AC2555" s="19"/>
      <c r="AD2555" s="26">
        <v>0</v>
      </c>
      <c r="AE2555" s="26">
        <v>0</v>
      </c>
      <c r="AF2555" s="27">
        <v>0</v>
      </c>
      <c r="AG2555" s="18"/>
      <c r="AH2555" s="34">
        <v>0</v>
      </c>
      <c r="AI2555" s="34">
        <v>0</v>
      </c>
      <c r="AJ2555" s="34">
        <v>0</v>
      </c>
      <c r="AK2555" s="19"/>
      <c r="AL2555" s="35">
        <v>44172.041666666664</v>
      </c>
      <c r="AM2555" s="16"/>
    </row>
    <row r="2556" spans="1:39" ht="41.25" hidden="1" x14ac:dyDescent="0.25">
      <c r="A2556" s="25" t="s">
        <v>571</v>
      </c>
      <c r="B2556" s="25" t="s">
        <v>1043</v>
      </c>
      <c r="C2556" s="39">
        <v>452616</v>
      </c>
      <c r="D2556" s="25" t="s">
        <v>3230</v>
      </c>
      <c r="E2556" s="25" t="s">
        <v>53</v>
      </c>
      <c r="F2556" s="25" t="s">
        <v>54</v>
      </c>
      <c r="G2556" s="25" t="s">
        <v>289</v>
      </c>
      <c r="H2556" s="25" t="s">
        <v>56</v>
      </c>
      <c r="I2556" s="25" t="s">
        <v>56</v>
      </c>
      <c r="J2556" s="25" t="s">
        <v>85</v>
      </c>
      <c r="K2556" s="25" t="s">
        <v>65</v>
      </c>
      <c r="L2556" s="25" t="s">
        <v>1045</v>
      </c>
      <c r="M2556" s="25" t="s">
        <v>2753</v>
      </c>
      <c r="N2556" s="26">
        <v>1224733.97</v>
      </c>
      <c r="O2556" s="26">
        <v>1227188.17</v>
      </c>
      <c r="P2556" s="27">
        <v>2454.1999999999534</v>
      </c>
      <c r="Q2556" s="28">
        <v>2.0038637452017057E-3</v>
      </c>
      <c r="R2556" s="29">
        <v>22999.84</v>
      </c>
      <c r="S2556" s="29">
        <v>19522.25</v>
      </c>
      <c r="T2556" s="30">
        <v>-3477.59</v>
      </c>
      <c r="U2556" s="31">
        <v>-0.15120061704777077</v>
      </c>
      <c r="V2556" s="26">
        <v>8860.07</v>
      </c>
      <c r="W2556" s="26">
        <v>3879.82</v>
      </c>
      <c r="X2556" s="27">
        <v>-4980.25</v>
      </c>
      <c r="Y2556" s="28">
        <v>-0.56210052516515108</v>
      </c>
      <c r="Z2556" s="29">
        <v>3862.06</v>
      </c>
      <c r="AA2556" s="29">
        <v>3450.5</v>
      </c>
      <c r="AB2556" s="30">
        <v>-411.55999999999995</v>
      </c>
      <c r="AC2556" s="32">
        <v>-0.10656489023992376</v>
      </c>
      <c r="AD2556" s="26">
        <v>1189012</v>
      </c>
      <c r="AE2556" s="26">
        <v>3901.94</v>
      </c>
      <c r="AF2556" s="27">
        <v>-1185110.06</v>
      </c>
      <c r="AG2556" s="33">
        <v>-0.99671833421361611</v>
      </c>
      <c r="AH2556" s="34">
        <v>588.03</v>
      </c>
      <c r="AI2556" s="34">
        <v>277.49</v>
      </c>
      <c r="AJ2556" s="34">
        <v>-310.53999999999996</v>
      </c>
      <c r="AK2556" s="32">
        <v>-0.52810230770538913</v>
      </c>
      <c r="AL2556" s="35">
        <v>44172.041666666664</v>
      </c>
      <c r="AM2556" s="16"/>
    </row>
    <row r="2557" spans="1:39" ht="74.25" hidden="1" x14ac:dyDescent="0.25">
      <c r="A2557" s="25" t="s">
        <v>571</v>
      </c>
      <c r="B2557" s="25" t="s">
        <v>1040</v>
      </c>
      <c r="C2557" s="39">
        <v>452617</v>
      </c>
      <c r="D2557" s="25" t="s">
        <v>3108</v>
      </c>
      <c r="E2557" s="25" t="s">
        <v>53</v>
      </c>
      <c r="F2557" s="25" t="s">
        <v>54</v>
      </c>
      <c r="G2557" s="25" t="s">
        <v>289</v>
      </c>
      <c r="H2557" s="17"/>
      <c r="I2557" s="17"/>
      <c r="J2557" s="25" t="s">
        <v>85</v>
      </c>
      <c r="K2557" s="25" t="s">
        <v>65</v>
      </c>
      <c r="L2557" s="25" t="s">
        <v>600</v>
      </c>
      <c r="M2557" s="25" t="s">
        <v>67</v>
      </c>
      <c r="N2557" s="26">
        <v>583231.35</v>
      </c>
      <c r="O2557" s="26">
        <v>610178.59</v>
      </c>
      <c r="P2557" s="27">
        <v>26947.239999999991</v>
      </c>
      <c r="Q2557" s="28">
        <v>4.6203346236446292E-2</v>
      </c>
      <c r="R2557" s="29">
        <v>39756.300000000003</v>
      </c>
      <c r="S2557" s="29">
        <v>26847.5</v>
      </c>
      <c r="T2557" s="30">
        <v>-12908.800000000003</v>
      </c>
      <c r="U2557" s="31">
        <v>-0.32469822392928926</v>
      </c>
      <c r="V2557" s="26">
        <v>4322.38</v>
      </c>
      <c r="W2557" s="26">
        <v>1093.6600000000001</v>
      </c>
      <c r="X2557" s="27">
        <v>-3228.7200000000003</v>
      </c>
      <c r="Y2557" s="28">
        <v>-0.74697735969535306</v>
      </c>
      <c r="Z2557" s="29">
        <v>6853.67</v>
      </c>
      <c r="AA2557" s="29">
        <v>78</v>
      </c>
      <c r="AB2557" s="30">
        <v>-6775.67</v>
      </c>
      <c r="AC2557" s="32">
        <v>-0.98861923611729186</v>
      </c>
      <c r="AD2557" s="26">
        <v>532299</v>
      </c>
      <c r="AE2557" s="26">
        <v>175296.5</v>
      </c>
      <c r="AF2557" s="27">
        <v>-357002.5</v>
      </c>
      <c r="AG2557" s="33">
        <v>-0.67068038827801668</v>
      </c>
      <c r="AH2557" s="34">
        <v>450</v>
      </c>
      <c r="AI2557" s="34">
        <v>494.75</v>
      </c>
      <c r="AJ2557" s="34">
        <v>44.75</v>
      </c>
      <c r="AK2557" s="32">
        <v>9.9444444444444446E-2</v>
      </c>
      <c r="AL2557" s="35">
        <v>43760.041655092595</v>
      </c>
      <c r="AM2557" s="16"/>
    </row>
    <row r="2558" spans="1:39" ht="99" hidden="1" x14ac:dyDescent="0.25">
      <c r="A2558" s="25" t="s">
        <v>571</v>
      </c>
      <c r="B2558" s="25" t="s">
        <v>1043</v>
      </c>
      <c r="C2558" s="39">
        <v>452618</v>
      </c>
      <c r="D2558" s="25" t="s">
        <v>2876</v>
      </c>
      <c r="E2558" s="25" t="s">
        <v>53</v>
      </c>
      <c r="F2558" s="25" t="s">
        <v>54</v>
      </c>
      <c r="G2558" s="25" t="s">
        <v>289</v>
      </c>
      <c r="H2558" s="25" t="s">
        <v>56</v>
      </c>
      <c r="I2558" s="25" t="s">
        <v>56</v>
      </c>
      <c r="J2558" s="25" t="s">
        <v>85</v>
      </c>
      <c r="K2558" s="25" t="s">
        <v>65</v>
      </c>
      <c r="L2558" s="25" t="s">
        <v>1045</v>
      </c>
      <c r="M2558" s="25" t="s">
        <v>2753</v>
      </c>
      <c r="N2558" s="26">
        <v>71893.45</v>
      </c>
      <c r="O2558" s="26">
        <v>69185.289999999994</v>
      </c>
      <c r="P2558" s="27">
        <v>-2708.1600000000035</v>
      </c>
      <c r="Q2558" s="28">
        <v>-3.7669078337456384E-2</v>
      </c>
      <c r="R2558" s="29">
        <v>13082.67</v>
      </c>
      <c r="S2558" s="29">
        <v>12034.08</v>
      </c>
      <c r="T2558" s="30">
        <v>-1048.5900000000001</v>
      </c>
      <c r="U2558" s="31">
        <v>-8.0151070079731448E-2</v>
      </c>
      <c r="V2558" s="26">
        <v>7130.94</v>
      </c>
      <c r="W2558" s="26">
        <v>5559.25</v>
      </c>
      <c r="X2558" s="27">
        <v>-1571.6899999999996</v>
      </c>
      <c r="Y2558" s="28">
        <v>-0.22040432257177872</v>
      </c>
      <c r="Z2558" s="29">
        <v>1967.84</v>
      </c>
      <c r="AA2558" s="29">
        <v>2324</v>
      </c>
      <c r="AB2558" s="30">
        <v>356.16000000000008</v>
      </c>
      <c r="AC2558" s="32">
        <v>0.18099032441661927</v>
      </c>
      <c r="AD2558" s="26">
        <v>49712</v>
      </c>
      <c r="AE2558" s="26">
        <v>44001.61</v>
      </c>
      <c r="AF2558" s="27">
        <v>-5710.3899999999994</v>
      </c>
      <c r="AG2558" s="33">
        <v>-0.11486944802059863</v>
      </c>
      <c r="AH2558" s="34">
        <v>204.2</v>
      </c>
      <c r="AI2558" s="34">
        <v>113.5</v>
      </c>
      <c r="AJ2558" s="34">
        <v>-90.699999999999989</v>
      </c>
      <c r="AK2558" s="32">
        <v>-0.44417238001958859</v>
      </c>
      <c r="AL2558" s="35">
        <v>44139.041666666664</v>
      </c>
      <c r="AM2558" s="16"/>
    </row>
    <row r="2559" spans="1:39" ht="49.5" hidden="1" x14ac:dyDescent="0.25">
      <c r="A2559" s="25" t="s">
        <v>571</v>
      </c>
      <c r="B2559" s="25" t="s">
        <v>1040</v>
      </c>
      <c r="C2559" s="39">
        <v>452626</v>
      </c>
      <c r="D2559" s="25" t="s">
        <v>2853</v>
      </c>
      <c r="E2559" s="25" t="s">
        <v>53</v>
      </c>
      <c r="F2559" s="25" t="s">
        <v>54</v>
      </c>
      <c r="G2559" s="25" t="s">
        <v>289</v>
      </c>
      <c r="H2559" s="17"/>
      <c r="I2559" s="17"/>
      <c r="J2559" s="25" t="s">
        <v>586</v>
      </c>
      <c r="K2559" s="25" t="s">
        <v>65</v>
      </c>
      <c r="L2559" s="25" t="s">
        <v>586</v>
      </c>
      <c r="M2559" s="25" t="s">
        <v>67</v>
      </c>
      <c r="N2559" s="26">
        <v>84546.880000000005</v>
      </c>
      <c r="O2559" s="26">
        <v>94924.85</v>
      </c>
      <c r="P2559" s="27">
        <v>10377.970000000001</v>
      </c>
      <c r="Q2559" s="28">
        <v>0.12274811323611233</v>
      </c>
      <c r="R2559" s="29">
        <v>10083.59</v>
      </c>
      <c r="S2559" s="29">
        <v>21687.45</v>
      </c>
      <c r="T2559" s="30">
        <v>11603.86</v>
      </c>
      <c r="U2559" s="31">
        <v>1.1507667408135396</v>
      </c>
      <c r="V2559" s="26">
        <v>53280.07</v>
      </c>
      <c r="W2559" s="26">
        <v>45062.91</v>
      </c>
      <c r="X2559" s="27">
        <v>-8217.1599999999962</v>
      </c>
      <c r="Y2559" s="28">
        <v>-0.15422577335202442</v>
      </c>
      <c r="Z2559" s="29">
        <v>1380.22</v>
      </c>
      <c r="AA2559" s="29">
        <v>5195</v>
      </c>
      <c r="AB2559" s="30">
        <v>3814.7799999999997</v>
      </c>
      <c r="AC2559" s="32">
        <v>2.7638927127559372</v>
      </c>
      <c r="AD2559" s="26">
        <v>19803</v>
      </c>
      <c r="AE2559" s="26">
        <v>15398.83</v>
      </c>
      <c r="AF2559" s="27">
        <v>-4404.17</v>
      </c>
      <c r="AG2559" s="33">
        <v>-0.22239913144473061</v>
      </c>
      <c r="AH2559" s="34">
        <v>124</v>
      </c>
      <c r="AI2559" s="34">
        <v>378.24</v>
      </c>
      <c r="AJ2559" s="34">
        <v>254.24</v>
      </c>
      <c r="AK2559" s="32">
        <v>2.0503225806451613</v>
      </c>
      <c r="AL2559" s="35">
        <v>43790.041655092595</v>
      </c>
      <c r="AM2559" s="16"/>
    </row>
    <row r="2560" spans="1:39" ht="49.5" hidden="1" x14ac:dyDescent="0.25">
      <c r="A2560" s="25" t="s">
        <v>571</v>
      </c>
      <c r="B2560" s="25" t="s">
        <v>51</v>
      </c>
      <c r="C2560" s="39">
        <v>452628</v>
      </c>
      <c r="D2560" s="25" t="s">
        <v>3140</v>
      </c>
      <c r="E2560" s="25" t="s">
        <v>53</v>
      </c>
      <c r="F2560" s="25" t="s">
        <v>54</v>
      </c>
      <c r="G2560" s="25" t="s">
        <v>289</v>
      </c>
      <c r="H2560" s="25" t="s">
        <v>56</v>
      </c>
      <c r="I2560" s="25" t="s">
        <v>56</v>
      </c>
      <c r="J2560" s="25" t="s">
        <v>85</v>
      </c>
      <c r="K2560" s="25" t="s">
        <v>65</v>
      </c>
      <c r="L2560" s="25" t="s">
        <v>600</v>
      </c>
      <c r="M2560" s="25" t="s">
        <v>582</v>
      </c>
      <c r="N2560" s="26">
        <v>0</v>
      </c>
      <c r="O2560" s="26">
        <v>654206.89</v>
      </c>
      <c r="P2560" s="27">
        <v>654206.89</v>
      </c>
      <c r="Q2560" s="18"/>
      <c r="R2560" s="29">
        <v>0</v>
      </c>
      <c r="S2560" s="29">
        <v>53130.43</v>
      </c>
      <c r="T2560" s="30">
        <v>53130.43</v>
      </c>
      <c r="U2560" s="19"/>
      <c r="V2560" s="26">
        <v>0</v>
      </c>
      <c r="W2560" s="26">
        <v>13767.32</v>
      </c>
      <c r="X2560" s="27">
        <v>13767.32</v>
      </c>
      <c r="Y2560" s="18"/>
      <c r="Z2560" s="29">
        <v>0</v>
      </c>
      <c r="AA2560" s="29">
        <v>4280.28</v>
      </c>
      <c r="AB2560" s="30">
        <v>4280.28</v>
      </c>
      <c r="AC2560" s="19"/>
      <c r="AD2560" s="26">
        <v>0</v>
      </c>
      <c r="AE2560" s="26">
        <v>364949.85</v>
      </c>
      <c r="AF2560" s="27">
        <v>364949.85</v>
      </c>
      <c r="AG2560" s="18"/>
      <c r="AH2560" s="34">
        <v>0</v>
      </c>
      <c r="AI2560" s="34">
        <v>206</v>
      </c>
      <c r="AJ2560" s="34">
        <v>206</v>
      </c>
      <c r="AK2560" s="19"/>
      <c r="AL2560" s="35">
        <v>44537.041666666664</v>
      </c>
      <c r="AM2560" s="16"/>
    </row>
    <row r="2561" spans="1:39" ht="41.25" hidden="1" x14ac:dyDescent="0.25">
      <c r="A2561" s="25" t="s">
        <v>571</v>
      </c>
      <c r="B2561" s="25" t="s">
        <v>1043</v>
      </c>
      <c r="C2561" s="39">
        <v>452629</v>
      </c>
      <c r="D2561" s="25" t="s">
        <v>3176</v>
      </c>
      <c r="E2561" s="25" t="s">
        <v>53</v>
      </c>
      <c r="F2561" s="25" t="s">
        <v>54</v>
      </c>
      <c r="G2561" s="25" t="s">
        <v>289</v>
      </c>
      <c r="H2561" s="25" t="s">
        <v>56</v>
      </c>
      <c r="I2561" s="25" t="s">
        <v>56</v>
      </c>
      <c r="J2561" s="25" t="s">
        <v>85</v>
      </c>
      <c r="K2561" s="25" t="s">
        <v>65</v>
      </c>
      <c r="L2561" s="25" t="s">
        <v>1045</v>
      </c>
      <c r="M2561" s="25" t="s">
        <v>2753</v>
      </c>
      <c r="N2561" s="26">
        <v>21835.06</v>
      </c>
      <c r="O2561" s="26">
        <v>66688.38</v>
      </c>
      <c r="P2561" s="27">
        <v>44853.320000000007</v>
      </c>
      <c r="Q2561" s="28">
        <v>2.0541880810036703</v>
      </c>
      <c r="R2561" s="29">
        <v>13764.84</v>
      </c>
      <c r="S2561" s="29">
        <v>3368.05</v>
      </c>
      <c r="T2561" s="30">
        <v>-10396.790000000001</v>
      </c>
      <c r="U2561" s="31">
        <v>-0.75531499094795151</v>
      </c>
      <c r="V2561" s="26">
        <v>295.83</v>
      </c>
      <c r="W2561" s="26">
        <v>0</v>
      </c>
      <c r="X2561" s="27">
        <v>-295.83</v>
      </c>
      <c r="Y2561" s="28">
        <v>-1</v>
      </c>
      <c r="Z2561" s="29">
        <v>1024.3900000000001</v>
      </c>
      <c r="AA2561" s="29">
        <v>120.83</v>
      </c>
      <c r="AB2561" s="30">
        <v>-903.56000000000006</v>
      </c>
      <c r="AC2561" s="32">
        <v>-0.88204687667782777</v>
      </c>
      <c r="AD2561" s="26">
        <v>6750</v>
      </c>
      <c r="AE2561" s="26">
        <v>0</v>
      </c>
      <c r="AF2561" s="27">
        <v>-6750</v>
      </c>
      <c r="AG2561" s="33">
        <v>-1</v>
      </c>
      <c r="AH2561" s="34">
        <v>170.08</v>
      </c>
      <c r="AI2561" s="34">
        <v>7.5</v>
      </c>
      <c r="AJ2561" s="34">
        <v>-162.58000000000001</v>
      </c>
      <c r="AK2561" s="32">
        <v>-0.95590310442144877</v>
      </c>
      <c r="AL2561" s="35">
        <v>44172.041666666664</v>
      </c>
      <c r="AM2561" s="16"/>
    </row>
    <row r="2562" spans="1:39" ht="41.25" hidden="1" x14ac:dyDescent="0.25">
      <c r="A2562" s="25" t="s">
        <v>571</v>
      </c>
      <c r="B2562" s="25" t="s">
        <v>1043</v>
      </c>
      <c r="C2562" s="39">
        <v>452630</v>
      </c>
      <c r="D2562" s="25" t="s">
        <v>3211</v>
      </c>
      <c r="E2562" s="25" t="s">
        <v>53</v>
      </c>
      <c r="F2562" s="25" t="s">
        <v>54</v>
      </c>
      <c r="G2562" s="25" t="s">
        <v>289</v>
      </c>
      <c r="H2562" s="25" t="s">
        <v>56</v>
      </c>
      <c r="I2562" s="25" t="s">
        <v>56</v>
      </c>
      <c r="J2562" s="25" t="s">
        <v>85</v>
      </c>
      <c r="K2562" s="25" t="s">
        <v>65</v>
      </c>
      <c r="L2562" s="25" t="s">
        <v>1045</v>
      </c>
      <c r="M2562" s="25" t="s">
        <v>2753</v>
      </c>
      <c r="N2562" s="26">
        <v>143602.51</v>
      </c>
      <c r="O2562" s="26">
        <v>135980.31</v>
      </c>
      <c r="P2562" s="27">
        <v>-7622.2000000000116</v>
      </c>
      <c r="Q2562" s="28">
        <v>-5.3078459422471178E-2</v>
      </c>
      <c r="R2562" s="29">
        <v>7368.86</v>
      </c>
      <c r="S2562" s="29">
        <v>5727.49</v>
      </c>
      <c r="T2562" s="30">
        <v>-1641.37</v>
      </c>
      <c r="U2562" s="31">
        <v>-0.22274408795933157</v>
      </c>
      <c r="V2562" s="26">
        <v>5064.59</v>
      </c>
      <c r="W2562" s="26">
        <v>5133.04</v>
      </c>
      <c r="X2562" s="27">
        <v>68.449999999999818</v>
      </c>
      <c r="Y2562" s="28">
        <v>1.3515407959973032E-2</v>
      </c>
      <c r="Z2562" s="29">
        <v>1171.06</v>
      </c>
      <c r="AA2562" s="29">
        <v>747.98</v>
      </c>
      <c r="AB2562" s="30">
        <v>-423.07999999999993</v>
      </c>
      <c r="AC2562" s="32">
        <v>-0.36127952453332873</v>
      </c>
      <c r="AD2562" s="26">
        <v>129998</v>
      </c>
      <c r="AE2562" s="26">
        <v>6212.4</v>
      </c>
      <c r="AF2562" s="27">
        <v>-123785.60000000001</v>
      </c>
      <c r="AG2562" s="33">
        <v>-0.95221157248573063</v>
      </c>
      <c r="AH2562" s="34">
        <v>155.03</v>
      </c>
      <c r="AI2562" s="34">
        <v>52</v>
      </c>
      <c r="AJ2562" s="34">
        <v>-103.03</v>
      </c>
      <c r="AK2562" s="32">
        <v>-0.66458104882925884</v>
      </c>
      <c r="AL2562" s="35">
        <v>44172.041666666664</v>
      </c>
      <c r="AM2562" s="16"/>
    </row>
    <row r="2563" spans="1:39" ht="49.5" hidden="1" x14ac:dyDescent="0.25">
      <c r="A2563" s="25" t="s">
        <v>571</v>
      </c>
      <c r="B2563" s="25" t="s">
        <v>1043</v>
      </c>
      <c r="C2563" s="39">
        <v>452631</v>
      </c>
      <c r="D2563" s="25" t="s">
        <v>3229</v>
      </c>
      <c r="E2563" s="25" t="s">
        <v>53</v>
      </c>
      <c r="F2563" s="25" t="s">
        <v>54</v>
      </c>
      <c r="G2563" s="25" t="s">
        <v>289</v>
      </c>
      <c r="H2563" s="25" t="s">
        <v>56</v>
      </c>
      <c r="I2563" s="25" t="s">
        <v>56</v>
      </c>
      <c r="J2563" s="25" t="s">
        <v>85</v>
      </c>
      <c r="K2563" s="25" t="s">
        <v>65</v>
      </c>
      <c r="L2563" s="25" t="s">
        <v>1045</v>
      </c>
      <c r="M2563" s="25" t="s">
        <v>2753</v>
      </c>
      <c r="N2563" s="26">
        <v>222505.33</v>
      </c>
      <c r="O2563" s="26">
        <v>217212.55</v>
      </c>
      <c r="P2563" s="27">
        <v>-5292.7799999999988</v>
      </c>
      <c r="Q2563" s="28">
        <v>-2.3787205457055788E-2</v>
      </c>
      <c r="R2563" s="29">
        <v>3795.77</v>
      </c>
      <c r="S2563" s="29">
        <v>5318.16</v>
      </c>
      <c r="T2563" s="30">
        <v>1522.3899999999999</v>
      </c>
      <c r="U2563" s="31">
        <v>0.40107540762480337</v>
      </c>
      <c r="V2563" s="26">
        <v>778.56</v>
      </c>
      <c r="W2563" s="26">
        <v>0</v>
      </c>
      <c r="X2563" s="27">
        <v>-778.56</v>
      </c>
      <c r="Y2563" s="28">
        <v>-1</v>
      </c>
      <c r="Z2563" s="29">
        <v>152</v>
      </c>
      <c r="AA2563" s="29">
        <v>0</v>
      </c>
      <c r="AB2563" s="30">
        <v>-152</v>
      </c>
      <c r="AC2563" s="32">
        <v>-1</v>
      </c>
      <c r="AD2563" s="26">
        <v>217779</v>
      </c>
      <c r="AE2563" s="26">
        <v>0</v>
      </c>
      <c r="AF2563" s="27">
        <v>-217779</v>
      </c>
      <c r="AG2563" s="33">
        <v>-1</v>
      </c>
      <c r="AH2563" s="34">
        <v>25</v>
      </c>
      <c r="AI2563" s="34">
        <v>50</v>
      </c>
      <c r="AJ2563" s="34">
        <v>25</v>
      </c>
      <c r="AK2563" s="32">
        <v>1</v>
      </c>
      <c r="AL2563" s="35">
        <v>44172.041666666664</v>
      </c>
      <c r="AM2563" s="16"/>
    </row>
    <row r="2564" spans="1:39" ht="66" hidden="1" x14ac:dyDescent="0.25">
      <c r="A2564" s="25" t="s">
        <v>571</v>
      </c>
      <c r="B2564" s="25" t="s">
        <v>1043</v>
      </c>
      <c r="C2564" s="39">
        <v>452638</v>
      </c>
      <c r="D2564" s="25" t="s">
        <v>2865</v>
      </c>
      <c r="E2564" s="25" t="s">
        <v>53</v>
      </c>
      <c r="F2564" s="25" t="s">
        <v>54</v>
      </c>
      <c r="G2564" s="25" t="s">
        <v>289</v>
      </c>
      <c r="H2564" s="25" t="s">
        <v>56</v>
      </c>
      <c r="I2564" s="25" t="s">
        <v>56</v>
      </c>
      <c r="J2564" s="25" t="s">
        <v>64</v>
      </c>
      <c r="K2564" s="25" t="s">
        <v>65</v>
      </c>
      <c r="L2564" s="25" t="s">
        <v>1045</v>
      </c>
      <c r="M2564" s="25" t="s">
        <v>2753</v>
      </c>
      <c r="N2564" s="26">
        <v>1833422.13</v>
      </c>
      <c r="O2564" s="26">
        <v>2411175.66</v>
      </c>
      <c r="P2564" s="27">
        <v>577753.53000000026</v>
      </c>
      <c r="Q2564" s="28">
        <v>0.31512302625037053</v>
      </c>
      <c r="R2564" s="29">
        <v>56979.13</v>
      </c>
      <c r="S2564" s="29">
        <v>262172.28000000003</v>
      </c>
      <c r="T2564" s="30">
        <v>205193.15000000002</v>
      </c>
      <c r="U2564" s="31">
        <v>3.6011983685956599</v>
      </c>
      <c r="V2564" s="26">
        <v>44204</v>
      </c>
      <c r="W2564" s="26">
        <v>71346.36</v>
      </c>
      <c r="X2564" s="27">
        <v>27142.36</v>
      </c>
      <c r="Y2564" s="28">
        <v>0.61402497511537424</v>
      </c>
      <c r="Z2564" s="29">
        <v>9664</v>
      </c>
      <c r="AA2564" s="29">
        <v>13663.5</v>
      </c>
      <c r="AB2564" s="30">
        <v>3999.5</v>
      </c>
      <c r="AC2564" s="32">
        <v>0.4138555463576159</v>
      </c>
      <c r="AD2564" s="26">
        <v>1722575</v>
      </c>
      <c r="AE2564" s="26">
        <v>1995026.03</v>
      </c>
      <c r="AF2564" s="27">
        <v>272451.03000000003</v>
      </c>
      <c r="AG2564" s="33">
        <v>0.15816497394888468</v>
      </c>
      <c r="AH2564" s="34">
        <v>705</v>
      </c>
      <c r="AI2564" s="34">
        <v>1416.25</v>
      </c>
      <c r="AJ2564" s="34">
        <v>711.25</v>
      </c>
      <c r="AK2564" s="32">
        <v>1.0088652482269505</v>
      </c>
      <c r="AL2564" s="35">
        <v>44146.041666666664</v>
      </c>
      <c r="AM2564" s="16"/>
    </row>
    <row r="2565" spans="1:39" ht="57.75" hidden="1" x14ac:dyDescent="0.25">
      <c r="A2565" s="25" t="s">
        <v>571</v>
      </c>
      <c r="B2565" s="25" t="s">
        <v>1040</v>
      </c>
      <c r="C2565" s="39">
        <v>452640</v>
      </c>
      <c r="D2565" s="25" t="s">
        <v>2817</v>
      </c>
      <c r="E2565" s="25" t="s">
        <v>53</v>
      </c>
      <c r="F2565" s="25" t="s">
        <v>54</v>
      </c>
      <c r="G2565" s="25" t="s">
        <v>289</v>
      </c>
      <c r="H2565" s="25" t="s">
        <v>56</v>
      </c>
      <c r="I2565" s="25" t="s">
        <v>56</v>
      </c>
      <c r="J2565" s="25" t="s">
        <v>357</v>
      </c>
      <c r="K2565" s="25" t="s">
        <v>65</v>
      </c>
      <c r="L2565" s="25" t="s">
        <v>2787</v>
      </c>
      <c r="M2565" s="25" t="s">
        <v>613</v>
      </c>
      <c r="N2565" s="26">
        <v>246407.61</v>
      </c>
      <c r="O2565" s="26">
        <v>220316.48</v>
      </c>
      <c r="P2565" s="27">
        <v>-26091.129999999976</v>
      </c>
      <c r="Q2565" s="28">
        <v>-0.10588605603536343</v>
      </c>
      <c r="R2565" s="29">
        <v>35704.949999999997</v>
      </c>
      <c r="S2565" s="29">
        <v>31697.74</v>
      </c>
      <c r="T2565" s="30">
        <v>-4007.2099999999955</v>
      </c>
      <c r="U2565" s="31">
        <v>-0.11223121724018646</v>
      </c>
      <c r="V2565" s="26">
        <v>23681.06</v>
      </c>
      <c r="W2565" s="26">
        <v>5029.6499999999996</v>
      </c>
      <c r="X2565" s="27">
        <v>-18651.410000000003</v>
      </c>
      <c r="Y2565" s="28">
        <v>-0.78760874724357788</v>
      </c>
      <c r="Z2565" s="29">
        <v>2155.84</v>
      </c>
      <c r="AA2565" s="29">
        <v>3369.5</v>
      </c>
      <c r="AB2565" s="30">
        <v>1213.6599999999999</v>
      </c>
      <c r="AC2565" s="32">
        <v>0.56296385631586754</v>
      </c>
      <c r="AD2565" s="26">
        <v>184865.76</v>
      </c>
      <c r="AE2565" s="26">
        <v>170828.45</v>
      </c>
      <c r="AF2565" s="27">
        <v>-14037.309999999998</v>
      </c>
      <c r="AG2565" s="33">
        <v>-7.5932449578548222E-2</v>
      </c>
      <c r="AH2565" s="34">
        <v>186</v>
      </c>
      <c r="AI2565" s="34">
        <v>233</v>
      </c>
      <c r="AJ2565" s="34">
        <v>47</v>
      </c>
      <c r="AK2565" s="32">
        <v>0.25268817204301075</v>
      </c>
      <c r="AL2565" s="35">
        <v>43774.041655092595</v>
      </c>
      <c r="AM2565" s="16"/>
    </row>
    <row r="2566" spans="1:39" ht="82.5" hidden="1" x14ac:dyDescent="0.25">
      <c r="A2566" s="25" t="s">
        <v>571</v>
      </c>
      <c r="B2566" s="25" t="s">
        <v>1040</v>
      </c>
      <c r="C2566" s="39">
        <v>452642</v>
      </c>
      <c r="D2566" s="25" t="s">
        <v>2815</v>
      </c>
      <c r="E2566" s="25" t="s">
        <v>53</v>
      </c>
      <c r="F2566" s="25" t="s">
        <v>54</v>
      </c>
      <c r="G2566" s="25" t="s">
        <v>289</v>
      </c>
      <c r="H2566" s="25" t="s">
        <v>56</v>
      </c>
      <c r="I2566" s="25" t="s">
        <v>56</v>
      </c>
      <c r="J2566" s="25" t="s">
        <v>145</v>
      </c>
      <c r="K2566" s="25" t="s">
        <v>65</v>
      </c>
      <c r="L2566" s="25" t="s">
        <v>709</v>
      </c>
      <c r="M2566" s="25" t="s">
        <v>639</v>
      </c>
      <c r="N2566" s="26">
        <v>2041325.4</v>
      </c>
      <c r="O2566" s="26">
        <v>2619815.25</v>
      </c>
      <c r="P2566" s="27">
        <v>578489.85000000009</v>
      </c>
      <c r="Q2566" s="28">
        <v>0.28338933616365136</v>
      </c>
      <c r="R2566" s="29">
        <v>158963.4</v>
      </c>
      <c r="S2566" s="29">
        <v>263768.34999999998</v>
      </c>
      <c r="T2566" s="30">
        <v>104804.94999999998</v>
      </c>
      <c r="U2566" s="31">
        <v>0.6593023928778573</v>
      </c>
      <c r="V2566" s="26">
        <v>329807</v>
      </c>
      <c r="W2566" s="26">
        <v>36109.03</v>
      </c>
      <c r="X2566" s="27">
        <v>-293697.96999999997</v>
      </c>
      <c r="Y2566" s="28">
        <v>-0.89051466463719686</v>
      </c>
      <c r="Z2566" s="29">
        <v>125486</v>
      </c>
      <c r="AA2566" s="29">
        <v>33050</v>
      </c>
      <c r="AB2566" s="30">
        <v>-92436</v>
      </c>
      <c r="AC2566" s="32">
        <v>-0.73662400586519616</v>
      </c>
      <c r="AD2566" s="26">
        <v>1427069</v>
      </c>
      <c r="AE2566" s="26">
        <v>2286887.87</v>
      </c>
      <c r="AF2566" s="27">
        <v>859818.87000000011</v>
      </c>
      <c r="AG2566" s="33">
        <v>0.60250686547041532</v>
      </c>
      <c r="AH2566" s="34">
        <v>360</v>
      </c>
      <c r="AI2566" s="34">
        <v>4360.5</v>
      </c>
      <c r="AJ2566" s="34">
        <v>4000.5</v>
      </c>
      <c r="AK2566" s="32">
        <v>11.112500000000001</v>
      </c>
      <c r="AL2566" s="35">
        <v>43740.041655092595</v>
      </c>
      <c r="AM2566" s="16"/>
    </row>
    <row r="2567" spans="1:39" ht="49.5" hidden="1" x14ac:dyDescent="0.25">
      <c r="A2567" s="25" t="s">
        <v>571</v>
      </c>
      <c r="B2567" s="25" t="s">
        <v>1043</v>
      </c>
      <c r="C2567" s="39">
        <v>452644</v>
      </c>
      <c r="D2567" s="25" t="s">
        <v>3035</v>
      </c>
      <c r="E2567" s="25" t="s">
        <v>53</v>
      </c>
      <c r="F2567" s="25" t="s">
        <v>54</v>
      </c>
      <c r="G2567" s="25" t="s">
        <v>79</v>
      </c>
      <c r="H2567" s="25" t="s">
        <v>56</v>
      </c>
      <c r="I2567" s="25" t="s">
        <v>56</v>
      </c>
      <c r="J2567" s="25" t="s">
        <v>586</v>
      </c>
      <c r="K2567" s="25" t="s">
        <v>65</v>
      </c>
      <c r="L2567" s="25" t="s">
        <v>1045</v>
      </c>
      <c r="M2567" s="25" t="s">
        <v>582</v>
      </c>
      <c r="N2567" s="26">
        <v>258851.74</v>
      </c>
      <c r="O2567" s="26">
        <v>240816.45</v>
      </c>
      <c r="P2567" s="27">
        <v>-18035.289999999979</v>
      </c>
      <c r="Q2567" s="28">
        <v>-6.9674208100745164E-2</v>
      </c>
      <c r="R2567" s="29">
        <v>42136.59</v>
      </c>
      <c r="S2567" s="29">
        <v>23759.29</v>
      </c>
      <c r="T2567" s="30">
        <v>-18377.299999999996</v>
      </c>
      <c r="U2567" s="31">
        <v>-0.43613638407854072</v>
      </c>
      <c r="V2567" s="26">
        <v>209083.27</v>
      </c>
      <c r="W2567" s="26">
        <v>206653.24</v>
      </c>
      <c r="X2567" s="27">
        <v>-2430.0299999999988</v>
      </c>
      <c r="Y2567" s="28">
        <v>-1.1622307227163602E-2</v>
      </c>
      <c r="Z2567" s="29">
        <v>0</v>
      </c>
      <c r="AA2567" s="29">
        <v>4611.57</v>
      </c>
      <c r="AB2567" s="30">
        <v>4611.57</v>
      </c>
      <c r="AC2567" s="19"/>
      <c r="AD2567" s="26">
        <v>6300</v>
      </c>
      <c r="AE2567" s="26">
        <v>64.3</v>
      </c>
      <c r="AF2567" s="27">
        <v>-6235.7</v>
      </c>
      <c r="AG2567" s="33">
        <v>-0.98979365079365078</v>
      </c>
      <c r="AH2567" s="34">
        <v>467</v>
      </c>
      <c r="AI2567" s="34">
        <v>376.75</v>
      </c>
      <c r="AJ2567" s="34">
        <v>-90.25</v>
      </c>
      <c r="AK2567" s="32">
        <v>-0.19325481798715202</v>
      </c>
      <c r="AL2567" s="35">
        <v>44137.041666666664</v>
      </c>
      <c r="AM2567" s="16"/>
    </row>
    <row r="2568" spans="1:39" ht="41.25" hidden="1" x14ac:dyDescent="0.25">
      <c r="A2568" s="25" t="s">
        <v>571</v>
      </c>
      <c r="B2568" s="25" t="s">
        <v>1043</v>
      </c>
      <c r="C2568" s="39">
        <v>452646</v>
      </c>
      <c r="D2568" s="25" t="s">
        <v>3225</v>
      </c>
      <c r="E2568" s="25" t="s">
        <v>53</v>
      </c>
      <c r="F2568" s="25" t="s">
        <v>54</v>
      </c>
      <c r="G2568" s="25" t="s">
        <v>289</v>
      </c>
      <c r="H2568" s="17"/>
      <c r="I2568" s="17"/>
      <c r="J2568" s="25" t="s">
        <v>85</v>
      </c>
      <c r="K2568" s="25" t="s">
        <v>65</v>
      </c>
      <c r="L2568" s="25" t="s">
        <v>1045</v>
      </c>
      <c r="M2568" s="25" t="s">
        <v>67</v>
      </c>
      <c r="N2568" s="26">
        <v>34678.19</v>
      </c>
      <c r="O2568" s="26">
        <v>194872.95</v>
      </c>
      <c r="P2568" s="27">
        <v>160194.76</v>
      </c>
      <c r="Q2568" s="28">
        <v>4.6194671636553117</v>
      </c>
      <c r="R2568" s="29">
        <v>23248.62</v>
      </c>
      <c r="S2568" s="29">
        <v>14805.78</v>
      </c>
      <c r="T2568" s="30">
        <v>-8442.8399999999983</v>
      </c>
      <c r="U2568" s="31">
        <v>-0.36315445820009956</v>
      </c>
      <c r="V2568" s="26">
        <v>5632.74</v>
      </c>
      <c r="W2568" s="26">
        <v>4178.54</v>
      </c>
      <c r="X2568" s="27">
        <v>-1454.1999999999998</v>
      </c>
      <c r="Y2568" s="28">
        <v>-0.25816920362026297</v>
      </c>
      <c r="Z2568" s="29">
        <v>2015.75</v>
      </c>
      <c r="AA2568" s="29">
        <v>2081</v>
      </c>
      <c r="AB2568" s="30">
        <v>65.25</v>
      </c>
      <c r="AC2568" s="32">
        <v>3.2370085576088302E-2</v>
      </c>
      <c r="AD2568" s="26">
        <v>3781.08</v>
      </c>
      <c r="AE2568" s="26">
        <v>0</v>
      </c>
      <c r="AF2568" s="27">
        <v>-3781.08</v>
      </c>
      <c r="AG2568" s="33">
        <v>-1</v>
      </c>
      <c r="AH2568" s="34">
        <v>220.01999999999998</v>
      </c>
      <c r="AI2568" s="34">
        <v>148.5</v>
      </c>
      <c r="AJ2568" s="34">
        <v>-71.519999999999982</v>
      </c>
      <c r="AK2568" s="32">
        <v>-0.32506135805835829</v>
      </c>
      <c r="AL2568" s="35">
        <v>44005.041666666664</v>
      </c>
      <c r="AM2568" s="16"/>
    </row>
    <row r="2569" spans="1:39" ht="57.75" hidden="1" x14ac:dyDescent="0.25">
      <c r="A2569" s="25" t="s">
        <v>571</v>
      </c>
      <c r="B2569" s="25" t="s">
        <v>1040</v>
      </c>
      <c r="C2569" s="39">
        <v>452672</v>
      </c>
      <c r="D2569" s="25" t="s">
        <v>2854</v>
      </c>
      <c r="E2569" s="25" t="s">
        <v>53</v>
      </c>
      <c r="F2569" s="25" t="s">
        <v>54</v>
      </c>
      <c r="G2569" s="25" t="s">
        <v>289</v>
      </c>
      <c r="H2569" s="17"/>
      <c r="I2569" s="17"/>
      <c r="J2569" s="25" t="s">
        <v>2779</v>
      </c>
      <c r="K2569" s="25" t="s">
        <v>65</v>
      </c>
      <c r="L2569" s="25" t="s">
        <v>586</v>
      </c>
      <c r="M2569" s="25" t="s">
        <v>67</v>
      </c>
      <c r="N2569" s="26">
        <v>223027.94</v>
      </c>
      <c r="O2569" s="26">
        <v>197868.48</v>
      </c>
      <c r="P2569" s="27">
        <v>-25159.459999999992</v>
      </c>
      <c r="Q2569" s="28">
        <v>-0.11280855663196275</v>
      </c>
      <c r="R2569" s="29">
        <v>29419.47</v>
      </c>
      <c r="S2569" s="29">
        <v>5340.83</v>
      </c>
      <c r="T2569" s="30">
        <v>-24078.639999999999</v>
      </c>
      <c r="U2569" s="31">
        <v>-0.81845934002210097</v>
      </c>
      <c r="V2569" s="26">
        <v>124351.52</v>
      </c>
      <c r="W2569" s="26">
        <v>108766.86</v>
      </c>
      <c r="X2569" s="27">
        <v>-15584.660000000003</v>
      </c>
      <c r="Y2569" s="28">
        <v>-0.12532745880388116</v>
      </c>
      <c r="Z2569" s="29">
        <v>7877.1</v>
      </c>
      <c r="AA2569" s="29">
        <v>150</v>
      </c>
      <c r="AB2569" s="30">
        <v>-7727.1</v>
      </c>
      <c r="AC2569" s="32">
        <v>-0.98095745896332409</v>
      </c>
      <c r="AD2569" s="26">
        <v>61379.85</v>
      </c>
      <c r="AE2569" s="26">
        <v>50696.36</v>
      </c>
      <c r="AF2569" s="27">
        <v>-10683.489999999998</v>
      </c>
      <c r="AG2569" s="33">
        <v>-0.17405532923263903</v>
      </c>
      <c r="AH2569" s="34">
        <v>411</v>
      </c>
      <c r="AI2569" s="34">
        <v>235.5</v>
      </c>
      <c r="AJ2569" s="34">
        <v>-175.5</v>
      </c>
      <c r="AK2569" s="32">
        <v>-0.42700729927007297</v>
      </c>
      <c r="AL2569" s="35">
        <v>43780.041655092595</v>
      </c>
      <c r="AM2569" s="16"/>
    </row>
    <row r="2570" spans="1:39" ht="49.5" hidden="1" x14ac:dyDescent="0.25">
      <c r="A2570" s="25" t="s">
        <v>571</v>
      </c>
      <c r="B2570" s="25" t="s">
        <v>51</v>
      </c>
      <c r="C2570" s="39">
        <v>452692</v>
      </c>
      <c r="D2570" s="25" t="s">
        <v>2759</v>
      </c>
      <c r="E2570" s="25" t="s">
        <v>53</v>
      </c>
      <c r="F2570" s="25" t="s">
        <v>54</v>
      </c>
      <c r="G2570" s="25" t="s">
        <v>289</v>
      </c>
      <c r="H2570" s="25" t="s">
        <v>56</v>
      </c>
      <c r="I2570" s="25" t="s">
        <v>56</v>
      </c>
      <c r="J2570" s="25" t="s">
        <v>70</v>
      </c>
      <c r="K2570" s="25" t="s">
        <v>65</v>
      </c>
      <c r="L2570" s="25" t="s">
        <v>86</v>
      </c>
      <c r="M2570" s="25" t="s">
        <v>582</v>
      </c>
      <c r="N2570" s="26">
        <v>391252.34</v>
      </c>
      <c r="O2570" s="26">
        <v>462766.89</v>
      </c>
      <c r="P2570" s="27">
        <v>71514.549999999988</v>
      </c>
      <c r="Q2570" s="28">
        <v>0.1827836991339144</v>
      </c>
      <c r="R2570" s="29">
        <v>25932.25</v>
      </c>
      <c r="S2570" s="29">
        <v>16676.39</v>
      </c>
      <c r="T2570" s="30">
        <v>-9255.86</v>
      </c>
      <c r="U2570" s="31">
        <v>-0.35692467873015266</v>
      </c>
      <c r="V2570" s="26">
        <v>7936.13</v>
      </c>
      <c r="W2570" s="26">
        <v>2552.9699999999998</v>
      </c>
      <c r="X2570" s="27">
        <v>-5383.16</v>
      </c>
      <c r="Y2570" s="28">
        <v>-0.6783104611441596</v>
      </c>
      <c r="Z2570" s="29">
        <v>3821.66</v>
      </c>
      <c r="AA2570" s="29">
        <v>0</v>
      </c>
      <c r="AB2570" s="30">
        <v>-3821.66</v>
      </c>
      <c r="AC2570" s="32">
        <v>-1</v>
      </c>
      <c r="AD2570" s="26">
        <v>353562.3</v>
      </c>
      <c r="AE2570" s="26">
        <v>61660.43</v>
      </c>
      <c r="AF2570" s="27">
        <v>-291901.87</v>
      </c>
      <c r="AG2570" s="33">
        <v>-0.82560236201653858</v>
      </c>
      <c r="AH2570" s="34">
        <v>192</v>
      </c>
      <c r="AI2570" s="34">
        <v>76.900000000000006</v>
      </c>
      <c r="AJ2570" s="34">
        <v>-115.1</v>
      </c>
      <c r="AK2570" s="32">
        <v>-0.59947916666666667</v>
      </c>
      <c r="AL2570" s="35">
        <v>44313</v>
      </c>
      <c r="AM2570" s="16"/>
    </row>
    <row r="2571" spans="1:39" ht="41.25" hidden="1" x14ac:dyDescent="0.25">
      <c r="A2571" s="25" t="s">
        <v>571</v>
      </c>
      <c r="B2571" s="25" t="s">
        <v>1043</v>
      </c>
      <c r="C2571" s="39">
        <v>452693</v>
      </c>
      <c r="D2571" s="25" t="s">
        <v>3187</v>
      </c>
      <c r="E2571" s="25" t="s">
        <v>53</v>
      </c>
      <c r="F2571" s="25" t="s">
        <v>54</v>
      </c>
      <c r="G2571" s="25" t="s">
        <v>289</v>
      </c>
      <c r="H2571" s="17"/>
      <c r="I2571" s="17"/>
      <c r="J2571" s="25" t="s">
        <v>85</v>
      </c>
      <c r="K2571" s="25" t="s">
        <v>65</v>
      </c>
      <c r="L2571" s="25" t="s">
        <v>1045</v>
      </c>
      <c r="M2571" s="25" t="s">
        <v>67</v>
      </c>
      <c r="N2571" s="26">
        <v>271380.15999999997</v>
      </c>
      <c r="O2571" s="26">
        <v>233813.37</v>
      </c>
      <c r="P2571" s="27">
        <v>-37566.789999999979</v>
      </c>
      <c r="Q2571" s="28">
        <v>-0.1384286530010152</v>
      </c>
      <c r="R2571" s="29">
        <v>10478.620000000001</v>
      </c>
      <c r="S2571" s="29">
        <v>29505.21</v>
      </c>
      <c r="T2571" s="30">
        <v>19026.589999999997</v>
      </c>
      <c r="U2571" s="31">
        <v>1.815753410277307</v>
      </c>
      <c r="V2571" s="26">
        <v>1504.19</v>
      </c>
      <c r="W2571" s="26">
        <v>1192.99</v>
      </c>
      <c r="X2571" s="27">
        <v>-311.20000000000005</v>
      </c>
      <c r="Y2571" s="28">
        <v>-0.20688875740431731</v>
      </c>
      <c r="Z2571" s="29">
        <v>396.71</v>
      </c>
      <c r="AA2571" s="29">
        <v>1315</v>
      </c>
      <c r="AB2571" s="30">
        <v>918.29</v>
      </c>
      <c r="AC2571" s="32">
        <v>2.3147639333518186</v>
      </c>
      <c r="AD2571" s="26">
        <v>259000.64</v>
      </c>
      <c r="AE2571" s="26">
        <v>194148</v>
      </c>
      <c r="AF2571" s="27">
        <v>-64852.640000000014</v>
      </c>
      <c r="AG2571" s="33">
        <v>-0.25039567469794671</v>
      </c>
      <c r="AH2571" s="34">
        <v>123.47</v>
      </c>
      <c r="AI2571" s="34">
        <v>178</v>
      </c>
      <c r="AJ2571" s="34">
        <v>54.53</v>
      </c>
      <c r="AK2571" s="32">
        <v>0.44164574390540212</v>
      </c>
      <c r="AL2571" s="35">
        <v>43963</v>
      </c>
      <c r="AM2571" s="16"/>
    </row>
    <row r="2572" spans="1:39" ht="41.25" hidden="1" x14ac:dyDescent="0.25">
      <c r="A2572" s="25" t="s">
        <v>571</v>
      </c>
      <c r="B2572" s="25" t="s">
        <v>1040</v>
      </c>
      <c r="C2572" s="39">
        <v>452696</v>
      </c>
      <c r="D2572" s="25" t="s">
        <v>2965</v>
      </c>
      <c r="E2572" s="25" t="s">
        <v>53</v>
      </c>
      <c r="F2572" s="25" t="s">
        <v>54</v>
      </c>
      <c r="G2572" s="25" t="s">
        <v>289</v>
      </c>
      <c r="H2572" s="17"/>
      <c r="I2572" s="17"/>
      <c r="J2572" s="25" t="s">
        <v>586</v>
      </c>
      <c r="K2572" s="25" t="s">
        <v>65</v>
      </c>
      <c r="L2572" s="25" t="s">
        <v>617</v>
      </c>
      <c r="M2572" s="25" t="s">
        <v>67</v>
      </c>
      <c r="N2572" s="26">
        <v>19361.59</v>
      </c>
      <c r="O2572" s="26">
        <v>31417.64</v>
      </c>
      <c r="P2572" s="27">
        <v>12056.05</v>
      </c>
      <c r="Q2572" s="28">
        <v>0.62267871595256374</v>
      </c>
      <c r="R2572" s="29">
        <v>7334.36</v>
      </c>
      <c r="S2572" s="29">
        <v>3356.17</v>
      </c>
      <c r="T2572" s="30">
        <v>-3978.1899999999996</v>
      </c>
      <c r="U2572" s="31">
        <v>-0.54240451791294675</v>
      </c>
      <c r="V2572" s="26">
        <v>0</v>
      </c>
      <c r="W2572" s="26">
        <v>25266.82</v>
      </c>
      <c r="X2572" s="27">
        <v>25266.82</v>
      </c>
      <c r="Y2572" s="18"/>
      <c r="Z2572" s="29">
        <v>523.07000000000005</v>
      </c>
      <c r="AA2572" s="29">
        <v>535</v>
      </c>
      <c r="AB2572" s="30">
        <v>11.92999999999995</v>
      </c>
      <c r="AC2572" s="32">
        <v>2.280765480719588E-2</v>
      </c>
      <c r="AD2572" s="26">
        <v>11504.16</v>
      </c>
      <c r="AE2572" s="26">
        <v>0</v>
      </c>
      <c r="AF2572" s="27">
        <v>-11504.16</v>
      </c>
      <c r="AG2572" s="33">
        <v>-1</v>
      </c>
      <c r="AH2572" s="34">
        <v>29</v>
      </c>
      <c r="AI2572" s="34">
        <v>33</v>
      </c>
      <c r="AJ2572" s="34">
        <v>4</v>
      </c>
      <c r="AK2572" s="32">
        <v>0.13793103448275862</v>
      </c>
      <c r="AL2572" s="35">
        <v>43810.041655092595</v>
      </c>
      <c r="AM2572" s="16"/>
    </row>
    <row r="2573" spans="1:39" ht="49.5" hidden="1" x14ac:dyDescent="0.25">
      <c r="A2573" s="25" t="s">
        <v>571</v>
      </c>
      <c r="B2573" s="25" t="s">
        <v>1040</v>
      </c>
      <c r="C2573" s="39">
        <v>452698</v>
      </c>
      <c r="D2573" s="25" t="s">
        <v>2750</v>
      </c>
      <c r="E2573" s="25" t="s">
        <v>53</v>
      </c>
      <c r="F2573" s="25" t="s">
        <v>54</v>
      </c>
      <c r="G2573" s="25" t="s">
        <v>990</v>
      </c>
      <c r="H2573" s="25" t="s">
        <v>56</v>
      </c>
      <c r="I2573" s="25" t="s">
        <v>56</v>
      </c>
      <c r="J2573" s="25" t="s">
        <v>85</v>
      </c>
      <c r="K2573" s="25" t="s">
        <v>65</v>
      </c>
      <c r="L2573" s="25" t="s">
        <v>637</v>
      </c>
      <c r="M2573" s="25" t="s">
        <v>67</v>
      </c>
      <c r="N2573" s="26">
        <v>303660.09000000003</v>
      </c>
      <c r="O2573" s="26">
        <v>186172.47</v>
      </c>
      <c r="P2573" s="27">
        <v>-117487.62000000002</v>
      </c>
      <c r="Q2573" s="28">
        <v>-0.38690504241107226</v>
      </c>
      <c r="R2573" s="29">
        <v>17410.07</v>
      </c>
      <c r="S2573" s="29">
        <v>0</v>
      </c>
      <c r="T2573" s="30">
        <v>-17410.07</v>
      </c>
      <c r="U2573" s="31">
        <v>-1</v>
      </c>
      <c r="V2573" s="26">
        <v>2529.96</v>
      </c>
      <c r="W2573" s="26">
        <v>0</v>
      </c>
      <c r="X2573" s="27">
        <v>-2529.96</v>
      </c>
      <c r="Y2573" s="28">
        <v>-1</v>
      </c>
      <c r="Z2573" s="29">
        <v>3427.81</v>
      </c>
      <c r="AA2573" s="29">
        <v>0</v>
      </c>
      <c r="AB2573" s="30">
        <v>-3427.81</v>
      </c>
      <c r="AC2573" s="32">
        <v>-1</v>
      </c>
      <c r="AD2573" s="26">
        <v>280292.25</v>
      </c>
      <c r="AE2573" s="26">
        <v>0</v>
      </c>
      <c r="AF2573" s="27">
        <v>-280292.25</v>
      </c>
      <c r="AG2573" s="33">
        <v>-1</v>
      </c>
      <c r="AH2573" s="34">
        <v>0</v>
      </c>
      <c r="AI2573" s="34">
        <v>0</v>
      </c>
      <c r="AJ2573" s="34">
        <v>0</v>
      </c>
      <c r="AK2573" s="19"/>
      <c r="AL2573" s="35">
        <v>43672.041655092595</v>
      </c>
      <c r="AM2573" s="16"/>
    </row>
    <row r="2574" spans="1:39" ht="49.5" hidden="1" x14ac:dyDescent="0.25">
      <c r="A2574" s="25" t="s">
        <v>571</v>
      </c>
      <c r="B2574" s="25" t="s">
        <v>1043</v>
      </c>
      <c r="C2574" s="39">
        <v>452699</v>
      </c>
      <c r="D2574" s="25" t="s">
        <v>2858</v>
      </c>
      <c r="E2574" s="25" t="s">
        <v>53</v>
      </c>
      <c r="F2574" s="25" t="s">
        <v>54</v>
      </c>
      <c r="G2574" s="25" t="s">
        <v>289</v>
      </c>
      <c r="H2574" s="17"/>
      <c r="I2574" s="17"/>
      <c r="J2574" s="25" t="s">
        <v>70</v>
      </c>
      <c r="K2574" s="25" t="s">
        <v>65</v>
      </c>
      <c r="L2574" s="25" t="s">
        <v>1045</v>
      </c>
      <c r="M2574" s="25" t="s">
        <v>2831</v>
      </c>
      <c r="N2574" s="26">
        <v>410118.16</v>
      </c>
      <c r="O2574" s="26">
        <v>436249.35</v>
      </c>
      <c r="P2574" s="27">
        <v>26131.190000000002</v>
      </c>
      <c r="Q2574" s="28">
        <v>6.3716247044510302E-2</v>
      </c>
      <c r="R2574" s="29">
        <v>19704.61</v>
      </c>
      <c r="S2574" s="29">
        <v>8608.74</v>
      </c>
      <c r="T2574" s="30">
        <v>-11095.87</v>
      </c>
      <c r="U2574" s="31">
        <v>-0.56311035843896429</v>
      </c>
      <c r="V2574" s="26">
        <v>5711.76</v>
      </c>
      <c r="W2574" s="26">
        <v>3083.41</v>
      </c>
      <c r="X2574" s="27">
        <v>-2628.3500000000004</v>
      </c>
      <c r="Y2574" s="28">
        <v>-0.46016464277210534</v>
      </c>
      <c r="Z2574" s="29">
        <v>2980.59</v>
      </c>
      <c r="AA2574" s="29">
        <v>594</v>
      </c>
      <c r="AB2574" s="30">
        <v>-2386.59</v>
      </c>
      <c r="AC2574" s="32">
        <v>-0.80071059756625362</v>
      </c>
      <c r="AD2574" s="26">
        <v>381721.2</v>
      </c>
      <c r="AE2574" s="26">
        <v>0</v>
      </c>
      <c r="AF2574" s="27">
        <v>-381721.2</v>
      </c>
      <c r="AG2574" s="33">
        <v>-1</v>
      </c>
      <c r="AH2574" s="34">
        <v>273.64999999999998</v>
      </c>
      <c r="AI2574" s="34">
        <v>312</v>
      </c>
      <c r="AJ2574" s="34">
        <v>38.350000000000023</v>
      </c>
      <c r="AK2574" s="32">
        <v>0.14014251781472695</v>
      </c>
      <c r="AL2574" s="35">
        <v>43998.041666666664</v>
      </c>
      <c r="AM2574" s="16"/>
    </row>
    <row r="2575" spans="1:39" ht="66" hidden="1" x14ac:dyDescent="0.25">
      <c r="A2575" s="25" t="s">
        <v>571</v>
      </c>
      <c r="B2575" s="25" t="s">
        <v>1040</v>
      </c>
      <c r="C2575" s="39">
        <v>452713</v>
      </c>
      <c r="D2575" s="25" t="s">
        <v>2984</v>
      </c>
      <c r="E2575" s="25" t="s">
        <v>53</v>
      </c>
      <c r="F2575" s="25" t="s">
        <v>54</v>
      </c>
      <c r="G2575" s="25" t="s">
        <v>289</v>
      </c>
      <c r="H2575" s="17"/>
      <c r="I2575" s="17"/>
      <c r="J2575" s="25" t="s">
        <v>586</v>
      </c>
      <c r="K2575" s="25" t="s">
        <v>65</v>
      </c>
      <c r="L2575" s="25" t="s">
        <v>586</v>
      </c>
      <c r="M2575" s="25" t="s">
        <v>67</v>
      </c>
      <c r="N2575" s="26">
        <v>70554.460000000006</v>
      </c>
      <c r="O2575" s="26">
        <v>98113.96</v>
      </c>
      <c r="P2575" s="27">
        <v>27559.5</v>
      </c>
      <c r="Q2575" s="28">
        <v>0.39061315188295676</v>
      </c>
      <c r="R2575" s="29">
        <v>10527.95</v>
      </c>
      <c r="S2575" s="29">
        <v>16728.11</v>
      </c>
      <c r="T2575" s="30">
        <v>6200.16</v>
      </c>
      <c r="U2575" s="31">
        <v>0.58892376958477188</v>
      </c>
      <c r="V2575" s="26">
        <v>26783.64</v>
      </c>
      <c r="W2575" s="26">
        <v>22370.74</v>
      </c>
      <c r="X2575" s="27">
        <v>-4412.8999999999978</v>
      </c>
      <c r="Y2575" s="28">
        <v>-0.16476102576050147</v>
      </c>
      <c r="Z2575" s="29">
        <v>3060.75</v>
      </c>
      <c r="AA2575" s="29">
        <v>1878</v>
      </c>
      <c r="AB2575" s="30">
        <v>-1182.75</v>
      </c>
      <c r="AC2575" s="32">
        <v>-0.38642489585885814</v>
      </c>
      <c r="AD2575" s="26">
        <v>22657.95</v>
      </c>
      <c r="AE2575" s="26">
        <v>53678.01</v>
      </c>
      <c r="AF2575" s="27">
        <v>31020.06</v>
      </c>
      <c r="AG2575" s="33">
        <v>1.3690585423659245</v>
      </c>
      <c r="AH2575" s="34">
        <v>172.5</v>
      </c>
      <c r="AI2575" s="34">
        <v>219.5</v>
      </c>
      <c r="AJ2575" s="34">
        <v>47</v>
      </c>
      <c r="AK2575" s="32">
        <v>0.27246376811594203</v>
      </c>
      <c r="AL2575" s="35">
        <v>43782.041655092595</v>
      </c>
      <c r="AM2575" s="16"/>
    </row>
    <row r="2576" spans="1:39" ht="90.75" hidden="1" x14ac:dyDescent="0.25">
      <c r="A2576" s="25" t="s">
        <v>571</v>
      </c>
      <c r="B2576" s="25" t="s">
        <v>1040</v>
      </c>
      <c r="C2576" s="39">
        <v>452716</v>
      </c>
      <c r="D2576" s="25" t="s">
        <v>2785</v>
      </c>
      <c r="E2576" s="25" t="s">
        <v>53</v>
      </c>
      <c r="F2576" s="25" t="s">
        <v>54</v>
      </c>
      <c r="G2576" s="25" t="s">
        <v>289</v>
      </c>
      <c r="H2576" s="17"/>
      <c r="I2576" s="17"/>
      <c r="J2576" s="25" t="s">
        <v>576</v>
      </c>
      <c r="K2576" s="25" t="s">
        <v>65</v>
      </c>
      <c r="L2576" s="25" t="s">
        <v>824</v>
      </c>
      <c r="M2576" s="25" t="s">
        <v>2737</v>
      </c>
      <c r="N2576" s="26">
        <v>1789407</v>
      </c>
      <c r="O2576" s="26">
        <v>1924453</v>
      </c>
      <c r="P2576" s="27">
        <v>135046</v>
      </c>
      <c r="Q2576" s="28">
        <v>7.546969470891754E-2</v>
      </c>
      <c r="R2576" s="29">
        <v>622507</v>
      </c>
      <c r="S2576" s="29">
        <v>54597</v>
      </c>
      <c r="T2576" s="30">
        <v>-567910</v>
      </c>
      <c r="U2576" s="31">
        <v>-0.91229496214500394</v>
      </c>
      <c r="V2576" s="26">
        <v>714594</v>
      </c>
      <c r="W2576" s="26">
        <v>608653</v>
      </c>
      <c r="X2576" s="27">
        <v>-105941</v>
      </c>
      <c r="Y2576" s="28">
        <v>-0.14825341382659243</v>
      </c>
      <c r="Z2576" s="29">
        <v>220626</v>
      </c>
      <c r="AA2576" s="29">
        <v>17823</v>
      </c>
      <c r="AB2576" s="30">
        <v>-202803</v>
      </c>
      <c r="AC2576" s="32">
        <v>-0.91921623018139298</v>
      </c>
      <c r="AD2576" s="26">
        <v>231680</v>
      </c>
      <c r="AE2576" s="26">
        <v>19293</v>
      </c>
      <c r="AF2576" s="27">
        <v>-212387</v>
      </c>
      <c r="AG2576" s="33">
        <v>-0.91672565607734802</v>
      </c>
      <c r="AH2576" s="34">
        <v>9716</v>
      </c>
      <c r="AI2576" s="34">
        <v>11036.5</v>
      </c>
      <c r="AJ2576" s="34">
        <v>1320.5</v>
      </c>
      <c r="AK2576" s="32">
        <v>0.1359098394400988</v>
      </c>
      <c r="AL2576" s="35">
        <v>43662.041655092595</v>
      </c>
      <c r="AM2576" s="16"/>
    </row>
    <row r="2577" spans="1:39" ht="57.75" hidden="1" x14ac:dyDescent="0.25">
      <c r="A2577" s="25" t="s">
        <v>571</v>
      </c>
      <c r="B2577" s="25" t="s">
        <v>1040</v>
      </c>
      <c r="C2577" s="39">
        <v>452718</v>
      </c>
      <c r="D2577" s="25" t="s">
        <v>3017</v>
      </c>
      <c r="E2577" s="25" t="s">
        <v>53</v>
      </c>
      <c r="F2577" s="25" t="s">
        <v>54</v>
      </c>
      <c r="G2577" s="25" t="s">
        <v>289</v>
      </c>
      <c r="H2577" s="17"/>
      <c r="I2577" s="17"/>
      <c r="J2577" s="25" t="s">
        <v>576</v>
      </c>
      <c r="K2577" s="25" t="s">
        <v>65</v>
      </c>
      <c r="L2577" s="25" t="s">
        <v>577</v>
      </c>
      <c r="M2577" s="25" t="s">
        <v>2831</v>
      </c>
      <c r="N2577" s="26">
        <v>105908</v>
      </c>
      <c r="O2577" s="26">
        <v>115666</v>
      </c>
      <c r="P2577" s="27">
        <v>9758</v>
      </c>
      <c r="Q2577" s="28">
        <v>9.2136571363825207E-2</v>
      </c>
      <c r="R2577" s="29">
        <v>8309</v>
      </c>
      <c r="S2577" s="29">
        <v>13845</v>
      </c>
      <c r="T2577" s="30">
        <v>5536</v>
      </c>
      <c r="U2577" s="31">
        <v>0.66626549524611867</v>
      </c>
      <c r="V2577" s="26">
        <v>0</v>
      </c>
      <c r="W2577" s="26">
        <v>11324</v>
      </c>
      <c r="X2577" s="27">
        <v>11324</v>
      </c>
      <c r="Y2577" s="18"/>
      <c r="Z2577" s="29">
        <v>1672</v>
      </c>
      <c r="AA2577" s="29">
        <v>0</v>
      </c>
      <c r="AB2577" s="30">
        <v>-1672</v>
      </c>
      <c r="AC2577" s="32">
        <v>-1</v>
      </c>
      <c r="AD2577" s="26">
        <v>95927</v>
      </c>
      <c r="AE2577" s="26">
        <v>90497</v>
      </c>
      <c r="AF2577" s="27">
        <v>-5430</v>
      </c>
      <c r="AG2577" s="33">
        <v>-5.6605543798930437E-2</v>
      </c>
      <c r="AH2577" s="34">
        <v>100</v>
      </c>
      <c r="AI2577" s="34">
        <v>101.5</v>
      </c>
      <c r="AJ2577" s="34">
        <v>1.5</v>
      </c>
      <c r="AK2577" s="32">
        <v>1.4999999999999999E-2</v>
      </c>
      <c r="AL2577" s="35">
        <v>43785.041655092595</v>
      </c>
      <c r="AM2577" s="16"/>
    </row>
    <row r="2578" spans="1:39" ht="74.25" hidden="1" x14ac:dyDescent="0.25">
      <c r="A2578" s="25" t="s">
        <v>571</v>
      </c>
      <c r="B2578" s="25" t="s">
        <v>51</v>
      </c>
      <c r="C2578" s="39">
        <v>452719</v>
      </c>
      <c r="D2578" s="25" t="s">
        <v>2812</v>
      </c>
      <c r="E2578" s="25" t="s">
        <v>53</v>
      </c>
      <c r="F2578" s="25" t="s">
        <v>54</v>
      </c>
      <c r="G2578" s="25" t="s">
        <v>289</v>
      </c>
      <c r="H2578" s="25" t="s">
        <v>56</v>
      </c>
      <c r="I2578" s="25" t="s">
        <v>56</v>
      </c>
      <c r="J2578" s="25" t="s">
        <v>145</v>
      </c>
      <c r="K2578" s="25" t="s">
        <v>65</v>
      </c>
      <c r="L2578" s="25" t="s">
        <v>780</v>
      </c>
      <c r="M2578" s="25" t="s">
        <v>574</v>
      </c>
      <c r="N2578" s="26">
        <v>55486.38</v>
      </c>
      <c r="O2578" s="26">
        <v>27032.560000000001</v>
      </c>
      <c r="P2578" s="27">
        <v>-28453.819999999996</v>
      </c>
      <c r="Q2578" s="28">
        <v>-0.51280728712163237</v>
      </c>
      <c r="R2578" s="29">
        <v>14231.25</v>
      </c>
      <c r="S2578" s="29">
        <v>6295.34</v>
      </c>
      <c r="T2578" s="30">
        <v>-7935.91</v>
      </c>
      <c r="U2578" s="31">
        <v>-0.55763970136144048</v>
      </c>
      <c r="V2578" s="26">
        <v>1630.65</v>
      </c>
      <c r="W2578" s="26">
        <v>62.79</v>
      </c>
      <c r="X2578" s="27">
        <v>-1567.8600000000001</v>
      </c>
      <c r="Y2578" s="28">
        <v>-0.96149388280746939</v>
      </c>
      <c r="Z2578" s="29">
        <v>308.7</v>
      </c>
      <c r="AA2578" s="29">
        <v>353</v>
      </c>
      <c r="AB2578" s="30">
        <v>44.300000000000011</v>
      </c>
      <c r="AC2578" s="32">
        <v>0.14350502105604152</v>
      </c>
      <c r="AD2578" s="26">
        <v>39315.78</v>
      </c>
      <c r="AE2578" s="26">
        <v>20321.43</v>
      </c>
      <c r="AF2578" s="27">
        <v>-18994.349999999999</v>
      </c>
      <c r="AG2578" s="33">
        <v>-0.48312280717818645</v>
      </c>
      <c r="AH2578" s="34">
        <v>37.800000000000011</v>
      </c>
      <c r="AI2578" s="34">
        <v>20</v>
      </c>
      <c r="AJ2578" s="34">
        <v>-17.800000000000011</v>
      </c>
      <c r="AK2578" s="32">
        <v>-0.47089947089947104</v>
      </c>
      <c r="AL2578" s="35">
        <v>44239.041666666664</v>
      </c>
      <c r="AM2578" s="16"/>
    </row>
    <row r="2579" spans="1:39" ht="49.5" hidden="1" x14ac:dyDescent="0.25">
      <c r="A2579" s="25" t="s">
        <v>571</v>
      </c>
      <c r="B2579" s="25" t="s">
        <v>1043</v>
      </c>
      <c r="C2579" s="39">
        <v>452722</v>
      </c>
      <c r="D2579" s="25" t="s">
        <v>3425</v>
      </c>
      <c r="E2579" s="25" t="s">
        <v>53</v>
      </c>
      <c r="F2579" s="25" t="s">
        <v>54</v>
      </c>
      <c r="G2579" s="25" t="s">
        <v>289</v>
      </c>
      <c r="H2579" s="25" t="s">
        <v>56</v>
      </c>
      <c r="I2579" s="25" t="s">
        <v>56</v>
      </c>
      <c r="J2579" s="25" t="s">
        <v>576</v>
      </c>
      <c r="K2579" s="25" t="s">
        <v>58</v>
      </c>
      <c r="L2579" s="25" t="s">
        <v>1045</v>
      </c>
      <c r="M2579" s="25" t="s">
        <v>663</v>
      </c>
      <c r="N2579" s="26">
        <v>1230570.1299999999</v>
      </c>
      <c r="O2579" s="26">
        <v>1176859.3899999999</v>
      </c>
      <c r="P2579" s="27">
        <v>-53710.739999999991</v>
      </c>
      <c r="Q2579" s="28">
        <v>-4.3647037003896716E-2</v>
      </c>
      <c r="R2579" s="29">
        <v>16746.27</v>
      </c>
      <c r="S2579" s="29">
        <v>98095.31</v>
      </c>
      <c r="T2579" s="30">
        <v>81349.039999999994</v>
      </c>
      <c r="U2579" s="31">
        <v>4.8577408581134778</v>
      </c>
      <c r="V2579" s="26">
        <v>307257.13</v>
      </c>
      <c r="W2579" s="26">
        <v>0</v>
      </c>
      <c r="X2579" s="27">
        <v>-307257.13</v>
      </c>
      <c r="Y2579" s="28">
        <v>-1</v>
      </c>
      <c r="Z2579" s="29">
        <v>1400</v>
      </c>
      <c r="AA2579" s="29">
        <v>28</v>
      </c>
      <c r="AB2579" s="30">
        <v>-1372</v>
      </c>
      <c r="AC2579" s="32">
        <v>-0.98</v>
      </c>
      <c r="AD2579" s="26">
        <v>905166.73</v>
      </c>
      <c r="AE2579" s="26">
        <v>1078736.08</v>
      </c>
      <c r="AF2579" s="27">
        <v>173569.35000000009</v>
      </c>
      <c r="AG2579" s="33">
        <v>0.19175400978336896</v>
      </c>
      <c r="AH2579" s="34">
        <v>224</v>
      </c>
      <c r="AI2579" s="34">
        <v>137</v>
      </c>
      <c r="AJ2579" s="34">
        <v>-87</v>
      </c>
      <c r="AK2579" s="32">
        <v>-0.38839285714285715</v>
      </c>
      <c r="AL2579" s="35">
        <v>44126.041666666664</v>
      </c>
      <c r="AM2579" s="16"/>
    </row>
    <row r="2580" spans="1:39" ht="49.5" hidden="1" x14ac:dyDescent="0.25">
      <c r="A2580" s="25" t="s">
        <v>571</v>
      </c>
      <c r="B2580" s="25" t="s">
        <v>1043</v>
      </c>
      <c r="C2580" s="39">
        <v>452723</v>
      </c>
      <c r="D2580" s="25" t="s">
        <v>2841</v>
      </c>
      <c r="E2580" s="25" t="s">
        <v>53</v>
      </c>
      <c r="F2580" s="25" t="s">
        <v>54</v>
      </c>
      <c r="G2580" s="25" t="s">
        <v>79</v>
      </c>
      <c r="H2580" s="25" t="s">
        <v>56</v>
      </c>
      <c r="I2580" s="25" t="s">
        <v>56</v>
      </c>
      <c r="J2580" s="25" t="s">
        <v>576</v>
      </c>
      <c r="K2580" s="25" t="s">
        <v>58</v>
      </c>
      <c r="L2580" s="25" t="s">
        <v>1045</v>
      </c>
      <c r="M2580" s="25" t="s">
        <v>663</v>
      </c>
      <c r="N2580" s="26">
        <v>2963096.23</v>
      </c>
      <c r="O2580" s="26">
        <v>2858665.9</v>
      </c>
      <c r="P2580" s="27">
        <v>-104430.33000000007</v>
      </c>
      <c r="Q2580" s="28">
        <v>-3.5243651199272752E-2</v>
      </c>
      <c r="R2580" s="29">
        <v>47080.67</v>
      </c>
      <c r="S2580" s="29">
        <v>244618.15</v>
      </c>
      <c r="T2580" s="30">
        <v>197537.47999999998</v>
      </c>
      <c r="U2580" s="31">
        <v>4.1957236377477205</v>
      </c>
      <c r="V2580" s="26">
        <v>0</v>
      </c>
      <c r="W2580" s="26">
        <v>8931.99</v>
      </c>
      <c r="X2580" s="27">
        <v>8931.99</v>
      </c>
      <c r="Y2580" s="18"/>
      <c r="Z2580" s="29">
        <v>4760</v>
      </c>
      <c r="AA2580" s="29">
        <v>765.24</v>
      </c>
      <c r="AB2580" s="30">
        <v>-3994.76</v>
      </c>
      <c r="AC2580" s="32">
        <v>-0.83923529411764708</v>
      </c>
      <c r="AD2580" s="26">
        <v>2911255.56</v>
      </c>
      <c r="AE2580" s="26">
        <v>2593920.2200000002</v>
      </c>
      <c r="AF2580" s="27">
        <v>-317335.33999999985</v>
      </c>
      <c r="AG2580" s="33">
        <v>-0.10900291419280272</v>
      </c>
      <c r="AH2580" s="34">
        <v>680</v>
      </c>
      <c r="AI2580" s="34">
        <v>166</v>
      </c>
      <c r="AJ2580" s="34">
        <v>-514</v>
      </c>
      <c r="AK2580" s="32">
        <v>-0.75588235294117645</v>
      </c>
      <c r="AL2580" s="35">
        <v>44180.041666666664</v>
      </c>
      <c r="AM2580" s="16"/>
    </row>
    <row r="2581" spans="1:39" ht="66" hidden="1" x14ac:dyDescent="0.25">
      <c r="A2581" s="25" t="s">
        <v>571</v>
      </c>
      <c r="B2581" s="25" t="s">
        <v>1136</v>
      </c>
      <c r="C2581" s="39">
        <v>452725</v>
      </c>
      <c r="D2581" s="25" t="s">
        <v>4875</v>
      </c>
      <c r="E2581" s="25" t="s">
        <v>53</v>
      </c>
      <c r="F2581" s="25" t="s">
        <v>63</v>
      </c>
      <c r="G2581" s="25" t="s">
        <v>56</v>
      </c>
      <c r="H2581" s="17"/>
      <c r="I2581" s="17"/>
      <c r="J2581" s="25" t="s">
        <v>576</v>
      </c>
      <c r="K2581" s="25" t="s">
        <v>65</v>
      </c>
      <c r="L2581" s="25" t="s">
        <v>577</v>
      </c>
      <c r="M2581" s="25" t="s">
        <v>127</v>
      </c>
      <c r="N2581" s="26">
        <v>0</v>
      </c>
      <c r="O2581" s="26">
        <v>0</v>
      </c>
      <c r="P2581" s="27">
        <v>0</v>
      </c>
      <c r="Q2581" s="18"/>
      <c r="R2581" s="29">
        <v>0</v>
      </c>
      <c r="S2581" s="29">
        <v>0</v>
      </c>
      <c r="T2581" s="30">
        <v>0</v>
      </c>
      <c r="U2581" s="19"/>
      <c r="V2581" s="26">
        <v>0</v>
      </c>
      <c r="W2581" s="26">
        <v>0</v>
      </c>
      <c r="X2581" s="27">
        <v>0</v>
      </c>
      <c r="Y2581" s="18"/>
      <c r="Z2581" s="29">
        <v>0</v>
      </c>
      <c r="AA2581" s="29">
        <v>0</v>
      </c>
      <c r="AB2581" s="30">
        <v>0</v>
      </c>
      <c r="AC2581" s="19"/>
      <c r="AD2581" s="26">
        <v>0</v>
      </c>
      <c r="AE2581" s="26">
        <v>0</v>
      </c>
      <c r="AF2581" s="27">
        <v>0</v>
      </c>
      <c r="AG2581" s="18"/>
      <c r="AH2581" s="34">
        <v>0</v>
      </c>
      <c r="AI2581" s="34">
        <v>0</v>
      </c>
      <c r="AJ2581" s="34">
        <v>0</v>
      </c>
      <c r="AK2581" s="19"/>
      <c r="AL2581" s="35">
        <v>43785.041655092595</v>
      </c>
      <c r="AM2581" s="16"/>
    </row>
    <row r="2582" spans="1:39" ht="66" hidden="1" x14ac:dyDescent="0.25">
      <c r="A2582" s="25" t="s">
        <v>571</v>
      </c>
      <c r="B2582" s="25" t="s">
        <v>1040</v>
      </c>
      <c r="C2582" s="39">
        <v>452726</v>
      </c>
      <c r="D2582" s="25" t="s">
        <v>3018</v>
      </c>
      <c r="E2582" s="25" t="s">
        <v>53</v>
      </c>
      <c r="F2582" s="25" t="s">
        <v>54</v>
      </c>
      <c r="G2582" s="25" t="s">
        <v>289</v>
      </c>
      <c r="H2582" s="17"/>
      <c r="I2582" s="17"/>
      <c r="J2582" s="25" t="s">
        <v>576</v>
      </c>
      <c r="K2582" s="25" t="s">
        <v>65</v>
      </c>
      <c r="L2582" s="25" t="s">
        <v>577</v>
      </c>
      <c r="M2582" s="25" t="s">
        <v>2831</v>
      </c>
      <c r="N2582" s="26">
        <v>168626</v>
      </c>
      <c r="O2582" s="26">
        <v>172691</v>
      </c>
      <c r="P2582" s="27">
        <v>4065</v>
      </c>
      <c r="Q2582" s="28">
        <v>2.4106602777744832E-2</v>
      </c>
      <c r="R2582" s="29">
        <v>9548</v>
      </c>
      <c r="S2582" s="29">
        <v>18880</v>
      </c>
      <c r="T2582" s="30">
        <v>9332</v>
      </c>
      <c r="U2582" s="31">
        <v>0.97737746124842895</v>
      </c>
      <c r="V2582" s="26">
        <v>0</v>
      </c>
      <c r="W2582" s="26">
        <v>5820</v>
      </c>
      <c r="X2582" s="27">
        <v>5820</v>
      </c>
      <c r="Y2582" s="18"/>
      <c r="Z2582" s="29">
        <v>2207</v>
      </c>
      <c r="AA2582" s="29">
        <v>0</v>
      </c>
      <c r="AB2582" s="30">
        <v>-2207</v>
      </c>
      <c r="AC2582" s="32">
        <v>-1</v>
      </c>
      <c r="AD2582" s="26">
        <v>156871</v>
      </c>
      <c r="AE2582" s="26">
        <v>147991</v>
      </c>
      <c r="AF2582" s="27">
        <v>-8880</v>
      </c>
      <c r="AG2582" s="33">
        <v>-5.6607021055516953E-2</v>
      </c>
      <c r="AH2582" s="34">
        <v>116</v>
      </c>
      <c r="AI2582" s="34">
        <v>103.25</v>
      </c>
      <c r="AJ2582" s="34">
        <v>-12.75</v>
      </c>
      <c r="AK2582" s="32">
        <v>-0.10991379310344827</v>
      </c>
      <c r="AL2582" s="35">
        <v>43785.041655092595</v>
      </c>
      <c r="AM2582" s="16"/>
    </row>
    <row r="2583" spans="1:39" ht="66" hidden="1" x14ac:dyDescent="0.25">
      <c r="A2583" s="25" t="s">
        <v>571</v>
      </c>
      <c r="B2583" s="25" t="s">
        <v>1040</v>
      </c>
      <c r="C2583" s="39">
        <v>452732</v>
      </c>
      <c r="D2583" s="25" t="s">
        <v>2774</v>
      </c>
      <c r="E2583" s="25" t="s">
        <v>53</v>
      </c>
      <c r="F2583" s="25" t="s">
        <v>54</v>
      </c>
      <c r="G2583" s="25" t="s">
        <v>289</v>
      </c>
      <c r="H2583" s="17"/>
      <c r="I2583" s="17"/>
      <c r="J2583" s="17"/>
      <c r="K2583" s="25" t="s">
        <v>65</v>
      </c>
      <c r="L2583" s="25" t="s">
        <v>637</v>
      </c>
      <c r="M2583" s="25" t="s">
        <v>67</v>
      </c>
      <c r="N2583" s="26">
        <v>18947.27</v>
      </c>
      <c r="O2583" s="26">
        <v>213059.44</v>
      </c>
      <c r="P2583" s="27">
        <v>194112.17</v>
      </c>
      <c r="Q2583" s="28">
        <v>10.244862188589702</v>
      </c>
      <c r="R2583" s="29">
        <v>13331.8</v>
      </c>
      <c r="S2583" s="29">
        <v>21299.74</v>
      </c>
      <c r="T2583" s="30">
        <v>7967.9400000000023</v>
      </c>
      <c r="U2583" s="31">
        <v>0.59766423138660962</v>
      </c>
      <c r="V2583" s="26">
        <v>3663.98</v>
      </c>
      <c r="W2583" s="26">
        <v>0</v>
      </c>
      <c r="X2583" s="27">
        <v>-3663.98</v>
      </c>
      <c r="Y2583" s="28">
        <v>-1</v>
      </c>
      <c r="Z2583" s="29">
        <v>1951.49</v>
      </c>
      <c r="AA2583" s="29">
        <v>1351</v>
      </c>
      <c r="AB2583" s="30">
        <v>-600.49</v>
      </c>
      <c r="AC2583" s="32">
        <v>-0.30770846891349685</v>
      </c>
      <c r="AD2583" s="26">
        <v>0</v>
      </c>
      <c r="AE2583" s="26">
        <v>0</v>
      </c>
      <c r="AF2583" s="27">
        <v>0</v>
      </c>
      <c r="AG2583" s="18"/>
      <c r="AH2583" s="34">
        <v>178.28</v>
      </c>
      <c r="AI2583" s="34">
        <v>320.5</v>
      </c>
      <c r="AJ2583" s="34">
        <v>142.22</v>
      </c>
      <c r="AK2583" s="32">
        <v>0.79773390172761949</v>
      </c>
      <c r="AL2583" s="35">
        <v>43817.041655092595</v>
      </c>
      <c r="AM2583" s="16"/>
    </row>
    <row r="2584" spans="1:39" ht="41.25" hidden="1" x14ac:dyDescent="0.25">
      <c r="A2584" s="25" t="s">
        <v>571</v>
      </c>
      <c r="B2584" s="25" t="s">
        <v>1043</v>
      </c>
      <c r="C2584" s="39">
        <v>452736</v>
      </c>
      <c r="D2584" s="25" t="s">
        <v>2951</v>
      </c>
      <c r="E2584" s="25" t="s">
        <v>53</v>
      </c>
      <c r="F2584" s="25" t="s">
        <v>63</v>
      </c>
      <c r="G2584" s="25" t="s">
        <v>56</v>
      </c>
      <c r="H2584" s="17"/>
      <c r="I2584" s="17"/>
      <c r="J2584" s="25" t="s">
        <v>2779</v>
      </c>
      <c r="K2584" s="25" t="s">
        <v>65</v>
      </c>
      <c r="L2584" s="25" t="s">
        <v>1045</v>
      </c>
      <c r="M2584" s="25" t="s">
        <v>127</v>
      </c>
      <c r="N2584" s="26">
        <v>0</v>
      </c>
      <c r="O2584" s="26">
        <v>0</v>
      </c>
      <c r="P2584" s="27">
        <v>0</v>
      </c>
      <c r="Q2584" s="18"/>
      <c r="R2584" s="29">
        <v>0</v>
      </c>
      <c r="S2584" s="29">
        <v>0</v>
      </c>
      <c r="T2584" s="30">
        <v>0</v>
      </c>
      <c r="U2584" s="19"/>
      <c r="V2584" s="26">
        <v>0</v>
      </c>
      <c r="W2584" s="26">
        <v>0</v>
      </c>
      <c r="X2584" s="27">
        <v>0</v>
      </c>
      <c r="Y2584" s="18"/>
      <c r="Z2584" s="29">
        <v>0</v>
      </c>
      <c r="AA2584" s="29">
        <v>0</v>
      </c>
      <c r="AB2584" s="30">
        <v>0</v>
      </c>
      <c r="AC2584" s="19"/>
      <c r="AD2584" s="26">
        <v>0</v>
      </c>
      <c r="AE2584" s="26">
        <v>0</v>
      </c>
      <c r="AF2584" s="27">
        <v>0</v>
      </c>
      <c r="AG2584" s="18"/>
      <c r="AH2584" s="34">
        <v>0</v>
      </c>
      <c r="AI2584" s="34">
        <v>0</v>
      </c>
      <c r="AJ2584" s="34">
        <v>0</v>
      </c>
      <c r="AK2584" s="19"/>
      <c r="AL2584" s="35">
        <v>44390.041666666664</v>
      </c>
      <c r="AM2584" s="16"/>
    </row>
    <row r="2585" spans="1:39" ht="49.5" hidden="1" x14ac:dyDescent="0.25">
      <c r="A2585" s="25" t="s">
        <v>571</v>
      </c>
      <c r="B2585" s="25" t="s">
        <v>1040</v>
      </c>
      <c r="C2585" s="39">
        <v>452751</v>
      </c>
      <c r="D2585" s="25" t="s">
        <v>2824</v>
      </c>
      <c r="E2585" s="25" t="s">
        <v>53</v>
      </c>
      <c r="F2585" s="25" t="s">
        <v>54</v>
      </c>
      <c r="G2585" s="25" t="s">
        <v>289</v>
      </c>
      <c r="H2585" s="17"/>
      <c r="I2585" s="17"/>
      <c r="J2585" s="25" t="s">
        <v>576</v>
      </c>
      <c r="K2585" s="25" t="s">
        <v>65</v>
      </c>
      <c r="L2585" s="25" t="s">
        <v>611</v>
      </c>
      <c r="M2585" s="25" t="s">
        <v>596</v>
      </c>
      <c r="N2585" s="26">
        <v>363086</v>
      </c>
      <c r="O2585" s="26">
        <v>458807.41</v>
      </c>
      <c r="P2585" s="27">
        <v>95721.409999999974</v>
      </c>
      <c r="Q2585" s="28">
        <v>0.26363288587276834</v>
      </c>
      <c r="R2585" s="29">
        <v>115661</v>
      </c>
      <c r="S2585" s="29">
        <v>25535.91</v>
      </c>
      <c r="T2585" s="30">
        <v>-90125.09</v>
      </c>
      <c r="U2585" s="31">
        <v>-0.77921762737655731</v>
      </c>
      <c r="V2585" s="26">
        <v>137059</v>
      </c>
      <c r="W2585" s="26">
        <v>169967.59</v>
      </c>
      <c r="X2585" s="27">
        <v>32908.589999999997</v>
      </c>
      <c r="Y2585" s="28">
        <v>0.24010528312624488</v>
      </c>
      <c r="Z2585" s="29">
        <v>42762</v>
      </c>
      <c r="AA2585" s="29">
        <v>0</v>
      </c>
      <c r="AB2585" s="30">
        <v>-42762</v>
      </c>
      <c r="AC2585" s="32">
        <v>-1</v>
      </c>
      <c r="AD2585" s="26">
        <v>67604</v>
      </c>
      <c r="AE2585" s="26">
        <v>263303.90999999997</v>
      </c>
      <c r="AF2585" s="27">
        <v>195699.90999999997</v>
      </c>
      <c r="AG2585" s="33">
        <v>2.8947977930299977</v>
      </c>
      <c r="AH2585" s="34">
        <v>899</v>
      </c>
      <c r="AI2585" s="34">
        <v>139.5</v>
      </c>
      <c r="AJ2585" s="34">
        <v>-759.5</v>
      </c>
      <c r="AK2585" s="32">
        <v>-0.84482758620689657</v>
      </c>
      <c r="AL2585" s="35">
        <v>43798.041655092595</v>
      </c>
      <c r="AM2585" s="16"/>
    </row>
    <row r="2586" spans="1:39" ht="82.5" hidden="1" x14ac:dyDescent="0.25">
      <c r="A2586" s="25" t="s">
        <v>571</v>
      </c>
      <c r="B2586" s="25" t="s">
        <v>51</v>
      </c>
      <c r="C2586" s="39">
        <v>452753</v>
      </c>
      <c r="D2586" s="25" t="s">
        <v>2744</v>
      </c>
      <c r="E2586" s="25" t="s">
        <v>53</v>
      </c>
      <c r="F2586" s="25" t="s">
        <v>54</v>
      </c>
      <c r="G2586" s="25" t="s">
        <v>289</v>
      </c>
      <c r="H2586" s="25" t="s">
        <v>56</v>
      </c>
      <c r="I2586" s="25" t="s">
        <v>56</v>
      </c>
      <c r="J2586" s="25" t="s">
        <v>1159</v>
      </c>
      <c r="K2586" s="25" t="s">
        <v>65</v>
      </c>
      <c r="L2586" s="25" t="s">
        <v>1247</v>
      </c>
      <c r="M2586" s="25" t="s">
        <v>663</v>
      </c>
      <c r="N2586" s="26">
        <v>1554201.75</v>
      </c>
      <c r="O2586" s="26">
        <v>1738111.65</v>
      </c>
      <c r="P2586" s="27">
        <v>183909.89999999991</v>
      </c>
      <c r="Q2586" s="28">
        <v>0.11833077655458817</v>
      </c>
      <c r="R2586" s="29">
        <v>7756.92</v>
      </c>
      <c r="S2586" s="29">
        <v>128083.81</v>
      </c>
      <c r="T2586" s="30">
        <v>120326.89</v>
      </c>
      <c r="U2586" s="31">
        <v>15.51219942967054</v>
      </c>
      <c r="V2586" s="26">
        <v>85878.6</v>
      </c>
      <c r="W2586" s="26">
        <v>99344.97</v>
      </c>
      <c r="X2586" s="27">
        <v>13466.369999999995</v>
      </c>
      <c r="Y2586" s="28">
        <v>0.15680705088345634</v>
      </c>
      <c r="Z2586" s="29">
        <v>0</v>
      </c>
      <c r="AA2586" s="29">
        <v>543.72</v>
      </c>
      <c r="AB2586" s="30">
        <v>543.72</v>
      </c>
      <c r="AC2586" s="19"/>
      <c r="AD2586" s="26">
        <v>1460566.23</v>
      </c>
      <c r="AE2586" s="26">
        <v>1487990.76</v>
      </c>
      <c r="AF2586" s="27">
        <v>27424.530000000028</v>
      </c>
      <c r="AG2586" s="33">
        <v>1.8776642535409043E-2</v>
      </c>
      <c r="AH2586" s="34">
        <v>57</v>
      </c>
      <c r="AI2586" s="34">
        <v>59</v>
      </c>
      <c r="AJ2586" s="34">
        <v>2</v>
      </c>
      <c r="AK2586" s="32">
        <v>3.5087719298245612E-2</v>
      </c>
      <c r="AL2586" s="35">
        <v>44218.041666666664</v>
      </c>
      <c r="AM2586" s="16"/>
    </row>
    <row r="2587" spans="1:39" ht="99" hidden="1" x14ac:dyDescent="0.25">
      <c r="A2587" s="25" t="s">
        <v>571</v>
      </c>
      <c r="B2587" s="25" t="s">
        <v>1136</v>
      </c>
      <c r="C2587" s="39">
        <v>452764</v>
      </c>
      <c r="D2587" s="25" t="s">
        <v>5273</v>
      </c>
      <c r="E2587" s="25" t="s">
        <v>171</v>
      </c>
      <c r="F2587" s="25" t="s">
        <v>248</v>
      </c>
      <c r="G2587" s="17"/>
      <c r="H2587" s="17"/>
      <c r="I2587" s="17"/>
      <c r="J2587" s="25" t="s">
        <v>3827</v>
      </c>
      <c r="K2587" s="25" t="s">
        <v>65</v>
      </c>
      <c r="L2587" s="25" t="s">
        <v>1247</v>
      </c>
      <c r="M2587" s="25" t="s">
        <v>663</v>
      </c>
      <c r="N2587" s="26">
        <v>3438125.12</v>
      </c>
      <c r="O2587" s="26">
        <v>2964956.94</v>
      </c>
      <c r="P2587" s="27">
        <v>-473168.18000000017</v>
      </c>
      <c r="Q2587" s="28">
        <v>-0.13762389775971856</v>
      </c>
      <c r="R2587" s="29">
        <v>290958.48</v>
      </c>
      <c r="S2587" s="29">
        <v>43775</v>
      </c>
      <c r="T2587" s="30">
        <v>-247183.47999999998</v>
      </c>
      <c r="U2587" s="31">
        <v>-0.84954898032186588</v>
      </c>
      <c r="V2587" s="26">
        <v>116779</v>
      </c>
      <c r="W2587" s="26">
        <v>118112.8</v>
      </c>
      <c r="X2587" s="27">
        <v>1333.8000000000029</v>
      </c>
      <c r="Y2587" s="28">
        <v>1.1421574084381634E-2</v>
      </c>
      <c r="Z2587" s="29">
        <v>0</v>
      </c>
      <c r="AA2587" s="29">
        <v>774</v>
      </c>
      <c r="AB2587" s="30">
        <v>774</v>
      </c>
      <c r="AC2587" s="19"/>
      <c r="AD2587" s="26">
        <v>3030387.64</v>
      </c>
      <c r="AE2587" s="26">
        <v>2778197.45</v>
      </c>
      <c r="AF2587" s="27">
        <v>-252190.18999999994</v>
      </c>
      <c r="AG2587" s="33">
        <v>-8.3220439085476189E-2</v>
      </c>
      <c r="AH2587" s="34">
        <v>45</v>
      </c>
      <c r="AI2587" s="34">
        <v>111.5</v>
      </c>
      <c r="AJ2587" s="34">
        <v>66.5</v>
      </c>
      <c r="AK2587" s="32">
        <v>1.4777777777777779</v>
      </c>
      <c r="AL2587" s="35">
        <v>44833.041666666664</v>
      </c>
      <c r="AM2587" s="16"/>
    </row>
    <row r="2588" spans="1:39" ht="49.5" hidden="1" x14ac:dyDescent="0.25">
      <c r="A2588" s="25" t="s">
        <v>571</v>
      </c>
      <c r="B2588" s="25" t="s">
        <v>1040</v>
      </c>
      <c r="C2588" s="39">
        <v>452784</v>
      </c>
      <c r="D2588" s="25" t="s">
        <v>2892</v>
      </c>
      <c r="E2588" s="25" t="s">
        <v>53</v>
      </c>
      <c r="F2588" s="25" t="s">
        <v>54</v>
      </c>
      <c r="G2588" s="25" t="s">
        <v>289</v>
      </c>
      <c r="H2588" s="17"/>
      <c r="I2588" s="17"/>
      <c r="J2588" s="25" t="s">
        <v>85</v>
      </c>
      <c r="K2588" s="25" t="s">
        <v>65</v>
      </c>
      <c r="L2588" s="25" t="s">
        <v>600</v>
      </c>
      <c r="M2588" s="25" t="s">
        <v>67</v>
      </c>
      <c r="N2588" s="26">
        <v>79565.905352000002</v>
      </c>
      <c r="O2588" s="26">
        <v>724123.16</v>
      </c>
      <c r="P2588" s="27">
        <v>644557.254648</v>
      </c>
      <c r="Q2588" s="28">
        <v>8.1009227733471416</v>
      </c>
      <c r="R2588" s="29">
        <v>42417.655317999997</v>
      </c>
      <c r="S2588" s="29">
        <v>11250.07</v>
      </c>
      <c r="T2588" s="30">
        <v>-31167.585317999998</v>
      </c>
      <c r="U2588" s="31">
        <v>-0.73477859830630443</v>
      </c>
      <c r="V2588" s="26">
        <v>16489.235025999998</v>
      </c>
      <c r="W2588" s="26">
        <v>17398.16</v>
      </c>
      <c r="X2588" s="27">
        <v>908.92497400000138</v>
      </c>
      <c r="Y2588" s="28">
        <v>5.5122325114950514E-2</v>
      </c>
      <c r="Z2588" s="29">
        <v>13504.015008</v>
      </c>
      <c r="AA2588" s="29">
        <v>1246</v>
      </c>
      <c r="AB2588" s="30">
        <v>-12258.015008</v>
      </c>
      <c r="AC2588" s="32">
        <v>-0.90773114519927223</v>
      </c>
      <c r="AD2588" s="26">
        <v>7155</v>
      </c>
      <c r="AE2588" s="26">
        <v>14642.64</v>
      </c>
      <c r="AF2588" s="27">
        <v>7487.6399999999994</v>
      </c>
      <c r="AG2588" s="33">
        <v>1.0464905660377357</v>
      </c>
      <c r="AH2588" s="34">
        <v>553</v>
      </c>
      <c r="AI2588" s="34">
        <v>284</v>
      </c>
      <c r="AJ2588" s="34">
        <v>-269</v>
      </c>
      <c r="AK2588" s="32">
        <v>-0.48643761301989152</v>
      </c>
      <c r="AL2588" s="35">
        <v>43755.041655092595</v>
      </c>
      <c r="AM2588" s="16"/>
    </row>
    <row r="2589" spans="1:39" ht="33" hidden="1" x14ac:dyDescent="0.25">
      <c r="A2589" s="25" t="s">
        <v>571</v>
      </c>
      <c r="B2589" s="25" t="s">
        <v>51</v>
      </c>
      <c r="C2589" s="39">
        <v>452785</v>
      </c>
      <c r="D2589" s="25" t="s">
        <v>3188</v>
      </c>
      <c r="E2589" s="25" t="s">
        <v>53</v>
      </c>
      <c r="F2589" s="25" t="s">
        <v>54</v>
      </c>
      <c r="G2589" s="25" t="s">
        <v>79</v>
      </c>
      <c r="H2589" s="25" t="s">
        <v>56</v>
      </c>
      <c r="I2589" s="25" t="s">
        <v>56</v>
      </c>
      <c r="J2589" s="25" t="s">
        <v>85</v>
      </c>
      <c r="K2589" s="25" t="s">
        <v>65</v>
      </c>
      <c r="L2589" s="25" t="s">
        <v>600</v>
      </c>
      <c r="M2589" s="25" t="s">
        <v>582</v>
      </c>
      <c r="N2589" s="26">
        <v>438619.23</v>
      </c>
      <c r="O2589" s="26">
        <v>478139.77</v>
      </c>
      <c r="P2589" s="27">
        <v>39520.540000000037</v>
      </c>
      <c r="Q2589" s="28">
        <v>9.010215990758097E-2</v>
      </c>
      <c r="R2589" s="29">
        <v>39782.54</v>
      </c>
      <c r="S2589" s="29">
        <v>28895.599999999999</v>
      </c>
      <c r="T2589" s="30">
        <v>-10886.940000000002</v>
      </c>
      <c r="U2589" s="31">
        <v>-0.27366125943692893</v>
      </c>
      <c r="V2589" s="26">
        <v>5179.32</v>
      </c>
      <c r="W2589" s="26">
        <v>5628.02</v>
      </c>
      <c r="X2589" s="27">
        <v>448.70000000000073</v>
      </c>
      <c r="Y2589" s="28">
        <v>8.6632994292687213E-2</v>
      </c>
      <c r="Z2589" s="29">
        <v>3282.73</v>
      </c>
      <c r="AA2589" s="29">
        <v>5992</v>
      </c>
      <c r="AB2589" s="30">
        <v>2709.27</v>
      </c>
      <c r="AC2589" s="32">
        <v>0.82531003158956107</v>
      </c>
      <c r="AD2589" s="26">
        <v>390374.64</v>
      </c>
      <c r="AE2589" s="26">
        <v>3870</v>
      </c>
      <c r="AF2589" s="27">
        <v>-386504.64</v>
      </c>
      <c r="AG2589" s="33">
        <v>-0.99008644618922992</v>
      </c>
      <c r="AH2589" s="34">
        <v>286.38</v>
      </c>
      <c r="AI2589" s="34">
        <v>301</v>
      </c>
      <c r="AJ2589" s="34">
        <v>14.620000000000005</v>
      </c>
      <c r="AK2589" s="32">
        <v>5.1051051051051066E-2</v>
      </c>
      <c r="AL2589" s="35">
        <v>44454.041666666664</v>
      </c>
      <c r="AM2589" s="16"/>
    </row>
    <row r="2590" spans="1:39" ht="41.25" hidden="1" x14ac:dyDescent="0.25">
      <c r="A2590" s="25" t="s">
        <v>571</v>
      </c>
      <c r="B2590" s="25" t="s">
        <v>1136</v>
      </c>
      <c r="C2590" s="39">
        <v>452796</v>
      </c>
      <c r="D2590" s="25" t="s">
        <v>5036</v>
      </c>
      <c r="E2590" s="25" t="s">
        <v>171</v>
      </c>
      <c r="F2590" s="25" t="s">
        <v>248</v>
      </c>
      <c r="G2590" s="17"/>
      <c r="H2590" s="17"/>
      <c r="I2590" s="17"/>
      <c r="J2590" s="25" t="s">
        <v>3564</v>
      </c>
      <c r="K2590" s="25" t="s">
        <v>65</v>
      </c>
      <c r="L2590" s="25" t="s">
        <v>600</v>
      </c>
      <c r="M2590" s="25" t="s">
        <v>582</v>
      </c>
      <c r="N2590" s="26">
        <v>589000.93000000005</v>
      </c>
      <c r="O2590" s="26">
        <v>48532.45</v>
      </c>
      <c r="P2590" s="27">
        <v>-540468.4800000001</v>
      </c>
      <c r="Q2590" s="28">
        <v>-0.91760208256377462</v>
      </c>
      <c r="R2590" s="29">
        <v>76366.39</v>
      </c>
      <c r="S2590" s="29">
        <v>29592.34</v>
      </c>
      <c r="T2590" s="30">
        <v>-46774.05</v>
      </c>
      <c r="U2590" s="31">
        <v>-0.61249523514205662</v>
      </c>
      <c r="V2590" s="26">
        <v>14346.1</v>
      </c>
      <c r="W2590" s="26">
        <v>4554.3100000000004</v>
      </c>
      <c r="X2590" s="27">
        <v>-9791.7900000000009</v>
      </c>
      <c r="Y2590" s="28">
        <v>-0.68254020256376302</v>
      </c>
      <c r="Z2590" s="29">
        <v>5003.4399999999996</v>
      </c>
      <c r="AA2590" s="29">
        <v>3630</v>
      </c>
      <c r="AB2590" s="30">
        <v>-1373.4399999999996</v>
      </c>
      <c r="AC2590" s="32">
        <v>-0.27449914458852304</v>
      </c>
      <c r="AD2590" s="26">
        <v>493285</v>
      </c>
      <c r="AE2590" s="26">
        <v>0</v>
      </c>
      <c r="AF2590" s="27">
        <v>-493285</v>
      </c>
      <c r="AG2590" s="33">
        <v>-1</v>
      </c>
      <c r="AH2590" s="34">
        <v>279.64</v>
      </c>
      <c r="AI2590" s="34">
        <v>295</v>
      </c>
      <c r="AJ2590" s="34">
        <v>15.360000000000014</v>
      </c>
      <c r="AK2590" s="32">
        <v>5.4927764268345065E-2</v>
      </c>
      <c r="AL2590" s="35">
        <v>44760.041666666664</v>
      </c>
      <c r="AM2590" s="16"/>
    </row>
    <row r="2591" spans="1:39" ht="49.5" hidden="1" x14ac:dyDescent="0.25">
      <c r="A2591" s="25" t="s">
        <v>571</v>
      </c>
      <c r="B2591" s="25" t="s">
        <v>1043</v>
      </c>
      <c r="C2591" s="39">
        <v>452799</v>
      </c>
      <c r="D2591" s="25" t="s">
        <v>2888</v>
      </c>
      <c r="E2591" s="25" t="s">
        <v>53</v>
      </c>
      <c r="F2591" s="25" t="s">
        <v>54</v>
      </c>
      <c r="G2591" s="25" t="s">
        <v>289</v>
      </c>
      <c r="H2591" s="17"/>
      <c r="I2591" s="17"/>
      <c r="J2591" s="25" t="s">
        <v>3564</v>
      </c>
      <c r="K2591" s="25" t="s">
        <v>65</v>
      </c>
      <c r="L2591" s="25" t="s">
        <v>1045</v>
      </c>
      <c r="M2591" s="25" t="s">
        <v>67</v>
      </c>
      <c r="N2591" s="26">
        <v>69087.381307000003</v>
      </c>
      <c r="O2591" s="26">
        <v>67717.320000000007</v>
      </c>
      <c r="P2591" s="27">
        <v>-1370.0613069999963</v>
      </c>
      <c r="Q2591" s="28">
        <v>-1.9830847270240655E-2</v>
      </c>
      <c r="R2591" s="29">
        <v>20653.020832999999</v>
      </c>
      <c r="S2591" s="29">
        <v>19439.73</v>
      </c>
      <c r="T2591" s="30">
        <v>-1213.2908329999991</v>
      </c>
      <c r="U2591" s="31">
        <v>-5.8746410164917259E-2</v>
      </c>
      <c r="V2591" s="26">
        <v>8678.3047999999999</v>
      </c>
      <c r="W2591" s="26">
        <v>7004.2</v>
      </c>
      <c r="X2591" s="27">
        <v>-1674.1048000000001</v>
      </c>
      <c r="Y2591" s="28">
        <v>-0.19290689121681923</v>
      </c>
      <c r="Z2591" s="29">
        <v>5713.0956740000001</v>
      </c>
      <c r="AA2591" s="29">
        <v>2445</v>
      </c>
      <c r="AB2591" s="30">
        <v>-3268.0956740000001</v>
      </c>
      <c r="AC2591" s="32">
        <v>-0.5720358734534996</v>
      </c>
      <c r="AD2591" s="26">
        <v>34042.959999999999</v>
      </c>
      <c r="AE2591" s="26">
        <v>21446.639999999999</v>
      </c>
      <c r="AF2591" s="27">
        <v>-12596.32</v>
      </c>
      <c r="AG2591" s="33">
        <v>-0.37001247835088369</v>
      </c>
      <c r="AH2591" s="34">
        <v>257</v>
      </c>
      <c r="AI2591" s="34">
        <v>180</v>
      </c>
      <c r="AJ2591" s="34">
        <v>-77</v>
      </c>
      <c r="AK2591" s="32">
        <v>-0.29961089494163423</v>
      </c>
      <c r="AL2591" s="35">
        <v>43936.041666666664</v>
      </c>
      <c r="AM2591" s="16"/>
    </row>
    <row r="2592" spans="1:39" ht="41.25" hidden="1" x14ac:dyDescent="0.25">
      <c r="A2592" s="25" t="s">
        <v>571</v>
      </c>
      <c r="B2592" s="25" t="s">
        <v>1043</v>
      </c>
      <c r="C2592" s="39">
        <v>452800</v>
      </c>
      <c r="D2592" s="25" t="s">
        <v>2741</v>
      </c>
      <c r="E2592" s="25" t="s">
        <v>53</v>
      </c>
      <c r="F2592" s="25" t="s">
        <v>63</v>
      </c>
      <c r="G2592" s="25" t="s">
        <v>56</v>
      </c>
      <c r="H2592" s="17"/>
      <c r="I2592" s="17"/>
      <c r="J2592" s="25" t="s">
        <v>576</v>
      </c>
      <c r="K2592" s="25" t="s">
        <v>65</v>
      </c>
      <c r="L2592" s="25" t="s">
        <v>1045</v>
      </c>
      <c r="M2592" s="25" t="s">
        <v>127</v>
      </c>
      <c r="N2592" s="26">
        <v>0</v>
      </c>
      <c r="O2592" s="26">
        <v>0</v>
      </c>
      <c r="P2592" s="27">
        <v>0</v>
      </c>
      <c r="Q2592" s="18"/>
      <c r="R2592" s="29">
        <v>0</v>
      </c>
      <c r="S2592" s="29">
        <v>0</v>
      </c>
      <c r="T2592" s="30">
        <v>0</v>
      </c>
      <c r="U2592" s="19"/>
      <c r="V2592" s="26">
        <v>0</v>
      </c>
      <c r="W2592" s="26">
        <v>0</v>
      </c>
      <c r="X2592" s="27">
        <v>0</v>
      </c>
      <c r="Y2592" s="18"/>
      <c r="Z2592" s="29">
        <v>0</v>
      </c>
      <c r="AA2592" s="29">
        <v>0</v>
      </c>
      <c r="AB2592" s="30">
        <v>0</v>
      </c>
      <c r="AC2592" s="19"/>
      <c r="AD2592" s="26">
        <v>0</v>
      </c>
      <c r="AE2592" s="26">
        <v>0</v>
      </c>
      <c r="AF2592" s="27">
        <v>0</v>
      </c>
      <c r="AG2592" s="18"/>
      <c r="AH2592" s="34">
        <v>0</v>
      </c>
      <c r="AI2592" s="34">
        <v>0</v>
      </c>
      <c r="AJ2592" s="34">
        <v>0</v>
      </c>
      <c r="AK2592" s="19"/>
      <c r="AL2592" s="35">
        <v>43874.041655092595</v>
      </c>
      <c r="AM2592" s="16"/>
    </row>
    <row r="2593" spans="1:39" ht="57.75" hidden="1" x14ac:dyDescent="0.25">
      <c r="A2593" s="25" t="s">
        <v>571</v>
      </c>
      <c r="B2593" s="25" t="s">
        <v>1043</v>
      </c>
      <c r="C2593" s="39">
        <v>452801</v>
      </c>
      <c r="D2593" s="25" t="s">
        <v>3199</v>
      </c>
      <c r="E2593" s="25" t="s">
        <v>53</v>
      </c>
      <c r="F2593" s="25" t="s">
        <v>54</v>
      </c>
      <c r="G2593" s="25" t="s">
        <v>289</v>
      </c>
      <c r="H2593" s="17"/>
      <c r="I2593" s="17"/>
      <c r="J2593" s="25" t="s">
        <v>85</v>
      </c>
      <c r="K2593" s="25" t="s">
        <v>65</v>
      </c>
      <c r="L2593" s="25" t="s">
        <v>1045</v>
      </c>
      <c r="M2593" s="25" t="s">
        <v>67</v>
      </c>
      <c r="N2593" s="26">
        <v>585953.16</v>
      </c>
      <c r="O2593" s="26">
        <v>544069.81999999995</v>
      </c>
      <c r="P2593" s="27">
        <v>-41883.340000000084</v>
      </c>
      <c r="Q2593" s="28">
        <v>-7.1478989890591399E-2</v>
      </c>
      <c r="R2593" s="29">
        <v>12764.04</v>
      </c>
      <c r="S2593" s="29">
        <v>65406</v>
      </c>
      <c r="T2593" s="30">
        <v>52641.96</v>
      </c>
      <c r="U2593" s="31">
        <v>4.1242396607970511</v>
      </c>
      <c r="V2593" s="26">
        <v>4200.04</v>
      </c>
      <c r="W2593" s="26">
        <v>6985.11</v>
      </c>
      <c r="X2593" s="27">
        <v>2785.0699999999997</v>
      </c>
      <c r="Y2593" s="28">
        <v>0.66310558947057641</v>
      </c>
      <c r="Z2593" s="29">
        <v>2463.08</v>
      </c>
      <c r="AA2593" s="29">
        <v>2616</v>
      </c>
      <c r="AB2593" s="30">
        <v>152.92000000000007</v>
      </c>
      <c r="AC2593" s="32">
        <v>6.2084869350569234E-2</v>
      </c>
      <c r="AD2593" s="26">
        <v>566526</v>
      </c>
      <c r="AE2593" s="26">
        <v>456893</v>
      </c>
      <c r="AF2593" s="27">
        <v>-109633</v>
      </c>
      <c r="AG2593" s="33">
        <v>-0.19351803800708176</v>
      </c>
      <c r="AH2593" s="34">
        <v>415</v>
      </c>
      <c r="AI2593" s="34">
        <v>321.5</v>
      </c>
      <c r="AJ2593" s="34">
        <v>-93.5</v>
      </c>
      <c r="AK2593" s="32">
        <v>-0.2253012048192771</v>
      </c>
      <c r="AL2593" s="35">
        <v>43874.041655092595</v>
      </c>
      <c r="AM2593" s="16"/>
    </row>
    <row r="2594" spans="1:39" ht="90.75" hidden="1" x14ac:dyDescent="0.25">
      <c r="A2594" s="25" t="s">
        <v>571</v>
      </c>
      <c r="B2594" s="25" t="s">
        <v>1043</v>
      </c>
      <c r="C2594" s="39">
        <v>452810</v>
      </c>
      <c r="D2594" s="25" t="s">
        <v>2895</v>
      </c>
      <c r="E2594" s="25" t="s">
        <v>53</v>
      </c>
      <c r="F2594" s="25" t="s">
        <v>63</v>
      </c>
      <c r="G2594" s="25" t="s">
        <v>56</v>
      </c>
      <c r="H2594" s="17"/>
      <c r="I2594" s="17"/>
      <c r="J2594" s="25" t="s">
        <v>576</v>
      </c>
      <c r="K2594" s="25" t="s">
        <v>65</v>
      </c>
      <c r="L2594" s="25" t="s">
        <v>1045</v>
      </c>
      <c r="M2594" s="25" t="s">
        <v>67</v>
      </c>
      <c r="N2594" s="26">
        <v>0</v>
      </c>
      <c r="O2594" s="26">
        <v>61254.02</v>
      </c>
      <c r="P2594" s="27">
        <v>61254.02</v>
      </c>
      <c r="Q2594" s="18"/>
      <c r="R2594" s="29">
        <v>0</v>
      </c>
      <c r="S2594" s="29">
        <v>0</v>
      </c>
      <c r="T2594" s="30">
        <v>0</v>
      </c>
      <c r="U2594" s="19"/>
      <c r="V2594" s="26">
        <v>0</v>
      </c>
      <c r="W2594" s="26">
        <v>0</v>
      </c>
      <c r="X2594" s="27">
        <v>0</v>
      </c>
      <c r="Y2594" s="18"/>
      <c r="Z2594" s="29">
        <v>0</v>
      </c>
      <c r="AA2594" s="29">
        <v>0</v>
      </c>
      <c r="AB2594" s="30">
        <v>0</v>
      </c>
      <c r="AC2594" s="19"/>
      <c r="AD2594" s="26">
        <v>0</v>
      </c>
      <c r="AE2594" s="26">
        <v>836.19</v>
      </c>
      <c r="AF2594" s="27">
        <v>836.19</v>
      </c>
      <c r="AG2594" s="18"/>
      <c r="AH2594" s="34">
        <v>0</v>
      </c>
      <c r="AI2594" s="34">
        <v>0</v>
      </c>
      <c r="AJ2594" s="34">
        <v>0</v>
      </c>
      <c r="AK2594" s="19"/>
      <c r="AL2594" s="35">
        <v>43694.041655092595</v>
      </c>
      <c r="AM2594" s="16"/>
    </row>
    <row r="2595" spans="1:39" ht="33" hidden="1" x14ac:dyDescent="0.25">
      <c r="A2595" s="25" t="s">
        <v>571</v>
      </c>
      <c r="B2595" s="25" t="s">
        <v>1040</v>
      </c>
      <c r="C2595" s="39">
        <v>452812</v>
      </c>
      <c r="D2595" s="25" t="s">
        <v>2991</v>
      </c>
      <c r="E2595" s="25" t="s">
        <v>53</v>
      </c>
      <c r="F2595" s="25" t="s">
        <v>54</v>
      </c>
      <c r="G2595" s="25" t="s">
        <v>289</v>
      </c>
      <c r="H2595" s="17"/>
      <c r="I2595" s="17"/>
      <c r="J2595" s="25" t="s">
        <v>586</v>
      </c>
      <c r="K2595" s="25" t="s">
        <v>65</v>
      </c>
      <c r="L2595" s="25" t="s">
        <v>589</v>
      </c>
      <c r="M2595" s="25" t="s">
        <v>67</v>
      </c>
      <c r="N2595" s="26">
        <v>66336.09</v>
      </c>
      <c r="O2595" s="26">
        <v>65857.240000000005</v>
      </c>
      <c r="P2595" s="27">
        <v>-478.84999999999127</v>
      </c>
      <c r="Q2595" s="28">
        <v>-7.2185442343676168E-3</v>
      </c>
      <c r="R2595" s="29">
        <v>26672.04</v>
      </c>
      <c r="S2595" s="29">
        <v>7341.46</v>
      </c>
      <c r="T2595" s="30">
        <v>-19330.580000000002</v>
      </c>
      <c r="U2595" s="31">
        <v>-0.72475071273138469</v>
      </c>
      <c r="V2595" s="26">
        <v>27504.17</v>
      </c>
      <c r="W2595" s="26">
        <v>24099.54</v>
      </c>
      <c r="X2595" s="27">
        <v>-3404.6299999999974</v>
      </c>
      <c r="Y2595" s="28">
        <v>-0.12378595682036569</v>
      </c>
      <c r="Z2595" s="29">
        <v>0</v>
      </c>
      <c r="AA2595" s="29">
        <v>3075</v>
      </c>
      <c r="AB2595" s="30">
        <v>3075</v>
      </c>
      <c r="AC2595" s="19"/>
      <c r="AD2595" s="26">
        <v>10006.129999999999</v>
      </c>
      <c r="AE2595" s="26">
        <v>7249.12</v>
      </c>
      <c r="AF2595" s="27">
        <v>-2757.0099999999993</v>
      </c>
      <c r="AG2595" s="33">
        <v>-0.27553209882342122</v>
      </c>
      <c r="AH2595" s="34">
        <v>301</v>
      </c>
      <c r="AI2595" s="34">
        <v>228.5</v>
      </c>
      <c r="AJ2595" s="34">
        <v>-72.5</v>
      </c>
      <c r="AK2595" s="32">
        <v>-0.24086378737541528</v>
      </c>
      <c r="AL2595" s="35">
        <v>43694.041655092595</v>
      </c>
      <c r="AM2595" s="16"/>
    </row>
    <row r="2596" spans="1:39" ht="99" hidden="1" x14ac:dyDescent="0.25">
      <c r="A2596" s="25" t="s">
        <v>571</v>
      </c>
      <c r="B2596" s="25" t="s">
        <v>1040</v>
      </c>
      <c r="C2596" s="39">
        <v>452814</v>
      </c>
      <c r="D2596" s="25" t="s">
        <v>2818</v>
      </c>
      <c r="E2596" s="25" t="s">
        <v>53</v>
      </c>
      <c r="F2596" s="25" t="s">
        <v>63</v>
      </c>
      <c r="G2596" s="25" t="s">
        <v>56</v>
      </c>
      <c r="H2596" s="25" t="s">
        <v>56</v>
      </c>
      <c r="I2596" s="25" t="s">
        <v>56</v>
      </c>
      <c r="J2596" s="25" t="s">
        <v>145</v>
      </c>
      <c r="K2596" s="25" t="s">
        <v>65</v>
      </c>
      <c r="L2596" s="25" t="s">
        <v>780</v>
      </c>
      <c r="M2596" s="25" t="s">
        <v>596</v>
      </c>
      <c r="N2596" s="26">
        <v>0</v>
      </c>
      <c r="O2596" s="26">
        <v>0</v>
      </c>
      <c r="P2596" s="27">
        <v>0</v>
      </c>
      <c r="Q2596" s="18"/>
      <c r="R2596" s="29">
        <v>0</v>
      </c>
      <c r="S2596" s="29">
        <v>0</v>
      </c>
      <c r="T2596" s="30">
        <v>0</v>
      </c>
      <c r="U2596" s="19"/>
      <c r="V2596" s="26">
        <v>0</v>
      </c>
      <c r="W2596" s="26">
        <v>0</v>
      </c>
      <c r="X2596" s="27">
        <v>0</v>
      </c>
      <c r="Y2596" s="18"/>
      <c r="Z2596" s="29">
        <v>0</v>
      </c>
      <c r="AA2596" s="29">
        <v>0</v>
      </c>
      <c r="AB2596" s="30">
        <v>0</v>
      </c>
      <c r="AC2596" s="19"/>
      <c r="AD2596" s="26">
        <v>0</v>
      </c>
      <c r="AE2596" s="26">
        <v>0</v>
      </c>
      <c r="AF2596" s="27">
        <v>0</v>
      </c>
      <c r="AG2596" s="18"/>
      <c r="AH2596" s="34">
        <v>0</v>
      </c>
      <c r="AI2596" s="34">
        <v>0</v>
      </c>
      <c r="AJ2596" s="34">
        <v>0</v>
      </c>
      <c r="AK2596" s="19"/>
      <c r="AL2596" s="35">
        <v>43672.041655092595</v>
      </c>
      <c r="AM2596" s="16"/>
    </row>
    <row r="2597" spans="1:39" ht="99" hidden="1" x14ac:dyDescent="0.25">
      <c r="A2597" s="25" t="s">
        <v>571</v>
      </c>
      <c r="B2597" s="25" t="s">
        <v>1040</v>
      </c>
      <c r="C2597" s="39">
        <v>452815</v>
      </c>
      <c r="D2597" s="25" t="s">
        <v>2819</v>
      </c>
      <c r="E2597" s="25" t="s">
        <v>53</v>
      </c>
      <c r="F2597" s="25" t="s">
        <v>54</v>
      </c>
      <c r="G2597" s="25" t="s">
        <v>1599</v>
      </c>
      <c r="H2597" s="25" t="s">
        <v>56</v>
      </c>
      <c r="I2597" s="25" t="s">
        <v>56</v>
      </c>
      <c r="J2597" s="25" t="s">
        <v>576</v>
      </c>
      <c r="K2597" s="25" t="s">
        <v>65</v>
      </c>
      <c r="L2597" s="25" t="s">
        <v>780</v>
      </c>
      <c r="M2597" s="25" t="s">
        <v>596</v>
      </c>
      <c r="N2597" s="26">
        <v>200000</v>
      </c>
      <c r="O2597" s="26">
        <v>136544.9</v>
      </c>
      <c r="P2597" s="27">
        <v>-63455.100000000006</v>
      </c>
      <c r="Q2597" s="28">
        <v>-0.31727550000000004</v>
      </c>
      <c r="R2597" s="29">
        <v>0</v>
      </c>
      <c r="S2597" s="29">
        <v>29067.02</v>
      </c>
      <c r="T2597" s="30">
        <v>29067.02</v>
      </c>
      <c r="U2597" s="19"/>
      <c r="V2597" s="26">
        <v>0</v>
      </c>
      <c r="W2597" s="26">
        <v>334.48</v>
      </c>
      <c r="X2597" s="27">
        <v>334.48</v>
      </c>
      <c r="Y2597" s="18"/>
      <c r="Z2597" s="29">
        <v>0</v>
      </c>
      <c r="AA2597" s="29">
        <v>50.17</v>
      </c>
      <c r="AB2597" s="30">
        <v>50.17</v>
      </c>
      <c r="AC2597" s="19"/>
      <c r="AD2597" s="26">
        <v>0</v>
      </c>
      <c r="AE2597" s="26">
        <v>38208.019999999997</v>
      </c>
      <c r="AF2597" s="27">
        <v>38208.019999999997</v>
      </c>
      <c r="AG2597" s="18"/>
      <c r="AH2597" s="34">
        <v>0</v>
      </c>
      <c r="AI2597" s="34">
        <v>0</v>
      </c>
      <c r="AJ2597" s="34">
        <v>0</v>
      </c>
      <c r="AK2597" s="19"/>
      <c r="AL2597" s="35">
        <v>43672.041655092595</v>
      </c>
      <c r="AM2597" s="16"/>
    </row>
    <row r="2598" spans="1:39" ht="99" hidden="1" x14ac:dyDescent="0.25">
      <c r="A2598" s="25" t="s">
        <v>571</v>
      </c>
      <c r="B2598" s="25" t="s">
        <v>1040</v>
      </c>
      <c r="C2598" s="39">
        <v>452816</v>
      </c>
      <c r="D2598" s="25" t="s">
        <v>2820</v>
      </c>
      <c r="E2598" s="25" t="s">
        <v>53</v>
      </c>
      <c r="F2598" s="25" t="s">
        <v>54</v>
      </c>
      <c r="G2598" s="25" t="s">
        <v>1599</v>
      </c>
      <c r="H2598" s="25" t="s">
        <v>56</v>
      </c>
      <c r="I2598" s="25" t="s">
        <v>56</v>
      </c>
      <c r="J2598" s="25" t="s">
        <v>576</v>
      </c>
      <c r="K2598" s="25" t="s">
        <v>65</v>
      </c>
      <c r="L2598" s="25" t="s">
        <v>780</v>
      </c>
      <c r="M2598" s="25" t="s">
        <v>596</v>
      </c>
      <c r="N2598" s="26">
        <v>39067</v>
      </c>
      <c r="O2598" s="26">
        <v>35771.699999999997</v>
      </c>
      <c r="P2598" s="27">
        <v>-3295.3000000000029</v>
      </c>
      <c r="Q2598" s="28">
        <v>-8.4349962884275806E-2</v>
      </c>
      <c r="R2598" s="29">
        <v>2289</v>
      </c>
      <c r="S2598" s="29">
        <v>6154.46</v>
      </c>
      <c r="T2598" s="30">
        <v>3865.46</v>
      </c>
      <c r="U2598" s="31">
        <v>1.6887112276103102</v>
      </c>
      <c r="V2598" s="26">
        <v>0</v>
      </c>
      <c r="W2598" s="26">
        <v>0</v>
      </c>
      <c r="X2598" s="27">
        <v>0</v>
      </c>
      <c r="Y2598" s="18"/>
      <c r="Z2598" s="29">
        <v>0</v>
      </c>
      <c r="AA2598" s="29">
        <v>0</v>
      </c>
      <c r="AB2598" s="30">
        <v>0</v>
      </c>
      <c r="AC2598" s="19"/>
      <c r="AD2598" s="26">
        <v>36778</v>
      </c>
      <c r="AE2598" s="26">
        <v>10951.39</v>
      </c>
      <c r="AF2598" s="27">
        <v>-25826.61</v>
      </c>
      <c r="AG2598" s="33">
        <v>-0.70222986568056989</v>
      </c>
      <c r="AH2598" s="34">
        <v>0</v>
      </c>
      <c r="AI2598" s="34">
        <v>0</v>
      </c>
      <c r="AJ2598" s="34">
        <v>0</v>
      </c>
      <c r="AK2598" s="19"/>
      <c r="AL2598" s="35">
        <v>43672.041655092595</v>
      </c>
      <c r="AM2598" s="16"/>
    </row>
    <row r="2599" spans="1:39" ht="107.25" hidden="1" x14ac:dyDescent="0.25">
      <c r="A2599" s="25" t="s">
        <v>571</v>
      </c>
      <c r="B2599" s="25" t="s">
        <v>1136</v>
      </c>
      <c r="C2599" s="39">
        <v>452817</v>
      </c>
      <c r="D2599" s="25" t="s">
        <v>5739</v>
      </c>
      <c r="E2599" s="25" t="s">
        <v>53</v>
      </c>
      <c r="F2599" s="25" t="s">
        <v>54</v>
      </c>
      <c r="G2599" s="25" t="s">
        <v>74</v>
      </c>
      <c r="H2599" s="25" t="s">
        <v>56</v>
      </c>
      <c r="I2599" s="25" t="s">
        <v>56</v>
      </c>
      <c r="J2599" s="25" t="s">
        <v>145</v>
      </c>
      <c r="K2599" s="25" t="s">
        <v>65</v>
      </c>
      <c r="L2599" s="25" t="s">
        <v>780</v>
      </c>
      <c r="M2599" s="25" t="s">
        <v>596</v>
      </c>
      <c r="N2599" s="26">
        <v>156850.14000000001</v>
      </c>
      <c r="O2599" s="26">
        <v>104260.43</v>
      </c>
      <c r="P2599" s="27">
        <v>-52589.710000000021</v>
      </c>
      <c r="Q2599" s="28">
        <v>-0.33528634402238988</v>
      </c>
      <c r="R2599" s="29">
        <v>9153.66</v>
      </c>
      <c r="S2599" s="29">
        <v>7880.59</v>
      </c>
      <c r="T2599" s="30">
        <v>-1273.0699999999997</v>
      </c>
      <c r="U2599" s="31">
        <v>-0.13907770225243232</v>
      </c>
      <c r="V2599" s="26">
        <v>0</v>
      </c>
      <c r="W2599" s="26">
        <v>937.11</v>
      </c>
      <c r="X2599" s="27">
        <v>937.11</v>
      </c>
      <c r="Y2599" s="18"/>
      <c r="Z2599" s="29">
        <v>0</v>
      </c>
      <c r="AA2599" s="29">
        <v>0</v>
      </c>
      <c r="AB2599" s="30">
        <v>0</v>
      </c>
      <c r="AC2599" s="19"/>
      <c r="AD2599" s="26">
        <v>147696.48000000001</v>
      </c>
      <c r="AE2599" s="26">
        <v>28085.31</v>
      </c>
      <c r="AF2599" s="27">
        <v>-119611.17000000001</v>
      </c>
      <c r="AG2599" s="33">
        <v>-0.80984441877016977</v>
      </c>
      <c r="AH2599" s="34">
        <v>5</v>
      </c>
      <c r="AI2599" s="34">
        <v>33</v>
      </c>
      <c r="AJ2599" s="34">
        <v>28</v>
      </c>
      <c r="AK2599" s="32">
        <v>5.6</v>
      </c>
      <c r="AL2599" s="35">
        <v>44354.041666666664</v>
      </c>
      <c r="AM2599" s="16"/>
    </row>
    <row r="2600" spans="1:39" ht="115.5" hidden="1" x14ac:dyDescent="0.25">
      <c r="A2600" s="25" t="s">
        <v>571</v>
      </c>
      <c r="B2600" s="25" t="s">
        <v>1040</v>
      </c>
      <c r="C2600" s="39">
        <v>452818</v>
      </c>
      <c r="D2600" s="25" t="s">
        <v>2821</v>
      </c>
      <c r="E2600" s="25" t="s">
        <v>53</v>
      </c>
      <c r="F2600" s="25" t="s">
        <v>54</v>
      </c>
      <c r="G2600" s="25" t="s">
        <v>289</v>
      </c>
      <c r="H2600" s="17"/>
      <c r="I2600" s="17"/>
      <c r="J2600" s="25" t="s">
        <v>145</v>
      </c>
      <c r="K2600" s="25" t="s">
        <v>65</v>
      </c>
      <c r="L2600" s="25" t="s">
        <v>780</v>
      </c>
      <c r="M2600" s="25" t="s">
        <v>596</v>
      </c>
      <c r="N2600" s="26">
        <v>2981400</v>
      </c>
      <c r="O2600" s="26">
        <v>249592.12</v>
      </c>
      <c r="P2600" s="27">
        <v>-2731807.88</v>
      </c>
      <c r="Q2600" s="28">
        <v>-0.91628358489300321</v>
      </c>
      <c r="R2600" s="29">
        <v>0</v>
      </c>
      <c r="S2600" s="29">
        <v>2060.86</v>
      </c>
      <c r="T2600" s="30">
        <v>2060.86</v>
      </c>
      <c r="U2600" s="19"/>
      <c r="V2600" s="26">
        <v>0</v>
      </c>
      <c r="W2600" s="26">
        <v>2993.08</v>
      </c>
      <c r="X2600" s="27">
        <v>2993.08</v>
      </c>
      <c r="Y2600" s="18"/>
      <c r="Z2600" s="29">
        <v>0</v>
      </c>
      <c r="AA2600" s="29">
        <v>0</v>
      </c>
      <c r="AB2600" s="30">
        <v>0</v>
      </c>
      <c r="AC2600" s="19"/>
      <c r="AD2600" s="26">
        <v>2981400</v>
      </c>
      <c r="AE2600" s="26">
        <v>9175.08</v>
      </c>
      <c r="AF2600" s="27">
        <v>-2972224.92</v>
      </c>
      <c r="AG2600" s="33">
        <v>-0.99692255987120137</v>
      </c>
      <c r="AH2600" s="34">
        <v>428</v>
      </c>
      <c r="AI2600" s="34">
        <v>340</v>
      </c>
      <c r="AJ2600" s="34">
        <v>-88</v>
      </c>
      <c r="AK2600" s="32">
        <v>-0.20560747663551401</v>
      </c>
      <c r="AL2600" s="35">
        <v>43740.041655092595</v>
      </c>
      <c r="AM2600" s="16"/>
    </row>
    <row r="2601" spans="1:39" ht="107.25" hidden="1" x14ac:dyDescent="0.25">
      <c r="A2601" s="25" t="s">
        <v>571</v>
      </c>
      <c r="B2601" s="25" t="s">
        <v>1136</v>
      </c>
      <c r="C2601" s="39">
        <v>452819</v>
      </c>
      <c r="D2601" s="25" t="s">
        <v>5155</v>
      </c>
      <c r="E2601" s="25" t="s">
        <v>62</v>
      </c>
      <c r="F2601" s="25" t="s">
        <v>54</v>
      </c>
      <c r="G2601" s="25" t="s">
        <v>74</v>
      </c>
      <c r="H2601" s="25" t="s">
        <v>56</v>
      </c>
      <c r="I2601" s="25" t="s">
        <v>56</v>
      </c>
      <c r="J2601" s="25" t="s">
        <v>145</v>
      </c>
      <c r="K2601" s="25" t="s">
        <v>65</v>
      </c>
      <c r="L2601" s="25" t="s">
        <v>780</v>
      </c>
      <c r="M2601" s="25" t="s">
        <v>596</v>
      </c>
      <c r="N2601" s="26">
        <v>213879</v>
      </c>
      <c r="O2601" s="26">
        <v>172973.47</v>
      </c>
      <c r="P2601" s="27">
        <v>-40905.53</v>
      </c>
      <c r="Q2601" s="28">
        <v>-0.19125547622721259</v>
      </c>
      <c r="R2601" s="29">
        <v>15947</v>
      </c>
      <c r="S2601" s="29">
        <v>8405.4</v>
      </c>
      <c r="T2601" s="30">
        <v>-7541.6</v>
      </c>
      <c r="U2601" s="31">
        <v>-0.47291653602558475</v>
      </c>
      <c r="V2601" s="26">
        <v>0</v>
      </c>
      <c r="W2601" s="26">
        <v>0</v>
      </c>
      <c r="X2601" s="27">
        <v>0</v>
      </c>
      <c r="Y2601" s="18"/>
      <c r="Z2601" s="29">
        <v>0</v>
      </c>
      <c r="AA2601" s="29">
        <v>0</v>
      </c>
      <c r="AB2601" s="30">
        <v>0</v>
      </c>
      <c r="AC2601" s="19"/>
      <c r="AD2601" s="26">
        <v>197932</v>
      </c>
      <c r="AE2601" s="26">
        <v>16625.98</v>
      </c>
      <c r="AF2601" s="27">
        <v>-181306.02</v>
      </c>
      <c r="AG2601" s="33">
        <v>-0.91600155608997025</v>
      </c>
      <c r="AH2601" s="34">
        <v>0</v>
      </c>
      <c r="AI2601" s="34">
        <v>57.5</v>
      </c>
      <c r="AJ2601" s="34">
        <v>57.5</v>
      </c>
      <c r="AK2601" s="19"/>
      <c r="AL2601" s="35">
        <v>44354.041666666664</v>
      </c>
      <c r="AM2601" s="16"/>
    </row>
    <row r="2602" spans="1:39" ht="66" hidden="1" x14ac:dyDescent="0.25">
      <c r="A2602" s="25" t="s">
        <v>571</v>
      </c>
      <c r="B2602" s="25" t="s">
        <v>1043</v>
      </c>
      <c r="C2602" s="39">
        <v>452820</v>
      </c>
      <c r="D2602" s="25" t="s">
        <v>2752</v>
      </c>
      <c r="E2602" s="25" t="s">
        <v>53</v>
      </c>
      <c r="F2602" s="25" t="s">
        <v>54</v>
      </c>
      <c r="G2602" s="25" t="s">
        <v>289</v>
      </c>
      <c r="H2602" s="25" t="s">
        <v>56</v>
      </c>
      <c r="I2602" s="25" t="s">
        <v>56</v>
      </c>
      <c r="J2602" s="25" t="s">
        <v>3564</v>
      </c>
      <c r="K2602" s="25" t="s">
        <v>65</v>
      </c>
      <c r="L2602" s="25" t="s">
        <v>1045</v>
      </c>
      <c r="M2602" s="25" t="s">
        <v>2753</v>
      </c>
      <c r="N2602" s="26">
        <v>120722.092519</v>
      </c>
      <c r="O2602" s="26">
        <v>112414.78</v>
      </c>
      <c r="P2602" s="27">
        <v>-8307.3125189999992</v>
      </c>
      <c r="Q2602" s="28">
        <v>-6.8813523238859878E-2</v>
      </c>
      <c r="R2602" s="29">
        <v>12304.843397000001</v>
      </c>
      <c r="S2602" s="29">
        <v>8983.2000000000007</v>
      </c>
      <c r="T2602" s="30">
        <v>-3321.6433969999998</v>
      </c>
      <c r="U2602" s="31">
        <v>-0.26994601148762593</v>
      </c>
      <c r="V2602" s="26">
        <v>1485.7172</v>
      </c>
      <c r="W2602" s="26">
        <v>1658.69</v>
      </c>
      <c r="X2602" s="27">
        <v>172.97280000000001</v>
      </c>
      <c r="Y2602" s="28">
        <v>0.1164237716302941</v>
      </c>
      <c r="Z2602" s="29">
        <v>2337.0919220000001</v>
      </c>
      <c r="AA2602" s="29">
        <v>294</v>
      </c>
      <c r="AB2602" s="30">
        <v>-2043.0919220000001</v>
      </c>
      <c r="AC2602" s="32">
        <v>-0.87420263737491111</v>
      </c>
      <c r="AD2602" s="26">
        <v>104594.44</v>
      </c>
      <c r="AE2602" s="26">
        <v>77102</v>
      </c>
      <c r="AF2602" s="27">
        <v>-27492.440000000002</v>
      </c>
      <c r="AG2602" s="33">
        <v>-0.26284800606992115</v>
      </c>
      <c r="AH2602" s="34">
        <v>156.30000000000001</v>
      </c>
      <c r="AI2602" s="34">
        <v>22.5</v>
      </c>
      <c r="AJ2602" s="34">
        <v>-133.80000000000001</v>
      </c>
      <c r="AK2602" s="32">
        <v>-0.85604606525911708</v>
      </c>
      <c r="AL2602" s="35">
        <v>44145.041666666664</v>
      </c>
      <c r="AM2602" s="16"/>
    </row>
    <row r="2603" spans="1:39" ht="74.25" hidden="1" x14ac:dyDescent="0.25">
      <c r="A2603" s="25" t="s">
        <v>571</v>
      </c>
      <c r="B2603" s="25" t="s">
        <v>1043</v>
      </c>
      <c r="C2603" s="39">
        <v>452829</v>
      </c>
      <c r="D2603" s="25" t="s">
        <v>2838</v>
      </c>
      <c r="E2603" s="25" t="s">
        <v>53</v>
      </c>
      <c r="F2603" s="25" t="s">
        <v>54</v>
      </c>
      <c r="G2603" s="25" t="s">
        <v>289</v>
      </c>
      <c r="H2603" s="25" t="s">
        <v>56</v>
      </c>
      <c r="I2603" s="25" t="s">
        <v>56</v>
      </c>
      <c r="J2603" s="25" t="s">
        <v>586</v>
      </c>
      <c r="K2603" s="25" t="s">
        <v>65</v>
      </c>
      <c r="L2603" s="25" t="s">
        <v>1045</v>
      </c>
      <c r="M2603" s="25" t="s">
        <v>582</v>
      </c>
      <c r="N2603" s="26">
        <v>99824.53</v>
      </c>
      <c r="O2603" s="26">
        <v>23622.15</v>
      </c>
      <c r="P2603" s="27">
        <v>-76202.38</v>
      </c>
      <c r="Q2603" s="28">
        <v>-0.76336327353607381</v>
      </c>
      <c r="R2603" s="29">
        <v>30256.09</v>
      </c>
      <c r="S2603" s="29">
        <v>2203.59</v>
      </c>
      <c r="T2603" s="30">
        <v>-28052.5</v>
      </c>
      <c r="U2603" s="31">
        <v>-0.92716871215018204</v>
      </c>
      <c r="V2603" s="26">
        <v>33358.120000000003</v>
      </c>
      <c r="W2603" s="26">
        <v>2919.06</v>
      </c>
      <c r="X2603" s="27">
        <v>-30439.06</v>
      </c>
      <c r="Y2603" s="28">
        <v>-0.91249327000442471</v>
      </c>
      <c r="Z2603" s="29">
        <v>5336.1</v>
      </c>
      <c r="AA2603" s="29">
        <v>0</v>
      </c>
      <c r="AB2603" s="30">
        <v>-5336.1</v>
      </c>
      <c r="AC2603" s="32">
        <v>-1</v>
      </c>
      <c r="AD2603" s="26">
        <v>18018</v>
      </c>
      <c r="AE2603" s="26">
        <v>0</v>
      </c>
      <c r="AF2603" s="27">
        <v>-18018</v>
      </c>
      <c r="AG2603" s="33">
        <v>-1</v>
      </c>
      <c r="AH2603" s="34">
        <v>453</v>
      </c>
      <c r="AI2603" s="34">
        <v>178</v>
      </c>
      <c r="AJ2603" s="34">
        <v>-275</v>
      </c>
      <c r="AK2603" s="32">
        <v>-0.60706401766004414</v>
      </c>
      <c r="AL2603" s="35">
        <v>44145.041666666664</v>
      </c>
      <c r="AM2603" s="16"/>
    </row>
    <row r="2604" spans="1:39" ht="66" hidden="1" x14ac:dyDescent="0.25">
      <c r="A2604" s="25" t="s">
        <v>571</v>
      </c>
      <c r="B2604" s="25" t="s">
        <v>1040</v>
      </c>
      <c r="C2604" s="39">
        <v>452844</v>
      </c>
      <c r="D2604" s="25" t="s">
        <v>3223</v>
      </c>
      <c r="E2604" s="25" t="s">
        <v>53</v>
      </c>
      <c r="F2604" s="25" t="s">
        <v>54</v>
      </c>
      <c r="G2604" s="25" t="s">
        <v>289</v>
      </c>
      <c r="H2604" s="25" t="s">
        <v>56</v>
      </c>
      <c r="I2604" s="25" t="s">
        <v>56</v>
      </c>
      <c r="J2604" s="25" t="s">
        <v>85</v>
      </c>
      <c r="K2604" s="25" t="s">
        <v>65</v>
      </c>
      <c r="L2604" s="25" t="s">
        <v>1045</v>
      </c>
      <c r="M2604" s="25" t="s">
        <v>663</v>
      </c>
      <c r="N2604" s="26">
        <v>1509724.74</v>
      </c>
      <c r="O2604" s="26">
        <v>1503023.34</v>
      </c>
      <c r="P2604" s="27">
        <v>-6701.3999999999069</v>
      </c>
      <c r="Q2604" s="28">
        <v>-4.4388224041422989E-3</v>
      </c>
      <c r="R2604" s="29">
        <v>245232.13</v>
      </c>
      <c r="S2604" s="29">
        <v>164323.57</v>
      </c>
      <c r="T2604" s="30">
        <v>-80908.56</v>
      </c>
      <c r="U2604" s="31">
        <v>-0.32992642522005577</v>
      </c>
      <c r="V2604" s="26">
        <v>4000</v>
      </c>
      <c r="W2604" s="26">
        <v>96027.48</v>
      </c>
      <c r="X2604" s="27">
        <v>92027.48</v>
      </c>
      <c r="Y2604" s="28">
        <v>23.006869999999999</v>
      </c>
      <c r="Z2604" s="29">
        <v>11011.04</v>
      </c>
      <c r="AA2604" s="29">
        <v>10070.040000000001</v>
      </c>
      <c r="AB2604" s="30">
        <v>-941</v>
      </c>
      <c r="AC2604" s="32">
        <v>-8.5459684098868033E-2</v>
      </c>
      <c r="AD2604" s="26">
        <v>1162908</v>
      </c>
      <c r="AE2604" s="26">
        <v>950196.68</v>
      </c>
      <c r="AF2604" s="27">
        <v>-212711.31999999995</v>
      </c>
      <c r="AG2604" s="33">
        <v>-0.1829132829080202</v>
      </c>
      <c r="AH2604" s="34">
        <v>1196.3699999999999</v>
      </c>
      <c r="AI2604" s="34">
        <v>799.75</v>
      </c>
      <c r="AJ2604" s="34">
        <v>-396.61999999999989</v>
      </c>
      <c r="AK2604" s="32">
        <v>-0.33151951319407869</v>
      </c>
      <c r="AL2604" s="35">
        <v>43820.041655092595</v>
      </c>
      <c r="AM2604" s="16"/>
    </row>
    <row r="2605" spans="1:39" ht="82.5" hidden="1" x14ac:dyDescent="0.25">
      <c r="A2605" s="25" t="s">
        <v>571</v>
      </c>
      <c r="B2605" s="25" t="s">
        <v>1136</v>
      </c>
      <c r="C2605" s="39">
        <v>452850</v>
      </c>
      <c r="D2605" s="25" t="s">
        <v>5487</v>
      </c>
      <c r="E2605" s="25" t="s">
        <v>53</v>
      </c>
      <c r="F2605" s="25" t="s">
        <v>63</v>
      </c>
      <c r="G2605" s="25" t="s">
        <v>56</v>
      </c>
      <c r="H2605" s="17"/>
      <c r="I2605" s="17"/>
      <c r="J2605" s="25" t="s">
        <v>145</v>
      </c>
      <c r="K2605" s="25" t="s">
        <v>65</v>
      </c>
      <c r="L2605" s="25" t="s">
        <v>780</v>
      </c>
      <c r="M2605" s="25" t="s">
        <v>127</v>
      </c>
      <c r="N2605" s="26">
        <v>74.819999999999993</v>
      </c>
      <c r="O2605" s="26">
        <v>0</v>
      </c>
      <c r="P2605" s="27">
        <v>-74.819999999999993</v>
      </c>
      <c r="Q2605" s="28">
        <v>-1</v>
      </c>
      <c r="R2605" s="29">
        <v>0</v>
      </c>
      <c r="S2605" s="29">
        <v>0</v>
      </c>
      <c r="T2605" s="30">
        <v>0</v>
      </c>
      <c r="U2605" s="19"/>
      <c r="V2605" s="26">
        <v>0</v>
      </c>
      <c r="W2605" s="26">
        <v>0</v>
      </c>
      <c r="X2605" s="27">
        <v>0</v>
      </c>
      <c r="Y2605" s="18"/>
      <c r="Z2605" s="29">
        <v>0</v>
      </c>
      <c r="AA2605" s="29">
        <v>0</v>
      </c>
      <c r="AB2605" s="30">
        <v>0</v>
      </c>
      <c r="AC2605" s="19"/>
      <c r="AD2605" s="26">
        <v>0</v>
      </c>
      <c r="AE2605" s="26">
        <v>0</v>
      </c>
      <c r="AF2605" s="27">
        <v>0</v>
      </c>
      <c r="AG2605" s="18"/>
      <c r="AH2605" s="34">
        <v>0</v>
      </c>
      <c r="AI2605" s="34">
        <v>0</v>
      </c>
      <c r="AJ2605" s="34">
        <v>0</v>
      </c>
      <c r="AK2605" s="19"/>
      <c r="AL2605" s="35">
        <v>43611.999988425923</v>
      </c>
      <c r="AM2605" s="16"/>
    </row>
    <row r="2606" spans="1:39" ht="24.75" hidden="1" x14ac:dyDescent="0.25">
      <c r="A2606" s="25" t="s">
        <v>571</v>
      </c>
      <c r="B2606" s="25" t="s">
        <v>1040</v>
      </c>
      <c r="C2606" s="39">
        <v>452854</v>
      </c>
      <c r="D2606" s="25" t="s">
        <v>2902</v>
      </c>
      <c r="E2606" s="25" t="s">
        <v>53</v>
      </c>
      <c r="F2606" s="25" t="s">
        <v>54</v>
      </c>
      <c r="G2606" s="25" t="s">
        <v>90</v>
      </c>
      <c r="H2606" s="25" t="s">
        <v>56</v>
      </c>
      <c r="I2606" s="25" t="s">
        <v>56</v>
      </c>
      <c r="J2606" s="25" t="s">
        <v>70</v>
      </c>
      <c r="K2606" s="25" t="s">
        <v>65</v>
      </c>
      <c r="L2606" s="25" t="s">
        <v>71</v>
      </c>
      <c r="M2606" s="25" t="s">
        <v>67</v>
      </c>
      <c r="N2606" s="26">
        <v>41770.158600000002</v>
      </c>
      <c r="O2606" s="26">
        <v>28498.44</v>
      </c>
      <c r="P2606" s="27">
        <v>-13271.718600000004</v>
      </c>
      <c r="Q2606" s="28">
        <v>-0.31773206147223015</v>
      </c>
      <c r="R2606" s="29">
        <v>10508.214599999999</v>
      </c>
      <c r="S2606" s="29">
        <v>12977.22</v>
      </c>
      <c r="T2606" s="30">
        <v>2469.0054</v>
      </c>
      <c r="U2606" s="31">
        <v>0.23495955250095485</v>
      </c>
      <c r="V2606" s="26">
        <v>29256</v>
      </c>
      <c r="W2606" s="26">
        <v>1272</v>
      </c>
      <c r="X2606" s="27">
        <v>-27984</v>
      </c>
      <c r="Y2606" s="28">
        <v>-0.95652173913043481</v>
      </c>
      <c r="Z2606" s="29">
        <v>2005.944</v>
      </c>
      <c r="AA2606" s="29">
        <v>0</v>
      </c>
      <c r="AB2606" s="30">
        <v>-2005.944</v>
      </c>
      <c r="AC2606" s="32">
        <v>-1</v>
      </c>
      <c r="AD2606" s="26">
        <v>0</v>
      </c>
      <c r="AE2606" s="26">
        <v>0</v>
      </c>
      <c r="AF2606" s="27">
        <v>0</v>
      </c>
      <c r="AG2606" s="18"/>
      <c r="AH2606" s="34">
        <v>120</v>
      </c>
      <c r="AI2606" s="34">
        <v>149</v>
      </c>
      <c r="AJ2606" s="34">
        <v>29</v>
      </c>
      <c r="AK2606" s="32">
        <v>0.24166666666666667</v>
      </c>
      <c r="AL2606" s="35">
        <v>43611.999988425923</v>
      </c>
      <c r="AM2606" s="16"/>
    </row>
    <row r="2607" spans="1:39" ht="41.25" hidden="1" x14ac:dyDescent="0.25">
      <c r="A2607" s="25" t="s">
        <v>571</v>
      </c>
      <c r="B2607" s="25" t="s">
        <v>1043</v>
      </c>
      <c r="C2607" s="39">
        <v>452857</v>
      </c>
      <c r="D2607" s="25" t="s">
        <v>3210</v>
      </c>
      <c r="E2607" s="25" t="s">
        <v>53</v>
      </c>
      <c r="F2607" s="25" t="s">
        <v>54</v>
      </c>
      <c r="G2607" s="25" t="s">
        <v>289</v>
      </c>
      <c r="H2607" s="17"/>
      <c r="I2607" s="17"/>
      <c r="J2607" s="25" t="s">
        <v>70</v>
      </c>
      <c r="K2607" s="25" t="s">
        <v>65</v>
      </c>
      <c r="L2607" s="25" t="s">
        <v>1045</v>
      </c>
      <c r="M2607" s="25" t="s">
        <v>67</v>
      </c>
      <c r="N2607" s="26">
        <v>921223.71</v>
      </c>
      <c r="O2607" s="26">
        <v>966729.42</v>
      </c>
      <c r="P2607" s="27">
        <v>45505.710000000079</v>
      </c>
      <c r="Q2607" s="28">
        <v>4.9397024312368254E-2</v>
      </c>
      <c r="R2607" s="29">
        <v>32342.3</v>
      </c>
      <c r="S2607" s="29">
        <v>86243.520000000004</v>
      </c>
      <c r="T2607" s="30">
        <v>53901.22</v>
      </c>
      <c r="U2607" s="31">
        <v>1.6665858643324687</v>
      </c>
      <c r="V2607" s="26">
        <v>10169.32</v>
      </c>
      <c r="W2607" s="26">
        <v>12470.05</v>
      </c>
      <c r="X2607" s="27">
        <v>2300.7299999999996</v>
      </c>
      <c r="Y2607" s="28">
        <v>0.22624226595288571</v>
      </c>
      <c r="Z2607" s="29">
        <v>5648.64</v>
      </c>
      <c r="AA2607" s="29">
        <v>1234</v>
      </c>
      <c r="AB2607" s="30">
        <v>-4414.6400000000003</v>
      </c>
      <c r="AC2607" s="32">
        <v>-0.78154033537276235</v>
      </c>
      <c r="AD2607" s="26">
        <v>873063.45</v>
      </c>
      <c r="AE2607" s="26">
        <v>844008.9</v>
      </c>
      <c r="AF2607" s="27">
        <v>-29054.54999999993</v>
      </c>
      <c r="AG2607" s="33">
        <v>-3.3278852756921544E-2</v>
      </c>
      <c r="AH2607" s="34">
        <v>424</v>
      </c>
      <c r="AI2607" s="34">
        <v>426</v>
      </c>
      <c r="AJ2607" s="34">
        <v>2</v>
      </c>
      <c r="AK2607" s="32">
        <v>4.7169811320754715E-3</v>
      </c>
      <c r="AL2607" s="35">
        <v>43951</v>
      </c>
      <c r="AM2607" s="16"/>
    </row>
    <row r="2608" spans="1:39" ht="41.25" hidden="1" x14ac:dyDescent="0.25">
      <c r="A2608" s="25" t="s">
        <v>571</v>
      </c>
      <c r="B2608" s="25" t="s">
        <v>1040</v>
      </c>
      <c r="C2608" s="39">
        <v>452861</v>
      </c>
      <c r="D2608" s="25" t="s">
        <v>2842</v>
      </c>
      <c r="E2608" s="25" t="s">
        <v>53</v>
      </c>
      <c r="F2608" s="25" t="s">
        <v>54</v>
      </c>
      <c r="G2608" s="25" t="s">
        <v>990</v>
      </c>
      <c r="H2608" s="25" t="s">
        <v>56</v>
      </c>
      <c r="I2608" s="25" t="s">
        <v>56</v>
      </c>
      <c r="J2608" s="25" t="s">
        <v>85</v>
      </c>
      <c r="K2608" s="25" t="s">
        <v>65</v>
      </c>
      <c r="L2608" s="25" t="s">
        <v>637</v>
      </c>
      <c r="M2608" s="25" t="s">
        <v>67</v>
      </c>
      <c r="N2608" s="26">
        <v>54863.153886</v>
      </c>
      <c r="O2608" s="26">
        <v>45945.51</v>
      </c>
      <c r="P2608" s="27">
        <v>-8917.643885999998</v>
      </c>
      <c r="Q2608" s="28">
        <v>-0.16254340580802093</v>
      </c>
      <c r="R2608" s="29">
        <v>19251.381590000001</v>
      </c>
      <c r="S2608" s="29">
        <v>0</v>
      </c>
      <c r="T2608" s="30">
        <v>-19251.381590000001</v>
      </c>
      <c r="U2608" s="31">
        <v>-1</v>
      </c>
      <c r="V2608" s="26">
        <v>3393.8179</v>
      </c>
      <c r="W2608" s="26">
        <v>0</v>
      </c>
      <c r="X2608" s="27">
        <v>-3393.8179</v>
      </c>
      <c r="Y2608" s="28">
        <v>-1</v>
      </c>
      <c r="Z2608" s="29">
        <v>5108.1363959999999</v>
      </c>
      <c r="AA2608" s="29">
        <v>0</v>
      </c>
      <c r="AB2608" s="30">
        <v>-5108.1363959999999</v>
      </c>
      <c r="AC2608" s="32">
        <v>-1</v>
      </c>
      <c r="AD2608" s="26">
        <v>27109.817999999999</v>
      </c>
      <c r="AE2608" s="26">
        <v>0</v>
      </c>
      <c r="AF2608" s="27">
        <v>-27109.817999999999</v>
      </c>
      <c r="AG2608" s="33">
        <v>-1</v>
      </c>
      <c r="AH2608" s="34">
        <v>112.54</v>
      </c>
      <c r="AI2608" s="34">
        <v>0</v>
      </c>
      <c r="AJ2608" s="34">
        <v>-112.54</v>
      </c>
      <c r="AK2608" s="32">
        <v>-1</v>
      </c>
      <c r="AL2608" s="35">
        <v>43672.041655092595</v>
      </c>
      <c r="AM2608" s="16"/>
    </row>
    <row r="2609" spans="1:39" ht="57.75" hidden="1" x14ac:dyDescent="0.25">
      <c r="A2609" s="25" t="s">
        <v>571</v>
      </c>
      <c r="B2609" s="25" t="s">
        <v>1040</v>
      </c>
      <c r="C2609" s="39">
        <v>452862</v>
      </c>
      <c r="D2609" s="25" t="s">
        <v>2811</v>
      </c>
      <c r="E2609" s="25" t="s">
        <v>53</v>
      </c>
      <c r="F2609" s="25" t="s">
        <v>54</v>
      </c>
      <c r="G2609" s="25" t="s">
        <v>386</v>
      </c>
      <c r="H2609" s="25" t="s">
        <v>56</v>
      </c>
      <c r="I2609" s="25" t="s">
        <v>56</v>
      </c>
      <c r="J2609" s="25" t="s">
        <v>586</v>
      </c>
      <c r="K2609" s="25" t="s">
        <v>65</v>
      </c>
      <c r="L2609" s="25" t="s">
        <v>586</v>
      </c>
      <c r="M2609" s="25" t="s">
        <v>67</v>
      </c>
      <c r="N2609" s="26">
        <v>114002.05</v>
      </c>
      <c r="O2609" s="26">
        <v>99743.06</v>
      </c>
      <c r="P2609" s="27">
        <v>-14258.990000000005</v>
      </c>
      <c r="Q2609" s="28">
        <v>-0.125076610464461</v>
      </c>
      <c r="R2609" s="29">
        <v>17912.52</v>
      </c>
      <c r="S2609" s="29">
        <v>8391.16</v>
      </c>
      <c r="T2609" s="30">
        <v>-9521.36</v>
      </c>
      <c r="U2609" s="31">
        <v>-0.53154776659007219</v>
      </c>
      <c r="V2609" s="26">
        <v>58811.15</v>
      </c>
      <c r="W2609" s="26">
        <v>62223.94</v>
      </c>
      <c r="X2609" s="27">
        <v>3412.7900000000009</v>
      </c>
      <c r="Y2609" s="28">
        <v>5.8029642338230096E-2</v>
      </c>
      <c r="Z2609" s="29">
        <v>5976.04</v>
      </c>
      <c r="AA2609" s="29">
        <v>1973.5</v>
      </c>
      <c r="AB2609" s="30">
        <v>-4002.54</v>
      </c>
      <c r="AC2609" s="32">
        <v>-0.66976459327581472</v>
      </c>
      <c r="AD2609" s="26">
        <v>20497.16</v>
      </c>
      <c r="AE2609" s="26">
        <v>20439.060000000001</v>
      </c>
      <c r="AF2609" s="27">
        <v>-58.099999999998545</v>
      </c>
      <c r="AG2609" s="33">
        <v>-2.834539028821483E-3</v>
      </c>
      <c r="AH2609" s="34">
        <v>264</v>
      </c>
      <c r="AI2609" s="34">
        <v>170.5</v>
      </c>
      <c r="AJ2609" s="34">
        <v>-93.5</v>
      </c>
      <c r="AK2609" s="32">
        <v>-0.35416666666666669</v>
      </c>
      <c r="AL2609" s="35">
        <v>43697.041655092595</v>
      </c>
      <c r="AM2609" s="16"/>
    </row>
    <row r="2610" spans="1:39" ht="66" hidden="1" x14ac:dyDescent="0.25">
      <c r="A2610" s="25" t="s">
        <v>571</v>
      </c>
      <c r="B2610" s="25" t="s">
        <v>1040</v>
      </c>
      <c r="C2610" s="39">
        <v>452864</v>
      </c>
      <c r="D2610" s="25" t="s">
        <v>2855</v>
      </c>
      <c r="E2610" s="25" t="s">
        <v>53</v>
      </c>
      <c r="F2610" s="25" t="s">
        <v>54</v>
      </c>
      <c r="G2610" s="25" t="s">
        <v>1393</v>
      </c>
      <c r="H2610" s="25" t="s">
        <v>56</v>
      </c>
      <c r="I2610" s="25" t="s">
        <v>56</v>
      </c>
      <c r="J2610" s="25" t="s">
        <v>145</v>
      </c>
      <c r="K2610" s="25" t="s">
        <v>65</v>
      </c>
      <c r="L2610" s="25" t="s">
        <v>780</v>
      </c>
      <c r="M2610" s="25" t="s">
        <v>67</v>
      </c>
      <c r="N2610" s="26">
        <v>3176161.33</v>
      </c>
      <c r="O2610" s="26">
        <v>3248365.89</v>
      </c>
      <c r="P2610" s="27">
        <v>72204.560000000056</v>
      </c>
      <c r="Q2610" s="28">
        <v>2.2733278476128306E-2</v>
      </c>
      <c r="R2610" s="29">
        <v>82370</v>
      </c>
      <c r="S2610" s="29">
        <v>7640.62</v>
      </c>
      <c r="T2610" s="30">
        <v>-74729.38</v>
      </c>
      <c r="U2610" s="31">
        <v>-0.90724025737525804</v>
      </c>
      <c r="V2610" s="26">
        <v>23106.33</v>
      </c>
      <c r="W2610" s="26">
        <v>5125.1000000000004</v>
      </c>
      <c r="X2610" s="27">
        <v>-17981.230000000003</v>
      </c>
      <c r="Y2610" s="28">
        <v>-0.77819497947099348</v>
      </c>
      <c r="Z2610" s="29">
        <v>22026</v>
      </c>
      <c r="AA2610" s="29">
        <v>768.77</v>
      </c>
      <c r="AB2610" s="30">
        <v>-21257.23</v>
      </c>
      <c r="AC2610" s="32">
        <v>-0.96509715790429496</v>
      </c>
      <c r="AD2610" s="26">
        <v>3048659</v>
      </c>
      <c r="AE2610" s="26">
        <v>85736.41</v>
      </c>
      <c r="AF2610" s="27">
        <v>-2962922.59</v>
      </c>
      <c r="AG2610" s="33">
        <v>-0.97187733688812028</v>
      </c>
      <c r="AH2610" s="34">
        <v>1103.5</v>
      </c>
      <c r="AI2610" s="34">
        <v>519.5</v>
      </c>
      <c r="AJ2610" s="34">
        <v>-584</v>
      </c>
      <c r="AK2610" s="32">
        <v>-0.52922519256909828</v>
      </c>
      <c r="AL2610" s="35">
        <v>43509.041655092595</v>
      </c>
      <c r="AM2610" s="16"/>
    </row>
    <row r="2611" spans="1:39" ht="33" hidden="1" x14ac:dyDescent="0.25">
      <c r="A2611" s="25" t="s">
        <v>571</v>
      </c>
      <c r="B2611" s="25" t="s">
        <v>1040</v>
      </c>
      <c r="C2611" s="39">
        <v>452866</v>
      </c>
      <c r="D2611" s="25" t="s">
        <v>2976</v>
      </c>
      <c r="E2611" s="25" t="s">
        <v>53</v>
      </c>
      <c r="F2611" s="25" t="s">
        <v>54</v>
      </c>
      <c r="G2611" s="25" t="s">
        <v>75</v>
      </c>
      <c r="H2611" s="25" t="s">
        <v>56</v>
      </c>
      <c r="I2611" s="25" t="s">
        <v>56</v>
      </c>
      <c r="J2611" s="25" t="s">
        <v>70</v>
      </c>
      <c r="K2611" s="25" t="s">
        <v>65</v>
      </c>
      <c r="L2611" s="25" t="s">
        <v>589</v>
      </c>
      <c r="M2611" s="25" t="s">
        <v>67</v>
      </c>
      <c r="N2611" s="26">
        <v>124725.28</v>
      </c>
      <c r="O2611" s="26">
        <v>90467.27</v>
      </c>
      <c r="P2611" s="27">
        <v>-34258.009999999995</v>
      </c>
      <c r="Q2611" s="28">
        <v>-0.27466773375854514</v>
      </c>
      <c r="R2611" s="29">
        <v>14547.96</v>
      </c>
      <c r="S2611" s="29">
        <v>16008.52</v>
      </c>
      <c r="T2611" s="30">
        <v>1460.5600000000013</v>
      </c>
      <c r="U2611" s="31">
        <v>0.10039620675338683</v>
      </c>
      <c r="V2611" s="26">
        <v>80738.710000000006</v>
      </c>
      <c r="W2611" s="26">
        <v>65009.51</v>
      </c>
      <c r="X2611" s="27">
        <v>-15729.200000000004</v>
      </c>
      <c r="Y2611" s="28">
        <v>-0.19481609255337376</v>
      </c>
      <c r="Z2611" s="29">
        <v>3742.2</v>
      </c>
      <c r="AA2611" s="29">
        <v>9402.44</v>
      </c>
      <c r="AB2611" s="30">
        <v>5660.2400000000007</v>
      </c>
      <c r="AC2611" s="32">
        <v>1.512543423654535</v>
      </c>
      <c r="AD2611" s="26">
        <v>17599.43</v>
      </c>
      <c r="AE2611" s="26">
        <v>46.8</v>
      </c>
      <c r="AF2611" s="27">
        <v>-17552.63</v>
      </c>
      <c r="AG2611" s="33">
        <v>-0.99734082296983484</v>
      </c>
      <c r="AH2611" s="34">
        <v>223</v>
      </c>
      <c r="AI2611" s="34">
        <v>164</v>
      </c>
      <c r="AJ2611" s="34">
        <v>-59</v>
      </c>
      <c r="AK2611" s="32">
        <v>-0.26457399103139012</v>
      </c>
      <c r="AL2611" s="35">
        <v>43537.041655092595</v>
      </c>
      <c r="AM2611" s="16"/>
    </row>
    <row r="2612" spans="1:39" ht="49.5" hidden="1" x14ac:dyDescent="0.25">
      <c r="A2612" s="25" t="s">
        <v>571</v>
      </c>
      <c r="B2612" s="25" t="s">
        <v>1043</v>
      </c>
      <c r="C2612" s="39">
        <v>452867</v>
      </c>
      <c r="D2612" s="25" t="s">
        <v>2840</v>
      </c>
      <c r="E2612" s="25" t="s">
        <v>53</v>
      </c>
      <c r="F2612" s="25" t="s">
        <v>54</v>
      </c>
      <c r="G2612" s="25" t="s">
        <v>289</v>
      </c>
      <c r="H2612" s="25" t="s">
        <v>56</v>
      </c>
      <c r="I2612" s="25" t="s">
        <v>56</v>
      </c>
      <c r="J2612" s="25" t="s">
        <v>586</v>
      </c>
      <c r="K2612" s="25" t="s">
        <v>65</v>
      </c>
      <c r="L2612" s="25" t="s">
        <v>1045</v>
      </c>
      <c r="M2612" s="25" t="s">
        <v>2831</v>
      </c>
      <c r="N2612" s="26">
        <v>51208.79</v>
      </c>
      <c r="O2612" s="26">
        <v>11606.59</v>
      </c>
      <c r="P2612" s="27">
        <v>-39602.199999999997</v>
      </c>
      <c r="Q2612" s="28">
        <v>-0.77334770065842207</v>
      </c>
      <c r="R2612" s="29">
        <v>16224.94</v>
      </c>
      <c r="S2612" s="29">
        <v>1382.62</v>
      </c>
      <c r="T2612" s="30">
        <v>-14842.32</v>
      </c>
      <c r="U2612" s="31">
        <v>-0.91478427655202421</v>
      </c>
      <c r="V2612" s="26">
        <v>12300.77</v>
      </c>
      <c r="W2612" s="26">
        <v>782.29</v>
      </c>
      <c r="X2612" s="27">
        <v>-11518.48</v>
      </c>
      <c r="Y2612" s="28">
        <v>-0.93640316825694647</v>
      </c>
      <c r="Z2612" s="29">
        <v>3441.9</v>
      </c>
      <c r="AA2612" s="29">
        <v>0</v>
      </c>
      <c r="AB2612" s="30">
        <v>-3441.9</v>
      </c>
      <c r="AC2612" s="32">
        <v>-1</v>
      </c>
      <c r="AD2612" s="26">
        <v>9137.1</v>
      </c>
      <c r="AE2612" s="26">
        <v>0</v>
      </c>
      <c r="AF2612" s="27">
        <v>-9137.1</v>
      </c>
      <c r="AG2612" s="33">
        <v>-1</v>
      </c>
      <c r="AH2612" s="34">
        <v>149</v>
      </c>
      <c r="AI2612" s="34">
        <v>134.75</v>
      </c>
      <c r="AJ2612" s="34">
        <v>-14.25</v>
      </c>
      <c r="AK2612" s="32">
        <v>-9.563758389261745E-2</v>
      </c>
      <c r="AL2612" s="35">
        <v>43971</v>
      </c>
      <c r="AM2612" s="16"/>
    </row>
    <row r="2613" spans="1:39" ht="74.25" hidden="1" x14ac:dyDescent="0.25">
      <c r="A2613" s="25" t="s">
        <v>571</v>
      </c>
      <c r="B2613" s="25" t="s">
        <v>1043</v>
      </c>
      <c r="C2613" s="39">
        <v>452872</v>
      </c>
      <c r="D2613" s="25" t="s">
        <v>2918</v>
      </c>
      <c r="E2613" s="25" t="s">
        <v>53</v>
      </c>
      <c r="F2613" s="25" t="s">
        <v>54</v>
      </c>
      <c r="G2613" s="25" t="s">
        <v>289</v>
      </c>
      <c r="H2613" s="17"/>
      <c r="I2613" s="17"/>
      <c r="J2613" s="25" t="s">
        <v>70</v>
      </c>
      <c r="K2613" s="25" t="s">
        <v>65</v>
      </c>
      <c r="L2613" s="25" t="s">
        <v>1045</v>
      </c>
      <c r="M2613" s="25" t="s">
        <v>67</v>
      </c>
      <c r="N2613" s="26">
        <v>52663.55</v>
      </c>
      <c r="O2613" s="26">
        <v>52558.12</v>
      </c>
      <c r="P2613" s="27">
        <v>-105.43000000000029</v>
      </c>
      <c r="Q2613" s="28">
        <v>-2.0019539130954954E-3</v>
      </c>
      <c r="R2613" s="29">
        <v>9416.66</v>
      </c>
      <c r="S2613" s="29">
        <v>7814.37</v>
      </c>
      <c r="T2613" s="30">
        <v>-1602.29</v>
      </c>
      <c r="U2613" s="31">
        <v>-0.17015481072906954</v>
      </c>
      <c r="V2613" s="26">
        <v>35241.46</v>
      </c>
      <c r="W2613" s="26">
        <v>34372.67</v>
      </c>
      <c r="X2613" s="27">
        <v>-868.79000000000087</v>
      </c>
      <c r="Y2613" s="28">
        <v>-2.4652497370994304E-2</v>
      </c>
      <c r="Z2613" s="29">
        <v>2097.48</v>
      </c>
      <c r="AA2613" s="29">
        <v>1669</v>
      </c>
      <c r="AB2613" s="30">
        <v>-428.48</v>
      </c>
      <c r="AC2613" s="32">
        <v>-0.20428323512023952</v>
      </c>
      <c r="AD2613" s="26">
        <v>2021.25</v>
      </c>
      <c r="AE2613" s="26">
        <v>4987.72</v>
      </c>
      <c r="AF2613" s="27">
        <v>2966.4700000000003</v>
      </c>
      <c r="AG2613" s="33">
        <v>1.4676413110698827</v>
      </c>
      <c r="AH2613" s="34">
        <v>140.5</v>
      </c>
      <c r="AI2613" s="34">
        <v>148</v>
      </c>
      <c r="AJ2613" s="34">
        <v>7.5</v>
      </c>
      <c r="AK2613" s="32">
        <v>5.3380782918149468E-2</v>
      </c>
      <c r="AL2613" s="35">
        <v>43867.041655092595</v>
      </c>
      <c r="AM2613" s="16"/>
    </row>
    <row r="2614" spans="1:39" ht="41.25" hidden="1" x14ac:dyDescent="0.25">
      <c r="A2614" s="25" t="s">
        <v>571</v>
      </c>
      <c r="B2614" s="25" t="s">
        <v>1043</v>
      </c>
      <c r="C2614" s="39">
        <v>452883</v>
      </c>
      <c r="D2614" s="25" t="s">
        <v>2846</v>
      </c>
      <c r="E2614" s="25" t="s">
        <v>53</v>
      </c>
      <c r="F2614" s="25" t="s">
        <v>54</v>
      </c>
      <c r="G2614" s="25" t="s">
        <v>289</v>
      </c>
      <c r="H2614" s="25" t="s">
        <v>56</v>
      </c>
      <c r="I2614" s="25" t="s">
        <v>56</v>
      </c>
      <c r="J2614" s="25" t="s">
        <v>85</v>
      </c>
      <c r="K2614" s="25" t="s">
        <v>65</v>
      </c>
      <c r="L2614" s="25" t="s">
        <v>1045</v>
      </c>
      <c r="M2614" s="25" t="s">
        <v>2753</v>
      </c>
      <c r="N2614" s="26">
        <v>538659.91</v>
      </c>
      <c r="O2614" s="26">
        <v>545012.59</v>
      </c>
      <c r="P2614" s="27">
        <v>6352.6799999999348</v>
      </c>
      <c r="Q2614" s="28">
        <v>1.1793489513633815E-2</v>
      </c>
      <c r="R2614" s="29">
        <v>36456.32</v>
      </c>
      <c r="S2614" s="29">
        <v>64358.36</v>
      </c>
      <c r="T2614" s="30">
        <v>27902.04</v>
      </c>
      <c r="U2614" s="31">
        <v>0.76535536225269041</v>
      </c>
      <c r="V2614" s="26">
        <v>7091.67</v>
      </c>
      <c r="W2614" s="26">
        <v>6639.02</v>
      </c>
      <c r="X2614" s="27">
        <v>-452.64999999999964</v>
      </c>
      <c r="Y2614" s="28">
        <v>-6.3828407131183429E-2</v>
      </c>
      <c r="Z2614" s="29">
        <v>9523.67</v>
      </c>
      <c r="AA2614" s="29">
        <v>4700</v>
      </c>
      <c r="AB2614" s="30">
        <v>-4823.67</v>
      </c>
      <c r="AC2614" s="32">
        <v>-0.50649277011908223</v>
      </c>
      <c r="AD2614" s="26">
        <v>485588.25</v>
      </c>
      <c r="AE2614" s="26">
        <v>365474</v>
      </c>
      <c r="AF2614" s="27">
        <v>-120114.25</v>
      </c>
      <c r="AG2614" s="33">
        <v>-0.24735822994069565</v>
      </c>
      <c r="AH2614" s="34">
        <v>509.28</v>
      </c>
      <c r="AI2614" s="34">
        <v>442.5</v>
      </c>
      <c r="AJ2614" s="34">
        <v>-66.779999999999973</v>
      </c>
      <c r="AK2614" s="32">
        <v>-0.13112629594721956</v>
      </c>
      <c r="AL2614" s="35">
        <v>44110.041666666664</v>
      </c>
      <c r="AM2614" s="16"/>
    </row>
    <row r="2615" spans="1:39" ht="49.5" hidden="1" x14ac:dyDescent="0.25">
      <c r="A2615" s="25" t="s">
        <v>571</v>
      </c>
      <c r="B2615" s="25" t="s">
        <v>51</v>
      </c>
      <c r="C2615" s="39">
        <v>452884</v>
      </c>
      <c r="D2615" s="25" t="s">
        <v>2966</v>
      </c>
      <c r="E2615" s="25" t="s">
        <v>53</v>
      </c>
      <c r="F2615" s="25" t="s">
        <v>54</v>
      </c>
      <c r="G2615" s="25" t="s">
        <v>79</v>
      </c>
      <c r="H2615" s="25" t="s">
        <v>56</v>
      </c>
      <c r="I2615" s="25" t="s">
        <v>56</v>
      </c>
      <c r="J2615" s="25" t="s">
        <v>2779</v>
      </c>
      <c r="K2615" s="25" t="s">
        <v>65</v>
      </c>
      <c r="L2615" s="25" t="s">
        <v>586</v>
      </c>
      <c r="M2615" s="25" t="s">
        <v>582</v>
      </c>
      <c r="N2615" s="26">
        <v>131915</v>
      </c>
      <c r="O2615" s="26">
        <v>129234.67</v>
      </c>
      <c r="P2615" s="27">
        <v>-2680.3300000000017</v>
      </c>
      <c r="Q2615" s="28">
        <v>-2.0318614259182063E-2</v>
      </c>
      <c r="R2615" s="29">
        <v>12500.52</v>
      </c>
      <c r="S2615" s="29">
        <v>17632.62</v>
      </c>
      <c r="T2615" s="30">
        <v>5132.0999999999985</v>
      </c>
      <c r="U2615" s="31">
        <v>0.4105509210816829</v>
      </c>
      <c r="V2615" s="26">
        <v>92850.75</v>
      </c>
      <c r="W2615" s="26">
        <v>91949.23</v>
      </c>
      <c r="X2615" s="27">
        <v>-901.52000000000407</v>
      </c>
      <c r="Y2615" s="28">
        <v>-9.7093453741623412E-3</v>
      </c>
      <c r="Z2615" s="29">
        <v>3106.95</v>
      </c>
      <c r="AA2615" s="29">
        <v>3039.64</v>
      </c>
      <c r="AB2615" s="30">
        <v>-67.309999999999945</v>
      </c>
      <c r="AC2615" s="32">
        <v>-2.166433318849674E-2</v>
      </c>
      <c r="AD2615" s="26">
        <v>16544.080000000002</v>
      </c>
      <c r="AE2615" s="26">
        <v>12324.64</v>
      </c>
      <c r="AF2615" s="27">
        <v>-4219.4400000000023</v>
      </c>
      <c r="AG2615" s="33">
        <v>-0.25504228702955994</v>
      </c>
      <c r="AH2615" s="34">
        <v>195</v>
      </c>
      <c r="AI2615" s="34">
        <v>247.5</v>
      </c>
      <c r="AJ2615" s="34">
        <v>52.5</v>
      </c>
      <c r="AK2615" s="32">
        <v>0.26923076923076922</v>
      </c>
      <c r="AL2615" s="35">
        <v>44496.041666666664</v>
      </c>
      <c r="AM2615" s="16"/>
    </row>
    <row r="2616" spans="1:39" ht="24.75" hidden="1" x14ac:dyDescent="0.25">
      <c r="A2616" s="25" t="s">
        <v>571</v>
      </c>
      <c r="B2616" s="25" t="s">
        <v>1040</v>
      </c>
      <c r="C2616" s="39">
        <v>452890</v>
      </c>
      <c r="D2616" s="25" t="s">
        <v>3197</v>
      </c>
      <c r="E2616" s="25" t="s">
        <v>53</v>
      </c>
      <c r="F2616" s="25" t="s">
        <v>54</v>
      </c>
      <c r="G2616" s="25" t="s">
        <v>289</v>
      </c>
      <c r="H2616" s="17"/>
      <c r="I2616" s="17"/>
      <c r="J2616" s="25" t="s">
        <v>85</v>
      </c>
      <c r="K2616" s="25" t="s">
        <v>65</v>
      </c>
      <c r="L2616" s="25" t="s">
        <v>637</v>
      </c>
      <c r="M2616" s="25" t="s">
        <v>67</v>
      </c>
      <c r="N2616" s="26">
        <v>13606.977745</v>
      </c>
      <c r="O2616" s="26">
        <v>111738.29</v>
      </c>
      <c r="P2616" s="27">
        <v>98131.312254999997</v>
      </c>
      <c r="Q2616" s="28">
        <v>7.2118374920587476</v>
      </c>
      <c r="R2616" s="29">
        <v>10651.846357</v>
      </c>
      <c r="S2616" s="29">
        <v>7581.22</v>
      </c>
      <c r="T2616" s="30">
        <v>-3070.6263570000001</v>
      </c>
      <c r="U2616" s="31">
        <v>-0.28827174689598278</v>
      </c>
      <c r="V2616" s="26">
        <v>1331.4868819999999</v>
      </c>
      <c r="W2616" s="26">
        <v>494.78</v>
      </c>
      <c r="X2616" s="27">
        <v>-836.70688199999995</v>
      </c>
      <c r="Y2616" s="28">
        <v>-0.62840039455980157</v>
      </c>
      <c r="Z2616" s="29">
        <v>1623.6445060000001</v>
      </c>
      <c r="AA2616" s="29">
        <v>0</v>
      </c>
      <c r="AB2616" s="30">
        <v>-1623.6445060000001</v>
      </c>
      <c r="AC2616" s="32">
        <v>-1</v>
      </c>
      <c r="AD2616" s="26">
        <v>0</v>
      </c>
      <c r="AE2616" s="26">
        <v>5382</v>
      </c>
      <c r="AF2616" s="27">
        <v>5382</v>
      </c>
      <c r="AG2616" s="18"/>
      <c r="AH2616" s="34">
        <v>135</v>
      </c>
      <c r="AI2616" s="34">
        <v>175.75</v>
      </c>
      <c r="AJ2616" s="34">
        <v>40.75</v>
      </c>
      <c r="AK2616" s="32">
        <v>0.30185185185185187</v>
      </c>
      <c r="AL2616" s="35">
        <v>43676.041655092595</v>
      </c>
      <c r="AM2616" s="16"/>
    </row>
    <row r="2617" spans="1:39" ht="57.75" hidden="1" x14ac:dyDescent="0.25">
      <c r="A2617" s="25" t="s">
        <v>571</v>
      </c>
      <c r="B2617" s="25" t="s">
        <v>1040</v>
      </c>
      <c r="C2617" s="39">
        <v>452891</v>
      </c>
      <c r="D2617" s="25" t="s">
        <v>2956</v>
      </c>
      <c r="E2617" s="25" t="s">
        <v>53</v>
      </c>
      <c r="F2617" s="25" t="s">
        <v>54</v>
      </c>
      <c r="G2617" s="25" t="s">
        <v>75</v>
      </c>
      <c r="H2617" s="25" t="s">
        <v>56</v>
      </c>
      <c r="I2617" s="25" t="s">
        <v>56</v>
      </c>
      <c r="J2617" s="25" t="s">
        <v>85</v>
      </c>
      <c r="K2617" s="25" t="s">
        <v>65</v>
      </c>
      <c r="L2617" s="25" t="s">
        <v>600</v>
      </c>
      <c r="M2617" s="25" t="s">
        <v>67</v>
      </c>
      <c r="N2617" s="26">
        <v>584280.72</v>
      </c>
      <c r="O2617" s="26">
        <v>41975</v>
      </c>
      <c r="P2617" s="27">
        <v>-542305.72</v>
      </c>
      <c r="Q2617" s="28">
        <v>-0.92815953263013706</v>
      </c>
      <c r="R2617" s="29">
        <v>32890.06</v>
      </c>
      <c r="S2617" s="29">
        <v>0</v>
      </c>
      <c r="T2617" s="30">
        <v>-32890.06</v>
      </c>
      <c r="U2617" s="31">
        <v>-1</v>
      </c>
      <c r="V2617" s="26">
        <v>7525.86</v>
      </c>
      <c r="W2617" s="26">
        <v>0</v>
      </c>
      <c r="X2617" s="27">
        <v>-7525.86</v>
      </c>
      <c r="Y2617" s="28">
        <v>-1</v>
      </c>
      <c r="Z2617" s="29">
        <v>6464.3</v>
      </c>
      <c r="AA2617" s="29">
        <v>0</v>
      </c>
      <c r="AB2617" s="30">
        <v>-6464.3</v>
      </c>
      <c r="AC2617" s="32">
        <v>-1</v>
      </c>
      <c r="AD2617" s="26">
        <v>537400.5</v>
      </c>
      <c r="AE2617" s="26">
        <v>0</v>
      </c>
      <c r="AF2617" s="27">
        <v>-537400.5</v>
      </c>
      <c r="AG2617" s="33">
        <v>-1</v>
      </c>
      <c r="AH2617" s="34">
        <v>447</v>
      </c>
      <c r="AI2617" s="34">
        <v>406</v>
      </c>
      <c r="AJ2617" s="34">
        <v>-41</v>
      </c>
      <c r="AK2617" s="32">
        <v>-9.1722595078299773E-2</v>
      </c>
      <c r="AL2617" s="35">
        <v>43561.041655092595</v>
      </c>
      <c r="AM2617" s="16"/>
    </row>
    <row r="2618" spans="1:39" ht="66" hidden="1" x14ac:dyDescent="0.25">
      <c r="A2618" s="25" t="s">
        <v>571</v>
      </c>
      <c r="B2618" s="25" t="s">
        <v>1040</v>
      </c>
      <c r="C2618" s="39">
        <v>452892</v>
      </c>
      <c r="D2618" s="25" t="s">
        <v>2885</v>
      </c>
      <c r="E2618" s="25" t="s">
        <v>53</v>
      </c>
      <c r="F2618" s="25" t="s">
        <v>54</v>
      </c>
      <c r="G2618" s="25" t="s">
        <v>75</v>
      </c>
      <c r="H2618" s="25" t="s">
        <v>56</v>
      </c>
      <c r="I2618" s="25" t="s">
        <v>56</v>
      </c>
      <c r="J2618" s="25" t="s">
        <v>85</v>
      </c>
      <c r="K2618" s="25" t="s">
        <v>65</v>
      </c>
      <c r="L2618" s="25" t="s">
        <v>600</v>
      </c>
      <c r="M2618" s="25" t="s">
        <v>67</v>
      </c>
      <c r="N2618" s="26">
        <v>613947.80000000005</v>
      </c>
      <c r="O2618" s="26">
        <v>44006.92</v>
      </c>
      <c r="P2618" s="27">
        <v>-569940.88</v>
      </c>
      <c r="Q2618" s="28">
        <v>-0.9283213980081042</v>
      </c>
      <c r="R2618" s="29">
        <v>36277.42</v>
      </c>
      <c r="S2618" s="29">
        <v>0</v>
      </c>
      <c r="T2618" s="30">
        <v>-36277.42</v>
      </c>
      <c r="U2618" s="31">
        <v>-1</v>
      </c>
      <c r="V2618" s="26">
        <v>5712.95</v>
      </c>
      <c r="W2618" s="26">
        <v>0</v>
      </c>
      <c r="X2618" s="27">
        <v>-5712.95</v>
      </c>
      <c r="Y2618" s="28">
        <v>-1</v>
      </c>
      <c r="Z2618" s="29">
        <v>7516.28</v>
      </c>
      <c r="AA2618" s="29">
        <v>0</v>
      </c>
      <c r="AB2618" s="30">
        <v>-7516.28</v>
      </c>
      <c r="AC2618" s="32">
        <v>-1</v>
      </c>
      <c r="AD2618" s="26">
        <v>564441.15</v>
      </c>
      <c r="AE2618" s="26">
        <v>0</v>
      </c>
      <c r="AF2618" s="27">
        <v>-564441.15</v>
      </c>
      <c r="AG2618" s="33">
        <v>-1</v>
      </c>
      <c r="AH2618" s="34">
        <v>483.5</v>
      </c>
      <c r="AI2618" s="34">
        <v>367.25</v>
      </c>
      <c r="AJ2618" s="34">
        <v>-116.25</v>
      </c>
      <c r="AK2618" s="32">
        <v>-0.2404343329886246</v>
      </c>
      <c r="AL2618" s="35">
        <v>43561.041655092595</v>
      </c>
      <c r="AM2618" s="16"/>
    </row>
    <row r="2619" spans="1:39" ht="33" hidden="1" x14ac:dyDescent="0.25">
      <c r="A2619" s="25" t="s">
        <v>571</v>
      </c>
      <c r="B2619" s="25" t="s">
        <v>1043</v>
      </c>
      <c r="C2619" s="39">
        <v>452894</v>
      </c>
      <c r="D2619" s="25" t="s">
        <v>2967</v>
      </c>
      <c r="E2619" s="25" t="s">
        <v>53</v>
      </c>
      <c r="F2619" s="25" t="s">
        <v>63</v>
      </c>
      <c r="G2619" s="25" t="s">
        <v>56</v>
      </c>
      <c r="H2619" s="17"/>
      <c r="I2619" s="17"/>
      <c r="J2619" s="25" t="s">
        <v>586</v>
      </c>
      <c r="K2619" s="25" t="s">
        <v>65</v>
      </c>
      <c r="L2619" s="25" t="s">
        <v>1045</v>
      </c>
      <c r="M2619" s="25" t="s">
        <v>127</v>
      </c>
      <c r="N2619" s="26">
        <v>0</v>
      </c>
      <c r="O2619" s="26">
        <v>2688.57</v>
      </c>
      <c r="P2619" s="27">
        <v>2688.57</v>
      </c>
      <c r="Q2619" s="18"/>
      <c r="R2619" s="29">
        <v>0</v>
      </c>
      <c r="S2619" s="29">
        <v>128.68</v>
      </c>
      <c r="T2619" s="30">
        <v>128.68</v>
      </c>
      <c r="U2619" s="19"/>
      <c r="V2619" s="26">
        <v>0</v>
      </c>
      <c r="W2619" s="26">
        <v>0</v>
      </c>
      <c r="X2619" s="27">
        <v>0</v>
      </c>
      <c r="Y2619" s="18"/>
      <c r="Z2619" s="29">
        <v>0</v>
      </c>
      <c r="AA2619" s="29">
        <v>0</v>
      </c>
      <c r="AB2619" s="30">
        <v>0</v>
      </c>
      <c r="AC2619" s="19"/>
      <c r="AD2619" s="26">
        <v>0</v>
      </c>
      <c r="AE2619" s="26">
        <v>0</v>
      </c>
      <c r="AF2619" s="27">
        <v>0</v>
      </c>
      <c r="AG2619" s="18"/>
      <c r="AH2619" s="34">
        <v>0</v>
      </c>
      <c r="AI2619" s="34">
        <v>0.5</v>
      </c>
      <c r="AJ2619" s="34">
        <v>0.5</v>
      </c>
      <c r="AK2619" s="19"/>
      <c r="AL2619" s="35">
        <v>44097.041666666664</v>
      </c>
      <c r="AM2619" s="16"/>
    </row>
    <row r="2620" spans="1:39" ht="49.5" hidden="1" x14ac:dyDescent="0.25">
      <c r="A2620" s="25" t="s">
        <v>571</v>
      </c>
      <c r="B2620" s="25" t="s">
        <v>1043</v>
      </c>
      <c r="C2620" s="39">
        <v>452896</v>
      </c>
      <c r="D2620" s="25" t="s">
        <v>3232</v>
      </c>
      <c r="E2620" s="25" t="s">
        <v>53</v>
      </c>
      <c r="F2620" s="25" t="s">
        <v>54</v>
      </c>
      <c r="G2620" s="25" t="s">
        <v>289</v>
      </c>
      <c r="H2620" s="25" t="s">
        <v>56</v>
      </c>
      <c r="I2620" s="25" t="s">
        <v>56</v>
      </c>
      <c r="J2620" s="25" t="s">
        <v>85</v>
      </c>
      <c r="K2620" s="25" t="s">
        <v>65</v>
      </c>
      <c r="L2620" s="25" t="s">
        <v>1045</v>
      </c>
      <c r="M2620" s="25" t="s">
        <v>2753</v>
      </c>
      <c r="N2620" s="26">
        <v>21600.89</v>
      </c>
      <c r="O2620" s="26">
        <v>124899.29</v>
      </c>
      <c r="P2620" s="27">
        <v>103298.4</v>
      </c>
      <c r="Q2620" s="28">
        <v>4.7821362916065029</v>
      </c>
      <c r="R2620" s="29">
        <v>20380.32</v>
      </c>
      <c r="S2620" s="29">
        <v>13001.55</v>
      </c>
      <c r="T2620" s="30">
        <v>-7378.77</v>
      </c>
      <c r="U2620" s="31">
        <v>-0.36205368708636571</v>
      </c>
      <c r="V2620" s="26">
        <v>283.79000000000002</v>
      </c>
      <c r="W2620" s="26">
        <v>1361.07</v>
      </c>
      <c r="X2620" s="27">
        <v>1077.28</v>
      </c>
      <c r="Y2620" s="28">
        <v>3.7960463723175586</v>
      </c>
      <c r="Z2620" s="29">
        <v>936.78</v>
      </c>
      <c r="AA2620" s="29">
        <v>2923.59</v>
      </c>
      <c r="AB2620" s="30">
        <v>1986.8100000000002</v>
      </c>
      <c r="AC2620" s="32">
        <v>2.1208928457055021</v>
      </c>
      <c r="AD2620" s="26">
        <v>0</v>
      </c>
      <c r="AE2620" s="26">
        <v>0</v>
      </c>
      <c r="AF2620" s="27">
        <v>0</v>
      </c>
      <c r="AG2620" s="18"/>
      <c r="AH2620" s="34">
        <v>101.16</v>
      </c>
      <c r="AI2620" s="34">
        <v>123</v>
      </c>
      <c r="AJ2620" s="34">
        <v>21.840000000000003</v>
      </c>
      <c r="AK2620" s="32">
        <v>0.21589561091340456</v>
      </c>
      <c r="AL2620" s="35">
        <v>44097.041666666664</v>
      </c>
      <c r="AM2620" s="16"/>
    </row>
    <row r="2621" spans="1:39" ht="57.75" hidden="1" x14ac:dyDescent="0.25">
      <c r="A2621" s="25" t="s">
        <v>571</v>
      </c>
      <c r="B2621" s="25" t="s">
        <v>1040</v>
      </c>
      <c r="C2621" s="39">
        <v>452901</v>
      </c>
      <c r="D2621" s="25" t="s">
        <v>2847</v>
      </c>
      <c r="E2621" s="25" t="s">
        <v>53</v>
      </c>
      <c r="F2621" s="25" t="s">
        <v>54</v>
      </c>
      <c r="G2621" s="25" t="s">
        <v>2848</v>
      </c>
      <c r="H2621" s="25" t="s">
        <v>1393</v>
      </c>
      <c r="I2621" s="25" t="s">
        <v>56</v>
      </c>
      <c r="J2621" s="25" t="s">
        <v>576</v>
      </c>
      <c r="K2621" s="25" t="s">
        <v>65</v>
      </c>
      <c r="L2621" s="25" t="s">
        <v>146</v>
      </c>
      <c r="M2621" s="25" t="s">
        <v>2737</v>
      </c>
      <c r="N2621" s="26">
        <v>50753</v>
      </c>
      <c r="O2621" s="26">
        <v>186878.03</v>
      </c>
      <c r="P2621" s="27">
        <v>136125.03</v>
      </c>
      <c r="Q2621" s="28">
        <v>2.6821080527259471</v>
      </c>
      <c r="R2621" s="29">
        <v>21747</v>
      </c>
      <c r="S2621" s="29">
        <v>93044.479999999996</v>
      </c>
      <c r="T2621" s="30">
        <v>71297.48</v>
      </c>
      <c r="U2621" s="31">
        <v>3.2784972639904351</v>
      </c>
      <c r="V2621" s="26">
        <v>19922</v>
      </c>
      <c r="W2621" s="26">
        <v>6531.76</v>
      </c>
      <c r="X2621" s="27">
        <v>-13390.24</v>
      </c>
      <c r="Y2621" s="28">
        <v>-0.67213331994779635</v>
      </c>
      <c r="Z2621" s="29">
        <v>4558</v>
      </c>
      <c r="AA2621" s="29">
        <v>4744.74</v>
      </c>
      <c r="AB2621" s="30">
        <v>186.73999999999978</v>
      </c>
      <c r="AC2621" s="32">
        <v>4.0969723562966166E-2</v>
      </c>
      <c r="AD2621" s="26">
        <v>4526</v>
      </c>
      <c r="AE2621" s="26">
        <v>14655.39</v>
      </c>
      <c r="AF2621" s="27">
        <v>10129.39</v>
      </c>
      <c r="AG2621" s="33">
        <v>2.2380446310207689</v>
      </c>
      <c r="AH2621" s="34">
        <v>277.3</v>
      </c>
      <c r="AI2621" s="34">
        <v>1093.75</v>
      </c>
      <c r="AJ2621" s="34">
        <v>816.45</v>
      </c>
      <c r="AK2621" s="32">
        <v>2.944284168770285</v>
      </c>
      <c r="AL2621" s="35">
        <v>43490.040972222225</v>
      </c>
      <c r="AM2621" s="16"/>
    </row>
    <row r="2622" spans="1:39" ht="49.5" hidden="1" x14ac:dyDescent="0.25">
      <c r="A2622" s="25" t="s">
        <v>571</v>
      </c>
      <c r="B2622" s="25" t="s">
        <v>1040</v>
      </c>
      <c r="C2622" s="39">
        <v>452915</v>
      </c>
      <c r="D2622" s="25" t="s">
        <v>2834</v>
      </c>
      <c r="E2622" s="25" t="s">
        <v>53</v>
      </c>
      <c r="F2622" s="25" t="s">
        <v>54</v>
      </c>
      <c r="G2622" s="25" t="s">
        <v>289</v>
      </c>
      <c r="H2622" s="17"/>
      <c r="I2622" s="17"/>
      <c r="J2622" s="25" t="s">
        <v>576</v>
      </c>
      <c r="K2622" s="25" t="s">
        <v>58</v>
      </c>
      <c r="L2622" s="25" t="s">
        <v>577</v>
      </c>
      <c r="M2622" s="25" t="s">
        <v>67</v>
      </c>
      <c r="N2622" s="26">
        <v>239613</v>
      </c>
      <c r="O2622" s="26">
        <v>140704.31</v>
      </c>
      <c r="P2622" s="27">
        <v>-98908.69</v>
      </c>
      <c r="Q2622" s="28">
        <v>-0.41278515773351199</v>
      </c>
      <c r="R2622" s="29">
        <v>33915</v>
      </c>
      <c r="S2622" s="29">
        <v>26986.85</v>
      </c>
      <c r="T2622" s="30">
        <v>-6928.1500000000015</v>
      </c>
      <c r="U2622" s="31">
        <v>-0.20427981719003396</v>
      </c>
      <c r="V2622" s="26">
        <v>106863</v>
      </c>
      <c r="W2622" s="26">
        <v>24640.9</v>
      </c>
      <c r="X2622" s="27">
        <v>-82222.100000000006</v>
      </c>
      <c r="Y2622" s="28">
        <v>-0.76941598120958621</v>
      </c>
      <c r="Z2622" s="29">
        <v>8755</v>
      </c>
      <c r="AA2622" s="29">
        <v>4625</v>
      </c>
      <c r="AB2622" s="30">
        <v>-4130</v>
      </c>
      <c r="AC2622" s="32">
        <v>-0.47173043974871504</v>
      </c>
      <c r="AD2622" s="26">
        <v>90080</v>
      </c>
      <c r="AE2622" s="26">
        <v>84451.56</v>
      </c>
      <c r="AF2622" s="27">
        <v>-5628.4400000000023</v>
      </c>
      <c r="AG2622" s="33">
        <v>-6.2482682060390787E-2</v>
      </c>
      <c r="AH2622" s="34">
        <v>454</v>
      </c>
      <c r="AI2622" s="34">
        <v>322</v>
      </c>
      <c r="AJ2622" s="34">
        <v>-132</v>
      </c>
      <c r="AK2622" s="32">
        <v>-0.29074889867841408</v>
      </c>
      <c r="AL2622" s="35">
        <v>43795.041655092595</v>
      </c>
      <c r="AM2622" s="16"/>
    </row>
    <row r="2623" spans="1:39" ht="49.5" hidden="1" x14ac:dyDescent="0.25">
      <c r="A2623" s="25" t="s">
        <v>571</v>
      </c>
      <c r="B2623" s="25" t="s">
        <v>1040</v>
      </c>
      <c r="C2623" s="39">
        <v>452916</v>
      </c>
      <c r="D2623" s="25" t="s">
        <v>2835</v>
      </c>
      <c r="E2623" s="25" t="s">
        <v>53</v>
      </c>
      <c r="F2623" s="25" t="s">
        <v>54</v>
      </c>
      <c r="G2623" s="25" t="s">
        <v>289</v>
      </c>
      <c r="H2623" s="25" t="s">
        <v>56</v>
      </c>
      <c r="I2623" s="25" t="s">
        <v>56</v>
      </c>
      <c r="J2623" s="25" t="s">
        <v>576</v>
      </c>
      <c r="K2623" s="25" t="s">
        <v>58</v>
      </c>
      <c r="L2623" s="25" t="s">
        <v>824</v>
      </c>
      <c r="M2623" s="25" t="s">
        <v>596</v>
      </c>
      <c r="N2623" s="26">
        <v>90565</v>
      </c>
      <c r="O2623" s="26">
        <v>65974.48</v>
      </c>
      <c r="P2623" s="27">
        <v>-24590.520000000004</v>
      </c>
      <c r="Q2623" s="28">
        <v>-0.27152343620603991</v>
      </c>
      <c r="R2623" s="29">
        <v>27215</v>
      </c>
      <c r="S2623" s="29">
        <v>1326.85</v>
      </c>
      <c r="T2623" s="30">
        <v>-25888.15</v>
      </c>
      <c r="U2623" s="31">
        <v>-0.95124563659746464</v>
      </c>
      <c r="V2623" s="26">
        <v>56304</v>
      </c>
      <c r="W2623" s="26">
        <v>45615.08</v>
      </c>
      <c r="X2623" s="27">
        <v>-10688.919999999998</v>
      </c>
      <c r="Y2623" s="28">
        <v>-0.1898429951690821</v>
      </c>
      <c r="Z2623" s="29">
        <v>7046</v>
      </c>
      <c r="AA2623" s="29">
        <v>6802.35</v>
      </c>
      <c r="AB2623" s="30">
        <v>-243.64999999999964</v>
      </c>
      <c r="AC2623" s="32">
        <v>-3.4579903491342552E-2</v>
      </c>
      <c r="AD2623" s="26">
        <v>0</v>
      </c>
      <c r="AE2623" s="26">
        <v>12230.2</v>
      </c>
      <c r="AF2623" s="27">
        <v>12230.2</v>
      </c>
      <c r="AG2623" s="18"/>
      <c r="AH2623" s="34">
        <v>380</v>
      </c>
      <c r="AI2623" s="34">
        <v>56</v>
      </c>
      <c r="AJ2623" s="34">
        <v>-324</v>
      </c>
      <c r="AK2623" s="32">
        <v>-0.85263157894736841</v>
      </c>
      <c r="AL2623" s="35">
        <v>43621.999988425923</v>
      </c>
      <c r="AM2623" s="16"/>
    </row>
    <row r="2624" spans="1:39" ht="49.5" hidden="1" x14ac:dyDescent="0.25">
      <c r="A2624" s="25" t="s">
        <v>571</v>
      </c>
      <c r="B2624" s="25" t="s">
        <v>1040</v>
      </c>
      <c r="C2624" s="39">
        <v>452917</v>
      </c>
      <c r="D2624" s="25" t="s">
        <v>2836</v>
      </c>
      <c r="E2624" s="25" t="s">
        <v>53</v>
      </c>
      <c r="F2624" s="25" t="s">
        <v>54</v>
      </c>
      <c r="G2624" s="25" t="s">
        <v>289</v>
      </c>
      <c r="H2624" s="25" t="s">
        <v>56</v>
      </c>
      <c r="I2624" s="25" t="s">
        <v>56</v>
      </c>
      <c r="J2624" s="25" t="s">
        <v>576</v>
      </c>
      <c r="K2624" s="25" t="s">
        <v>58</v>
      </c>
      <c r="L2624" s="25" t="s">
        <v>577</v>
      </c>
      <c r="M2624" s="25" t="s">
        <v>596</v>
      </c>
      <c r="N2624" s="26">
        <v>78609</v>
      </c>
      <c r="O2624" s="26">
        <v>67181.77</v>
      </c>
      <c r="P2624" s="27">
        <v>-11427.229999999996</v>
      </c>
      <c r="Q2624" s="28">
        <v>-0.14536796041165764</v>
      </c>
      <c r="R2624" s="29">
        <v>25003</v>
      </c>
      <c r="S2624" s="29">
        <v>3021.92</v>
      </c>
      <c r="T2624" s="30">
        <v>-21981.08</v>
      </c>
      <c r="U2624" s="31">
        <v>-0.87913770347558295</v>
      </c>
      <c r="V2624" s="26">
        <v>44439</v>
      </c>
      <c r="W2624" s="26">
        <v>45794.15</v>
      </c>
      <c r="X2624" s="27">
        <v>1355.1500000000015</v>
      </c>
      <c r="Y2624" s="28">
        <v>3.0494610589797282E-2</v>
      </c>
      <c r="Z2624" s="29">
        <v>6329</v>
      </c>
      <c r="AA2624" s="29">
        <v>0</v>
      </c>
      <c r="AB2624" s="30">
        <v>-6329</v>
      </c>
      <c r="AC2624" s="32">
        <v>-1</v>
      </c>
      <c r="AD2624" s="26">
        <v>2838</v>
      </c>
      <c r="AE2624" s="26">
        <v>18365.7</v>
      </c>
      <c r="AF2624" s="27">
        <v>15527.7</v>
      </c>
      <c r="AG2624" s="33">
        <v>5.4713530655391125</v>
      </c>
      <c r="AH2624" s="34">
        <v>314.000001</v>
      </c>
      <c r="AI2624" s="34">
        <v>45.5</v>
      </c>
      <c r="AJ2624" s="34">
        <v>-268.500001</v>
      </c>
      <c r="AK2624" s="32">
        <v>-0.85509554186275305</v>
      </c>
      <c r="AL2624" s="35">
        <v>43719.041655092595</v>
      </c>
      <c r="AM2624" s="16"/>
    </row>
    <row r="2625" spans="1:39" ht="49.5" hidden="1" x14ac:dyDescent="0.25">
      <c r="A2625" s="25" t="s">
        <v>571</v>
      </c>
      <c r="B2625" s="25" t="s">
        <v>1040</v>
      </c>
      <c r="C2625" s="39">
        <v>452918</v>
      </c>
      <c r="D2625" s="25" t="s">
        <v>2837</v>
      </c>
      <c r="E2625" s="25" t="s">
        <v>53</v>
      </c>
      <c r="F2625" s="25" t="s">
        <v>54</v>
      </c>
      <c r="G2625" s="25" t="s">
        <v>289</v>
      </c>
      <c r="H2625" s="25" t="s">
        <v>56</v>
      </c>
      <c r="I2625" s="25" t="s">
        <v>56</v>
      </c>
      <c r="J2625" s="25" t="s">
        <v>576</v>
      </c>
      <c r="K2625" s="25" t="s">
        <v>58</v>
      </c>
      <c r="L2625" s="25" t="s">
        <v>577</v>
      </c>
      <c r="M2625" s="25" t="s">
        <v>596</v>
      </c>
      <c r="N2625" s="26">
        <v>75556</v>
      </c>
      <c r="O2625" s="26">
        <v>73853.59</v>
      </c>
      <c r="P2625" s="27">
        <v>-1702.4100000000035</v>
      </c>
      <c r="Q2625" s="28">
        <v>-2.2531764519032289E-2</v>
      </c>
      <c r="R2625" s="29">
        <v>22364</v>
      </c>
      <c r="S2625" s="29">
        <v>3200.01</v>
      </c>
      <c r="T2625" s="30">
        <v>-19163.989999999998</v>
      </c>
      <c r="U2625" s="31">
        <v>-0.85691244857807181</v>
      </c>
      <c r="V2625" s="26">
        <v>45617</v>
      </c>
      <c r="W2625" s="26">
        <v>50085.279999999999</v>
      </c>
      <c r="X2625" s="27">
        <v>4468.2799999999988</v>
      </c>
      <c r="Y2625" s="28">
        <v>9.7952079268693662E-2</v>
      </c>
      <c r="Z2625" s="29">
        <v>5475</v>
      </c>
      <c r="AA2625" s="29">
        <v>0</v>
      </c>
      <c r="AB2625" s="30">
        <v>-5475</v>
      </c>
      <c r="AC2625" s="32">
        <v>-1</v>
      </c>
      <c r="AD2625" s="26">
        <v>2100</v>
      </c>
      <c r="AE2625" s="26">
        <v>20568.3</v>
      </c>
      <c r="AF2625" s="27">
        <v>18468.3</v>
      </c>
      <c r="AG2625" s="33">
        <v>8.7944285714285719</v>
      </c>
      <c r="AH2625" s="34">
        <v>311.999999</v>
      </c>
      <c r="AI2625" s="34">
        <v>50</v>
      </c>
      <c r="AJ2625" s="34">
        <v>-261.999999</v>
      </c>
      <c r="AK2625" s="32">
        <v>-0.83974358922994741</v>
      </c>
      <c r="AL2625" s="35">
        <v>43719.041655092595</v>
      </c>
      <c r="AM2625" s="16"/>
    </row>
    <row r="2626" spans="1:39" ht="57.75" hidden="1" x14ac:dyDescent="0.25">
      <c r="A2626" s="25" t="s">
        <v>571</v>
      </c>
      <c r="B2626" s="25" t="s">
        <v>51</v>
      </c>
      <c r="C2626" s="39">
        <v>452920</v>
      </c>
      <c r="D2626" s="25" t="s">
        <v>3192</v>
      </c>
      <c r="E2626" s="25" t="s">
        <v>53</v>
      </c>
      <c r="F2626" s="25" t="s">
        <v>54</v>
      </c>
      <c r="G2626" s="25" t="s">
        <v>289</v>
      </c>
      <c r="H2626" s="25" t="s">
        <v>56</v>
      </c>
      <c r="I2626" s="25" t="s">
        <v>56</v>
      </c>
      <c r="J2626" s="25" t="s">
        <v>85</v>
      </c>
      <c r="K2626" s="25" t="s">
        <v>65</v>
      </c>
      <c r="L2626" s="25" t="s">
        <v>637</v>
      </c>
      <c r="M2626" s="25" t="s">
        <v>582</v>
      </c>
      <c r="N2626" s="26">
        <v>78402.679999999993</v>
      </c>
      <c r="O2626" s="26">
        <v>72705.87</v>
      </c>
      <c r="P2626" s="27">
        <v>-5696.8099999999977</v>
      </c>
      <c r="Q2626" s="28">
        <v>-7.2660909040354216E-2</v>
      </c>
      <c r="R2626" s="29">
        <v>14502.04</v>
      </c>
      <c r="S2626" s="29">
        <v>16171.67</v>
      </c>
      <c r="T2626" s="30">
        <v>1669.6299999999992</v>
      </c>
      <c r="U2626" s="31">
        <v>0.11513069885340263</v>
      </c>
      <c r="V2626" s="26">
        <v>1521.77</v>
      </c>
      <c r="W2626" s="26">
        <v>0</v>
      </c>
      <c r="X2626" s="27">
        <v>-1521.77</v>
      </c>
      <c r="Y2626" s="28">
        <v>-1</v>
      </c>
      <c r="Z2626" s="29">
        <v>524.03</v>
      </c>
      <c r="AA2626" s="29">
        <v>562.41999999999996</v>
      </c>
      <c r="AB2626" s="30">
        <v>38.389999999999986</v>
      </c>
      <c r="AC2626" s="32">
        <v>7.3259164551647785E-2</v>
      </c>
      <c r="AD2626" s="26">
        <v>61854.84</v>
      </c>
      <c r="AE2626" s="26">
        <v>53854.2</v>
      </c>
      <c r="AF2626" s="27">
        <v>-8000.6399999999994</v>
      </c>
      <c r="AG2626" s="33">
        <v>-0.12934541581548023</v>
      </c>
      <c r="AH2626" s="34">
        <v>44.319999999999993</v>
      </c>
      <c r="AI2626" s="34">
        <v>50.5</v>
      </c>
      <c r="AJ2626" s="34">
        <v>6.1800000000000068</v>
      </c>
      <c r="AK2626" s="32">
        <v>0.13944043321299657</v>
      </c>
      <c r="AL2626" s="35">
        <v>44209.041666666664</v>
      </c>
      <c r="AM2626" s="16"/>
    </row>
    <row r="2627" spans="1:39" ht="57.75" hidden="1" x14ac:dyDescent="0.25">
      <c r="A2627" s="25" t="s">
        <v>571</v>
      </c>
      <c r="B2627" s="25" t="s">
        <v>1043</v>
      </c>
      <c r="C2627" s="39">
        <v>452921</v>
      </c>
      <c r="D2627" s="25" t="s">
        <v>3137</v>
      </c>
      <c r="E2627" s="25" t="s">
        <v>53</v>
      </c>
      <c r="F2627" s="25" t="s">
        <v>54</v>
      </c>
      <c r="G2627" s="25" t="s">
        <v>289</v>
      </c>
      <c r="H2627" s="17"/>
      <c r="I2627" s="17"/>
      <c r="J2627" s="25" t="s">
        <v>85</v>
      </c>
      <c r="K2627" s="25" t="s">
        <v>65</v>
      </c>
      <c r="L2627" s="25" t="s">
        <v>1045</v>
      </c>
      <c r="M2627" s="25" t="s">
        <v>67</v>
      </c>
      <c r="N2627" s="26">
        <v>231996.43771500001</v>
      </c>
      <c r="O2627" s="26">
        <v>383418.15</v>
      </c>
      <c r="P2627" s="27">
        <v>151421.71228500002</v>
      </c>
      <c r="Q2627" s="28">
        <v>0.65268981617302513</v>
      </c>
      <c r="R2627" s="29">
        <v>14528.85</v>
      </c>
      <c r="S2627" s="29">
        <v>21676.68</v>
      </c>
      <c r="T2627" s="30">
        <v>7147.83</v>
      </c>
      <c r="U2627" s="31">
        <v>0.49197493263403502</v>
      </c>
      <c r="V2627" s="26">
        <v>3153.5577149999999</v>
      </c>
      <c r="W2627" s="26">
        <v>31.08</v>
      </c>
      <c r="X2627" s="27">
        <v>-3122.477715</v>
      </c>
      <c r="Y2627" s="28">
        <v>-0.9901444645036408</v>
      </c>
      <c r="Z2627" s="29">
        <v>2236.08</v>
      </c>
      <c r="AA2627" s="29">
        <v>807</v>
      </c>
      <c r="AB2627" s="30">
        <v>-1429.08</v>
      </c>
      <c r="AC2627" s="32">
        <v>-0.639100568852635</v>
      </c>
      <c r="AD2627" s="26">
        <v>212077.95</v>
      </c>
      <c r="AE2627" s="26">
        <v>71964</v>
      </c>
      <c r="AF2627" s="27">
        <v>-140113.95000000001</v>
      </c>
      <c r="AG2627" s="33">
        <v>-0.66067193689867332</v>
      </c>
      <c r="AH2627" s="34">
        <v>186</v>
      </c>
      <c r="AI2627" s="34">
        <v>323.25</v>
      </c>
      <c r="AJ2627" s="34">
        <v>137.25</v>
      </c>
      <c r="AK2627" s="32">
        <v>0.73790322580645162</v>
      </c>
      <c r="AL2627" s="35">
        <v>43951</v>
      </c>
      <c r="AM2627" s="16"/>
    </row>
    <row r="2628" spans="1:39" ht="66" hidden="1" x14ac:dyDescent="0.25">
      <c r="A2628" s="25" t="s">
        <v>571</v>
      </c>
      <c r="B2628" s="25" t="s">
        <v>51</v>
      </c>
      <c r="C2628" s="39">
        <v>452929</v>
      </c>
      <c r="D2628" s="25" t="s">
        <v>3120</v>
      </c>
      <c r="E2628" s="25" t="s">
        <v>53</v>
      </c>
      <c r="F2628" s="25" t="s">
        <v>54</v>
      </c>
      <c r="G2628" s="25" t="s">
        <v>289</v>
      </c>
      <c r="H2628" s="25" t="s">
        <v>56</v>
      </c>
      <c r="I2628" s="25" t="s">
        <v>56</v>
      </c>
      <c r="J2628" s="25" t="s">
        <v>85</v>
      </c>
      <c r="K2628" s="25" t="s">
        <v>65</v>
      </c>
      <c r="L2628" s="25" t="s">
        <v>573</v>
      </c>
      <c r="M2628" s="25" t="s">
        <v>582</v>
      </c>
      <c r="N2628" s="26">
        <v>5506.49</v>
      </c>
      <c r="O2628" s="26">
        <v>108500.41</v>
      </c>
      <c r="P2628" s="27">
        <v>102993.92</v>
      </c>
      <c r="Q2628" s="28">
        <v>18.704096438929337</v>
      </c>
      <c r="R2628" s="29">
        <v>3814.63</v>
      </c>
      <c r="S2628" s="29">
        <v>6273.1</v>
      </c>
      <c r="T2628" s="30">
        <v>2458.4700000000003</v>
      </c>
      <c r="U2628" s="31">
        <v>0.64448452405606838</v>
      </c>
      <c r="V2628" s="26">
        <v>1406.43</v>
      </c>
      <c r="W2628" s="26">
        <v>1873.18</v>
      </c>
      <c r="X2628" s="27">
        <v>466.75</v>
      </c>
      <c r="Y2628" s="28">
        <v>0.33186863192622457</v>
      </c>
      <c r="Z2628" s="29">
        <v>253.03</v>
      </c>
      <c r="AA2628" s="29">
        <v>1196.77</v>
      </c>
      <c r="AB2628" s="30">
        <v>943.74</v>
      </c>
      <c r="AC2628" s="32">
        <v>3.729755364976485</v>
      </c>
      <c r="AD2628" s="26">
        <v>32.4</v>
      </c>
      <c r="AE2628" s="26">
        <v>3704.98</v>
      </c>
      <c r="AF2628" s="27">
        <v>3672.58</v>
      </c>
      <c r="AG2628" s="33">
        <v>113.35123456790124</v>
      </c>
      <c r="AH2628" s="34">
        <v>36.32</v>
      </c>
      <c r="AI2628" s="34">
        <v>46</v>
      </c>
      <c r="AJ2628" s="34">
        <v>9.68</v>
      </c>
      <c r="AK2628" s="32">
        <v>0.26651982378854627</v>
      </c>
      <c r="AL2628" s="35">
        <v>44209.041666666664</v>
      </c>
      <c r="AM2628" s="16"/>
    </row>
    <row r="2629" spans="1:39" ht="49.5" hidden="1" x14ac:dyDescent="0.25">
      <c r="A2629" s="25" t="s">
        <v>571</v>
      </c>
      <c r="B2629" s="25" t="s">
        <v>1040</v>
      </c>
      <c r="C2629" s="39">
        <v>452932</v>
      </c>
      <c r="D2629" s="25" t="s">
        <v>2801</v>
      </c>
      <c r="E2629" s="25" t="s">
        <v>53</v>
      </c>
      <c r="F2629" s="25" t="s">
        <v>54</v>
      </c>
      <c r="G2629" s="25" t="s">
        <v>289</v>
      </c>
      <c r="H2629" s="17"/>
      <c r="I2629" s="17"/>
      <c r="J2629" s="25" t="s">
        <v>576</v>
      </c>
      <c r="K2629" s="25" t="s">
        <v>65</v>
      </c>
      <c r="L2629" s="25" t="s">
        <v>595</v>
      </c>
      <c r="M2629" s="25" t="s">
        <v>613</v>
      </c>
      <c r="N2629" s="26">
        <v>145146</v>
      </c>
      <c r="O2629" s="26">
        <v>65287.72</v>
      </c>
      <c r="P2629" s="27">
        <v>-79858.28</v>
      </c>
      <c r="Q2629" s="28">
        <v>-0.55019277141636691</v>
      </c>
      <c r="R2629" s="29">
        <v>16512</v>
      </c>
      <c r="S2629" s="29">
        <v>-137.6</v>
      </c>
      <c r="T2629" s="30">
        <v>-16649.599999999999</v>
      </c>
      <c r="U2629" s="31">
        <v>-1.0083333333333333</v>
      </c>
      <c r="V2629" s="26">
        <v>111125</v>
      </c>
      <c r="W2629" s="26">
        <v>47277.52</v>
      </c>
      <c r="X2629" s="27">
        <v>-63847.48</v>
      </c>
      <c r="Y2629" s="28">
        <v>-0.57455550056242977</v>
      </c>
      <c r="Z2629" s="29">
        <v>3696</v>
      </c>
      <c r="AA2629" s="29">
        <v>6791.25</v>
      </c>
      <c r="AB2629" s="30">
        <v>3095.25</v>
      </c>
      <c r="AC2629" s="32">
        <v>0.83745941558441561</v>
      </c>
      <c r="AD2629" s="26">
        <v>13813</v>
      </c>
      <c r="AE2629" s="26">
        <v>-10299</v>
      </c>
      <c r="AF2629" s="27">
        <v>-24112</v>
      </c>
      <c r="AG2629" s="33">
        <v>-1.7456019691594875</v>
      </c>
      <c r="AH2629" s="34">
        <v>35</v>
      </c>
      <c r="AI2629" s="34">
        <v>140</v>
      </c>
      <c r="AJ2629" s="34">
        <v>105</v>
      </c>
      <c r="AK2629" s="32">
        <v>3</v>
      </c>
      <c r="AL2629" s="35">
        <v>43711.041655092595</v>
      </c>
      <c r="AM2629" s="16"/>
    </row>
    <row r="2630" spans="1:39" ht="33" hidden="1" x14ac:dyDescent="0.25">
      <c r="A2630" s="25" t="s">
        <v>571</v>
      </c>
      <c r="B2630" s="25" t="s">
        <v>1040</v>
      </c>
      <c r="C2630" s="39">
        <v>452933</v>
      </c>
      <c r="D2630" s="25" t="s">
        <v>2802</v>
      </c>
      <c r="E2630" s="25" t="s">
        <v>53</v>
      </c>
      <c r="F2630" s="25" t="s">
        <v>54</v>
      </c>
      <c r="G2630" s="25" t="s">
        <v>90</v>
      </c>
      <c r="H2630" s="25" t="s">
        <v>56</v>
      </c>
      <c r="I2630" s="25" t="s">
        <v>56</v>
      </c>
      <c r="J2630" s="25" t="s">
        <v>576</v>
      </c>
      <c r="K2630" s="25" t="s">
        <v>65</v>
      </c>
      <c r="L2630" s="25" t="s">
        <v>595</v>
      </c>
      <c r="M2630" s="25" t="s">
        <v>613</v>
      </c>
      <c r="N2630" s="26">
        <v>79171</v>
      </c>
      <c r="O2630" s="26">
        <v>72311.38</v>
      </c>
      <c r="P2630" s="27">
        <v>-6859.6199999999953</v>
      </c>
      <c r="Q2630" s="28">
        <v>-8.6643089009864671E-2</v>
      </c>
      <c r="R2630" s="29">
        <v>6730</v>
      </c>
      <c r="S2630" s="29">
        <v>7691.1</v>
      </c>
      <c r="T2630" s="30">
        <v>961.10000000000036</v>
      </c>
      <c r="U2630" s="31">
        <v>0.14280832095096588</v>
      </c>
      <c r="V2630" s="26">
        <v>64102</v>
      </c>
      <c r="W2630" s="26">
        <v>244.38</v>
      </c>
      <c r="X2630" s="27">
        <v>-63857.62</v>
      </c>
      <c r="Y2630" s="28">
        <v>-0.99618763845121838</v>
      </c>
      <c r="Z2630" s="29">
        <v>1432</v>
      </c>
      <c r="AA2630" s="29">
        <v>8293.75</v>
      </c>
      <c r="AB2630" s="30">
        <v>6861.75</v>
      </c>
      <c r="AC2630" s="32">
        <v>4.7917248603351954</v>
      </c>
      <c r="AD2630" s="26">
        <v>6907</v>
      </c>
      <c r="AE2630" s="26">
        <v>0</v>
      </c>
      <c r="AF2630" s="27">
        <v>-6907</v>
      </c>
      <c r="AG2630" s="33">
        <v>-1</v>
      </c>
      <c r="AH2630" s="34">
        <v>77</v>
      </c>
      <c r="AI2630" s="34">
        <v>95</v>
      </c>
      <c r="AJ2630" s="34">
        <v>18</v>
      </c>
      <c r="AK2630" s="32">
        <v>0.23376623376623376</v>
      </c>
      <c r="AL2630" s="35">
        <v>43560.041655092595</v>
      </c>
      <c r="AM2630" s="16"/>
    </row>
    <row r="2631" spans="1:39" ht="33" hidden="1" x14ac:dyDescent="0.25">
      <c r="A2631" s="25" t="s">
        <v>571</v>
      </c>
      <c r="B2631" s="25" t="s">
        <v>1040</v>
      </c>
      <c r="C2631" s="39">
        <v>452934</v>
      </c>
      <c r="D2631" s="25" t="s">
        <v>2803</v>
      </c>
      <c r="E2631" s="25" t="s">
        <v>53</v>
      </c>
      <c r="F2631" s="25" t="s">
        <v>54</v>
      </c>
      <c r="G2631" s="25" t="s">
        <v>75</v>
      </c>
      <c r="H2631" s="25" t="s">
        <v>1576</v>
      </c>
      <c r="I2631" s="25" t="s">
        <v>56</v>
      </c>
      <c r="J2631" s="25" t="s">
        <v>576</v>
      </c>
      <c r="K2631" s="25" t="s">
        <v>65</v>
      </c>
      <c r="L2631" s="25" t="s">
        <v>595</v>
      </c>
      <c r="M2631" s="25" t="s">
        <v>613</v>
      </c>
      <c r="N2631" s="26">
        <v>71892</v>
      </c>
      <c r="O2631" s="26">
        <v>103518.62</v>
      </c>
      <c r="P2631" s="27">
        <v>31626.619999999995</v>
      </c>
      <c r="Q2631" s="28">
        <v>0.43991848884437762</v>
      </c>
      <c r="R2631" s="29">
        <v>6822</v>
      </c>
      <c r="S2631" s="29">
        <v>1532.51</v>
      </c>
      <c r="T2631" s="30">
        <v>-5289.49</v>
      </c>
      <c r="U2631" s="31">
        <v>-0.77535766637349746</v>
      </c>
      <c r="V2631" s="26">
        <v>55287</v>
      </c>
      <c r="W2631" s="26">
        <v>91503.55</v>
      </c>
      <c r="X2631" s="27">
        <v>36216.550000000003</v>
      </c>
      <c r="Y2631" s="28">
        <v>0.65506448170455989</v>
      </c>
      <c r="Z2631" s="29">
        <v>1455</v>
      </c>
      <c r="AA2631" s="29">
        <v>13652.41</v>
      </c>
      <c r="AB2631" s="30">
        <v>12197.41</v>
      </c>
      <c r="AC2631" s="32">
        <v>8.3830996563573876</v>
      </c>
      <c r="AD2631" s="26">
        <v>8328</v>
      </c>
      <c r="AE2631" s="26">
        <v>-5023.42</v>
      </c>
      <c r="AF2631" s="27">
        <v>-13351.42</v>
      </c>
      <c r="AG2631" s="33">
        <v>-1.6031964457252641</v>
      </c>
      <c r="AH2631" s="34">
        <v>78</v>
      </c>
      <c r="AI2631" s="34">
        <v>30</v>
      </c>
      <c r="AJ2631" s="34">
        <v>-48</v>
      </c>
      <c r="AK2631" s="32">
        <v>-0.61538461538461542</v>
      </c>
      <c r="AL2631" s="35">
        <v>43548.041655092595</v>
      </c>
      <c r="AM2631" s="16"/>
    </row>
    <row r="2632" spans="1:39" ht="49.5" hidden="1" x14ac:dyDescent="0.25">
      <c r="A2632" s="25" t="s">
        <v>571</v>
      </c>
      <c r="B2632" s="25" t="s">
        <v>1040</v>
      </c>
      <c r="C2632" s="39">
        <v>452935</v>
      </c>
      <c r="D2632" s="25" t="s">
        <v>2804</v>
      </c>
      <c r="E2632" s="25" t="s">
        <v>53</v>
      </c>
      <c r="F2632" s="25" t="s">
        <v>54</v>
      </c>
      <c r="G2632" s="25" t="s">
        <v>75</v>
      </c>
      <c r="H2632" s="25" t="s">
        <v>56</v>
      </c>
      <c r="I2632" s="25" t="s">
        <v>56</v>
      </c>
      <c r="J2632" s="25" t="s">
        <v>576</v>
      </c>
      <c r="K2632" s="25" t="s">
        <v>65</v>
      </c>
      <c r="L2632" s="25" t="s">
        <v>595</v>
      </c>
      <c r="M2632" s="25" t="s">
        <v>613</v>
      </c>
      <c r="N2632" s="26">
        <v>232554</v>
      </c>
      <c r="O2632" s="26">
        <v>189608.32000000001</v>
      </c>
      <c r="P2632" s="27">
        <v>-42945.679999999993</v>
      </c>
      <c r="Q2632" s="28">
        <v>-0.18466971112085792</v>
      </c>
      <c r="R2632" s="29">
        <v>19135</v>
      </c>
      <c r="S2632" s="29">
        <v>105.87</v>
      </c>
      <c r="T2632" s="30">
        <v>-19029.13</v>
      </c>
      <c r="U2632" s="31">
        <v>-0.99446720668931288</v>
      </c>
      <c r="V2632" s="26">
        <v>184116</v>
      </c>
      <c r="W2632" s="26">
        <v>152625.46</v>
      </c>
      <c r="X2632" s="27">
        <v>-31490.540000000008</v>
      </c>
      <c r="Y2632" s="28">
        <v>-0.17103641182732629</v>
      </c>
      <c r="Z2632" s="29">
        <v>4320</v>
      </c>
      <c r="AA2632" s="29">
        <v>22569.82</v>
      </c>
      <c r="AB2632" s="30">
        <v>18249.82</v>
      </c>
      <c r="AC2632" s="32">
        <v>4.22449537037037</v>
      </c>
      <c r="AD2632" s="26">
        <v>24983</v>
      </c>
      <c r="AE2632" s="26">
        <v>0</v>
      </c>
      <c r="AF2632" s="27">
        <v>-24983</v>
      </c>
      <c r="AG2632" s="33">
        <v>-1</v>
      </c>
      <c r="AH2632" s="34">
        <v>187</v>
      </c>
      <c r="AI2632" s="34">
        <v>182.5</v>
      </c>
      <c r="AJ2632" s="34">
        <v>-4.5</v>
      </c>
      <c r="AK2632" s="32">
        <v>-2.4064171122994651E-2</v>
      </c>
      <c r="AL2632" s="35">
        <v>43627.041655092595</v>
      </c>
      <c r="AM2632" s="16"/>
    </row>
    <row r="2633" spans="1:39" ht="33" hidden="1" x14ac:dyDescent="0.25">
      <c r="A2633" s="25" t="s">
        <v>571</v>
      </c>
      <c r="B2633" s="25" t="s">
        <v>1040</v>
      </c>
      <c r="C2633" s="39">
        <v>452936</v>
      </c>
      <c r="D2633" s="25" t="s">
        <v>2805</v>
      </c>
      <c r="E2633" s="25" t="s">
        <v>53</v>
      </c>
      <c r="F2633" s="25" t="s">
        <v>54</v>
      </c>
      <c r="G2633" s="25" t="s">
        <v>75</v>
      </c>
      <c r="H2633" s="25" t="s">
        <v>1576</v>
      </c>
      <c r="I2633" s="25" t="s">
        <v>56</v>
      </c>
      <c r="J2633" s="25" t="s">
        <v>576</v>
      </c>
      <c r="K2633" s="25" t="s">
        <v>65</v>
      </c>
      <c r="L2633" s="25" t="s">
        <v>595</v>
      </c>
      <c r="M2633" s="25" t="s">
        <v>613</v>
      </c>
      <c r="N2633" s="26">
        <v>84241</v>
      </c>
      <c r="O2633" s="26">
        <v>61455.98</v>
      </c>
      <c r="P2633" s="27">
        <v>-22785.019999999997</v>
      </c>
      <c r="Q2633" s="28">
        <v>-0.27047423463634096</v>
      </c>
      <c r="R2633" s="29">
        <v>8879</v>
      </c>
      <c r="S2633" s="29">
        <v>-401.87</v>
      </c>
      <c r="T2633" s="30">
        <v>-9280.8700000000008</v>
      </c>
      <c r="U2633" s="31">
        <v>-1.0452607275594099</v>
      </c>
      <c r="V2633" s="26">
        <v>64415</v>
      </c>
      <c r="W2633" s="26">
        <v>53812.84</v>
      </c>
      <c r="X2633" s="27">
        <v>-10602.160000000003</v>
      </c>
      <c r="Y2633" s="28">
        <v>-0.16459147714041766</v>
      </c>
      <c r="Z2633" s="29">
        <v>1779</v>
      </c>
      <c r="AA2633" s="29">
        <v>7945.1</v>
      </c>
      <c r="AB2633" s="30">
        <v>6166.1</v>
      </c>
      <c r="AC2633" s="32">
        <v>3.466048341765037</v>
      </c>
      <c r="AD2633" s="26">
        <v>9168</v>
      </c>
      <c r="AE2633" s="26">
        <v>-5023.42</v>
      </c>
      <c r="AF2633" s="27">
        <v>-14191.42</v>
      </c>
      <c r="AG2633" s="33">
        <v>-1.5479297556719023</v>
      </c>
      <c r="AH2633" s="34">
        <v>102</v>
      </c>
      <c r="AI2633" s="34">
        <v>67.75</v>
      </c>
      <c r="AJ2633" s="34">
        <v>-34.25</v>
      </c>
      <c r="AK2633" s="32">
        <v>-0.33578431372549017</v>
      </c>
      <c r="AL2633" s="35">
        <v>43520.041655092595</v>
      </c>
      <c r="AM2633" s="16"/>
    </row>
    <row r="2634" spans="1:39" ht="49.5" hidden="1" x14ac:dyDescent="0.25">
      <c r="A2634" s="25" t="s">
        <v>571</v>
      </c>
      <c r="B2634" s="25" t="s">
        <v>1040</v>
      </c>
      <c r="C2634" s="39">
        <v>452939</v>
      </c>
      <c r="D2634" s="25" t="s">
        <v>2788</v>
      </c>
      <c r="E2634" s="25" t="s">
        <v>53</v>
      </c>
      <c r="F2634" s="25" t="s">
        <v>54</v>
      </c>
      <c r="G2634" s="25" t="s">
        <v>75</v>
      </c>
      <c r="H2634" s="25" t="s">
        <v>1576</v>
      </c>
      <c r="I2634" s="25" t="s">
        <v>56</v>
      </c>
      <c r="J2634" s="25" t="s">
        <v>576</v>
      </c>
      <c r="K2634" s="25" t="s">
        <v>65</v>
      </c>
      <c r="L2634" s="25" t="s">
        <v>577</v>
      </c>
      <c r="M2634" s="25" t="s">
        <v>67</v>
      </c>
      <c r="N2634" s="26">
        <v>191912</v>
      </c>
      <c r="O2634" s="26">
        <v>147762.62</v>
      </c>
      <c r="P2634" s="27">
        <v>-44149.380000000005</v>
      </c>
      <c r="Q2634" s="28">
        <v>-0.23005012714160658</v>
      </c>
      <c r="R2634" s="29">
        <v>60915</v>
      </c>
      <c r="S2634" s="29">
        <v>42238.06</v>
      </c>
      <c r="T2634" s="30">
        <v>-18676.940000000002</v>
      </c>
      <c r="U2634" s="31">
        <v>-0.30660658294344584</v>
      </c>
      <c r="V2634" s="26">
        <v>113857</v>
      </c>
      <c r="W2634" s="26">
        <v>92093.75</v>
      </c>
      <c r="X2634" s="27">
        <v>-21763.25</v>
      </c>
      <c r="Y2634" s="28">
        <v>-0.19114547195165865</v>
      </c>
      <c r="Z2634" s="29">
        <v>17140</v>
      </c>
      <c r="AA2634" s="29">
        <v>13430.81</v>
      </c>
      <c r="AB2634" s="30">
        <v>-3709.1900000000005</v>
      </c>
      <c r="AC2634" s="32">
        <v>-0.2164054842473746</v>
      </c>
      <c r="AD2634" s="26">
        <v>0</v>
      </c>
      <c r="AE2634" s="26">
        <v>0</v>
      </c>
      <c r="AF2634" s="27">
        <v>0</v>
      </c>
      <c r="AG2634" s="18"/>
      <c r="AH2634" s="34">
        <v>817</v>
      </c>
      <c r="AI2634" s="34">
        <v>191.5</v>
      </c>
      <c r="AJ2634" s="34">
        <v>-625.5</v>
      </c>
      <c r="AK2634" s="32">
        <v>-0.76560587515299883</v>
      </c>
      <c r="AL2634" s="35">
        <v>43546.041655092595</v>
      </c>
      <c r="AM2634" s="16"/>
    </row>
    <row r="2635" spans="1:39" ht="41.25" hidden="1" x14ac:dyDescent="0.25">
      <c r="A2635" s="25" t="s">
        <v>571</v>
      </c>
      <c r="B2635" s="25" t="s">
        <v>1040</v>
      </c>
      <c r="C2635" s="39">
        <v>452940</v>
      </c>
      <c r="D2635" s="25" t="s">
        <v>2789</v>
      </c>
      <c r="E2635" s="25" t="s">
        <v>53</v>
      </c>
      <c r="F2635" s="25" t="s">
        <v>54</v>
      </c>
      <c r="G2635" s="25" t="s">
        <v>75</v>
      </c>
      <c r="H2635" s="25" t="s">
        <v>56</v>
      </c>
      <c r="I2635" s="25" t="s">
        <v>56</v>
      </c>
      <c r="J2635" s="25" t="s">
        <v>576</v>
      </c>
      <c r="K2635" s="25" t="s">
        <v>65</v>
      </c>
      <c r="L2635" s="25" t="s">
        <v>577</v>
      </c>
      <c r="M2635" s="25" t="s">
        <v>67</v>
      </c>
      <c r="N2635" s="26">
        <v>98306</v>
      </c>
      <c r="O2635" s="26">
        <v>73058.070000000007</v>
      </c>
      <c r="P2635" s="27">
        <v>-25247.929999999993</v>
      </c>
      <c r="Q2635" s="28">
        <v>-0.25683000020344632</v>
      </c>
      <c r="R2635" s="29">
        <v>30865</v>
      </c>
      <c r="S2635" s="29">
        <v>18890.55</v>
      </c>
      <c r="T2635" s="30">
        <v>-11974.45</v>
      </c>
      <c r="U2635" s="31">
        <v>-0.38796209298558237</v>
      </c>
      <c r="V2635" s="26">
        <v>59633</v>
      </c>
      <c r="W2635" s="26">
        <v>47448.49</v>
      </c>
      <c r="X2635" s="27">
        <v>-12184.510000000002</v>
      </c>
      <c r="Y2635" s="28">
        <v>-0.20432495430382511</v>
      </c>
      <c r="Z2635" s="29">
        <v>7808</v>
      </c>
      <c r="AA2635" s="29">
        <v>6719.03</v>
      </c>
      <c r="AB2635" s="30">
        <v>-1088.9700000000003</v>
      </c>
      <c r="AC2635" s="32">
        <v>-0.13946849385245905</v>
      </c>
      <c r="AD2635" s="26">
        <v>0</v>
      </c>
      <c r="AE2635" s="26">
        <v>0</v>
      </c>
      <c r="AF2635" s="27">
        <v>0</v>
      </c>
      <c r="AG2635" s="18"/>
      <c r="AH2635" s="34">
        <v>413</v>
      </c>
      <c r="AI2635" s="34">
        <v>140</v>
      </c>
      <c r="AJ2635" s="34">
        <v>-273</v>
      </c>
      <c r="AK2635" s="32">
        <v>-0.66101694915254239</v>
      </c>
      <c r="AL2635" s="35">
        <v>43572.041655092595</v>
      </c>
      <c r="AM2635" s="16"/>
    </row>
    <row r="2636" spans="1:39" ht="41.25" hidden="1" x14ac:dyDescent="0.25">
      <c r="A2636" s="25" t="s">
        <v>571</v>
      </c>
      <c r="B2636" s="25" t="s">
        <v>1040</v>
      </c>
      <c r="C2636" s="39">
        <v>452941</v>
      </c>
      <c r="D2636" s="25" t="s">
        <v>2790</v>
      </c>
      <c r="E2636" s="25" t="s">
        <v>53</v>
      </c>
      <c r="F2636" s="25" t="s">
        <v>54</v>
      </c>
      <c r="G2636" s="25" t="s">
        <v>75</v>
      </c>
      <c r="H2636" s="25" t="s">
        <v>1576</v>
      </c>
      <c r="I2636" s="25" t="s">
        <v>56</v>
      </c>
      <c r="J2636" s="25" t="s">
        <v>576</v>
      </c>
      <c r="K2636" s="25" t="s">
        <v>65</v>
      </c>
      <c r="L2636" s="25" t="s">
        <v>577</v>
      </c>
      <c r="M2636" s="25" t="s">
        <v>67</v>
      </c>
      <c r="N2636" s="26">
        <v>187126</v>
      </c>
      <c r="O2636" s="26">
        <v>106942.42</v>
      </c>
      <c r="P2636" s="27">
        <v>-80183.58</v>
      </c>
      <c r="Q2636" s="28">
        <v>-0.42850047561536081</v>
      </c>
      <c r="R2636" s="29">
        <v>34733</v>
      </c>
      <c r="S2636" s="29">
        <v>1080.99</v>
      </c>
      <c r="T2636" s="30">
        <v>-33652.01</v>
      </c>
      <c r="U2636" s="31">
        <v>-0.96887714853309537</v>
      </c>
      <c r="V2636" s="26">
        <v>74706</v>
      </c>
      <c r="W2636" s="26">
        <v>15269.91</v>
      </c>
      <c r="X2636" s="27">
        <v>-59436.09</v>
      </c>
      <c r="Y2636" s="28">
        <v>-0.79559995181109944</v>
      </c>
      <c r="Z2636" s="29">
        <v>9009</v>
      </c>
      <c r="AA2636" s="29">
        <v>8491.91</v>
      </c>
      <c r="AB2636" s="30">
        <v>-517.09000000000015</v>
      </c>
      <c r="AC2636" s="32">
        <v>-5.7397047397047415E-2</v>
      </c>
      <c r="AD2636" s="26">
        <v>68678</v>
      </c>
      <c r="AE2636" s="26">
        <v>2772.2</v>
      </c>
      <c r="AF2636" s="27">
        <v>-65905.8</v>
      </c>
      <c r="AG2636" s="33">
        <v>-0.95963481755438429</v>
      </c>
      <c r="AH2636" s="34">
        <v>465</v>
      </c>
      <c r="AI2636" s="34">
        <v>253</v>
      </c>
      <c r="AJ2636" s="34">
        <v>-212</v>
      </c>
      <c r="AK2636" s="32">
        <v>-0.45591397849462367</v>
      </c>
      <c r="AL2636" s="35">
        <v>43515.041655092595</v>
      </c>
      <c r="AM2636" s="16"/>
    </row>
    <row r="2637" spans="1:39" ht="41.25" hidden="1" x14ac:dyDescent="0.25">
      <c r="A2637" s="25" t="s">
        <v>571</v>
      </c>
      <c r="B2637" s="25" t="s">
        <v>1040</v>
      </c>
      <c r="C2637" s="39">
        <v>452942</v>
      </c>
      <c r="D2637" s="25" t="s">
        <v>2791</v>
      </c>
      <c r="E2637" s="25" t="s">
        <v>53</v>
      </c>
      <c r="F2637" s="25" t="s">
        <v>54</v>
      </c>
      <c r="G2637" s="25" t="s">
        <v>289</v>
      </c>
      <c r="H2637" s="17"/>
      <c r="I2637" s="17"/>
      <c r="J2637" s="25" t="s">
        <v>576</v>
      </c>
      <c r="K2637" s="25" t="s">
        <v>65</v>
      </c>
      <c r="L2637" s="25" t="s">
        <v>595</v>
      </c>
      <c r="M2637" s="25" t="s">
        <v>67</v>
      </c>
      <c r="N2637" s="26">
        <v>279476</v>
      </c>
      <c r="O2637" s="26">
        <v>142188.22</v>
      </c>
      <c r="P2637" s="27">
        <v>-137287.78</v>
      </c>
      <c r="Q2637" s="28">
        <v>-0.49123280711044953</v>
      </c>
      <c r="R2637" s="29">
        <v>46070</v>
      </c>
      <c r="S2637" s="29">
        <v>22092.5</v>
      </c>
      <c r="T2637" s="30">
        <v>-23977.5</v>
      </c>
      <c r="U2637" s="31">
        <v>-0.52045799869763398</v>
      </c>
      <c r="V2637" s="26">
        <v>132558</v>
      </c>
      <c r="W2637" s="26">
        <v>101500.78</v>
      </c>
      <c r="X2637" s="27">
        <v>-31057.22</v>
      </c>
      <c r="Y2637" s="28">
        <v>-0.23429155539461971</v>
      </c>
      <c r="Z2637" s="29">
        <v>9540</v>
      </c>
      <c r="AA2637" s="29">
        <v>7774.5</v>
      </c>
      <c r="AB2637" s="30">
        <v>-1765.5</v>
      </c>
      <c r="AC2637" s="32">
        <v>-0.18506289308176099</v>
      </c>
      <c r="AD2637" s="26">
        <v>91308</v>
      </c>
      <c r="AE2637" s="26">
        <v>10820.44</v>
      </c>
      <c r="AF2637" s="27">
        <v>-80487.56</v>
      </c>
      <c r="AG2637" s="33">
        <v>-0.88149515924124933</v>
      </c>
      <c r="AH2637" s="34">
        <v>553</v>
      </c>
      <c r="AI2637" s="34">
        <v>409.8</v>
      </c>
      <c r="AJ2637" s="34">
        <v>-143.19999999999999</v>
      </c>
      <c r="AK2637" s="32">
        <v>-0.25895117540687157</v>
      </c>
      <c r="AL2637" s="35">
        <v>43754.041655092595</v>
      </c>
      <c r="AM2637" s="16"/>
    </row>
    <row r="2638" spans="1:39" ht="49.5" hidden="1" x14ac:dyDescent="0.25">
      <c r="A2638" s="25" t="s">
        <v>571</v>
      </c>
      <c r="B2638" s="25" t="s">
        <v>1040</v>
      </c>
      <c r="C2638" s="39">
        <v>452943</v>
      </c>
      <c r="D2638" s="25" t="s">
        <v>2793</v>
      </c>
      <c r="E2638" s="25" t="s">
        <v>53</v>
      </c>
      <c r="F2638" s="25" t="s">
        <v>54</v>
      </c>
      <c r="G2638" s="25" t="s">
        <v>289</v>
      </c>
      <c r="H2638" s="17"/>
      <c r="I2638" s="17"/>
      <c r="J2638" s="25" t="s">
        <v>576</v>
      </c>
      <c r="K2638" s="25" t="s">
        <v>65</v>
      </c>
      <c r="L2638" s="25" t="s">
        <v>595</v>
      </c>
      <c r="M2638" s="25" t="s">
        <v>67</v>
      </c>
      <c r="N2638" s="26">
        <v>34205</v>
      </c>
      <c r="O2638" s="26">
        <v>18362.62</v>
      </c>
      <c r="P2638" s="27">
        <v>-15842.380000000001</v>
      </c>
      <c r="Q2638" s="28">
        <v>-0.46315977196316332</v>
      </c>
      <c r="R2638" s="29">
        <v>8230</v>
      </c>
      <c r="S2638" s="29">
        <v>3563.69</v>
      </c>
      <c r="T2638" s="30">
        <v>-4666.3099999999995</v>
      </c>
      <c r="U2638" s="31">
        <v>-0.5669878493317132</v>
      </c>
      <c r="V2638" s="26">
        <v>12450</v>
      </c>
      <c r="W2638" s="26">
        <v>14353.93</v>
      </c>
      <c r="X2638" s="27">
        <v>1903.9300000000003</v>
      </c>
      <c r="Y2638" s="28">
        <v>0.15292610441767071</v>
      </c>
      <c r="Z2638" s="29">
        <v>1964</v>
      </c>
      <c r="AA2638" s="29">
        <v>445</v>
      </c>
      <c r="AB2638" s="30">
        <v>-1519</v>
      </c>
      <c r="AC2638" s="32">
        <v>-0.77342158859470467</v>
      </c>
      <c r="AD2638" s="26">
        <v>11561</v>
      </c>
      <c r="AE2638" s="26">
        <v>0</v>
      </c>
      <c r="AF2638" s="27">
        <v>-11561</v>
      </c>
      <c r="AG2638" s="33">
        <v>-1</v>
      </c>
      <c r="AH2638" s="34">
        <v>110</v>
      </c>
      <c r="AI2638" s="34">
        <v>69.650000000000006</v>
      </c>
      <c r="AJ2638" s="34">
        <v>-40.349999999999994</v>
      </c>
      <c r="AK2638" s="32">
        <v>-0.36681818181818177</v>
      </c>
      <c r="AL2638" s="35">
        <v>43784.041655092595</v>
      </c>
      <c r="AM2638" s="16"/>
    </row>
    <row r="2639" spans="1:39" ht="49.5" hidden="1" x14ac:dyDescent="0.25">
      <c r="A2639" s="25" t="s">
        <v>571</v>
      </c>
      <c r="B2639" s="25" t="s">
        <v>1040</v>
      </c>
      <c r="C2639" s="39">
        <v>452944</v>
      </c>
      <c r="D2639" s="25" t="s">
        <v>2794</v>
      </c>
      <c r="E2639" s="25" t="s">
        <v>53</v>
      </c>
      <c r="F2639" s="25" t="s">
        <v>54</v>
      </c>
      <c r="G2639" s="25" t="s">
        <v>289</v>
      </c>
      <c r="H2639" s="17"/>
      <c r="I2639" s="17"/>
      <c r="J2639" s="25" t="s">
        <v>576</v>
      </c>
      <c r="K2639" s="25" t="s">
        <v>65</v>
      </c>
      <c r="L2639" s="25" t="s">
        <v>595</v>
      </c>
      <c r="M2639" s="25" t="s">
        <v>67</v>
      </c>
      <c r="N2639" s="26">
        <v>63215</v>
      </c>
      <c r="O2639" s="26">
        <v>21067.18</v>
      </c>
      <c r="P2639" s="27">
        <v>-42147.82</v>
      </c>
      <c r="Q2639" s="28">
        <v>-0.66673764138258329</v>
      </c>
      <c r="R2639" s="29">
        <v>12434</v>
      </c>
      <c r="S2639" s="29">
        <v>2828.19</v>
      </c>
      <c r="T2639" s="30">
        <v>-9605.81</v>
      </c>
      <c r="U2639" s="31">
        <v>-0.77254383142995009</v>
      </c>
      <c r="V2639" s="26">
        <v>31353</v>
      </c>
      <c r="W2639" s="26">
        <v>16458.990000000002</v>
      </c>
      <c r="X2639" s="27">
        <v>-14894.009999999998</v>
      </c>
      <c r="Y2639" s="28">
        <v>-0.475042579657449</v>
      </c>
      <c r="Z2639" s="29">
        <v>2772</v>
      </c>
      <c r="AA2639" s="29">
        <v>1780</v>
      </c>
      <c r="AB2639" s="30">
        <v>-992</v>
      </c>
      <c r="AC2639" s="32">
        <v>-0.35786435786435788</v>
      </c>
      <c r="AD2639" s="26">
        <v>16656</v>
      </c>
      <c r="AE2639" s="26">
        <v>0</v>
      </c>
      <c r="AF2639" s="27">
        <v>-16656</v>
      </c>
      <c r="AG2639" s="33">
        <v>-1</v>
      </c>
      <c r="AH2639" s="34">
        <v>140</v>
      </c>
      <c r="AI2639" s="34">
        <v>35.5</v>
      </c>
      <c r="AJ2639" s="34">
        <v>-104.5</v>
      </c>
      <c r="AK2639" s="32">
        <v>-0.74642857142857144</v>
      </c>
      <c r="AL2639" s="35">
        <v>43739.041655092595</v>
      </c>
      <c r="AM2639" s="16"/>
    </row>
    <row r="2640" spans="1:39" ht="41.25" hidden="1" x14ac:dyDescent="0.25">
      <c r="A2640" s="25" t="s">
        <v>571</v>
      </c>
      <c r="B2640" s="25" t="s">
        <v>1040</v>
      </c>
      <c r="C2640" s="39">
        <v>452945</v>
      </c>
      <c r="D2640" s="25" t="s">
        <v>2796</v>
      </c>
      <c r="E2640" s="25" t="s">
        <v>53</v>
      </c>
      <c r="F2640" s="25" t="s">
        <v>54</v>
      </c>
      <c r="G2640" s="25" t="s">
        <v>289</v>
      </c>
      <c r="H2640" s="17"/>
      <c r="I2640" s="17"/>
      <c r="J2640" s="25" t="s">
        <v>576</v>
      </c>
      <c r="K2640" s="25" t="s">
        <v>65</v>
      </c>
      <c r="L2640" s="25" t="s">
        <v>595</v>
      </c>
      <c r="M2640" s="25" t="s">
        <v>67</v>
      </c>
      <c r="N2640" s="26">
        <v>0</v>
      </c>
      <c r="O2640" s="26">
        <v>20637.689999999999</v>
      </c>
      <c r="P2640" s="27">
        <v>20637.689999999999</v>
      </c>
      <c r="Q2640" s="18"/>
      <c r="R2640" s="29">
        <v>0</v>
      </c>
      <c r="S2640" s="29">
        <v>2854.81</v>
      </c>
      <c r="T2640" s="30">
        <v>2854.81</v>
      </c>
      <c r="U2640" s="19"/>
      <c r="V2640" s="26">
        <v>0</v>
      </c>
      <c r="W2640" s="26">
        <v>17482.88</v>
      </c>
      <c r="X2640" s="27">
        <v>17482.88</v>
      </c>
      <c r="Y2640" s="18"/>
      <c r="Z2640" s="29">
        <v>0</v>
      </c>
      <c r="AA2640" s="29">
        <v>300</v>
      </c>
      <c r="AB2640" s="30">
        <v>300</v>
      </c>
      <c r="AC2640" s="19"/>
      <c r="AD2640" s="26">
        <v>0</v>
      </c>
      <c r="AE2640" s="26">
        <v>0</v>
      </c>
      <c r="AF2640" s="27">
        <v>0</v>
      </c>
      <c r="AG2640" s="18"/>
      <c r="AH2640" s="34">
        <v>68</v>
      </c>
      <c r="AI2640" s="34">
        <v>27.5</v>
      </c>
      <c r="AJ2640" s="34">
        <v>-40.5</v>
      </c>
      <c r="AK2640" s="32">
        <v>-0.59558823529411764</v>
      </c>
      <c r="AL2640" s="35">
        <v>43732.041655092595</v>
      </c>
      <c r="AM2640" s="16"/>
    </row>
    <row r="2641" spans="1:39" ht="33" hidden="1" x14ac:dyDescent="0.25">
      <c r="A2641" s="25" t="s">
        <v>571</v>
      </c>
      <c r="B2641" s="25" t="s">
        <v>1040</v>
      </c>
      <c r="C2641" s="39">
        <v>452946</v>
      </c>
      <c r="D2641" s="25" t="s">
        <v>2797</v>
      </c>
      <c r="E2641" s="25" t="s">
        <v>53</v>
      </c>
      <c r="F2641" s="25" t="s">
        <v>54</v>
      </c>
      <c r="G2641" s="25" t="s">
        <v>289</v>
      </c>
      <c r="H2641" s="17"/>
      <c r="I2641" s="17"/>
      <c r="J2641" s="25" t="s">
        <v>576</v>
      </c>
      <c r="K2641" s="25" t="s">
        <v>65</v>
      </c>
      <c r="L2641" s="25" t="s">
        <v>595</v>
      </c>
      <c r="M2641" s="25" t="s">
        <v>67</v>
      </c>
      <c r="N2641" s="26">
        <v>17683</v>
      </c>
      <c r="O2641" s="26">
        <v>8778.5499999999993</v>
      </c>
      <c r="P2641" s="27">
        <v>-8904.4500000000007</v>
      </c>
      <c r="Q2641" s="28">
        <v>-0.5035599163037946</v>
      </c>
      <c r="R2641" s="29">
        <v>4604</v>
      </c>
      <c r="S2641" s="29">
        <v>507.84</v>
      </c>
      <c r="T2641" s="30">
        <v>-4096.16</v>
      </c>
      <c r="U2641" s="31">
        <v>-0.88969591659426583</v>
      </c>
      <c r="V2641" s="26">
        <v>6225</v>
      </c>
      <c r="W2641" s="26">
        <v>5498.51</v>
      </c>
      <c r="X2641" s="27">
        <v>-726.48999999999978</v>
      </c>
      <c r="Y2641" s="28">
        <v>-0.11670522088353411</v>
      </c>
      <c r="Z2641" s="29">
        <v>1074</v>
      </c>
      <c r="AA2641" s="29">
        <v>0</v>
      </c>
      <c r="AB2641" s="30">
        <v>-1074</v>
      </c>
      <c r="AC2641" s="32">
        <v>-1</v>
      </c>
      <c r="AD2641" s="26">
        <v>5780</v>
      </c>
      <c r="AE2641" s="26">
        <v>2772.2</v>
      </c>
      <c r="AF2641" s="27">
        <v>-3007.8</v>
      </c>
      <c r="AG2641" s="33">
        <v>-0.5203806228373703</v>
      </c>
      <c r="AH2641" s="34">
        <v>62</v>
      </c>
      <c r="AI2641" s="34">
        <v>6</v>
      </c>
      <c r="AJ2641" s="34">
        <v>-56</v>
      </c>
      <c r="AK2641" s="32">
        <v>-0.90322580645161288</v>
      </c>
      <c r="AL2641" s="35">
        <v>43748.041655092595</v>
      </c>
      <c r="AM2641" s="16"/>
    </row>
    <row r="2642" spans="1:39" ht="41.25" hidden="1" x14ac:dyDescent="0.25">
      <c r="A2642" s="25" t="s">
        <v>571</v>
      </c>
      <c r="B2642" s="25" t="s">
        <v>1040</v>
      </c>
      <c r="C2642" s="39">
        <v>452947</v>
      </c>
      <c r="D2642" s="25" t="s">
        <v>2861</v>
      </c>
      <c r="E2642" s="25" t="s">
        <v>53</v>
      </c>
      <c r="F2642" s="25" t="s">
        <v>54</v>
      </c>
      <c r="G2642" s="25" t="s">
        <v>289</v>
      </c>
      <c r="H2642" s="17"/>
      <c r="I2642" s="17"/>
      <c r="J2642" s="25" t="s">
        <v>576</v>
      </c>
      <c r="K2642" s="25" t="s">
        <v>65</v>
      </c>
      <c r="L2642" s="25" t="s">
        <v>595</v>
      </c>
      <c r="M2642" s="25" t="s">
        <v>67</v>
      </c>
      <c r="N2642" s="26">
        <v>36690</v>
      </c>
      <c r="O2642" s="26">
        <v>19805.240000000002</v>
      </c>
      <c r="P2642" s="27">
        <v>-16884.759999999998</v>
      </c>
      <c r="Q2642" s="28">
        <v>-0.46020059961842458</v>
      </c>
      <c r="R2642" s="29">
        <v>6360</v>
      </c>
      <c r="S2642" s="29">
        <v>1872.36</v>
      </c>
      <c r="T2642" s="30">
        <v>-4487.6400000000003</v>
      </c>
      <c r="U2642" s="31">
        <v>-0.70560377358490567</v>
      </c>
      <c r="V2642" s="26">
        <v>20662</v>
      </c>
      <c r="W2642" s="26">
        <v>17482.88</v>
      </c>
      <c r="X2642" s="27">
        <v>-3179.119999999999</v>
      </c>
      <c r="Y2642" s="28">
        <v>-0.15386313038428026</v>
      </c>
      <c r="Z2642" s="29">
        <v>1340</v>
      </c>
      <c r="AA2642" s="29">
        <v>450</v>
      </c>
      <c r="AB2642" s="30">
        <v>-890</v>
      </c>
      <c r="AC2642" s="32">
        <v>-0.66417910447761197</v>
      </c>
      <c r="AD2642" s="26">
        <v>8328</v>
      </c>
      <c r="AE2642" s="26">
        <v>0</v>
      </c>
      <c r="AF2642" s="27">
        <v>-8328</v>
      </c>
      <c r="AG2642" s="33">
        <v>-1</v>
      </c>
      <c r="AH2642" s="34">
        <v>73</v>
      </c>
      <c r="AI2642" s="34">
        <v>24</v>
      </c>
      <c r="AJ2642" s="34">
        <v>-49</v>
      </c>
      <c r="AK2642" s="32">
        <v>-0.67123287671232879</v>
      </c>
      <c r="AL2642" s="35">
        <v>43736.041655092595</v>
      </c>
      <c r="AM2642" s="16"/>
    </row>
    <row r="2643" spans="1:39" ht="57.75" hidden="1" x14ac:dyDescent="0.25">
      <c r="A2643" s="25" t="s">
        <v>571</v>
      </c>
      <c r="B2643" s="25" t="s">
        <v>1043</v>
      </c>
      <c r="C2643" s="39">
        <v>452952</v>
      </c>
      <c r="D2643" s="25" t="s">
        <v>2850</v>
      </c>
      <c r="E2643" s="25" t="s">
        <v>53</v>
      </c>
      <c r="F2643" s="25" t="s">
        <v>63</v>
      </c>
      <c r="G2643" s="25" t="s">
        <v>56</v>
      </c>
      <c r="H2643" s="17"/>
      <c r="I2643" s="17"/>
      <c r="J2643" s="25" t="s">
        <v>586</v>
      </c>
      <c r="K2643" s="25" t="s">
        <v>65</v>
      </c>
      <c r="L2643" s="25" t="s">
        <v>1045</v>
      </c>
      <c r="M2643" s="25" t="s">
        <v>67</v>
      </c>
      <c r="N2643" s="26">
        <v>0.41</v>
      </c>
      <c r="O2643" s="26">
        <v>0</v>
      </c>
      <c r="P2643" s="27">
        <v>-0.41</v>
      </c>
      <c r="Q2643" s="28">
        <v>-1</v>
      </c>
      <c r="R2643" s="29">
        <v>0</v>
      </c>
      <c r="S2643" s="29">
        <v>0</v>
      </c>
      <c r="T2643" s="30">
        <v>0</v>
      </c>
      <c r="U2643" s="19"/>
      <c r="V2643" s="26">
        <v>0</v>
      </c>
      <c r="W2643" s="26">
        <v>0</v>
      </c>
      <c r="X2643" s="27">
        <v>0</v>
      </c>
      <c r="Y2643" s="18"/>
      <c r="Z2643" s="29">
        <v>0</v>
      </c>
      <c r="AA2643" s="29">
        <v>0</v>
      </c>
      <c r="AB2643" s="30">
        <v>0</v>
      </c>
      <c r="AC2643" s="19"/>
      <c r="AD2643" s="26">
        <v>0</v>
      </c>
      <c r="AE2643" s="26">
        <v>0</v>
      </c>
      <c r="AF2643" s="27">
        <v>0</v>
      </c>
      <c r="AG2643" s="18"/>
      <c r="AH2643" s="34">
        <v>0</v>
      </c>
      <c r="AI2643" s="34">
        <v>0</v>
      </c>
      <c r="AJ2643" s="34">
        <v>0</v>
      </c>
      <c r="AK2643" s="19"/>
      <c r="AL2643" s="35">
        <v>43609.999988425923</v>
      </c>
      <c r="AM2643" s="16"/>
    </row>
    <row r="2644" spans="1:39" ht="33" hidden="1" x14ac:dyDescent="0.25">
      <c r="A2644" s="25" t="s">
        <v>571</v>
      </c>
      <c r="B2644" s="25" t="s">
        <v>1040</v>
      </c>
      <c r="C2644" s="39">
        <v>452954</v>
      </c>
      <c r="D2644" s="25" t="s">
        <v>3149</v>
      </c>
      <c r="E2644" s="25" t="s">
        <v>53</v>
      </c>
      <c r="F2644" s="25" t="s">
        <v>54</v>
      </c>
      <c r="G2644" s="25" t="s">
        <v>289</v>
      </c>
      <c r="H2644" s="17"/>
      <c r="I2644" s="17"/>
      <c r="J2644" s="25" t="s">
        <v>64</v>
      </c>
      <c r="K2644" s="25" t="s">
        <v>65</v>
      </c>
      <c r="L2644" s="25" t="s">
        <v>66</v>
      </c>
      <c r="M2644" s="25" t="s">
        <v>574</v>
      </c>
      <c r="N2644" s="26">
        <v>17508.580000000002</v>
      </c>
      <c r="O2644" s="26">
        <v>14100.05</v>
      </c>
      <c r="P2644" s="27">
        <v>-3408.5300000000025</v>
      </c>
      <c r="Q2644" s="28">
        <v>-0.19467769516431385</v>
      </c>
      <c r="R2644" s="29">
        <v>3484.15</v>
      </c>
      <c r="S2644" s="29">
        <v>1700.08</v>
      </c>
      <c r="T2644" s="30">
        <v>-1784.0700000000002</v>
      </c>
      <c r="U2644" s="31">
        <v>-0.51205315500193738</v>
      </c>
      <c r="V2644" s="26">
        <v>1821.75</v>
      </c>
      <c r="W2644" s="26">
        <v>2040.55</v>
      </c>
      <c r="X2644" s="27">
        <v>218.79999999999995</v>
      </c>
      <c r="Y2644" s="28">
        <v>0.12010429532043362</v>
      </c>
      <c r="Z2644" s="29">
        <v>384.24</v>
      </c>
      <c r="AA2644" s="29">
        <v>0</v>
      </c>
      <c r="AB2644" s="30">
        <v>-384.24</v>
      </c>
      <c r="AC2644" s="32">
        <v>-1</v>
      </c>
      <c r="AD2644" s="26">
        <v>11818.44</v>
      </c>
      <c r="AE2644" s="26">
        <v>10359.42</v>
      </c>
      <c r="AF2644" s="27">
        <v>-1459.0200000000004</v>
      </c>
      <c r="AG2644" s="33">
        <v>-0.12345284149177052</v>
      </c>
      <c r="AH2644" s="34">
        <v>26.53</v>
      </c>
      <c r="AI2644" s="34">
        <v>6.5</v>
      </c>
      <c r="AJ2644" s="34">
        <v>-20.03</v>
      </c>
      <c r="AK2644" s="32">
        <v>-0.75499434602336979</v>
      </c>
      <c r="AL2644" s="35">
        <v>43774.041655092595</v>
      </c>
      <c r="AM2644" s="16"/>
    </row>
    <row r="2645" spans="1:39" ht="41.25" hidden="1" x14ac:dyDescent="0.25">
      <c r="A2645" s="25" t="s">
        <v>571</v>
      </c>
      <c r="B2645" s="25" t="s">
        <v>1043</v>
      </c>
      <c r="C2645" s="39">
        <v>452955</v>
      </c>
      <c r="D2645" s="25" t="s">
        <v>3198</v>
      </c>
      <c r="E2645" s="25" t="s">
        <v>53</v>
      </c>
      <c r="F2645" s="25" t="s">
        <v>54</v>
      </c>
      <c r="G2645" s="25" t="s">
        <v>289</v>
      </c>
      <c r="H2645" s="17"/>
      <c r="I2645" s="17"/>
      <c r="J2645" s="25" t="s">
        <v>85</v>
      </c>
      <c r="K2645" s="25" t="s">
        <v>65</v>
      </c>
      <c r="L2645" s="25" t="s">
        <v>1045</v>
      </c>
      <c r="M2645" s="25" t="s">
        <v>67</v>
      </c>
      <c r="N2645" s="26">
        <v>331641.07</v>
      </c>
      <c r="O2645" s="26">
        <v>285189.45</v>
      </c>
      <c r="P2645" s="27">
        <v>-46451.619999999995</v>
      </c>
      <c r="Q2645" s="28">
        <v>-0.14006594539090106</v>
      </c>
      <c r="R2645" s="29">
        <v>23873.11</v>
      </c>
      <c r="S2645" s="29">
        <v>39535.25</v>
      </c>
      <c r="T2645" s="30">
        <v>15662.14</v>
      </c>
      <c r="U2645" s="31">
        <v>0.65605779892104543</v>
      </c>
      <c r="V2645" s="26">
        <v>2067.0500000000002</v>
      </c>
      <c r="W2645" s="26">
        <v>1192.99</v>
      </c>
      <c r="X2645" s="27">
        <v>-874.06000000000017</v>
      </c>
      <c r="Y2645" s="28">
        <v>-0.42285382550010892</v>
      </c>
      <c r="Z2645" s="29">
        <v>1291.03</v>
      </c>
      <c r="AA2645" s="29">
        <v>778</v>
      </c>
      <c r="AB2645" s="30">
        <v>-513.03</v>
      </c>
      <c r="AC2645" s="32">
        <v>-0.39738038620326405</v>
      </c>
      <c r="AD2645" s="26">
        <v>304409.88</v>
      </c>
      <c r="AE2645" s="26">
        <v>236680.05</v>
      </c>
      <c r="AF2645" s="27">
        <v>-67729.830000000016</v>
      </c>
      <c r="AG2645" s="33">
        <v>-0.22249550507361987</v>
      </c>
      <c r="AH2645" s="34">
        <v>214.2</v>
      </c>
      <c r="AI2645" s="34">
        <v>216</v>
      </c>
      <c r="AJ2645" s="34">
        <v>1.8000000000000114</v>
      </c>
      <c r="AK2645" s="32">
        <v>8.4033613445378685E-3</v>
      </c>
      <c r="AL2645" s="35">
        <v>43963</v>
      </c>
      <c r="AM2645" s="16"/>
    </row>
    <row r="2646" spans="1:39" ht="49.5" hidden="1" x14ac:dyDescent="0.25">
      <c r="A2646" s="25" t="s">
        <v>571</v>
      </c>
      <c r="B2646" s="25" t="s">
        <v>51</v>
      </c>
      <c r="C2646" s="39">
        <v>452956</v>
      </c>
      <c r="D2646" s="25" t="s">
        <v>2919</v>
      </c>
      <c r="E2646" s="25" t="s">
        <v>53</v>
      </c>
      <c r="F2646" s="25" t="s">
        <v>54</v>
      </c>
      <c r="G2646" s="25" t="s">
        <v>74</v>
      </c>
      <c r="H2646" s="25" t="s">
        <v>56</v>
      </c>
      <c r="I2646" s="25" t="s">
        <v>56</v>
      </c>
      <c r="J2646" s="25" t="s">
        <v>586</v>
      </c>
      <c r="K2646" s="25" t="s">
        <v>65</v>
      </c>
      <c r="L2646" s="25" t="s">
        <v>589</v>
      </c>
      <c r="M2646" s="25" t="s">
        <v>582</v>
      </c>
      <c r="N2646" s="26">
        <v>49234.29</v>
      </c>
      <c r="O2646" s="26">
        <v>40338.67</v>
      </c>
      <c r="P2646" s="27">
        <v>-8895.6200000000026</v>
      </c>
      <c r="Q2646" s="28">
        <v>-0.1806793598526556</v>
      </c>
      <c r="R2646" s="29">
        <v>13432.23</v>
      </c>
      <c r="S2646" s="29">
        <v>13229.36</v>
      </c>
      <c r="T2646" s="30">
        <v>-202.86999999999898</v>
      </c>
      <c r="U2646" s="31">
        <v>-1.5103225599918925E-2</v>
      </c>
      <c r="V2646" s="26">
        <v>11049.13</v>
      </c>
      <c r="W2646" s="26">
        <v>9095.0300000000007</v>
      </c>
      <c r="X2646" s="27">
        <v>-1954.0999999999985</v>
      </c>
      <c r="Y2646" s="28">
        <v>-0.17685555333315825</v>
      </c>
      <c r="Z2646" s="29">
        <v>3395.7</v>
      </c>
      <c r="AA2646" s="29">
        <v>3570</v>
      </c>
      <c r="AB2646" s="30">
        <v>174.30000000000018</v>
      </c>
      <c r="AC2646" s="32">
        <v>5.1329622758194242E-2</v>
      </c>
      <c r="AD2646" s="26">
        <v>14257.52</v>
      </c>
      <c r="AE2646" s="26">
        <v>6985.67</v>
      </c>
      <c r="AF2646" s="27">
        <v>-7271.85</v>
      </c>
      <c r="AG2646" s="33">
        <v>-0.51003610726129089</v>
      </c>
      <c r="AH2646" s="34">
        <v>203</v>
      </c>
      <c r="AI2646" s="34">
        <v>228.26</v>
      </c>
      <c r="AJ2646" s="34">
        <v>25.259999999999991</v>
      </c>
      <c r="AK2646" s="32">
        <v>0.12443349753694577</v>
      </c>
      <c r="AL2646" s="35">
        <v>44377.041666666664</v>
      </c>
      <c r="AM2646" s="16"/>
    </row>
    <row r="2647" spans="1:39" ht="90.75" hidden="1" x14ac:dyDescent="0.25">
      <c r="A2647" s="25" t="s">
        <v>571</v>
      </c>
      <c r="B2647" s="25" t="s">
        <v>1043</v>
      </c>
      <c r="C2647" s="39">
        <v>452957</v>
      </c>
      <c r="D2647" s="25" t="s">
        <v>2843</v>
      </c>
      <c r="E2647" s="25" t="s">
        <v>53</v>
      </c>
      <c r="F2647" s="25" t="s">
        <v>54</v>
      </c>
      <c r="G2647" s="25" t="s">
        <v>289</v>
      </c>
      <c r="H2647" s="25" t="s">
        <v>56</v>
      </c>
      <c r="I2647" s="25" t="s">
        <v>56</v>
      </c>
      <c r="J2647" s="25" t="s">
        <v>586</v>
      </c>
      <c r="K2647" s="25" t="s">
        <v>65</v>
      </c>
      <c r="L2647" s="25" t="s">
        <v>1045</v>
      </c>
      <c r="M2647" s="25" t="s">
        <v>582</v>
      </c>
      <c r="N2647" s="26">
        <v>59283.83</v>
      </c>
      <c r="O2647" s="26">
        <v>50789.72</v>
      </c>
      <c r="P2647" s="27">
        <v>-8494.11</v>
      </c>
      <c r="Q2647" s="28">
        <v>-0.14327869842417401</v>
      </c>
      <c r="R2647" s="29">
        <v>11573.79</v>
      </c>
      <c r="S2647" s="29">
        <v>8675.91</v>
      </c>
      <c r="T2647" s="30">
        <v>-2897.880000000001</v>
      </c>
      <c r="U2647" s="31">
        <v>-0.25038297739979737</v>
      </c>
      <c r="V2647" s="26">
        <v>43848.14</v>
      </c>
      <c r="W2647" s="26">
        <v>35316.04</v>
      </c>
      <c r="X2647" s="27">
        <v>-8532.0999999999985</v>
      </c>
      <c r="Y2647" s="28">
        <v>-0.19458294012015101</v>
      </c>
      <c r="Z2647" s="29">
        <v>2286.9</v>
      </c>
      <c r="AA2647" s="29">
        <v>1933.96</v>
      </c>
      <c r="AB2647" s="30">
        <v>-352.94000000000005</v>
      </c>
      <c r="AC2647" s="32">
        <v>-0.15433119069482706</v>
      </c>
      <c r="AD2647" s="26">
        <v>1575</v>
      </c>
      <c r="AE2647" s="26">
        <v>0</v>
      </c>
      <c r="AF2647" s="27">
        <v>-1575</v>
      </c>
      <c r="AG2647" s="33">
        <v>-1</v>
      </c>
      <c r="AH2647" s="34">
        <v>161</v>
      </c>
      <c r="AI2647" s="34">
        <v>151</v>
      </c>
      <c r="AJ2647" s="34">
        <v>-10</v>
      </c>
      <c r="AK2647" s="32">
        <v>-6.2111801242236024E-2</v>
      </c>
      <c r="AL2647" s="35">
        <v>44110.041666666664</v>
      </c>
      <c r="AM2647" s="16"/>
    </row>
    <row r="2648" spans="1:39" ht="49.5" hidden="1" x14ac:dyDescent="0.25">
      <c r="A2648" s="25" t="s">
        <v>571</v>
      </c>
      <c r="B2648" s="25" t="s">
        <v>1043</v>
      </c>
      <c r="C2648" s="39">
        <v>452959</v>
      </c>
      <c r="D2648" s="25" t="s">
        <v>2870</v>
      </c>
      <c r="E2648" s="25" t="s">
        <v>53</v>
      </c>
      <c r="F2648" s="25" t="s">
        <v>54</v>
      </c>
      <c r="G2648" s="25" t="s">
        <v>289</v>
      </c>
      <c r="H2648" s="25" t="s">
        <v>56</v>
      </c>
      <c r="I2648" s="25" t="s">
        <v>56</v>
      </c>
      <c r="J2648" s="25" t="s">
        <v>3564</v>
      </c>
      <c r="K2648" s="25" t="s">
        <v>65</v>
      </c>
      <c r="L2648" s="25" t="s">
        <v>1045</v>
      </c>
      <c r="M2648" s="25" t="s">
        <v>67</v>
      </c>
      <c r="N2648" s="26">
        <v>390979</v>
      </c>
      <c r="O2648" s="26">
        <v>465983.62</v>
      </c>
      <c r="P2648" s="27">
        <v>75004.62</v>
      </c>
      <c r="Q2648" s="28">
        <v>0.19183797595267263</v>
      </c>
      <c r="R2648" s="29">
        <v>19447</v>
      </c>
      <c r="S2648" s="29">
        <v>97310.94</v>
      </c>
      <c r="T2648" s="30">
        <v>77863.94</v>
      </c>
      <c r="U2648" s="31">
        <v>4.0039049724893303</v>
      </c>
      <c r="V2648" s="26">
        <v>68958</v>
      </c>
      <c r="W2648" s="26">
        <v>71093</v>
      </c>
      <c r="X2648" s="27">
        <v>2135</v>
      </c>
      <c r="Y2648" s="28">
        <v>3.0960874735346151E-2</v>
      </c>
      <c r="Z2648" s="29">
        <v>5984</v>
      </c>
      <c r="AA2648" s="29">
        <v>8946</v>
      </c>
      <c r="AB2648" s="30">
        <v>2962</v>
      </c>
      <c r="AC2648" s="32">
        <v>0.49498663101604279</v>
      </c>
      <c r="AD2648" s="26">
        <v>296590</v>
      </c>
      <c r="AE2648" s="26">
        <v>286822.43</v>
      </c>
      <c r="AF2648" s="27">
        <v>-9767.570000000007</v>
      </c>
      <c r="AG2648" s="33">
        <v>-3.2932904008901198E-2</v>
      </c>
      <c r="AH2648" s="34">
        <v>249</v>
      </c>
      <c r="AI2648" s="34">
        <v>681.01</v>
      </c>
      <c r="AJ2648" s="34">
        <v>432.01</v>
      </c>
      <c r="AK2648" s="32">
        <v>1.7349799196787148</v>
      </c>
      <c r="AL2648" s="35">
        <v>43963</v>
      </c>
      <c r="AM2648" s="16"/>
    </row>
    <row r="2649" spans="1:39" ht="41.25" hidden="1" x14ac:dyDescent="0.25">
      <c r="A2649" s="25" t="s">
        <v>571</v>
      </c>
      <c r="B2649" s="25" t="s">
        <v>1040</v>
      </c>
      <c r="C2649" s="39">
        <v>452962</v>
      </c>
      <c r="D2649" s="25" t="s">
        <v>3143</v>
      </c>
      <c r="E2649" s="25" t="s">
        <v>53</v>
      </c>
      <c r="F2649" s="25" t="s">
        <v>54</v>
      </c>
      <c r="G2649" s="25" t="s">
        <v>289</v>
      </c>
      <c r="H2649" s="25" t="s">
        <v>56</v>
      </c>
      <c r="I2649" s="25" t="s">
        <v>56</v>
      </c>
      <c r="J2649" s="25" t="s">
        <v>85</v>
      </c>
      <c r="K2649" s="25" t="s">
        <v>65</v>
      </c>
      <c r="L2649" s="25" t="s">
        <v>625</v>
      </c>
      <c r="M2649" s="25" t="s">
        <v>639</v>
      </c>
      <c r="N2649" s="26">
        <v>252416</v>
      </c>
      <c r="O2649" s="26">
        <v>99639.12</v>
      </c>
      <c r="P2649" s="27">
        <v>-152776.88</v>
      </c>
      <c r="Q2649" s="28">
        <v>-0.60525830375253553</v>
      </c>
      <c r="R2649" s="29">
        <v>12632</v>
      </c>
      <c r="S2649" s="29">
        <v>7449.11</v>
      </c>
      <c r="T2649" s="30">
        <v>-5182.8900000000003</v>
      </c>
      <c r="U2649" s="31">
        <v>-0.41029844838505386</v>
      </c>
      <c r="V2649" s="26">
        <v>48256</v>
      </c>
      <c r="W2649" s="26">
        <v>1248.18</v>
      </c>
      <c r="X2649" s="27">
        <v>-47007.82</v>
      </c>
      <c r="Y2649" s="28">
        <v>-0.97413420092838199</v>
      </c>
      <c r="Z2649" s="29">
        <v>323</v>
      </c>
      <c r="AA2649" s="29">
        <v>0</v>
      </c>
      <c r="AB2649" s="30">
        <v>-323</v>
      </c>
      <c r="AC2649" s="32">
        <v>-1</v>
      </c>
      <c r="AD2649" s="26">
        <v>191205</v>
      </c>
      <c r="AE2649" s="26">
        <v>90941.83</v>
      </c>
      <c r="AF2649" s="27">
        <v>-100263.17</v>
      </c>
      <c r="AG2649" s="33">
        <v>-0.52437525169320887</v>
      </c>
      <c r="AH2649" s="34">
        <v>501</v>
      </c>
      <c r="AI2649" s="34">
        <v>770.5</v>
      </c>
      <c r="AJ2649" s="34">
        <v>269.5</v>
      </c>
      <c r="AK2649" s="32">
        <v>0.53792415169660679</v>
      </c>
      <c r="AL2649" s="35">
        <v>43622.999988425923</v>
      </c>
      <c r="AM2649" s="16"/>
    </row>
    <row r="2650" spans="1:39" ht="41.25" hidden="1" x14ac:dyDescent="0.25">
      <c r="A2650" s="25" t="s">
        <v>571</v>
      </c>
      <c r="B2650" s="25" t="s">
        <v>1040</v>
      </c>
      <c r="C2650" s="39">
        <v>452965</v>
      </c>
      <c r="D2650" s="25" t="s">
        <v>3139</v>
      </c>
      <c r="E2650" s="25" t="s">
        <v>53</v>
      </c>
      <c r="F2650" s="25" t="s">
        <v>54</v>
      </c>
      <c r="G2650" s="25" t="s">
        <v>289</v>
      </c>
      <c r="H2650" s="17"/>
      <c r="I2650" s="17"/>
      <c r="J2650" s="25" t="s">
        <v>85</v>
      </c>
      <c r="K2650" s="25" t="s">
        <v>65</v>
      </c>
      <c r="L2650" s="25" t="s">
        <v>637</v>
      </c>
      <c r="M2650" s="25" t="s">
        <v>2831</v>
      </c>
      <c r="N2650" s="26">
        <v>123283.8</v>
      </c>
      <c r="O2650" s="26">
        <v>57949.37</v>
      </c>
      <c r="P2650" s="27">
        <v>-65334.43</v>
      </c>
      <c r="Q2650" s="28">
        <v>-0.5299514615870049</v>
      </c>
      <c r="R2650" s="29">
        <v>13378.44</v>
      </c>
      <c r="S2650" s="29">
        <v>1325.64</v>
      </c>
      <c r="T2650" s="30">
        <v>-12052.800000000001</v>
      </c>
      <c r="U2650" s="31">
        <v>-0.90091221398010535</v>
      </c>
      <c r="V2650" s="26">
        <v>1833.12</v>
      </c>
      <c r="W2650" s="26">
        <v>0</v>
      </c>
      <c r="X2650" s="27">
        <v>-1833.12</v>
      </c>
      <c r="Y2650" s="28">
        <v>-1</v>
      </c>
      <c r="Z2650" s="29">
        <v>2800.46</v>
      </c>
      <c r="AA2650" s="29">
        <v>0</v>
      </c>
      <c r="AB2650" s="30">
        <v>-2800.46</v>
      </c>
      <c r="AC2650" s="32">
        <v>-1</v>
      </c>
      <c r="AD2650" s="26">
        <v>105271.78</v>
      </c>
      <c r="AE2650" s="26">
        <v>0</v>
      </c>
      <c r="AF2650" s="27">
        <v>-105271.78</v>
      </c>
      <c r="AG2650" s="33">
        <v>-1</v>
      </c>
      <c r="AH2650" s="34">
        <v>170</v>
      </c>
      <c r="AI2650" s="34">
        <v>65</v>
      </c>
      <c r="AJ2650" s="34">
        <v>-105</v>
      </c>
      <c r="AK2650" s="32">
        <v>-0.61764705882352944</v>
      </c>
      <c r="AL2650" s="35">
        <v>43795.041655092595</v>
      </c>
      <c r="AM2650" s="16"/>
    </row>
    <row r="2651" spans="1:39" ht="57.75" hidden="1" x14ac:dyDescent="0.25">
      <c r="A2651" s="25" t="s">
        <v>571</v>
      </c>
      <c r="B2651" s="25" t="s">
        <v>1043</v>
      </c>
      <c r="C2651" s="39">
        <v>452969</v>
      </c>
      <c r="D2651" s="25" t="s">
        <v>2887</v>
      </c>
      <c r="E2651" s="25" t="s">
        <v>53</v>
      </c>
      <c r="F2651" s="25" t="s">
        <v>54</v>
      </c>
      <c r="G2651" s="25" t="s">
        <v>289</v>
      </c>
      <c r="H2651" s="25" t="s">
        <v>56</v>
      </c>
      <c r="I2651" s="25" t="s">
        <v>56</v>
      </c>
      <c r="J2651" s="25" t="s">
        <v>145</v>
      </c>
      <c r="K2651" s="25" t="s">
        <v>65</v>
      </c>
      <c r="L2651" s="25" t="s">
        <v>1045</v>
      </c>
      <c r="M2651" s="25" t="s">
        <v>2737</v>
      </c>
      <c r="N2651" s="26">
        <v>4497116.68</v>
      </c>
      <c r="O2651" s="26">
        <v>5471939.0499999998</v>
      </c>
      <c r="P2651" s="27">
        <v>974822.37000000011</v>
      </c>
      <c r="Q2651" s="28">
        <v>0.21676608355200608</v>
      </c>
      <c r="R2651" s="29">
        <v>1126254.3899999999</v>
      </c>
      <c r="S2651" s="29">
        <v>763423.17</v>
      </c>
      <c r="T2651" s="30">
        <v>-362831.21999999986</v>
      </c>
      <c r="U2651" s="31">
        <v>-0.32215743016992804</v>
      </c>
      <c r="V2651" s="26">
        <v>1195316.92</v>
      </c>
      <c r="W2651" s="26">
        <v>1371417.81</v>
      </c>
      <c r="X2651" s="27">
        <v>176100.89000000013</v>
      </c>
      <c r="Y2651" s="28">
        <v>0.1473256899935794</v>
      </c>
      <c r="Z2651" s="29">
        <v>251650.89</v>
      </c>
      <c r="AA2651" s="29">
        <v>119602</v>
      </c>
      <c r="AB2651" s="30">
        <v>-132048.89000000001</v>
      </c>
      <c r="AC2651" s="32">
        <v>-0.52473047085190128</v>
      </c>
      <c r="AD2651" s="26">
        <v>1923894.48</v>
      </c>
      <c r="AE2651" s="26">
        <v>3019915.76</v>
      </c>
      <c r="AF2651" s="27">
        <v>1096021.2799999998</v>
      </c>
      <c r="AG2651" s="33">
        <v>0.56968887399687318</v>
      </c>
      <c r="AH2651" s="34">
        <v>18664.61</v>
      </c>
      <c r="AI2651" s="34">
        <v>6270.4</v>
      </c>
      <c r="AJ2651" s="34">
        <v>-12394.210000000001</v>
      </c>
      <c r="AK2651" s="32">
        <v>-0.66404869965137236</v>
      </c>
      <c r="AL2651" s="35">
        <v>44147.041666666664</v>
      </c>
      <c r="AM2651" s="16"/>
    </row>
    <row r="2652" spans="1:39" ht="49.5" hidden="1" x14ac:dyDescent="0.25">
      <c r="A2652" s="25" t="s">
        <v>571</v>
      </c>
      <c r="B2652" s="25" t="s">
        <v>51</v>
      </c>
      <c r="C2652" s="39">
        <v>452970</v>
      </c>
      <c r="D2652" s="25" t="s">
        <v>3218</v>
      </c>
      <c r="E2652" s="25" t="s">
        <v>53</v>
      </c>
      <c r="F2652" s="25" t="s">
        <v>54</v>
      </c>
      <c r="G2652" s="25" t="s">
        <v>69</v>
      </c>
      <c r="H2652" s="25" t="s">
        <v>56</v>
      </c>
      <c r="I2652" s="25" t="s">
        <v>56</v>
      </c>
      <c r="J2652" s="25" t="s">
        <v>85</v>
      </c>
      <c r="K2652" s="25" t="s">
        <v>65</v>
      </c>
      <c r="L2652" s="25" t="s">
        <v>625</v>
      </c>
      <c r="M2652" s="25" t="s">
        <v>582</v>
      </c>
      <c r="N2652" s="26">
        <v>17493.82</v>
      </c>
      <c r="O2652" s="26">
        <v>152706.34</v>
      </c>
      <c r="P2652" s="27">
        <v>135212.51999999999</v>
      </c>
      <c r="Q2652" s="28">
        <v>7.7291592116530294</v>
      </c>
      <c r="R2652" s="29">
        <v>15840.38</v>
      </c>
      <c r="S2652" s="29">
        <v>9780.23</v>
      </c>
      <c r="T2652" s="30">
        <v>-6060.15</v>
      </c>
      <c r="U2652" s="31">
        <v>-0.38257604931194833</v>
      </c>
      <c r="V2652" s="26">
        <v>951.4</v>
      </c>
      <c r="W2652" s="26">
        <v>0</v>
      </c>
      <c r="X2652" s="27">
        <v>-951.4</v>
      </c>
      <c r="Y2652" s="28">
        <v>-1</v>
      </c>
      <c r="Z2652" s="29">
        <v>702.04</v>
      </c>
      <c r="AA2652" s="29">
        <v>1108</v>
      </c>
      <c r="AB2652" s="30">
        <v>405.96000000000004</v>
      </c>
      <c r="AC2652" s="32">
        <v>0.57825764913680144</v>
      </c>
      <c r="AD2652" s="26">
        <v>0</v>
      </c>
      <c r="AE2652" s="26">
        <v>0</v>
      </c>
      <c r="AF2652" s="27">
        <v>0</v>
      </c>
      <c r="AG2652" s="18"/>
      <c r="AH2652" s="34">
        <v>60.370000000000005</v>
      </c>
      <c r="AI2652" s="34">
        <v>71</v>
      </c>
      <c r="AJ2652" s="34">
        <v>10.629999999999995</v>
      </c>
      <c r="AK2652" s="32">
        <v>0.17608083485174747</v>
      </c>
      <c r="AL2652" s="35">
        <v>44538.041666666664</v>
      </c>
      <c r="AM2652" s="16"/>
    </row>
    <row r="2653" spans="1:39" ht="33" hidden="1" x14ac:dyDescent="0.25">
      <c r="A2653" s="25" t="s">
        <v>571</v>
      </c>
      <c r="B2653" s="25" t="s">
        <v>1040</v>
      </c>
      <c r="C2653" s="39">
        <v>452973</v>
      </c>
      <c r="D2653" s="25" t="s">
        <v>2962</v>
      </c>
      <c r="E2653" s="25" t="s">
        <v>53</v>
      </c>
      <c r="F2653" s="25" t="s">
        <v>54</v>
      </c>
      <c r="G2653" s="25" t="s">
        <v>75</v>
      </c>
      <c r="H2653" s="17"/>
      <c r="I2653" s="17"/>
      <c r="J2653" s="25" t="s">
        <v>586</v>
      </c>
      <c r="K2653" s="25" t="s">
        <v>65</v>
      </c>
      <c r="L2653" s="25" t="s">
        <v>586</v>
      </c>
      <c r="M2653" s="25" t="s">
        <v>67</v>
      </c>
      <c r="N2653" s="26">
        <v>38564.550000000003</v>
      </c>
      <c r="O2653" s="26">
        <v>40331.94</v>
      </c>
      <c r="P2653" s="27">
        <v>1767.3899999999994</v>
      </c>
      <c r="Q2653" s="28">
        <v>4.5829395131020571E-2</v>
      </c>
      <c r="R2653" s="29">
        <v>9711.24</v>
      </c>
      <c r="S2653" s="29">
        <v>10353.02</v>
      </c>
      <c r="T2653" s="30">
        <v>641.78000000000065</v>
      </c>
      <c r="U2653" s="31">
        <v>6.6086308236641328E-2</v>
      </c>
      <c r="V2653" s="26">
        <v>22577.9</v>
      </c>
      <c r="W2653" s="26">
        <v>21054.45</v>
      </c>
      <c r="X2653" s="27">
        <v>-1523.4500000000007</v>
      </c>
      <c r="Y2653" s="28">
        <v>-6.7475274494084955E-2</v>
      </c>
      <c r="Z2653" s="29">
        <v>1944.68</v>
      </c>
      <c r="AA2653" s="29">
        <v>6336</v>
      </c>
      <c r="AB2653" s="30">
        <v>4391.32</v>
      </c>
      <c r="AC2653" s="32">
        <v>2.2581195877985065</v>
      </c>
      <c r="AD2653" s="26">
        <v>4330.7299999999996</v>
      </c>
      <c r="AE2653" s="26">
        <v>0</v>
      </c>
      <c r="AF2653" s="27">
        <v>-4330.7299999999996</v>
      </c>
      <c r="AG2653" s="33">
        <v>-1</v>
      </c>
      <c r="AH2653" s="34">
        <v>114.5</v>
      </c>
      <c r="AI2653" s="34">
        <v>177</v>
      </c>
      <c r="AJ2653" s="34">
        <v>62.5</v>
      </c>
      <c r="AK2653" s="32">
        <v>0.54585152838427953</v>
      </c>
      <c r="AL2653" s="35">
        <v>43666.041655092595</v>
      </c>
      <c r="AM2653" s="16"/>
    </row>
    <row r="2654" spans="1:39" ht="49.5" hidden="1" x14ac:dyDescent="0.25">
      <c r="A2654" s="25" t="s">
        <v>571</v>
      </c>
      <c r="B2654" s="25" t="s">
        <v>1040</v>
      </c>
      <c r="C2654" s="39">
        <v>452975</v>
      </c>
      <c r="D2654" s="25" t="s">
        <v>2784</v>
      </c>
      <c r="E2654" s="25" t="s">
        <v>53</v>
      </c>
      <c r="F2654" s="25" t="s">
        <v>54</v>
      </c>
      <c r="G2654" s="25" t="s">
        <v>75</v>
      </c>
      <c r="H2654" s="25" t="s">
        <v>56</v>
      </c>
      <c r="I2654" s="25" t="s">
        <v>56</v>
      </c>
      <c r="J2654" s="25" t="s">
        <v>586</v>
      </c>
      <c r="K2654" s="25" t="s">
        <v>65</v>
      </c>
      <c r="L2654" s="25" t="s">
        <v>589</v>
      </c>
      <c r="M2654" s="25" t="s">
        <v>67</v>
      </c>
      <c r="N2654" s="26">
        <v>50884.06</v>
      </c>
      <c r="O2654" s="26">
        <v>30062.959999999999</v>
      </c>
      <c r="P2654" s="27">
        <v>-20821.099999999999</v>
      </c>
      <c r="Q2654" s="28">
        <v>-0.40918708137676119</v>
      </c>
      <c r="R2654" s="29">
        <v>13278.77</v>
      </c>
      <c r="S2654" s="29">
        <v>11506.55</v>
      </c>
      <c r="T2654" s="30">
        <v>-1772.2200000000012</v>
      </c>
      <c r="U2654" s="31">
        <v>-0.13346266258094697</v>
      </c>
      <c r="V2654" s="26">
        <v>19660.240000000002</v>
      </c>
      <c r="W2654" s="26">
        <v>16232.79</v>
      </c>
      <c r="X2654" s="27">
        <v>-3427.4500000000007</v>
      </c>
      <c r="Y2654" s="28">
        <v>-0.1743340874780776</v>
      </c>
      <c r="Z2654" s="29">
        <v>3060.75</v>
      </c>
      <c r="AA2654" s="29">
        <v>2197.67</v>
      </c>
      <c r="AB2654" s="30">
        <v>-863.07999999999993</v>
      </c>
      <c r="AC2654" s="32">
        <v>-0.28198317405864576</v>
      </c>
      <c r="AD2654" s="26">
        <v>14884.3</v>
      </c>
      <c r="AE2654" s="26">
        <v>125.95</v>
      </c>
      <c r="AF2654" s="27">
        <v>-14758.349999999999</v>
      </c>
      <c r="AG2654" s="33">
        <v>-0.99153806359721308</v>
      </c>
      <c r="AH2654" s="34">
        <v>214.5</v>
      </c>
      <c r="AI2654" s="34">
        <v>159.5</v>
      </c>
      <c r="AJ2654" s="34">
        <v>-55</v>
      </c>
      <c r="AK2654" s="32">
        <v>-0.25641025641025639</v>
      </c>
      <c r="AL2654" s="35">
        <v>43622.999988425923</v>
      </c>
      <c r="AM2654" s="16"/>
    </row>
    <row r="2655" spans="1:39" ht="49.5" hidden="1" x14ac:dyDescent="0.25">
      <c r="A2655" s="25" t="s">
        <v>571</v>
      </c>
      <c r="B2655" s="25" t="s">
        <v>51</v>
      </c>
      <c r="C2655" s="39">
        <v>452976</v>
      </c>
      <c r="D2655" s="25" t="s">
        <v>2869</v>
      </c>
      <c r="E2655" s="25" t="s">
        <v>53</v>
      </c>
      <c r="F2655" s="25" t="s">
        <v>54</v>
      </c>
      <c r="G2655" s="25" t="s">
        <v>191</v>
      </c>
      <c r="H2655" s="25" t="s">
        <v>55</v>
      </c>
      <c r="I2655" s="25" t="s">
        <v>56</v>
      </c>
      <c r="J2655" s="25" t="s">
        <v>85</v>
      </c>
      <c r="K2655" s="25" t="s">
        <v>65</v>
      </c>
      <c r="L2655" s="25" t="s">
        <v>600</v>
      </c>
      <c r="M2655" s="25" t="s">
        <v>574</v>
      </c>
      <c r="N2655" s="26">
        <v>133095.76999999999</v>
      </c>
      <c r="O2655" s="26">
        <v>66307.850000000006</v>
      </c>
      <c r="P2655" s="27">
        <v>-66787.919999999984</v>
      </c>
      <c r="Q2655" s="28">
        <v>-0.50180347579791595</v>
      </c>
      <c r="R2655" s="29">
        <v>50769.11</v>
      </c>
      <c r="S2655" s="29">
        <v>4904.04</v>
      </c>
      <c r="T2655" s="30">
        <v>-45865.07</v>
      </c>
      <c r="U2655" s="31">
        <v>-0.90340504294835977</v>
      </c>
      <c r="V2655" s="26">
        <v>65235.72</v>
      </c>
      <c r="W2655" s="26">
        <v>17448.740000000002</v>
      </c>
      <c r="X2655" s="27">
        <v>-47786.979999999996</v>
      </c>
      <c r="Y2655" s="28">
        <v>-0.7325278237137568</v>
      </c>
      <c r="Z2655" s="29">
        <v>7490.94</v>
      </c>
      <c r="AA2655" s="29">
        <v>0</v>
      </c>
      <c r="AB2655" s="30">
        <v>-7490.94</v>
      </c>
      <c r="AC2655" s="32">
        <v>-1</v>
      </c>
      <c r="AD2655" s="26">
        <v>9600</v>
      </c>
      <c r="AE2655" s="26">
        <v>43955.07</v>
      </c>
      <c r="AF2655" s="27">
        <v>34355.07</v>
      </c>
      <c r="AG2655" s="33">
        <v>3.5786531249999998</v>
      </c>
      <c r="AH2655" s="34">
        <v>353.13</v>
      </c>
      <c r="AI2655" s="34">
        <v>0</v>
      </c>
      <c r="AJ2655" s="34">
        <v>-353.13</v>
      </c>
      <c r="AK2655" s="32">
        <v>-1</v>
      </c>
      <c r="AL2655" s="35">
        <v>44463.041666666664</v>
      </c>
      <c r="AM2655" s="16"/>
    </row>
    <row r="2656" spans="1:39" ht="107.25" hidden="1" x14ac:dyDescent="0.25">
      <c r="A2656" s="25" t="s">
        <v>571</v>
      </c>
      <c r="B2656" s="25" t="s">
        <v>1136</v>
      </c>
      <c r="C2656" s="39">
        <v>453023</v>
      </c>
      <c r="D2656" s="25" t="s">
        <v>5156</v>
      </c>
      <c r="E2656" s="25" t="s">
        <v>53</v>
      </c>
      <c r="F2656" s="25" t="s">
        <v>54</v>
      </c>
      <c r="G2656" s="25" t="s">
        <v>839</v>
      </c>
      <c r="H2656" s="25" t="s">
        <v>56</v>
      </c>
      <c r="I2656" s="25" t="s">
        <v>56</v>
      </c>
      <c r="J2656" s="25" t="s">
        <v>145</v>
      </c>
      <c r="K2656" s="25" t="s">
        <v>65</v>
      </c>
      <c r="L2656" s="25" t="s">
        <v>780</v>
      </c>
      <c r="M2656" s="25" t="s">
        <v>596</v>
      </c>
      <c r="N2656" s="26">
        <v>26745</v>
      </c>
      <c r="O2656" s="26">
        <v>35323.15</v>
      </c>
      <c r="P2656" s="27">
        <v>8578.1500000000015</v>
      </c>
      <c r="Q2656" s="28">
        <v>0.32073845578612831</v>
      </c>
      <c r="R2656" s="29">
        <v>1993</v>
      </c>
      <c r="S2656" s="29">
        <v>149.91</v>
      </c>
      <c r="T2656" s="30">
        <v>-1843.09</v>
      </c>
      <c r="U2656" s="31">
        <v>-0.9247817360762669</v>
      </c>
      <c r="V2656" s="26">
        <v>0</v>
      </c>
      <c r="W2656" s="26">
        <v>33398.29</v>
      </c>
      <c r="X2656" s="27">
        <v>33398.29</v>
      </c>
      <c r="Y2656" s="18"/>
      <c r="Z2656" s="29">
        <v>0</v>
      </c>
      <c r="AA2656" s="29">
        <v>0</v>
      </c>
      <c r="AB2656" s="30">
        <v>0</v>
      </c>
      <c r="AC2656" s="19"/>
      <c r="AD2656" s="26">
        <v>24752</v>
      </c>
      <c r="AE2656" s="26">
        <v>1774.95</v>
      </c>
      <c r="AF2656" s="27">
        <v>-22977.05</v>
      </c>
      <c r="AG2656" s="33">
        <v>-0.92829064318034904</v>
      </c>
      <c r="AH2656" s="34">
        <v>0</v>
      </c>
      <c r="AI2656" s="34">
        <v>0</v>
      </c>
      <c r="AJ2656" s="34">
        <v>0</v>
      </c>
      <c r="AK2656" s="19"/>
      <c r="AL2656" s="35">
        <v>44354.041666666664</v>
      </c>
      <c r="AM2656" s="16"/>
    </row>
    <row r="2657" spans="1:39" ht="115.5" hidden="1" x14ac:dyDescent="0.25">
      <c r="A2657" s="25" t="s">
        <v>571</v>
      </c>
      <c r="B2657" s="25" t="s">
        <v>1040</v>
      </c>
      <c r="C2657" s="39">
        <v>453024</v>
      </c>
      <c r="D2657" s="25" t="s">
        <v>2765</v>
      </c>
      <c r="E2657" s="25" t="s">
        <v>53</v>
      </c>
      <c r="F2657" s="25" t="s">
        <v>54</v>
      </c>
      <c r="G2657" s="25" t="s">
        <v>1599</v>
      </c>
      <c r="H2657" s="25" t="s">
        <v>56</v>
      </c>
      <c r="I2657" s="25" t="s">
        <v>56</v>
      </c>
      <c r="J2657" s="25" t="s">
        <v>64</v>
      </c>
      <c r="K2657" s="25" t="s">
        <v>65</v>
      </c>
      <c r="L2657" s="25" t="s">
        <v>780</v>
      </c>
      <c r="M2657" s="25" t="s">
        <v>596</v>
      </c>
      <c r="N2657" s="26">
        <v>120000</v>
      </c>
      <c r="O2657" s="26">
        <v>31245.95</v>
      </c>
      <c r="P2657" s="27">
        <v>-88754.05</v>
      </c>
      <c r="Q2657" s="28">
        <v>-0.73961708333333331</v>
      </c>
      <c r="R2657" s="29">
        <v>0</v>
      </c>
      <c r="S2657" s="29">
        <v>80.849999999999994</v>
      </c>
      <c r="T2657" s="30">
        <v>80.849999999999994</v>
      </c>
      <c r="U2657" s="19"/>
      <c r="V2657" s="26">
        <v>0</v>
      </c>
      <c r="W2657" s="26">
        <v>0</v>
      </c>
      <c r="X2657" s="27">
        <v>0</v>
      </c>
      <c r="Y2657" s="18"/>
      <c r="Z2657" s="29">
        <v>0</v>
      </c>
      <c r="AA2657" s="29">
        <v>0</v>
      </c>
      <c r="AB2657" s="30">
        <v>0</v>
      </c>
      <c r="AC2657" s="19"/>
      <c r="AD2657" s="26">
        <v>0</v>
      </c>
      <c r="AE2657" s="26">
        <v>1010.64</v>
      </c>
      <c r="AF2657" s="27">
        <v>1010.64</v>
      </c>
      <c r="AG2657" s="18"/>
      <c r="AH2657" s="34">
        <v>0</v>
      </c>
      <c r="AI2657" s="34">
        <v>27</v>
      </c>
      <c r="AJ2657" s="34">
        <v>27</v>
      </c>
      <c r="AK2657" s="19"/>
      <c r="AL2657" s="35">
        <v>43672.041655092595</v>
      </c>
      <c r="AM2657" s="16"/>
    </row>
    <row r="2658" spans="1:39" ht="33" hidden="1" x14ac:dyDescent="0.25">
      <c r="A2658" s="25" t="s">
        <v>571</v>
      </c>
      <c r="B2658" s="25" t="s">
        <v>1043</v>
      </c>
      <c r="C2658" s="39">
        <v>453026</v>
      </c>
      <c r="D2658" s="25" t="s">
        <v>2959</v>
      </c>
      <c r="E2658" s="25" t="s">
        <v>53</v>
      </c>
      <c r="F2658" s="25" t="s">
        <v>54</v>
      </c>
      <c r="G2658" s="25" t="s">
        <v>289</v>
      </c>
      <c r="H2658" s="17"/>
      <c r="I2658" s="17"/>
      <c r="J2658" s="25" t="s">
        <v>70</v>
      </c>
      <c r="K2658" s="25" t="s">
        <v>65</v>
      </c>
      <c r="L2658" s="25" t="s">
        <v>1045</v>
      </c>
      <c r="M2658" s="25" t="s">
        <v>663</v>
      </c>
      <c r="N2658" s="26">
        <v>57753.79</v>
      </c>
      <c r="O2658" s="26">
        <v>60030.78</v>
      </c>
      <c r="P2658" s="27">
        <v>2276.989999999998</v>
      </c>
      <c r="Q2658" s="28">
        <v>3.9425810842890104E-2</v>
      </c>
      <c r="R2658" s="29">
        <v>10876.04</v>
      </c>
      <c r="S2658" s="29">
        <v>16973.88</v>
      </c>
      <c r="T2658" s="30">
        <v>6097.84</v>
      </c>
      <c r="U2658" s="31">
        <v>0.5606673017017223</v>
      </c>
      <c r="V2658" s="26">
        <v>25543.52</v>
      </c>
      <c r="W2658" s="26">
        <v>24723.81</v>
      </c>
      <c r="X2658" s="27">
        <v>-819.70999999999913</v>
      </c>
      <c r="Y2658" s="28">
        <v>-3.2090722030479711E-2</v>
      </c>
      <c r="Z2658" s="29">
        <v>924.39</v>
      </c>
      <c r="AA2658" s="29">
        <v>2375</v>
      </c>
      <c r="AB2658" s="30">
        <v>1450.6100000000001</v>
      </c>
      <c r="AC2658" s="32">
        <v>1.5692618916258292</v>
      </c>
      <c r="AD2658" s="26">
        <v>20409.84</v>
      </c>
      <c r="AE2658" s="26">
        <v>12019.69</v>
      </c>
      <c r="AF2658" s="27">
        <v>-8390.15</v>
      </c>
      <c r="AG2658" s="33">
        <v>-0.41108357537344731</v>
      </c>
      <c r="AH2658" s="34">
        <v>114.65</v>
      </c>
      <c r="AI2658" s="34">
        <v>131.5</v>
      </c>
      <c r="AJ2658" s="34">
        <v>16.849999999999994</v>
      </c>
      <c r="AK2658" s="32">
        <v>0.14696903619712162</v>
      </c>
      <c r="AL2658" s="35">
        <v>44007.041666666664</v>
      </c>
      <c r="AM2658" s="16"/>
    </row>
    <row r="2659" spans="1:39" ht="57.75" hidden="1" x14ac:dyDescent="0.25">
      <c r="A2659" s="25" t="s">
        <v>571</v>
      </c>
      <c r="B2659" s="25" t="s">
        <v>1043</v>
      </c>
      <c r="C2659" s="39">
        <v>453030</v>
      </c>
      <c r="D2659" s="25" t="s">
        <v>2981</v>
      </c>
      <c r="E2659" s="25" t="s">
        <v>53</v>
      </c>
      <c r="F2659" s="25" t="s">
        <v>54</v>
      </c>
      <c r="G2659" s="25" t="s">
        <v>289</v>
      </c>
      <c r="H2659" s="17"/>
      <c r="I2659" s="17"/>
      <c r="J2659" s="25" t="s">
        <v>586</v>
      </c>
      <c r="K2659" s="25" t="s">
        <v>65</v>
      </c>
      <c r="L2659" s="25" t="s">
        <v>1045</v>
      </c>
      <c r="M2659" s="25" t="s">
        <v>67</v>
      </c>
      <c r="N2659" s="26">
        <v>45628.37098</v>
      </c>
      <c r="O2659" s="26">
        <v>61286.02</v>
      </c>
      <c r="P2659" s="27">
        <v>15657.649019999997</v>
      </c>
      <c r="Q2659" s="28">
        <v>0.34315599447683803</v>
      </c>
      <c r="R2659" s="29">
        <v>10646.1312</v>
      </c>
      <c r="S2659" s="29">
        <v>13087.67</v>
      </c>
      <c r="T2659" s="30">
        <v>2441.5388000000003</v>
      </c>
      <c r="U2659" s="31">
        <v>0.22933577974316158</v>
      </c>
      <c r="V2659" s="26">
        <v>28339.519230000002</v>
      </c>
      <c r="W2659" s="26">
        <v>44173.37</v>
      </c>
      <c r="X2659" s="27">
        <v>15833.850770000001</v>
      </c>
      <c r="Y2659" s="28">
        <v>0.55871980895280704</v>
      </c>
      <c r="Z2659" s="29">
        <v>3410.1048000000001</v>
      </c>
      <c r="AA2659" s="29">
        <v>1460.5</v>
      </c>
      <c r="AB2659" s="30">
        <v>-1949.6048000000001</v>
      </c>
      <c r="AC2659" s="32">
        <v>-0.57171404233676337</v>
      </c>
      <c r="AD2659" s="26">
        <v>0</v>
      </c>
      <c r="AE2659" s="26">
        <v>911.85</v>
      </c>
      <c r="AF2659" s="27">
        <v>911.85</v>
      </c>
      <c r="AG2659" s="18"/>
      <c r="AH2659" s="34">
        <v>151</v>
      </c>
      <c r="AI2659" s="34">
        <v>171.5</v>
      </c>
      <c r="AJ2659" s="34">
        <v>20.5</v>
      </c>
      <c r="AK2659" s="32">
        <v>0.13576158940397351</v>
      </c>
      <c r="AL2659" s="35">
        <v>43859.041655092595</v>
      </c>
      <c r="AM2659" s="16"/>
    </row>
    <row r="2660" spans="1:39" ht="57.75" hidden="1" x14ac:dyDescent="0.25">
      <c r="A2660" s="25" t="s">
        <v>571</v>
      </c>
      <c r="B2660" s="25" t="s">
        <v>1040</v>
      </c>
      <c r="C2660" s="39">
        <v>453031</v>
      </c>
      <c r="D2660" s="25" t="s">
        <v>3174</v>
      </c>
      <c r="E2660" s="25" t="s">
        <v>53</v>
      </c>
      <c r="F2660" s="25" t="s">
        <v>54</v>
      </c>
      <c r="G2660" s="25" t="s">
        <v>289</v>
      </c>
      <c r="H2660" s="17"/>
      <c r="I2660" s="17"/>
      <c r="J2660" s="25" t="s">
        <v>586</v>
      </c>
      <c r="K2660" s="25" t="s">
        <v>65</v>
      </c>
      <c r="L2660" s="25" t="s">
        <v>586</v>
      </c>
      <c r="M2660" s="25" t="s">
        <v>67</v>
      </c>
      <c r="N2660" s="26">
        <v>82589.660440000007</v>
      </c>
      <c r="O2660" s="26">
        <v>59711.15</v>
      </c>
      <c r="P2660" s="27">
        <v>-22878.510440000005</v>
      </c>
      <c r="Q2660" s="28">
        <v>-0.2770142208856865</v>
      </c>
      <c r="R2660" s="29">
        <v>12120.148649999999</v>
      </c>
      <c r="S2660" s="29">
        <v>10201.16</v>
      </c>
      <c r="T2660" s="30">
        <v>-1918.9886499999993</v>
      </c>
      <c r="U2660" s="31">
        <v>-0.1583304549651707</v>
      </c>
      <c r="V2660" s="26">
        <v>43239.429369999998</v>
      </c>
      <c r="W2660" s="26">
        <v>41289.879999999997</v>
      </c>
      <c r="X2660" s="27">
        <v>-1949.5493700000006</v>
      </c>
      <c r="Y2660" s="28">
        <v>-4.508730569309085E-2</v>
      </c>
      <c r="Z2660" s="29">
        <v>3978.4555999999998</v>
      </c>
      <c r="AA2660" s="29">
        <v>2229.5</v>
      </c>
      <c r="AB2660" s="30">
        <v>-1748.9555999999998</v>
      </c>
      <c r="AC2660" s="32">
        <v>-0.4396066654608386</v>
      </c>
      <c r="AD2660" s="26">
        <v>19241.5864</v>
      </c>
      <c r="AE2660" s="26">
        <v>3836.7</v>
      </c>
      <c r="AF2660" s="27">
        <v>-15404.886399999999</v>
      </c>
      <c r="AG2660" s="33">
        <v>-0.80060375894993774</v>
      </c>
      <c r="AH2660" s="34">
        <v>169</v>
      </c>
      <c r="AI2660" s="34">
        <v>165.75</v>
      </c>
      <c r="AJ2660" s="34">
        <v>-3.25</v>
      </c>
      <c r="AK2660" s="32">
        <v>-1.9230769230769232E-2</v>
      </c>
      <c r="AL2660" s="35">
        <v>43732.041655092595</v>
      </c>
      <c r="AM2660" s="16"/>
    </row>
    <row r="2661" spans="1:39" ht="49.5" hidden="1" x14ac:dyDescent="0.25">
      <c r="A2661" s="25" t="s">
        <v>571</v>
      </c>
      <c r="B2661" s="25" t="s">
        <v>51</v>
      </c>
      <c r="C2661" s="39">
        <v>453034</v>
      </c>
      <c r="D2661" s="25" t="s">
        <v>3214</v>
      </c>
      <c r="E2661" s="25" t="s">
        <v>53</v>
      </c>
      <c r="F2661" s="25" t="s">
        <v>54</v>
      </c>
      <c r="G2661" s="25" t="s">
        <v>79</v>
      </c>
      <c r="H2661" s="25" t="s">
        <v>56</v>
      </c>
      <c r="I2661" s="25" t="s">
        <v>56</v>
      </c>
      <c r="J2661" s="25" t="s">
        <v>85</v>
      </c>
      <c r="K2661" s="25" t="s">
        <v>65</v>
      </c>
      <c r="L2661" s="25" t="s">
        <v>625</v>
      </c>
      <c r="M2661" s="25" t="s">
        <v>582</v>
      </c>
      <c r="N2661" s="26">
        <v>185360.82</v>
      </c>
      <c r="O2661" s="26">
        <v>178350.68</v>
      </c>
      <c r="P2661" s="27">
        <v>-7010.140000000014</v>
      </c>
      <c r="Q2661" s="28">
        <v>-3.7818887508158483E-2</v>
      </c>
      <c r="R2661" s="29">
        <v>20691.84</v>
      </c>
      <c r="S2661" s="29">
        <v>20962.84</v>
      </c>
      <c r="T2661" s="30">
        <v>271</v>
      </c>
      <c r="U2661" s="31">
        <v>1.309695029538214E-2</v>
      </c>
      <c r="V2661" s="26">
        <v>5319.2</v>
      </c>
      <c r="W2661" s="26">
        <v>3909.85</v>
      </c>
      <c r="X2661" s="27">
        <v>-1409.35</v>
      </c>
      <c r="Y2661" s="28">
        <v>-0.26495525642953827</v>
      </c>
      <c r="Z2661" s="29">
        <v>2067.2199999999998</v>
      </c>
      <c r="AA2661" s="29">
        <v>1754.69</v>
      </c>
      <c r="AB2661" s="30">
        <v>-312.52999999999975</v>
      </c>
      <c r="AC2661" s="32">
        <v>-0.15118371532783148</v>
      </c>
      <c r="AD2661" s="26">
        <v>157282.56</v>
      </c>
      <c r="AE2661" s="26">
        <v>145632</v>
      </c>
      <c r="AF2661" s="27">
        <v>-11650.559999999998</v>
      </c>
      <c r="AG2661" s="33">
        <v>-7.4074074074074056E-2</v>
      </c>
      <c r="AH2661" s="34">
        <v>193.95</v>
      </c>
      <c r="AI2661" s="34">
        <v>76</v>
      </c>
      <c r="AJ2661" s="34">
        <v>-117.94999999999999</v>
      </c>
      <c r="AK2661" s="32">
        <v>-0.60814642949213715</v>
      </c>
      <c r="AL2661" s="35">
        <v>44244.041666666664</v>
      </c>
      <c r="AM2661" s="16"/>
    </row>
    <row r="2662" spans="1:39" ht="24.75" hidden="1" x14ac:dyDescent="0.25">
      <c r="A2662" s="25" t="s">
        <v>571</v>
      </c>
      <c r="B2662" s="25" t="s">
        <v>1040</v>
      </c>
      <c r="C2662" s="39">
        <v>453037</v>
      </c>
      <c r="D2662" s="25" t="s">
        <v>2827</v>
      </c>
      <c r="E2662" s="25" t="s">
        <v>53</v>
      </c>
      <c r="F2662" s="25" t="s">
        <v>54</v>
      </c>
      <c r="G2662" s="25" t="s">
        <v>289</v>
      </c>
      <c r="H2662" s="17"/>
      <c r="I2662" s="17"/>
      <c r="J2662" s="25" t="s">
        <v>2779</v>
      </c>
      <c r="K2662" s="25" t="s">
        <v>65</v>
      </c>
      <c r="L2662" s="25" t="s">
        <v>586</v>
      </c>
      <c r="M2662" s="25" t="s">
        <v>67</v>
      </c>
      <c r="N2662" s="26">
        <v>157367.38</v>
      </c>
      <c r="O2662" s="26">
        <v>148863.35</v>
      </c>
      <c r="P2662" s="27">
        <v>-8504.0299999999988</v>
      </c>
      <c r="Q2662" s="28">
        <v>-5.4039344113119239E-2</v>
      </c>
      <c r="R2662" s="29">
        <v>9412.2199999999993</v>
      </c>
      <c r="S2662" s="29">
        <v>3020.86</v>
      </c>
      <c r="T2662" s="30">
        <v>-6391.3599999999988</v>
      </c>
      <c r="U2662" s="31">
        <v>-0.67904915099732044</v>
      </c>
      <c r="V2662" s="26">
        <v>101899.43</v>
      </c>
      <c r="W2662" s="26">
        <v>75317.22</v>
      </c>
      <c r="X2662" s="27">
        <v>-26582.209999999992</v>
      </c>
      <c r="Y2662" s="28">
        <v>-0.26086711181799538</v>
      </c>
      <c r="Z2662" s="29">
        <v>2321.5500000000002</v>
      </c>
      <c r="AA2662" s="29">
        <v>0</v>
      </c>
      <c r="AB2662" s="30">
        <v>-2321.5500000000002</v>
      </c>
      <c r="AC2662" s="32">
        <v>-1</v>
      </c>
      <c r="AD2662" s="26">
        <v>39406.5</v>
      </c>
      <c r="AE2662" s="26">
        <v>0</v>
      </c>
      <c r="AF2662" s="27">
        <v>-39406.5</v>
      </c>
      <c r="AG2662" s="33">
        <v>-1</v>
      </c>
      <c r="AH2662" s="34">
        <v>140.5</v>
      </c>
      <c r="AI2662" s="34">
        <v>132.75</v>
      </c>
      <c r="AJ2662" s="34">
        <v>-7.75</v>
      </c>
      <c r="AK2662" s="32">
        <v>-5.5160142348754451E-2</v>
      </c>
      <c r="AL2662" s="35">
        <v>43551.041655092595</v>
      </c>
      <c r="AM2662" s="16"/>
    </row>
    <row r="2663" spans="1:39" ht="57.75" hidden="1" x14ac:dyDescent="0.25">
      <c r="A2663" s="25" t="s">
        <v>571</v>
      </c>
      <c r="B2663" s="25" t="s">
        <v>1043</v>
      </c>
      <c r="C2663" s="39">
        <v>453038</v>
      </c>
      <c r="D2663" s="25" t="s">
        <v>3086</v>
      </c>
      <c r="E2663" s="25" t="s">
        <v>53</v>
      </c>
      <c r="F2663" s="25" t="s">
        <v>54</v>
      </c>
      <c r="G2663" s="25" t="s">
        <v>289</v>
      </c>
      <c r="H2663" s="17"/>
      <c r="I2663" s="17"/>
      <c r="J2663" s="25" t="s">
        <v>85</v>
      </c>
      <c r="K2663" s="25" t="s">
        <v>65</v>
      </c>
      <c r="L2663" s="25" t="s">
        <v>1045</v>
      </c>
      <c r="M2663" s="25" t="s">
        <v>67</v>
      </c>
      <c r="N2663" s="26">
        <v>249718.11</v>
      </c>
      <c r="O2663" s="26">
        <v>219680.6</v>
      </c>
      <c r="P2663" s="27">
        <v>-30037.50999999998</v>
      </c>
      <c r="Q2663" s="28">
        <v>-0.1202856693092863</v>
      </c>
      <c r="R2663" s="29">
        <v>28594.46</v>
      </c>
      <c r="S2663" s="29">
        <v>26552.2</v>
      </c>
      <c r="T2663" s="30">
        <v>-2042.2599999999984</v>
      </c>
      <c r="U2663" s="31">
        <v>-7.1421527106998992E-2</v>
      </c>
      <c r="V2663" s="26">
        <v>7124.86</v>
      </c>
      <c r="W2663" s="26">
        <v>4219.8599999999997</v>
      </c>
      <c r="X2663" s="27">
        <v>-2905</v>
      </c>
      <c r="Y2663" s="28">
        <v>-0.4077273097295947</v>
      </c>
      <c r="Z2663" s="29">
        <v>2884.71</v>
      </c>
      <c r="AA2663" s="29">
        <v>0</v>
      </c>
      <c r="AB2663" s="30">
        <v>-2884.71</v>
      </c>
      <c r="AC2663" s="32">
        <v>-1</v>
      </c>
      <c r="AD2663" s="26">
        <v>211114.08</v>
      </c>
      <c r="AE2663" s="26">
        <v>186013.85</v>
      </c>
      <c r="AF2663" s="27">
        <v>-25100.229999999981</v>
      </c>
      <c r="AG2663" s="33">
        <v>-0.11889415428852487</v>
      </c>
      <c r="AH2663" s="34">
        <v>313.16000000000003</v>
      </c>
      <c r="AI2663" s="34">
        <v>173.99</v>
      </c>
      <c r="AJ2663" s="34">
        <v>-139.17000000000002</v>
      </c>
      <c r="AK2663" s="32">
        <v>-0.44440541576191084</v>
      </c>
      <c r="AL2663" s="35">
        <v>43844.041655092595</v>
      </c>
      <c r="AM2663" s="16"/>
    </row>
    <row r="2664" spans="1:39" ht="66" hidden="1" x14ac:dyDescent="0.25">
      <c r="A2664" s="25" t="s">
        <v>571</v>
      </c>
      <c r="B2664" s="25" t="s">
        <v>1043</v>
      </c>
      <c r="C2664" s="39">
        <v>453050</v>
      </c>
      <c r="D2664" s="25" t="s">
        <v>3224</v>
      </c>
      <c r="E2664" s="25" t="s">
        <v>53</v>
      </c>
      <c r="F2664" s="25" t="s">
        <v>54</v>
      </c>
      <c r="G2664" s="25" t="s">
        <v>289</v>
      </c>
      <c r="H2664" s="17"/>
      <c r="I2664" s="17"/>
      <c r="J2664" s="25" t="s">
        <v>85</v>
      </c>
      <c r="K2664" s="25" t="s">
        <v>65</v>
      </c>
      <c r="L2664" s="25" t="s">
        <v>1045</v>
      </c>
      <c r="M2664" s="25" t="s">
        <v>67</v>
      </c>
      <c r="N2664" s="26">
        <v>180868.93</v>
      </c>
      <c r="O2664" s="26">
        <v>168332.35</v>
      </c>
      <c r="P2664" s="27">
        <v>-12536.579999999987</v>
      </c>
      <c r="Q2664" s="28">
        <v>-6.9313065544203675E-2</v>
      </c>
      <c r="R2664" s="29">
        <v>21403.4</v>
      </c>
      <c r="S2664" s="29">
        <v>26191.55</v>
      </c>
      <c r="T2664" s="30">
        <v>4788.1499999999978</v>
      </c>
      <c r="U2664" s="31">
        <v>0.22370978442677319</v>
      </c>
      <c r="V2664" s="26">
        <v>1989.28</v>
      </c>
      <c r="W2664" s="26">
        <v>1308.2</v>
      </c>
      <c r="X2664" s="27">
        <v>-681.07999999999993</v>
      </c>
      <c r="Y2664" s="28">
        <v>-0.34237513070055492</v>
      </c>
      <c r="Z2664" s="29">
        <v>1136.53</v>
      </c>
      <c r="AA2664" s="29">
        <v>1317</v>
      </c>
      <c r="AB2664" s="30">
        <v>180.47000000000003</v>
      </c>
      <c r="AC2664" s="32">
        <v>0.15879035309230732</v>
      </c>
      <c r="AD2664" s="26">
        <v>156339.72</v>
      </c>
      <c r="AE2664" s="26">
        <v>134900</v>
      </c>
      <c r="AF2664" s="27">
        <v>-21439.72</v>
      </c>
      <c r="AG2664" s="33">
        <v>-0.13713546371964846</v>
      </c>
      <c r="AH2664" s="34">
        <v>189.05</v>
      </c>
      <c r="AI2664" s="34">
        <v>203.5</v>
      </c>
      <c r="AJ2664" s="34">
        <v>14.449999999999989</v>
      </c>
      <c r="AK2664" s="32">
        <v>7.6434805606982209E-2</v>
      </c>
      <c r="AL2664" s="35">
        <v>43874.041655092595</v>
      </c>
      <c r="AM2664" s="16"/>
    </row>
    <row r="2665" spans="1:39" ht="41.25" hidden="1" x14ac:dyDescent="0.25">
      <c r="A2665" s="25" t="s">
        <v>571</v>
      </c>
      <c r="B2665" s="25" t="s">
        <v>1043</v>
      </c>
      <c r="C2665" s="39">
        <v>453060</v>
      </c>
      <c r="D2665" s="25" t="s">
        <v>2960</v>
      </c>
      <c r="E2665" s="25" t="s">
        <v>53</v>
      </c>
      <c r="F2665" s="25" t="s">
        <v>63</v>
      </c>
      <c r="G2665" s="25" t="s">
        <v>56</v>
      </c>
      <c r="H2665" s="17"/>
      <c r="I2665" s="17"/>
      <c r="J2665" s="25" t="s">
        <v>586</v>
      </c>
      <c r="K2665" s="25" t="s">
        <v>65</v>
      </c>
      <c r="L2665" s="25" t="s">
        <v>1045</v>
      </c>
      <c r="M2665" s="25" t="s">
        <v>127</v>
      </c>
      <c r="N2665" s="26">
        <v>0</v>
      </c>
      <c r="O2665" s="26">
        <v>590.35</v>
      </c>
      <c r="P2665" s="27">
        <v>590.35</v>
      </c>
      <c r="Q2665" s="18"/>
      <c r="R2665" s="29">
        <v>0</v>
      </c>
      <c r="S2665" s="29">
        <v>386.73</v>
      </c>
      <c r="T2665" s="30">
        <v>386.73</v>
      </c>
      <c r="U2665" s="19"/>
      <c r="V2665" s="26">
        <v>0</v>
      </c>
      <c r="W2665" s="26">
        <v>0</v>
      </c>
      <c r="X2665" s="27">
        <v>0</v>
      </c>
      <c r="Y2665" s="18"/>
      <c r="Z2665" s="29">
        <v>0</v>
      </c>
      <c r="AA2665" s="29">
        <v>0</v>
      </c>
      <c r="AB2665" s="30">
        <v>0</v>
      </c>
      <c r="AC2665" s="19"/>
      <c r="AD2665" s="26">
        <v>0</v>
      </c>
      <c r="AE2665" s="26">
        <v>0</v>
      </c>
      <c r="AF2665" s="27">
        <v>0</v>
      </c>
      <c r="AG2665" s="18"/>
      <c r="AH2665" s="34">
        <v>0</v>
      </c>
      <c r="AI2665" s="34">
        <v>0</v>
      </c>
      <c r="AJ2665" s="34">
        <v>0</v>
      </c>
      <c r="AK2665" s="19"/>
      <c r="AL2665" s="35">
        <v>44051.041666666664</v>
      </c>
      <c r="AM2665" s="16"/>
    </row>
    <row r="2666" spans="1:39" ht="41.25" hidden="1" x14ac:dyDescent="0.25">
      <c r="A2666" s="25" t="s">
        <v>571</v>
      </c>
      <c r="B2666" s="25" t="s">
        <v>1040</v>
      </c>
      <c r="C2666" s="39">
        <v>453082</v>
      </c>
      <c r="D2666" s="25" t="s">
        <v>2986</v>
      </c>
      <c r="E2666" s="25" t="s">
        <v>53</v>
      </c>
      <c r="F2666" s="25" t="s">
        <v>54</v>
      </c>
      <c r="G2666" s="25" t="s">
        <v>289</v>
      </c>
      <c r="H2666" s="17"/>
      <c r="I2666" s="17"/>
      <c r="J2666" s="25" t="s">
        <v>586</v>
      </c>
      <c r="K2666" s="25" t="s">
        <v>65</v>
      </c>
      <c r="L2666" s="25" t="s">
        <v>586</v>
      </c>
      <c r="M2666" s="25" t="s">
        <v>67</v>
      </c>
      <c r="N2666" s="26">
        <v>61808.2</v>
      </c>
      <c r="O2666" s="26">
        <v>46732.04</v>
      </c>
      <c r="P2666" s="27">
        <v>-15076.159999999996</v>
      </c>
      <c r="Q2666" s="28">
        <v>-0.24391844447824071</v>
      </c>
      <c r="R2666" s="29">
        <v>29385.24</v>
      </c>
      <c r="S2666" s="29">
        <v>17638.919999999998</v>
      </c>
      <c r="T2666" s="30">
        <v>-11746.320000000003</v>
      </c>
      <c r="U2666" s="31">
        <v>-0.39973537735271186</v>
      </c>
      <c r="V2666" s="26">
        <v>25769.37</v>
      </c>
      <c r="W2666" s="26">
        <v>24658.78</v>
      </c>
      <c r="X2666" s="27">
        <v>-1110.5900000000001</v>
      </c>
      <c r="Y2666" s="28">
        <v>-4.3097289534047602E-2</v>
      </c>
      <c r="Z2666" s="29">
        <v>2714.24</v>
      </c>
      <c r="AA2666" s="29">
        <v>2131</v>
      </c>
      <c r="AB2666" s="30">
        <v>-583.23999999999978</v>
      </c>
      <c r="AC2666" s="32">
        <v>-0.21488151379391646</v>
      </c>
      <c r="AD2666" s="26">
        <v>0</v>
      </c>
      <c r="AE2666" s="26">
        <v>0</v>
      </c>
      <c r="AF2666" s="27">
        <v>0</v>
      </c>
      <c r="AG2666" s="18"/>
      <c r="AH2666" s="34">
        <v>168</v>
      </c>
      <c r="AI2666" s="34">
        <v>271</v>
      </c>
      <c r="AJ2666" s="34">
        <v>103</v>
      </c>
      <c r="AK2666" s="32">
        <v>0.61309523809523814</v>
      </c>
      <c r="AL2666" s="35">
        <v>43795.041655092595</v>
      </c>
      <c r="AM2666" s="16"/>
    </row>
    <row r="2667" spans="1:39" ht="49.5" hidden="1" x14ac:dyDescent="0.25">
      <c r="A2667" s="25" t="s">
        <v>571</v>
      </c>
      <c r="B2667" s="25" t="s">
        <v>1043</v>
      </c>
      <c r="C2667" s="39">
        <v>453084</v>
      </c>
      <c r="D2667" s="25" t="s">
        <v>2920</v>
      </c>
      <c r="E2667" s="25" t="s">
        <v>53</v>
      </c>
      <c r="F2667" s="25" t="s">
        <v>54</v>
      </c>
      <c r="G2667" s="25" t="s">
        <v>289</v>
      </c>
      <c r="H2667" s="17"/>
      <c r="I2667" s="17"/>
      <c r="J2667" s="25" t="s">
        <v>586</v>
      </c>
      <c r="K2667" s="25" t="s">
        <v>65</v>
      </c>
      <c r="L2667" s="25" t="s">
        <v>1045</v>
      </c>
      <c r="M2667" s="25" t="s">
        <v>67</v>
      </c>
      <c r="N2667" s="26">
        <v>75885.64</v>
      </c>
      <c r="O2667" s="26">
        <v>65434</v>
      </c>
      <c r="P2667" s="27">
        <v>-10451.64</v>
      </c>
      <c r="Q2667" s="28">
        <v>-0.13772882458393973</v>
      </c>
      <c r="R2667" s="29">
        <v>20235.189999999999</v>
      </c>
      <c r="S2667" s="29">
        <v>7851.06</v>
      </c>
      <c r="T2667" s="30">
        <v>-12384.129999999997</v>
      </c>
      <c r="U2667" s="31">
        <v>-0.61200957342135154</v>
      </c>
      <c r="V2667" s="26">
        <v>41467.35</v>
      </c>
      <c r="W2667" s="26">
        <v>37933.120000000003</v>
      </c>
      <c r="X2667" s="27">
        <v>-3534.2299999999959</v>
      </c>
      <c r="Y2667" s="28">
        <v>-8.5229222508792973E-2</v>
      </c>
      <c r="Z2667" s="29">
        <v>0</v>
      </c>
      <c r="AA2667" s="29">
        <v>1503.15</v>
      </c>
      <c r="AB2667" s="30">
        <v>1503.15</v>
      </c>
      <c r="AC2667" s="19"/>
      <c r="AD2667" s="26">
        <v>11134.66</v>
      </c>
      <c r="AE2667" s="26">
        <v>13984.17</v>
      </c>
      <c r="AF2667" s="27">
        <v>2849.51</v>
      </c>
      <c r="AG2667" s="33">
        <v>0.25591351689229846</v>
      </c>
      <c r="AH2667" s="34">
        <v>228.5</v>
      </c>
      <c r="AI2667" s="34">
        <v>133.25</v>
      </c>
      <c r="AJ2667" s="34">
        <v>-95.25</v>
      </c>
      <c r="AK2667" s="32">
        <v>-0.41684901531728663</v>
      </c>
      <c r="AL2667" s="35">
        <v>44074.041666666664</v>
      </c>
      <c r="AM2667" s="16"/>
    </row>
    <row r="2668" spans="1:39" ht="41.25" hidden="1" x14ac:dyDescent="0.25">
      <c r="A2668" s="25" t="s">
        <v>571</v>
      </c>
      <c r="B2668" s="25" t="s">
        <v>1043</v>
      </c>
      <c r="C2668" s="39">
        <v>453090</v>
      </c>
      <c r="D2668" s="25" t="s">
        <v>3231</v>
      </c>
      <c r="E2668" s="25" t="s">
        <v>53</v>
      </c>
      <c r="F2668" s="25" t="s">
        <v>54</v>
      </c>
      <c r="G2668" s="25" t="s">
        <v>289</v>
      </c>
      <c r="H2668" s="17"/>
      <c r="I2668" s="17"/>
      <c r="J2668" s="25" t="s">
        <v>85</v>
      </c>
      <c r="K2668" s="25" t="s">
        <v>65</v>
      </c>
      <c r="L2668" s="25" t="s">
        <v>1045</v>
      </c>
      <c r="M2668" s="25" t="s">
        <v>2753</v>
      </c>
      <c r="N2668" s="26">
        <v>115076.32</v>
      </c>
      <c r="O2668" s="26">
        <v>112747.37</v>
      </c>
      <c r="P2668" s="27">
        <v>-2328.9500000000116</v>
      </c>
      <c r="Q2668" s="28">
        <v>-2.0238307933378573E-2</v>
      </c>
      <c r="R2668" s="29">
        <v>11987.32</v>
      </c>
      <c r="S2668" s="29">
        <v>16161.09</v>
      </c>
      <c r="T2668" s="30">
        <v>4173.7700000000004</v>
      </c>
      <c r="U2668" s="31">
        <v>0.34818207906354387</v>
      </c>
      <c r="V2668" s="26">
        <v>1871.36</v>
      </c>
      <c r="W2668" s="26">
        <v>0</v>
      </c>
      <c r="X2668" s="27">
        <v>-1871.36</v>
      </c>
      <c r="Y2668" s="28">
        <v>-1</v>
      </c>
      <c r="Z2668" s="29">
        <v>554.64</v>
      </c>
      <c r="AA2668" s="29">
        <v>1247</v>
      </c>
      <c r="AB2668" s="30">
        <v>692.36</v>
      </c>
      <c r="AC2668" s="32">
        <v>1.2483052069811049</v>
      </c>
      <c r="AD2668" s="26">
        <v>100663</v>
      </c>
      <c r="AE2668" s="26">
        <v>91704</v>
      </c>
      <c r="AF2668" s="27">
        <v>-8959</v>
      </c>
      <c r="AG2668" s="33">
        <v>-8.8999930461043278E-2</v>
      </c>
      <c r="AH2668" s="34">
        <v>54.240000000000009</v>
      </c>
      <c r="AI2668" s="34">
        <v>57.5</v>
      </c>
      <c r="AJ2668" s="34">
        <v>3.2599999999999909</v>
      </c>
      <c r="AK2668" s="32">
        <v>6.0103244837757933E-2</v>
      </c>
      <c r="AL2668" s="35">
        <v>44145.041666666664</v>
      </c>
      <c r="AM2668" s="16"/>
    </row>
    <row r="2669" spans="1:39" ht="66" hidden="1" x14ac:dyDescent="0.25">
      <c r="A2669" s="25" t="s">
        <v>571</v>
      </c>
      <c r="B2669" s="25" t="s">
        <v>1040</v>
      </c>
      <c r="C2669" s="39">
        <v>453097</v>
      </c>
      <c r="D2669" s="25" t="s">
        <v>2743</v>
      </c>
      <c r="E2669" s="25" t="s">
        <v>53</v>
      </c>
      <c r="F2669" s="25" t="s">
        <v>54</v>
      </c>
      <c r="G2669" s="25" t="s">
        <v>289</v>
      </c>
      <c r="H2669" s="17"/>
      <c r="I2669" s="17"/>
      <c r="J2669" s="25" t="s">
        <v>64</v>
      </c>
      <c r="K2669" s="25" t="s">
        <v>65</v>
      </c>
      <c r="L2669" s="25" t="s">
        <v>780</v>
      </c>
      <c r="M2669" s="25" t="s">
        <v>596</v>
      </c>
      <c r="N2669" s="26">
        <v>208546</v>
      </c>
      <c r="O2669" s="26">
        <v>98978.55</v>
      </c>
      <c r="P2669" s="27">
        <v>-109567.45</v>
      </c>
      <c r="Q2669" s="28">
        <v>-0.52538744449665775</v>
      </c>
      <c r="R2669" s="29">
        <v>48924</v>
      </c>
      <c r="S2669" s="29">
        <v>1172.71</v>
      </c>
      <c r="T2669" s="30">
        <v>-47751.29</v>
      </c>
      <c r="U2669" s="31">
        <v>-0.97602996484343063</v>
      </c>
      <c r="V2669" s="26">
        <v>52310</v>
      </c>
      <c r="W2669" s="26">
        <v>80668.88</v>
      </c>
      <c r="X2669" s="27">
        <v>28358.880000000005</v>
      </c>
      <c r="Y2669" s="28">
        <v>0.54213114127317918</v>
      </c>
      <c r="Z2669" s="29">
        <v>17674</v>
      </c>
      <c r="AA2669" s="29">
        <v>4673.3100000000004</v>
      </c>
      <c r="AB2669" s="30">
        <v>-13000.689999999999</v>
      </c>
      <c r="AC2669" s="32">
        <v>-0.73558277696050689</v>
      </c>
      <c r="AD2669" s="26">
        <v>89638</v>
      </c>
      <c r="AE2669" s="26">
        <v>12463.65</v>
      </c>
      <c r="AF2669" s="27">
        <v>-77174.350000000006</v>
      </c>
      <c r="AG2669" s="33">
        <v>-0.8609557330596399</v>
      </c>
      <c r="AH2669" s="34">
        <v>594</v>
      </c>
      <c r="AI2669" s="34">
        <v>122.5</v>
      </c>
      <c r="AJ2669" s="34">
        <v>-471.5</v>
      </c>
      <c r="AK2669" s="32">
        <v>-0.79377104377104379</v>
      </c>
      <c r="AL2669" s="35">
        <v>43622.999988425923</v>
      </c>
      <c r="AM2669" s="16"/>
    </row>
    <row r="2670" spans="1:39" ht="82.5" hidden="1" x14ac:dyDescent="0.25">
      <c r="A2670" s="25" t="s">
        <v>571</v>
      </c>
      <c r="B2670" s="25" t="s">
        <v>1043</v>
      </c>
      <c r="C2670" s="39">
        <v>453098</v>
      </c>
      <c r="D2670" s="25" t="s">
        <v>2940</v>
      </c>
      <c r="E2670" s="25" t="s">
        <v>53</v>
      </c>
      <c r="F2670" s="25" t="s">
        <v>54</v>
      </c>
      <c r="G2670" s="25" t="s">
        <v>289</v>
      </c>
      <c r="H2670" s="25" t="s">
        <v>56</v>
      </c>
      <c r="I2670" s="25" t="s">
        <v>56</v>
      </c>
      <c r="J2670" s="25" t="s">
        <v>586</v>
      </c>
      <c r="K2670" s="25" t="s">
        <v>65</v>
      </c>
      <c r="L2670" s="25" t="s">
        <v>1045</v>
      </c>
      <c r="M2670" s="25" t="s">
        <v>2753</v>
      </c>
      <c r="N2670" s="26">
        <v>95178.95</v>
      </c>
      <c r="O2670" s="26">
        <v>103834.14</v>
      </c>
      <c r="P2670" s="27">
        <v>8655.1900000000023</v>
      </c>
      <c r="Q2670" s="28">
        <v>9.0935968509843854E-2</v>
      </c>
      <c r="R2670" s="29">
        <v>17081.330000000002</v>
      </c>
      <c r="S2670" s="29">
        <v>22656.13</v>
      </c>
      <c r="T2670" s="30">
        <v>5574.7999999999993</v>
      </c>
      <c r="U2670" s="31">
        <v>0.32636802871907505</v>
      </c>
      <c r="V2670" s="26">
        <v>39178.75</v>
      </c>
      <c r="W2670" s="26">
        <v>39583.440000000002</v>
      </c>
      <c r="X2670" s="27">
        <v>404.69000000000233</v>
      </c>
      <c r="Y2670" s="28">
        <v>1.0329323931978492E-2</v>
      </c>
      <c r="Z2670" s="29">
        <v>1130.3900000000001</v>
      </c>
      <c r="AA2670" s="29">
        <v>3067.5</v>
      </c>
      <c r="AB2670" s="30">
        <v>1937.11</v>
      </c>
      <c r="AC2670" s="32">
        <v>1.7136651951981172</v>
      </c>
      <c r="AD2670" s="26">
        <v>37788.480000000003</v>
      </c>
      <c r="AE2670" s="26">
        <v>35932.730000000003</v>
      </c>
      <c r="AF2670" s="27">
        <v>-1855.75</v>
      </c>
      <c r="AG2670" s="33">
        <v>-4.910888186029181E-2</v>
      </c>
      <c r="AH2670" s="34">
        <v>277.64999999999998</v>
      </c>
      <c r="AI2670" s="34">
        <v>207.98000000000002</v>
      </c>
      <c r="AJ2670" s="34">
        <v>-69.669999999999959</v>
      </c>
      <c r="AK2670" s="32">
        <v>-0.25092742661624334</v>
      </c>
      <c r="AL2670" s="35">
        <v>44169.041666666664</v>
      </c>
      <c r="AM2670" s="16"/>
    </row>
    <row r="2671" spans="1:39" ht="41.25" hidden="1" x14ac:dyDescent="0.25">
      <c r="A2671" s="25" t="s">
        <v>571</v>
      </c>
      <c r="B2671" s="25" t="s">
        <v>1043</v>
      </c>
      <c r="C2671" s="39">
        <v>453101</v>
      </c>
      <c r="D2671" s="25" t="s">
        <v>2903</v>
      </c>
      <c r="E2671" s="25" t="s">
        <v>53</v>
      </c>
      <c r="F2671" s="25" t="s">
        <v>54</v>
      </c>
      <c r="G2671" s="25" t="s">
        <v>289</v>
      </c>
      <c r="H2671" s="17"/>
      <c r="I2671" s="17"/>
      <c r="J2671" s="25" t="s">
        <v>586</v>
      </c>
      <c r="K2671" s="25" t="s">
        <v>65</v>
      </c>
      <c r="L2671" s="25" t="s">
        <v>1045</v>
      </c>
      <c r="M2671" s="25" t="s">
        <v>67</v>
      </c>
      <c r="N2671" s="26">
        <v>69636.55</v>
      </c>
      <c r="O2671" s="26">
        <v>77489.03</v>
      </c>
      <c r="P2671" s="27">
        <v>7852.4799999999959</v>
      </c>
      <c r="Q2671" s="28">
        <v>0.11276377132411063</v>
      </c>
      <c r="R2671" s="29">
        <v>23731.42</v>
      </c>
      <c r="S2671" s="29">
        <v>17222.88</v>
      </c>
      <c r="T2671" s="30">
        <v>-6508.5399999999972</v>
      </c>
      <c r="U2671" s="31">
        <v>-0.27425834610823951</v>
      </c>
      <c r="V2671" s="26">
        <v>17635.21</v>
      </c>
      <c r="W2671" s="26">
        <v>23232.7</v>
      </c>
      <c r="X2671" s="27">
        <v>5597.4900000000016</v>
      </c>
      <c r="Y2671" s="28">
        <v>0.31740421577060901</v>
      </c>
      <c r="Z2671" s="29">
        <v>4423.5200000000004</v>
      </c>
      <c r="AA2671" s="29">
        <v>5986</v>
      </c>
      <c r="AB2671" s="30">
        <v>1562.4799999999996</v>
      </c>
      <c r="AC2671" s="32">
        <v>0.35322096429992389</v>
      </c>
      <c r="AD2671" s="26">
        <v>23846.400000000001</v>
      </c>
      <c r="AE2671" s="26">
        <v>22678.39</v>
      </c>
      <c r="AF2671" s="27">
        <v>-1168.010000000002</v>
      </c>
      <c r="AG2671" s="33">
        <v>-4.8980558910359719E-2</v>
      </c>
      <c r="AH2671" s="34">
        <v>216</v>
      </c>
      <c r="AI2671" s="34">
        <v>207</v>
      </c>
      <c r="AJ2671" s="34">
        <v>-9</v>
      </c>
      <c r="AK2671" s="32">
        <v>-4.1666666666666664E-2</v>
      </c>
      <c r="AL2671" s="35">
        <v>43886.041655092595</v>
      </c>
      <c r="AM2671" s="16"/>
    </row>
    <row r="2672" spans="1:39" ht="74.25" hidden="1" x14ac:dyDescent="0.25">
      <c r="A2672" s="25" t="s">
        <v>571</v>
      </c>
      <c r="B2672" s="25" t="s">
        <v>1040</v>
      </c>
      <c r="C2672" s="39">
        <v>453111</v>
      </c>
      <c r="D2672" s="25" t="s">
        <v>3009</v>
      </c>
      <c r="E2672" s="25" t="s">
        <v>53</v>
      </c>
      <c r="F2672" s="25" t="s">
        <v>54</v>
      </c>
      <c r="G2672" s="25" t="s">
        <v>289</v>
      </c>
      <c r="H2672" s="17"/>
      <c r="I2672" s="17"/>
      <c r="J2672" s="25" t="s">
        <v>576</v>
      </c>
      <c r="K2672" s="25" t="s">
        <v>65</v>
      </c>
      <c r="L2672" s="25" t="s">
        <v>577</v>
      </c>
      <c r="M2672" s="25" t="s">
        <v>639</v>
      </c>
      <c r="N2672" s="26">
        <v>315977</v>
      </c>
      <c r="O2672" s="26">
        <v>317340.38</v>
      </c>
      <c r="P2672" s="27">
        <v>1363.3800000000047</v>
      </c>
      <c r="Q2672" s="28">
        <v>4.3148077233469669E-3</v>
      </c>
      <c r="R2672" s="29">
        <v>99850</v>
      </c>
      <c r="S2672" s="29">
        <v>70909.37</v>
      </c>
      <c r="T2672" s="30">
        <v>-28940.630000000005</v>
      </c>
      <c r="U2672" s="31">
        <v>-0.28984106159238865</v>
      </c>
      <c r="V2672" s="26">
        <v>141423</v>
      </c>
      <c r="W2672" s="26">
        <v>106567.17</v>
      </c>
      <c r="X2672" s="27">
        <v>-34855.83</v>
      </c>
      <c r="Y2672" s="28">
        <v>-0.24646507286650687</v>
      </c>
      <c r="Z2672" s="29">
        <v>27454</v>
      </c>
      <c r="AA2672" s="29">
        <v>36430</v>
      </c>
      <c r="AB2672" s="30">
        <v>8976</v>
      </c>
      <c r="AC2672" s="32">
        <v>0.32694689298462881</v>
      </c>
      <c r="AD2672" s="26">
        <v>47250</v>
      </c>
      <c r="AE2672" s="26">
        <v>17004.12</v>
      </c>
      <c r="AF2672" s="27">
        <v>-30245.88</v>
      </c>
      <c r="AG2672" s="33">
        <v>-0.6401244444444445</v>
      </c>
      <c r="AH2672" s="34">
        <v>1338.5</v>
      </c>
      <c r="AI2672" s="34">
        <v>1771</v>
      </c>
      <c r="AJ2672" s="34">
        <v>432.5</v>
      </c>
      <c r="AK2672" s="32">
        <v>0.32312289876727679</v>
      </c>
      <c r="AL2672" s="35">
        <v>43676.041655092595</v>
      </c>
      <c r="AM2672" s="16"/>
    </row>
    <row r="2673" spans="1:39" ht="82.5" hidden="1" x14ac:dyDescent="0.25">
      <c r="A2673" s="25" t="s">
        <v>571</v>
      </c>
      <c r="B2673" s="25" t="s">
        <v>1040</v>
      </c>
      <c r="C2673" s="39">
        <v>453112</v>
      </c>
      <c r="D2673" s="25" t="s">
        <v>3010</v>
      </c>
      <c r="E2673" s="25" t="s">
        <v>53</v>
      </c>
      <c r="F2673" s="25" t="s">
        <v>54</v>
      </c>
      <c r="G2673" s="25" t="s">
        <v>289</v>
      </c>
      <c r="H2673" s="17"/>
      <c r="I2673" s="17"/>
      <c r="J2673" s="25" t="s">
        <v>576</v>
      </c>
      <c r="K2673" s="25" t="s">
        <v>65</v>
      </c>
      <c r="L2673" s="25" t="s">
        <v>577</v>
      </c>
      <c r="M2673" s="25" t="s">
        <v>639</v>
      </c>
      <c r="N2673" s="26">
        <v>458505</v>
      </c>
      <c r="O2673" s="26">
        <v>560607.56999999995</v>
      </c>
      <c r="P2673" s="27">
        <v>102102.56999999995</v>
      </c>
      <c r="Q2673" s="28">
        <v>0.22268583766807329</v>
      </c>
      <c r="R2673" s="29">
        <v>158895</v>
      </c>
      <c r="S2673" s="29">
        <v>9227.35</v>
      </c>
      <c r="T2673" s="30">
        <v>-149667.65</v>
      </c>
      <c r="U2673" s="31">
        <v>-0.94192800276912425</v>
      </c>
      <c r="V2673" s="26">
        <v>176254</v>
      </c>
      <c r="W2673" s="26">
        <v>186770.53</v>
      </c>
      <c r="X2673" s="27">
        <v>10516.529999999999</v>
      </c>
      <c r="Y2673" s="28">
        <v>5.9666901176710876E-2</v>
      </c>
      <c r="Z2673" s="29">
        <v>44606</v>
      </c>
      <c r="AA2673" s="29">
        <v>0</v>
      </c>
      <c r="AB2673" s="30">
        <v>-44606</v>
      </c>
      <c r="AC2673" s="32">
        <v>-1</v>
      </c>
      <c r="AD2673" s="26">
        <v>78750</v>
      </c>
      <c r="AE2673" s="26">
        <v>9658.5</v>
      </c>
      <c r="AF2673" s="27">
        <v>-69091.5</v>
      </c>
      <c r="AG2673" s="33">
        <v>-0.87735238095238099</v>
      </c>
      <c r="AH2673" s="34">
        <v>2131</v>
      </c>
      <c r="AI2673" s="34">
        <v>2773</v>
      </c>
      <c r="AJ2673" s="34">
        <v>642</v>
      </c>
      <c r="AK2673" s="32">
        <v>0.3012670107930549</v>
      </c>
      <c r="AL2673" s="35">
        <v>43622.999988425923</v>
      </c>
      <c r="AM2673" s="16"/>
    </row>
    <row r="2674" spans="1:39" ht="82.5" hidden="1" x14ac:dyDescent="0.25">
      <c r="A2674" s="25" t="s">
        <v>571</v>
      </c>
      <c r="B2674" s="25" t="s">
        <v>51</v>
      </c>
      <c r="C2674" s="39">
        <v>453114</v>
      </c>
      <c r="D2674" s="25" t="s">
        <v>3287</v>
      </c>
      <c r="E2674" s="25" t="s">
        <v>53</v>
      </c>
      <c r="F2674" s="25" t="s">
        <v>54</v>
      </c>
      <c r="G2674" s="25" t="s">
        <v>289</v>
      </c>
      <c r="H2674" s="25" t="s">
        <v>56</v>
      </c>
      <c r="I2674" s="25" t="s">
        <v>56</v>
      </c>
      <c r="J2674" s="25" t="s">
        <v>576</v>
      </c>
      <c r="K2674" s="25" t="s">
        <v>65</v>
      </c>
      <c r="L2674" s="25" t="s">
        <v>577</v>
      </c>
      <c r="M2674" s="25" t="s">
        <v>605</v>
      </c>
      <c r="N2674" s="26">
        <v>1488597.52</v>
      </c>
      <c r="O2674" s="26">
        <v>1527118.06</v>
      </c>
      <c r="P2674" s="27">
        <v>38520.540000000037</v>
      </c>
      <c r="Q2674" s="28">
        <v>2.5877068504050738E-2</v>
      </c>
      <c r="R2674" s="29">
        <v>550318.12</v>
      </c>
      <c r="S2674" s="29">
        <v>408906.37</v>
      </c>
      <c r="T2674" s="30">
        <v>-141411.75</v>
      </c>
      <c r="U2674" s="31">
        <v>-0.25696364495503071</v>
      </c>
      <c r="V2674" s="26">
        <v>381981.86</v>
      </c>
      <c r="W2674" s="26">
        <v>416995.83</v>
      </c>
      <c r="X2674" s="27">
        <v>35013.97000000003</v>
      </c>
      <c r="Y2674" s="28">
        <v>9.1663960168160946E-2</v>
      </c>
      <c r="Z2674" s="29">
        <v>68213.17</v>
      </c>
      <c r="AA2674" s="29">
        <v>174060.65</v>
      </c>
      <c r="AB2674" s="30">
        <v>105847.48</v>
      </c>
      <c r="AC2674" s="32">
        <v>1.5517161861851605</v>
      </c>
      <c r="AD2674" s="26">
        <v>488084.37</v>
      </c>
      <c r="AE2674" s="26">
        <v>480893.33</v>
      </c>
      <c r="AF2674" s="27">
        <v>-7191.039999999979</v>
      </c>
      <c r="AG2674" s="33">
        <v>-1.4733190493274716E-2</v>
      </c>
      <c r="AH2674" s="34">
        <v>2837.46</v>
      </c>
      <c r="AI2674" s="34">
        <v>4304</v>
      </c>
      <c r="AJ2674" s="34">
        <v>1466.54</v>
      </c>
      <c r="AK2674" s="32">
        <v>0.51684957673412135</v>
      </c>
      <c r="AL2674" s="35">
        <v>44202.041666666664</v>
      </c>
      <c r="AM2674" s="16"/>
    </row>
    <row r="2675" spans="1:39" ht="49.5" hidden="1" x14ac:dyDescent="0.25">
      <c r="A2675" s="25" t="s">
        <v>571</v>
      </c>
      <c r="B2675" s="25" t="s">
        <v>1136</v>
      </c>
      <c r="C2675" s="39">
        <v>453115</v>
      </c>
      <c r="D2675" s="25" t="s">
        <v>5245</v>
      </c>
      <c r="E2675" s="25" t="s">
        <v>53</v>
      </c>
      <c r="F2675" s="25" t="s">
        <v>63</v>
      </c>
      <c r="G2675" s="25" t="s">
        <v>56</v>
      </c>
      <c r="H2675" s="17"/>
      <c r="I2675" s="17"/>
      <c r="J2675" s="25" t="s">
        <v>70</v>
      </c>
      <c r="K2675" s="25" t="s">
        <v>65</v>
      </c>
      <c r="L2675" s="25" t="s">
        <v>70</v>
      </c>
      <c r="M2675" s="25" t="s">
        <v>107</v>
      </c>
      <c r="N2675" s="26">
        <v>0</v>
      </c>
      <c r="O2675" s="26">
        <v>0</v>
      </c>
      <c r="P2675" s="27">
        <v>0</v>
      </c>
      <c r="Q2675" s="18"/>
      <c r="R2675" s="29">
        <v>0</v>
      </c>
      <c r="S2675" s="29">
        <v>0</v>
      </c>
      <c r="T2675" s="30">
        <v>0</v>
      </c>
      <c r="U2675" s="19"/>
      <c r="V2675" s="26">
        <v>0</v>
      </c>
      <c r="W2675" s="26">
        <v>0</v>
      </c>
      <c r="X2675" s="27">
        <v>0</v>
      </c>
      <c r="Y2675" s="18"/>
      <c r="Z2675" s="29">
        <v>0</v>
      </c>
      <c r="AA2675" s="29">
        <v>0</v>
      </c>
      <c r="AB2675" s="30">
        <v>0</v>
      </c>
      <c r="AC2675" s="19"/>
      <c r="AD2675" s="26">
        <v>0</v>
      </c>
      <c r="AE2675" s="26">
        <v>0</v>
      </c>
      <c r="AF2675" s="27">
        <v>0</v>
      </c>
      <c r="AG2675" s="18"/>
      <c r="AH2675" s="34">
        <v>0</v>
      </c>
      <c r="AI2675" s="34">
        <v>0</v>
      </c>
      <c r="AJ2675" s="34">
        <v>0</v>
      </c>
      <c r="AK2675" s="19"/>
      <c r="AL2675" s="35">
        <v>43747.041655092595</v>
      </c>
      <c r="AM2675" s="16"/>
    </row>
    <row r="2676" spans="1:39" ht="33" hidden="1" x14ac:dyDescent="0.25">
      <c r="A2676" s="25" t="s">
        <v>571</v>
      </c>
      <c r="B2676" s="25" t="s">
        <v>1040</v>
      </c>
      <c r="C2676" s="39">
        <v>453142</v>
      </c>
      <c r="D2676" s="25" t="s">
        <v>3209</v>
      </c>
      <c r="E2676" s="25" t="s">
        <v>53</v>
      </c>
      <c r="F2676" s="25" t="s">
        <v>54</v>
      </c>
      <c r="G2676" s="25" t="s">
        <v>289</v>
      </c>
      <c r="H2676" s="17"/>
      <c r="I2676" s="17"/>
      <c r="J2676" s="25" t="s">
        <v>85</v>
      </c>
      <c r="K2676" s="25" t="s">
        <v>65</v>
      </c>
      <c r="L2676" s="25" t="s">
        <v>637</v>
      </c>
      <c r="M2676" s="25" t="s">
        <v>67</v>
      </c>
      <c r="N2676" s="26">
        <v>42135.365898999997</v>
      </c>
      <c r="O2676" s="26">
        <v>306736.55</v>
      </c>
      <c r="P2676" s="27">
        <v>264601.18410099996</v>
      </c>
      <c r="Q2676" s="28">
        <v>6.2797884498086152</v>
      </c>
      <c r="R2676" s="29">
        <v>30644.520433999998</v>
      </c>
      <c r="S2676" s="29">
        <v>10691.17</v>
      </c>
      <c r="T2676" s="30">
        <v>-19953.350434</v>
      </c>
      <c r="U2676" s="31">
        <v>-0.65112294633470003</v>
      </c>
      <c r="V2676" s="26">
        <v>4439.1164950000002</v>
      </c>
      <c r="W2676" s="26">
        <v>1810.19</v>
      </c>
      <c r="X2676" s="27">
        <v>-2628.9264950000002</v>
      </c>
      <c r="Y2676" s="28">
        <v>-0.59221840606370479</v>
      </c>
      <c r="Z2676" s="29">
        <v>7051.7289700000001</v>
      </c>
      <c r="AA2676" s="29">
        <v>0</v>
      </c>
      <c r="AB2676" s="30">
        <v>-7051.7289700000001</v>
      </c>
      <c r="AC2676" s="32">
        <v>-1</v>
      </c>
      <c r="AD2676" s="26">
        <v>0</v>
      </c>
      <c r="AE2676" s="26">
        <v>6396.23</v>
      </c>
      <c r="AF2676" s="27">
        <v>6396.23</v>
      </c>
      <c r="AG2676" s="18"/>
      <c r="AH2676" s="34">
        <v>384</v>
      </c>
      <c r="AI2676" s="34">
        <v>213.5</v>
      </c>
      <c r="AJ2676" s="34">
        <v>-170.5</v>
      </c>
      <c r="AK2676" s="32">
        <v>-0.44401041666666669</v>
      </c>
      <c r="AL2676" s="35">
        <v>43747.041655092595</v>
      </c>
      <c r="AM2676" s="16"/>
    </row>
    <row r="2677" spans="1:39" ht="49.5" hidden="1" x14ac:dyDescent="0.25">
      <c r="A2677" s="25" t="s">
        <v>571</v>
      </c>
      <c r="B2677" s="25" t="s">
        <v>51</v>
      </c>
      <c r="C2677" s="39">
        <v>453143</v>
      </c>
      <c r="D2677" s="25" t="s">
        <v>3202</v>
      </c>
      <c r="E2677" s="25" t="s">
        <v>53</v>
      </c>
      <c r="F2677" s="25" t="s">
        <v>54</v>
      </c>
      <c r="G2677" s="25" t="s">
        <v>79</v>
      </c>
      <c r="H2677" s="25" t="s">
        <v>56</v>
      </c>
      <c r="I2677" s="25" t="s">
        <v>56</v>
      </c>
      <c r="J2677" s="25" t="s">
        <v>85</v>
      </c>
      <c r="K2677" s="25" t="s">
        <v>65</v>
      </c>
      <c r="L2677" s="25" t="s">
        <v>85</v>
      </c>
      <c r="M2677" s="25" t="s">
        <v>582</v>
      </c>
      <c r="N2677" s="26">
        <v>179630.14</v>
      </c>
      <c r="O2677" s="26">
        <v>182131.28</v>
      </c>
      <c r="P2677" s="27">
        <v>2501.1399999999849</v>
      </c>
      <c r="Q2677" s="28">
        <v>1.3923832604038414E-2</v>
      </c>
      <c r="R2677" s="29">
        <v>18410.349999999999</v>
      </c>
      <c r="S2677" s="29">
        <v>29463.31</v>
      </c>
      <c r="T2677" s="30">
        <v>11052.960000000003</v>
      </c>
      <c r="U2677" s="31">
        <v>0.60036664159019271</v>
      </c>
      <c r="V2677" s="26">
        <v>1479.9</v>
      </c>
      <c r="W2677" s="26">
        <v>1236.42</v>
      </c>
      <c r="X2677" s="27">
        <v>-243.48000000000002</v>
      </c>
      <c r="Y2677" s="28">
        <v>-0.16452463004257045</v>
      </c>
      <c r="Z2677" s="29">
        <v>948.57</v>
      </c>
      <c r="AA2677" s="29">
        <v>1668</v>
      </c>
      <c r="AB2677" s="30">
        <v>719.43</v>
      </c>
      <c r="AC2677" s="32">
        <v>0.75843638318732398</v>
      </c>
      <c r="AD2677" s="26">
        <v>158791.32</v>
      </c>
      <c r="AE2677" s="26">
        <v>147029</v>
      </c>
      <c r="AF2677" s="27">
        <v>-11762.320000000007</v>
      </c>
      <c r="AG2677" s="33">
        <v>-7.4074074074074112E-2</v>
      </c>
      <c r="AH2677" s="34">
        <v>117.68</v>
      </c>
      <c r="AI2677" s="34">
        <v>136.5</v>
      </c>
      <c r="AJ2677" s="34">
        <v>18.819999999999993</v>
      </c>
      <c r="AK2677" s="32">
        <v>0.15992522093813724</v>
      </c>
      <c r="AL2677" s="35">
        <v>44532.041666666664</v>
      </c>
      <c r="AM2677" s="16"/>
    </row>
    <row r="2678" spans="1:39" ht="57.75" hidden="1" x14ac:dyDescent="0.25">
      <c r="A2678" s="25" t="s">
        <v>571</v>
      </c>
      <c r="B2678" s="25" t="s">
        <v>1040</v>
      </c>
      <c r="C2678" s="39">
        <v>453145</v>
      </c>
      <c r="D2678" s="25" t="s">
        <v>2904</v>
      </c>
      <c r="E2678" s="25" t="s">
        <v>53</v>
      </c>
      <c r="F2678" s="25" t="s">
        <v>54</v>
      </c>
      <c r="G2678" s="25" t="s">
        <v>289</v>
      </c>
      <c r="H2678" s="17"/>
      <c r="I2678" s="17"/>
      <c r="J2678" s="25" t="s">
        <v>70</v>
      </c>
      <c r="K2678" s="25" t="s">
        <v>65</v>
      </c>
      <c r="L2678" s="25" t="s">
        <v>71</v>
      </c>
      <c r="M2678" s="25" t="s">
        <v>67</v>
      </c>
      <c r="N2678" s="26">
        <v>90075.28</v>
      </c>
      <c r="O2678" s="26">
        <v>57992.65</v>
      </c>
      <c r="P2678" s="27">
        <v>-32082.629999999997</v>
      </c>
      <c r="Q2678" s="28">
        <v>-0.35617574544314484</v>
      </c>
      <c r="R2678" s="29">
        <v>10981.02</v>
      </c>
      <c r="S2678" s="29">
        <v>16364.28</v>
      </c>
      <c r="T2678" s="30">
        <v>5383.26</v>
      </c>
      <c r="U2678" s="31">
        <v>0.49023314774037385</v>
      </c>
      <c r="V2678" s="26">
        <v>33156.800000000003</v>
      </c>
      <c r="W2678" s="26">
        <v>33254.559999999998</v>
      </c>
      <c r="X2678" s="27">
        <v>97.759999999994761</v>
      </c>
      <c r="Y2678" s="28">
        <v>2.9484148048060958E-3</v>
      </c>
      <c r="Z2678" s="29">
        <v>3343.24</v>
      </c>
      <c r="AA2678" s="29">
        <v>2436.5</v>
      </c>
      <c r="AB2678" s="30">
        <v>-906.73999999999978</v>
      </c>
      <c r="AC2678" s="32">
        <v>-0.27121594620787015</v>
      </c>
      <c r="AD2678" s="26">
        <v>37144.22</v>
      </c>
      <c r="AE2678" s="26">
        <v>2218.7399999999998</v>
      </c>
      <c r="AF2678" s="27">
        <v>-34925.480000000003</v>
      </c>
      <c r="AG2678" s="33">
        <v>-0.94026688405356207</v>
      </c>
      <c r="AH2678" s="34">
        <v>160</v>
      </c>
      <c r="AI2678" s="34">
        <v>254</v>
      </c>
      <c r="AJ2678" s="34">
        <v>94</v>
      </c>
      <c r="AK2678" s="32">
        <v>0.58750000000000002</v>
      </c>
      <c r="AL2678" s="35">
        <v>43803.041655092595</v>
      </c>
      <c r="AM2678" s="16"/>
    </row>
    <row r="2679" spans="1:39" ht="49.5" hidden="1" x14ac:dyDescent="0.25">
      <c r="A2679" s="25" t="s">
        <v>571</v>
      </c>
      <c r="B2679" s="25" t="s">
        <v>1043</v>
      </c>
      <c r="C2679" s="39">
        <v>453146</v>
      </c>
      <c r="D2679" s="25" t="s">
        <v>2995</v>
      </c>
      <c r="E2679" s="25" t="s">
        <v>53</v>
      </c>
      <c r="F2679" s="25" t="s">
        <v>54</v>
      </c>
      <c r="G2679" s="25" t="s">
        <v>289</v>
      </c>
      <c r="H2679" s="17"/>
      <c r="I2679" s="17"/>
      <c r="J2679" s="25" t="s">
        <v>70</v>
      </c>
      <c r="K2679" s="25" t="s">
        <v>65</v>
      </c>
      <c r="L2679" s="25" t="s">
        <v>1045</v>
      </c>
      <c r="M2679" s="25" t="s">
        <v>67</v>
      </c>
      <c r="N2679" s="26">
        <v>62571.31</v>
      </c>
      <c r="O2679" s="26">
        <v>52862.36</v>
      </c>
      <c r="P2679" s="27">
        <v>-9708.9499999999971</v>
      </c>
      <c r="Q2679" s="28">
        <v>-0.1551661616162423</v>
      </c>
      <c r="R2679" s="29">
        <v>11718.06</v>
      </c>
      <c r="S2679" s="29">
        <v>12305.63</v>
      </c>
      <c r="T2679" s="30">
        <v>587.56999999999971</v>
      </c>
      <c r="U2679" s="31">
        <v>5.0142259042879091E-2</v>
      </c>
      <c r="V2679" s="26">
        <v>28678.13</v>
      </c>
      <c r="W2679" s="26">
        <v>25130.91</v>
      </c>
      <c r="X2679" s="27">
        <v>-3547.2200000000012</v>
      </c>
      <c r="Y2679" s="28">
        <v>-0.12369077063253431</v>
      </c>
      <c r="Z2679" s="29">
        <v>3014.55</v>
      </c>
      <c r="AA2679" s="29">
        <v>3219.53</v>
      </c>
      <c r="AB2679" s="30">
        <v>204.98000000000002</v>
      </c>
      <c r="AC2679" s="32">
        <v>6.7996881789985239E-2</v>
      </c>
      <c r="AD2679" s="26">
        <v>15100.47</v>
      </c>
      <c r="AE2679" s="26">
        <v>8465.24</v>
      </c>
      <c r="AF2679" s="27">
        <v>-6635.23</v>
      </c>
      <c r="AG2679" s="33">
        <v>-0.43940552843719433</v>
      </c>
      <c r="AH2679" s="34">
        <v>171</v>
      </c>
      <c r="AI2679" s="34">
        <v>206.15</v>
      </c>
      <c r="AJ2679" s="34">
        <v>35.150000000000006</v>
      </c>
      <c r="AK2679" s="32">
        <v>0.2055555555555556</v>
      </c>
      <c r="AL2679" s="35">
        <v>43937.041666666664</v>
      </c>
      <c r="AM2679" s="16"/>
    </row>
    <row r="2680" spans="1:39" ht="33" hidden="1" x14ac:dyDescent="0.25">
      <c r="A2680" s="25" t="s">
        <v>571</v>
      </c>
      <c r="B2680" s="25" t="s">
        <v>1043</v>
      </c>
      <c r="C2680" s="39">
        <v>453167</v>
      </c>
      <c r="D2680" s="25" t="s">
        <v>2952</v>
      </c>
      <c r="E2680" s="25" t="s">
        <v>53</v>
      </c>
      <c r="F2680" s="25" t="s">
        <v>63</v>
      </c>
      <c r="G2680" s="25" t="s">
        <v>56</v>
      </c>
      <c r="H2680" s="17"/>
      <c r="I2680" s="17"/>
      <c r="J2680" s="17"/>
      <c r="K2680" s="25" t="s">
        <v>65</v>
      </c>
      <c r="L2680" s="25" t="s">
        <v>1045</v>
      </c>
      <c r="M2680" s="25" t="s">
        <v>127</v>
      </c>
      <c r="N2680" s="26">
        <v>0</v>
      </c>
      <c r="O2680" s="26">
        <v>0</v>
      </c>
      <c r="P2680" s="27">
        <v>0</v>
      </c>
      <c r="Q2680" s="18"/>
      <c r="R2680" s="29">
        <v>0</v>
      </c>
      <c r="S2680" s="29">
        <v>0</v>
      </c>
      <c r="T2680" s="30">
        <v>0</v>
      </c>
      <c r="U2680" s="19"/>
      <c r="V2680" s="26">
        <v>0</v>
      </c>
      <c r="W2680" s="26">
        <v>0</v>
      </c>
      <c r="X2680" s="27">
        <v>0</v>
      </c>
      <c r="Y2680" s="18"/>
      <c r="Z2680" s="29">
        <v>0</v>
      </c>
      <c r="AA2680" s="29">
        <v>0</v>
      </c>
      <c r="AB2680" s="30">
        <v>0</v>
      </c>
      <c r="AC2680" s="19"/>
      <c r="AD2680" s="26">
        <v>0</v>
      </c>
      <c r="AE2680" s="26">
        <v>0</v>
      </c>
      <c r="AF2680" s="27">
        <v>0</v>
      </c>
      <c r="AG2680" s="18"/>
      <c r="AH2680" s="34">
        <v>0</v>
      </c>
      <c r="AI2680" s="34">
        <v>0</v>
      </c>
      <c r="AJ2680" s="34">
        <v>0</v>
      </c>
      <c r="AK2680" s="19"/>
      <c r="AL2680" s="35">
        <v>44111.041666666664</v>
      </c>
      <c r="AM2680" s="16"/>
    </row>
    <row r="2681" spans="1:39" ht="49.5" hidden="1" x14ac:dyDescent="0.25">
      <c r="A2681" s="25" t="s">
        <v>571</v>
      </c>
      <c r="B2681" s="25" t="s">
        <v>1043</v>
      </c>
      <c r="C2681" s="39">
        <v>453170</v>
      </c>
      <c r="D2681" s="25" t="s">
        <v>3324</v>
      </c>
      <c r="E2681" s="25" t="s">
        <v>53</v>
      </c>
      <c r="F2681" s="25" t="s">
        <v>54</v>
      </c>
      <c r="G2681" s="25" t="s">
        <v>289</v>
      </c>
      <c r="H2681" s="25" t="s">
        <v>56</v>
      </c>
      <c r="I2681" s="25" t="s">
        <v>56</v>
      </c>
      <c r="J2681" s="25" t="s">
        <v>64</v>
      </c>
      <c r="K2681" s="25" t="s">
        <v>65</v>
      </c>
      <c r="L2681" s="25" t="s">
        <v>1045</v>
      </c>
      <c r="M2681" s="25" t="s">
        <v>574</v>
      </c>
      <c r="N2681" s="26">
        <v>12511.5</v>
      </c>
      <c r="O2681" s="26">
        <v>8748.64</v>
      </c>
      <c r="P2681" s="27">
        <v>-3762.8600000000006</v>
      </c>
      <c r="Q2681" s="28">
        <v>-0.30075210806058433</v>
      </c>
      <c r="R2681" s="29">
        <v>4071.48</v>
      </c>
      <c r="S2681" s="29">
        <v>4212.07</v>
      </c>
      <c r="T2681" s="30">
        <v>140.58999999999969</v>
      </c>
      <c r="U2681" s="31">
        <v>3.4530441018990561E-2</v>
      </c>
      <c r="V2681" s="26">
        <v>1667.93</v>
      </c>
      <c r="W2681" s="26">
        <v>165.57</v>
      </c>
      <c r="X2681" s="27">
        <v>-1502.3600000000001</v>
      </c>
      <c r="Y2681" s="28">
        <v>-0.90073324420089573</v>
      </c>
      <c r="Z2681" s="29">
        <v>1338.59</v>
      </c>
      <c r="AA2681" s="29">
        <v>1052</v>
      </c>
      <c r="AB2681" s="30">
        <v>-286.58999999999992</v>
      </c>
      <c r="AC2681" s="32">
        <v>-0.2140984169910129</v>
      </c>
      <c r="AD2681" s="26">
        <v>5433.5</v>
      </c>
      <c r="AE2681" s="26">
        <v>3319</v>
      </c>
      <c r="AF2681" s="27">
        <v>-2114.5</v>
      </c>
      <c r="AG2681" s="33">
        <v>-0.38915984172264656</v>
      </c>
      <c r="AH2681" s="34">
        <v>100.6</v>
      </c>
      <c r="AI2681" s="34">
        <v>32</v>
      </c>
      <c r="AJ2681" s="34">
        <v>-68.599999999999994</v>
      </c>
      <c r="AK2681" s="32">
        <v>-0.68190854870775341</v>
      </c>
      <c r="AL2681" s="35">
        <v>44111.041666666664</v>
      </c>
      <c r="AM2681" s="16"/>
    </row>
    <row r="2682" spans="1:39" ht="49.5" hidden="1" x14ac:dyDescent="0.25">
      <c r="A2682" s="25" t="s">
        <v>571</v>
      </c>
      <c r="B2682" s="25" t="s">
        <v>1040</v>
      </c>
      <c r="C2682" s="39">
        <v>453173</v>
      </c>
      <c r="D2682" s="25" t="s">
        <v>2880</v>
      </c>
      <c r="E2682" s="25" t="s">
        <v>53</v>
      </c>
      <c r="F2682" s="25" t="s">
        <v>54</v>
      </c>
      <c r="G2682" s="25" t="s">
        <v>289</v>
      </c>
      <c r="H2682" s="17"/>
      <c r="I2682" s="17"/>
      <c r="J2682" s="25" t="s">
        <v>576</v>
      </c>
      <c r="K2682" s="25" t="s">
        <v>65</v>
      </c>
      <c r="L2682" s="25" t="s">
        <v>595</v>
      </c>
      <c r="M2682" s="25" t="s">
        <v>574</v>
      </c>
      <c r="N2682" s="26">
        <v>274429</v>
      </c>
      <c r="O2682" s="26">
        <v>172817</v>
      </c>
      <c r="P2682" s="27">
        <v>-101612</v>
      </c>
      <c r="Q2682" s="28">
        <v>-0.37026699073348662</v>
      </c>
      <c r="R2682" s="29">
        <v>114311</v>
      </c>
      <c r="S2682" s="29">
        <v>59730</v>
      </c>
      <c r="T2682" s="30">
        <v>-54581</v>
      </c>
      <c r="U2682" s="31">
        <v>-0.47747810796861195</v>
      </c>
      <c r="V2682" s="26">
        <v>52259</v>
      </c>
      <c r="W2682" s="26">
        <v>66027</v>
      </c>
      <c r="X2682" s="27">
        <v>13768</v>
      </c>
      <c r="Y2682" s="28">
        <v>0.26345701218928796</v>
      </c>
      <c r="Z2682" s="29">
        <v>47823</v>
      </c>
      <c r="AA2682" s="29">
        <v>25749</v>
      </c>
      <c r="AB2682" s="30">
        <v>-22074</v>
      </c>
      <c r="AC2682" s="32">
        <v>-0.46157706542876858</v>
      </c>
      <c r="AD2682" s="26">
        <v>60036</v>
      </c>
      <c r="AE2682" s="26">
        <v>21311</v>
      </c>
      <c r="AF2682" s="27">
        <v>-38725</v>
      </c>
      <c r="AG2682" s="33">
        <v>-0.64502964887734027</v>
      </c>
      <c r="AH2682" s="34">
        <v>1329.89</v>
      </c>
      <c r="AI2682" s="34">
        <v>1227.5</v>
      </c>
      <c r="AJ2682" s="34">
        <v>-102.3900000000001</v>
      </c>
      <c r="AK2682" s="32">
        <v>-7.6991330110009165E-2</v>
      </c>
      <c r="AL2682" s="35">
        <v>43795.041655092595</v>
      </c>
      <c r="AM2682" s="16"/>
    </row>
    <row r="2683" spans="1:39" ht="33" hidden="1" x14ac:dyDescent="0.25">
      <c r="A2683" s="25" t="s">
        <v>571</v>
      </c>
      <c r="B2683" s="25" t="s">
        <v>1136</v>
      </c>
      <c r="C2683" s="39">
        <v>453175</v>
      </c>
      <c r="D2683" s="25" t="s">
        <v>5227</v>
      </c>
      <c r="E2683" s="25" t="s">
        <v>53</v>
      </c>
      <c r="F2683" s="25" t="s">
        <v>54</v>
      </c>
      <c r="G2683" s="25" t="s">
        <v>74</v>
      </c>
      <c r="H2683" s="25" t="s">
        <v>75</v>
      </c>
      <c r="I2683" s="25" t="s">
        <v>839</v>
      </c>
      <c r="J2683" s="25" t="s">
        <v>64</v>
      </c>
      <c r="K2683" s="25" t="s">
        <v>65</v>
      </c>
      <c r="L2683" s="25" t="s">
        <v>66</v>
      </c>
      <c r="M2683" s="25" t="s">
        <v>675</v>
      </c>
      <c r="N2683" s="26">
        <v>55033.59</v>
      </c>
      <c r="O2683" s="26">
        <v>31794.11</v>
      </c>
      <c r="P2683" s="27">
        <v>-23239.479999999996</v>
      </c>
      <c r="Q2683" s="28">
        <v>-0.42227810324567228</v>
      </c>
      <c r="R2683" s="29">
        <v>20998.76</v>
      </c>
      <c r="S2683" s="29">
        <v>14170.27</v>
      </c>
      <c r="T2683" s="30">
        <v>-6828.489999999998</v>
      </c>
      <c r="U2683" s="31">
        <v>-0.3251853918993311</v>
      </c>
      <c r="V2683" s="26">
        <v>9864.36</v>
      </c>
      <c r="W2683" s="26">
        <v>4601.33</v>
      </c>
      <c r="X2683" s="27">
        <v>-5263.0300000000007</v>
      </c>
      <c r="Y2683" s="28">
        <v>-0.53353993568766755</v>
      </c>
      <c r="Z2683" s="29">
        <v>4596.47</v>
      </c>
      <c r="AA2683" s="29">
        <v>5580</v>
      </c>
      <c r="AB2683" s="30">
        <v>983.52999999999975</v>
      </c>
      <c r="AC2683" s="32">
        <v>0.21397507217495157</v>
      </c>
      <c r="AD2683" s="26">
        <v>19574</v>
      </c>
      <c r="AE2683" s="26">
        <v>7442.51</v>
      </c>
      <c r="AF2683" s="27">
        <v>-12131.49</v>
      </c>
      <c r="AG2683" s="33">
        <v>-0.61977572289772143</v>
      </c>
      <c r="AH2683" s="34">
        <v>161.69999999999999</v>
      </c>
      <c r="AI2683" s="34">
        <v>145</v>
      </c>
      <c r="AJ2683" s="34">
        <v>-16.699999999999989</v>
      </c>
      <c r="AK2683" s="32">
        <v>-0.10327767470624608</v>
      </c>
      <c r="AL2683" s="35">
        <v>44588.041666666664</v>
      </c>
      <c r="AM2683" s="16"/>
    </row>
    <row r="2684" spans="1:39" ht="41.25" hidden="1" x14ac:dyDescent="0.25">
      <c r="A2684" s="25" t="s">
        <v>571</v>
      </c>
      <c r="B2684" s="25" t="s">
        <v>1043</v>
      </c>
      <c r="C2684" s="39">
        <v>453178</v>
      </c>
      <c r="D2684" s="25" t="s">
        <v>3215</v>
      </c>
      <c r="E2684" s="25" t="s">
        <v>53</v>
      </c>
      <c r="F2684" s="25" t="s">
        <v>54</v>
      </c>
      <c r="G2684" s="25" t="s">
        <v>289</v>
      </c>
      <c r="H2684" s="17"/>
      <c r="I2684" s="17"/>
      <c r="J2684" s="25" t="s">
        <v>85</v>
      </c>
      <c r="K2684" s="25" t="s">
        <v>65</v>
      </c>
      <c r="L2684" s="25" t="s">
        <v>1045</v>
      </c>
      <c r="M2684" s="25" t="s">
        <v>574</v>
      </c>
      <c r="N2684" s="26">
        <v>184396.28</v>
      </c>
      <c r="O2684" s="26">
        <v>189600.33</v>
      </c>
      <c r="P2684" s="27">
        <v>5204.0499999999884</v>
      </c>
      <c r="Q2684" s="28">
        <v>2.82220986236815E-2</v>
      </c>
      <c r="R2684" s="29">
        <v>13064.37</v>
      </c>
      <c r="S2684" s="29">
        <v>8409.08</v>
      </c>
      <c r="T2684" s="30">
        <v>-4655.2900000000009</v>
      </c>
      <c r="U2684" s="31">
        <v>-0.3563348251771804</v>
      </c>
      <c r="V2684" s="26">
        <v>8760.9500000000007</v>
      </c>
      <c r="W2684" s="26">
        <v>7964.89</v>
      </c>
      <c r="X2684" s="27">
        <v>-796.0600000000004</v>
      </c>
      <c r="Y2684" s="28">
        <v>-9.0864575188763813E-2</v>
      </c>
      <c r="Z2684" s="29">
        <v>2252.52</v>
      </c>
      <c r="AA2684" s="29">
        <v>371</v>
      </c>
      <c r="AB2684" s="30">
        <v>-1881.52</v>
      </c>
      <c r="AC2684" s="32">
        <v>-0.83529558006144233</v>
      </c>
      <c r="AD2684" s="26">
        <v>160318.44</v>
      </c>
      <c r="AE2684" s="26">
        <v>18915.54</v>
      </c>
      <c r="AF2684" s="27">
        <v>-141402.9</v>
      </c>
      <c r="AG2684" s="33">
        <v>-0.88201269922536663</v>
      </c>
      <c r="AH2684" s="34">
        <v>188.66</v>
      </c>
      <c r="AI2684" s="34">
        <v>83</v>
      </c>
      <c r="AJ2684" s="34">
        <v>-105.66</v>
      </c>
      <c r="AK2684" s="32">
        <v>-0.56005512562281357</v>
      </c>
      <c r="AL2684" s="35">
        <v>43880.041655092595</v>
      </c>
      <c r="AM2684" s="16"/>
    </row>
    <row r="2685" spans="1:39" ht="33" hidden="1" x14ac:dyDescent="0.25">
      <c r="A2685" s="25" t="s">
        <v>571</v>
      </c>
      <c r="B2685" s="25" t="s">
        <v>1040</v>
      </c>
      <c r="C2685" s="39">
        <v>453181</v>
      </c>
      <c r="D2685" s="25" t="s">
        <v>2987</v>
      </c>
      <c r="E2685" s="25" t="s">
        <v>53</v>
      </c>
      <c r="F2685" s="25" t="s">
        <v>54</v>
      </c>
      <c r="G2685" s="25" t="s">
        <v>75</v>
      </c>
      <c r="H2685" s="25" t="s">
        <v>56</v>
      </c>
      <c r="I2685" s="25" t="s">
        <v>56</v>
      </c>
      <c r="J2685" s="25" t="s">
        <v>586</v>
      </c>
      <c r="K2685" s="25" t="s">
        <v>65</v>
      </c>
      <c r="L2685" s="25" t="s">
        <v>586</v>
      </c>
      <c r="M2685" s="25" t="s">
        <v>67</v>
      </c>
      <c r="N2685" s="26">
        <v>61625.46</v>
      </c>
      <c r="O2685" s="26">
        <v>40763.230000000003</v>
      </c>
      <c r="P2685" s="27">
        <v>-20862.229999999996</v>
      </c>
      <c r="Q2685" s="28">
        <v>-0.33853264543583117</v>
      </c>
      <c r="R2685" s="29">
        <v>10081.66</v>
      </c>
      <c r="S2685" s="29">
        <v>7717.67</v>
      </c>
      <c r="T2685" s="30">
        <v>-2363.9899999999998</v>
      </c>
      <c r="U2685" s="31">
        <v>-0.23448420200641559</v>
      </c>
      <c r="V2685" s="26">
        <v>27198.79</v>
      </c>
      <c r="W2685" s="26">
        <v>28708.57</v>
      </c>
      <c r="X2685" s="27">
        <v>1509.7799999999988</v>
      </c>
      <c r="Y2685" s="28">
        <v>5.5509086985119513E-2</v>
      </c>
      <c r="Z2685" s="29">
        <v>2506.35</v>
      </c>
      <c r="AA2685" s="29">
        <v>4235.9399999999996</v>
      </c>
      <c r="AB2685" s="30">
        <v>1729.5899999999997</v>
      </c>
      <c r="AC2685" s="32">
        <v>0.69008318870070018</v>
      </c>
      <c r="AD2685" s="26">
        <v>18865.310000000001</v>
      </c>
      <c r="AE2685" s="26">
        <v>101.05</v>
      </c>
      <c r="AF2685" s="27">
        <v>-18764.260000000002</v>
      </c>
      <c r="AG2685" s="33">
        <v>-0.99464360776472804</v>
      </c>
      <c r="AH2685" s="34">
        <v>149</v>
      </c>
      <c r="AI2685" s="34">
        <v>100</v>
      </c>
      <c r="AJ2685" s="34">
        <v>-49</v>
      </c>
      <c r="AK2685" s="32">
        <v>-0.32885906040268459</v>
      </c>
      <c r="AL2685" s="35">
        <v>43601.999988425923</v>
      </c>
      <c r="AM2685" s="16"/>
    </row>
    <row r="2686" spans="1:39" ht="41.25" hidden="1" x14ac:dyDescent="0.25">
      <c r="A2686" s="25" t="s">
        <v>571</v>
      </c>
      <c r="B2686" s="25" t="s">
        <v>51</v>
      </c>
      <c r="C2686" s="39">
        <v>453182</v>
      </c>
      <c r="D2686" s="25" t="s">
        <v>3167</v>
      </c>
      <c r="E2686" s="25" t="s">
        <v>53</v>
      </c>
      <c r="F2686" s="25" t="s">
        <v>54</v>
      </c>
      <c r="G2686" s="25" t="s">
        <v>289</v>
      </c>
      <c r="H2686" s="25" t="s">
        <v>56</v>
      </c>
      <c r="I2686" s="25" t="s">
        <v>56</v>
      </c>
      <c r="J2686" s="25" t="s">
        <v>85</v>
      </c>
      <c r="K2686" s="25" t="s">
        <v>65</v>
      </c>
      <c r="L2686" s="25" t="s">
        <v>1117</v>
      </c>
      <c r="M2686" s="25" t="s">
        <v>582</v>
      </c>
      <c r="N2686" s="26">
        <v>23013.123104999999</v>
      </c>
      <c r="O2686" s="26">
        <v>145563.48000000001</v>
      </c>
      <c r="P2686" s="27">
        <v>122550.356895</v>
      </c>
      <c r="Q2686" s="28">
        <v>5.3252379668700343</v>
      </c>
      <c r="R2686" s="29">
        <v>14802.469499999999</v>
      </c>
      <c r="S2686" s="29">
        <v>6419.22</v>
      </c>
      <c r="T2686" s="30">
        <v>-8383.2494999999981</v>
      </c>
      <c r="U2686" s="31">
        <v>-0.56634127839277082</v>
      </c>
      <c r="V2686" s="26">
        <v>5733.1786050000001</v>
      </c>
      <c r="W2686" s="26">
        <v>1938.57</v>
      </c>
      <c r="X2686" s="27">
        <v>-3794.6086050000004</v>
      </c>
      <c r="Y2686" s="28">
        <v>-0.66186820024944959</v>
      </c>
      <c r="Z2686" s="29">
        <v>2477.4749999999999</v>
      </c>
      <c r="AA2686" s="29">
        <v>1657</v>
      </c>
      <c r="AB2686" s="30">
        <v>-820.47499999999991</v>
      </c>
      <c r="AC2686" s="32">
        <v>-0.33117387662842207</v>
      </c>
      <c r="AD2686" s="26">
        <v>0</v>
      </c>
      <c r="AE2686" s="26">
        <v>0</v>
      </c>
      <c r="AF2686" s="27">
        <v>0</v>
      </c>
      <c r="AG2686" s="18"/>
      <c r="AH2686" s="34">
        <v>197</v>
      </c>
      <c r="AI2686" s="34">
        <v>142.5</v>
      </c>
      <c r="AJ2686" s="34">
        <v>-54.5</v>
      </c>
      <c r="AK2686" s="32">
        <v>-0.2766497461928934</v>
      </c>
      <c r="AL2686" s="35">
        <v>44313</v>
      </c>
      <c r="AM2686" s="16"/>
    </row>
    <row r="2687" spans="1:39" ht="49.5" hidden="1" x14ac:dyDescent="0.25">
      <c r="A2687" s="25" t="s">
        <v>571</v>
      </c>
      <c r="B2687" s="25" t="s">
        <v>1040</v>
      </c>
      <c r="C2687" s="39">
        <v>453195</v>
      </c>
      <c r="D2687" s="25" t="s">
        <v>3078</v>
      </c>
      <c r="E2687" s="25" t="s">
        <v>53</v>
      </c>
      <c r="F2687" s="25" t="s">
        <v>54</v>
      </c>
      <c r="G2687" s="25" t="s">
        <v>289</v>
      </c>
      <c r="H2687" s="17"/>
      <c r="I2687" s="17"/>
      <c r="J2687" s="25" t="s">
        <v>64</v>
      </c>
      <c r="K2687" s="25" t="s">
        <v>65</v>
      </c>
      <c r="L2687" s="25" t="s">
        <v>146</v>
      </c>
      <c r="M2687" s="25" t="s">
        <v>574</v>
      </c>
      <c r="N2687" s="26">
        <v>14209</v>
      </c>
      <c r="O2687" s="26">
        <v>12161.7</v>
      </c>
      <c r="P2687" s="27">
        <v>-2047.2999999999993</v>
      </c>
      <c r="Q2687" s="28">
        <v>-0.14408473502709546</v>
      </c>
      <c r="R2687" s="29">
        <v>4126</v>
      </c>
      <c r="S2687" s="29">
        <v>3382.05</v>
      </c>
      <c r="T2687" s="30">
        <v>-743.94999999999982</v>
      </c>
      <c r="U2687" s="31">
        <v>-0.18030780416868633</v>
      </c>
      <c r="V2687" s="26">
        <v>845</v>
      </c>
      <c r="W2687" s="26">
        <v>2279.6999999999998</v>
      </c>
      <c r="X2687" s="27">
        <v>1434.6999999999998</v>
      </c>
      <c r="Y2687" s="28">
        <v>1.6978698224852069</v>
      </c>
      <c r="Z2687" s="29">
        <v>808</v>
      </c>
      <c r="AA2687" s="29">
        <v>235.75</v>
      </c>
      <c r="AB2687" s="30">
        <v>-572.25</v>
      </c>
      <c r="AC2687" s="32">
        <v>-0.70823019801980203</v>
      </c>
      <c r="AD2687" s="26">
        <v>8430</v>
      </c>
      <c r="AE2687" s="26">
        <v>6264.2</v>
      </c>
      <c r="AF2687" s="27">
        <v>-2165.8000000000002</v>
      </c>
      <c r="AG2687" s="33">
        <v>-0.25691577698695139</v>
      </c>
      <c r="AH2687" s="34">
        <v>64.959999999999994</v>
      </c>
      <c r="AI2687" s="34">
        <v>54.65</v>
      </c>
      <c r="AJ2687" s="34">
        <v>-10.309999999999995</v>
      </c>
      <c r="AK2687" s="32">
        <v>-0.15871305418719206</v>
      </c>
      <c r="AL2687" s="35">
        <v>43704.041655092595</v>
      </c>
      <c r="AM2687" s="16"/>
    </row>
    <row r="2688" spans="1:39" ht="24.75" hidden="1" x14ac:dyDescent="0.25">
      <c r="A2688" s="25" t="s">
        <v>571</v>
      </c>
      <c r="B2688" s="25" t="s">
        <v>51</v>
      </c>
      <c r="C2688" s="39">
        <v>453196</v>
      </c>
      <c r="D2688" s="25" t="s">
        <v>3227</v>
      </c>
      <c r="E2688" s="25" t="s">
        <v>53</v>
      </c>
      <c r="F2688" s="25" t="s">
        <v>54</v>
      </c>
      <c r="G2688" s="25" t="s">
        <v>79</v>
      </c>
      <c r="H2688" s="25" t="s">
        <v>56</v>
      </c>
      <c r="I2688" s="25" t="s">
        <v>56</v>
      </c>
      <c r="J2688" s="25" t="s">
        <v>85</v>
      </c>
      <c r="K2688" s="25" t="s">
        <v>65</v>
      </c>
      <c r="L2688" s="25" t="s">
        <v>600</v>
      </c>
      <c r="M2688" s="25" t="s">
        <v>582</v>
      </c>
      <c r="N2688" s="26">
        <v>383354.35</v>
      </c>
      <c r="O2688" s="26">
        <v>360299.82</v>
      </c>
      <c r="P2688" s="27">
        <v>-23054.52999999997</v>
      </c>
      <c r="Q2688" s="28">
        <v>-6.0138954990337196E-2</v>
      </c>
      <c r="R2688" s="29">
        <v>38119.550000000003</v>
      </c>
      <c r="S2688" s="29">
        <v>6199.01</v>
      </c>
      <c r="T2688" s="30">
        <v>-31920.54</v>
      </c>
      <c r="U2688" s="31">
        <v>-0.8373797696982257</v>
      </c>
      <c r="V2688" s="26">
        <v>2306.52</v>
      </c>
      <c r="W2688" s="26">
        <v>0</v>
      </c>
      <c r="X2688" s="27">
        <v>-2306.52</v>
      </c>
      <c r="Y2688" s="28">
        <v>-1</v>
      </c>
      <c r="Z2688" s="29">
        <v>363.28</v>
      </c>
      <c r="AA2688" s="29">
        <v>992</v>
      </c>
      <c r="AB2688" s="30">
        <v>628.72</v>
      </c>
      <c r="AC2688" s="32">
        <v>1.7306760625412907</v>
      </c>
      <c r="AD2688" s="26">
        <v>342565</v>
      </c>
      <c r="AE2688" s="26">
        <v>60.35</v>
      </c>
      <c r="AF2688" s="27">
        <v>-342504.65</v>
      </c>
      <c r="AG2688" s="33">
        <v>-0.99982382905434009</v>
      </c>
      <c r="AH2688" s="34">
        <v>48.480000000000004</v>
      </c>
      <c r="AI2688" s="34">
        <v>38.5</v>
      </c>
      <c r="AJ2688" s="34">
        <v>-9.980000000000004</v>
      </c>
      <c r="AK2688" s="32">
        <v>-0.20585808580858092</v>
      </c>
      <c r="AL2688" s="35">
        <v>44511.041666666664</v>
      </c>
      <c r="AM2688" s="16"/>
    </row>
    <row r="2689" spans="1:39" ht="66" hidden="1" x14ac:dyDescent="0.25">
      <c r="A2689" s="25" t="s">
        <v>571</v>
      </c>
      <c r="B2689" s="25" t="s">
        <v>51</v>
      </c>
      <c r="C2689" s="39">
        <v>453202</v>
      </c>
      <c r="D2689" s="25" t="s">
        <v>3195</v>
      </c>
      <c r="E2689" s="25" t="s">
        <v>53</v>
      </c>
      <c r="F2689" s="25" t="s">
        <v>54</v>
      </c>
      <c r="G2689" s="25" t="s">
        <v>289</v>
      </c>
      <c r="H2689" s="25" t="s">
        <v>56</v>
      </c>
      <c r="I2689" s="25" t="s">
        <v>56</v>
      </c>
      <c r="J2689" s="25" t="s">
        <v>85</v>
      </c>
      <c r="K2689" s="25" t="s">
        <v>65</v>
      </c>
      <c r="L2689" s="25" t="s">
        <v>637</v>
      </c>
      <c r="M2689" s="25" t="s">
        <v>582</v>
      </c>
      <c r="N2689" s="26">
        <v>30067.72</v>
      </c>
      <c r="O2689" s="26">
        <v>147742.56</v>
      </c>
      <c r="P2689" s="27">
        <v>117674.84</v>
      </c>
      <c r="Q2689" s="28">
        <v>3.9136602309719524</v>
      </c>
      <c r="R2689" s="29">
        <v>22001.7</v>
      </c>
      <c r="S2689" s="29">
        <v>12376.56</v>
      </c>
      <c r="T2689" s="30">
        <v>-9625.1400000000012</v>
      </c>
      <c r="U2689" s="31">
        <v>-0.43747255893862752</v>
      </c>
      <c r="V2689" s="26">
        <v>5592.51</v>
      </c>
      <c r="W2689" s="26">
        <v>5253.06</v>
      </c>
      <c r="X2689" s="27">
        <v>-339.44999999999982</v>
      </c>
      <c r="Y2689" s="28">
        <v>-6.0697254005804155E-2</v>
      </c>
      <c r="Z2689" s="29">
        <v>2473.5100000000002</v>
      </c>
      <c r="AA2689" s="29">
        <v>2051.52</v>
      </c>
      <c r="AB2689" s="30">
        <v>-421.99000000000024</v>
      </c>
      <c r="AC2689" s="32">
        <v>-0.17060371698517499</v>
      </c>
      <c r="AD2689" s="26">
        <v>0</v>
      </c>
      <c r="AE2689" s="26">
        <v>0</v>
      </c>
      <c r="AF2689" s="27">
        <v>0</v>
      </c>
      <c r="AG2689" s="18"/>
      <c r="AH2689" s="34">
        <v>226.86</v>
      </c>
      <c r="AI2689" s="34">
        <v>64</v>
      </c>
      <c r="AJ2689" s="34">
        <v>-162.86000000000001</v>
      </c>
      <c r="AK2689" s="32">
        <v>-0.71788768403420611</v>
      </c>
      <c r="AL2689" s="35">
        <v>44398.041666666664</v>
      </c>
      <c r="AM2689" s="16"/>
    </row>
    <row r="2690" spans="1:39" ht="74.25" hidden="1" x14ac:dyDescent="0.25">
      <c r="A2690" s="25" t="s">
        <v>571</v>
      </c>
      <c r="B2690" s="25" t="s">
        <v>1043</v>
      </c>
      <c r="C2690" s="39">
        <v>453203</v>
      </c>
      <c r="D2690" s="25" t="s">
        <v>2742</v>
      </c>
      <c r="E2690" s="25" t="s">
        <v>53</v>
      </c>
      <c r="F2690" s="25" t="s">
        <v>54</v>
      </c>
      <c r="G2690" s="25" t="s">
        <v>289</v>
      </c>
      <c r="H2690" s="25" t="s">
        <v>56</v>
      </c>
      <c r="I2690" s="25" t="s">
        <v>56</v>
      </c>
      <c r="J2690" s="25" t="s">
        <v>145</v>
      </c>
      <c r="K2690" s="25" t="s">
        <v>65</v>
      </c>
      <c r="L2690" s="25" t="s">
        <v>1045</v>
      </c>
      <c r="M2690" s="25" t="s">
        <v>596</v>
      </c>
      <c r="N2690" s="26">
        <v>281807.34999999998</v>
      </c>
      <c r="O2690" s="26">
        <v>135848.81</v>
      </c>
      <c r="P2690" s="27">
        <v>-145958.53999999998</v>
      </c>
      <c r="Q2690" s="28">
        <v>-0.51793730717101594</v>
      </c>
      <c r="R2690" s="29">
        <v>131796.51999999999</v>
      </c>
      <c r="S2690" s="29">
        <v>11709.9</v>
      </c>
      <c r="T2690" s="30">
        <v>-120086.62</v>
      </c>
      <c r="U2690" s="31">
        <v>-0.91115167532496311</v>
      </c>
      <c r="V2690" s="26">
        <v>70607.649999999994</v>
      </c>
      <c r="W2690" s="26">
        <v>30014.38</v>
      </c>
      <c r="X2690" s="27">
        <v>-40593.26999999999</v>
      </c>
      <c r="Y2690" s="28">
        <v>-0.57491319991530654</v>
      </c>
      <c r="Z2690" s="29">
        <v>26080.880000000001</v>
      </c>
      <c r="AA2690" s="29">
        <v>0</v>
      </c>
      <c r="AB2690" s="30">
        <v>-26080.880000000001</v>
      </c>
      <c r="AC2690" s="32">
        <v>-1</v>
      </c>
      <c r="AD2690" s="26">
        <v>53322.3</v>
      </c>
      <c r="AE2690" s="26">
        <v>94124.53</v>
      </c>
      <c r="AF2690" s="27">
        <v>40802.229999999996</v>
      </c>
      <c r="AG2690" s="33">
        <v>0.76520011327343329</v>
      </c>
      <c r="AH2690" s="34">
        <v>1715.48</v>
      </c>
      <c r="AI2690" s="34">
        <v>19</v>
      </c>
      <c r="AJ2690" s="34">
        <v>-1696.48</v>
      </c>
      <c r="AK2690" s="32">
        <v>-0.98892438268006622</v>
      </c>
      <c r="AL2690" s="35">
        <v>44134.041666666664</v>
      </c>
      <c r="AM2690" s="16"/>
    </row>
    <row r="2691" spans="1:39" ht="57.75" hidden="1" x14ac:dyDescent="0.25">
      <c r="A2691" s="25" t="s">
        <v>571</v>
      </c>
      <c r="B2691" s="25" t="s">
        <v>1043</v>
      </c>
      <c r="C2691" s="39">
        <v>453211</v>
      </c>
      <c r="D2691" s="25" t="s">
        <v>2825</v>
      </c>
      <c r="E2691" s="25" t="s">
        <v>53</v>
      </c>
      <c r="F2691" s="25" t="s">
        <v>63</v>
      </c>
      <c r="G2691" s="25" t="s">
        <v>56</v>
      </c>
      <c r="H2691" s="17"/>
      <c r="I2691" s="17"/>
      <c r="J2691" s="25" t="s">
        <v>64</v>
      </c>
      <c r="K2691" s="25" t="s">
        <v>65</v>
      </c>
      <c r="L2691" s="25" t="s">
        <v>1045</v>
      </c>
      <c r="M2691" s="25" t="s">
        <v>127</v>
      </c>
      <c r="N2691" s="26">
        <v>0</v>
      </c>
      <c r="O2691" s="26">
        <v>0</v>
      </c>
      <c r="P2691" s="27">
        <v>0</v>
      </c>
      <c r="Q2691" s="18"/>
      <c r="R2691" s="29">
        <v>0</v>
      </c>
      <c r="S2691" s="29">
        <v>0</v>
      </c>
      <c r="T2691" s="30">
        <v>0</v>
      </c>
      <c r="U2691" s="19"/>
      <c r="V2691" s="26">
        <v>0</v>
      </c>
      <c r="W2691" s="26">
        <v>0</v>
      </c>
      <c r="X2691" s="27">
        <v>0</v>
      </c>
      <c r="Y2691" s="18"/>
      <c r="Z2691" s="29">
        <v>0</v>
      </c>
      <c r="AA2691" s="29">
        <v>0</v>
      </c>
      <c r="AB2691" s="30">
        <v>0</v>
      </c>
      <c r="AC2691" s="19"/>
      <c r="AD2691" s="26">
        <v>0</v>
      </c>
      <c r="AE2691" s="26">
        <v>0</v>
      </c>
      <c r="AF2691" s="27">
        <v>0</v>
      </c>
      <c r="AG2691" s="18"/>
      <c r="AH2691" s="34">
        <v>0</v>
      </c>
      <c r="AI2691" s="34">
        <v>0</v>
      </c>
      <c r="AJ2691" s="34">
        <v>0</v>
      </c>
      <c r="AK2691" s="19"/>
      <c r="AL2691" s="35">
        <v>44354.041666666664</v>
      </c>
      <c r="AM2691" s="16"/>
    </row>
    <row r="2692" spans="1:39" ht="107.25" hidden="1" x14ac:dyDescent="0.25">
      <c r="A2692" s="25" t="s">
        <v>571</v>
      </c>
      <c r="B2692" s="25" t="s">
        <v>1136</v>
      </c>
      <c r="C2692" s="39">
        <v>453212</v>
      </c>
      <c r="D2692" s="25" t="s">
        <v>5182</v>
      </c>
      <c r="E2692" s="25" t="s">
        <v>53</v>
      </c>
      <c r="F2692" s="25" t="s">
        <v>54</v>
      </c>
      <c r="G2692" s="25" t="s">
        <v>74</v>
      </c>
      <c r="H2692" s="25" t="s">
        <v>56</v>
      </c>
      <c r="I2692" s="25" t="s">
        <v>56</v>
      </c>
      <c r="J2692" s="25" t="s">
        <v>145</v>
      </c>
      <c r="K2692" s="25" t="s">
        <v>65</v>
      </c>
      <c r="L2692" s="25" t="s">
        <v>780</v>
      </c>
      <c r="M2692" s="25" t="s">
        <v>596</v>
      </c>
      <c r="N2692" s="26">
        <v>57507</v>
      </c>
      <c r="O2692" s="26">
        <v>33078.410000000003</v>
      </c>
      <c r="P2692" s="27">
        <v>-24428.589999999997</v>
      </c>
      <c r="Q2692" s="28">
        <v>-0.42479332950771204</v>
      </c>
      <c r="R2692" s="29">
        <v>4386</v>
      </c>
      <c r="S2692" s="29">
        <v>2463.41</v>
      </c>
      <c r="T2692" s="30">
        <v>-1922.5900000000001</v>
      </c>
      <c r="U2692" s="31">
        <v>-0.43834701322389424</v>
      </c>
      <c r="V2692" s="26">
        <v>0</v>
      </c>
      <c r="W2692" s="26">
        <v>369.02</v>
      </c>
      <c r="X2692" s="27">
        <v>369.02</v>
      </c>
      <c r="Y2692" s="18"/>
      <c r="Z2692" s="29">
        <v>0</v>
      </c>
      <c r="AA2692" s="29">
        <v>0</v>
      </c>
      <c r="AB2692" s="30">
        <v>0</v>
      </c>
      <c r="AC2692" s="19"/>
      <c r="AD2692" s="26">
        <v>53121</v>
      </c>
      <c r="AE2692" s="26">
        <v>1756.87</v>
      </c>
      <c r="AF2692" s="27">
        <v>-51364.13</v>
      </c>
      <c r="AG2692" s="33">
        <v>-0.96692701568118067</v>
      </c>
      <c r="AH2692" s="34">
        <v>0</v>
      </c>
      <c r="AI2692" s="34">
        <v>20</v>
      </c>
      <c r="AJ2692" s="34">
        <v>20</v>
      </c>
      <c r="AK2692" s="19"/>
      <c r="AL2692" s="35">
        <v>44354.041666666664</v>
      </c>
      <c r="AM2692" s="16"/>
    </row>
    <row r="2693" spans="1:39" ht="57.75" hidden="1" x14ac:dyDescent="0.25">
      <c r="A2693" s="25" t="s">
        <v>571</v>
      </c>
      <c r="B2693" s="25" t="s">
        <v>1040</v>
      </c>
      <c r="C2693" s="39">
        <v>453213</v>
      </c>
      <c r="D2693" s="25" t="s">
        <v>2868</v>
      </c>
      <c r="E2693" s="25" t="s">
        <v>53</v>
      </c>
      <c r="F2693" s="25" t="s">
        <v>54</v>
      </c>
      <c r="G2693" s="25" t="s">
        <v>289</v>
      </c>
      <c r="H2693" s="17"/>
      <c r="I2693" s="17"/>
      <c r="J2693" s="25" t="s">
        <v>576</v>
      </c>
      <c r="K2693" s="25" t="s">
        <v>65</v>
      </c>
      <c r="L2693" s="25" t="s">
        <v>611</v>
      </c>
      <c r="M2693" s="25" t="s">
        <v>639</v>
      </c>
      <c r="N2693" s="26">
        <v>42095</v>
      </c>
      <c r="O2693" s="26">
        <v>73300.570000000007</v>
      </c>
      <c r="P2693" s="27">
        <v>31205.570000000007</v>
      </c>
      <c r="Q2693" s="28">
        <v>0.74131298253949418</v>
      </c>
      <c r="R2693" s="29">
        <v>25226</v>
      </c>
      <c r="S2693" s="29">
        <v>39022.11</v>
      </c>
      <c r="T2693" s="30">
        <v>13796.11</v>
      </c>
      <c r="U2693" s="31">
        <v>0.54690042020137952</v>
      </c>
      <c r="V2693" s="26">
        <v>5582</v>
      </c>
      <c r="W2693" s="26">
        <v>15453.96</v>
      </c>
      <c r="X2693" s="27">
        <v>9871.9599999999991</v>
      </c>
      <c r="Y2693" s="28">
        <v>1.7685345754209958</v>
      </c>
      <c r="Z2693" s="29">
        <v>9167</v>
      </c>
      <c r="AA2693" s="29">
        <v>15574.5</v>
      </c>
      <c r="AB2693" s="30">
        <v>6407.5</v>
      </c>
      <c r="AC2693" s="32">
        <v>0.69897458274244573</v>
      </c>
      <c r="AD2693" s="26">
        <v>2120</v>
      </c>
      <c r="AE2693" s="26">
        <v>3250</v>
      </c>
      <c r="AF2693" s="27">
        <v>1130</v>
      </c>
      <c r="AG2693" s="33">
        <v>0.53301886792452835</v>
      </c>
      <c r="AH2693" s="34">
        <v>324</v>
      </c>
      <c r="AI2693" s="34">
        <v>515.5</v>
      </c>
      <c r="AJ2693" s="34">
        <v>191.5</v>
      </c>
      <c r="AK2693" s="32">
        <v>0.59104938271604934</v>
      </c>
      <c r="AL2693" s="35">
        <v>43775.041655092595</v>
      </c>
      <c r="AM2693" s="16"/>
    </row>
    <row r="2694" spans="1:39" ht="49.5" hidden="1" x14ac:dyDescent="0.25">
      <c r="A2694" s="25" t="s">
        <v>571</v>
      </c>
      <c r="B2694" s="25" t="s">
        <v>51</v>
      </c>
      <c r="C2694" s="39">
        <v>453214</v>
      </c>
      <c r="D2694" s="25" t="s">
        <v>3226</v>
      </c>
      <c r="E2694" s="25" t="s">
        <v>53</v>
      </c>
      <c r="F2694" s="25" t="s">
        <v>54</v>
      </c>
      <c r="G2694" s="25" t="s">
        <v>289</v>
      </c>
      <c r="H2694" s="25" t="s">
        <v>56</v>
      </c>
      <c r="I2694" s="25" t="s">
        <v>56</v>
      </c>
      <c r="J2694" s="25" t="s">
        <v>85</v>
      </c>
      <c r="K2694" s="25" t="s">
        <v>65</v>
      </c>
      <c r="L2694" s="25" t="s">
        <v>600</v>
      </c>
      <c r="M2694" s="25" t="s">
        <v>582</v>
      </c>
      <c r="N2694" s="26">
        <v>167379.41</v>
      </c>
      <c r="O2694" s="26">
        <v>178857.04</v>
      </c>
      <c r="P2694" s="27">
        <v>11477.630000000005</v>
      </c>
      <c r="Q2694" s="28">
        <v>6.8572532308484091E-2</v>
      </c>
      <c r="R2694" s="29">
        <v>7556.56</v>
      </c>
      <c r="S2694" s="29">
        <v>20450.25</v>
      </c>
      <c r="T2694" s="30">
        <v>12893.689999999999</v>
      </c>
      <c r="U2694" s="31">
        <v>1.7062909577903169</v>
      </c>
      <c r="V2694" s="26">
        <v>1184.08</v>
      </c>
      <c r="W2694" s="26">
        <v>995.73</v>
      </c>
      <c r="X2694" s="27">
        <v>-188.34999999999991</v>
      </c>
      <c r="Y2694" s="28">
        <v>-0.15906864401053977</v>
      </c>
      <c r="Z2694" s="29">
        <v>586.16999999999996</v>
      </c>
      <c r="AA2694" s="29">
        <v>1060.9000000000001</v>
      </c>
      <c r="AB2694" s="30">
        <v>474.73000000000013</v>
      </c>
      <c r="AC2694" s="32">
        <v>0.80988450449528326</v>
      </c>
      <c r="AD2694" s="26">
        <v>158052.6</v>
      </c>
      <c r="AE2694" s="26">
        <v>147430.79999999999</v>
      </c>
      <c r="AF2694" s="27">
        <v>-10621.800000000017</v>
      </c>
      <c r="AG2694" s="33">
        <v>-6.7204209231610343E-2</v>
      </c>
      <c r="AH2694" s="34">
        <v>53.239999999999995</v>
      </c>
      <c r="AI2694" s="34">
        <v>51.5</v>
      </c>
      <c r="AJ2694" s="34">
        <v>-1.7399999999999949</v>
      </c>
      <c r="AK2694" s="32">
        <v>-3.268219383921854E-2</v>
      </c>
      <c r="AL2694" s="35">
        <v>44209.041666666664</v>
      </c>
      <c r="AM2694" s="16"/>
    </row>
    <row r="2695" spans="1:39" ht="49.5" hidden="1" x14ac:dyDescent="0.25">
      <c r="A2695" s="25" t="s">
        <v>571</v>
      </c>
      <c r="B2695" s="25" t="s">
        <v>1040</v>
      </c>
      <c r="C2695" s="39">
        <v>453215</v>
      </c>
      <c r="D2695" s="25" t="s">
        <v>2826</v>
      </c>
      <c r="E2695" s="25" t="s">
        <v>53</v>
      </c>
      <c r="F2695" s="25" t="s">
        <v>54</v>
      </c>
      <c r="G2695" s="25" t="s">
        <v>289</v>
      </c>
      <c r="H2695" s="25" t="s">
        <v>56</v>
      </c>
      <c r="I2695" s="25" t="s">
        <v>56</v>
      </c>
      <c r="J2695" s="25" t="s">
        <v>64</v>
      </c>
      <c r="K2695" s="25" t="s">
        <v>65</v>
      </c>
      <c r="L2695" s="25" t="s">
        <v>146</v>
      </c>
      <c r="M2695" s="25" t="s">
        <v>596</v>
      </c>
      <c r="N2695" s="26">
        <v>130566</v>
      </c>
      <c r="O2695" s="26">
        <v>45512.88</v>
      </c>
      <c r="P2695" s="27">
        <v>-85053.119999999995</v>
      </c>
      <c r="Q2695" s="28">
        <v>-0.65141859289554704</v>
      </c>
      <c r="R2695" s="29">
        <v>65624</v>
      </c>
      <c r="S2695" s="29">
        <v>1371.6</v>
      </c>
      <c r="T2695" s="30">
        <v>-64252.4</v>
      </c>
      <c r="U2695" s="31">
        <v>-0.97909911008167749</v>
      </c>
      <c r="V2695" s="26">
        <v>35866</v>
      </c>
      <c r="W2695" s="26">
        <v>23475.02</v>
      </c>
      <c r="X2695" s="27">
        <v>-12390.98</v>
      </c>
      <c r="Y2695" s="28">
        <v>-0.34547984163274409</v>
      </c>
      <c r="Z2695" s="29">
        <v>15951</v>
      </c>
      <c r="AA2695" s="29">
        <v>3521.26</v>
      </c>
      <c r="AB2695" s="30">
        <v>-12429.74</v>
      </c>
      <c r="AC2695" s="32">
        <v>-0.77924518838944268</v>
      </c>
      <c r="AD2695" s="26">
        <v>13125</v>
      </c>
      <c r="AE2695" s="26">
        <v>17145</v>
      </c>
      <c r="AF2695" s="27">
        <v>4020</v>
      </c>
      <c r="AG2695" s="33">
        <v>0.30628571428571427</v>
      </c>
      <c r="AH2695" s="34">
        <v>690.5</v>
      </c>
      <c r="AI2695" s="34">
        <v>37.5</v>
      </c>
      <c r="AJ2695" s="34">
        <v>-653</v>
      </c>
      <c r="AK2695" s="32">
        <v>-0.94569152787834898</v>
      </c>
      <c r="AL2695" s="35">
        <v>43588.041655092595</v>
      </c>
      <c r="AM2695" s="16"/>
    </row>
    <row r="2696" spans="1:39" ht="33" hidden="1" x14ac:dyDescent="0.25">
      <c r="A2696" s="25" t="s">
        <v>571</v>
      </c>
      <c r="B2696" s="25" t="s">
        <v>1040</v>
      </c>
      <c r="C2696" s="39">
        <v>453225</v>
      </c>
      <c r="D2696" s="25" t="s">
        <v>2988</v>
      </c>
      <c r="E2696" s="25" t="s">
        <v>53</v>
      </c>
      <c r="F2696" s="25" t="s">
        <v>54</v>
      </c>
      <c r="G2696" s="25" t="s">
        <v>75</v>
      </c>
      <c r="H2696" s="17"/>
      <c r="I2696" s="17"/>
      <c r="J2696" s="25" t="s">
        <v>70</v>
      </c>
      <c r="K2696" s="25" t="s">
        <v>65</v>
      </c>
      <c r="L2696" s="25" t="s">
        <v>71</v>
      </c>
      <c r="M2696" s="25" t="s">
        <v>67</v>
      </c>
      <c r="N2696" s="26">
        <v>118742.8006</v>
      </c>
      <c r="O2696" s="26">
        <v>100439.27</v>
      </c>
      <c r="P2696" s="27">
        <v>-18303.530599999998</v>
      </c>
      <c r="Q2696" s="28">
        <v>-0.1541443397621868</v>
      </c>
      <c r="R2696" s="29">
        <v>17952.419699999999</v>
      </c>
      <c r="S2696" s="29">
        <v>1351.2</v>
      </c>
      <c r="T2696" s="30">
        <v>-16601.219699999998</v>
      </c>
      <c r="U2696" s="31">
        <v>-0.92473437995659158</v>
      </c>
      <c r="V2696" s="26">
        <v>67532.600000000006</v>
      </c>
      <c r="W2696" s="26">
        <v>53654.54</v>
      </c>
      <c r="X2696" s="27">
        <v>-13878.060000000005</v>
      </c>
      <c r="Y2696" s="28">
        <v>-0.20550163920832315</v>
      </c>
      <c r="Z2696" s="29">
        <v>6686.48</v>
      </c>
      <c r="AA2696" s="29">
        <v>0</v>
      </c>
      <c r="AB2696" s="30">
        <v>-6686.48</v>
      </c>
      <c r="AC2696" s="32">
        <v>-1</v>
      </c>
      <c r="AD2696" s="26">
        <v>21200</v>
      </c>
      <c r="AE2696" s="26">
        <v>16890.04</v>
      </c>
      <c r="AF2696" s="27">
        <v>-4309.9599999999991</v>
      </c>
      <c r="AG2696" s="33">
        <v>-0.20329999999999995</v>
      </c>
      <c r="AH2696" s="34">
        <v>260</v>
      </c>
      <c r="AI2696" s="34">
        <v>267.5</v>
      </c>
      <c r="AJ2696" s="34">
        <v>7.5</v>
      </c>
      <c r="AK2696" s="32">
        <v>2.8846153846153848E-2</v>
      </c>
      <c r="AL2696" s="35">
        <v>43638.041655092595</v>
      </c>
      <c r="AM2696" s="16"/>
    </row>
    <row r="2697" spans="1:39" ht="41.25" hidden="1" x14ac:dyDescent="0.25">
      <c r="A2697" s="25" t="s">
        <v>571</v>
      </c>
      <c r="B2697" s="25" t="s">
        <v>1040</v>
      </c>
      <c r="C2697" s="39">
        <v>453233</v>
      </c>
      <c r="D2697" s="25" t="s">
        <v>2989</v>
      </c>
      <c r="E2697" s="25" t="s">
        <v>53</v>
      </c>
      <c r="F2697" s="25" t="s">
        <v>54</v>
      </c>
      <c r="G2697" s="25" t="s">
        <v>90</v>
      </c>
      <c r="H2697" s="17"/>
      <c r="I2697" s="17"/>
      <c r="J2697" s="25" t="s">
        <v>70</v>
      </c>
      <c r="K2697" s="25" t="s">
        <v>65</v>
      </c>
      <c r="L2697" s="25" t="s">
        <v>589</v>
      </c>
      <c r="M2697" s="25" t="s">
        <v>67</v>
      </c>
      <c r="N2697" s="26">
        <v>110638.62</v>
      </c>
      <c r="O2697" s="26">
        <v>102164.18</v>
      </c>
      <c r="P2697" s="27">
        <v>-8474.4400000000023</v>
      </c>
      <c r="Q2697" s="28">
        <v>-7.659567698874048E-2</v>
      </c>
      <c r="R2697" s="29">
        <v>19187.13</v>
      </c>
      <c r="S2697" s="29">
        <v>1896.31</v>
      </c>
      <c r="T2697" s="30">
        <v>-17290.82</v>
      </c>
      <c r="U2697" s="31">
        <v>-0.90116760557728015</v>
      </c>
      <c r="V2697" s="26">
        <v>79784.460000000006</v>
      </c>
      <c r="W2697" s="26">
        <v>63960.84</v>
      </c>
      <c r="X2697" s="27">
        <v>-15823.62000000001</v>
      </c>
      <c r="Y2697" s="28">
        <v>-0.19832959952351634</v>
      </c>
      <c r="Z2697" s="29">
        <v>4346.21</v>
      </c>
      <c r="AA2697" s="29">
        <v>90</v>
      </c>
      <c r="AB2697" s="30">
        <v>-4256.21</v>
      </c>
      <c r="AC2697" s="32">
        <v>-0.97929230294900615</v>
      </c>
      <c r="AD2697" s="26">
        <v>5781.8</v>
      </c>
      <c r="AE2697" s="26">
        <v>0</v>
      </c>
      <c r="AF2697" s="27">
        <v>-5781.8</v>
      </c>
      <c r="AG2697" s="33">
        <v>-1</v>
      </c>
      <c r="AH2697" s="34">
        <v>256</v>
      </c>
      <c r="AI2697" s="34">
        <v>309</v>
      </c>
      <c r="AJ2697" s="34">
        <v>53</v>
      </c>
      <c r="AK2697" s="32">
        <v>0.20703125</v>
      </c>
      <c r="AL2697" s="35">
        <v>43634.041655092595</v>
      </c>
      <c r="AM2697" s="16"/>
    </row>
    <row r="2698" spans="1:39" ht="49.5" hidden="1" x14ac:dyDescent="0.25">
      <c r="A2698" s="25" t="s">
        <v>571</v>
      </c>
      <c r="B2698" s="25" t="s">
        <v>1040</v>
      </c>
      <c r="C2698" s="39">
        <v>453237</v>
      </c>
      <c r="D2698" s="25" t="s">
        <v>3042</v>
      </c>
      <c r="E2698" s="25" t="s">
        <v>53</v>
      </c>
      <c r="F2698" s="25" t="s">
        <v>54</v>
      </c>
      <c r="G2698" s="25" t="s">
        <v>289</v>
      </c>
      <c r="H2698" s="17"/>
      <c r="I2698" s="17"/>
      <c r="J2698" s="25" t="s">
        <v>576</v>
      </c>
      <c r="K2698" s="25" t="s">
        <v>65</v>
      </c>
      <c r="L2698" s="25" t="s">
        <v>577</v>
      </c>
      <c r="M2698" s="25" t="s">
        <v>2831</v>
      </c>
      <c r="N2698" s="26">
        <v>819759.31</v>
      </c>
      <c r="O2698" s="26">
        <v>833871</v>
      </c>
      <c r="P2698" s="27">
        <v>14111.689999999944</v>
      </c>
      <c r="Q2698" s="28">
        <v>1.7214430904114945E-2</v>
      </c>
      <c r="R2698" s="29">
        <v>20750</v>
      </c>
      <c r="S2698" s="29">
        <v>79528</v>
      </c>
      <c r="T2698" s="30">
        <v>58778</v>
      </c>
      <c r="U2698" s="31">
        <v>2.8326746987951807</v>
      </c>
      <c r="V2698" s="26">
        <v>7692.31</v>
      </c>
      <c r="W2698" s="26">
        <v>1566</v>
      </c>
      <c r="X2698" s="27">
        <v>-6126.31</v>
      </c>
      <c r="Y2698" s="28">
        <v>-0.79642006107398167</v>
      </c>
      <c r="Z2698" s="29">
        <v>2073</v>
      </c>
      <c r="AA2698" s="29">
        <v>0</v>
      </c>
      <c r="AB2698" s="30">
        <v>-2073</v>
      </c>
      <c r="AC2698" s="32">
        <v>-1</v>
      </c>
      <c r="AD2698" s="26">
        <v>789244</v>
      </c>
      <c r="AE2698" s="26">
        <v>752777</v>
      </c>
      <c r="AF2698" s="27">
        <v>-36467</v>
      </c>
      <c r="AG2698" s="33">
        <v>-4.6204975900988793E-2</v>
      </c>
      <c r="AH2698" s="34">
        <v>262</v>
      </c>
      <c r="AI2698" s="34">
        <v>209.5</v>
      </c>
      <c r="AJ2698" s="34">
        <v>-52.5</v>
      </c>
      <c r="AK2698" s="32">
        <v>-0.20038167938931298</v>
      </c>
      <c r="AL2698" s="35">
        <v>43818.041655092595</v>
      </c>
      <c r="AM2698" s="16"/>
    </row>
    <row r="2699" spans="1:39" ht="57.75" hidden="1" x14ac:dyDescent="0.25">
      <c r="A2699" s="25" t="s">
        <v>571</v>
      </c>
      <c r="B2699" s="25" t="s">
        <v>1040</v>
      </c>
      <c r="C2699" s="39">
        <v>453252</v>
      </c>
      <c r="D2699" s="25" t="s">
        <v>2893</v>
      </c>
      <c r="E2699" s="25" t="s">
        <v>53</v>
      </c>
      <c r="F2699" s="25" t="s">
        <v>54</v>
      </c>
      <c r="G2699" s="25" t="s">
        <v>289</v>
      </c>
      <c r="H2699" s="17"/>
      <c r="I2699" s="17"/>
      <c r="J2699" s="25" t="s">
        <v>145</v>
      </c>
      <c r="K2699" s="25" t="s">
        <v>65</v>
      </c>
      <c r="L2699" s="25" t="s">
        <v>709</v>
      </c>
      <c r="M2699" s="25" t="s">
        <v>596</v>
      </c>
      <c r="N2699" s="26">
        <v>461049.93</v>
      </c>
      <c r="O2699" s="26">
        <v>399073.91</v>
      </c>
      <c r="P2699" s="27">
        <v>-61976.020000000019</v>
      </c>
      <c r="Q2699" s="28">
        <v>-0.13442366209664108</v>
      </c>
      <c r="R2699" s="29">
        <v>16055.8</v>
      </c>
      <c r="S2699" s="29">
        <v>29370.98</v>
      </c>
      <c r="T2699" s="30">
        <v>13315.18</v>
      </c>
      <c r="U2699" s="31">
        <v>0.82930654342978871</v>
      </c>
      <c r="V2699" s="26">
        <v>127314.29</v>
      </c>
      <c r="W2699" s="26">
        <v>139761.22</v>
      </c>
      <c r="X2699" s="27">
        <v>12446.930000000008</v>
      </c>
      <c r="Y2699" s="28">
        <v>9.7765380461219298E-2</v>
      </c>
      <c r="Z2699" s="29">
        <v>0</v>
      </c>
      <c r="AA2699" s="29">
        <v>0</v>
      </c>
      <c r="AB2699" s="30">
        <v>0</v>
      </c>
      <c r="AC2699" s="19"/>
      <c r="AD2699" s="26">
        <v>317679.84000000003</v>
      </c>
      <c r="AE2699" s="26">
        <v>226173.06</v>
      </c>
      <c r="AF2699" s="27">
        <v>-91506.780000000028</v>
      </c>
      <c r="AG2699" s="33">
        <v>-0.28804717353169157</v>
      </c>
      <c r="AH2699" s="34">
        <v>3.5999999999999943</v>
      </c>
      <c r="AI2699" s="34">
        <v>82</v>
      </c>
      <c r="AJ2699" s="34">
        <v>78.400000000000006</v>
      </c>
      <c r="AK2699" s="32">
        <v>21.777777777777814</v>
      </c>
      <c r="AL2699" s="35">
        <v>43774.041655092595</v>
      </c>
      <c r="AM2699" s="16"/>
    </row>
    <row r="2700" spans="1:39" ht="57.75" hidden="1" x14ac:dyDescent="0.25">
      <c r="A2700" s="25" t="s">
        <v>571</v>
      </c>
      <c r="B2700" s="25" t="s">
        <v>1040</v>
      </c>
      <c r="C2700" s="39">
        <v>453255</v>
      </c>
      <c r="D2700" s="25" t="s">
        <v>2736</v>
      </c>
      <c r="E2700" s="25" t="s">
        <v>53</v>
      </c>
      <c r="F2700" s="25" t="s">
        <v>54</v>
      </c>
      <c r="G2700" s="25" t="s">
        <v>289</v>
      </c>
      <c r="H2700" s="17"/>
      <c r="I2700" s="17"/>
      <c r="J2700" s="25" t="s">
        <v>64</v>
      </c>
      <c r="K2700" s="25" t="s">
        <v>65</v>
      </c>
      <c r="L2700" s="25" t="s">
        <v>146</v>
      </c>
      <c r="M2700" s="25" t="s">
        <v>2737</v>
      </c>
      <c r="N2700" s="26">
        <v>536819.82999999996</v>
      </c>
      <c r="O2700" s="26">
        <v>530521.63</v>
      </c>
      <c r="P2700" s="27">
        <v>-6298.1999999999534</v>
      </c>
      <c r="Q2700" s="28">
        <v>-1.1732427991715496E-2</v>
      </c>
      <c r="R2700" s="29">
        <v>148832.5</v>
      </c>
      <c r="S2700" s="29">
        <v>18352.68</v>
      </c>
      <c r="T2700" s="30">
        <v>-130479.82</v>
      </c>
      <c r="U2700" s="31">
        <v>-0.87668902961382766</v>
      </c>
      <c r="V2700" s="26">
        <v>125035.91</v>
      </c>
      <c r="W2700" s="26">
        <v>71454.39</v>
      </c>
      <c r="X2700" s="27">
        <v>-53581.520000000004</v>
      </c>
      <c r="Y2700" s="28">
        <v>-0.42852905217389148</v>
      </c>
      <c r="Z2700" s="29">
        <v>70071.42</v>
      </c>
      <c r="AA2700" s="29">
        <v>0</v>
      </c>
      <c r="AB2700" s="30">
        <v>-70071.42</v>
      </c>
      <c r="AC2700" s="32">
        <v>-1</v>
      </c>
      <c r="AD2700" s="26">
        <v>192880</v>
      </c>
      <c r="AE2700" s="26">
        <v>157763.63</v>
      </c>
      <c r="AF2700" s="27">
        <v>-35116.369999999995</v>
      </c>
      <c r="AG2700" s="33">
        <v>-0.18206330360846121</v>
      </c>
      <c r="AH2700" s="34">
        <v>1655</v>
      </c>
      <c r="AI2700" s="34">
        <v>2038.5</v>
      </c>
      <c r="AJ2700" s="34">
        <v>383.5</v>
      </c>
      <c r="AK2700" s="32">
        <v>0.23172205438066465</v>
      </c>
      <c r="AL2700" s="35">
        <v>43647.041655092595</v>
      </c>
      <c r="AM2700" s="16"/>
    </row>
    <row r="2701" spans="1:39" ht="33" hidden="1" x14ac:dyDescent="0.25">
      <c r="A2701" s="25" t="s">
        <v>571</v>
      </c>
      <c r="B2701" s="25" t="s">
        <v>1040</v>
      </c>
      <c r="C2701" s="39">
        <v>453259</v>
      </c>
      <c r="D2701" s="25" t="s">
        <v>2928</v>
      </c>
      <c r="E2701" s="25" t="s">
        <v>53</v>
      </c>
      <c r="F2701" s="25" t="s">
        <v>54</v>
      </c>
      <c r="G2701" s="25" t="s">
        <v>289</v>
      </c>
      <c r="H2701" s="17"/>
      <c r="I2701" s="17"/>
      <c r="J2701" s="25" t="s">
        <v>586</v>
      </c>
      <c r="K2701" s="25" t="s">
        <v>65</v>
      </c>
      <c r="L2701" s="25" t="s">
        <v>589</v>
      </c>
      <c r="M2701" s="25" t="s">
        <v>67</v>
      </c>
      <c r="N2701" s="26">
        <v>101488.12</v>
      </c>
      <c r="O2701" s="26">
        <v>68247.12</v>
      </c>
      <c r="P2701" s="27">
        <v>-33241</v>
      </c>
      <c r="Q2701" s="28">
        <v>-0.32753587316426791</v>
      </c>
      <c r="R2701" s="29">
        <v>13021.68</v>
      </c>
      <c r="S2701" s="29">
        <v>432.27</v>
      </c>
      <c r="T2701" s="30">
        <v>-12589.41</v>
      </c>
      <c r="U2701" s="31">
        <v>-0.9668038225482426</v>
      </c>
      <c r="V2701" s="26">
        <v>55746.01</v>
      </c>
      <c r="W2701" s="26">
        <v>44743.81</v>
      </c>
      <c r="X2701" s="27">
        <v>-11002.200000000004</v>
      </c>
      <c r="Y2701" s="28">
        <v>-0.19736300409661614</v>
      </c>
      <c r="Z2701" s="29">
        <v>3776.85</v>
      </c>
      <c r="AA2701" s="29">
        <v>0</v>
      </c>
      <c r="AB2701" s="30">
        <v>-3776.85</v>
      </c>
      <c r="AC2701" s="32">
        <v>-1</v>
      </c>
      <c r="AD2701" s="26">
        <v>21422.98</v>
      </c>
      <c r="AE2701" s="26">
        <v>0</v>
      </c>
      <c r="AF2701" s="27">
        <v>-21422.98</v>
      </c>
      <c r="AG2701" s="33">
        <v>-1</v>
      </c>
      <c r="AH2701" s="34">
        <v>174</v>
      </c>
      <c r="AI2701" s="34">
        <v>189.5</v>
      </c>
      <c r="AJ2701" s="34">
        <v>15.5</v>
      </c>
      <c r="AK2701" s="32">
        <v>8.9080459770114945E-2</v>
      </c>
      <c r="AL2701" s="35">
        <v>43566.041655092595</v>
      </c>
      <c r="AM2701" s="16"/>
    </row>
    <row r="2702" spans="1:39" ht="49.5" hidden="1" x14ac:dyDescent="0.25">
      <c r="A2702" s="25" t="s">
        <v>571</v>
      </c>
      <c r="B2702" s="25" t="s">
        <v>51</v>
      </c>
      <c r="C2702" s="39">
        <v>453263</v>
      </c>
      <c r="D2702" s="25" t="s">
        <v>3524</v>
      </c>
      <c r="E2702" s="25" t="s">
        <v>53</v>
      </c>
      <c r="F2702" s="25" t="s">
        <v>54</v>
      </c>
      <c r="G2702" s="25" t="s">
        <v>79</v>
      </c>
      <c r="H2702" s="25" t="s">
        <v>56</v>
      </c>
      <c r="I2702" s="25" t="s">
        <v>56</v>
      </c>
      <c r="J2702" s="25" t="s">
        <v>576</v>
      </c>
      <c r="K2702" s="25" t="s">
        <v>65</v>
      </c>
      <c r="L2702" s="25" t="s">
        <v>611</v>
      </c>
      <c r="M2702" s="25" t="s">
        <v>578</v>
      </c>
      <c r="N2702" s="26">
        <v>236553.52</v>
      </c>
      <c r="O2702" s="26">
        <v>231658.92</v>
      </c>
      <c r="P2702" s="27">
        <v>-4894.5999999999767</v>
      </c>
      <c r="Q2702" s="28">
        <v>-2.069130064097113E-2</v>
      </c>
      <c r="R2702" s="29">
        <v>45766.26</v>
      </c>
      <c r="S2702" s="29">
        <v>29748.26</v>
      </c>
      <c r="T2702" s="30">
        <v>-16018.000000000004</v>
      </c>
      <c r="U2702" s="31">
        <v>-0.34999582661987244</v>
      </c>
      <c r="V2702" s="26">
        <v>27297.38</v>
      </c>
      <c r="W2702" s="26">
        <v>40791.78</v>
      </c>
      <c r="X2702" s="27">
        <v>13494.399999999998</v>
      </c>
      <c r="Y2702" s="28">
        <v>0.49434780920366705</v>
      </c>
      <c r="Z2702" s="29">
        <v>4093.76</v>
      </c>
      <c r="AA2702" s="29">
        <v>2401.5</v>
      </c>
      <c r="AB2702" s="30">
        <v>-1692.2600000000002</v>
      </c>
      <c r="AC2702" s="32">
        <v>-0.41337547877745645</v>
      </c>
      <c r="AD2702" s="26">
        <v>159396.12</v>
      </c>
      <c r="AE2702" s="26">
        <v>133702.38</v>
      </c>
      <c r="AF2702" s="27">
        <v>-25693.739999999991</v>
      </c>
      <c r="AG2702" s="33">
        <v>-0.16119426244503313</v>
      </c>
      <c r="AH2702" s="34">
        <v>205.48000000000002</v>
      </c>
      <c r="AI2702" s="34">
        <v>148</v>
      </c>
      <c r="AJ2702" s="34">
        <v>-57.480000000000018</v>
      </c>
      <c r="AK2702" s="32">
        <v>-0.27973525403932264</v>
      </c>
      <c r="AL2702" s="35">
        <v>44351.041666666664</v>
      </c>
      <c r="AM2702" s="16"/>
    </row>
    <row r="2703" spans="1:39" ht="49.5" hidden="1" x14ac:dyDescent="0.25">
      <c r="A2703" s="25" t="s">
        <v>571</v>
      </c>
      <c r="B2703" s="25" t="s">
        <v>1043</v>
      </c>
      <c r="C2703" s="39">
        <v>453264</v>
      </c>
      <c r="D2703" s="25" t="s">
        <v>3212</v>
      </c>
      <c r="E2703" s="25" t="s">
        <v>53</v>
      </c>
      <c r="F2703" s="25" t="s">
        <v>54</v>
      </c>
      <c r="G2703" s="25" t="s">
        <v>289</v>
      </c>
      <c r="H2703" s="17"/>
      <c r="I2703" s="17"/>
      <c r="J2703" s="25" t="s">
        <v>85</v>
      </c>
      <c r="K2703" s="25" t="s">
        <v>65</v>
      </c>
      <c r="L2703" s="25" t="s">
        <v>1045</v>
      </c>
      <c r="M2703" s="25" t="s">
        <v>2753</v>
      </c>
      <c r="N2703" s="26">
        <v>29391.35</v>
      </c>
      <c r="O2703" s="26">
        <v>183238.38</v>
      </c>
      <c r="P2703" s="27">
        <v>153847.03</v>
      </c>
      <c r="Q2703" s="28">
        <v>5.2344322394173801</v>
      </c>
      <c r="R2703" s="29">
        <v>15786.57</v>
      </c>
      <c r="S2703" s="29">
        <v>11896.28</v>
      </c>
      <c r="T2703" s="30">
        <v>-3890.2899999999991</v>
      </c>
      <c r="U2703" s="31">
        <v>-0.24643035187504309</v>
      </c>
      <c r="V2703" s="26">
        <v>7788.83</v>
      </c>
      <c r="W2703" s="26">
        <v>4241.37</v>
      </c>
      <c r="X2703" s="27">
        <v>-3547.46</v>
      </c>
      <c r="Y2703" s="28">
        <v>-0.45545479873100325</v>
      </c>
      <c r="Z2703" s="29">
        <v>2315.9499999999998</v>
      </c>
      <c r="AA2703" s="29">
        <v>3134.32</v>
      </c>
      <c r="AB2703" s="30">
        <v>818.37000000000035</v>
      </c>
      <c r="AC2703" s="32">
        <v>0.35336255100498731</v>
      </c>
      <c r="AD2703" s="26">
        <v>3500</v>
      </c>
      <c r="AE2703" s="26">
        <v>288.39999999999998</v>
      </c>
      <c r="AF2703" s="27">
        <v>-3211.6</v>
      </c>
      <c r="AG2703" s="33">
        <v>-0.91759999999999997</v>
      </c>
      <c r="AH2703" s="34">
        <v>239.82</v>
      </c>
      <c r="AI2703" s="34">
        <v>100.5</v>
      </c>
      <c r="AJ2703" s="34">
        <v>-139.32</v>
      </c>
      <c r="AK2703" s="32">
        <v>-0.58093570177633225</v>
      </c>
      <c r="AL2703" s="35">
        <v>44139.041666666664</v>
      </c>
      <c r="AM2703" s="16"/>
    </row>
    <row r="2704" spans="1:39" ht="57.75" hidden="1" x14ac:dyDescent="0.25">
      <c r="A2704" s="25" t="s">
        <v>571</v>
      </c>
      <c r="B2704" s="25" t="s">
        <v>1040</v>
      </c>
      <c r="C2704" s="39">
        <v>453266</v>
      </c>
      <c r="D2704" s="25" t="s">
        <v>2898</v>
      </c>
      <c r="E2704" s="25" t="s">
        <v>53</v>
      </c>
      <c r="F2704" s="25" t="s">
        <v>54</v>
      </c>
      <c r="G2704" s="25" t="s">
        <v>289</v>
      </c>
      <c r="H2704" s="25" t="s">
        <v>56</v>
      </c>
      <c r="I2704" s="25" t="s">
        <v>56</v>
      </c>
      <c r="J2704" s="25" t="s">
        <v>145</v>
      </c>
      <c r="K2704" s="25" t="s">
        <v>65</v>
      </c>
      <c r="L2704" s="25" t="s">
        <v>709</v>
      </c>
      <c r="M2704" s="25" t="s">
        <v>574</v>
      </c>
      <c r="N2704" s="26">
        <v>18403.89</v>
      </c>
      <c r="O2704" s="26">
        <v>13155.39</v>
      </c>
      <c r="P2704" s="27">
        <v>-5248.5</v>
      </c>
      <c r="Q2704" s="28">
        <v>-0.28518427354216963</v>
      </c>
      <c r="R2704" s="29">
        <v>9978.94</v>
      </c>
      <c r="S2704" s="29">
        <v>4360.9799999999996</v>
      </c>
      <c r="T2704" s="30">
        <v>-5617.9600000000009</v>
      </c>
      <c r="U2704" s="31">
        <v>-0.56298163933243417</v>
      </c>
      <c r="V2704" s="26">
        <v>5086.57</v>
      </c>
      <c r="W2704" s="26">
        <v>5070.41</v>
      </c>
      <c r="X2704" s="27">
        <v>-16.159999999999854</v>
      </c>
      <c r="Y2704" s="28">
        <v>-3.1769935339531069E-3</v>
      </c>
      <c r="Z2704" s="29">
        <v>1808.29</v>
      </c>
      <c r="AA2704" s="29">
        <v>2004</v>
      </c>
      <c r="AB2704" s="30">
        <v>195.71000000000004</v>
      </c>
      <c r="AC2704" s="32">
        <v>0.10822932162429701</v>
      </c>
      <c r="AD2704" s="26">
        <v>1530.09</v>
      </c>
      <c r="AE2704" s="26">
        <v>1720</v>
      </c>
      <c r="AF2704" s="27">
        <v>189.91000000000008</v>
      </c>
      <c r="AG2704" s="33">
        <v>0.1241168820134764</v>
      </c>
      <c r="AH2704" s="34">
        <v>88.25</v>
      </c>
      <c r="AI2704" s="34">
        <v>67</v>
      </c>
      <c r="AJ2704" s="34">
        <v>-21.25</v>
      </c>
      <c r="AK2704" s="32">
        <v>-0.24079320113314448</v>
      </c>
      <c r="AL2704" s="35">
        <v>43700.041655092595</v>
      </c>
      <c r="AM2704" s="16"/>
    </row>
    <row r="2705" spans="1:39" ht="41.25" hidden="1" x14ac:dyDescent="0.25">
      <c r="A2705" s="25" t="s">
        <v>571</v>
      </c>
      <c r="B2705" s="25" t="s">
        <v>1040</v>
      </c>
      <c r="C2705" s="39">
        <v>453267</v>
      </c>
      <c r="D2705" s="25" t="s">
        <v>3024</v>
      </c>
      <c r="E2705" s="25" t="s">
        <v>53</v>
      </c>
      <c r="F2705" s="25" t="s">
        <v>54</v>
      </c>
      <c r="G2705" s="25" t="s">
        <v>289</v>
      </c>
      <c r="H2705" s="17"/>
      <c r="I2705" s="17"/>
      <c r="J2705" s="25" t="s">
        <v>70</v>
      </c>
      <c r="K2705" s="25" t="s">
        <v>65</v>
      </c>
      <c r="L2705" s="25" t="s">
        <v>71</v>
      </c>
      <c r="M2705" s="25" t="s">
        <v>67</v>
      </c>
      <c r="N2705" s="26">
        <v>109478.51</v>
      </c>
      <c r="O2705" s="26">
        <v>123531.84</v>
      </c>
      <c r="P2705" s="27">
        <v>14053.330000000002</v>
      </c>
      <c r="Q2705" s="28">
        <v>0.12836610582296015</v>
      </c>
      <c r="R2705" s="29">
        <v>12573.46</v>
      </c>
      <c r="S2705" s="29">
        <v>11091.73</v>
      </c>
      <c r="T2705" s="30">
        <v>-1481.7299999999996</v>
      </c>
      <c r="U2705" s="31">
        <v>-0.11784584354664505</v>
      </c>
      <c r="V2705" s="26">
        <v>72450</v>
      </c>
      <c r="W2705" s="26">
        <v>65649.84</v>
      </c>
      <c r="X2705" s="27">
        <v>-6800.1600000000035</v>
      </c>
      <c r="Y2705" s="28">
        <v>-9.3860041407867537E-2</v>
      </c>
      <c r="Z2705" s="29">
        <v>3603.6</v>
      </c>
      <c r="AA2705" s="29">
        <v>2901.29</v>
      </c>
      <c r="AB2705" s="30">
        <v>-702.31</v>
      </c>
      <c r="AC2705" s="32">
        <v>-0.19489121989121988</v>
      </c>
      <c r="AD2705" s="26">
        <v>15750</v>
      </c>
      <c r="AE2705" s="26">
        <v>911.85</v>
      </c>
      <c r="AF2705" s="27">
        <v>-14838.15</v>
      </c>
      <c r="AG2705" s="33">
        <v>-0.94210476190476189</v>
      </c>
      <c r="AH2705" s="34">
        <v>188</v>
      </c>
      <c r="AI2705" s="34">
        <v>226.25</v>
      </c>
      <c r="AJ2705" s="34">
        <v>38.25</v>
      </c>
      <c r="AK2705" s="32">
        <v>0.20345744680851063</v>
      </c>
      <c r="AL2705" s="35">
        <v>43803.041655092595</v>
      </c>
      <c r="AM2705" s="16"/>
    </row>
    <row r="2706" spans="1:39" ht="49.5" hidden="1" x14ac:dyDescent="0.25">
      <c r="A2706" s="25" t="s">
        <v>571</v>
      </c>
      <c r="B2706" s="25" t="s">
        <v>1043</v>
      </c>
      <c r="C2706" s="39">
        <v>453268</v>
      </c>
      <c r="D2706" s="25" t="s">
        <v>3007</v>
      </c>
      <c r="E2706" s="25" t="s">
        <v>53</v>
      </c>
      <c r="F2706" s="25" t="s">
        <v>54</v>
      </c>
      <c r="G2706" s="25" t="s">
        <v>289</v>
      </c>
      <c r="H2706" s="25" t="s">
        <v>56</v>
      </c>
      <c r="I2706" s="25" t="s">
        <v>56</v>
      </c>
      <c r="J2706" s="25" t="s">
        <v>70</v>
      </c>
      <c r="K2706" s="25" t="s">
        <v>65</v>
      </c>
      <c r="L2706" s="25" t="s">
        <v>1045</v>
      </c>
      <c r="M2706" s="25" t="s">
        <v>582</v>
      </c>
      <c r="N2706" s="26">
        <v>166037.98000000001</v>
      </c>
      <c r="O2706" s="26">
        <v>182101.84</v>
      </c>
      <c r="P2706" s="27">
        <v>16063.859999999986</v>
      </c>
      <c r="Q2706" s="28">
        <v>9.6748105463581188E-2</v>
      </c>
      <c r="R2706" s="29">
        <v>11273.22</v>
      </c>
      <c r="S2706" s="29">
        <v>13979.31</v>
      </c>
      <c r="T2706" s="30">
        <v>2706.09</v>
      </c>
      <c r="U2706" s="31">
        <v>0.24004587863982077</v>
      </c>
      <c r="V2706" s="26">
        <v>95875.5</v>
      </c>
      <c r="W2706" s="26">
        <v>91080.9</v>
      </c>
      <c r="X2706" s="27">
        <v>-4794.6000000000058</v>
      </c>
      <c r="Y2706" s="28">
        <v>-5.0008604909492056E-2</v>
      </c>
      <c r="Z2706" s="29">
        <v>2402.4</v>
      </c>
      <c r="AA2706" s="29">
        <v>914.84</v>
      </c>
      <c r="AB2706" s="30">
        <v>-1487.56</v>
      </c>
      <c r="AC2706" s="32">
        <v>-0.6191974691974691</v>
      </c>
      <c r="AD2706" s="26">
        <v>52426.76</v>
      </c>
      <c r="AE2706" s="26">
        <v>61282.65</v>
      </c>
      <c r="AF2706" s="27">
        <v>8855.89</v>
      </c>
      <c r="AG2706" s="33">
        <v>0.16891926947230765</v>
      </c>
      <c r="AH2706" s="34">
        <v>164</v>
      </c>
      <c r="AI2706" s="34">
        <v>184.25</v>
      </c>
      <c r="AJ2706" s="34">
        <v>20.25</v>
      </c>
      <c r="AK2706" s="32">
        <v>0.12347560975609756</v>
      </c>
      <c r="AL2706" s="35">
        <v>44147.041666666664</v>
      </c>
      <c r="AM2706" s="16"/>
    </row>
    <row r="2707" spans="1:39" ht="57.75" hidden="1" x14ac:dyDescent="0.25">
      <c r="A2707" s="25" t="s">
        <v>571</v>
      </c>
      <c r="B2707" s="25" t="s">
        <v>1040</v>
      </c>
      <c r="C2707" s="39">
        <v>453275</v>
      </c>
      <c r="D2707" s="25" t="s">
        <v>2872</v>
      </c>
      <c r="E2707" s="25" t="s">
        <v>53</v>
      </c>
      <c r="F2707" s="25" t="s">
        <v>54</v>
      </c>
      <c r="G2707" s="25" t="s">
        <v>90</v>
      </c>
      <c r="H2707" s="25" t="s">
        <v>56</v>
      </c>
      <c r="I2707" s="25" t="s">
        <v>56</v>
      </c>
      <c r="J2707" s="25" t="s">
        <v>85</v>
      </c>
      <c r="K2707" s="25" t="s">
        <v>65</v>
      </c>
      <c r="L2707" s="25" t="s">
        <v>625</v>
      </c>
      <c r="M2707" s="25" t="s">
        <v>67</v>
      </c>
      <c r="N2707" s="26">
        <v>20016</v>
      </c>
      <c r="O2707" s="26">
        <v>18973.61</v>
      </c>
      <c r="P2707" s="27">
        <v>-1042.3899999999994</v>
      </c>
      <c r="Q2707" s="28">
        <v>-5.2077837729816119E-2</v>
      </c>
      <c r="R2707" s="29">
        <v>6142</v>
      </c>
      <c r="S2707" s="29">
        <v>5124.28</v>
      </c>
      <c r="T2707" s="30">
        <v>-1017.7200000000003</v>
      </c>
      <c r="U2707" s="31">
        <v>-0.16569846955389128</v>
      </c>
      <c r="V2707" s="26">
        <v>881</v>
      </c>
      <c r="W2707" s="26">
        <v>433</v>
      </c>
      <c r="X2707" s="27">
        <v>-448</v>
      </c>
      <c r="Y2707" s="28">
        <v>-0.50851305334846764</v>
      </c>
      <c r="Z2707" s="29">
        <v>1386</v>
      </c>
      <c r="AA2707" s="29">
        <v>0</v>
      </c>
      <c r="AB2707" s="30">
        <v>-1386</v>
      </c>
      <c r="AC2707" s="32">
        <v>-1</v>
      </c>
      <c r="AD2707" s="26">
        <v>11607</v>
      </c>
      <c r="AE2707" s="26">
        <v>0</v>
      </c>
      <c r="AF2707" s="27">
        <v>-11607</v>
      </c>
      <c r="AG2707" s="33">
        <v>-1</v>
      </c>
      <c r="AH2707" s="34">
        <v>82</v>
      </c>
      <c r="AI2707" s="34">
        <v>95.75</v>
      </c>
      <c r="AJ2707" s="34">
        <v>13.75</v>
      </c>
      <c r="AK2707" s="32">
        <v>0.1676829268292683</v>
      </c>
      <c r="AL2707" s="35">
        <v>43598.999988425923</v>
      </c>
      <c r="AM2707" s="16"/>
    </row>
    <row r="2708" spans="1:39" ht="41.25" hidden="1" x14ac:dyDescent="0.25">
      <c r="A2708" s="25" t="s">
        <v>571</v>
      </c>
      <c r="B2708" s="25" t="s">
        <v>1043</v>
      </c>
      <c r="C2708" s="39">
        <v>453276</v>
      </c>
      <c r="D2708" s="25" t="s">
        <v>3216</v>
      </c>
      <c r="E2708" s="25" t="s">
        <v>53</v>
      </c>
      <c r="F2708" s="25" t="s">
        <v>54</v>
      </c>
      <c r="G2708" s="25" t="s">
        <v>289</v>
      </c>
      <c r="H2708" s="17"/>
      <c r="I2708" s="17"/>
      <c r="J2708" s="25" t="s">
        <v>85</v>
      </c>
      <c r="K2708" s="25" t="s">
        <v>65</v>
      </c>
      <c r="L2708" s="25" t="s">
        <v>1045</v>
      </c>
      <c r="M2708" s="25" t="s">
        <v>67</v>
      </c>
      <c r="N2708" s="26">
        <v>315394.95</v>
      </c>
      <c r="O2708" s="26">
        <v>289736.2</v>
      </c>
      <c r="P2708" s="27">
        <v>-25658.75</v>
      </c>
      <c r="Q2708" s="28">
        <v>-8.1354346352089657E-2</v>
      </c>
      <c r="R2708" s="29">
        <v>23217.51</v>
      </c>
      <c r="S2708" s="29">
        <v>15302.21</v>
      </c>
      <c r="T2708" s="30">
        <v>-7915.2999999999993</v>
      </c>
      <c r="U2708" s="31">
        <v>-0.34091941814604582</v>
      </c>
      <c r="V2708" s="26">
        <v>1955.13</v>
      </c>
      <c r="W2708" s="26">
        <v>1517.01</v>
      </c>
      <c r="X2708" s="27">
        <v>-438.12000000000012</v>
      </c>
      <c r="Y2708" s="28">
        <v>-0.22408740083779599</v>
      </c>
      <c r="Z2708" s="29">
        <v>1440.03</v>
      </c>
      <c r="AA2708" s="29">
        <v>0</v>
      </c>
      <c r="AB2708" s="30">
        <v>-1440.03</v>
      </c>
      <c r="AC2708" s="32">
        <v>-1</v>
      </c>
      <c r="AD2708" s="26">
        <v>288782.28000000003</v>
      </c>
      <c r="AE2708" s="26">
        <v>48.45</v>
      </c>
      <c r="AF2708" s="27">
        <v>-288733.83</v>
      </c>
      <c r="AG2708" s="33">
        <v>-0.99983222654797232</v>
      </c>
      <c r="AH2708" s="34">
        <v>199.2</v>
      </c>
      <c r="AI2708" s="34">
        <v>176</v>
      </c>
      <c r="AJ2708" s="34">
        <v>-23.199999999999989</v>
      </c>
      <c r="AK2708" s="32">
        <v>-0.11646586345381521</v>
      </c>
      <c r="AL2708" s="35">
        <v>43979</v>
      </c>
      <c r="AM2708" s="16"/>
    </row>
    <row r="2709" spans="1:39" ht="24.75" hidden="1" x14ac:dyDescent="0.25">
      <c r="A2709" s="25" t="s">
        <v>571</v>
      </c>
      <c r="B2709" s="25" t="s">
        <v>1040</v>
      </c>
      <c r="C2709" s="39">
        <v>453277</v>
      </c>
      <c r="D2709" s="25" t="s">
        <v>3304</v>
      </c>
      <c r="E2709" s="25" t="s">
        <v>53</v>
      </c>
      <c r="F2709" s="25" t="s">
        <v>54</v>
      </c>
      <c r="G2709" s="25" t="s">
        <v>289</v>
      </c>
      <c r="H2709" s="17"/>
      <c r="I2709" s="17"/>
      <c r="J2709" s="25" t="s">
        <v>64</v>
      </c>
      <c r="K2709" s="25" t="s">
        <v>65</v>
      </c>
      <c r="L2709" s="25" t="s">
        <v>66</v>
      </c>
      <c r="M2709" s="25" t="s">
        <v>574</v>
      </c>
      <c r="N2709" s="26">
        <v>23262.98</v>
      </c>
      <c r="O2709" s="26">
        <v>25173</v>
      </c>
      <c r="P2709" s="27">
        <v>1910.0200000000004</v>
      </c>
      <c r="Q2709" s="28">
        <v>8.2105559992743854E-2</v>
      </c>
      <c r="R2709" s="29">
        <v>3455.49</v>
      </c>
      <c r="S2709" s="29">
        <v>3818</v>
      </c>
      <c r="T2709" s="30">
        <v>362.51000000000022</v>
      </c>
      <c r="U2709" s="31">
        <v>0.10490842109223301</v>
      </c>
      <c r="V2709" s="26">
        <v>3982.73</v>
      </c>
      <c r="W2709" s="26">
        <v>1847</v>
      </c>
      <c r="X2709" s="27">
        <v>-2135.73</v>
      </c>
      <c r="Y2709" s="28">
        <v>-0.53624774965915345</v>
      </c>
      <c r="Z2709" s="29">
        <v>510.36</v>
      </c>
      <c r="AA2709" s="29">
        <v>357</v>
      </c>
      <c r="AB2709" s="30">
        <v>-153.36000000000001</v>
      </c>
      <c r="AC2709" s="32">
        <v>-0.30049376910416181</v>
      </c>
      <c r="AD2709" s="26">
        <v>15314.4</v>
      </c>
      <c r="AE2709" s="26">
        <v>19151</v>
      </c>
      <c r="AF2709" s="27">
        <v>3836.6000000000004</v>
      </c>
      <c r="AG2709" s="33">
        <v>0.25052238416131228</v>
      </c>
      <c r="AH2709" s="34">
        <v>34</v>
      </c>
      <c r="AI2709" s="34">
        <v>20.5</v>
      </c>
      <c r="AJ2709" s="34">
        <v>-13.5</v>
      </c>
      <c r="AK2709" s="32">
        <v>-0.39705882352941174</v>
      </c>
      <c r="AL2709" s="35">
        <v>43756.041655092595</v>
      </c>
      <c r="AM2709" s="16"/>
    </row>
    <row r="2710" spans="1:39" ht="41.25" hidden="1" x14ac:dyDescent="0.25">
      <c r="A2710" s="25" t="s">
        <v>571</v>
      </c>
      <c r="B2710" s="25" t="s">
        <v>1040</v>
      </c>
      <c r="C2710" s="39">
        <v>453284</v>
      </c>
      <c r="D2710" s="25" t="s">
        <v>2882</v>
      </c>
      <c r="E2710" s="25" t="s">
        <v>53</v>
      </c>
      <c r="F2710" s="25" t="s">
        <v>54</v>
      </c>
      <c r="G2710" s="25" t="s">
        <v>289</v>
      </c>
      <c r="H2710" s="17"/>
      <c r="I2710" s="17"/>
      <c r="J2710" s="25" t="s">
        <v>586</v>
      </c>
      <c r="K2710" s="25" t="s">
        <v>65</v>
      </c>
      <c r="L2710" s="25" t="s">
        <v>586</v>
      </c>
      <c r="M2710" s="25" t="s">
        <v>67</v>
      </c>
      <c r="N2710" s="26">
        <v>134527</v>
      </c>
      <c r="O2710" s="26">
        <v>145668.38</v>
      </c>
      <c r="P2710" s="27">
        <v>11141.380000000005</v>
      </c>
      <c r="Q2710" s="28">
        <v>8.2818913675321723E-2</v>
      </c>
      <c r="R2710" s="29">
        <v>13169</v>
      </c>
      <c r="S2710" s="29">
        <v>9176.56</v>
      </c>
      <c r="T2710" s="30">
        <v>-3992.4400000000005</v>
      </c>
      <c r="U2710" s="31">
        <v>-0.30316956488723523</v>
      </c>
      <c r="V2710" s="26">
        <v>95098</v>
      </c>
      <c r="W2710" s="26">
        <v>93128</v>
      </c>
      <c r="X2710" s="27">
        <v>-1970</v>
      </c>
      <c r="Y2710" s="28">
        <v>-2.0715472459988643E-2</v>
      </c>
      <c r="Z2710" s="29">
        <v>3511</v>
      </c>
      <c r="AA2710" s="29">
        <v>1800</v>
      </c>
      <c r="AB2710" s="30">
        <v>-1711</v>
      </c>
      <c r="AC2710" s="32">
        <v>-0.48732554827684421</v>
      </c>
      <c r="AD2710" s="26">
        <v>18661</v>
      </c>
      <c r="AE2710" s="26">
        <v>30663.27</v>
      </c>
      <c r="AF2710" s="27">
        <v>12002.27</v>
      </c>
      <c r="AG2710" s="33">
        <v>0.64317399924977225</v>
      </c>
      <c r="AH2710" s="34">
        <v>192</v>
      </c>
      <c r="AI2710" s="34">
        <v>194.25</v>
      </c>
      <c r="AJ2710" s="34">
        <v>2.25</v>
      </c>
      <c r="AK2710" s="32">
        <v>1.171875E-2</v>
      </c>
      <c r="AL2710" s="35">
        <v>43699.041655092595</v>
      </c>
      <c r="AM2710" s="16"/>
    </row>
    <row r="2711" spans="1:39" ht="49.5" hidden="1" x14ac:dyDescent="0.25">
      <c r="A2711" s="25" t="s">
        <v>571</v>
      </c>
      <c r="B2711" s="25" t="s">
        <v>1043</v>
      </c>
      <c r="C2711" s="39">
        <v>453289</v>
      </c>
      <c r="D2711" s="25" t="s">
        <v>2969</v>
      </c>
      <c r="E2711" s="25" t="s">
        <v>53</v>
      </c>
      <c r="F2711" s="25" t="s">
        <v>54</v>
      </c>
      <c r="G2711" s="25" t="s">
        <v>289</v>
      </c>
      <c r="H2711" s="17"/>
      <c r="I2711" s="17"/>
      <c r="J2711" s="25" t="s">
        <v>70</v>
      </c>
      <c r="K2711" s="25" t="s">
        <v>65</v>
      </c>
      <c r="L2711" s="25" t="s">
        <v>1045</v>
      </c>
      <c r="M2711" s="25" t="s">
        <v>67</v>
      </c>
      <c r="N2711" s="26">
        <v>143476.78</v>
      </c>
      <c r="O2711" s="26">
        <v>146549.4</v>
      </c>
      <c r="P2711" s="27">
        <v>3072.6199999999953</v>
      </c>
      <c r="Q2711" s="28">
        <v>2.1415451336446185E-2</v>
      </c>
      <c r="R2711" s="29">
        <v>12468.72</v>
      </c>
      <c r="S2711" s="29">
        <v>18475.009999999998</v>
      </c>
      <c r="T2711" s="30">
        <v>6006.2899999999991</v>
      </c>
      <c r="U2711" s="31">
        <v>0.48170862766988104</v>
      </c>
      <c r="V2711" s="26">
        <v>97444.79</v>
      </c>
      <c r="W2711" s="26">
        <v>94088.04</v>
      </c>
      <c r="X2711" s="27">
        <v>-3356.75</v>
      </c>
      <c r="Y2711" s="28">
        <v>-3.4447711365584555E-2</v>
      </c>
      <c r="Z2711" s="29">
        <v>4128.8999999999996</v>
      </c>
      <c r="AA2711" s="29">
        <v>2269.5</v>
      </c>
      <c r="AB2711" s="30">
        <v>-1859.3999999999996</v>
      </c>
      <c r="AC2711" s="32">
        <v>-0.45033786238465445</v>
      </c>
      <c r="AD2711" s="26">
        <v>25424.33</v>
      </c>
      <c r="AE2711" s="26">
        <v>27575.49</v>
      </c>
      <c r="AF2711" s="27">
        <v>2151.16</v>
      </c>
      <c r="AG2711" s="33">
        <v>8.4610292581948063E-2</v>
      </c>
      <c r="AH2711" s="34">
        <v>174</v>
      </c>
      <c r="AI2711" s="34">
        <v>255.5</v>
      </c>
      <c r="AJ2711" s="34">
        <v>81.5</v>
      </c>
      <c r="AK2711" s="32">
        <v>0.46839080459770116</v>
      </c>
      <c r="AL2711" s="35">
        <v>43980</v>
      </c>
      <c r="AM2711" s="16"/>
    </row>
    <row r="2712" spans="1:39" ht="24.75" hidden="1" x14ac:dyDescent="0.25">
      <c r="A2712" s="25" t="s">
        <v>571</v>
      </c>
      <c r="B2712" s="25" t="s">
        <v>1040</v>
      </c>
      <c r="C2712" s="39">
        <v>453290</v>
      </c>
      <c r="D2712" s="25" t="s">
        <v>2884</v>
      </c>
      <c r="E2712" s="25" t="s">
        <v>53</v>
      </c>
      <c r="F2712" s="25" t="s">
        <v>54</v>
      </c>
      <c r="G2712" s="25" t="s">
        <v>289</v>
      </c>
      <c r="H2712" s="17"/>
      <c r="I2712" s="17"/>
      <c r="J2712" s="25" t="s">
        <v>586</v>
      </c>
      <c r="K2712" s="25" t="s">
        <v>65</v>
      </c>
      <c r="L2712" s="25" t="s">
        <v>586</v>
      </c>
      <c r="M2712" s="25" t="s">
        <v>67</v>
      </c>
      <c r="N2712" s="26">
        <v>65970.3</v>
      </c>
      <c r="O2712" s="26">
        <v>65172.05</v>
      </c>
      <c r="P2712" s="27">
        <v>-798.25</v>
      </c>
      <c r="Q2712" s="28">
        <v>-1.2100142033612095E-2</v>
      </c>
      <c r="R2712" s="29">
        <v>9970.09</v>
      </c>
      <c r="S2712" s="29">
        <v>0</v>
      </c>
      <c r="T2712" s="30">
        <v>-9970.09</v>
      </c>
      <c r="U2712" s="31">
        <v>-1</v>
      </c>
      <c r="V2712" s="26">
        <v>26323.26</v>
      </c>
      <c r="W2712" s="26">
        <v>20353.13</v>
      </c>
      <c r="X2712" s="27">
        <v>-5970.1299999999974</v>
      </c>
      <c r="Y2712" s="28">
        <v>-0.22680055585820288</v>
      </c>
      <c r="Z2712" s="29">
        <v>2471.6999999999998</v>
      </c>
      <c r="AA2712" s="29">
        <v>0</v>
      </c>
      <c r="AB2712" s="30">
        <v>-2471.6999999999998</v>
      </c>
      <c r="AC2712" s="32">
        <v>-1</v>
      </c>
      <c r="AD2712" s="26">
        <v>24231.9</v>
      </c>
      <c r="AE2712" s="26">
        <v>0</v>
      </c>
      <c r="AF2712" s="27">
        <v>-24231.9</v>
      </c>
      <c r="AG2712" s="33">
        <v>-1</v>
      </c>
      <c r="AH2712" s="34">
        <v>247</v>
      </c>
      <c r="AI2712" s="34">
        <v>240</v>
      </c>
      <c r="AJ2712" s="34">
        <v>-7</v>
      </c>
      <c r="AK2712" s="32">
        <v>-2.8340080971659919E-2</v>
      </c>
      <c r="AL2712" s="35">
        <v>43748.041655092595</v>
      </c>
      <c r="AM2712" s="16"/>
    </row>
    <row r="2713" spans="1:39" ht="123.75" hidden="1" x14ac:dyDescent="0.25">
      <c r="A2713" s="25" t="s">
        <v>571</v>
      </c>
      <c r="B2713" s="25" t="s">
        <v>1040</v>
      </c>
      <c r="C2713" s="39">
        <v>453291</v>
      </c>
      <c r="D2713" s="25" t="s">
        <v>3154</v>
      </c>
      <c r="E2713" s="25" t="s">
        <v>53</v>
      </c>
      <c r="F2713" s="25" t="s">
        <v>54</v>
      </c>
      <c r="G2713" s="25" t="s">
        <v>289</v>
      </c>
      <c r="H2713" s="17"/>
      <c r="I2713" s="17"/>
      <c r="J2713" s="25" t="s">
        <v>145</v>
      </c>
      <c r="K2713" s="25" t="s">
        <v>65</v>
      </c>
      <c r="L2713" s="25" t="s">
        <v>780</v>
      </c>
      <c r="M2713" s="25" t="s">
        <v>596</v>
      </c>
      <c r="N2713" s="26">
        <v>1372052</v>
      </c>
      <c r="O2713" s="26">
        <v>1410743.45</v>
      </c>
      <c r="P2713" s="27">
        <v>38691.449999999953</v>
      </c>
      <c r="Q2713" s="28">
        <v>2.8199696512960115E-2</v>
      </c>
      <c r="R2713" s="29">
        <v>12867</v>
      </c>
      <c r="S2713" s="29">
        <v>64096.83</v>
      </c>
      <c r="T2713" s="30">
        <v>51229.83</v>
      </c>
      <c r="U2713" s="31">
        <v>3.9814898577757054</v>
      </c>
      <c r="V2713" s="26">
        <v>201343</v>
      </c>
      <c r="W2713" s="26">
        <v>159323.37</v>
      </c>
      <c r="X2713" s="27">
        <v>-42019.630000000005</v>
      </c>
      <c r="Y2713" s="28">
        <v>-0.20869675131492033</v>
      </c>
      <c r="Z2713" s="29">
        <v>736</v>
      </c>
      <c r="AA2713" s="29">
        <v>0</v>
      </c>
      <c r="AB2713" s="30">
        <v>-736</v>
      </c>
      <c r="AC2713" s="32">
        <v>-1</v>
      </c>
      <c r="AD2713" s="26">
        <v>1157106</v>
      </c>
      <c r="AE2713" s="26">
        <v>487916.92</v>
      </c>
      <c r="AF2713" s="27">
        <v>-669189.08000000007</v>
      </c>
      <c r="AG2713" s="33">
        <v>-0.5783299714978577</v>
      </c>
      <c r="AH2713" s="34">
        <v>162</v>
      </c>
      <c r="AI2713" s="34">
        <v>379.5</v>
      </c>
      <c r="AJ2713" s="34">
        <v>217.5</v>
      </c>
      <c r="AK2713" s="32">
        <v>1.3425925925925926</v>
      </c>
      <c r="AL2713" s="35">
        <v>43706.041655092595</v>
      </c>
      <c r="AM2713" s="16"/>
    </row>
    <row r="2714" spans="1:39" ht="82.5" hidden="1" x14ac:dyDescent="0.25">
      <c r="A2714" s="25" t="s">
        <v>571</v>
      </c>
      <c r="B2714" s="25" t="s">
        <v>1043</v>
      </c>
      <c r="C2714" s="39">
        <v>453305</v>
      </c>
      <c r="D2714" s="25" t="s">
        <v>3163</v>
      </c>
      <c r="E2714" s="25" t="s">
        <v>53</v>
      </c>
      <c r="F2714" s="25" t="s">
        <v>54</v>
      </c>
      <c r="G2714" s="25" t="s">
        <v>289</v>
      </c>
      <c r="H2714" s="25" t="s">
        <v>56</v>
      </c>
      <c r="I2714" s="25" t="s">
        <v>56</v>
      </c>
      <c r="J2714" s="25" t="s">
        <v>145</v>
      </c>
      <c r="K2714" s="25" t="s">
        <v>65</v>
      </c>
      <c r="L2714" s="25" t="s">
        <v>1045</v>
      </c>
      <c r="M2714" s="25" t="s">
        <v>613</v>
      </c>
      <c r="N2714" s="26">
        <v>33834.07</v>
      </c>
      <c r="O2714" s="26">
        <v>29869.5</v>
      </c>
      <c r="P2714" s="27">
        <v>-3964.5699999999997</v>
      </c>
      <c r="Q2714" s="28">
        <v>-0.11717685752852081</v>
      </c>
      <c r="R2714" s="29">
        <v>11191.3</v>
      </c>
      <c r="S2714" s="29">
        <v>9689.16</v>
      </c>
      <c r="T2714" s="30">
        <v>-1502.1399999999994</v>
      </c>
      <c r="U2714" s="31">
        <v>-0.13422390606989354</v>
      </c>
      <c r="V2714" s="26">
        <v>1345.55</v>
      </c>
      <c r="W2714" s="26">
        <v>0</v>
      </c>
      <c r="X2714" s="27">
        <v>-1345.55</v>
      </c>
      <c r="Y2714" s="28">
        <v>-1</v>
      </c>
      <c r="Z2714" s="29">
        <v>1005.1</v>
      </c>
      <c r="AA2714" s="29">
        <v>411</v>
      </c>
      <c r="AB2714" s="30">
        <v>-594.1</v>
      </c>
      <c r="AC2714" s="32">
        <v>-0.59108546413292207</v>
      </c>
      <c r="AD2714" s="26">
        <v>20292.12</v>
      </c>
      <c r="AE2714" s="26">
        <v>18082.71</v>
      </c>
      <c r="AF2714" s="27">
        <v>-2209.41</v>
      </c>
      <c r="AG2714" s="33">
        <v>-0.10888019585927937</v>
      </c>
      <c r="AH2714" s="34">
        <v>73.646666999999994</v>
      </c>
      <c r="AI2714" s="34">
        <v>50</v>
      </c>
      <c r="AJ2714" s="34">
        <v>-23.646666999999994</v>
      </c>
      <c r="AK2714" s="32">
        <v>-0.32108264994531249</v>
      </c>
      <c r="AL2714" s="35">
        <v>44159.041666666664</v>
      </c>
      <c r="AM2714" s="16"/>
    </row>
    <row r="2715" spans="1:39" ht="66" hidden="1" x14ac:dyDescent="0.25">
      <c r="A2715" s="25" t="s">
        <v>571</v>
      </c>
      <c r="B2715" s="25" t="s">
        <v>51</v>
      </c>
      <c r="C2715" s="39">
        <v>453306</v>
      </c>
      <c r="D2715" s="25" t="s">
        <v>3023</v>
      </c>
      <c r="E2715" s="25" t="s">
        <v>53</v>
      </c>
      <c r="F2715" s="25" t="s">
        <v>54</v>
      </c>
      <c r="G2715" s="25" t="s">
        <v>79</v>
      </c>
      <c r="H2715" s="25" t="s">
        <v>56</v>
      </c>
      <c r="I2715" s="25" t="s">
        <v>56</v>
      </c>
      <c r="J2715" s="25" t="s">
        <v>145</v>
      </c>
      <c r="K2715" s="25" t="s">
        <v>58</v>
      </c>
      <c r="L2715" s="25" t="s">
        <v>709</v>
      </c>
      <c r="M2715" s="25" t="s">
        <v>605</v>
      </c>
      <c r="N2715" s="26">
        <v>4618424.26</v>
      </c>
      <c r="O2715" s="26">
        <v>4315700.96</v>
      </c>
      <c r="P2715" s="27">
        <v>-302723.29999999981</v>
      </c>
      <c r="Q2715" s="28">
        <v>-6.5546879835591335E-2</v>
      </c>
      <c r="R2715" s="29">
        <v>1447039.97</v>
      </c>
      <c r="S2715" s="29">
        <v>1162388.3700000001</v>
      </c>
      <c r="T2715" s="30">
        <v>-284651.59999999986</v>
      </c>
      <c r="U2715" s="31">
        <v>-0.19671301823127932</v>
      </c>
      <c r="V2715" s="26">
        <v>1156451.25</v>
      </c>
      <c r="W2715" s="26">
        <v>1376797.88</v>
      </c>
      <c r="X2715" s="27">
        <v>220346.62999999989</v>
      </c>
      <c r="Y2715" s="28">
        <v>0.19053689465941595</v>
      </c>
      <c r="Z2715" s="29">
        <v>329622.26</v>
      </c>
      <c r="AA2715" s="29">
        <v>321315</v>
      </c>
      <c r="AB2715" s="30">
        <v>-8307.2600000000093</v>
      </c>
      <c r="AC2715" s="32">
        <v>-2.5202363456885493E-2</v>
      </c>
      <c r="AD2715" s="26">
        <v>1685310.78</v>
      </c>
      <c r="AE2715" s="26">
        <v>1424555.79</v>
      </c>
      <c r="AF2715" s="27">
        <v>-260754.99</v>
      </c>
      <c r="AG2715" s="33">
        <v>-0.15472219907120038</v>
      </c>
      <c r="AH2715" s="34">
        <v>12139.826666000001</v>
      </c>
      <c r="AI2715" s="34">
        <v>13149.75</v>
      </c>
      <c r="AJ2715" s="34">
        <v>1009.9233339999992</v>
      </c>
      <c r="AK2715" s="32">
        <v>8.319091876562705E-2</v>
      </c>
      <c r="AL2715" s="35">
        <v>44551.041666666664</v>
      </c>
      <c r="AM2715" s="16"/>
    </row>
    <row r="2716" spans="1:39" ht="24.75" hidden="1" x14ac:dyDescent="0.25">
      <c r="A2716" s="25" t="s">
        <v>571</v>
      </c>
      <c r="B2716" s="25" t="s">
        <v>1040</v>
      </c>
      <c r="C2716" s="39">
        <v>453325</v>
      </c>
      <c r="D2716" s="25" t="s">
        <v>2764</v>
      </c>
      <c r="E2716" s="25" t="s">
        <v>53</v>
      </c>
      <c r="F2716" s="25" t="s">
        <v>54</v>
      </c>
      <c r="G2716" s="25" t="s">
        <v>289</v>
      </c>
      <c r="H2716" s="17"/>
      <c r="I2716" s="17"/>
      <c r="J2716" s="17"/>
      <c r="K2716" s="25" t="s">
        <v>65</v>
      </c>
      <c r="L2716" s="25" t="s">
        <v>66</v>
      </c>
      <c r="M2716" s="25" t="s">
        <v>574</v>
      </c>
      <c r="N2716" s="26">
        <v>6746</v>
      </c>
      <c r="O2716" s="26">
        <v>2211.3000000000002</v>
      </c>
      <c r="P2716" s="27">
        <v>-4534.7</v>
      </c>
      <c r="Q2716" s="28">
        <v>-0.67220575155647788</v>
      </c>
      <c r="R2716" s="29">
        <v>2871</v>
      </c>
      <c r="S2716" s="29">
        <v>314.58</v>
      </c>
      <c r="T2716" s="30">
        <v>-2556.42</v>
      </c>
      <c r="U2716" s="31">
        <v>-0.89042842215256013</v>
      </c>
      <c r="V2716" s="26">
        <v>710</v>
      </c>
      <c r="W2716" s="26">
        <v>0</v>
      </c>
      <c r="X2716" s="27">
        <v>-710</v>
      </c>
      <c r="Y2716" s="28">
        <v>-1</v>
      </c>
      <c r="Z2716" s="29">
        <v>268</v>
      </c>
      <c r="AA2716" s="29">
        <v>0</v>
      </c>
      <c r="AB2716" s="30">
        <v>-268</v>
      </c>
      <c r="AC2716" s="32">
        <v>-1</v>
      </c>
      <c r="AD2716" s="26">
        <v>0</v>
      </c>
      <c r="AE2716" s="26">
        <v>1896.72</v>
      </c>
      <c r="AF2716" s="27">
        <v>1896.72</v>
      </c>
      <c r="AG2716" s="18"/>
      <c r="AH2716" s="34">
        <v>11.59</v>
      </c>
      <c r="AI2716" s="34">
        <v>0</v>
      </c>
      <c r="AJ2716" s="34">
        <v>-11.59</v>
      </c>
      <c r="AK2716" s="32">
        <v>-1</v>
      </c>
      <c r="AL2716" s="35">
        <v>43742.041655092595</v>
      </c>
      <c r="AM2716" s="16"/>
    </row>
    <row r="2717" spans="1:39" ht="57.75" hidden="1" x14ac:dyDescent="0.25">
      <c r="A2717" s="25" t="s">
        <v>571</v>
      </c>
      <c r="B2717" s="25" t="s">
        <v>1040</v>
      </c>
      <c r="C2717" s="39">
        <v>453332</v>
      </c>
      <c r="D2717" s="25" t="s">
        <v>3378</v>
      </c>
      <c r="E2717" s="25" t="s">
        <v>53</v>
      </c>
      <c r="F2717" s="25" t="s">
        <v>54</v>
      </c>
      <c r="G2717" s="25" t="s">
        <v>289</v>
      </c>
      <c r="H2717" s="17"/>
      <c r="I2717" s="17"/>
      <c r="J2717" s="25" t="s">
        <v>64</v>
      </c>
      <c r="K2717" s="25" t="s">
        <v>65</v>
      </c>
      <c r="L2717" s="25" t="s">
        <v>66</v>
      </c>
      <c r="M2717" s="25" t="s">
        <v>574</v>
      </c>
      <c r="N2717" s="26">
        <v>13518.42</v>
      </c>
      <c r="O2717" s="26">
        <v>5575.52</v>
      </c>
      <c r="P2717" s="27">
        <v>-7942.9</v>
      </c>
      <c r="Q2717" s="28">
        <v>-0.58756126825472199</v>
      </c>
      <c r="R2717" s="29">
        <v>2313.5300000000002</v>
      </c>
      <c r="S2717" s="29">
        <v>721.61</v>
      </c>
      <c r="T2717" s="30">
        <v>-1591.92</v>
      </c>
      <c r="U2717" s="31">
        <v>-0.68809135822747058</v>
      </c>
      <c r="V2717" s="26">
        <v>921.61</v>
      </c>
      <c r="W2717" s="26">
        <v>359.53</v>
      </c>
      <c r="X2717" s="27">
        <v>-562.08000000000004</v>
      </c>
      <c r="Y2717" s="28">
        <v>-0.60988921561180975</v>
      </c>
      <c r="Z2717" s="29">
        <v>168</v>
      </c>
      <c r="AA2717" s="29">
        <v>0</v>
      </c>
      <c r="AB2717" s="30">
        <v>-168</v>
      </c>
      <c r="AC2717" s="32">
        <v>-1</v>
      </c>
      <c r="AD2717" s="26">
        <v>10115.280000000001</v>
      </c>
      <c r="AE2717" s="26">
        <v>4494.38</v>
      </c>
      <c r="AF2717" s="27">
        <v>-5620.9000000000005</v>
      </c>
      <c r="AG2717" s="33">
        <v>-0.55568407399498587</v>
      </c>
      <c r="AH2717" s="34">
        <v>6.52</v>
      </c>
      <c r="AI2717" s="34">
        <v>1</v>
      </c>
      <c r="AJ2717" s="34">
        <v>-5.52</v>
      </c>
      <c r="AK2717" s="32">
        <v>-0.84662576687116564</v>
      </c>
      <c r="AL2717" s="35">
        <v>43733.041655092595</v>
      </c>
      <c r="AM2717" s="16"/>
    </row>
    <row r="2718" spans="1:39" ht="41.25" hidden="1" x14ac:dyDescent="0.25">
      <c r="A2718" s="25" t="s">
        <v>571</v>
      </c>
      <c r="B2718" s="25" t="s">
        <v>1043</v>
      </c>
      <c r="C2718" s="39">
        <v>453333</v>
      </c>
      <c r="D2718" s="25" t="s">
        <v>3501</v>
      </c>
      <c r="E2718" s="25" t="s">
        <v>53</v>
      </c>
      <c r="F2718" s="25" t="s">
        <v>54</v>
      </c>
      <c r="G2718" s="25" t="s">
        <v>289</v>
      </c>
      <c r="H2718" s="25" t="s">
        <v>56</v>
      </c>
      <c r="I2718" s="25" t="s">
        <v>56</v>
      </c>
      <c r="J2718" s="25" t="s">
        <v>64</v>
      </c>
      <c r="K2718" s="25" t="s">
        <v>65</v>
      </c>
      <c r="L2718" s="25" t="s">
        <v>1045</v>
      </c>
      <c r="M2718" s="25" t="s">
        <v>574</v>
      </c>
      <c r="N2718" s="26">
        <v>24421.07</v>
      </c>
      <c r="O2718" s="26">
        <v>18498.25</v>
      </c>
      <c r="P2718" s="27">
        <v>-5922.82</v>
      </c>
      <c r="Q2718" s="28">
        <v>-0.24252909475301448</v>
      </c>
      <c r="R2718" s="29">
        <v>8710.14</v>
      </c>
      <c r="S2718" s="29">
        <v>8351.0499999999993</v>
      </c>
      <c r="T2718" s="30">
        <v>-359.09000000000015</v>
      </c>
      <c r="U2718" s="31">
        <v>-4.1226662258011942E-2</v>
      </c>
      <c r="V2718" s="26">
        <v>5590.46</v>
      </c>
      <c r="W2718" s="26">
        <v>3555.61</v>
      </c>
      <c r="X2718" s="27">
        <v>-2034.85</v>
      </c>
      <c r="Y2718" s="28">
        <v>-0.36398614783041106</v>
      </c>
      <c r="Z2718" s="29">
        <v>1724.55</v>
      </c>
      <c r="AA2718" s="29">
        <v>3573.04</v>
      </c>
      <c r="AB2718" s="30">
        <v>1848.49</v>
      </c>
      <c r="AC2718" s="32">
        <v>1.0718680235423734</v>
      </c>
      <c r="AD2718" s="26">
        <v>8395.92</v>
      </c>
      <c r="AE2718" s="26">
        <v>3018.55</v>
      </c>
      <c r="AF2718" s="27">
        <v>-5377.37</v>
      </c>
      <c r="AG2718" s="33">
        <v>-0.64047418269826295</v>
      </c>
      <c r="AH2718" s="34">
        <v>123.52000000000001</v>
      </c>
      <c r="AI2718" s="34">
        <v>84</v>
      </c>
      <c r="AJ2718" s="34">
        <v>-39.52000000000001</v>
      </c>
      <c r="AK2718" s="32">
        <v>-0.31994818652849749</v>
      </c>
      <c r="AL2718" s="35">
        <v>44146.041666666664</v>
      </c>
      <c r="AM2718" s="16"/>
    </row>
    <row r="2719" spans="1:39" ht="57.75" hidden="1" x14ac:dyDescent="0.25">
      <c r="A2719" s="25" t="s">
        <v>571</v>
      </c>
      <c r="B2719" s="25" t="s">
        <v>1043</v>
      </c>
      <c r="C2719" s="39">
        <v>453360</v>
      </c>
      <c r="D2719" s="25" t="s">
        <v>2763</v>
      </c>
      <c r="E2719" s="25" t="s">
        <v>53</v>
      </c>
      <c r="F2719" s="25" t="s">
        <v>54</v>
      </c>
      <c r="G2719" s="25" t="s">
        <v>289</v>
      </c>
      <c r="H2719" s="25" t="s">
        <v>56</v>
      </c>
      <c r="I2719" s="25" t="s">
        <v>56</v>
      </c>
      <c r="J2719" s="25" t="s">
        <v>145</v>
      </c>
      <c r="K2719" s="25" t="s">
        <v>65</v>
      </c>
      <c r="L2719" s="25" t="s">
        <v>1045</v>
      </c>
      <c r="M2719" s="25" t="s">
        <v>596</v>
      </c>
      <c r="N2719" s="26">
        <v>368095.12</v>
      </c>
      <c r="O2719" s="26">
        <v>473932.23</v>
      </c>
      <c r="P2719" s="27">
        <v>105837.10999999999</v>
      </c>
      <c r="Q2719" s="28">
        <v>0.28752652303567616</v>
      </c>
      <c r="R2719" s="29">
        <v>156982.76</v>
      </c>
      <c r="S2719" s="29">
        <v>42083.94</v>
      </c>
      <c r="T2719" s="30">
        <v>-114898.82</v>
      </c>
      <c r="U2719" s="31">
        <v>-0.73191998917588152</v>
      </c>
      <c r="V2719" s="26">
        <v>114449.57</v>
      </c>
      <c r="W2719" s="26">
        <v>124812.86</v>
      </c>
      <c r="X2719" s="27">
        <v>10363.289999999994</v>
      </c>
      <c r="Y2719" s="28">
        <v>9.0548964054648642E-2</v>
      </c>
      <c r="Z2719" s="29">
        <v>37947.56</v>
      </c>
      <c r="AA2719" s="29">
        <v>240</v>
      </c>
      <c r="AB2719" s="30">
        <v>-37707.56</v>
      </c>
      <c r="AC2719" s="32">
        <v>-0.99367548269243133</v>
      </c>
      <c r="AD2719" s="26">
        <v>58715.23</v>
      </c>
      <c r="AE2719" s="26">
        <v>291946.08</v>
      </c>
      <c r="AF2719" s="27">
        <v>233230.85</v>
      </c>
      <c r="AG2719" s="33">
        <v>3.972237697101757</v>
      </c>
      <c r="AH2719" s="34">
        <v>2004.89</v>
      </c>
      <c r="AI2719" s="34">
        <v>70.5</v>
      </c>
      <c r="AJ2719" s="34">
        <v>-1934.39</v>
      </c>
      <c r="AK2719" s="32">
        <v>-0.96483597603858562</v>
      </c>
      <c r="AL2719" s="35">
        <v>43995.041666666664</v>
      </c>
      <c r="AM2719" s="16"/>
    </row>
    <row r="2720" spans="1:39" ht="49.5" hidden="1" x14ac:dyDescent="0.25">
      <c r="A2720" s="25" t="s">
        <v>571</v>
      </c>
      <c r="B2720" s="25" t="s">
        <v>1040</v>
      </c>
      <c r="C2720" s="39">
        <v>453365</v>
      </c>
      <c r="D2720" s="25" t="s">
        <v>3011</v>
      </c>
      <c r="E2720" s="25" t="s">
        <v>53</v>
      </c>
      <c r="F2720" s="25" t="s">
        <v>54</v>
      </c>
      <c r="G2720" s="25" t="s">
        <v>289</v>
      </c>
      <c r="H2720" s="17"/>
      <c r="I2720" s="17"/>
      <c r="J2720" s="25" t="s">
        <v>64</v>
      </c>
      <c r="K2720" s="25" t="s">
        <v>65</v>
      </c>
      <c r="L2720" s="25" t="s">
        <v>146</v>
      </c>
      <c r="M2720" s="25" t="s">
        <v>613</v>
      </c>
      <c r="N2720" s="26">
        <v>43153</v>
      </c>
      <c r="O2720" s="26">
        <v>48697.53</v>
      </c>
      <c r="P2720" s="27">
        <v>5544.5299999999988</v>
      </c>
      <c r="Q2720" s="28">
        <v>0.12848538919657959</v>
      </c>
      <c r="R2720" s="29">
        <v>8347</v>
      </c>
      <c r="S2720" s="29">
        <v>2151.62</v>
      </c>
      <c r="T2720" s="30">
        <v>-6195.38</v>
      </c>
      <c r="U2720" s="31">
        <v>-0.74222834551335815</v>
      </c>
      <c r="V2720" s="26">
        <v>2564</v>
      </c>
      <c r="W2720" s="26">
        <v>0</v>
      </c>
      <c r="X2720" s="27">
        <v>-2564</v>
      </c>
      <c r="Y2720" s="28">
        <v>-1</v>
      </c>
      <c r="Z2720" s="29">
        <v>1271</v>
      </c>
      <c r="AA2720" s="29">
        <v>0</v>
      </c>
      <c r="AB2720" s="30">
        <v>-1271</v>
      </c>
      <c r="AC2720" s="32">
        <v>-1</v>
      </c>
      <c r="AD2720" s="26">
        <v>30971</v>
      </c>
      <c r="AE2720" s="26">
        <v>35372.07</v>
      </c>
      <c r="AF2720" s="27">
        <v>4401.07</v>
      </c>
      <c r="AG2720" s="33">
        <v>0.14210293500371315</v>
      </c>
      <c r="AH2720" s="34">
        <v>65</v>
      </c>
      <c r="AI2720" s="34">
        <v>33</v>
      </c>
      <c r="AJ2720" s="34">
        <v>-32</v>
      </c>
      <c r="AK2720" s="32">
        <v>-0.49230769230769234</v>
      </c>
      <c r="AL2720" s="35">
        <v>43634.041655092595</v>
      </c>
      <c r="AM2720" s="16"/>
    </row>
    <row r="2721" spans="1:39" ht="74.25" hidden="1" x14ac:dyDescent="0.25">
      <c r="A2721" s="25" t="s">
        <v>571</v>
      </c>
      <c r="B2721" s="25" t="s">
        <v>1040</v>
      </c>
      <c r="C2721" s="39">
        <v>453375</v>
      </c>
      <c r="D2721" s="25" t="s">
        <v>2883</v>
      </c>
      <c r="E2721" s="25" t="s">
        <v>53</v>
      </c>
      <c r="F2721" s="25" t="s">
        <v>54</v>
      </c>
      <c r="G2721" s="25" t="s">
        <v>90</v>
      </c>
      <c r="H2721" s="17"/>
      <c r="I2721" s="17"/>
      <c r="J2721" s="25" t="s">
        <v>576</v>
      </c>
      <c r="K2721" s="25" t="s">
        <v>65</v>
      </c>
      <c r="L2721" s="25" t="s">
        <v>577</v>
      </c>
      <c r="M2721" s="25" t="s">
        <v>613</v>
      </c>
      <c r="N2721" s="26">
        <v>223318</v>
      </c>
      <c r="O2721" s="26">
        <v>191438.72</v>
      </c>
      <c r="P2721" s="27">
        <v>-31879.279999999999</v>
      </c>
      <c r="Q2721" s="28">
        <v>-0.1427528457177657</v>
      </c>
      <c r="R2721" s="29">
        <v>8636</v>
      </c>
      <c r="S2721" s="29">
        <v>16368.03</v>
      </c>
      <c r="T2721" s="30">
        <v>7732.0300000000007</v>
      </c>
      <c r="U2721" s="31">
        <v>0.8953253821213526</v>
      </c>
      <c r="V2721" s="26">
        <v>108</v>
      </c>
      <c r="W2721" s="26">
        <v>0</v>
      </c>
      <c r="X2721" s="27">
        <v>-108</v>
      </c>
      <c r="Y2721" s="28">
        <v>-1</v>
      </c>
      <c r="Z2721" s="29">
        <v>2391</v>
      </c>
      <c r="AA2721" s="29">
        <v>0</v>
      </c>
      <c r="AB2721" s="30">
        <v>-2391</v>
      </c>
      <c r="AC2721" s="32">
        <v>-1</v>
      </c>
      <c r="AD2721" s="26">
        <v>212183</v>
      </c>
      <c r="AE2721" s="26">
        <v>175070.69</v>
      </c>
      <c r="AF2721" s="27">
        <v>-37112.31</v>
      </c>
      <c r="AG2721" s="33">
        <v>-0.17490708492197771</v>
      </c>
      <c r="AH2721" s="34">
        <v>61</v>
      </c>
      <c r="AI2721" s="34">
        <v>86.5</v>
      </c>
      <c r="AJ2721" s="34">
        <v>25.5</v>
      </c>
      <c r="AK2721" s="32">
        <v>0.41803278688524592</v>
      </c>
      <c r="AL2721" s="35">
        <v>43645.041655092595</v>
      </c>
      <c r="AM2721" s="16"/>
    </row>
    <row r="2722" spans="1:39" ht="57.75" hidden="1" x14ac:dyDescent="0.25">
      <c r="A2722" s="25" t="s">
        <v>571</v>
      </c>
      <c r="B2722" s="25" t="s">
        <v>1043</v>
      </c>
      <c r="C2722" s="39">
        <v>453376</v>
      </c>
      <c r="D2722" s="25" t="s">
        <v>2778</v>
      </c>
      <c r="E2722" s="25" t="s">
        <v>53</v>
      </c>
      <c r="F2722" s="25" t="s">
        <v>54</v>
      </c>
      <c r="G2722" s="25" t="s">
        <v>289</v>
      </c>
      <c r="H2722" s="17"/>
      <c r="I2722" s="17"/>
      <c r="J2722" s="25" t="s">
        <v>2779</v>
      </c>
      <c r="K2722" s="25" t="s">
        <v>65</v>
      </c>
      <c r="L2722" s="25" t="s">
        <v>1045</v>
      </c>
      <c r="M2722" s="25" t="s">
        <v>67</v>
      </c>
      <c r="N2722" s="26">
        <v>40930.008000000002</v>
      </c>
      <c r="O2722" s="26">
        <v>42848.19</v>
      </c>
      <c r="P2722" s="27">
        <v>1918.1820000000007</v>
      </c>
      <c r="Q2722" s="28">
        <v>4.6864930981689534E-2</v>
      </c>
      <c r="R2722" s="29">
        <v>10490.76</v>
      </c>
      <c r="S2722" s="29">
        <v>9682.2900000000009</v>
      </c>
      <c r="T2722" s="30">
        <v>-808.46999999999935</v>
      </c>
      <c r="U2722" s="31">
        <v>-7.7064960021962114E-2</v>
      </c>
      <c r="V2722" s="26">
        <v>19440.75</v>
      </c>
      <c r="W2722" s="26">
        <v>18844.97</v>
      </c>
      <c r="X2722" s="27">
        <v>-595.77999999999884</v>
      </c>
      <c r="Y2722" s="28">
        <v>-3.0645937013746839E-2</v>
      </c>
      <c r="Z2722" s="29">
        <v>2633.4</v>
      </c>
      <c r="AA2722" s="29">
        <v>3980.83</v>
      </c>
      <c r="AB2722" s="30">
        <v>1347.4299999999998</v>
      </c>
      <c r="AC2722" s="32">
        <v>0.5116693248272195</v>
      </c>
      <c r="AD2722" s="26">
        <v>4305</v>
      </c>
      <c r="AE2722" s="26">
        <v>6298.65</v>
      </c>
      <c r="AF2722" s="27">
        <v>1993.6499999999996</v>
      </c>
      <c r="AG2722" s="33">
        <v>0.46310104529616714</v>
      </c>
      <c r="AH2722" s="34">
        <v>154</v>
      </c>
      <c r="AI2722" s="34">
        <v>170</v>
      </c>
      <c r="AJ2722" s="34">
        <v>16</v>
      </c>
      <c r="AK2722" s="32">
        <v>0.1038961038961039</v>
      </c>
      <c r="AL2722" s="35">
        <v>43922.041666666664</v>
      </c>
      <c r="AM2722" s="16"/>
    </row>
    <row r="2723" spans="1:39" ht="33" hidden="1" x14ac:dyDescent="0.25">
      <c r="A2723" s="25" t="s">
        <v>571</v>
      </c>
      <c r="B2723" s="25" t="s">
        <v>1043</v>
      </c>
      <c r="C2723" s="39">
        <v>453377</v>
      </c>
      <c r="D2723" s="25" t="s">
        <v>2978</v>
      </c>
      <c r="E2723" s="25" t="s">
        <v>53</v>
      </c>
      <c r="F2723" s="25" t="s">
        <v>63</v>
      </c>
      <c r="G2723" s="25" t="s">
        <v>56</v>
      </c>
      <c r="H2723" s="17"/>
      <c r="I2723" s="17"/>
      <c r="J2723" s="17"/>
      <c r="K2723" s="25" t="s">
        <v>65</v>
      </c>
      <c r="L2723" s="25" t="s">
        <v>1045</v>
      </c>
      <c r="M2723" s="25" t="s">
        <v>127</v>
      </c>
      <c r="N2723" s="26">
        <v>0</v>
      </c>
      <c r="O2723" s="26">
        <v>0</v>
      </c>
      <c r="P2723" s="27">
        <v>0</v>
      </c>
      <c r="Q2723" s="18"/>
      <c r="R2723" s="29">
        <v>0</v>
      </c>
      <c r="S2723" s="29">
        <v>0</v>
      </c>
      <c r="T2723" s="30">
        <v>0</v>
      </c>
      <c r="U2723" s="19"/>
      <c r="V2723" s="26">
        <v>0</v>
      </c>
      <c r="W2723" s="26">
        <v>0</v>
      </c>
      <c r="X2723" s="27">
        <v>0</v>
      </c>
      <c r="Y2723" s="18"/>
      <c r="Z2723" s="29">
        <v>0</v>
      </c>
      <c r="AA2723" s="29">
        <v>0</v>
      </c>
      <c r="AB2723" s="30">
        <v>0</v>
      </c>
      <c r="AC2723" s="19"/>
      <c r="AD2723" s="26">
        <v>0</v>
      </c>
      <c r="AE2723" s="26">
        <v>0</v>
      </c>
      <c r="AF2723" s="27">
        <v>0</v>
      </c>
      <c r="AG2723" s="18"/>
      <c r="AH2723" s="34">
        <v>0</v>
      </c>
      <c r="AI2723" s="34">
        <v>0</v>
      </c>
      <c r="AJ2723" s="34">
        <v>0</v>
      </c>
      <c r="AK2723" s="19"/>
      <c r="AL2723" s="35">
        <v>43797.041655092595</v>
      </c>
      <c r="AM2723" s="16"/>
    </row>
    <row r="2724" spans="1:39" ht="74.25" hidden="1" x14ac:dyDescent="0.25">
      <c r="A2724" s="25" t="s">
        <v>571</v>
      </c>
      <c r="B2724" s="25" t="s">
        <v>1040</v>
      </c>
      <c r="C2724" s="39">
        <v>453381</v>
      </c>
      <c r="D2724" s="25" t="s">
        <v>3006</v>
      </c>
      <c r="E2724" s="25" t="s">
        <v>53</v>
      </c>
      <c r="F2724" s="25" t="s">
        <v>54</v>
      </c>
      <c r="G2724" s="25" t="s">
        <v>289</v>
      </c>
      <c r="H2724" s="17"/>
      <c r="I2724" s="17"/>
      <c r="J2724" s="25" t="s">
        <v>70</v>
      </c>
      <c r="K2724" s="25" t="s">
        <v>65</v>
      </c>
      <c r="L2724" s="25" t="s">
        <v>66</v>
      </c>
      <c r="M2724" s="25" t="s">
        <v>67</v>
      </c>
      <c r="N2724" s="26">
        <v>44555.199999999997</v>
      </c>
      <c r="O2724" s="26">
        <v>40182.01</v>
      </c>
      <c r="P2724" s="27">
        <v>-4373.1899999999951</v>
      </c>
      <c r="Q2724" s="28">
        <v>-9.8152179768017989E-2</v>
      </c>
      <c r="R2724" s="29">
        <v>8966.65</v>
      </c>
      <c r="S2724" s="29">
        <v>7923.25</v>
      </c>
      <c r="T2724" s="30">
        <v>-1043.3999999999996</v>
      </c>
      <c r="U2724" s="31">
        <v>-0.11636452855860323</v>
      </c>
      <c r="V2724" s="26">
        <v>24104.080000000002</v>
      </c>
      <c r="W2724" s="26">
        <v>18596.939999999999</v>
      </c>
      <c r="X2724" s="27">
        <v>-5507.1400000000031</v>
      </c>
      <c r="Y2724" s="28">
        <v>-0.2284733538886364</v>
      </c>
      <c r="Z2724" s="29">
        <v>2027.03</v>
      </c>
      <c r="AA2724" s="29">
        <v>1160</v>
      </c>
      <c r="AB2724" s="30">
        <v>-867.03</v>
      </c>
      <c r="AC2724" s="32">
        <v>-0.42773417265654678</v>
      </c>
      <c r="AD2724" s="26">
        <v>5240.13</v>
      </c>
      <c r="AE2724" s="26">
        <v>7191.7</v>
      </c>
      <c r="AF2724" s="27">
        <v>1951.5699999999997</v>
      </c>
      <c r="AG2724" s="33">
        <v>0.37242778328018572</v>
      </c>
      <c r="AH2724" s="34">
        <v>138</v>
      </c>
      <c r="AI2724" s="34">
        <v>160</v>
      </c>
      <c r="AJ2724" s="34">
        <v>22</v>
      </c>
      <c r="AK2724" s="32">
        <v>0.15942028985507245</v>
      </c>
      <c r="AL2724" s="35">
        <v>43797.041655092595</v>
      </c>
      <c r="AM2724" s="16"/>
    </row>
    <row r="2725" spans="1:39" ht="57.75" hidden="1" x14ac:dyDescent="0.25">
      <c r="A2725" s="25" t="s">
        <v>571</v>
      </c>
      <c r="B2725" s="25" t="s">
        <v>1040</v>
      </c>
      <c r="C2725" s="39">
        <v>453382</v>
      </c>
      <c r="D2725" s="25" t="s">
        <v>3043</v>
      </c>
      <c r="E2725" s="25" t="s">
        <v>53</v>
      </c>
      <c r="F2725" s="25" t="s">
        <v>54</v>
      </c>
      <c r="G2725" s="25" t="s">
        <v>289</v>
      </c>
      <c r="H2725" s="25" t="s">
        <v>56</v>
      </c>
      <c r="I2725" s="25" t="s">
        <v>56</v>
      </c>
      <c r="J2725" s="25" t="s">
        <v>576</v>
      </c>
      <c r="K2725" s="25" t="s">
        <v>65</v>
      </c>
      <c r="L2725" s="25" t="s">
        <v>577</v>
      </c>
      <c r="M2725" s="25" t="s">
        <v>613</v>
      </c>
      <c r="N2725" s="26">
        <v>1446934.74</v>
      </c>
      <c r="O2725" s="26">
        <v>1798733.59</v>
      </c>
      <c r="P2725" s="27">
        <v>351798.85000000009</v>
      </c>
      <c r="Q2725" s="28">
        <v>0.24313387485602847</v>
      </c>
      <c r="R2725" s="29">
        <v>142547.01</v>
      </c>
      <c r="S2725" s="29">
        <v>223769.37</v>
      </c>
      <c r="T2725" s="30">
        <v>81222.359999999986</v>
      </c>
      <c r="U2725" s="31">
        <v>0.56979350180687749</v>
      </c>
      <c r="V2725" s="26">
        <v>96505.53</v>
      </c>
      <c r="W2725" s="26">
        <v>26838.28</v>
      </c>
      <c r="X2725" s="27">
        <v>-69667.25</v>
      </c>
      <c r="Y2725" s="28">
        <v>-0.72189904557800988</v>
      </c>
      <c r="Z2725" s="29">
        <v>16382.44</v>
      </c>
      <c r="AA2725" s="29">
        <v>16373.66</v>
      </c>
      <c r="AB2725" s="30">
        <v>-8.7800000000006548</v>
      </c>
      <c r="AC2725" s="32">
        <v>-5.3593970128995767E-4</v>
      </c>
      <c r="AD2725" s="26">
        <v>1191499.76</v>
      </c>
      <c r="AE2725" s="26">
        <v>1531752.28</v>
      </c>
      <c r="AF2725" s="27">
        <v>340252.52</v>
      </c>
      <c r="AG2725" s="33">
        <v>0.28556658710531341</v>
      </c>
      <c r="AH2725" s="34">
        <v>1083</v>
      </c>
      <c r="AI2725" s="34">
        <v>916.5</v>
      </c>
      <c r="AJ2725" s="34">
        <v>-166.5</v>
      </c>
      <c r="AK2725" s="32">
        <v>-0.15373961218836565</v>
      </c>
      <c r="AL2725" s="35">
        <v>43812.041655092595</v>
      </c>
      <c r="AM2725" s="16"/>
    </row>
    <row r="2726" spans="1:39" ht="57.75" hidden="1" x14ac:dyDescent="0.25">
      <c r="A2726" s="25" t="s">
        <v>571</v>
      </c>
      <c r="B2726" s="25" t="s">
        <v>1043</v>
      </c>
      <c r="C2726" s="39">
        <v>453387</v>
      </c>
      <c r="D2726" s="25" t="s">
        <v>3200</v>
      </c>
      <c r="E2726" s="25" t="s">
        <v>53</v>
      </c>
      <c r="F2726" s="25" t="s">
        <v>54</v>
      </c>
      <c r="G2726" s="25" t="s">
        <v>289</v>
      </c>
      <c r="H2726" s="25" t="s">
        <v>56</v>
      </c>
      <c r="I2726" s="25" t="s">
        <v>56</v>
      </c>
      <c r="J2726" s="25" t="s">
        <v>85</v>
      </c>
      <c r="K2726" s="25" t="s">
        <v>65</v>
      </c>
      <c r="L2726" s="25" t="s">
        <v>1045</v>
      </c>
      <c r="M2726" s="25" t="s">
        <v>2753</v>
      </c>
      <c r="N2726" s="26">
        <v>925610.7</v>
      </c>
      <c r="O2726" s="26">
        <v>913635.53</v>
      </c>
      <c r="P2726" s="27">
        <v>-11975.169999999925</v>
      </c>
      <c r="Q2726" s="28">
        <v>-1.2937588124251293E-2</v>
      </c>
      <c r="R2726" s="29">
        <v>60924.07</v>
      </c>
      <c r="S2726" s="29">
        <v>107845.96</v>
      </c>
      <c r="T2726" s="30">
        <v>46921.890000000007</v>
      </c>
      <c r="U2726" s="31">
        <v>0.77016998371907863</v>
      </c>
      <c r="V2726" s="26">
        <v>3581.19</v>
      </c>
      <c r="W2726" s="26">
        <v>3132.15</v>
      </c>
      <c r="X2726" s="27">
        <v>-449.03999999999996</v>
      </c>
      <c r="Y2726" s="28">
        <v>-0.12538848818409523</v>
      </c>
      <c r="Z2726" s="29">
        <v>3325.16</v>
      </c>
      <c r="AA2726" s="29">
        <v>4899</v>
      </c>
      <c r="AB2726" s="30">
        <v>1573.8400000000001</v>
      </c>
      <c r="AC2726" s="32">
        <v>0.47331256240301223</v>
      </c>
      <c r="AD2726" s="26">
        <v>857780.28</v>
      </c>
      <c r="AE2726" s="26">
        <v>790741</v>
      </c>
      <c r="AF2726" s="27">
        <v>-67039.280000000028</v>
      </c>
      <c r="AG2726" s="33">
        <v>-7.8154373052269313E-2</v>
      </c>
      <c r="AH2726" s="34">
        <v>281.91999999999996</v>
      </c>
      <c r="AI2726" s="34">
        <v>254.25</v>
      </c>
      <c r="AJ2726" s="34">
        <v>-27.669999999999959</v>
      </c>
      <c r="AK2726" s="32">
        <v>-9.8148410896708158E-2</v>
      </c>
      <c r="AL2726" s="35">
        <v>44172.041666666664</v>
      </c>
      <c r="AM2726" s="16"/>
    </row>
    <row r="2727" spans="1:39" ht="49.5" hidden="1" x14ac:dyDescent="0.25">
      <c r="A2727" s="25" t="s">
        <v>571</v>
      </c>
      <c r="B2727" s="25" t="s">
        <v>1043</v>
      </c>
      <c r="C2727" s="39">
        <v>453389</v>
      </c>
      <c r="D2727" s="25" t="s">
        <v>2871</v>
      </c>
      <c r="E2727" s="25" t="s">
        <v>53</v>
      </c>
      <c r="F2727" s="25" t="s">
        <v>54</v>
      </c>
      <c r="G2727" s="25" t="s">
        <v>289</v>
      </c>
      <c r="H2727" s="17"/>
      <c r="I2727" s="17"/>
      <c r="J2727" s="25" t="s">
        <v>3564</v>
      </c>
      <c r="K2727" s="25" t="s">
        <v>65</v>
      </c>
      <c r="L2727" s="25" t="s">
        <v>1045</v>
      </c>
      <c r="M2727" s="25" t="s">
        <v>67</v>
      </c>
      <c r="N2727" s="26">
        <v>84558.25</v>
      </c>
      <c r="O2727" s="26">
        <v>85650.31</v>
      </c>
      <c r="P2727" s="27">
        <v>1092.0599999999977</v>
      </c>
      <c r="Q2727" s="28">
        <v>1.2914884118344428E-2</v>
      </c>
      <c r="R2727" s="29">
        <v>12219.82</v>
      </c>
      <c r="S2727" s="29">
        <v>14344.05</v>
      </c>
      <c r="T2727" s="30">
        <v>2124.2299999999996</v>
      </c>
      <c r="U2727" s="31">
        <v>0.17383480280396926</v>
      </c>
      <c r="V2727" s="26">
        <v>602.79</v>
      </c>
      <c r="W2727" s="26">
        <v>0</v>
      </c>
      <c r="X2727" s="27">
        <v>-602.79</v>
      </c>
      <c r="Y2727" s="28">
        <v>-1</v>
      </c>
      <c r="Z2727" s="29">
        <v>536.64</v>
      </c>
      <c r="AA2727" s="29">
        <v>451</v>
      </c>
      <c r="AB2727" s="30">
        <v>-85.639999999999986</v>
      </c>
      <c r="AC2727" s="32">
        <v>-0.15958556946929037</v>
      </c>
      <c r="AD2727" s="26">
        <v>71199</v>
      </c>
      <c r="AE2727" s="26">
        <v>65925</v>
      </c>
      <c r="AF2727" s="27">
        <v>-5274</v>
      </c>
      <c r="AG2727" s="33">
        <v>-7.407407407407407E-2</v>
      </c>
      <c r="AH2727" s="34">
        <v>61.080000000000013</v>
      </c>
      <c r="AI2727" s="34">
        <v>88.5</v>
      </c>
      <c r="AJ2727" s="34">
        <v>27.419999999999987</v>
      </c>
      <c r="AK2727" s="32">
        <v>0.44891944990176785</v>
      </c>
      <c r="AL2727" s="35">
        <v>43886.041655092595</v>
      </c>
      <c r="AM2727" s="16"/>
    </row>
    <row r="2728" spans="1:39" ht="33" hidden="1" x14ac:dyDescent="0.25">
      <c r="A2728" s="25" t="s">
        <v>571</v>
      </c>
      <c r="B2728" s="25" t="s">
        <v>1040</v>
      </c>
      <c r="C2728" s="39">
        <v>453394</v>
      </c>
      <c r="D2728" s="25" t="s">
        <v>2953</v>
      </c>
      <c r="E2728" s="25" t="s">
        <v>53</v>
      </c>
      <c r="F2728" s="25" t="s">
        <v>54</v>
      </c>
      <c r="G2728" s="25" t="s">
        <v>289</v>
      </c>
      <c r="H2728" s="17"/>
      <c r="I2728" s="17"/>
      <c r="J2728" s="25" t="s">
        <v>70</v>
      </c>
      <c r="K2728" s="25" t="s">
        <v>65</v>
      </c>
      <c r="L2728" s="25" t="s">
        <v>71</v>
      </c>
      <c r="M2728" s="25" t="s">
        <v>67</v>
      </c>
      <c r="N2728" s="26">
        <v>146245.68</v>
      </c>
      <c r="O2728" s="26">
        <v>140685.16</v>
      </c>
      <c r="P2728" s="27">
        <v>-5560.5199999999895</v>
      </c>
      <c r="Q2728" s="28">
        <v>-3.8021772677319356E-2</v>
      </c>
      <c r="R2728" s="29">
        <v>9003.1200000000008</v>
      </c>
      <c r="S2728" s="29">
        <v>6735.45</v>
      </c>
      <c r="T2728" s="30">
        <v>-2267.670000000001</v>
      </c>
      <c r="U2728" s="31">
        <v>-0.25187601631434442</v>
      </c>
      <c r="V2728" s="26">
        <v>112297.5</v>
      </c>
      <c r="W2728" s="26">
        <v>110920.42</v>
      </c>
      <c r="X2728" s="27">
        <v>-1377.0800000000017</v>
      </c>
      <c r="Y2728" s="28">
        <v>-1.2262784122531683E-2</v>
      </c>
      <c r="Z2728" s="29">
        <v>2541</v>
      </c>
      <c r="AA2728" s="29">
        <v>4200</v>
      </c>
      <c r="AB2728" s="30">
        <v>1659</v>
      </c>
      <c r="AC2728" s="32">
        <v>0.65289256198347112</v>
      </c>
      <c r="AD2728" s="26">
        <v>14521.5</v>
      </c>
      <c r="AE2728" s="26">
        <v>13936.73</v>
      </c>
      <c r="AF2728" s="27">
        <v>-584.77000000000044</v>
      </c>
      <c r="AG2728" s="33">
        <v>-4.026925593086117E-2</v>
      </c>
      <c r="AH2728" s="34">
        <v>150</v>
      </c>
      <c r="AI2728" s="34">
        <v>143.75</v>
      </c>
      <c r="AJ2728" s="34">
        <v>-6.25</v>
      </c>
      <c r="AK2728" s="32">
        <v>-4.1666666666666664E-2</v>
      </c>
      <c r="AL2728" s="35">
        <v>43708.041655092595</v>
      </c>
      <c r="AM2728" s="16"/>
    </row>
    <row r="2729" spans="1:39" ht="41.25" hidden="1" x14ac:dyDescent="0.25">
      <c r="A2729" s="25" t="s">
        <v>571</v>
      </c>
      <c r="B2729" s="25" t="s">
        <v>1043</v>
      </c>
      <c r="C2729" s="39">
        <v>453405</v>
      </c>
      <c r="D2729" s="25" t="s">
        <v>2982</v>
      </c>
      <c r="E2729" s="25" t="s">
        <v>53</v>
      </c>
      <c r="F2729" s="25" t="s">
        <v>63</v>
      </c>
      <c r="G2729" s="25" t="s">
        <v>56</v>
      </c>
      <c r="H2729" s="17"/>
      <c r="I2729" s="17"/>
      <c r="J2729" s="25" t="s">
        <v>2779</v>
      </c>
      <c r="K2729" s="25" t="s">
        <v>65</v>
      </c>
      <c r="L2729" s="25" t="s">
        <v>1045</v>
      </c>
      <c r="M2729" s="25" t="s">
        <v>127</v>
      </c>
      <c r="N2729" s="26">
        <v>0</v>
      </c>
      <c r="O2729" s="26">
        <v>0</v>
      </c>
      <c r="P2729" s="27">
        <v>0</v>
      </c>
      <c r="Q2729" s="18"/>
      <c r="R2729" s="29">
        <v>0</v>
      </c>
      <c r="S2729" s="29">
        <v>0</v>
      </c>
      <c r="T2729" s="30">
        <v>0</v>
      </c>
      <c r="U2729" s="19"/>
      <c r="V2729" s="26">
        <v>0</v>
      </c>
      <c r="W2729" s="26">
        <v>0</v>
      </c>
      <c r="X2729" s="27">
        <v>0</v>
      </c>
      <c r="Y2729" s="18"/>
      <c r="Z2729" s="29">
        <v>0</v>
      </c>
      <c r="AA2729" s="29">
        <v>0</v>
      </c>
      <c r="AB2729" s="30">
        <v>0</v>
      </c>
      <c r="AC2729" s="19"/>
      <c r="AD2729" s="26">
        <v>0</v>
      </c>
      <c r="AE2729" s="26">
        <v>0</v>
      </c>
      <c r="AF2729" s="27">
        <v>0</v>
      </c>
      <c r="AG2729" s="18"/>
      <c r="AH2729" s="34">
        <v>0</v>
      </c>
      <c r="AI2729" s="34">
        <v>0</v>
      </c>
      <c r="AJ2729" s="34">
        <v>0</v>
      </c>
      <c r="AK2729" s="19"/>
      <c r="AL2729" s="35">
        <v>43742.041655092595</v>
      </c>
      <c r="AM2729" s="16"/>
    </row>
    <row r="2730" spans="1:39" ht="57.75" hidden="1" x14ac:dyDescent="0.25">
      <c r="A2730" s="25" t="s">
        <v>571</v>
      </c>
      <c r="B2730" s="25" t="s">
        <v>1040</v>
      </c>
      <c r="C2730" s="39">
        <v>453409</v>
      </c>
      <c r="D2730" s="25" t="s">
        <v>2977</v>
      </c>
      <c r="E2730" s="25" t="s">
        <v>53</v>
      </c>
      <c r="F2730" s="25" t="s">
        <v>54</v>
      </c>
      <c r="G2730" s="25" t="s">
        <v>289</v>
      </c>
      <c r="H2730" s="17"/>
      <c r="I2730" s="17"/>
      <c r="J2730" s="25" t="s">
        <v>70</v>
      </c>
      <c r="K2730" s="25" t="s">
        <v>65</v>
      </c>
      <c r="L2730" s="25" t="s">
        <v>66</v>
      </c>
      <c r="M2730" s="25" t="s">
        <v>67</v>
      </c>
      <c r="N2730" s="26">
        <v>74600.179999999993</v>
      </c>
      <c r="O2730" s="26">
        <v>69377.42</v>
      </c>
      <c r="P2730" s="27">
        <v>-5222.7599999999948</v>
      </c>
      <c r="Q2730" s="28">
        <v>-7.0010018742582059E-2</v>
      </c>
      <c r="R2730" s="29">
        <v>8966.65</v>
      </c>
      <c r="S2730" s="29">
        <v>9569.73</v>
      </c>
      <c r="T2730" s="30">
        <v>603.07999999999993</v>
      </c>
      <c r="U2730" s="31">
        <v>6.7258117580144189E-2</v>
      </c>
      <c r="V2730" s="26">
        <v>27949.46</v>
      </c>
      <c r="W2730" s="26">
        <v>21804.12</v>
      </c>
      <c r="X2730" s="27">
        <v>-6145.34</v>
      </c>
      <c r="Y2730" s="28">
        <v>-0.21987329987770785</v>
      </c>
      <c r="Z2730" s="29">
        <v>1957.73</v>
      </c>
      <c r="AA2730" s="29">
        <v>1770</v>
      </c>
      <c r="AB2730" s="30">
        <v>-187.73000000000002</v>
      </c>
      <c r="AC2730" s="32">
        <v>-9.5891670455067871E-2</v>
      </c>
      <c r="AD2730" s="26">
        <v>31839.64</v>
      </c>
      <c r="AE2730" s="26">
        <v>32425.96</v>
      </c>
      <c r="AF2730" s="27">
        <v>586.31999999999971</v>
      </c>
      <c r="AG2730" s="33">
        <v>1.8414781071645275E-2</v>
      </c>
      <c r="AH2730" s="34">
        <v>134.5</v>
      </c>
      <c r="AI2730" s="34">
        <v>163.25</v>
      </c>
      <c r="AJ2730" s="34">
        <v>28.75</v>
      </c>
      <c r="AK2730" s="32">
        <v>0.21375464684014869</v>
      </c>
      <c r="AL2730" s="35">
        <v>43742.041655092595</v>
      </c>
      <c r="AM2730" s="16"/>
    </row>
    <row r="2731" spans="1:39" ht="57.75" hidden="1" x14ac:dyDescent="0.25">
      <c r="A2731" s="25" t="s">
        <v>571</v>
      </c>
      <c r="B2731" s="25" t="s">
        <v>1040</v>
      </c>
      <c r="C2731" s="39">
        <v>453411</v>
      </c>
      <c r="D2731" s="25" t="s">
        <v>2929</v>
      </c>
      <c r="E2731" s="25" t="s">
        <v>53</v>
      </c>
      <c r="F2731" s="25" t="s">
        <v>54</v>
      </c>
      <c r="G2731" s="25" t="s">
        <v>289</v>
      </c>
      <c r="H2731" s="17"/>
      <c r="I2731" s="17"/>
      <c r="J2731" s="25" t="s">
        <v>145</v>
      </c>
      <c r="K2731" s="25" t="s">
        <v>65</v>
      </c>
      <c r="L2731" s="25" t="s">
        <v>146</v>
      </c>
      <c r="M2731" s="25" t="s">
        <v>596</v>
      </c>
      <c r="N2731" s="26">
        <v>28871</v>
      </c>
      <c r="O2731" s="26">
        <v>32493.38</v>
      </c>
      <c r="P2731" s="27">
        <v>3622.380000000001</v>
      </c>
      <c r="Q2731" s="28">
        <v>0.12546777042707219</v>
      </c>
      <c r="R2731" s="29">
        <v>15386</v>
      </c>
      <c r="S2731" s="29">
        <v>13132.35</v>
      </c>
      <c r="T2731" s="30">
        <v>-2253.6499999999996</v>
      </c>
      <c r="U2731" s="31">
        <v>-0.14647406733393992</v>
      </c>
      <c r="V2731" s="26">
        <v>2220</v>
      </c>
      <c r="W2731" s="26">
        <v>281.62</v>
      </c>
      <c r="X2731" s="27">
        <v>-1938.38</v>
      </c>
      <c r="Y2731" s="28">
        <v>-0.87314414414414421</v>
      </c>
      <c r="Z2731" s="29">
        <v>3845</v>
      </c>
      <c r="AA2731" s="29">
        <v>720</v>
      </c>
      <c r="AB2731" s="30">
        <v>-3125</v>
      </c>
      <c r="AC2731" s="32">
        <v>-0.81274382314694404</v>
      </c>
      <c r="AD2731" s="26">
        <v>7420</v>
      </c>
      <c r="AE2731" s="26">
        <v>18359.41</v>
      </c>
      <c r="AF2731" s="27">
        <v>10939.41</v>
      </c>
      <c r="AG2731" s="33">
        <v>1.4743140161725068</v>
      </c>
      <c r="AH2731" s="34">
        <v>165</v>
      </c>
      <c r="AI2731" s="34">
        <v>129</v>
      </c>
      <c r="AJ2731" s="34">
        <v>-36</v>
      </c>
      <c r="AK2731" s="32">
        <v>-0.21818181818181817</v>
      </c>
      <c r="AL2731" s="35">
        <v>43658.041655092595</v>
      </c>
      <c r="AM2731" s="16"/>
    </row>
    <row r="2732" spans="1:39" ht="41.25" hidden="1" x14ac:dyDescent="0.25">
      <c r="A2732" s="25" t="s">
        <v>571</v>
      </c>
      <c r="B2732" s="25" t="s">
        <v>1040</v>
      </c>
      <c r="C2732" s="39">
        <v>453413</v>
      </c>
      <c r="D2732" s="25" t="s">
        <v>2933</v>
      </c>
      <c r="E2732" s="25" t="s">
        <v>53</v>
      </c>
      <c r="F2732" s="25" t="s">
        <v>54</v>
      </c>
      <c r="G2732" s="25" t="s">
        <v>289</v>
      </c>
      <c r="H2732" s="17"/>
      <c r="I2732" s="17"/>
      <c r="J2732" s="25" t="s">
        <v>576</v>
      </c>
      <c r="K2732" s="25" t="s">
        <v>65</v>
      </c>
      <c r="L2732" s="25" t="s">
        <v>595</v>
      </c>
      <c r="M2732" s="25" t="s">
        <v>574</v>
      </c>
      <c r="N2732" s="26">
        <v>114722</v>
      </c>
      <c r="O2732" s="26">
        <v>115067</v>
      </c>
      <c r="P2732" s="27">
        <v>345</v>
      </c>
      <c r="Q2732" s="28">
        <v>3.0072697477380103E-3</v>
      </c>
      <c r="R2732" s="29">
        <v>56039</v>
      </c>
      <c r="S2732" s="29">
        <v>96942.05</v>
      </c>
      <c r="T2732" s="30">
        <v>40903.050000000003</v>
      </c>
      <c r="U2732" s="31">
        <v>0.72990328164314144</v>
      </c>
      <c r="V2732" s="26">
        <v>23853</v>
      </c>
      <c r="W2732" s="26">
        <v>15768.12</v>
      </c>
      <c r="X2732" s="27">
        <v>-8084.8799999999992</v>
      </c>
      <c r="Y2732" s="28">
        <v>-0.3389460445227015</v>
      </c>
      <c r="Z2732" s="29">
        <v>16455</v>
      </c>
      <c r="AA2732" s="29">
        <v>2356.83</v>
      </c>
      <c r="AB2732" s="30">
        <v>-14098.17</v>
      </c>
      <c r="AC2732" s="32">
        <v>-0.85677119416590697</v>
      </c>
      <c r="AD2732" s="26">
        <v>18375</v>
      </c>
      <c r="AE2732" s="26">
        <v>0</v>
      </c>
      <c r="AF2732" s="27">
        <v>-18375</v>
      </c>
      <c r="AG2732" s="33">
        <v>-1</v>
      </c>
      <c r="AH2732" s="34">
        <v>752.35</v>
      </c>
      <c r="AI2732" s="34">
        <v>47.5</v>
      </c>
      <c r="AJ2732" s="34">
        <v>-704.85</v>
      </c>
      <c r="AK2732" s="32">
        <v>-0.93686449126071647</v>
      </c>
      <c r="AL2732" s="35">
        <v>43502.041655092595</v>
      </c>
      <c r="AM2732" s="16"/>
    </row>
    <row r="2733" spans="1:39" ht="49.5" hidden="1" x14ac:dyDescent="0.25">
      <c r="A2733" s="25" t="s">
        <v>571</v>
      </c>
      <c r="B2733" s="25" t="s">
        <v>1040</v>
      </c>
      <c r="C2733" s="39">
        <v>453414</v>
      </c>
      <c r="D2733" s="25" t="s">
        <v>2924</v>
      </c>
      <c r="E2733" s="25" t="s">
        <v>53</v>
      </c>
      <c r="F2733" s="25" t="s">
        <v>54</v>
      </c>
      <c r="G2733" s="25" t="s">
        <v>289</v>
      </c>
      <c r="H2733" s="17"/>
      <c r="I2733" s="17"/>
      <c r="J2733" s="25" t="s">
        <v>576</v>
      </c>
      <c r="K2733" s="25" t="s">
        <v>65</v>
      </c>
      <c r="L2733" s="25" t="s">
        <v>595</v>
      </c>
      <c r="M2733" s="25" t="s">
        <v>639</v>
      </c>
      <c r="N2733" s="26">
        <v>152103</v>
      </c>
      <c r="O2733" s="26">
        <v>71783.3</v>
      </c>
      <c r="P2733" s="27">
        <v>-80319.7</v>
      </c>
      <c r="Q2733" s="28">
        <v>-0.52806124797012544</v>
      </c>
      <c r="R2733" s="29">
        <v>57322</v>
      </c>
      <c r="S2733" s="29">
        <v>3873.24</v>
      </c>
      <c r="T2733" s="30">
        <v>-53448.76</v>
      </c>
      <c r="U2733" s="31">
        <v>-0.93243013153762955</v>
      </c>
      <c r="V2733" s="26">
        <v>51677</v>
      </c>
      <c r="W2733" s="26">
        <v>62515.82</v>
      </c>
      <c r="X2733" s="27">
        <v>10838.82</v>
      </c>
      <c r="Y2733" s="28">
        <v>0.20974166457031174</v>
      </c>
      <c r="Z2733" s="29">
        <v>16854</v>
      </c>
      <c r="AA2733" s="29">
        <v>760.5</v>
      </c>
      <c r="AB2733" s="30">
        <v>-16093.5</v>
      </c>
      <c r="AC2733" s="32">
        <v>-0.95487718049127801</v>
      </c>
      <c r="AD2733" s="26">
        <v>26250</v>
      </c>
      <c r="AE2733" s="26">
        <v>0</v>
      </c>
      <c r="AF2733" s="27">
        <v>-26250</v>
      </c>
      <c r="AG2733" s="33">
        <v>-1</v>
      </c>
      <c r="AH2733" s="34">
        <v>769.6</v>
      </c>
      <c r="AI2733" s="34">
        <v>1174.5</v>
      </c>
      <c r="AJ2733" s="34">
        <v>404.9</v>
      </c>
      <c r="AK2733" s="32">
        <v>0.52611746361746359</v>
      </c>
      <c r="AL2733" s="35">
        <v>43644.041655092595</v>
      </c>
      <c r="AM2733" s="16"/>
    </row>
    <row r="2734" spans="1:39" ht="41.25" hidden="1" x14ac:dyDescent="0.25">
      <c r="A2734" s="25" t="s">
        <v>571</v>
      </c>
      <c r="B2734" s="25" t="s">
        <v>1043</v>
      </c>
      <c r="C2734" s="39">
        <v>453416</v>
      </c>
      <c r="D2734" s="25" t="s">
        <v>3052</v>
      </c>
      <c r="E2734" s="25" t="s">
        <v>53</v>
      </c>
      <c r="F2734" s="25" t="s">
        <v>54</v>
      </c>
      <c r="G2734" s="25" t="s">
        <v>289</v>
      </c>
      <c r="H2734" s="25" t="s">
        <v>56</v>
      </c>
      <c r="I2734" s="25" t="s">
        <v>56</v>
      </c>
      <c r="J2734" s="25" t="s">
        <v>2779</v>
      </c>
      <c r="K2734" s="25" t="s">
        <v>65</v>
      </c>
      <c r="L2734" s="25" t="s">
        <v>1045</v>
      </c>
      <c r="M2734" s="25" t="s">
        <v>67</v>
      </c>
      <c r="N2734" s="26">
        <v>59857.15</v>
      </c>
      <c r="O2734" s="26">
        <v>54378.879999999997</v>
      </c>
      <c r="P2734" s="27">
        <v>-5478.2700000000041</v>
      </c>
      <c r="Q2734" s="28">
        <v>-9.1522399579665986E-2</v>
      </c>
      <c r="R2734" s="29">
        <v>12182.95</v>
      </c>
      <c r="S2734" s="29">
        <v>8046.22</v>
      </c>
      <c r="T2734" s="30">
        <v>-4136.7300000000005</v>
      </c>
      <c r="U2734" s="31">
        <v>-0.33955076561916453</v>
      </c>
      <c r="V2734" s="26">
        <v>30731.200000000001</v>
      </c>
      <c r="W2734" s="26">
        <v>31428.86</v>
      </c>
      <c r="X2734" s="27">
        <v>697.65999999999985</v>
      </c>
      <c r="Y2734" s="28">
        <v>2.270200968396938E-2</v>
      </c>
      <c r="Z2734" s="29">
        <v>3205.13</v>
      </c>
      <c r="AA2734" s="29">
        <v>1745.5</v>
      </c>
      <c r="AB2734" s="30">
        <v>-1459.63</v>
      </c>
      <c r="AC2734" s="32">
        <v>-0.45540430497358925</v>
      </c>
      <c r="AD2734" s="26">
        <v>9082.23</v>
      </c>
      <c r="AE2734" s="26">
        <v>10969.5</v>
      </c>
      <c r="AF2734" s="27">
        <v>1887.2700000000004</v>
      </c>
      <c r="AG2734" s="33">
        <v>0.20779808483158876</v>
      </c>
      <c r="AH2734" s="34">
        <v>179</v>
      </c>
      <c r="AI2734" s="34">
        <v>115</v>
      </c>
      <c r="AJ2734" s="34">
        <v>-64</v>
      </c>
      <c r="AK2734" s="32">
        <v>-0.35754189944134079</v>
      </c>
      <c r="AL2734" s="35">
        <v>43996.041666666664</v>
      </c>
      <c r="AM2734" s="16"/>
    </row>
    <row r="2735" spans="1:39" ht="74.25" hidden="1" x14ac:dyDescent="0.25">
      <c r="A2735" s="25" t="s">
        <v>571</v>
      </c>
      <c r="B2735" s="25" t="s">
        <v>1040</v>
      </c>
      <c r="C2735" s="39">
        <v>453418</v>
      </c>
      <c r="D2735" s="25" t="s">
        <v>3045</v>
      </c>
      <c r="E2735" s="25" t="s">
        <v>53</v>
      </c>
      <c r="F2735" s="25" t="s">
        <v>54</v>
      </c>
      <c r="G2735" s="25" t="s">
        <v>289</v>
      </c>
      <c r="H2735" s="17"/>
      <c r="I2735" s="17"/>
      <c r="J2735" s="25" t="s">
        <v>576</v>
      </c>
      <c r="K2735" s="25" t="s">
        <v>65</v>
      </c>
      <c r="L2735" s="25" t="s">
        <v>577</v>
      </c>
      <c r="M2735" s="25" t="s">
        <v>596</v>
      </c>
      <c r="N2735" s="26">
        <v>80846</v>
      </c>
      <c r="O2735" s="26">
        <v>80615.33</v>
      </c>
      <c r="P2735" s="27">
        <v>-230.66999999999825</v>
      </c>
      <c r="Q2735" s="28">
        <v>-2.8532023847809198E-3</v>
      </c>
      <c r="R2735" s="29">
        <v>28411</v>
      </c>
      <c r="S2735" s="29">
        <v>3388.97</v>
      </c>
      <c r="T2735" s="30">
        <v>-25022.03</v>
      </c>
      <c r="U2735" s="31">
        <v>-0.88071627186653056</v>
      </c>
      <c r="V2735" s="26">
        <v>19139</v>
      </c>
      <c r="W2735" s="26">
        <v>19262.91</v>
      </c>
      <c r="X2735" s="27">
        <v>123.90999999999985</v>
      </c>
      <c r="Y2735" s="28">
        <v>6.4742149537593318E-3</v>
      </c>
      <c r="Z2735" s="29">
        <v>7046</v>
      </c>
      <c r="AA2735" s="29">
        <v>0</v>
      </c>
      <c r="AB2735" s="30">
        <v>-7046</v>
      </c>
      <c r="AC2735" s="32">
        <v>-1</v>
      </c>
      <c r="AD2735" s="26">
        <v>26250</v>
      </c>
      <c r="AE2735" s="26">
        <v>42362.13</v>
      </c>
      <c r="AF2735" s="27">
        <v>16112.129999999997</v>
      </c>
      <c r="AG2735" s="33">
        <v>0.61379542857142844</v>
      </c>
      <c r="AH2735" s="34">
        <v>380</v>
      </c>
      <c r="AI2735" s="34">
        <v>3</v>
      </c>
      <c r="AJ2735" s="34">
        <v>-377</v>
      </c>
      <c r="AK2735" s="32">
        <v>-0.99210526315789471</v>
      </c>
      <c r="AL2735" s="35">
        <v>43685.041655092595</v>
      </c>
      <c r="AM2735" s="16"/>
    </row>
    <row r="2736" spans="1:39" ht="49.5" hidden="1" x14ac:dyDescent="0.25">
      <c r="A2736" s="25" t="s">
        <v>571</v>
      </c>
      <c r="B2736" s="25" t="s">
        <v>1040</v>
      </c>
      <c r="C2736" s="39">
        <v>453419</v>
      </c>
      <c r="D2736" s="25" t="s">
        <v>3180</v>
      </c>
      <c r="E2736" s="25" t="s">
        <v>53</v>
      </c>
      <c r="F2736" s="25" t="s">
        <v>54</v>
      </c>
      <c r="G2736" s="25" t="s">
        <v>90</v>
      </c>
      <c r="H2736" s="17"/>
      <c r="I2736" s="17"/>
      <c r="J2736" s="25" t="s">
        <v>70</v>
      </c>
      <c r="K2736" s="25" t="s">
        <v>65</v>
      </c>
      <c r="L2736" s="25" t="s">
        <v>71</v>
      </c>
      <c r="M2736" s="25" t="s">
        <v>67</v>
      </c>
      <c r="N2736" s="26">
        <v>132867.45000000001</v>
      </c>
      <c r="O2736" s="26">
        <v>106956.36</v>
      </c>
      <c r="P2736" s="27">
        <v>-25911.090000000011</v>
      </c>
      <c r="Q2736" s="28">
        <v>-0.19501458032046229</v>
      </c>
      <c r="R2736" s="29">
        <v>9231.36</v>
      </c>
      <c r="S2736" s="29">
        <v>12298.11</v>
      </c>
      <c r="T2736" s="30">
        <v>3066.75</v>
      </c>
      <c r="U2736" s="31">
        <v>0.33220998856073208</v>
      </c>
      <c r="V2736" s="26">
        <v>78259.8</v>
      </c>
      <c r="W2736" s="26">
        <v>66277.119999999995</v>
      </c>
      <c r="X2736" s="27">
        <v>-11982.680000000008</v>
      </c>
      <c r="Y2736" s="28">
        <v>-0.15311411478179099</v>
      </c>
      <c r="Z2736" s="29">
        <v>5416.05</v>
      </c>
      <c r="AA2736" s="29">
        <v>3686</v>
      </c>
      <c r="AB2736" s="30">
        <v>-1730.0500000000002</v>
      </c>
      <c r="AC2736" s="32">
        <v>-0.3194302120549109</v>
      </c>
      <c r="AD2736" s="26">
        <v>15900</v>
      </c>
      <c r="AE2736" s="26">
        <v>9964.0300000000007</v>
      </c>
      <c r="AF2736" s="27">
        <v>-5935.9699999999993</v>
      </c>
      <c r="AG2736" s="33">
        <v>-0.37333144654088046</v>
      </c>
      <c r="AH2736" s="34">
        <v>202</v>
      </c>
      <c r="AI2736" s="34">
        <v>235.25</v>
      </c>
      <c r="AJ2736" s="34">
        <v>33.25</v>
      </c>
      <c r="AK2736" s="32">
        <v>0.16460396039603961</v>
      </c>
      <c r="AL2736" s="35">
        <v>43666.041655092595</v>
      </c>
      <c r="AM2736" s="16"/>
    </row>
    <row r="2737" spans="1:39" ht="24.75" hidden="1" x14ac:dyDescent="0.25">
      <c r="A2737" s="25" t="s">
        <v>571</v>
      </c>
      <c r="B2737" s="25" t="s">
        <v>1043</v>
      </c>
      <c r="C2737" s="39">
        <v>453420</v>
      </c>
      <c r="D2737" s="25" t="s">
        <v>2957</v>
      </c>
      <c r="E2737" s="25" t="s">
        <v>53</v>
      </c>
      <c r="F2737" s="25" t="s">
        <v>63</v>
      </c>
      <c r="G2737" s="25" t="s">
        <v>56</v>
      </c>
      <c r="H2737" s="17"/>
      <c r="I2737" s="17"/>
      <c r="J2737" s="25" t="s">
        <v>2779</v>
      </c>
      <c r="K2737" s="25" t="s">
        <v>65</v>
      </c>
      <c r="L2737" s="25" t="s">
        <v>1045</v>
      </c>
      <c r="M2737" s="25" t="s">
        <v>127</v>
      </c>
      <c r="N2737" s="26">
        <v>0</v>
      </c>
      <c r="O2737" s="26">
        <v>0</v>
      </c>
      <c r="P2737" s="27">
        <v>0</v>
      </c>
      <c r="Q2737" s="18"/>
      <c r="R2737" s="29">
        <v>0</v>
      </c>
      <c r="S2737" s="29">
        <v>0</v>
      </c>
      <c r="T2737" s="30">
        <v>0</v>
      </c>
      <c r="U2737" s="19"/>
      <c r="V2737" s="26">
        <v>0</v>
      </c>
      <c r="W2737" s="26">
        <v>0</v>
      </c>
      <c r="X2737" s="27">
        <v>0</v>
      </c>
      <c r="Y2737" s="18"/>
      <c r="Z2737" s="29">
        <v>0</v>
      </c>
      <c r="AA2737" s="29">
        <v>0</v>
      </c>
      <c r="AB2737" s="30">
        <v>0</v>
      </c>
      <c r="AC2737" s="19"/>
      <c r="AD2737" s="26">
        <v>0</v>
      </c>
      <c r="AE2737" s="26">
        <v>0</v>
      </c>
      <c r="AF2737" s="27">
        <v>0</v>
      </c>
      <c r="AG2737" s="18"/>
      <c r="AH2737" s="34">
        <v>0</v>
      </c>
      <c r="AI2737" s="34">
        <v>0</v>
      </c>
      <c r="AJ2737" s="34">
        <v>0</v>
      </c>
      <c r="AK2737" s="19"/>
      <c r="AL2737" s="35">
        <v>43789.041655092595</v>
      </c>
      <c r="AM2737" s="16"/>
    </row>
    <row r="2738" spans="1:39" ht="99" hidden="1" x14ac:dyDescent="0.25">
      <c r="A2738" s="25" t="s">
        <v>571</v>
      </c>
      <c r="B2738" s="25" t="s">
        <v>1040</v>
      </c>
      <c r="C2738" s="39">
        <v>453421</v>
      </c>
      <c r="D2738" s="25" t="s">
        <v>2906</v>
      </c>
      <c r="E2738" s="25" t="s">
        <v>53</v>
      </c>
      <c r="F2738" s="25" t="s">
        <v>54</v>
      </c>
      <c r="G2738" s="25" t="s">
        <v>289</v>
      </c>
      <c r="H2738" s="17"/>
      <c r="I2738" s="17"/>
      <c r="J2738" s="25" t="s">
        <v>70</v>
      </c>
      <c r="K2738" s="25" t="s">
        <v>65</v>
      </c>
      <c r="L2738" s="25" t="s">
        <v>589</v>
      </c>
      <c r="M2738" s="25" t="s">
        <v>67</v>
      </c>
      <c r="N2738" s="26">
        <v>65636.651849999995</v>
      </c>
      <c r="O2738" s="26">
        <v>55528.32</v>
      </c>
      <c r="P2738" s="27">
        <v>-10108.331849999995</v>
      </c>
      <c r="Q2738" s="28">
        <v>-0.15400437964295699</v>
      </c>
      <c r="R2738" s="29">
        <v>14547.96</v>
      </c>
      <c r="S2738" s="29">
        <v>9026.86</v>
      </c>
      <c r="T2738" s="30">
        <v>-5521.0999999999985</v>
      </c>
      <c r="U2738" s="31">
        <v>-0.37951025435868663</v>
      </c>
      <c r="V2738" s="26">
        <v>28586.825925000001</v>
      </c>
      <c r="W2738" s="26">
        <v>25118.57</v>
      </c>
      <c r="X2738" s="27">
        <v>-3468.2559250000013</v>
      </c>
      <c r="Y2738" s="28">
        <v>-0.12132357520556039</v>
      </c>
      <c r="Z2738" s="29">
        <v>3418.8</v>
      </c>
      <c r="AA2738" s="29">
        <v>983</v>
      </c>
      <c r="AB2738" s="30">
        <v>-2435.8000000000002</v>
      </c>
      <c r="AC2738" s="32">
        <v>-0.71247221247221248</v>
      </c>
      <c r="AD2738" s="26">
        <v>14918.8935</v>
      </c>
      <c r="AE2738" s="26">
        <v>17572.7</v>
      </c>
      <c r="AF2738" s="27">
        <v>2653.8065000000006</v>
      </c>
      <c r="AG2738" s="33">
        <v>0.17788226050410511</v>
      </c>
      <c r="AH2738" s="34">
        <v>209</v>
      </c>
      <c r="AI2738" s="34">
        <v>143</v>
      </c>
      <c r="AJ2738" s="34">
        <v>-66</v>
      </c>
      <c r="AK2738" s="32">
        <v>-0.31578947368421051</v>
      </c>
      <c r="AL2738" s="35">
        <v>43789.041655092595</v>
      </c>
      <c r="AM2738" s="16"/>
    </row>
    <row r="2739" spans="1:39" ht="49.5" hidden="1" x14ac:dyDescent="0.25">
      <c r="A2739" s="25" t="s">
        <v>571</v>
      </c>
      <c r="B2739" s="25" t="s">
        <v>1043</v>
      </c>
      <c r="C2739" s="39">
        <v>453423</v>
      </c>
      <c r="D2739" s="25" t="s">
        <v>2971</v>
      </c>
      <c r="E2739" s="25" t="s">
        <v>53</v>
      </c>
      <c r="F2739" s="25" t="s">
        <v>54</v>
      </c>
      <c r="G2739" s="25" t="s">
        <v>289</v>
      </c>
      <c r="H2739" s="25" t="s">
        <v>56</v>
      </c>
      <c r="I2739" s="25" t="s">
        <v>56</v>
      </c>
      <c r="J2739" s="25" t="s">
        <v>576</v>
      </c>
      <c r="K2739" s="25" t="s">
        <v>65</v>
      </c>
      <c r="L2739" s="25" t="s">
        <v>1045</v>
      </c>
      <c r="M2739" s="25" t="s">
        <v>2753</v>
      </c>
      <c r="N2739" s="26">
        <v>345434.7</v>
      </c>
      <c r="O2739" s="26">
        <v>135622.01999999999</v>
      </c>
      <c r="P2739" s="27">
        <v>-209812.68000000002</v>
      </c>
      <c r="Q2739" s="28">
        <v>-0.60738738754386867</v>
      </c>
      <c r="R2739" s="29">
        <v>88267.66</v>
      </c>
      <c r="S2739" s="29">
        <v>17145.03</v>
      </c>
      <c r="T2739" s="30">
        <v>-71122.63</v>
      </c>
      <c r="U2739" s="31">
        <v>-0.8057609094882543</v>
      </c>
      <c r="V2739" s="26">
        <v>173970.77</v>
      </c>
      <c r="W2739" s="26">
        <v>93170.96</v>
      </c>
      <c r="X2739" s="27">
        <v>-80799.809999999983</v>
      </c>
      <c r="Y2739" s="28">
        <v>-0.46444474551673243</v>
      </c>
      <c r="Z2739" s="29">
        <v>11916.27</v>
      </c>
      <c r="AA2739" s="29">
        <v>5657.31</v>
      </c>
      <c r="AB2739" s="30">
        <v>-6258.96</v>
      </c>
      <c r="AC2739" s="32">
        <v>-0.52524489626367976</v>
      </c>
      <c r="AD2739" s="26">
        <v>71280</v>
      </c>
      <c r="AE2739" s="26">
        <v>19648.72</v>
      </c>
      <c r="AF2739" s="27">
        <v>-51631.28</v>
      </c>
      <c r="AG2739" s="33">
        <v>-0.72434455667788999</v>
      </c>
      <c r="AH2739" s="34">
        <v>752.53</v>
      </c>
      <c r="AI2739" s="34">
        <v>197</v>
      </c>
      <c r="AJ2739" s="34">
        <v>-555.53</v>
      </c>
      <c r="AK2739" s="32">
        <v>-0.73821641662126425</v>
      </c>
      <c r="AL2739" s="35">
        <v>44175.041666666664</v>
      </c>
      <c r="AM2739" s="16"/>
    </row>
    <row r="2740" spans="1:39" ht="49.5" hidden="1" x14ac:dyDescent="0.25">
      <c r="A2740" s="25" t="s">
        <v>571</v>
      </c>
      <c r="B2740" s="25" t="s">
        <v>1040</v>
      </c>
      <c r="C2740" s="39">
        <v>453424</v>
      </c>
      <c r="D2740" s="25" t="s">
        <v>3028</v>
      </c>
      <c r="E2740" s="25" t="s">
        <v>53</v>
      </c>
      <c r="F2740" s="25" t="s">
        <v>54</v>
      </c>
      <c r="G2740" s="25" t="s">
        <v>289</v>
      </c>
      <c r="H2740" s="17"/>
      <c r="I2740" s="17"/>
      <c r="J2740" s="25" t="s">
        <v>576</v>
      </c>
      <c r="K2740" s="25" t="s">
        <v>65</v>
      </c>
      <c r="L2740" s="25" t="s">
        <v>595</v>
      </c>
      <c r="M2740" s="25" t="s">
        <v>2831</v>
      </c>
      <c r="N2740" s="26">
        <v>101392</v>
      </c>
      <c r="O2740" s="26">
        <v>50184.11</v>
      </c>
      <c r="P2740" s="27">
        <v>-51207.89</v>
      </c>
      <c r="Q2740" s="28">
        <v>-0.50504862316553578</v>
      </c>
      <c r="R2740" s="29">
        <v>31572</v>
      </c>
      <c r="S2740" s="29">
        <v>7192.79</v>
      </c>
      <c r="T2740" s="30">
        <v>-24379.21</v>
      </c>
      <c r="U2740" s="31">
        <v>-0.772178195869758</v>
      </c>
      <c r="V2740" s="26">
        <v>52573</v>
      </c>
      <c r="W2740" s="26">
        <v>32920.160000000003</v>
      </c>
      <c r="X2740" s="27">
        <v>-19652.839999999997</v>
      </c>
      <c r="Y2740" s="28">
        <v>-0.37382002168413436</v>
      </c>
      <c r="Z2740" s="29">
        <v>12938</v>
      </c>
      <c r="AA2740" s="29">
        <v>2309</v>
      </c>
      <c r="AB2740" s="30">
        <v>-10629</v>
      </c>
      <c r="AC2740" s="32">
        <v>-0.82153346730561139</v>
      </c>
      <c r="AD2740" s="26">
        <v>4309</v>
      </c>
      <c r="AE2740" s="26">
        <v>7762.16</v>
      </c>
      <c r="AF2740" s="27">
        <v>3453.16</v>
      </c>
      <c r="AG2740" s="33">
        <v>0.80138315154328144</v>
      </c>
      <c r="AH2740" s="34">
        <v>407</v>
      </c>
      <c r="AI2740" s="34">
        <v>126</v>
      </c>
      <c r="AJ2740" s="34">
        <v>-281</v>
      </c>
      <c r="AK2740" s="32">
        <v>-0.69041769041769041</v>
      </c>
      <c r="AL2740" s="35">
        <v>43768.041655092595</v>
      </c>
      <c r="AM2740" s="16"/>
    </row>
    <row r="2741" spans="1:39" ht="49.5" hidden="1" x14ac:dyDescent="0.25">
      <c r="A2741" s="25" t="s">
        <v>571</v>
      </c>
      <c r="B2741" s="25" t="s">
        <v>1040</v>
      </c>
      <c r="C2741" s="39">
        <v>453425</v>
      </c>
      <c r="D2741" s="25" t="s">
        <v>2972</v>
      </c>
      <c r="E2741" s="25" t="s">
        <v>53</v>
      </c>
      <c r="F2741" s="25" t="s">
        <v>54</v>
      </c>
      <c r="G2741" s="25" t="s">
        <v>289</v>
      </c>
      <c r="H2741" s="17"/>
      <c r="I2741" s="17"/>
      <c r="J2741" s="25" t="s">
        <v>576</v>
      </c>
      <c r="K2741" s="25" t="s">
        <v>65</v>
      </c>
      <c r="L2741" s="25" t="s">
        <v>611</v>
      </c>
      <c r="M2741" s="25" t="s">
        <v>67</v>
      </c>
      <c r="N2741" s="26">
        <v>250606.22</v>
      </c>
      <c r="O2741" s="26">
        <v>119767.03</v>
      </c>
      <c r="P2741" s="27">
        <v>-130839.19</v>
      </c>
      <c r="Q2741" s="28">
        <v>-0.52209075257589377</v>
      </c>
      <c r="R2741" s="29">
        <v>43377.48</v>
      </c>
      <c r="S2741" s="29">
        <v>13240.66</v>
      </c>
      <c r="T2741" s="30">
        <v>-30136.820000000003</v>
      </c>
      <c r="U2741" s="31">
        <v>-0.69475727958378408</v>
      </c>
      <c r="V2741" s="26">
        <v>105538.49</v>
      </c>
      <c r="W2741" s="26">
        <v>64137.49</v>
      </c>
      <c r="X2741" s="27">
        <v>-41401.000000000007</v>
      </c>
      <c r="Y2741" s="28">
        <v>-0.39228342190607429</v>
      </c>
      <c r="Z2741" s="29">
        <v>8886.93</v>
      </c>
      <c r="AA2741" s="29">
        <v>1371</v>
      </c>
      <c r="AB2741" s="30">
        <v>-7515.93</v>
      </c>
      <c r="AC2741" s="32">
        <v>-0.84572850241872055</v>
      </c>
      <c r="AD2741" s="26">
        <v>92803.32</v>
      </c>
      <c r="AE2741" s="26">
        <v>41017.879999999997</v>
      </c>
      <c r="AF2741" s="27">
        <v>-51785.44000000001</v>
      </c>
      <c r="AG2741" s="33">
        <v>-0.55801279523189473</v>
      </c>
      <c r="AH2741" s="34">
        <v>349</v>
      </c>
      <c r="AI2741" s="34">
        <v>101</v>
      </c>
      <c r="AJ2741" s="34">
        <v>-248</v>
      </c>
      <c r="AK2741" s="32">
        <v>-0.71060171919770776</v>
      </c>
      <c r="AL2741" s="35">
        <v>43803.041655092595</v>
      </c>
      <c r="AM2741" s="16"/>
    </row>
    <row r="2742" spans="1:39" ht="49.5" hidden="1" x14ac:dyDescent="0.25">
      <c r="A2742" s="25" t="s">
        <v>571</v>
      </c>
      <c r="B2742" s="25" t="s">
        <v>1040</v>
      </c>
      <c r="C2742" s="39">
        <v>453426</v>
      </c>
      <c r="D2742" s="25" t="s">
        <v>3029</v>
      </c>
      <c r="E2742" s="25" t="s">
        <v>53</v>
      </c>
      <c r="F2742" s="25" t="s">
        <v>54</v>
      </c>
      <c r="G2742" s="25" t="s">
        <v>289</v>
      </c>
      <c r="H2742" s="17"/>
      <c r="I2742" s="17"/>
      <c r="J2742" s="25" t="s">
        <v>576</v>
      </c>
      <c r="K2742" s="25" t="s">
        <v>65</v>
      </c>
      <c r="L2742" s="25" t="s">
        <v>611</v>
      </c>
      <c r="M2742" s="25" t="s">
        <v>67</v>
      </c>
      <c r="N2742" s="26">
        <v>157498.04999999999</v>
      </c>
      <c r="O2742" s="26">
        <v>117183</v>
      </c>
      <c r="P2742" s="27">
        <v>-40315.049999999988</v>
      </c>
      <c r="Q2742" s="28">
        <v>-0.25597174060250266</v>
      </c>
      <c r="R2742" s="29">
        <v>30046.5</v>
      </c>
      <c r="S2742" s="29">
        <v>11161</v>
      </c>
      <c r="T2742" s="30">
        <v>-18885.5</v>
      </c>
      <c r="U2742" s="31">
        <v>-0.62854242590651155</v>
      </c>
      <c r="V2742" s="26">
        <v>63609.32</v>
      </c>
      <c r="W2742" s="26">
        <v>53515</v>
      </c>
      <c r="X2742" s="27">
        <v>-10094.32</v>
      </c>
      <c r="Y2742" s="28">
        <v>-0.15869246833640102</v>
      </c>
      <c r="Z2742" s="29">
        <v>5135.59</v>
      </c>
      <c r="AA2742" s="29">
        <v>1063</v>
      </c>
      <c r="AB2742" s="30">
        <v>-4072.59</v>
      </c>
      <c r="AC2742" s="32">
        <v>-0.79301307152634848</v>
      </c>
      <c r="AD2742" s="26">
        <v>58706.64</v>
      </c>
      <c r="AE2742" s="26">
        <v>51444</v>
      </c>
      <c r="AF2742" s="27">
        <v>-7262.6399999999994</v>
      </c>
      <c r="AG2742" s="33">
        <v>-0.12371070802212492</v>
      </c>
      <c r="AH2742" s="34">
        <v>424.25</v>
      </c>
      <c r="AI2742" s="34">
        <v>71.5</v>
      </c>
      <c r="AJ2742" s="34">
        <v>-352.75</v>
      </c>
      <c r="AK2742" s="32">
        <v>-0.83146729522687091</v>
      </c>
      <c r="AL2742" s="35">
        <v>43820.041655092595</v>
      </c>
      <c r="AM2742" s="16"/>
    </row>
    <row r="2743" spans="1:39" ht="49.5" hidden="1" x14ac:dyDescent="0.25">
      <c r="A2743" s="25" t="s">
        <v>571</v>
      </c>
      <c r="B2743" s="25" t="s">
        <v>1040</v>
      </c>
      <c r="C2743" s="39">
        <v>453427</v>
      </c>
      <c r="D2743" s="25" t="s">
        <v>3030</v>
      </c>
      <c r="E2743" s="25" t="s">
        <v>53</v>
      </c>
      <c r="F2743" s="25" t="s">
        <v>54</v>
      </c>
      <c r="G2743" s="25" t="s">
        <v>289</v>
      </c>
      <c r="H2743" s="17"/>
      <c r="I2743" s="17"/>
      <c r="J2743" s="25" t="s">
        <v>576</v>
      </c>
      <c r="K2743" s="25" t="s">
        <v>65</v>
      </c>
      <c r="L2743" s="25" t="s">
        <v>611</v>
      </c>
      <c r="M2743" s="25" t="s">
        <v>67</v>
      </c>
      <c r="N2743" s="26">
        <v>194796.33</v>
      </c>
      <c r="O2743" s="26">
        <v>53408.28</v>
      </c>
      <c r="P2743" s="27">
        <v>-141388.04999999999</v>
      </c>
      <c r="Q2743" s="28">
        <v>-0.72582501939333255</v>
      </c>
      <c r="R2743" s="29">
        <v>24855.25</v>
      </c>
      <c r="S2743" s="29">
        <v>12425.26</v>
      </c>
      <c r="T2743" s="30">
        <v>-12429.99</v>
      </c>
      <c r="U2743" s="31">
        <v>-0.50009515092384904</v>
      </c>
      <c r="V2743" s="26">
        <v>89116.91</v>
      </c>
      <c r="W2743" s="26">
        <v>38463.019999999997</v>
      </c>
      <c r="X2743" s="27">
        <v>-50653.890000000007</v>
      </c>
      <c r="Y2743" s="28">
        <v>-0.56839818615793569</v>
      </c>
      <c r="Z2743" s="29">
        <v>6185.37</v>
      </c>
      <c r="AA2743" s="29">
        <v>2520</v>
      </c>
      <c r="AB2743" s="30">
        <v>-3665.37</v>
      </c>
      <c r="AC2743" s="32">
        <v>-0.59258702389671114</v>
      </c>
      <c r="AD2743" s="26">
        <v>74638.8</v>
      </c>
      <c r="AE2743" s="26">
        <v>0</v>
      </c>
      <c r="AF2743" s="27">
        <v>-74638.8</v>
      </c>
      <c r="AG2743" s="33">
        <v>-1</v>
      </c>
      <c r="AH2743" s="34">
        <v>474.35</v>
      </c>
      <c r="AI2743" s="34">
        <v>152.5</v>
      </c>
      <c r="AJ2743" s="34">
        <v>-321.85000000000002</v>
      </c>
      <c r="AK2743" s="32">
        <v>-0.67850743122167179</v>
      </c>
      <c r="AL2743" s="35">
        <v>43816.041655092595</v>
      </c>
      <c r="AM2743" s="16"/>
    </row>
    <row r="2744" spans="1:39" ht="82.5" hidden="1" x14ac:dyDescent="0.25">
      <c r="A2744" s="25" t="s">
        <v>571</v>
      </c>
      <c r="B2744" s="25" t="s">
        <v>1040</v>
      </c>
      <c r="C2744" s="39">
        <v>453428</v>
      </c>
      <c r="D2744" s="25" t="s">
        <v>3046</v>
      </c>
      <c r="E2744" s="25" t="s">
        <v>53</v>
      </c>
      <c r="F2744" s="25" t="s">
        <v>54</v>
      </c>
      <c r="G2744" s="25" t="s">
        <v>289</v>
      </c>
      <c r="H2744" s="17"/>
      <c r="I2744" s="17"/>
      <c r="J2744" s="25" t="s">
        <v>576</v>
      </c>
      <c r="K2744" s="25" t="s">
        <v>65</v>
      </c>
      <c r="L2744" s="25" t="s">
        <v>611</v>
      </c>
      <c r="M2744" s="25" t="s">
        <v>67</v>
      </c>
      <c r="N2744" s="26">
        <v>325208.31</v>
      </c>
      <c r="O2744" s="26">
        <v>233031.37</v>
      </c>
      <c r="P2744" s="27">
        <v>-92176.94</v>
      </c>
      <c r="Q2744" s="28">
        <v>-0.28343968209176451</v>
      </c>
      <c r="R2744" s="29">
        <v>44577.26</v>
      </c>
      <c r="S2744" s="29">
        <v>22523.119999999999</v>
      </c>
      <c r="T2744" s="30">
        <v>-22054.140000000003</v>
      </c>
      <c r="U2744" s="31">
        <v>-0.49473969463354189</v>
      </c>
      <c r="V2744" s="26">
        <v>138108.26</v>
      </c>
      <c r="W2744" s="26">
        <v>100720.4</v>
      </c>
      <c r="X2744" s="27">
        <v>-37387.860000000015</v>
      </c>
      <c r="Y2744" s="28">
        <v>-0.27071414845136715</v>
      </c>
      <c r="Z2744" s="29">
        <v>9600.7099999999991</v>
      </c>
      <c r="AA2744" s="29">
        <v>2997</v>
      </c>
      <c r="AB2744" s="30">
        <v>-6603.7099999999991</v>
      </c>
      <c r="AC2744" s="32">
        <v>-0.68783558715969961</v>
      </c>
      <c r="AD2744" s="26">
        <v>132922.07999999999</v>
      </c>
      <c r="AE2744" s="26">
        <v>106790.85</v>
      </c>
      <c r="AF2744" s="27">
        <v>-26131.229999999981</v>
      </c>
      <c r="AG2744" s="33">
        <v>-0.19659058901275081</v>
      </c>
      <c r="AH2744" s="34">
        <v>729.05</v>
      </c>
      <c r="AI2744" s="34">
        <v>164.5</v>
      </c>
      <c r="AJ2744" s="34">
        <v>-564.54999999999995</v>
      </c>
      <c r="AK2744" s="32">
        <v>-0.77436389822371576</v>
      </c>
      <c r="AL2744" s="35">
        <v>43811.041655092595</v>
      </c>
      <c r="AM2744" s="16"/>
    </row>
    <row r="2745" spans="1:39" ht="66" hidden="1" x14ac:dyDescent="0.25">
      <c r="A2745" s="25" t="s">
        <v>571</v>
      </c>
      <c r="B2745" s="25" t="s">
        <v>1040</v>
      </c>
      <c r="C2745" s="39">
        <v>453429</v>
      </c>
      <c r="D2745" s="25" t="s">
        <v>3037</v>
      </c>
      <c r="E2745" s="25" t="s">
        <v>53</v>
      </c>
      <c r="F2745" s="25" t="s">
        <v>54</v>
      </c>
      <c r="G2745" s="25" t="s">
        <v>75</v>
      </c>
      <c r="H2745" s="25" t="s">
        <v>56</v>
      </c>
      <c r="I2745" s="25" t="s">
        <v>56</v>
      </c>
      <c r="J2745" s="25" t="s">
        <v>576</v>
      </c>
      <c r="K2745" s="25" t="s">
        <v>65</v>
      </c>
      <c r="L2745" s="25" t="s">
        <v>577</v>
      </c>
      <c r="M2745" s="25" t="s">
        <v>67</v>
      </c>
      <c r="N2745" s="26">
        <v>95809</v>
      </c>
      <c r="O2745" s="26">
        <v>73870.53</v>
      </c>
      <c r="P2745" s="27">
        <v>-21938.47</v>
      </c>
      <c r="Q2745" s="28">
        <v>-0.22898130655783905</v>
      </c>
      <c r="R2745" s="29">
        <v>29289</v>
      </c>
      <c r="S2745" s="29">
        <v>27415.8</v>
      </c>
      <c r="T2745" s="30">
        <v>-1873.2000000000007</v>
      </c>
      <c r="U2745" s="31">
        <v>-6.3955751305951061E-2</v>
      </c>
      <c r="V2745" s="26">
        <v>54611</v>
      </c>
      <c r="W2745" s="26">
        <v>40493.25</v>
      </c>
      <c r="X2745" s="27">
        <v>-14117.75</v>
      </c>
      <c r="Y2745" s="28">
        <v>-0.25851476808701546</v>
      </c>
      <c r="Z2745" s="29">
        <v>7184</v>
      </c>
      <c r="AA2745" s="29">
        <v>5961.48</v>
      </c>
      <c r="AB2745" s="30">
        <v>-1222.5200000000004</v>
      </c>
      <c r="AC2745" s="32">
        <v>-0.17017260579064594</v>
      </c>
      <c r="AD2745" s="26">
        <v>4725</v>
      </c>
      <c r="AE2745" s="26">
        <v>0</v>
      </c>
      <c r="AF2745" s="27">
        <v>-4725</v>
      </c>
      <c r="AG2745" s="33">
        <v>-1</v>
      </c>
      <c r="AH2745" s="34">
        <v>311</v>
      </c>
      <c r="AI2745" s="34">
        <v>42</v>
      </c>
      <c r="AJ2745" s="34">
        <v>-269</v>
      </c>
      <c r="AK2745" s="32">
        <v>-0.864951768488746</v>
      </c>
      <c r="AL2745" s="35">
        <v>43572.041655092595</v>
      </c>
      <c r="AM2745" s="16"/>
    </row>
    <row r="2746" spans="1:39" ht="82.5" hidden="1" x14ac:dyDescent="0.25">
      <c r="A2746" s="25" t="s">
        <v>571</v>
      </c>
      <c r="B2746" s="25" t="s">
        <v>1040</v>
      </c>
      <c r="C2746" s="39">
        <v>453432</v>
      </c>
      <c r="D2746" s="25" t="s">
        <v>3047</v>
      </c>
      <c r="E2746" s="25" t="s">
        <v>53</v>
      </c>
      <c r="F2746" s="25" t="s">
        <v>54</v>
      </c>
      <c r="G2746" s="25" t="s">
        <v>289</v>
      </c>
      <c r="H2746" s="17"/>
      <c r="I2746" s="17"/>
      <c r="J2746" s="25" t="s">
        <v>576</v>
      </c>
      <c r="K2746" s="25" t="s">
        <v>65</v>
      </c>
      <c r="L2746" s="25" t="s">
        <v>611</v>
      </c>
      <c r="M2746" s="25" t="s">
        <v>67</v>
      </c>
      <c r="N2746" s="26">
        <v>234729.93</v>
      </c>
      <c r="O2746" s="26">
        <v>128008</v>
      </c>
      <c r="P2746" s="27">
        <v>-106721.93</v>
      </c>
      <c r="Q2746" s="28">
        <v>-0.45465838122986701</v>
      </c>
      <c r="R2746" s="29">
        <v>35461.5</v>
      </c>
      <c r="S2746" s="29">
        <v>19769</v>
      </c>
      <c r="T2746" s="30">
        <v>-15692.5</v>
      </c>
      <c r="U2746" s="31">
        <v>-0.44252217193294135</v>
      </c>
      <c r="V2746" s="26">
        <v>92698.240000000005</v>
      </c>
      <c r="W2746" s="26">
        <v>72178</v>
      </c>
      <c r="X2746" s="27">
        <v>-20520.240000000005</v>
      </c>
      <c r="Y2746" s="28">
        <v>-0.2213660151476447</v>
      </c>
      <c r="Z2746" s="29">
        <v>7277.15</v>
      </c>
      <c r="AA2746" s="29">
        <v>3430</v>
      </c>
      <c r="AB2746" s="30">
        <v>-3847.1499999999996</v>
      </c>
      <c r="AC2746" s="32">
        <v>-0.52866163264464794</v>
      </c>
      <c r="AD2746" s="26">
        <v>99293.04</v>
      </c>
      <c r="AE2746" s="26">
        <v>32631</v>
      </c>
      <c r="AF2746" s="27">
        <v>-66662.039999999994</v>
      </c>
      <c r="AG2746" s="33">
        <v>-0.67136669397975923</v>
      </c>
      <c r="AH2746" s="34">
        <v>552.65</v>
      </c>
      <c r="AI2746" s="34">
        <v>205</v>
      </c>
      <c r="AJ2746" s="34">
        <v>-347.65</v>
      </c>
      <c r="AK2746" s="32">
        <v>-0.62905998371482852</v>
      </c>
      <c r="AL2746" s="35">
        <v>43814.041655092595</v>
      </c>
      <c r="AM2746" s="16"/>
    </row>
    <row r="2747" spans="1:39" ht="49.5" hidden="1" x14ac:dyDescent="0.25">
      <c r="A2747" s="25" t="s">
        <v>571</v>
      </c>
      <c r="B2747" s="25" t="s">
        <v>1040</v>
      </c>
      <c r="C2747" s="39">
        <v>453440</v>
      </c>
      <c r="D2747" s="25" t="s">
        <v>3008</v>
      </c>
      <c r="E2747" s="25" t="s">
        <v>53</v>
      </c>
      <c r="F2747" s="25" t="s">
        <v>54</v>
      </c>
      <c r="G2747" s="25" t="s">
        <v>289</v>
      </c>
      <c r="H2747" s="25" t="s">
        <v>56</v>
      </c>
      <c r="I2747" s="25" t="s">
        <v>56</v>
      </c>
      <c r="J2747" s="25" t="s">
        <v>576</v>
      </c>
      <c r="K2747" s="25" t="s">
        <v>65</v>
      </c>
      <c r="L2747" s="25" t="s">
        <v>577</v>
      </c>
      <c r="M2747" s="25" t="s">
        <v>613</v>
      </c>
      <c r="N2747" s="26">
        <v>201520</v>
      </c>
      <c r="O2747" s="26">
        <v>157301.74</v>
      </c>
      <c r="P2747" s="27">
        <v>-44218.260000000009</v>
      </c>
      <c r="Q2747" s="28">
        <v>-0.21942368003175869</v>
      </c>
      <c r="R2747" s="29">
        <v>7399</v>
      </c>
      <c r="S2747" s="29">
        <v>18448.669999999998</v>
      </c>
      <c r="T2747" s="30">
        <v>11049.669999999998</v>
      </c>
      <c r="U2747" s="31">
        <v>1.4934004595215566</v>
      </c>
      <c r="V2747" s="26">
        <v>541</v>
      </c>
      <c r="W2747" s="26">
        <v>0</v>
      </c>
      <c r="X2747" s="27">
        <v>-541</v>
      </c>
      <c r="Y2747" s="28">
        <v>-1</v>
      </c>
      <c r="Z2747" s="29">
        <v>1849</v>
      </c>
      <c r="AA2747" s="29">
        <v>370</v>
      </c>
      <c r="AB2747" s="30">
        <v>-1479</v>
      </c>
      <c r="AC2747" s="32">
        <v>-0.79989183342347214</v>
      </c>
      <c r="AD2747" s="26">
        <v>191731</v>
      </c>
      <c r="AE2747" s="26">
        <v>136814.17000000001</v>
      </c>
      <c r="AF2747" s="27">
        <v>-54916.829999999987</v>
      </c>
      <c r="AG2747" s="33">
        <v>-0.28642645164318753</v>
      </c>
      <c r="AH2747" s="34">
        <v>95</v>
      </c>
      <c r="AI2747" s="34">
        <v>141.5</v>
      </c>
      <c r="AJ2747" s="34">
        <v>46.5</v>
      </c>
      <c r="AK2747" s="32">
        <v>0.48947368421052634</v>
      </c>
      <c r="AL2747" s="35">
        <v>43732.041655092595</v>
      </c>
      <c r="AM2747" s="16"/>
    </row>
    <row r="2748" spans="1:39" ht="49.5" hidden="1" x14ac:dyDescent="0.25">
      <c r="A2748" s="25" t="s">
        <v>571</v>
      </c>
      <c r="B2748" s="25" t="s">
        <v>1040</v>
      </c>
      <c r="C2748" s="39">
        <v>453441</v>
      </c>
      <c r="D2748" s="25" t="s">
        <v>3050</v>
      </c>
      <c r="E2748" s="25" t="s">
        <v>53</v>
      </c>
      <c r="F2748" s="25" t="s">
        <v>54</v>
      </c>
      <c r="G2748" s="25" t="s">
        <v>289</v>
      </c>
      <c r="H2748" s="17"/>
      <c r="I2748" s="17"/>
      <c r="J2748" s="25" t="s">
        <v>576</v>
      </c>
      <c r="K2748" s="25" t="s">
        <v>65</v>
      </c>
      <c r="L2748" s="25" t="s">
        <v>595</v>
      </c>
      <c r="M2748" s="25" t="s">
        <v>2737</v>
      </c>
      <c r="N2748" s="26">
        <v>1024259</v>
      </c>
      <c r="O2748" s="26">
        <v>675826.87</v>
      </c>
      <c r="P2748" s="27">
        <v>-348432.13</v>
      </c>
      <c r="Q2748" s="28">
        <v>-0.34017971040527833</v>
      </c>
      <c r="R2748" s="29">
        <v>446209</v>
      </c>
      <c r="S2748" s="29">
        <v>288182.61</v>
      </c>
      <c r="T2748" s="30">
        <v>-158026.39000000001</v>
      </c>
      <c r="U2748" s="31">
        <v>-0.35415330035924875</v>
      </c>
      <c r="V2748" s="26">
        <v>236297</v>
      </c>
      <c r="W2748" s="26">
        <v>160852.51999999999</v>
      </c>
      <c r="X2748" s="27">
        <v>-75444.48000000001</v>
      </c>
      <c r="Y2748" s="28">
        <v>-0.31927819650693834</v>
      </c>
      <c r="Z2748" s="29">
        <v>183175</v>
      </c>
      <c r="AA2748" s="29">
        <v>107593</v>
      </c>
      <c r="AB2748" s="30">
        <v>-75582</v>
      </c>
      <c r="AC2748" s="32">
        <v>-0.41262180974477958</v>
      </c>
      <c r="AD2748" s="26">
        <v>158578</v>
      </c>
      <c r="AE2748" s="26">
        <v>56759.99</v>
      </c>
      <c r="AF2748" s="27">
        <v>-101818.01000000001</v>
      </c>
      <c r="AG2748" s="33">
        <v>-0.64206895029575362</v>
      </c>
      <c r="AH2748" s="34">
        <v>4746.9799999999996</v>
      </c>
      <c r="AI2748" s="34">
        <v>3716.5</v>
      </c>
      <c r="AJ2748" s="34">
        <v>-1030.4799999999996</v>
      </c>
      <c r="AK2748" s="32">
        <v>-0.21708117582125891</v>
      </c>
      <c r="AL2748" s="35">
        <v>43819.041655092595</v>
      </c>
      <c r="AM2748" s="16"/>
    </row>
    <row r="2749" spans="1:39" ht="41.25" hidden="1" x14ac:dyDescent="0.25">
      <c r="A2749" s="25" t="s">
        <v>571</v>
      </c>
      <c r="B2749" s="25" t="s">
        <v>1040</v>
      </c>
      <c r="C2749" s="39">
        <v>453443</v>
      </c>
      <c r="D2749" s="25" t="s">
        <v>2926</v>
      </c>
      <c r="E2749" s="25" t="s">
        <v>53</v>
      </c>
      <c r="F2749" s="25" t="s">
        <v>54</v>
      </c>
      <c r="G2749" s="25" t="s">
        <v>75</v>
      </c>
      <c r="H2749" s="25" t="s">
        <v>56</v>
      </c>
      <c r="I2749" s="25" t="s">
        <v>56</v>
      </c>
      <c r="J2749" s="25" t="s">
        <v>576</v>
      </c>
      <c r="K2749" s="25" t="s">
        <v>65</v>
      </c>
      <c r="L2749" s="25" t="s">
        <v>595</v>
      </c>
      <c r="M2749" s="25" t="s">
        <v>67</v>
      </c>
      <c r="N2749" s="26">
        <v>89808.8</v>
      </c>
      <c r="O2749" s="26">
        <v>74255.820000000007</v>
      </c>
      <c r="P2749" s="27">
        <v>-15552.979999999996</v>
      </c>
      <c r="Q2749" s="28">
        <v>-0.17317879762339544</v>
      </c>
      <c r="R2749" s="29">
        <v>32506</v>
      </c>
      <c r="S2749" s="29">
        <v>348.43</v>
      </c>
      <c r="T2749" s="30">
        <v>-32157.57</v>
      </c>
      <c r="U2749" s="31">
        <v>-0.98928105580508208</v>
      </c>
      <c r="V2749" s="26">
        <v>47681.8</v>
      </c>
      <c r="W2749" s="26">
        <v>42158.15</v>
      </c>
      <c r="X2749" s="27">
        <v>-5523.6500000000015</v>
      </c>
      <c r="Y2749" s="28">
        <v>-0.11584399078893837</v>
      </c>
      <c r="Z2749" s="29">
        <v>9621</v>
      </c>
      <c r="AA2749" s="29">
        <v>5949.77</v>
      </c>
      <c r="AB2749" s="30">
        <v>-3671.2299999999996</v>
      </c>
      <c r="AC2749" s="32">
        <v>-0.38158507431659905</v>
      </c>
      <c r="AD2749" s="26">
        <v>0</v>
      </c>
      <c r="AE2749" s="26">
        <v>0</v>
      </c>
      <c r="AF2749" s="27">
        <v>0</v>
      </c>
      <c r="AG2749" s="18"/>
      <c r="AH2749" s="34">
        <v>437</v>
      </c>
      <c r="AI2749" s="34">
        <v>184.25</v>
      </c>
      <c r="AJ2749" s="34">
        <v>-252.75</v>
      </c>
      <c r="AK2749" s="32">
        <v>-0.57837528604118993</v>
      </c>
      <c r="AL2749" s="35">
        <v>43594.999988425923</v>
      </c>
      <c r="AM2749" s="16"/>
    </row>
    <row r="2750" spans="1:39" ht="41.25" hidden="1" x14ac:dyDescent="0.25">
      <c r="A2750" s="25" t="s">
        <v>571</v>
      </c>
      <c r="B2750" s="25" t="s">
        <v>1040</v>
      </c>
      <c r="C2750" s="39">
        <v>453447</v>
      </c>
      <c r="D2750" s="25" t="s">
        <v>2857</v>
      </c>
      <c r="E2750" s="25" t="s">
        <v>53</v>
      </c>
      <c r="F2750" s="25" t="s">
        <v>54</v>
      </c>
      <c r="G2750" s="25" t="s">
        <v>289</v>
      </c>
      <c r="H2750" s="17"/>
      <c r="I2750" s="17"/>
      <c r="J2750" s="25" t="s">
        <v>576</v>
      </c>
      <c r="K2750" s="25" t="s">
        <v>65</v>
      </c>
      <c r="L2750" s="25" t="s">
        <v>577</v>
      </c>
      <c r="M2750" s="25" t="s">
        <v>613</v>
      </c>
      <c r="N2750" s="26">
        <v>25991</v>
      </c>
      <c r="O2750" s="26">
        <v>23932.07</v>
      </c>
      <c r="P2750" s="27">
        <v>-2058.9300000000003</v>
      </c>
      <c r="Q2750" s="28">
        <v>-7.9217036666538426E-2</v>
      </c>
      <c r="R2750" s="29">
        <v>5604</v>
      </c>
      <c r="S2750" s="29">
        <v>5515.96</v>
      </c>
      <c r="T2750" s="30">
        <v>-88.039999999999964</v>
      </c>
      <c r="U2750" s="31">
        <v>-1.5710206995003563E-2</v>
      </c>
      <c r="V2750" s="26">
        <v>19463</v>
      </c>
      <c r="W2750" s="26">
        <v>17164.11</v>
      </c>
      <c r="X2750" s="27">
        <v>-2298.8899999999994</v>
      </c>
      <c r="Y2750" s="28">
        <v>-0.11811591224374451</v>
      </c>
      <c r="Z2750" s="29">
        <v>924</v>
      </c>
      <c r="AA2750" s="29">
        <v>1252</v>
      </c>
      <c r="AB2750" s="30">
        <v>328</v>
      </c>
      <c r="AC2750" s="32">
        <v>0.354978354978355</v>
      </c>
      <c r="AD2750" s="26">
        <v>0</v>
      </c>
      <c r="AE2750" s="26">
        <v>0</v>
      </c>
      <c r="AF2750" s="27">
        <v>0</v>
      </c>
      <c r="AG2750" s="18"/>
      <c r="AH2750" s="34">
        <v>65</v>
      </c>
      <c r="AI2750" s="34">
        <v>75.5</v>
      </c>
      <c r="AJ2750" s="34">
        <v>10.5</v>
      </c>
      <c r="AK2750" s="32">
        <v>0.16153846153846155</v>
      </c>
      <c r="AL2750" s="35">
        <v>43755.041655092595</v>
      </c>
      <c r="AM2750" s="16"/>
    </row>
    <row r="2751" spans="1:39" ht="33" hidden="1" x14ac:dyDescent="0.25">
      <c r="A2751" s="25" t="s">
        <v>571</v>
      </c>
      <c r="B2751" s="25" t="s">
        <v>1136</v>
      </c>
      <c r="C2751" s="39">
        <v>453449</v>
      </c>
      <c r="D2751" s="25" t="s">
        <v>4921</v>
      </c>
      <c r="E2751" s="25" t="s">
        <v>53</v>
      </c>
      <c r="F2751" s="25" t="s">
        <v>54</v>
      </c>
      <c r="G2751" s="25" t="s">
        <v>74</v>
      </c>
      <c r="H2751" s="25" t="s">
        <v>839</v>
      </c>
      <c r="I2751" s="25" t="s">
        <v>56</v>
      </c>
      <c r="J2751" s="25" t="s">
        <v>64</v>
      </c>
      <c r="K2751" s="25" t="s">
        <v>65</v>
      </c>
      <c r="L2751" s="25" t="s">
        <v>66</v>
      </c>
      <c r="M2751" s="25" t="s">
        <v>675</v>
      </c>
      <c r="N2751" s="26">
        <v>26208.84</v>
      </c>
      <c r="O2751" s="26">
        <v>22130.560000000001</v>
      </c>
      <c r="P2751" s="27">
        <v>-4078.2799999999988</v>
      </c>
      <c r="Q2751" s="28">
        <v>-0.15560703945691601</v>
      </c>
      <c r="R2751" s="29">
        <v>3767.23</v>
      </c>
      <c r="S2751" s="29">
        <v>5283.45</v>
      </c>
      <c r="T2751" s="30">
        <v>1516.2199999999998</v>
      </c>
      <c r="U2751" s="31">
        <v>0.4024760898591272</v>
      </c>
      <c r="V2751" s="26">
        <v>4397.93</v>
      </c>
      <c r="W2751" s="26">
        <v>2966.2</v>
      </c>
      <c r="X2751" s="27">
        <v>-1431.7300000000005</v>
      </c>
      <c r="Y2751" s="28">
        <v>-0.32554633657197829</v>
      </c>
      <c r="Z2751" s="29">
        <v>1143.68</v>
      </c>
      <c r="AA2751" s="29">
        <v>1215.5</v>
      </c>
      <c r="AB2751" s="30">
        <v>71.819999999999936</v>
      </c>
      <c r="AC2751" s="32">
        <v>6.2797285954112977E-2</v>
      </c>
      <c r="AD2751" s="26">
        <v>16900</v>
      </c>
      <c r="AE2751" s="26">
        <v>12665.41</v>
      </c>
      <c r="AF2751" s="27">
        <v>-4234.59</v>
      </c>
      <c r="AG2751" s="33">
        <v>-0.25056745562130178</v>
      </c>
      <c r="AH2751" s="34">
        <v>40.950000000000003</v>
      </c>
      <c r="AI2751" s="34">
        <v>35.5</v>
      </c>
      <c r="AJ2751" s="34">
        <v>-5.4500000000000028</v>
      </c>
      <c r="AK2751" s="32">
        <v>-0.13308913308913314</v>
      </c>
      <c r="AL2751" s="35">
        <v>44657</v>
      </c>
      <c r="AM2751" s="16"/>
    </row>
    <row r="2752" spans="1:39" ht="74.25" hidden="1" x14ac:dyDescent="0.25">
      <c r="A2752" s="25" t="s">
        <v>571</v>
      </c>
      <c r="B2752" s="25" t="s">
        <v>1040</v>
      </c>
      <c r="C2752" s="39">
        <v>453452</v>
      </c>
      <c r="D2752" s="25" t="s">
        <v>2999</v>
      </c>
      <c r="E2752" s="25" t="s">
        <v>53</v>
      </c>
      <c r="F2752" s="25" t="s">
        <v>54</v>
      </c>
      <c r="G2752" s="25" t="s">
        <v>289</v>
      </c>
      <c r="H2752" s="17"/>
      <c r="I2752" s="17"/>
      <c r="J2752" s="25" t="s">
        <v>145</v>
      </c>
      <c r="K2752" s="25" t="s">
        <v>65</v>
      </c>
      <c r="L2752" s="25" t="s">
        <v>146</v>
      </c>
      <c r="M2752" s="25" t="s">
        <v>2737</v>
      </c>
      <c r="N2752" s="26">
        <v>246449</v>
      </c>
      <c r="O2752" s="26">
        <v>122882.35</v>
      </c>
      <c r="P2752" s="27">
        <v>-123566.65</v>
      </c>
      <c r="Q2752" s="28">
        <v>-0.50138831969291819</v>
      </c>
      <c r="R2752" s="29">
        <v>123279</v>
      </c>
      <c r="S2752" s="29">
        <v>6482.39</v>
      </c>
      <c r="T2752" s="30">
        <v>-116796.61</v>
      </c>
      <c r="U2752" s="31">
        <v>-0.94741691610087686</v>
      </c>
      <c r="V2752" s="26">
        <v>35473</v>
      </c>
      <c r="W2752" s="26">
        <v>25579.75</v>
      </c>
      <c r="X2752" s="27">
        <v>-9893.25</v>
      </c>
      <c r="Y2752" s="28">
        <v>-0.27889521607983536</v>
      </c>
      <c r="Z2752" s="29">
        <v>48477</v>
      </c>
      <c r="AA2752" s="29">
        <v>972</v>
      </c>
      <c r="AB2752" s="30">
        <v>-47505</v>
      </c>
      <c r="AC2752" s="32">
        <v>-0.97994925428553747</v>
      </c>
      <c r="AD2752" s="26">
        <v>39220</v>
      </c>
      <c r="AE2752" s="26">
        <v>1570</v>
      </c>
      <c r="AF2752" s="27">
        <v>-37650</v>
      </c>
      <c r="AG2752" s="33">
        <v>-0.95996940336562975</v>
      </c>
      <c r="AH2752" s="34">
        <v>1525</v>
      </c>
      <c r="AI2752" s="34">
        <v>888.5</v>
      </c>
      <c r="AJ2752" s="34">
        <v>-636.5</v>
      </c>
      <c r="AK2752" s="32">
        <v>-0.41737704918032786</v>
      </c>
      <c r="AL2752" s="35">
        <v>43594.999988425923</v>
      </c>
      <c r="AM2752" s="16"/>
    </row>
    <row r="2753" spans="1:39" ht="66" hidden="1" x14ac:dyDescent="0.25">
      <c r="A2753" s="25" t="s">
        <v>571</v>
      </c>
      <c r="B2753" s="25" t="s">
        <v>1040</v>
      </c>
      <c r="C2753" s="39">
        <v>453455</v>
      </c>
      <c r="D2753" s="25" t="s">
        <v>3000</v>
      </c>
      <c r="E2753" s="25" t="s">
        <v>53</v>
      </c>
      <c r="F2753" s="25" t="s">
        <v>54</v>
      </c>
      <c r="G2753" s="25" t="s">
        <v>289</v>
      </c>
      <c r="H2753" s="17"/>
      <c r="I2753" s="17"/>
      <c r="J2753" s="25" t="s">
        <v>145</v>
      </c>
      <c r="K2753" s="25" t="s">
        <v>65</v>
      </c>
      <c r="L2753" s="25" t="s">
        <v>146</v>
      </c>
      <c r="M2753" s="25" t="s">
        <v>596</v>
      </c>
      <c r="N2753" s="26">
        <v>233407.67</v>
      </c>
      <c r="O2753" s="26">
        <v>195616.06</v>
      </c>
      <c r="P2753" s="27">
        <v>-37791.610000000015</v>
      </c>
      <c r="Q2753" s="28">
        <v>-0.16191245986046651</v>
      </c>
      <c r="R2753" s="29">
        <v>8746.52</v>
      </c>
      <c r="S2753" s="29">
        <v>10588.61</v>
      </c>
      <c r="T2753" s="30">
        <v>1842.0900000000001</v>
      </c>
      <c r="U2753" s="31">
        <v>0.21060833337144375</v>
      </c>
      <c r="V2753" s="26">
        <v>18954.03</v>
      </c>
      <c r="W2753" s="26">
        <v>31251.42</v>
      </c>
      <c r="X2753" s="27">
        <v>12297.39</v>
      </c>
      <c r="Y2753" s="28">
        <v>0.64880080911552851</v>
      </c>
      <c r="Z2753" s="29">
        <v>556.79999999999995</v>
      </c>
      <c r="AA2753" s="29">
        <v>0</v>
      </c>
      <c r="AB2753" s="30">
        <v>-556.79999999999995</v>
      </c>
      <c r="AC2753" s="32">
        <v>-1</v>
      </c>
      <c r="AD2753" s="26">
        <v>205150.32</v>
      </c>
      <c r="AE2753" s="26">
        <v>82956.86</v>
      </c>
      <c r="AF2753" s="27">
        <v>-122193.46</v>
      </c>
      <c r="AG2753" s="33">
        <v>-0.59562890274799474</v>
      </c>
      <c r="AH2753" s="34">
        <v>39</v>
      </c>
      <c r="AI2753" s="34">
        <v>2</v>
      </c>
      <c r="AJ2753" s="34">
        <v>-37</v>
      </c>
      <c r="AK2753" s="32">
        <v>-0.94871794871794868</v>
      </c>
      <c r="AL2753" s="35">
        <v>43797.041655092595</v>
      </c>
      <c r="AM2753" s="16"/>
    </row>
    <row r="2754" spans="1:39" ht="41.25" hidden="1" x14ac:dyDescent="0.25">
      <c r="A2754" s="25" t="s">
        <v>571</v>
      </c>
      <c r="B2754" s="25" t="s">
        <v>1040</v>
      </c>
      <c r="C2754" s="39">
        <v>453456</v>
      </c>
      <c r="D2754" s="25" t="s">
        <v>2780</v>
      </c>
      <c r="E2754" s="25" t="s">
        <v>53</v>
      </c>
      <c r="F2754" s="25" t="s">
        <v>54</v>
      </c>
      <c r="G2754" s="25" t="s">
        <v>90</v>
      </c>
      <c r="H2754" s="17"/>
      <c r="I2754" s="17"/>
      <c r="J2754" s="25" t="s">
        <v>576</v>
      </c>
      <c r="K2754" s="25" t="s">
        <v>65</v>
      </c>
      <c r="L2754" s="25" t="s">
        <v>577</v>
      </c>
      <c r="M2754" s="25" t="s">
        <v>67</v>
      </c>
      <c r="N2754" s="26">
        <v>44641</v>
      </c>
      <c r="O2754" s="26">
        <v>7714.02</v>
      </c>
      <c r="P2754" s="27">
        <v>-36926.979999999996</v>
      </c>
      <c r="Q2754" s="28">
        <v>-0.82719876346856025</v>
      </c>
      <c r="R2754" s="29">
        <v>8240</v>
      </c>
      <c r="S2754" s="29">
        <v>-11272.87</v>
      </c>
      <c r="T2754" s="30">
        <v>-19512.870000000003</v>
      </c>
      <c r="U2754" s="31">
        <v>-2.3680667475728159</v>
      </c>
      <c r="V2754" s="26">
        <v>34553</v>
      </c>
      <c r="W2754" s="26">
        <v>0</v>
      </c>
      <c r="X2754" s="27">
        <v>-34553</v>
      </c>
      <c r="Y2754" s="28">
        <v>-1</v>
      </c>
      <c r="Z2754" s="29">
        <v>1848</v>
      </c>
      <c r="AA2754" s="29">
        <v>0</v>
      </c>
      <c r="AB2754" s="30">
        <v>-1848</v>
      </c>
      <c r="AC2754" s="32">
        <v>-1</v>
      </c>
      <c r="AD2754" s="26">
        <v>0</v>
      </c>
      <c r="AE2754" s="26">
        <v>12123</v>
      </c>
      <c r="AF2754" s="27">
        <v>12123</v>
      </c>
      <c r="AG2754" s="18"/>
      <c r="AH2754" s="34">
        <v>110</v>
      </c>
      <c r="AI2754" s="34">
        <v>95</v>
      </c>
      <c r="AJ2754" s="34">
        <v>-15</v>
      </c>
      <c r="AK2754" s="32">
        <v>-0.13636363636363635</v>
      </c>
      <c r="AL2754" s="35">
        <v>43648.041655092595</v>
      </c>
      <c r="AM2754" s="16"/>
    </row>
    <row r="2755" spans="1:39" ht="49.5" hidden="1" x14ac:dyDescent="0.25">
      <c r="A2755" s="25" t="s">
        <v>571</v>
      </c>
      <c r="B2755" s="25" t="s">
        <v>1040</v>
      </c>
      <c r="C2755" s="39">
        <v>453458</v>
      </c>
      <c r="D2755" s="25" t="s">
        <v>2945</v>
      </c>
      <c r="E2755" s="25" t="s">
        <v>53</v>
      </c>
      <c r="F2755" s="25" t="s">
        <v>54</v>
      </c>
      <c r="G2755" s="25" t="s">
        <v>75</v>
      </c>
      <c r="H2755" s="25" t="s">
        <v>56</v>
      </c>
      <c r="I2755" s="25" t="s">
        <v>56</v>
      </c>
      <c r="J2755" s="25" t="s">
        <v>576</v>
      </c>
      <c r="K2755" s="25" t="s">
        <v>65</v>
      </c>
      <c r="L2755" s="25" t="s">
        <v>577</v>
      </c>
      <c r="M2755" s="25" t="s">
        <v>613</v>
      </c>
      <c r="N2755" s="26">
        <v>108986</v>
      </c>
      <c r="O2755" s="26">
        <v>78216.56</v>
      </c>
      <c r="P2755" s="27">
        <v>-30769.440000000002</v>
      </c>
      <c r="Q2755" s="28">
        <v>-0.28232470225533557</v>
      </c>
      <c r="R2755" s="29">
        <v>5939</v>
      </c>
      <c r="S2755" s="29">
        <v>642.51</v>
      </c>
      <c r="T2755" s="30">
        <v>-5296.49</v>
      </c>
      <c r="U2755" s="31">
        <v>-0.89181512039063815</v>
      </c>
      <c r="V2755" s="26">
        <v>0</v>
      </c>
      <c r="W2755" s="26">
        <v>28</v>
      </c>
      <c r="X2755" s="27">
        <v>28</v>
      </c>
      <c r="Y2755" s="18"/>
      <c r="Z2755" s="29">
        <v>1187</v>
      </c>
      <c r="AA2755" s="29">
        <v>0</v>
      </c>
      <c r="AB2755" s="30">
        <v>-1187</v>
      </c>
      <c r="AC2755" s="32">
        <v>-1</v>
      </c>
      <c r="AD2755" s="26">
        <v>101860</v>
      </c>
      <c r="AE2755" s="26">
        <v>8031.4</v>
      </c>
      <c r="AF2755" s="27">
        <v>-93828.6</v>
      </c>
      <c r="AG2755" s="33">
        <v>-0.92115256234046738</v>
      </c>
      <c r="AH2755" s="34">
        <v>76</v>
      </c>
      <c r="AI2755" s="34">
        <v>17.5</v>
      </c>
      <c r="AJ2755" s="34">
        <v>-58.5</v>
      </c>
      <c r="AK2755" s="32">
        <v>-0.76973684210526316</v>
      </c>
      <c r="AL2755" s="35">
        <v>43608.999988425923</v>
      </c>
      <c r="AM2755" s="16"/>
    </row>
    <row r="2756" spans="1:39" ht="82.5" hidden="1" x14ac:dyDescent="0.25">
      <c r="A2756" s="25" t="s">
        <v>571</v>
      </c>
      <c r="B2756" s="25" t="s">
        <v>1040</v>
      </c>
      <c r="C2756" s="39">
        <v>453459</v>
      </c>
      <c r="D2756" s="25" t="s">
        <v>3048</v>
      </c>
      <c r="E2756" s="25" t="s">
        <v>53</v>
      </c>
      <c r="F2756" s="25" t="s">
        <v>54</v>
      </c>
      <c r="G2756" s="25" t="s">
        <v>75</v>
      </c>
      <c r="H2756" s="25" t="s">
        <v>56</v>
      </c>
      <c r="I2756" s="25" t="s">
        <v>56</v>
      </c>
      <c r="J2756" s="25" t="s">
        <v>576</v>
      </c>
      <c r="K2756" s="25" t="s">
        <v>65</v>
      </c>
      <c r="L2756" s="25" t="s">
        <v>577</v>
      </c>
      <c r="M2756" s="25" t="s">
        <v>613</v>
      </c>
      <c r="N2756" s="26">
        <v>168192</v>
      </c>
      <c r="O2756" s="26">
        <v>143601.65</v>
      </c>
      <c r="P2756" s="27">
        <v>-24590.350000000006</v>
      </c>
      <c r="Q2756" s="28">
        <v>-0.14620404062024356</v>
      </c>
      <c r="R2756" s="29">
        <v>7553</v>
      </c>
      <c r="S2756" s="29">
        <v>3276.96</v>
      </c>
      <c r="T2756" s="30">
        <v>-4276.04</v>
      </c>
      <c r="U2756" s="31">
        <v>-0.56613795842711501</v>
      </c>
      <c r="V2756" s="26">
        <v>103</v>
      </c>
      <c r="W2756" s="26">
        <v>272</v>
      </c>
      <c r="X2756" s="27">
        <v>169</v>
      </c>
      <c r="Y2756" s="28">
        <v>1.6407766990291262</v>
      </c>
      <c r="Z2756" s="29">
        <v>1398</v>
      </c>
      <c r="AA2756" s="29">
        <v>0</v>
      </c>
      <c r="AB2756" s="30">
        <v>-1398</v>
      </c>
      <c r="AC2756" s="32">
        <v>-1</v>
      </c>
      <c r="AD2756" s="26">
        <v>159138</v>
      </c>
      <c r="AE2756" s="26">
        <v>40961.94</v>
      </c>
      <c r="AF2756" s="27">
        <v>-118176.06</v>
      </c>
      <c r="AG2756" s="33">
        <v>-0.74260113863439281</v>
      </c>
      <c r="AH2756" s="34">
        <v>101</v>
      </c>
      <c r="AI2756" s="34">
        <v>42.5</v>
      </c>
      <c r="AJ2756" s="34">
        <v>-58.5</v>
      </c>
      <c r="AK2756" s="32">
        <v>-0.57920792079207917</v>
      </c>
      <c r="AL2756" s="35">
        <v>43579.041655092595</v>
      </c>
      <c r="AM2756" s="16"/>
    </row>
    <row r="2757" spans="1:39" ht="57.75" hidden="1" x14ac:dyDescent="0.25">
      <c r="A2757" s="25" t="s">
        <v>571</v>
      </c>
      <c r="B2757" s="25" t="s">
        <v>1043</v>
      </c>
      <c r="C2757" s="39">
        <v>453460</v>
      </c>
      <c r="D2757" s="25" t="s">
        <v>2961</v>
      </c>
      <c r="E2757" s="25" t="s">
        <v>53</v>
      </c>
      <c r="F2757" s="25" t="s">
        <v>54</v>
      </c>
      <c r="G2757" s="25" t="s">
        <v>289</v>
      </c>
      <c r="H2757" s="25" t="s">
        <v>56</v>
      </c>
      <c r="I2757" s="25" t="s">
        <v>56</v>
      </c>
      <c r="J2757" s="25" t="s">
        <v>357</v>
      </c>
      <c r="K2757" s="25" t="s">
        <v>65</v>
      </c>
      <c r="L2757" s="25" t="s">
        <v>1045</v>
      </c>
      <c r="M2757" s="25" t="s">
        <v>639</v>
      </c>
      <c r="N2757" s="26">
        <v>51913</v>
      </c>
      <c r="O2757" s="26">
        <v>52378.46</v>
      </c>
      <c r="P2757" s="27">
        <v>465.45999999999913</v>
      </c>
      <c r="Q2757" s="28">
        <v>8.9661549130275481E-3</v>
      </c>
      <c r="R2757" s="29">
        <v>22508</v>
      </c>
      <c r="S2757" s="29">
        <v>12897.91</v>
      </c>
      <c r="T2757" s="30">
        <v>-9610.09</v>
      </c>
      <c r="U2757" s="31">
        <v>-0.42696330193708903</v>
      </c>
      <c r="V2757" s="26">
        <v>12935</v>
      </c>
      <c r="W2757" s="26">
        <v>15837.02</v>
      </c>
      <c r="X2757" s="27">
        <v>2902.0200000000004</v>
      </c>
      <c r="Y2757" s="28">
        <v>0.22435407808272134</v>
      </c>
      <c r="Z2757" s="29">
        <v>6187</v>
      </c>
      <c r="AA2757" s="29">
        <v>3312.5</v>
      </c>
      <c r="AB2757" s="30">
        <v>-2874.5</v>
      </c>
      <c r="AC2757" s="32">
        <v>-0.46460320025860674</v>
      </c>
      <c r="AD2757" s="26">
        <v>10283</v>
      </c>
      <c r="AE2757" s="26">
        <v>20331.03</v>
      </c>
      <c r="AF2757" s="27">
        <v>10048.029999999999</v>
      </c>
      <c r="AG2757" s="33">
        <v>0.97714966449479712</v>
      </c>
      <c r="AH2757" s="34">
        <v>287.57</v>
      </c>
      <c r="AI2757" s="34">
        <v>196.5</v>
      </c>
      <c r="AJ2757" s="34">
        <v>-91.07</v>
      </c>
      <c r="AK2757" s="32">
        <v>-0.31668811072086794</v>
      </c>
      <c r="AL2757" s="35">
        <v>43992.041666666664</v>
      </c>
      <c r="AM2757" s="16"/>
    </row>
    <row r="2758" spans="1:39" ht="41.25" hidden="1" x14ac:dyDescent="0.25">
      <c r="A2758" s="25" t="s">
        <v>571</v>
      </c>
      <c r="B2758" s="25" t="s">
        <v>51</v>
      </c>
      <c r="C2758" s="39">
        <v>453461</v>
      </c>
      <c r="D2758" s="25" t="s">
        <v>2934</v>
      </c>
      <c r="E2758" s="25" t="s">
        <v>53</v>
      </c>
      <c r="F2758" s="25" t="s">
        <v>54</v>
      </c>
      <c r="G2758" s="25" t="s">
        <v>74</v>
      </c>
      <c r="H2758" s="25" t="s">
        <v>56</v>
      </c>
      <c r="I2758" s="25" t="s">
        <v>56</v>
      </c>
      <c r="J2758" s="25" t="s">
        <v>85</v>
      </c>
      <c r="K2758" s="25" t="s">
        <v>65</v>
      </c>
      <c r="L2758" s="25" t="s">
        <v>600</v>
      </c>
      <c r="M2758" s="25" t="s">
        <v>582</v>
      </c>
      <c r="N2758" s="26">
        <v>96491.39</v>
      </c>
      <c r="O2758" s="26">
        <v>98359.26</v>
      </c>
      <c r="P2758" s="27">
        <v>1867.8699999999953</v>
      </c>
      <c r="Q2758" s="28">
        <v>1.9357892968481387E-2</v>
      </c>
      <c r="R2758" s="29">
        <v>19098.71</v>
      </c>
      <c r="S2758" s="29">
        <v>18483.36</v>
      </c>
      <c r="T2758" s="30">
        <v>-615.34999999999854</v>
      </c>
      <c r="U2758" s="31">
        <v>-3.2219453565188357E-2</v>
      </c>
      <c r="V2758" s="26">
        <v>1815.93</v>
      </c>
      <c r="W2758" s="26">
        <v>2061.29</v>
      </c>
      <c r="X2758" s="27">
        <v>245.3599999999999</v>
      </c>
      <c r="Y2758" s="28">
        <v>0.1351153403490222</v>
      </c>
      <c r="Z2758" s="29">
        <v>889.35</v>
      </c>
      <c r="AA2758" s="29">
        <v>1923.41</v>
      </c>
      <c r="AB2758" s="30">
        <v>1034.06</v>
      </c>
      <c r="AC2758" s="32">
        <v>1.1627143419351211</v>
      </c>
      <c r="AD2758" s="26">
        <v>74687.399999999994</v>
      </c>
      <c r="AE2758" s="26">
        <v>69155</v>
      </c>
      <c r="AF2758" s="27">
        <v>-5532.3999999999942</v>
      </c>
      <c r="AG2758" s="33">
        <v>-7.4074074074074001E-2</v>
      </c>
      <c r="AH2758" s="34">
        <v>88.44</v>
      </c>
      <c r="AI2758" s="34">
        <v>111</v>
      </c>
      <c r="AJ2758" s="34">
        <v>22.560000000000002</v>
      </c>
      <c r="AK2758" s="32">
        <v>0.25508819538670285</v>
      </c>
      <c r="AL2758" s="35">
        <v>44277.041666666664</v>
      </c>
      <c r="AM2758" s="16"/>
    </row>
    <row r="2759" spans="1:39" ht="49.5" hidden="1" x14ac:dyDescent="0.25">
      <c r="A2759" s="25" t="s">
        <v>571</v>
      </c>
      <c r="B2759" s="25" t="s">
        <v>1040</v>
      </c>
      <c r="C2759" s="39">
        <v>453462</v>
      </c>
      <c r="D2759" s="25" t="s">
        <v>3019</v>
      </c>
      <c r="E2759" s="25" t="s">
        <v>53</v>
      </c>
      <c r="F2759" s="25" t="s">
        <v>54</v>
      </c>
      <c r="G2759" s="25" t="s">
        <v>289</v>
      </c>
      <c r="H2759" s="17"/>
      <c r="I2759" s="17"/>
      <c r="J2759" s="25" t="s">
        <v>576</v>
      </c>
      <c r="K2759" s="25" t="s">
        <v>65</v>
      </c>
      <c r="L2759" s="25" t="s">
        <v>577</v>
      </c>
      <c r="M2759" s="25" t="s">
        <v>67</v>
      </c>
      <c r="N2759" s="26">
        <v>56563.67</v>
      </c>
      <c r="O2759" s="26">
        <v>50824.43</v>
      </c>
      <c r="P2759" s="27">
        <v>-5739.239999999998</v>
      </c>
      <c r="Q2759" s="28">
        <v>-0.1014651277047617</v>
      </c>
      <c r="R2759" s="29">
        <v>16758</v>
      </c>
      <c r="S2759" s="29">
        <v>5013</v>
      </c>
      <c r="T2759" s="30">
        <v>-11745</v>
      </c>
      <c r="U2759" s="31">
        <v>-0.70085929108485501</v>
      </c>
      <c r="V2759" s="26">
        <v>35786.67</v>
      </c>
      <c r="W2759" s="26">
        <v>8165.81</v>
      </c>
      <c r="X2759" s="27">
        <v>-27620.859999999997</v>
      </c>
      <c r="Y2759" s="28">
        <v>-0.77181978652945349</v>
      </c>
      <c r="Z2759" s="29">
        <v>4019</v>
      </c>
      <c r="AA2759" s="29">
        <v>0</v>
      </c>
      <c r="AB2759" s="30">
        <v>-4019</v>
      </c>
      <c r="AC2759" s="32">
        <v>-1</v>
      </c>
      <c r="AD2759" s="26">
        <v>0</v>
      </c>
      <c r="AE2759" s="26">
        <v>37645.620000000003</v>
      </c>
      <c r="AF2759" s="27">
        <v>37645.620000000003</v>
      </c>
      <c r="AG2759" s="18"/>
      <c r="AH2759" s="34">
        <v>224</v>
      </c>
      <c r="AI2759" s="34">
        <v>19.5</v>
      </c>
      <c r="AJ2759" s="34">
        <v>-204.5</v>
      </c>
      <c r="AK2759" s="32">
        <v>-0.9129464285714286</v>
      </c>
      <c r="AL2759" s="35">
        <v>43649.041655092595</v>
      </c>
      <c r="AM2759" s="16"/>
    </row>
    <row r="2760" spans="1:39" ht="49.5" hidden="1" x14ac:dyDescent="0.25">
      <c r="A2760" s="25" t="s">
        <v>571</v>
      </c>
      <c r="B2760" s="25" t="s">
        <v>1040</v>
      </c>
      <c r="C2760" s="39">
        <v>453463</v>
      </c>
      <c r="D2760" s="25" t="s">
        <v>3025</v>
      </c>
      <c r="E2760" s="25" t="s">
        <v>53</v>
      </c>
      <c r="F2760" s="25" t="s">
        <v>54</v>
      </c>
      <c r="G2760" s="25" t="s">
        <v>289</v>
      </c>
      <c r="H2760" s="17"/>
      <c r="I2760" s="17"/>
      <c r="J2760" s="25" t="s">
        <v>576</v>
      </c>
      <c r="K2760" s="25" t="s">
        <v>65</v>
      </c>
      <c r="L2760" s="25" t="s">
        <v>577</v>
      </c>
      <c r="M2760" s="25" t="s">
        <v>67</v>
      </c>
      <c r="N2760" s="26">
        <v>74713</v>
      </c>
      <c r="O2760" s="26">
        <v>71598.7</v>
      </c>
      <c r="P2760" s="27">
        <v>-3114.3000000000029</v>
      </c>
      <c r="Q2760" s="28">
        <v>-4.1683508894034542E-2</v>
      </c>
      <c r="R2760" s="29">
        <v>6222</v>
      </c>
      <c r="S2760" s="29">
        <v>899.74</v>
      </c>
      <c r="T2760" s="30">
        <v>-5322.26</v>
      </c>
      <c r="U2760" s="31">
        <v>-0.85539376406300227</v>
      </c>
      <c r="V2760" s="26">
        <v>61744</v>
      </c>
      <c r="W2760" s="26">
        <v>54787.61</v>
      </c>
      <c r="X2760" s="27">
        <v>-6956.3899999999994</v>
      </c>
      <c r="Y2760" s="28">
        <v>-0.11266503627882871</v>
      </c>
      <c r="Z2760" s="29">
        <v>1340</v>
      </c>
      <c r="AA2760" s="29">
        <v>7958.19</v>
      </c>
      <c r="AB2760" s="30">
        <v>6618.19</v>
      </c>
      <c r="AC2760" s="32">
        <v>4.9389477611940293</v>
      </c>
      <c r="AD2760" s="26">
        <v>5407</v>
      </c>
      <c r="AE2760" s="26">
        <v>0</v>
      </c>
      <c r="AF2760" s="27">
        <v>-5407</v>
      </c>
      <c r="AG2760" s="33">
        <v>-1</v>
      </c>
      <c r="AH2760" s="34">
        <v>58</v>
      </c>
      <c r="AI2760" s="34">
        <v>114</v>
      </c>
      <c r="AJ2760" s="34">
        <v>56</v>
      </c>
      <c r="AK2760" s="32">
        <v>0.96551724137931039</v>
      </c>
      <c r="AL2760" s="35">
        <v>43775.041655092595</v>
      </c>
      <c r="AM2760" s="16"/>
    </row>
    <row r="2761" spans="1:39" ht="49.5" hidden="1" x14ac:dyDescent="0.25">
      <c r="A2761" s="25" t="s">
        <v>571</v>
      </c>
      <c r="B2761" s="25" t="s">
        <v>1040</v>
      </c>
      <c r="C2761" s="39">
        <v>453464</v>
      </c>
      <c r="D2761" s="25" t="s">
        <v>2970</v>
      </c>
      <c r="E2761" s="25" t="s">
        <v>53</v>
      </c>
      <c r="F2761" s="25" t="s">
        <v>54</v>
      </c>
      <c r="G2761" s="25" t="s">
        <v>289</v>
      </c>
      <c r="H2761" s="17"/>
      <c r="I2761" s="17"/>
      <c r="J2761" s="25" t="s">
        <v>576</v>
      </c>
      <c r="K2761" s="25" t="s">
        <v>65</v>
      </c>
      <c r="L2761" s="25" t="s">
        <v>577</v>
      </c>
      <c r="M2761" s="25" t="s">
        <v>613</v>
      </c>
      <c r="N2761" s="26">
        <v>207741</v>
      </c>
      <c r="O2761" s="26">
        <v>146728.79</v>
      </c>
      <c r="P2761" s="27">
        <v>-61012.209999999992</v>
      </c>
      <c r="Q2761" s="28">
        <v>-0.29369363775085316</v>
      </c>
      <c r="R2761" s="29">
        <v>19461</v>
      </c>
      <c r="S2761" s="29">
        <v>26402.12</v>
      </c>
      <c r="T2761" s="30">
        <v>6941.119999999999</v>
      </c>
      <c r="U2761" s="31">
        <v>0.35666820821129436</v>
      </c>
      <c r="V2761" s="26">
        <v>168040</v>
      </c>
      <c r="W2761" s="26">
        <v>106621.17</v>
      </c>
      <c r="X2761" s="27">
        <v>-61418.83</v>
      </c>
      <c r="Y2761" s="28">
        <v>-0.36550124970245179</v>
      </c>
      <c r="Z2761" s="29">
        <v>4019</v>
      </c>
      <c r="AA2761" s="29">
        <v>13705.5</v>
      </c>
      <c r="AB2761" s="30">
        <v>9686.5</v>
      </c>
      <c r="AC2761" s="32">
        <v>2.4101766608609108</v>
      </c>
      <c r="AD2761" s="26">
        <v>16221</v>
      </c>
      <c r="AE2761" s="26">
        <v>0</v>
      </c>
      <c r="AF2761" s="27">
        <v>-16221</v>
      </c>
      <c r="AG2761" s="33">
        <v>-1</v>
      </c>
      <c r="AH2761" s="34">
        <v>224</v>
      </c>
      <c r="AI2761" s="34">
        <v>286.5</v>
      </c>
      <c r="AJ2761" s="34">
        <v>62.5</v>
      </c>
      <c r="AK2761" s="32">
        <v>0.27901785714285715</v>
      </c>
      <c r="AL2761" s="35">
        <v>43743.041655092595</v>
      </c>
      <c r="AM2761" s="16"/>
    </row>
    <row r="2762" spans="1:39" ht="33" hidden="1" x14ac:dyDescent="0.25">
      <c r="A2762" s="25" t="s">
        <v>571</v>
      </c>
      <c r="B2762" s="25" t="s">
        <v>1040</v>
      </c>
      <c r="C2762" s="39">
        <v>453465</v>
      </c>
      <c r="D2762" s="25" t="s">
        <v>3020</v>
      </c>
      <c r="E2762" s="25" t="s">
        <v>53</v>
      </c>
      <c r="F2762" s="25" t="s">
        <v>54</v>
      </c>
      <c r="G2762" s="25" t="s">
        <v>104</v>
      </c>
      <c r="H2762" s="25" t="s">
        <v>56</v>
      </c>
      <c r="I2762" s="25" t="s">
        <v>56</v>
      </c>
      <c r="J2762" s="25" t="s">
        <v>576</v>
      </c>
      <c r="K2762" s="25" t="s">
        <v>65</v>
      </c>
      <c r="L2762" s="25" t="s">
        <v>595</v>
      </c>
      <c r="M2762" s="25" t="s">
        <v>67</v>
      </c>
      <c r="N2762" s="26">
        <v>135441</v>
      </c>
      <c r="O2762" s="26">
        <v>79737.03</v>
      </c>
      <c r="P2762" s="27">
        <v>-55703.97</v>
      </c>
      <c r="Q2762" s="28">
        <v>-0.41127849026513391</v>
      </c>
      <c r="R2762" s="29">
        <v>28429</v>
      </c>
      <c r="S2762" s="29">
        <v>5628.95</v>
      </c>
      <c r="T2762" s="30">
        <v>-22800.05</v>
      </c>
      <c r="U2762" s="31">
        <v>-0.80199971859720709</v>
      </c>
      <c r="V2762" s="26">
        <v>74498</v>
      </c>
      <c r="W2762" s="26">
        <v>64476.51</v>
      </c>
      <c r="X2762" s="27">
        <v>-10021.489999999998</v>
      </c>
      <c r="Y2762" s="28">
        <v>-0.13452025557733091</v>
      </c>
      <c r="Z2762" s="29">
        <v>7531</v>
      </c>
      <c r="AA2762" s="29">
        <v>9631.57</v>
      </c>
      <c r="AB2762" s="30">
        <v>2100.5699999999997</v>
      </c>
      <c r="AC2762" s="32">
        <v>0.2789231177798433</v>
      </c>
      <c r="AD2762" s="26">
        <v>24983</v>
      </c>
      <c r="AE2762" s="26">
        <v>0</v>
      </c>
      <c r="AF2762" s="27">
        <v>-24983</v>
      </c>
      <c r="AG2762" s="33">
        <v>-1</v>
      </c>
      <c r="AH2762" s="34">
        <v>356</v>
      </c>
      <c r="AI2762" s="34">
        <v>54.5</v>
      </c>
      <c r="AJ2762" s="34">
        <v>-301.5</v>
      </c>
      <c r="AK2762" s="32">
        <v>-0.8469101123595506</v>
      </c>
      <c r="AL2762" s="35">
        <v>43586.041655092595</v>
      </c>
      <c r="AM2762" s="16"/>
    </row>
    <row r="2763" spans="1:39" ht="33" hidden="1" x14ac:dyDescent="0.25">
      <c r="A2763" s="25" t="s">
        <v>571</v>
      </c>
      <c r="B2763" s="25" t="s">
        <v>1040</v>
      </c>
      <c r="C2763" s="39">
        <v>453466</v>
      </c>
      <c r="D2763" s="25" t="s">
        <v>3021</v>
      </c>
      <c r="E2763" s="25" t="s">
        <v>53</v>
      </c>
      <c r="F2763" s="25" t="s">
        <v>54</v>
      </c>
      <c r="G2763" s="25" t="s">
        <v>75</v>
      </c>
      <c r="H2763" s="25" t="s">
        <v>56</v>
      </c>
      <c r="I2763" s="25" t="s">
        <v>56</v>
      </c>
      <c r="J2763" s="25" t="s">
        <v>576</v>
      </c>
      <c r="K2763" s="25" t="s">
        <v>65</v>
      </c>
      <c r="L2763" s="25" t="s">
        <v>595</v>
      </c>
      <c r="M2763" s="25" t="s">
        <v>663</v>
      </c>
      <c r="N2763" s="26">
        <v>157826.69</v>
      </c>
      <c r="O2763" s="26">
        <v>51331.28</v>
      </c>
      <c r="P2763" s="27">
        <v>-106495.41</v>
      </c>
      <c r="Q2763" s="28">
        <v>-0.67476172756331643</v>
      </c>
      <c r="R2763" s="29">
        <v>-41950.31</v>
      </c>
      <c r="S2763" s="29">
        <v>5948.61</v>
      </c>
      <c r="T2763" s="30">
        <v>47898.92</v>
      </c>
      <c r="U2763" s="31">
        <v>-1.1418013359138466</v>
      </c>
      <c r="V2763" s="26">
        <v>175261</v>
      </c>
      <c r="W2763" s="26">
        <v>0</v>
      </c>
      <c r="X2763" s="27">
        <v>-175261</v>
      </c>
      <c r="Y2763" s="28">
        <v>-1</v>
      </c>
      <c r="Z2763" s="29">
        <v>7860</v>
      </c>
      <c r="AA2763" s="29">
        <v>0</v>
      </c>
      <c r="AB2763" s="30">
        <v>-7860</v>
      </c>
      <c r="AC2763" s="32">
        <v>-1</v>
      </c>
      <c r="AD2763" s="26">
        <v>16656</v>
      </c>
      <c r="AE2763" s="26">
        <v>40681.35</v>
      </c>
      <c r="AF2763" s="27">
        <v>24025.35</v>
      </c>
      <c r="AG2763" s="33">
        <v>1.4424441642651296</v>
      </c>
      <c r="AH2763" s="34">
        <v>229</v>
      </c>
      <c r="AI2763" s="34">
        <v>68.5</v>
      </c>
      <c r="AJ2763" s="34">
        <v>-160.5</v>
      </c>
      <c r="AK2763" s="32">
        <v>-0.70087336244541487</v>
      </c>
      <c r="AL2763" s="35">
        <v>43593.999988425923</v>
      </c>
      <c r="AM2763" s="16"/>
    </row>
    <row r="2764" spans="1:39" ht="33" hidden="1" x14ac:dyDescent="0.25">
      <c r="A2764" s="25" t="s">
        <v>571</v>
      </c>
      <c r="B2764" s="25" t="s">
        <v>1040</v>
      </c>
      <c r="C2764" s="39">
        <v>453467</v>
      </c>
      <c r="D2764" s="25" t="s">
        <v>2942</v>
      </c>
      <c r="E2764" s="25" t="s">
        <v>53</v>
      </c>
      <c r="F2764" s="25" t="s">
        <v>54</v>
      </c>
      <c r="G2764" s="25" t="s">
        <v>990</v>
      </c>
      <c r="H2764" s="17"/>
      <c r="I2764" s="17"/>
      <c r="J2764" s="25" t="s">
        <v>576</v>
      </c>
      <c r="K2764" s="25" t="s">
        <v>65</v>
      </c>
      <c r="L2764" s="25" t="s">
        <v>595</v>
      </c>
      <c r="M2764" s="25" t="s">
        <v>613</v>
      </c>
      <c r="N2764" s="26">
        <v>87410.05</v>
      </c>
      <c r="O2764" s="26">
        <v>11474.37</v>
      </c>
      <c r="P2764" s="27">
        <v>-75935.680000000008</v>
      </c>
      <c r="Q2764" s="28">
        <v>-0.86872939667692683</v>
      </c>
      <c r="R2764" s="29">
        <v>28950</v>
      </c>
      <c r="S2764" s="29">
        <v>1737.41</v>
      </c>
      <c r="T2764" s="30">
        <v>-27212.59</v>
      </c>
      <c r="U2764" s="31">
        <v>-0.93998583765112265</v>
      </c>
      <c r="V2764" s="26">
        <v>51126.05</v>
      </c>
      <c r="W2764" s="26">
        <v>0</v>
      </c>
      <c r="X2764" s="27">
        <v>-51126.05</v>
      </c>
      <c r="Y2764" s="28">
        <v>-1</v>
      </c>
      <c r="Z2764" s="29">
        <v>7334</v>
      </c>
      <c r="AA2764" s="29">
        <v>0</v>
      </c>
      <c r="AB2764" s="30">
        <v>-7334</v>
      </c>
      <c r="AC2764" s="32">
        <v>-1</v>
      </c>
      <c r="AD2764" s="26">
        <v>0</v>
      </c>
      <c r="AE2764" s="26">
        <v>9015.7000000000007</v>
      </c>
      <c r="AF2764" s="27">
        <v>9015.7000000000007</v>
      </c>
      <c r="AG2764" s="18"/>
      <c r="AH2764" s="34">
        <v>0</v>
      </c>
      <c r="AI2764" s="34">
        <v>14.5</v>
      </c>
      <c r="AJ2764" s="34">
        <v>14.5</v>
      </c>
      <c r="AK2764" s="19"/>
      <c r="AL2764" s="35">
        <v>43672.041655092595</v>
      </c>
      <c r="AM2764" s="16"/>
    </row>
    <row r="2765" spans="1:39" ht="33" hidden="1" x14ac:dyDescent="0.25">
      <c r="A2765" s="25" t="s">
        <v>571</v>
      </c>
      <c r="B2765" s="25" t="s">
        <v>1040</v>
      </c>
      <c r="C2765" s="39">
        <v>453468</v>
      </c>
      <c r="D2765" s="25" t="s">
        <v>3022</v>
      </c>
      <c r="E2765" s="25" t="s">
        <v>53</v>
      </c>
      <c r="F2765" s="25" t="s">
        <v>54</v>
      </c>
      <c r="G2765" s="25" t="s">
        <v>289</v>
      </c>
      <c r="H2765" s="17"/>
      <c r="I2765" s="17"/>
      <c r="J2765" s="25" t="s">
        <v>576</v>
      </c>
      <c r="K2765" s="25" t="s">
        <v>65</v>
      </c>
      <c r="L2765" s="25" t="s">
        <v>595</v>
      </c>
      <c r="M2765" s="25" t="s">
        <v>67</v>
      </c>
      <c r="N2765" s="26">
        <v>299003</v>
      </c>
      <c r="O2765" s="26">
        <v>188733.46</v>
      </c>
      <c r="P2765" s="27">
        <v>-110269.54000000001</v>
      </c>
      <c r="Q2765" s="28">
        <v>-0.36879074791891725</v>
      </c>
      <c r="R2765" s="29">
        <v>31958</v>
      </c>
      <c r="S2765" s="29">
        <v>12461.01</v>
      </c>
      <c r="T2765" s="30">
        <v>-19496.989999999998</v>
      </c>
      <c r="U2765" s="31">
        <v>-0.61008166969147004</v>
      </c>
      <c r="V2765" s="26">
        <v>242419</v>
      </c>
      <c r="W2765" s="26">
        <v>173984.95</v>
      </c>
      <c r="X2765" s="27">
        <v>-68434.049999999988</v>
      </c>
      <c r="Y2765" s="28">
        <v>-0.28229656091312971</v>
      </c>
      <c r="Z2765" s="29">
        <v>7970</v>
      </c>
      <c r="AA2765" s="29">
        <v>2287.5</v>
      </c>
      <c r="AB2765" s="30">
        <v>-5682.5</v>
      </c>
      <c r="AC2765" s="32">
        <v>-0.71298619824341281</v>
      </c>
      <c r="AD2765" s="26">
        <v>16656</v>
      </c>
      <c r="AE2765" s="26">
        <v>0</v>
      </c>
      <c r="AF2765" s="27">
        <v>-16656</v>
      </c>
      <c r="AG2765" s="33">
        <v>-1</v>
      </c>
      <c r="AH2765" s="34">
        <v>345</v>
      </c>
      <c r="AI2765" s="34">
        <v>187</v>
      </c>
      <c r="AJ2765" s="34">
        <v>-158</v>
      </c>
      <c r="AK2765" s="32">
        <v>-0.45797101449275363</v>
      </c>
      <c r="AL2765" s="35">
        <v>43748.041655092595</v>
      </c>
      <c r="AM2765" s="16"/>
    </row>
    <row r="2766" spans="1:39" ht="41.25" hidden="1" x14ac:dyDescent="0.25">
      <c r="A2766" s="25" t="s">
        <v>571</v>
      </c>
      <c r="B2766" s="25" t="s">
        <v>1040</v>
      </c>
      <c r="C2766" s="39">
        <v>453469</v>
      </c>
      <c r="D2766" s="25" t="s">
        <v>2943</v>
      </c>
      <c r="E2766" s="25" t="s">
        <v>53</v>
      </c>
      <c r="F2766" s="25" t="s">
        <v>54</v>
      </c>
      <c r="G2766" s="25" t="s">
        <v>289</v>
      </c>
      <c r="H2766" s="17"/>
      <c r="I2766" s="17"/>
      <c r="J2766" s="25" t="s">
        <v>576</v>
      </c>
      <c r="K2766" s="25" t="s">
        <v>65</v>
      </c>
      <c r="L2766" s="25" t="s">
        <v>611</v>
      </c>
      <c r="M2766" s="25" t="s">
        <v>67</v>
      </c>
      <c r="N2766" s="26">
        <v>136361.88</v>
      </c>
      <c r="O2766" s="26">
        <v>67347.55</v>
      </c>
      <c r="P2766" s="27">
        <v>-69014.33</v>
      </c>
      <c r="Q2766" s="28">
        <v>-0.50611160538414401</v>
      </c>
      <c r="R2766" s="29">
        <v>20367</v>
      </c>
      <c r="S2766" s="29">
        <v>8288.48</v>
      </c>
      <c r="T2766" s="30">
        <v>-12078.52</v>
      </c>
      <c r="U2766" s="31">
        <v>-0.59304364904011397</v>
      </c>
      <c r="V2766" s="26">
        <v>111091.88</v>
      </c>
      <c r="W2766" s="26">
        <v>52561.07</v>
      </c>
      <c r="X2766" s="27">
        <v>-58530.810000000005</v>
      </c>
      <c r="Y2766" s="28">
        <v>-0.52686848039658707</v>
      </c>
      <c r="Z2766" s="29">
        <v>4903</v>
      </c>
      <c r="AA2766" s="29">
        <v>6498</v>
      </c>
      <c r="AB2766" s="30">
        <v>1595</v>
      </c>
      <c r="AC2766" s="32">
        <v>0.3253110340607791</v>
      </c>
      <c r="AD2766" s="26">
        <v>0</v>
      </c>
      <c r="AE2766" s="26">
        <v>0</v>
      </c>
      <c r="AF2766" s="27">
        <v>0</v>
      </c>
      <c r="AG2766" s="18"/>
      <c r="AH2766" s="34">
        <v>272</v>
      </c>
      <c r="AI2766" s="34">
        <v>175.5</v>
      </c>
      <c r="AJ2766" s="34">
        <v>-96.5</v>
      </c>
      <c r="AK2766" s="32">
        <v>-0.3547794117647059</v>
      </c>
      <c r="AL2766" s="35">
        <v>43652.041655092595</v>
      </c>
      <c r="AM2766" s="16"/>
    </row>
    <row r="2767" spans="1:39" ht="41.25" hidden="1" x14ac:dyDescent="0.25">
      <c r="A2767" s="25" t="s">
        <v>571</v>
      </c>
      <c r="B2767" s="25" t="s">
        <v>1040</v>
      </c>
      <c r="C2767" s="39">
        <v>453470</v>
      </c>
      <c r="D2767" s="25" t="s">
        <v>2958</v>
      </c>
      <c r="E2767" s="25" t="s">
        <v>53</v>
      </c>
      <c r="F2767" s="25" t="s">
        <v>54</v>
      </c>
      <c r="G2767" s="25" t="s">
        <v>289</v>
      </c>
      <c r="H2767" s="17"/>
      <c r="I2767" s="17"/>
      <c r="J2767" s="25" t="s">
        <v>576</v>
      </c>
      <c r="K2767" s="25" t="s">
        <v>65</v>
      </c>
      <c r="L2767" s="25" t="s">
        <v>611</v>
      </c>
      <c r="M2767" s="25" t="s">
        <v>613</v>
      </c>
      <c r="N2767" s="26">
        <v>89063.05</v>
      </c>
      <c r="O2767" s="26">
        <v>67911.13</v>
      </c>
      <c r="P2767" s="27">
        <v>-21151.919999999998</v>
      </c>
      <c r="Q2767" s="28">
        <v>-0.23749377547703562</v>
      </c>
      <c r="R2767" s="29">
        <v>18563</v>
      </c>
      <c r="S2767" s="29">
        <v>4249.0600000000004</v>
      </c>
      <c r="T2767" s="30">
        <v>-14313.939999999999</v>
      </c>
      <c r="U2767" s="31">
        <v>-0.77110057641545005</v>
      </c>
      <c r="V2767" s="26">
        <v>57829.05</v>
      </c>
      <c r="W2767" s="26">
        <v>62772.07</v>
      </c>
      <c r="X2767" s="27">
        <v>4943.0199999999968</v>
      </c>
      <c r="Y2767" s="28">
        <v>8.5476417129453044E-2</v>
      </c>
      <c r="Z2767" s="29">
        <v>4343</v>
      </c>
      <c r="AA2767" s="29">
        <v>890</v>
      </c>
      <c r="AB2767" s="30">
        <v>-3453</v>
      </c>
      <c r="AC2767" s="32">
        <v>-0.79507253050886484</v>
      </c>
      <c r="AD2767" s="26">
        <v>8328</v>
      </c>
      <c r="AE2767" s="26">
        <v>0</v>
      </c>
      <c r="AF2767" s="27">
        <v>-8328</v>
      </c>
      <c r="AG2767" s="33">
        <v>-1</v>
      </c>
      <c r="AH2767" s="34">
        <v>107</v>
      </c>
      <c r="AI2767" s="34">
        <v>104.5</v>
      </c>
      <c r="AJ2767" s="34">
        <v>-2.5</v>
      </c>
      <c r="AK2767" s="32">
        <v>-2.336448598130841E-2</v>
      </c>
      <c r="AL2767" s="35">
        <v>43749.041655092595</v>
      </c>
      <c r="AM2767" s="16"/>
    </row>
    <row r="2768" spans="1:39" ht="41.25" hidden="1" x14ac:dyDescent="0.25">
      <c r="A2768" s="25" t="s">
        <v>571</v>
      </c>
      <c r="B2768" s="25" t="s">
        <v>1040</v>
      </c>
      <c r="C2768" s="39">
        <v>453471</v>
      </c>
      <c r="D2768" s="25" t="s">
        <v>3049</v>
      </c>
      <c r="E2768" s="25" t="s">
        <v>53</v>
      </c>
      <c r="F2768" s="25" t="s">
        <v>54</v>
      </c>
      <c r="G2768" s="25" t="s">
        <v>75</v>
      </c>
      <c r="H2768" s="17"/>
      <c r="I2768" s="17"/>
      <c r="J2768" s="25" t="s">
        <v>576</v>
      </c>
      <c r="K2768" s="25" t="s">
        <v>65</v>
      </c>
      <c r="L2768" s="25" t="s">
        <v>577</v>
      </c>
      <c r="M2768" s="25" t="s">
        <v>613</v>
      </c>
      <c r="N2768" s="26">
        <v>44641</v>
      </c>
      <c r="O2768" s="26">
        <v>23802</v>
      </c>
      <c r="P2768" s="27">
        <v>-20839</v>
      </c>
      <c r="Q2768" s="28">
        <v>-0.46681301942160797</v>
      </c>
      <c r="R2768" s="29">
        <v>8240</v>
      </c>
      <c r="S2768" s="29">
        <v>4977</v>
      </c>
      <c r="T2768" s="30">
        <v>-3263</v>
      </c>
      <c r="U2768" s="31">
        <v>-0.39599514563106797</v>
      </c>
      <c r="V2768" s="26">
        <v>34553</v>
      </c>
      <c r="W2768" s="26">
        <v>16545</v>
      </c>
      <c r="X2768" s="27">
        <v>-18008</v>
      </c>
      <c r="Y2768" s="28">
        <v>-0.52117037594420168</v>
      </c>
      <c r="Z2768" s="29">
        <v>1848</v>
      </c>
      <c r="AA2768" s="29">
        <v>2280</v>
      </c>
      <c r="AB2768" s="30">
        <v>432</v>
      </c>
      <c r="AC2768" s="32">
        <v>0.23376623376623376</v>
      </c>
      <c r="AD2768" s="26">
        <v>0</v>
      </c>
      <c r="AE2768" s="26">
        <v>0</v>
      </c>
      <c r="AF2768" s="27">
        <v>0</v>
      </c>
      <c r="AG2768" s="18"/>
      <c r="AH2768" s="34">
        <v>110</v>
      </c>
      <c r="AI2768" s="34">
        <v>91</v>
      </c>
      <c r="AJ2768" s="34">
        <v>-19</v>
      </c>
      <c r="AK2768" s="32">
        <v>-0.17272727272727273</v>
      </c>
      <c r="AL2768" s="35">
        <v>43671.041655092595</v>
      </c>
      <c r="AM2768" s="16"/>
    </row>
    <row r="2769" spans="1:39" ht="24.75" hidden="1" x14ac:dyDescent="0.25">
      <c r="A2769" s="25" t="s">
        <v>571</v>
      </c>
      <c r="B2769" s="25" t="s">
        <v>1040</v>
      </c>
      <c r="C2769" s="39">
        <v>453478</v>
      </c>
      <c r="D2769" s="25" t="s">
        <v>2941</v>
      </c>
      <c r="E2769" s="25" t="s">
        <v>53</v>
      </c>
      <c r="F2769" s="25" t="s">
        <v>54</v>
      </c>
      <c r="G2769" s="25" t="s">
        <v>75</v>
      </c>
      <c r="H2769" s="25" t="s">
        <v>56</v>
      </c>
      <c r="I2769" s="25" t="s">
        <v>56</v>
      </c>
      <c r="J2769" s="25" t="s">
        <v>70</v>
      </c>
      <c r="K2769" s="25" t="s">
        <v>65</v>
      </c>
      <c r="L2769" s="25" t="s">
        <v>589</v>
      </c>
      <c r="M2769" s="25" t="s">
        <v>67</v>
      </c>
      <c r="N2769" s="26">
        <v>111700.34</v>
      </c>
      <c r="O2769" s="26">
        <v>54133.69</v>
      </c>
      <c r="P2769" s="27">
        <v>-57566.649999999994</v>
      </c>
      <c r="Q2769" s="28">
        <v>-0.51536682878494366</v>
      </c>
      <c r="R2769" s="29">
        <v>19754.7</v>
      </c>
      <c r="S2769" s="29">
        <v>13589.14</v>
      </c>
      <c r="T2769" s="30">
        <v>-6165.5600000000013</v>
      </c>
      <c r="U2769" s="31">
        <v>-0.31210597984277166</v>
      </c>
      <c r="V2769" s="26">
        <v>43347.17</v>
      </c>
      <c r="W2769" s="26">
        <v>35550.639999999999</v>
      </c>
      <c r="X2769" s="27">
        <v>-7796.5299999999988</v>
      </c>
      <c r="Y2769" s="28">
        <v>-0.17986249159979761</v>
      </c>
      <c r="Z2769" s="29">
        <v>5035.8</v>
      </c>
      <c r="AA2769" s="29">
        <v>4993.91</v>
      </c>
      <c r="AB2769" s="30">
        <v>-41.890000000000327</v>
      </c>
      <c r="AC2769" s="32">
        <v>-8.3184399698161809E-3</v>
      </c>
      <c r="AD2769" s="26">
        <v>39555.480000000003</v>
      </c>
      <c r="AE2769" s="26">
        <v>0</v>
      </c>
      <c r="AF2769" s="27">
        <v>-39555.480000000003</v>
      </c>
      <c r="AG2769" s="33">
        <v>-1</v>
      </c>
      <c r="AH2769" s="34">
        <v>279</v>
      </c>
      <c r="AI2769" s="34">
        <v>180.75</v>
      </c>
      <c r="AJ2769" s="34">
        <v>-98.25</v>
      </c>
      <c r="AK2769" s="32">
        <v>-0.35215053763440862</v>
      </c>
      <c r="AL2769" s="35">
        <v>43614.999988425923</v>
      </c>
      <c r="AM2769" s="16"/>
    </row>
    <row r="2770" spans="1:39" ht="82.5" hidden="1" x14ac:dyDescent="0.25">
      <c r="A2770" s="25" t="s">
        <v>571</v>
      </c>
      <c r="B2770" s="25" t="s">
        <v>51</v>
      </c>
      <c r="C2770" s="39">
        <v>453485</v>
      </c>
      <c r="D2770" s="25" t="s">
        <v>3038</v>
      </c>
      <c r="E2770" s="25" t="s">
        <v>53</v>
      </c>
      <c r="F2770" s="25" t="s">
        <v>54</v>
      </c>
      <c r="G2770" s="25" t="s">
        <v>74</v>
      </c>
      <c r="H2770" s="25" t="s">
        <v>56</v>
      </c>
      <c r="I2770" s="25" t="s">
        <v>56</v>
      </c>
      <c r="J2770" s="25" t="s">
        <v>576</v>
      </c>
      <c r="K2770" s="25" t="s">
        <v>65</v>
      </c>
      <c r="L2770" s="25" t="s">
        <v>577</v>
      </c>
      <c r="M2770" s="25" t="s">
        <v>578</v>
      </c>
      <c r="N2770" s="26">
        <v>1102924</v>
      </c>
      <c r="O2770" s="26">
        <v>896395.3</v>
      </c>
      <c r="P2770" s="27">
        <v>-206528.69999999995</v>
      </c>
      <c r="Q2770" s="28">
        <v>-0.1872556041939426</v>
      </c>
      <c r="R2770" s="29">
        <v>178272</v>
      </c>
      <c r="S2770" s="29">
        <v>72484.36</v>
      </c>
      <c r="T2770" s="30">
        <v>-105787.64</v>
      </c>
      <c r="U2770" s="31">
        <v>-0.59340580685693767</v>
      </c>
      <c r="V2770" s="26">
        <v>21787</v>
      </c>
      <c r="W2770" s="26">
        <v>16597.05</v>
      </c>
      <c r="X2770" s="27">
        <v>-5189.9500000000007</v>
      </c>
      <c r="Y2770" s="28">
        <v>-0.23821315463349707</v>
      </c>
      <c r="Z2770" s="29">
        <v>75223</v>
      </c>
      <c r="AA2770" s="29">
        <v>0</v>
      </c>
      <c r="AB2770" s="30">
        <v>-75223</v>
      </c>
      <c r="AC2770" s="32">
        <v>-1</v>
      </c>
      <c r="AD2770" s="26">
        <v>827642</v>
      </c>
      <c r="AE2770" s="26">
        <v>807313.89</v>
      </c>
      <c r="AF2770" s="27">
        <v>-20328.109999999986</v>
      </c>
      <c r="AG2770" s="33">
        <v>-2.4561477063754601E-2</v>
      </c>
      <c r="AH2770" s="34">
        <v>950</v>
      </c>
      <c r="AI2770" s="34">
        <v>0</v>
      </c>
      <c r="AJ2770" s="34">
        <v>-950</v>
      </c>
      <c r="AK2770" s="32">
        <v>-1</v>
      </c>
      <c r="AL2770" s="35">
        <v>44519.456944444442</v>
      </c>
      <c r="AM2770" s="16"/>
    </row>
    <row r="2771" spans="1:39" ht="66" hidden="1" x14ac:dyDescent="0.25">
      <c r="A2771" s="25" t="s">
        <v>571</v>
      </c>
      <c r="B2771" s="25" t="s">
        <v>1043</v>
      </c>
      <c r="C2771" s="39">
        <v>453486</v>
      </c>
      <c r="D2771" s="25" t="s">
        <v>3013</v>
      </c>
      <c r="E2771" s="25" t="s">
        <v>53</v>
      </c>
      <c r="F2771" s="25" t="s">
        <v>54</v>
      </c>
      <c r="G2771" s="25" t="s">
        <v>289</v>
      </c>
      <c r="H2771" s="25" t="s">
        <v>56</v>
      </c>
      <c r="I2771" s="25" t="s">
        <v>56</v>
      </c>
      <c r="J2771" s="25" t="s">
        <v>576</v>
      </c>
      <c r="K2771" s="25" t="s">
        <v>65</v>
      </c>
      <c r="L2771" s="25" t="s">
        <v>1045</v>
      </c>
      <c r="M2771" s="25" t="s">
        <v>613</v>
      </c>
      <c r="N2771" s="26">
        <v>838173</v>
      </c>
      <c r="O2771" s="26">
        <v>726143.02</v>
      </c>
      <c r="P2771" s="27">
        <v>-112029.97999999998</v>
      </c>
      <c r="Q2771" s="28">
        <v>-0.13365973373038739</v>
      </c>
      <c r="R2771" s="29">
        <v>137606</v>
      </c>
      <c r="S2771" s="29">
        <v>58991.35</v>
      </c>
      <c r="T2771" s="30">
        <v>-78614.649999999994</v>
      </c>
      <c r="U2771" s="31">
        <v>-0.57130248681016815</v>
      </c>
      <c r="V2771" s="26">
        <v>17310</v>
      </c>
      <c r="W2771" s="26">
        <v>16292.7</v>
      </c>
      <c r="X2771" s="27">
        <v>-1017.2999999999993</v>
      </c>
      <c r="Y2771" s="28">
        <v>-5.8769497400346579E-2</v>
      </c>
      <c r="Z2771" s="29">
        <v>57671</v>
      </c>
      <c r="AA2771" s="29">
        <v>0</v>
      </c>
      <c r="AB2771" s="30">
        <v>-57671</v>
      </c>
      <c r="AC2771" s="32">
        <v>-1</v>
      </c>
      <c r="AD2771" s="26">
        <v>625586</v>
      </c>
      <c r="AE2771" s="26">
        <v>650858.97</v>
      </c>
      <c r="AF2771" s="27">
        <v>25272.969999999972</v>
      </c>
      <c r="AG2771" s="33">
        <v>4.0398874015722813E-2</v>
      </c>
      <c r="AH2771" s="34">
        <v>0</v>
      </c>
      <c r="AI2771" s="34">
        <v>0</v>
      </c>
      <c r="AJ2771" s="34">
        <v>0</v>
      </c>
      <c r="AK2771" s="19"/>
      <c r="AL2771" s="35">
        <v>44196.041666666664</v>
      </c>
      <c r="AM2771" s="16"/>
    </row>
    <row r="2772" spans="1:39" ht="66" hidden="1" x14ac:dyDescent="0.25">
      <c r="A2772" s="25" t="s">
        <v>571</v>
      </c>
      <c r="B2772" s="25" t="s">
        <v>51</v>
      </c>
      <c r="C2772" s="39">
        <v>453487</v>
      </c>
      <c r="D2772" s="25" t="s">
        <v>2939</v>
      </c>
      <c r="E2772" s="25" t="s">
        <v>53</v>
      </c>
      <c r="F2772" s="25" t="s">
        <v>54</v>
      </c>
      <c r="G2772" s="25" t="s">
        <v>74</v>
      </c>
      <c r="H2772" s="25" t="s">
        <v>56</v>
      </c>
      <c r="I2772" s="25" t="s">
        <v>56</v>
      </c>
      <c r="J2772" s="25" t="s">
        <v>576</v>
      </c>
      <c r="K2772" s="25" t="s">
        <v>65</v>
      </c>
      <c r="L2772" s="25" t="s">
        <v>577</v>
      </c>
      <c r="M2772" s="25" t="s">
        <v>578</v>
      </c>
      <c r="N2772" s="26">
        <v>844830</v>
      </c>
      <c r="O2772" s="26">
        <v>534595.81000000006</v>
      </c>
      <c r="P2772" s="27">
        <v>-310234.18999999994</v>
      </c>
      <c r="Q2772" s="28">
        <v>-0.36721493081448331</v>
      </c>
      <c r="R2772" s="29">
        <v>149233</v>
      </c>
      <c r="S2772" s="29">
        <v>46367.31</v>
      </c>
      <c r="T2772" s="30">
        <v>-102865.69</v>
      </c>
      <c r="U2772" s="31">
        <v>-0.68929586619581462</v>
      </c>
      <c r="V2772" s="26">
        <v>17146</v>
      </c>
      <c r="W2772" s="26">
        <v>464.13</v>
      </c>
      <c r="X2772" s="27">
        <v>-16681.87</v>
      </c>
      <c r="Y2772" s="28">
        <v>-0.97293071270267106</v>
      </c>
      <c r="Z2772" s="29">
        <v>45161</v>
      </c>
      <c r="AA2772" s="29">
        <v>0</v>
      </c>
      <c r="AB2772" s="30">
        <v>-45161</v>
      </c>
      <c r="AC2772" s="32">
        <v>-1</v>
      </c>
      <c r="AD2772" s="26">
        <v>633290</v>
      </c>
      <c r="AE2772" s="26">
        <v>487764.37</v>
      </c>
      <c r="AF2772" s="27">
        <v>-145525.63</v>
      </c>
      <c r="AG2772" s="33">
        <v>-0.22979303320753525</v>
      </c>
      <c r="AH2772" s="34">
        <v>50</v>
      </c>
      <c r="AI2772" s="34">
        <v>38</v>
      </c>
      <c r="AJ2772" s="34">
        <v>-12</v>
      </c>
      <c r="AK2772" s="32">
        <v>-0.24</v>
      </c>
      <c r="AL2772" s="35">
        <v>44519.454861111109</v>
      </c>
      <c r="AM2772" s="16"/>
    </row>
    <row r="2773" spans="1:39" ht="82.5" hidden="1" x14ac:dyDescent="0.25">
      <c r="A2773" s="25" t="s">
        <v>571</v>
      </c>
      <c r="B2773" s="25" t="s">
        <v>1043</v>
      </c>
      <c r="C2773" s="39">
        <v>453488</v>
      </c>
      <c r="D2773" s="25" t="s">
        <v>2937</v>
      </c>
      <c r="E2773" s="25" t="s">
        <v>53</v>
      </c>
      <c r="F2773" s="25" t="s">
        <v>63</v>
      </c>
      <c r="G2773" s="25" t="s">
        <v>56</v>
      </c>
      <c r="H2773" s="17"/>
      <c r="I2773" s="17"/>
      <c r="J2773" s="25" t="s">
        <v>576</v>
      </c>
      <c r="K2773" s="25" t="s">
        <v>65</v>
      </c>
      <c r="L2773" s="25" t="s">
        <v>1045</v>
      </c>
      <c r="M2773" s="25" t="s">
        <v>613</v>
      </c>
      <c r="N2773" s="26">
        <v>828153</v>
      </c>
      <c r="O2773" s="26">
        <v>0</v>
      </c>
      <c r="P2773" s="27">
        <v>-828153</v>
      </c>
      <c r="Q2773" s="28">
        <v>-1</v>
      </c>
      <c r="R2773" s="29">
        <v>135669</v>
      </c>
      <c r="S2773" s="29">
        <v>0</v>
      </c>
      <c r="T2773" s="30">
        <v>-135669</v>
      </c>
      <c r="U2773" s="31">
        <v>-1</v>
      </c>
      <c r="V2773" s="26">
        <v>17310</v>
      </c>
      <c r="W2773" s="26">
        <v>0</v>
      </c>
      <c r="X2773" s="27">
        <v>-17310</v>
      </c>
      <c r="Y2773" s="28">
        <v>-1</v>
      </c>
      <c r="Z2773" s="29">
        <v>56835</v>
      </c>
      <c r="AA2773" s="29">
        <v>0</v>
      </c>
      <c r="AB2773" s="30">
        <v>-56835</v>
      </c>
      <c r="AC2773" s="32">
        <v>-1</v>
      </c>
      <c r="AD2773" s="26">
        <v>618339</v>
      </c>
      <c r="AE2773" s="26">
        <v>0</v>
      </c>
      <c r="AF2773" s="27">
        <v>-618339</v>
      </c>
      <c r="AG2773" s="33">
        <v>-1</v>
      </c>
      <c r="AH2773" s="34">
        <v>0</v>
      </c>
      <c r="AI2773" s="34">
        <v>0</v>
      </c>
      <c r="AJ2773" s="34">
        <v>0</v>
      </c>
      <c r="AK2773" s="19"/>
      <c r="AL2773" s="35">
        <v>44057.041666666664</v>
      </c>
      <c r="AM2773" s="16"/>
    </row>
    <row r="2774" spans="1:39" ht="66" hidden="1" x14ac:dyDescent="0.25">
      <c r="A2774" s="25" t="s">
        <v>571</v>
      </c>
      <c r="B2774" s="25" t="s">
        <v>1043</v>
      </c>
      <c r="C2774" s="39">
        <v>453489</v>
      </c>
      <c r="D2774" s="25" t="s">
        <v>2917</v>
      </c>
      <c r="E2774" s="25" t="s">
        <v>53</v>
      </c>
      <c r="F2774" s="25" t="s">
        <v>54</v>
      </c>
      <c r="G2774" s="25" t="s">
        <v>289</v>
      </c>
      <c r="H2774" s="17"/>
      <c r="I2774" s="17"/>
      <c r="J2774" s="25" t="s">
        <v>576</v>
      </c>
      <c r="K2774" s="25" t="s">
        <v>65</v>
      </c>
      <c r="L2774" s="25" t="s">
        <v>1045</v>
      </c>
      <c r="M2774" s="25" t="s">
        <v>613</v>
      </c>
      <c r="N2774" s="26">
        <v>579193</v>
      </c>
      <c r="O2774" s="26">
        <v>84950.81</v>
      </c>
      <c r="P2774" s="27">
        <v>-494242.19</v>
      </c>
      <c r="Q2774" s="28">
        <v>-0.85332901122769089</v>
      </c>
      <c r="R2774" s="29">
        <v>96794</v>
      </c>
      <c r="S2774" s="29">
        <v>7006.64</v>
      </c>
      <c r="T2774" s="30">
        <v>-89787.36</v>
      </c>
      <c r="U2774" s="31">
        <v>-0.92761286856623348</v>
      </c>
      <c r="V2774" s="26">
        <v>20460</v>
      </c>
      <c r="W2774" s="26">
        <v>0</v>
      </c>
      <c r="X2774" s="27">
        <v>-20460</v>
      </c>
      <c r="Y2774" s="28">
        <v>-1</v>
      </c>
      <c r="Z2774" s="29">
        <v>28875</v>
      </c>
      <c r="AA2774" s="29">
        <v>0</v>
      </c>
      <c r="AB2774" s="30">
        <v>-28875</v>
      </c>
      <c r="AC2774" s="32">
        <v>-1</v>
      </c>
      <c r="AD2774" s="26">
        <v>433064</v>
      </c>
      <c r="AE2774" s="26">
        <v>77944.17</v>
      </c>
      <c r="AF2774" s="27">
        <v>-355119.83</v>
      </c>
      <c r="AG2774" s="33">
        <v>-0.82001697208726654</v>
      </c>
      <c r="AH2774" s="34">
        <v>50</v>
      </c>
      <c r="AI2774" s="34">
        <v>17</v>
      </c>
      <c r="AJ2774" s="34">
        <v>-33</v>
      </c>
      <c r="AK2774" s="32">
        <v>-0.66</v>
      </c>
      <c r="AL2774" s="35">
        <v>44057.041666666664</v>
      </c>
      <c r="AM2774" s="16"/>
    </row>
    <row r="2775" spans="1:39" ht="66" hidden="1" x14ac:dyDescent="0.25">
      <c r="A2775" s="25" t="s">
        <v>571</v>
      </c>
      <c r="B2775" s="25" t="s">
        <v>1043</v>
      </c>
      <c r="C2775" s="39">
        <v>453490</v>
      </c>
      <c r="D2775" s="25" t="s">
        <v>2922</v>
      </c>
      <c r="E2775" s="25" t="s">
        <v>53</v>
      </c>
      <c r="F2775" s="25" t="s">
        <v>54</v>
      </c>
      <c r="G2775" s="25" t="s">
        <v>289</v>
      </c>
      <c r="H2775" s="17"/>
      <c r="I2775" s="17"/>
      <c r="J2775" s="25" t="s">
        <v>576</v>
      </c>
      <c r="K2775" s="25" t="s">
        <v>65</v>
      </c>
      <c r="L2775" s="25" t="s">
        <v>1045</v>
      </c>
      <c r="M2775" s="25" t="s">
        <v>613</v>
      </c>
      <c r="N2775" s="26">
        <v>1474888</v>
      </c>
      <c r="O2775" s="26">
        <v>1108537.68</v>
      </c>
      <c r="P2775" s="27">
        <v>-366350.32000000007</v>
      </c>
      <c r="Q2775" s="28">
        <v>-0.24839195925385527</v>
      </c>
      <c r="R2775" s="29">
        <v>242233</v>
      </c>
      <c r="S2775" s="29">
        <v>158094.04999999999</v>
      </c>
      <c r="T2775" s="30">
        <v>-84138.950000000012</v>
      </c>
      <c r="U2775" s="31">
        <v>-0.34734718225840416</v>
      </c>
      <c r="V2775" s="26">
        <v>29674</v>
      </c>
      <c r="W2775" s="26">
        <v>38950.629999999997</v>
      </c>
      <c r="X2775" s="27">
        <v>9276.6299999999974</v>
      </c>
      <c r="Y2775" s="28">
        <v>0.31261811686998708</v>
      </c>
      <c r="Z2775" s="29">
        <v>101969</v>
      </c>
      <c r="AA2775" s="29">
        <v>0</v>
      </c>
      <c r="AB2775" s="30">
        <v>-101969</v>
      </c>
      <c r="AC2775" s="32">
        <v>-1</v>
      </c>
      <c r="AD2775" s="26">
        <v>1101012</v>
      </c>
      <c r="AE2775" s="26">
        <v>911493</v>
      </c>
      <c r="AF2775" s="27">
        <v>-189519</v>
      </c>
      <c r="AG2775" s="33">
        <v>-0.17213163889221916</v>
      </c>
      <c r="AH2775" s="34">
        <v>50</v>
      </c>
      <c r="AI2775" s="34">
        <v>710.25</v>
      </c>
      <c r="AJ2775" s="34">
        <v>660.25</v>
      </c>
      <c r="AK2775" s="32">
        <v>13.205</v>
      </c>
      <c r="AL2775" s="35">
        <v>44057.041666666664</v>
      </c>
      <c r="AM2775" s="16"/>
    </row>
    <row r="2776" spans="1:39" ht="74.25" hidden="1" x14ac:dyDescent="0.25">
      <c r="A2776" s="25" t="s">
        <v>571</v>
      </c>
      <c r="B2776" s="25" t="s">
        <v>1043</v>
      </c>
      <c r="C2776" s="39">
        <v>453491</v>
      </c>
      <c r="D2776" s="25" t="s">
        <v>2938</v>
      </c>
      <c r="E2776" s="25" t="s">
        <v>53</v>
      </c>
      <c r="F2776" s="25" t="s">
        <v>54</v>
      </c>
      <c r="G2776" s="25" t="s">
        <v>289</v>
      </c>
      <c r="H2776" s="17"/>
      <c r="I2776" s="17"/>
      <c r="J2776" s="25" t="s">
        <v>576</v>
      </c>
      <c r="K2776" s="25" t="s">
        <v>65</v>
      </c>
      <c r="L2776" s="25" t="s">
        <v>1045</v>
      </c>
      <c r="M2776" s="25" t="s">
        <v>613</v>
      </c>
      <c r="N2776" s="26">
        <v>1093542</v>
      </c>
      <c r="O2776" s="26">
        <v>861217.38</v>
      </c>
      <c r="P2776" s="27">
        <v>-232324.62</v>
      </c>
      <c r="Q2776" s="28">
        <v>-0.21245148334494696</v>
      </c>
      <c r="R2776" s="29">
        <v>190887</v>
      </c>
      <c r="S2776" s="29">
        <v>79928.88</v>
      </c>
      <c r="T2776" s="30">
        <v>-110958.12</v>
      </c>
      <c r="U2776" s="31">
        <v>-0.58127646199060179</v>
      </c>
      <c r="V2776" s="26">
        <v>24495</v>
      </c>
      <c r="W2776" s="26">
        <v>15860.66</v>
      </c>
      <c r="X2776" s="27">
        <v>-8634.34</v>
      </c>
      <c r="Y2776" s="28">
        <v>-0.35249397836293123</v>
      </c>
      <c r="Z2776" s="29">
        <v>58097</v>
      </c>
      <c r="AA2776" s="29">
        <v>0</v>
      </c>
      <c r="AB2776" s="30">
        <v>-58097</v>
      </c>
      <c r="AC2776" s="32">
        <v>-1</v>
      </c>
      <c r="AD2776" s="26">
        <v>820063</v>
      </c>
      <c r="AE2776" s="26">
        <v>765427.84</v>
      </c>
      <c r="AF2776" s="27">
        <v>-54635.160000000033</v>
      </c>
      <c r="AG2776" s="33">
        <v>-6.6623125296471158E-2</v>
      </c>
      <c r="AH2776" s="34">
        <v>610</v>
      </c>
      <c r="AI2776" s="34">
        <v>487.5</v>
      </c>
      <c r="AJ2776" s="34">
        <v>-122.5</v>
      </c>
      <c r="AK2776" s="32">
        <v>-0.20081967213114754</v>
      </c>
      <c r="AL2776" s="35">
        <v>44057.041666666664</v>
      </c>
      <c r="AM2776" s="16"/>
    </row>
    <row r="2777" spans="1:39" ht="41.25" hidden="1" x14ac:dyDescent="0.25">
      <c r="A2777" s="25" t="s">
        <v>571</v>
      </c>
      <c r="B2777" s="25" t="s">
        <v>1136</v>
      </c>
      <c r="C2777" s="39">
        <v>453493</v>
      </c>
      <c r="D2777" s="25" t="s">
        <v>5030</v>
      </c>
      <c r="E2777" s="25" t="s">
        <v>53</v>
      </c>
      <c r="F2777" s="25" t="s">
        <v>63</v>
      </c>
      <c r="G2777" s="25" t="s">
        <v>56</v>
      </c>
      <c r="H2777" s="17"/>
      <c r="I2777" s="17"/>
      <c r="J2777" s="25" t="s">
        <v>64</v>
      </c>
      <c r="K2777" s="25" t="s">
        <v>65</v>
      </c>
      <c r="L2777" s="25" t="s">
        <v>66</v>
      </c>
      <c r="M2777" s="25" t="s">
        <v>127</v>
      </c>
      <c r="N2777" s="26">
        <v>0</v>
      </c>
      <c r="O2777" s="26">
        <v>0</v>
      </c>
      <c r="P2777" s="27">
        <v>0</v>
      </c>
      <c r="Q2777" s="18"/>
      <c r="R2777" s="29">
        <v>0</v>
      </c>
      <c r="S2777" s="29">
        <v>0</v>
      </c>
      <c r="T2777" s="30">
        <v>0</v>
      </c>
      <c r="U2777" s="19"/>
      <c r="V2777" s="26">
        <v>0</v>
      </c>
      <c r="W2777" s="26">
        <v>0</v>
      </c>
      <c r="X2777" s="27">
        <v>0</v>
      </c>
      <c r="Y2777" s="18"/>
      <c r="Z2777" s="29">
        <v>0</v>
      </c>
      <c r="AA2777" s="29">
        <v>0</v>
      </c>
      <c r="AB2777" s="30">
        <v>0</v>
      </c>
      <c r="AC2777" s="19"/>
      <c r="AD2777" s="26">
        <v>0</v>
      </c>
      <c r="AE2777" s="26">
        <v>0</v>
      </c>
      <c r="AF2777" s="27">
        <v>0</v>
      </c>
      <c r="AG2777" s="18"/>
      <c r="AH2777" s="34">
        <v>0</v>
      </c>
      <c r="AI2777" s="34">
        <v>0</v>
      </c>
      <c r="AJ2777" s="34">
        <v>0</v>
      </c>
      <c r="AK2777" s="19"/>
      <c r="AL2777" s="35">
        <v>43692.041655092595</v>
      </c>
      <c r="AM2777" s="16"/>
    </row>
    <row r="2778" spans="1:39" ht="41.25" hidden="1" x14ac:dyDescent="0.25">
      <c r="A2778" s="25" t="s">
        <v>571</v>
      </c>
      <c r="B2778" s="25" t="s">
        <v>1040</v>
      </c>
      <c r="C2778" s="39">
        <v>453494</v>
      </c>
      <c r="D2778" s="25" t="s">
        <v>3033</v>
      </c>
      <c r="E2778" s="25" t="s">
        <v>53</v>
      </c>
      <c r="F2778" s="25" t="s">
        <v>54</v>
      </c>
      <c r="G2778" s="25" t="s">
        <v>289</v>
      </c>
      <c r="H2778" s="25" t="s">
        <v>56</v>
      </c>
      <c r="I2778" s="25" t="s">
        <v>56</v>
      </c>
      <c r="J2778" s="25" t="s">
        <v>576</v>
      </c>
      <c r="K2778" s="25" t="s">
        <v>65</v>
      </c>
      <c r="L2778" s="25" t="s">
        <v>595</v>
      </c>
      <c r="M2778" s="25" t="s">
        <v>2737</v>
      </c>
      <c r="N2778" s="26">
        <v>156263</v>
      </c>
      <c r="O2778" s="26">
        <v>169319.54</v>
      </c>
      <c r="P2778" s="27">
        <v>13056.540000000008</v>
      </c>
      <c r="Q2778" s="28">
        <v>8.3554904231967958E-2</v>
      </c>
      <c r="R2778" s="29">
        <v>70536</v>
      </c>
      <c r="S2778" s="29">
        <v>64746.93</v>
      </c>
      <c r="T2778" s="30">
        <v>-5789.07</v>
      </c>
      <c r="U2778" s="31">
        <v>-8.2072558693433134E-2</v>
      </c>
      <c r="V2778" s="26">
        <v>45870</v>
      </c>
      <c r="W2778" s="26">
        <v>52195.040000000001</v>
      </c>
      <c r="X2778" s="27">
        <v>6325.0400000000009</v>
      </c>
      <c r="Y2778" s="28">
        <v>0.1378905602790495</v>
      </c>
      <c r="Z2778" s="29">
        <v>20957</v>
      </c>
      <c r="AA2778" s="29">
        <v>29282.1</v>
      </c>
      <c r="AB2778" s="30">
        <v>8325.0999999999985</v>
      </c>
      <c r="AC2778" s="32">
        <v>0.39724674333158366</v>
      </c>
      <c r="AD2778" s="26">
        <v>18900</v>
      </c>
      <c r="AE2778" s="26">
        <v>23095.47</v>
      </c>
      <c r="AF2778" s="27">
        <v>4195.4700000000012</v>
      </c>
      <c r="AG2778" s="33">
        <v>0.22198253968253975</v>
      </c>
      <c r="AH2778" s="34">
        <v>947.25</v>
      </c>
      <c r="AI2778" s="34">
        <v>1655</v>
      </c>
      <c r="AJ2778" s="34">
        <v>707.75</v>
      </c>
      <c r="AK2778" s="32">
        <v>0.74716283979941933</v>
      </c>
      <c r="AL2778" s="35">
        <v>43692.041655092595</v>
      </c>
      <c r="AM2778" s="16"/>
    </row>
    <row r="2779" spans="1:39" ht="41.25" hidden="1" x14ac:dyDescent="0.25">
      <c r="A2779" s="25" t="s">
        <v>571</v>
      </c>
      <c r="B2779" s="25" t="s">
        <v>1040</v>
      </c>
      <c r="C2779" s="39">
        <v>453495</v>
      </c>
      <c r="D2779" s="25" t="s">
        <v>3034</v>
      </c>
      <c r="E2779" s="25" t="s">
        <v>53</v>
      </c>
      <c r="F2779" s="25" t="s">
        <v>54</v>
      </c>
      <c r="G2779" s="25" t="s">
        <v>289</v>
      </c>
      <c r="H2779" s="17"/>
      <c r="I2779" s="17"/>
      <c r="J2779" s="25" t="s">
        <v>576</v>
      </c>
      <c r="K2779" s="25" t="s">
        <v>65</v>
      </c>
      <c r="L2779" s="25" t="s">
        <v>611</v>
      </c>
      <c r="M2779" s="25" t="s">
        <v>639</v>
      </c>
      <c r="N2779" s="26">
        <v>139489</v>
      </c>
      <c r="O2779" s="26">
        <v>104450.13</v>
      </c>
      <c r="P2779" s="27">
        <v>-35038.869999999995</v>
      </c>
      <c r="Q2779" s="28">
        <v>-0.25119450279233485</v>
      </c>
      <c r="R2779" s="29">
        <v>70650</v>
      </c>
      <c r="S2779" s="29">
        <v>417.05</v>
      </c>
      <c r="T2779" s="30">
        <v>-70232.95</v>
      </c>
      <c r="U2779" s="31">
        <v>-0.99409695682944088</v>
      </c>
      <c r="V2779" s="26">
        <v>23381</v>
      </c>
      <c r="W2779" s="26">
        <v>29889.61</v>
      </c>
      <c r="X2779" s="27">
        <v>6508.6100000000006</v>
      </c>
      <c r="Y2779" s="28">
        <v>0.27837175484367649</v>
      </c>
      <c r="Z2779" s="29">
        <v>20163</v>
      </c>
      <c r="AA2779" s="29">
        <v>2123.5100000000002</v>
      </c>
      <c r="AB2779" s="30">
        <v>-18039.489999999998</v>
      </c>
      <c r="AC2779" s="32">
        <v>-0.89468283489560074</v>
      </c>
      <c r="AD2779" s="26">
        <v>25295</v>
      </c>
      <c r="AE2779" s="26">
        <v>0</v>
      </c>
      <c r="AF2779" s="27">
        <v>-25295</v>
      </c>
      <c r="AG2779" s="33">
        <v>-1</v>
      </c>
      <c r="AH2779" s="34">
        <v>947.87</v>
      </c>
      <c r="AI2779" s="34">
        <v>735</v>
      </c>
      <c r="AJ2779" s="34">
        <v>-212.87</v>
      </c>
      <c r="AK2779" s="32">
        <v>-0.22457720995495165</v>
      </c>
      <c r="AL2779" s="35">
        <v>43644.041655092595</v>
      </c>
      <c r="AM2779" s="16"/>
    </row>
    <row r="2780" spans="1:39" ht="90.75" hidden="1" x14ac:dyDescent="0.25">
      <c r="A2780" s="25" t="s">
        <v>571</v>
      </c>
      <c r="B2780" s="25" t="s">
        <v>1040</v>
      </c>
      <c r="C2780" s="39">
        <v>453498</v>
      </c>
      <c r="D2780" s="25" t="s">
        <v>3057</v>
      </c>
      <c r="E2780" s="25" t="s">
        <v>53</v>
      </c>
      <c r="F2780" s="25" t="s">
        <v>54</v>
      </c>
      <c r="G2780" s="25" t="s">
        <v>289</v>
      </c>
      <c r="H2780" s="17"/>
      <c r="I2780" s="17"/>
      <c r="J2780" s="25" t="s">
        <v>576</v>
      </c>
      <c r="K2780" s="25" t="s">
        <v>65</v>
      </c>
      <c r="L2780" s="25" t="s">
        <v>577</v>
      </c>
      <c r="M2780" s="25" t="s">
        <v>613</v>
      </c>
      <c r="N2780" s="26">
        <v>491085</v>
      </c>
      <c r="O2780" s="26">
        <v>429791.45</v>
      </c>
      <c r="P2780" s="27">
        <v>-61293.549999999988</v>
      </c>
      <c r="Q2780" s="28">
        <v>-0.12481250699980653</v>
      </c>
      <c r="R2780" s="29">
        <v>17403</v>
      </c>
      <c r="S2780" s="29">
        <v>58348.959999999999</v>
      </c>
      <c r="T2780" s="30">
        <v>40945.96</v>
      </c>
      <c r="U2780" s="31">
        <v>2.3528104349824743</v>
      </c>
      <c r="V2780" s="26">
        <v>4232</v>
      </c>
      <c r="W2780" s="26">
        <v>1228.67</v>
      </c>
      <c r="X2780" s="27">
        <v>-3003.33</v>
      </c>
      <c r="Y2780" s="28">
        <v>-0.70967155009451799</v>
      </c>
      <c r="Z2780" s="29">
        <v>6135</v>
      </c>
      <c r="AA2780" s="29">
        <v>1831</v>
      </c>
      <c r="AB2780" s="30">
        <v>-4304</v>
      </c>
      <c r="AC2780" s="32">
        <v>-0.70154849225753868</v>
      </c>
      <c r="AD2780" s="26">
        <v>463315</v>
      </c>
      <c r="AE2780" s="26">
        <v>368382.82</v>
      </c>
      <c r="AF2780" s="27">
        <v>-94932.18</v>
      </c>
      <c r="AG2780" s="33">
        <v>-0.20489770458543322</v>
      </c>
      <c r="AH2780" s="34">
        <v>224</v>
      </c>
      <c r="AI2780" s="34">
        <v>383.5</v>
      </c>
      <c r="AJ2780" s="34">
        <v>159.5</v>
      </c>
      <c r="AK2780" s="32">
        <v>0.7120535714285714</v>
      </c>
      <c r="AL2780" s="35">
        <v>43797.041655092595</v>
      </c>
      <c r="AM2780" s="16"/>
    </row>
    <row r="2781" spans="1:39" ht="74.25" hidden="1" x14ac:dyDescent="0.25">
      <c r="A2781" s="25" t="s">
        <v>571</v>
      </c>
      <c r="B2781" s="25" t="s">
        <v>1040</v>
      </c>
      <c r="C2781" s="39">
        <v>453499</v>
      </c>
      <c r="D2781" s="25" t="s">
        <v>2905</v>
      </c>
      <c r="E2781" s="25" t="s">
        <v>53</v>
      </c>
      <c r="F2781" s="25" t="s">
        <v>54</v>
      </c>
      <c r="G2781" s="25" t="s">
        <v>289</v>
      </c>
      <c r="H2781" s="17"/>
      <c r="I2781" s="17"/>
      <c r="J2781" s="25" t="s">
        <v>576</v>
      </c>
      <c r="K2781" s="25" t="s">
        <v>65</v>
      </c>
      <c r="L2781" s="25" t="s">
        <v>577</v>
      </c>
      <c r="M2781" s="25" t="s">
        <v>613</v>
      </c>
      <c r="N2781" s="26">
        <v>164458</v>
      </c>
      <c r="O2781" s="26">
        <v>130514</v>
      </c>
      <c r="P2781" s="27">
        <v>-33944</v>
      </c>
      <c r="Q2781" s="28">
        <v>-0.20639920222792446</v>
      </c>
      <c r="R2781" s="29">
        <v>7682</v>
      </c>
      <c r="S2781" s="29">
        <v>10690</v>
      </c>
      <c r="T2781" s="30">
        <v>3008</v>
      </c>
      <c r="U2781" s="31">
        <v>0.39156469669356936</v>
      </c>
      <c r="V2781" s="26">
        <v>1226</v>
      </c>
      <c r="W2781" s="26">
        <v>1708</v>
      </c>
      <c r="X2781" s="27">
        <v>482</v>
      </c>
      <c r="Y2781" s="28">
        <v>0.39314845024469819</v>
      </c>
      <c r="Z2781" s="29">
        <v>1939</v>
      </c>
      <c r="AA2781" s="29">
        <v>0</v>
      </c>
      <c r="AB2781" s="30">
        <v>-1939</v>
      </c>
      <c r="AC2781" s="32">
        <v>-1</v>
      </c>
      <c r="AD2781" s="26">
        <v>153611</v>
      </c>
      <c r="AE2781" s="26">
        <v>118116</v>
      </c>
      <c r="AF2781" s="27">
        <v>-35495</v>
      </c>
      <c r="AG2781" s="33">
        <v>-0.2310706915520373</v>
      </c>
      <c r="AH2781" s="34">
        <v>74</v>
      </c>
      <c r="AI2781" s="34">
        <v>43.5</v>
      </c>
      <c r="AJ2781" s="34">
        <v>-30.5</v>
      </c>
      <c r="AK2781" s="32">
        <v>-0.41216216216216217</v>
      </c>
      <c r="AL2781" s="35">
        <v>43679.041655092595</v>
      </c>
      <c r="AM2781" s="16"/>
    </row>
    <row r="2782" spans="1:39" ht="82.5" hidden="1" x14ac:dyDescent="0.25">
      <c r="A2782" s="25" t="s">
        <v>571</v>
      </c>
      <c r="B2782" s="25" t="s">
        <v>1040</v>
      </c>
      <c r="C2782" s="39">
        <v>453501</v>
      </c>
      <c r="D2782" s="25" t="s">
        <v>3031</v>
      </c>
      <c r="E2782" s="25" t="s">
        <v>53</v>
      </c>
      <c r="F2782" s="25" t="s">
        <v>54</v>
      </c>
      <c r="G2782" s="25" t="s">
        <v>289</v>
      </c>
      <c r="H2782" s="17"/>
      <c r="I2782" s="17"/>
      <c r="J2782" s="25" t="s">
        <v>576</v>
      </c>
      <c r="K2782" s="25" t="s">
        <v>65</v>
      </c>
      <c r="L2782" s="25" t="s">
        <v>577</v>
      </c>
      <c r="M2782" s="25" t="s">
        <v>613</v>
      </c>
      <c r="N2782" s="26">
        <v>133958.62</v>
      </c>
      <c r="O2782" s="26">
        <v>117467.15</v>
      </c>
      <c r="P2782" s="27">
        <v>-16491.47</v>
      </c>
      <c r="Q2782" s="28">
        <v>-0.12310868833972761</v>
      </c>
      <c r="R2782" s="29">
        <v>7866.98</v>
      </c>
      <c r="S2782" s="29">
        <v>11661.32</v>
      </c>
      <c r="T2782" s="30">
        <v>3794.34</v>
      </c>
      <c r="U2782" s="31">
        <v>0.48231214519421689</v>
      </c>
      <c r="V2782" s="26">
        <v>410.26</v>
      </c>
      <c r="W2782" s="26">
        <v>0</v>
      </c>
      <c r="X2782" s="27">
        <v>-410.26</v>
      </c>
      <c r="Y2782" s="28">
        <v>-1</v>
      </c>
      <c r="Z2782" s="29">
        <v>541.78</v>
      </c>
      <c r="AA2782" s="29">
        <v>90</v>
      </c>
      <c r="AB2782" s="30">
        <v>-451.78</v>
      </c>
      <c r="AC2782" s="32">
        <v>-0.83388091107091433</v>
      </c>
      <c r="AD2782" s="26">
        <v>125139.6</v>
      </c>
      <c r="AE2782" s="26">
        <v>105715.83</v>
      </c>
      <c r="AF2782" s="27">
        <v>-19423.770000000004</v>
      </c>
      <c r="AG2782" s="33">
        <v>-0.15521681386227865</v>
      </c>
      <c r="AH2782" s="34">
        <v>41</v>
      </c>
      <c r="AI2782" s="34">
        <v>44</v>
      </c>
      <c r="AJ2782" s="34">
        <v>3</v>
      </c>
      <c r="AK2782" s="32">
        <v>7.3170731707317069E-2</v>
      </c>
      <c r="AL2782" s="35">
        <v>43789.041655092595</v>
      </c>
      <c r="AM2782" s="16"/>
    </row>
    <row r="2783" spans="1:39" ht="74.25" hidden="1" x14ac:dyDescent="0.25">
      <c r="A2783" s="25" t="s">
        <v>571</v>
      </c>
      <c r="B2783" s="25" t="s">
        <v>1040</v>
      </c>
      <c r="C2783" s="39">
        <v>453502</v>
      </c>
      <c r="D2783" s="25" t="s">
        <v>3027</v>
      </c>
      <c r="E2783" s="25" t="s">
        <v>53</v>
      </c>
      <c r="F2783" s="25" t="s">
        <v>54</v>
      </c>
      <c r="G2783" s="25" t="s">
        <v>289</v>
      </c>
      <c r="H2783" s="17"/>
      <c r="I2783" s="17"/>
      <c r="J2783" s="25" t="s">
        <v>576</v>
      </c>
      <c r="K2783" s="25" t="s">
        <v>65</v>
      </c>
      <c r="L2783" s="25" t="s">
        <v>577</v>
      </c>
      <c r="M2783" s="25" t="s">
        <v>613</v>
      </c>
      <c r="N2783" s="26">
        <v>396828.39</v>
      </c>
      <c r="O2783" s="26">
        <v>341242</v>
      </c>
      <c r="P2783" s="27">
        <v>-55586.390000000014</v>
      </c>
      <c r="Q2783" s="28">
        <v>-0.14007664622987284</v>
      </c>
      <c r="R2783" s="29">
        <v>18778.73</v>
      </c>
      <c r="S2783" s="29">
        <v>37257</v>
      </c>
      <c r="T2783" s="30">
        <v>18478.27</v>
      </c>
      <c r="U2783" s="31">
        <v>0.98399998295944402</v>
      </c>
      <c r="V2783" s="26">
        <v>1844.39</v>
      </c>
      <c r="W2783" s="26">
        <v>851</v>
      </c>
      <c r="X2783" s="27">
        <v>-993.3900000000001</v>
      </c>
      <c r="Y2783" s="28">
        <v>-0.5386008382175137</v>
      </c>
      <c r="Z2783" s="29">
        <v>1724.99</v>
      </c>
      <c r="AA2783" s="29">
        <v>1354</v>
      </c>
      <c r="AB2783" s="30">
        <v>-370.99</v>
      </c>
      <c r="AC2783" s="32">
        <v>-0.21506791343717935</v>
      </c>
      <c r="AD2783" s="26">
        <v>374480.28</v>
      </c>
      <c r="AE2783" s="26">
        <v>301780</v>
      </c>
      <c r="AF2783" s="27">
        <v>-72700.280000000028</v>
      </c>
      <c r="AG2783" s="33">
        <v>-0.19413647095115402</v>
      </c>
      <c r="AH2783" s="34">
        <v>148</v>
      </c>
      <c r="AI2783" s="34">
        <v>191</v>
      </c>
      <c r="AJ2783" s="34">
        <v>43</v>
      </c>
      <c r="AK2783" s="32">
        <v>0.29054054054054052</v>
      </c>
      <c r="AL2783" s="35">
        <v>43811.041655092595</v>
      </c>
      <c r="AM2783" s="16"/>
    </row>
    <row r="2784" spans="1:39" ht="49.5" hidden="1" x14ac:dyDescent="0.25">
      <c r="A2784" s="25" t="s">
        <v>571</v>
      </c>
      <c r="B2784" s="25" t="s">
        <v>1040</v>
      </c>
      <c r="C2784" s="39">
        <v>453503</v>
      </c>
      <c r="D2784" s="25" t="s">
        <v>3044</v>
      </c>
      <c r="E2784" s="25" t="s">
        <v>53</v>
      </c>
      <c r="F2784" s="25" t="s">
        <v>54</v>
      </c>
      <c r="G2784" s="25" t="s">
        <v>289</v>
      </c>
      <c r="H2784" s="17"/>
      <c r="I2784" s="17"/>
      <c r="J2784" s="25" t="s">
        <v>576</v>
      </c>
      <c r="K2784" s="25" t="s">
        <v>65</v>
      </c>
      <c r="L2784" s="25" t="s">
        <v>611</v>
      </c>
      <c r="M2784" s="25" t="s">
        <v>639</v>
      </c>
      <c r="N2784" s="26">
        <v>124999</v>
      </c>
      <c r="O2784" s="26">
        <v>203957.69</v>
      </c>
      <c r="P2784" s="27">
        <v>78958.69</v>
      </c>
      <c r="Q2784" s="28">
        <v>0.63167457339658717</v>
      </c>
      <c r="R2784" s="29">
        <v>59276</v>
      </c>
      <c r="S2784" s="29">
        <v>14392.68</v>
      </c>
      <c r="T2784" s="30">
        <v>-44883.32</v>
      </c>
      <c r="U2784" s="31">
        <v>-0.75719211822660093</v>
      </c>
      <c r="V2784" s="26">
        <v>33994</v>
      </c>
      <c r="W2784" s="26">
        <v>0</v>
      </c>
      <c r="X2784" s="27">
        <v>-33994</v>
      </c>
      <c r="Y2784" s="28">
        <v>-1</v>
      </c>
      <c r="Z2784" s="29">
        <v>15979</v>
      </c>
      <c r="AA2784" s="29">
        <v>0</v>
      </c>
      <c r="AB2784" s="30">
        <v>-15979</v>
      </c>
      <c r="AC2784" s="32">
        <v>-1</v>
      </c>
      <c r="AD2784" s="26">
        <v>15750</v>
      </c>
      <c r="AE2784" s="26">
        <v>117977.60000000001</v>
      </c>
      <c r="AF2784" s="27">
        <v>102227.6</v>
      </c>
      <c r="AG2784" s="33">
        <v>6.4906412698412703</v>
      </c>
      <c r="AH2784" s="34">
        <v>571.75</v>
      </c>
      <c r="AI2784" s="34">
        <v>1040</v>
      </c>
      <c r="AJ2784" s="34">
        <v>468.25</v>
      </c>
      <c r="AK2784" s="32">
        <v>0.81897682553563622</v>
      </c>
      <c r="AL2784" s="35">
        <v>43657.041655092595</v>
      </c>
      <c r="AM2784" s="16"/>
    </row>
    <row r="2785" spans="1:39" ht="49.5" hidden="1" x14ac:dyDescent="0.25">
      <c r="A2785" s="25" t="s">
        <v>571</v>
      </c>
      <c r="B2785" s="25" t="s">
        <v>1040</v>
      </c>
      <c r="C2785" s="39">
        <v>453504</v>
      </c>
      <c r="D2785" s="25" t="s">
        <v>3056</v>
      </c>
      <c r="E2785" s="25" t="s">
        <v>53</v>
      </c>
      <c r="F2785" s="25" t="s">
        <v>54</v>
      </c>
      <c r="G2785" s="25" t="s">
        <v>289</v>
      </c>
      <c r="H2785" s="17"/>
      <c r="I2785" s="17"/>
      <c r="J2785" s="25" t="s">
        <v>576</v>
      </c>
      <c r="K2785" s="25" t="s">
        <v>65</v>
      </c>
      <c r="L2785" s="25" t="s">
        <v>611</v>
      </c>
      <c r="M2785" s="25" t="s">
        <v>639</v>
      </c>
      <c r="N2785" s="26">
        <v>143287</v>
      </c>
      <c r="O2785" s="26">
        <v>95664.24</v>
      </c>
      <c r="P2785" s="27">
        <v>-47622.759999999995</v>
      </c>
      <c r="Q2785" s="28">
        <v>-0.33235925101369973</v>
      </c>
      <c r="R2785" s="29">
        <v>63089</v>
      </c>
      <c r="S2785" s="29">
        <v>6339.57</v>
      </c>
      <c r="T2785" s="30">
        <v>-56749.43</v>
      </c>
      <c r="U2785" s="31">
        <v>-0.89951386137044498</v>
      </c>
      <c r="V2785" s="26">
        <v>51392</v>
      </c>
      <c r="W2785" s="26">
        <v>0</v>
      </c>
      <c r="X2785" s="27">
        <v>-51392</v>
      </c>
      <c r="Y2785" s="28">
        <v>-1</v>
      </c>
      <c r="Z2785" s="29">
        <v>17256</v>
      </c>
      <c r="AA2785" s="29">
        <v>2040</v>
      </c>
      <c r="AB2785" s="30">
        <v>-15216</v>
      </c>
      <c r="AC2785" s="32">
        <v>-0.88178025034770513</v>
      </c>
      <c r="AD2785" s="26">
        <v>11550</v>
      </c>
      <c r="AE2785" s="26">
        <v>-28134.73</v>
      </c>
      <c r="AF2785" s="27">
        <v>-39684.729999999996</v>
      </c>
      <c r="AG2785" s="33">
        <v>-3.4359073593073588</v>
      </c>
      <c r="AH2785" s="34">
        <v>722</v>
      </c>
      <c r="AI2785" s="34">
        <v>1089</v>
      </c>
      <c r="AJ2785" s="34">
        <v>367</v>
      </c>
      <c r="AK2785" s="32">
        <v>0.50831024930747926</v>
      </c>
      <c r="AL2785" s="35">
        <v>43658.041655092595</v>
      </c>
      <c r="AM2785" s="16"/>
    </row>
    <row r="2786" spans="1:39" ht="33" hidden="1" x14ac:dyDescent="0.25">
      <c r="A2786" s="25" t="s">
        <v>571</v>
      </c>
      <c r="B2786" s="25" t="s">
        <v>1040</v>
      </c>
      <c r="C2786" s="39">
        <v>453508</v>
      </c>
      <c r="D2786" s="25" t="s">
        <v>2935</v>
      </c>
      <c r="E2786" s="25" t="s">
        <v>53</v>
      </c>
      <c r="F2786" s="25" t="s">
        <v>54</v>
      </c>
      <c r="G2786" s="25" t="s">
        <v>75</v>
      </c>
      <c r="H2786" s="25" t="s">
        <v>56</v>
      </c>
      <c r="I2786" s="25" t="s">
        <v>56</v>
      </c>
      <c r="J2786" s="25" t="s">
        <v>70</v>
      </c>
      <c r="K2786" s="25" t="s">
        <v>65</v>
      </c>
      <c r="L2786" s="25" t="s">
        <v>589</v>
      </c>
      <c r="M2786" s="25" t="s">
        <v>67</v>
      </c>
      <c r="N2786" s="26">
        <v>73480.77</v>
      </c>
      <c r="O2786" s="26">
        <v>53928.92</v>
      </c>
      <c r="P2786" s="27">
        <v>-19551.850000000006</v>
      </c>
      <c r="Q2786" s="28">
        <v>-0.26608118015094295</v>
      </c>
      <c r="R2786" s="29">
        <v>21841.119999999999</v>
      </c>
      <c r="S2786" s="29">
        <v>17292.77</v>
      </c>
      <c r="T2786" s="30">
        <v>-4548.3499999999985</v>
      </c>
      <c r="U2786" s="31">
        <v>-0.20824710454408926</v>
      </c>
      <c r="V2786" s="26">
        <v>39945.379999999997</v>
      </c>
      <c r="W2786" s="26">
        <v>31795.279999999999</v>
      </c>
      <c r="X2786" s="27">
        <v>-8150.0999999999985</v>
      </c>
      <c r="Y2786" s="28">
        <v>-0.20403110447315809</v>
      </c>
      <c r="Z2786" s="29">
        <v>5498.96</v>
      </c>
      <c r="AA2786" s="29">
        <v>4380.87</v>
      </c>
      <c r="AB2786" s="30">
        <v>-1118.0900000000001</v>
      </c>
      <c r="AC2786" s="32">
        <v>-0.20332753829815095</v>
      </c>
      <c r="AD2786" s="26">
        <v>3766</v>
      </c>
      <c r="AE2786" s="26">
        <v>460</v>
      </c>
      <c r="AF2786" s="27">
        <v>-3306</v>
      </c>
      <c r="AG2786" s="33">
        <v>-0.87785448751991502</v>
      </c>
      <c r="AH2786" s="34">
        <v>299</v>
      </c>
      <c r="AI2786" s="34">
        <v>169.5</v>
      </c>
      <c r="AJ2786" s="34">
        <v>-129.5</v>
      </c>
      <c r="AK2786" s="32">
        <v>-0.43311036789297658</v>
      </c>
      <c r="AL2786" s="35">
        <v>43580.041655092595</v>
      </c>
      <c r="AM2786" s="16"/>
    </row>
    <row r="2787" spans="1:39" ht="57.75" hidden="1" x14ac:dyDescent="0.25">
      <c r="A2787" s="25" t="s">
        <v>571</v>
      </c>
      <c r="B2787" s="25" t="s">
        <v>1040</v>
      </c>
      <c r="C2787" s="39">
        <v>453509</v>
      </c>
      <c r="D2787" s="25" t="s">
        <v>2950</v>
      </c>
      <c r="E2787" s="25" t="s">
        <v>53</v>
      </c>
      <c r="F2787" s="25" t="s">
        <v>54</v>
      </c>
      <c r="G2787" s="25" t="s">
        <v>75</v>
      </c>
      <c r="H2787" s="25" t="s">
        <v>56</v>
      </c>
      <c r="I2787" s="25" t="s">
        <v>56</v>
      </c>
      <c r="J2787" s="25" t="s">
        <v>576</v>
      </c>
      <c r="K2787" s="25" t="s">
        <v>65</v>
      </c>
      <c r="L2787" s="25" t="s">
        <v>577</v>
      </c>
      <c r="M2787" s="25" t="s">
        <v>613</v>
      </c>
      <c r="N2787" s="26">
        <v>293147.15000000002</v>
      </c>
      <c r="O2787" s="26">
        <v>292542.90000000002</v>
      </c>
      <c r="P2787" s="27">
        <v>-604.25</v>
      </c>
      <c r="Q2787" s="28">
        <v>-2.0612514909321136E-3</v>
      </c>
      <c r="R2787" s="29">
        <v>63341.15</v>
      </c>
      <c r="S2787" s="29">
        <v>4942.72</v>
      </c>
      <c r="T2787" s="30">
        <v>-58398.43</v>
      </c>
      <c r="U2787" s="31">
        <v>-0.92196668358563116</v>
      </c>
      <c r="V2787" s="26">
        <v>55717</v>
      </c>
      <c r="W2787" s="26">
        <v>48856.27</v>
      </c>
      <c r="X2787" s="27">
        <v>-6860.7300000000032</v>
      </c>
      <c r="Y2787" s="28">
        <v>-0.12313530879264863</v>
      </c>
      <c r="Z2787" s="29">
        <v>5316</v>
      </c>
      <c r="AA2787" s="29">
        <v>7328.45</v>
      </c>
      <c r="AB2787" s="30">
        <v>2012.4499999999998</v>
      </c>
      <c r="AC2787" s="32">
        <v>0.37856471030850258</v>
      </c>
      <c r="AD2787" s="26">
        <v>168773</v>
      </c>
      <c r="AE2787" s="26">
        <v>10065.629999999999</v>
      </c>
      <c r="AF2787" s="27">
        <v>-158707.37</v>
      </c>
      <c r="AG2787" s="33">
        <v>-0.94035995094002001</v>
      </c>
      <c r="AH2787" s="34">
        <v>159</v>
      </c>
      <c r="AI2787" s="34">
        <v>142</v>
      </c>
      <c r="AJ2787" s="34">
        <v>-17</v>
      </c>
      <c r="AK2787" s="32">
        <v>-0.1069182389937107</v>
      </c>
      <c r="AL2787" s="35">
        <v>43542.041655092595</v>
      </c>
      <c r="AM2787" s="16"/>
    </row>
    <row r="2788" spans="1:39" ht="41.25" hidden="1" x14ac:dyDescent="0.25">
      <c r="A2788" s="25" t="s">
        <v>571</v>
      </c>
      <c r="B2788" s="25" t="s">
        <v>51</v>
      </c>
      <c r="C2788" s="39">
        <v>453511</v>
      </c>
      <c r="D2788" s="25" t="s">
        <v>3532</v>
      </c>
      <c r="E2788" s="25" t="s">
        <v>53</v>
      </c>
      <c r="F2788" s="25" t="s">
        <v>54</v>
      </c>
      <c r="G2788" s="25" t="s">
        <v>75</v>
      </c>
      <c r="H2788" s="25" t="s">
        <v>56</v>
      </c>
      <c r="I2788" s="25" t="s">
        <v>56</v>
      </c>
      <c r="J2788" s="25" t="s">
        <v>64</v>
      </c>
      <c r="K2788" s="25" t="s">
        <v>65</v>
      </c>
      <c r="L2788" s="25" t="s">
        <v>66</v>
      </c>
      <c r="M2788" s="25" t="s">
        <v>574</v>
      </c>
      <c r="N2788" s="26">
        <v>23885.46</v>
      </c>
      <c r="O2788" s="26">
        <v>18571.189999999999</v>
      </c>
      <c r="P2788" s="27">
        <v>-5314.27</v>
      </c>
      <c r="Q2788" s="28">
        <v>-0.2224897489937393</v>
      </c>
      <c r="R2788" s="29">
        <v>7846.21</v>
      </c>
      <c r="S2788" s="29">
        <v>8116.27</v>
      </c>
      <c r="T2788" s="30">
        <v>270.0600000000004</v>
      </c>
      <c r="U2788" s="31">
        <v>3.4419165431463138E-2</v>
      </c>
      <c r="V2788" s="26">
        <v>4092.47</v>
      </c>
      <c r="W2788" s="26">
        <v>3901.61</v>
      </c>
      <c r="X2788" s="27">
        <v>-190.85999999999967</v>
      </c>
      <c r="Y2788" s="28">
        <v>-4.6636872109019657E-2</v>
      </c>
      <c r="Z2788" s="29">
        <v>2946.78</v>
      </c>
      <c r="AA2788" s="29">
        <v>2330</v>
      </c>
      <c r="AB2788" s="30">
        <v>-616.7800000000002</v>
      </c>
      <c r="AC2788" s="32">
        <v>-0.20930642939072486</v>
      </c>
      <c r="AD2788" s="26">
        <v>9000</v>
      </c>
      <c r="AE2788" s="26">
        <v>4223.3100000000004</v>
      </c>
      <c r="AF2788" s="27">
        <v>-4776.6899999999996</v>
      </c>
      <c r="AG2788" s="33">
        <v>-0.53074333333333323</v>
      </c>
      <c r="AH2788" s="34">
        <v>107.55</v>
      </c>
      <c r="AI2788" s="34">
        <v>91.5</v>
      </c>
      <c r="AJ2788" s="34">
        <v>-16.049999999999997</v>
      </c>
      <c r="AK2788" s="32">
        <v>-0.14923291492329147</v>
      </c>
      <c r="AL2788" s="35">
        <v>44264.041666666664</v>
      </c>
      <c r="AM2788" s="16"/>
    </row>
    <row r="2789" spans="1:39" ht="41.25" hidden="1" x14ac:dyDescent="0.25">
      <c r="A2789" s="25" t="s">
        <v>571</v>
      </c>
      <c r="B2789" s="25" t="s">
        <v>51</v>
      </c>
      <c r="C2789" s="39">
        <v>453512</v>
      </c>
      <c r="D2789" s="25" t="s">
        <v>2946</v>
      </c>
      <c r="E2789" s="25" t="s">
        <v>53</v>
      </c>
      <c r="F2789" s="25" t="s">
        <v>54</v>
      </c>
      <c r="G2789" s="25" t="s">
        <v>289</v>
      </c>
      <c r="H2789" s="25" t="s">
        <v>56</v>
      </c>
      <c r="I2789" s="25" t="s">
        <v>56</v>
      </c>
      <c r="J2789" s="25" t="s">
        <v>85</v>
      </c>
      <c r="K2789" s="25" t="s">
        <v>65</v>
      </c>
      <c r="L2789" s="25" t="s">
        <v>600</v>
      </c>
      <c r="M2789" s="25" t="s">
        <v>582</v>
      </c>
      <c r="N2789" s="26">
        <v>886639.07</v>
      </c>
      <c r="O2789" s="26">
        <v>787866.94</v>
      </c>
      <c r="P2789" s="27">
        <v>-98772.13</v>
      </c>
      <c r="Q2789" s="28">
        <v>-0.11140060633691679</v>
      </c>
      <c r="R2789" s="29">
        <v>30251.72</v>
      </c>
      <c r="S2789" s="29">
        <v>85779.72</v>
      </c>
      <c r="T2789" s="30">
        <v>55528</v>
      </c>
      <c r="U2789" s="31">
        <v>1.8355319961972409</v>
      </c>
      <c r="V2789" s="26">
        <v>7064.95</v>
      </c>
      <c r="W2789" s="26">
        <v>4889.1899999999996</v>
      </c>
      <c r="X2789" s="27">
        <v>-2175.7600000000002</v>
      </c>
      <c r="Y2789" s="28">
        <v>-0.30796537838201266</v>
      </c>
      <c r="Z2789" s="29">
        <v>2433.92</v>
      </c>
      <c r="AA2789" s="29">
        <v>3918.24</v>
      </c>
      <c r="AB2789" s="30">
        <v>1484.3199999999997</v>
      </c>
      <c r="AC2789" s="32">
        <v>0.60984748882461204</v>
      </c>
      <c r="AD2789" s="26">
        <v>846888.48</v>
      </c>
      <c r="AE2789" s="26">
        <v>682789</v>
      </c>
      <c r="AF2789" s="27">
        <v>-164099.47999999998</v>
      </c>
      <c r="AG2789" s="33">
        <v>-0.19376751942593431</v>
      </c>
      <c r="AH2789" s="34">
        <v>214.72000000000003</v>
      </c>
      <c r="AI2789" s="34">
        <v>235.17000000000002</v>
      </c>
      <c r="AJ2789" s="34">
        <v>20.449999999999989</v>
      </c>
      <c r="AK2789" s="32">
        <v>9.5240312965722732E-2</v>
      </c>
      <c r="AL2789" s="35">
        <v>44218.041666666664</v>
      </c>
      <c r="AM2789" s="16"/>
    </row>
    <row r="2790" spans="1:39" ht="41.25" hidden="1" x14ac:dyDescent="0.25">
      <c r="A2790" s="25" t="s">
        <v>571</v>
      </c>
      <c r="B2790" s="25" t="s">
        <v>1136</v>
      </c>
      <c r="C2790" s="39">
        <v>453516</v>
      </c>
      <c r="D2790" s="25" t="s">
        <v>5031</v>
      </c>
      <c r="E2790" s="25" t="s">
        <v>53</v>
      </c>
      <c r="F2790" s="25" t="s">
        <v>63</v>
      </c>
      <c r="G2790" s="25" t="s">
        <v>56</v>
      </c>
      <c r="H2790" s="17"/>
      <c r="I2790" s="17"/>
      <c r="J2790" s="25" t="s">
        <v>64</v>
      </c>
      <c r="K2790" s="25" t="s">
        <v>65</v>
      </c>
      <c r="L2790" s="25" t="s">
        <v>66</v>
      </c>
      <c r="M2790" s="25" t="s">
        <v>127</v>
      </c>
      <c r="N2790" s="26">
        <v>0</v>
      </c>
      <c r="O2790" s="26">
        <v>0</v>
      </c>
      <c r="P2790" s="27">
        <v>0</v>
      </c>
      <c r="Q2790" s="18"/>
      <c r="R2790" s="29">
        <v>0</v>
      </c>
      <c r="S2790" s="29">
        <v>0</v>
      </c>
      <c r="T2790" s="30">
        <v>0</v>
      </c>
      <c r="U2790" s="19"/>
      <c r="V2790" s="26">
        <v>0</v>
      </c>
      <c r="W2790" s="26">
        <v>0</v>
      </c>
      <c r="X2790" s="27">
        <v>0</v>
      </c>
      <c r="Y2790" s="18"/>
      <c r="Z2790" s="29">
        <v>0</v>
      </c>
      <c r="AA2790" s="29">
        <v>0</v>
      </c>
      <c r="AB2790" s="30">
        <v>0</v>
      </c>
      <c r="AC2790" s="19"/>
      <c r="AD2790" s="26">
        <v>0</v>
      </c>
      <c r="AE2790" s="26">
        <v>0</v>
      </c>
      <c r="AF2790" s="27">
        <v>0</v>
      </c>
      <c r="AG2790" s="18"/>
      <c r="AH2790" s="34">
        <v>0</v>
      </c>
      <c r="AI2790" s="34">
        <v>0</v>
      </c>
      <c r="AJ2790" s="34">
        <v>0</v>
      </c>
      <c r="AK2790" s="19"/>
      <c r="AL2790" s="35">
        <v>43764.041655092595</v>
      </c>
      <c r="AM2790" s="16"/>
    </row>
    <row r="2791" spans="1:39" ht="49.5" hidden="1" x14ac:dyDescent="0.25">
      <c r="A2791" s="25" t="s">
        <v>571</v>
      </c>
      <c r="B2791" s="25" t="s">
        <v>1040</v>
      </c>
      <c r="C2791" s="39">
        <v>453517</v>
      </c>
      <c r="D2791" s="25" t="s">
        <v>3160</v>
      </c>
      <c r="E2791" s="25" t="s">
        <v>53</v>
      </c>
      <c r="F2791" s="25" t="s">
        <v>54</v>
      </c>
      <c r="G2791" s="25" t="s">
        <v>289</v>
      </c>
      <c r="H2791" s="17"/>
      <c r="I2791" s="17"/>
      <c r="J2791" s="25" t="s">
        <v>586</v>
      </c>
      <c r="K2791" s="25" t="s">
        <v>65</v>
      </c>
      <c r="L2791" s="25" t="s">
        <v>586</v>
      </c>
      <c r="M2791" s="25" t="s">
        <v>67</v>
      </c>
      <c r="N2791" s="26">
        <v>113927.326203</v>
      </c>
      <c r="O2791" s="26">
        <v>107973.28</v>
      </c>
      <c r="P2791" s="27">
        <v>-5954.0462030000053</v>
      </c>
      <c r="Q2791" s="28">
        <v>-5.2261791805689017E-2</v>
      </c>
      <c r="R2791" s="29">
        <v>15973.785142999999</v>
      </c>
      <c r="S2791" s="29">
        <v>16995.16</v>
      </c>
      <c r="T2791" s="30">
        <v>1021.3748570000007</v>
      </c>
      <c r="U2791" s="31">
        <v>6.3940690816640014E-2</v>
      </c>
      <c r="V2791" s="26">
        <v>37645.81626</v>
      </c>
      <c r="W2791" s="26">
        <v>27558</v>
      </c>
      <c r="X2791" s="27">
        <v>-10087.81626</v>
      </c>
      <c r="Y2791" s="28">
        <v>-0.26796646379849276</v>
      </c>
      <c r="Z2791" s="29">
        <v>5507.9879000000001</v>
      </c>
      <c r="AA2791" s="29">
        <v>2447.5</v>
      </c>
      <c r="AB2791" s="30">
        <v>-3060.4879000000001</v>
      </c>
      <c r="AC2791" s="32">
        <v>-0.55564535644677071</v>
      </c>
      <c r="AD2791" s="26">
        <v>54025.136599999998</v>
      </c>
      <c r="AE2791" s="26">
        <v>57971.57</v>
      </c>
      <c r="AF2791" s="27">
        <v>3946.4334000000017</v>
      </c>
      <c r="AG2791" s="33">
        <v>7.3048096652105488E-2</v>
      </c>
      <c r="AH2791" s="34">
        <v>215</v>
      </c>
      <c r="AI2791" s="34">
        <v>212.25</v>
      </c>
      <c r="AJ2791" s="34">
        <v>-2.75</v>
      </c>
      <c r="AK2791" s="32">
        <v>-1.2790697674418604E-2</v>
      </c>
      <c r="AL2791" s="35">
        <v>43764.041655092595</v>
      </c>
      <c r="AM2791" s="16"/>
    </row>
    <row r="2792" spans="1:39" ht="57.75" hidden="1" x14ac:dyDescent="0.25">
      <c r="A2792" s="25" t="s">
        <v>571</v>
      </c>
      <c r="B2792" s="25" t="s">
        <v>1043</v>
      </c>
      <c r="C2792" s="39">
        <v>453521</v>
      </c>
      <c r="D2792" s="25" t="s">
        <v>3005</v>
      </c>
      <c r="E2792" s="25" t="s">
        <v>53</v>
      </c>
      <c r="F2792" s="25" t="s">
        <v>54</v>
      </c>
      <c r="G2792" s="25" t="s">
        <v>289</v>
      </c>
      <c r="H2792" s="17"/>
      <c r="I2792" s="17"/>
      <c r="J2792" s="25" t="s">
        <v>70</v>
      </c>
      <c r="K2792" s="25" t="s">
        <v>65</v>
      </c>
      <c r="L2792" s="25" t="s">
        <v>1045</v>
      </c>
      <c r="M2792" s="25" t="s">
        <v>67</v>
      </c>
      <c r="N2792" s="26">
        <v>39662.300000000003</v>
      </c>
      <c r="O2792" s="26">
        <v>28579.41</v>
      </c>
      <c r="P2792" s="27">
        <v>-11082.890000000003</v>
      </c>
      <c r="Q2792" s="28">
        <v>-0.27943134916532836</v>
      </c>
      <c r="R2792" s="29">
        <v>10671.62</v>
      </c>
      <c r="S2792" s="29">
        <v>9542.73</v>
      </c>
      <c r="T2792" s="30">
        <v>-1128.8900000000012</v>
      </c>
      <c r="U2792" s="31">
        <v>-0.10578431390922852</v>
      </c>
      <c r="V2792" s="26">
        <v>20792.509999999998</v>
      </c>
      <c r="W2792" s="26">
        <v>14514.69</v>
      </c>
      <c r="X2792" s="27">
        <v>-6277.8199999999979</v>
      </c>
      <c r="Y2792" s="28">
        <v>-0.30192699197932327</v>
      </c>
      <c r="Z2792" s="29">
        <v>2885.21</v>
      </c>
      <c r="AA2792" s="29">
        <v>788.5</v>
      </c>
      <c r="AB2792" s="30">
        <v>-2096.71</v>
      </c>
      <c r="AC2792" s="32">
        <v>-0.72670966758052269</v>
      </c>
      <c r="AD2792" s="26">
        <v>5312.96</v>
      </c>
      <c r="AE2792" s="26">
        <v>0</v>
      </c>
      <c r="AF2792" s="27">
        <v>-5312.96</v>
      </c>
      <c r="AG2792" s="33">
        <v>-1</v>
      </c>
      <c r="AH2792" s="34">
        <v>136</v>
      </c>
      <c r="AI2792" s="34">
        <v>205.5</v>
      </c>
      <c r="AJ2792" s="34">
        <v>69.5</v>
      </c>
      <c r="AK2792" s="32">
        <v>0.51102941176470584</v>
      </c>
      <c r="AL2792" s="35">
        <v>43848.041655092595</v>
      </c>
      <c r="AM2792" s="16"/>
    </row>
    <row r="2793" spans="1:39" ht="49.5" hidden="1" x14ac:dyDescent="0.25">
      <c r="A2793" s="25" t="s">
        <v>571</v>
      </c>
      <c r="B2793" s="25" t="s">
        <v>1040</v>
      </c>
      <c r="C2793" s="39">
        <v>453524</v>
      </c>
      <c r="D2793" s="25" t="s">
        <v>3089</v>
      </c>
      <c r="E2793" s="25" t="s">
        <v>53</v>
      </c>
      <c r="F2793" s="25" t="s">
        <v>54</v>
      </c>
      <c r="G2793" s="25" t="s">
        <v>75</v>
      </c>
      <c r="H2793" s="25" t="s">
        <v>56</v>
      </c>
      <c r="I2793" s="25" t="s">
        <v>56</v>
      </c>
      <c r="J2793" s="25" t="s">
        <v>576</v>
      </c>
      <c r="K2793" s="25" t="s">
        <v>65</v>
      </c>
      <c r="L2793" s="25" t="s">
        <v>611</v>
      </c>
      <c r="M2793" s="25" t="s">
        <v>613</v>
      </c>
      <c r="N2793" s="26">
        <v>86057</v>
      </c>
      <c r="O2793" s="26">
        <v>23115.97</v>
      </c>
      <c r="P2793" s="27">
        <v>-62941.03</v>
      </c>
      <c r="Q2793" s="28">
        <v>-0.7313876849065154</v>
      </c>
      <c r="R2793" s="29">
        <v>17994</v>
      </c>
      <c r="S2793" s="29">
        <v>2020.68</v>
      </c>
      <c r="T2793" s="30">
        <v>-15973.32</v>
      </c>
      <c r="U2793" s="31">
        <v>-0.88770256752250754</v>
      </c>
      <c r="V2793" s="26">
        <v>52518</v>
      </c>
      <c r="W2793" s="26">
        <v>0</v>
      </c>
      <c r="X2793" s="27">
        <v>-52518</v>
      </c>
      <c r="Y2793" s="28">
        <v>-1</v>
      </c>
      <c r="Z2793" s="29">
        <v>12227</v>
      </c>
      <c r="AA2793" s="29">
        <v>0</v>
      </c>
      <c r="AB2793" s="30">
        <v>-12227</v>
      </c>
      <c r="AC2793" s="32">
        <v>-1</v>
      </c>
      <c r="AD2793" s="26">
        <v>3318</v>
      </c>
      <c r="AE2793" s="26">
        <v>19317.919999999998</v>
      </c>
      <c r="AF2793" s="27">
        <v>15999.919999999998</v>
      </c>
      <c r="AG2793" s="33">
        <v>4.8221579264617231</v>
      </c>
      <c r="AH2793" s="34">
        <v>139</v>
      </c>
      <c r="AI2793" s="34">
        <v>33.5</v>
      </c>
      <c r="AJ2793" s="34">
        <v>-105.5</v>
      </c>
      <c r="AK2793" s="32">
        <v>-0.75899280575539574</v>
      </c>
      <c r="AL2793" s="35">
        <v>43624.999988425923</v>
      </c>
      <c r="AM2793" s="16"/>
    </row>
    <row r="2794" spans="1:39" ht="41.25" hidden="1" x14ac:dyDescent="0.25">
      <c r="A2794" s="25" t="s">
        <v>571</v>
      </c>
      <c r="B2794" s="25" t="s">
        <v>1040</v>
      </c>
      <c r="C2794" s="39">
        <v>453531</v>
      </c>
      <c r="D2794" s="25" t="s">
        <v>3068</v>
      </c>
      <c r="E2794" s="25" t="s">
        <v>53</v>
      </c>
      <c r="F2794" s="25" t="s">
        <v>54</v>
      </c>
      <c r="G2794" s="25" t="s">
        <v>289</v>
      </c>
      <c r="H2794" s="17"/>
      <c r="I2794" s="17"/>
      <c r="J2794" s="25" t="s">
        <v>64</v>
      </c>
      <c r="K2794" s="25" t="s">
        <v>65</v>
      </c>
      <c r="L2794" s="25" t="s">
        <v>780</v>
      </c>
      <c r="M2794" s="25" t="s">
        <v>2878</v>
      </c>
      <c r="N2794" s="26">
        <v>251315</v>
      </c>
      <c r="O2794" s="26">
        <v>208115.81</v>
      </c>
      <c r="P2794" s="27">
        <v>-43199.19</v>
      </c>
      <c r="Q2794" s="28">
        <v>-0.1718926048982353</v>
      </c>
      <c r="R2794" s="29">
        <v>15815</v>
      </c>
      <c r="S2794" s="29">
        <v>30712.91</v>
      </c>
      <c r="T2794" s="30">
        <v>14897.91</v>
      </c>
      <c r="U2794" s="31">
        <v>0.94201138159974707</v>
      </c>
      <c r="V2794" s="26">
        <v>81417</v>
      </c>
      <c r="W2794" s="26">
        <v>3922.05</v>
      </c>
      <c r="X2794" s="27">
        <v>-77494.95</v>
      </c>
      <c r="Y2794" s="28">
        <v>-0.95182762813662991</v>
      </c>
      <c r="Z2794" s="29">
        <v>4201</v>
      </c>
      <c r="AA2794" s="29">
        <v>135.16</v>
      </c>
      <c r="AB2794" s="30">
        <v>-4065.84</v>
      </c>
      <c r="AC2794" s="32">
        <v>-0.96782670792668413</v>
      </c>
      <c r="AD2794" s="26">
        <v>149882</v>
      </c>
      <c r="AE2794" s="26">
        <v>173345.69</v>
      </c>
      <c r="AF2794" s="27">
        <v>23463.690000000002</v>
      </c>
      <c r="AG2794" s="33">
        <v>0.15654775089737261</v>
      </c>
      <c r="AH2794" s="34">
        <v>212</v>
      </c>
      <c r="AI2794" s="34">
        <v>223.5</v>
      </c>
      <c r="AJ2794" s="34">
        <v>11.5</v>
      </c>
      <c r="AK2794" s="32">
        <v>5.4245283018867926E-2</v>
      </c>
      <c r="AL2794" s="35">
        <v>43532.041655092595</v>
      </c>
      <c r="AM2794" s="16"/>
    </row>
    <row r="2795" spans="1:39" ht="66" hidden="1" x14ac:dyDescent="0.25">
      <c r="A2795" s="25" t="s">
        <v>571</v>
      </c>
      <c r="B2795" s="25" t="s">
        <v>1043</v>
      </c>
      <c r="C2795" s="39">
        <v>453544</v>
      </c>
      <c r="D2795" s="25" t="s">
        <v>3117</v>
      </c>
      <c r="E2795" s="25" t="s">
        <v>53</v>
      </c>
      <c r="F2795" s="25" t="s">
        <v>54</v>
      </c>
      <c r="G2795" s="25" t="s">
        <v>289</v>
      </c>
      <c r="H2795" s="25" t="s">
        <v>56</v>
      </c>
      <c r="I2795" s="25" t="s">
        <v>56</v>
      </c>
      <c r="J2795" s="25" t="s">
        <v>576</v>
      </c>
      <c r="K2795" s="25" t="s">
        <v>65</v>
      </c>
      <c r="L2795" s="25" t="s">
        <v>1045</v>
      </c>
      <c r="M2795" s="25" t="s">
        <v>613</v>
      </c>
      <c r="N2795" s="26">
        <v>280060.19</v>
      </c>
      <c r="O2795" s="26">
        <v>292622.23</v>
      </c>
      <c r="P2795" s="27">
        <v>12562.039999999979</v>
      </c>
      <c r="Q2795" s="28">
        <v>4.4854786394310377E-2</v>
      </c>
      <c r="R2795" s="29">
        <v>27773.19</v>
      </c>
      <c r="S2795" s="29">
        <v>29119.54</v>
      </c>
      <c r="T2795" s="30">
        <v>1346.3500000000022</v>
      </c>
      <c r="U2795" s="31">
        <v>4.8476606396312495E-2</v>
      </c>
      <c r="V2795" s="26">
        <v>3439</v>
      </c>
      <c r="W2795" s="26">
        <v>17542.11</v>
      </c>
      <c r="X2795" s="27">
        <v>14103.11</v>
      </c>
      <c r="Y2795" s="28">
        <v>4.1009334108752542</v>
      </c>
      <c r="Z2795" s="29">
        <v>4681</v>
      </c>
      <c r="AA2795" s="29">
        <v>2327.36</v>
      </c>
      <c r="AB2795" s="30">
        <v>-2353.64</v>
      </c>
      <c r="AC2795" s="32">
        <v>-0.50280709250160216</v>
      </c>
      <c r="AD2795" s="26">
        <v>244167</v>
      </c>
      <c r="AE2795" s="26">
        <v>226506.32</v>
      </c>
      <c r="AF2795" s="27">
        <v>-17660.679999999993</v>
      </c>
      <c r="AG2795" s="33">
        <v>-7.2330331289650093E-2</v>
      </c>
      <c r="AH2795" s="34">
        <v>140</v>
      </c>
      <c r="AI2795" s="34">
        <v>144.5</v>
      </c>
      <c r="AJ2795" s="34">
        <v>4.5</v>
      </c>
      <c r="AK2795" s="32">
        <v>3.214285714285714E-2</v>
      </c>
      <c r="AL2795" s="35">
        <v>44125.041666666664</v>
      </c>
      <c r="AM2795" s="16"/>
    </row>
    <row r="2796" spans="1:39" ht="82.5" hidden="1" x14ac:dyDescent="0.25">
      <c r="A2796" s="25" t="s">
        <v>571</v>
      </c>
      <c r="B2796" s="25" t="s">
        <v>1043</v>
      </c>
      <c r="C2796" s="39">
        <v>453545</v>
      </c>
      <c r="D2796" s="25" t="s">
        <v>3118</v>
      </c>
      <c r="E2796" s="25" t="s">
        <v>53</v>
      </c>
      <c r="F2796" s="25" t="s">
        <v>54</v>
      </c>
      <c r="G2796" s="25" t="s">
        <v>289</v>
      </c>
      <c r="H2796" s="25" t="s">
        <v>56</v>
      </c>
      <c r="I2796" s="25" t="s">
        <v>56</v>
      </c>
      <c r="J2796" s="25" t="s">
        <v>576</v>
      </c>
      <c r="K2796" s="25" t="s">
        <v>65</v>
      </c>
      <c r="L2796" s="25" t="s">
        <v>1045</v>
      </c>
      <c r="M2796" s="25" t="s">
        <v>613</v>
      </c>
      <c r="N2796" s="26">
        <v>231161.55</v>
      </c>
      <c r="O2796" s="26">
        <v>191990.2</v>
      </c>
      <c r="P2796" s="27">
        <v>-39171.349999999977</v>
      </c>
      <c r="Q2796" s="28">
        <v>-0.16945443565333412</v>
      </c>
      <c r="R2796" s="29">
        <v>35506.75</v>
      </c>
      <c r="S2796" s="29">
        <v>25492.07</v>
      </c>
      <c r="T2796" s="30">
        <v>-10014.68</v>
      </c>
      <c r="U2796" s="31">
        <v>-0.28205003274025364</v>
      </c>
      <c r="V2796" s="26">
        <v>17792.73</v>
      </c>
      <c r="W2796" s="26">
        <v>18052.03</v>
      </c>
      <c r="X2796" s="27">
        <v>259.29999999999927</v>
      </c>
      <c r="Y2796" s="28">
        <v>1.4573367886771691E-2</v>
      </c>
      <c r="Z2796" s="29">
        <v>7215.59</v>
      </c>
      <c r="AA2796" s="29">
        <v>6648.38</v>
      </c>
      <c r="AB2796" s="30">
        <v>-567.21</v>
      </c>
      <c r="AC2796" s="32">
        <v>-7.8608956440152505E-2</v>
      </c>
      <c r="AD2796" s="26">
        <v>170646.48</v>
      </c>
      <c r="AE2796" s="26">
        <v>141797.72</v>
      </c>
      <c r="AF2796" s="27">
        <v>-28848.760000000009</v>
      </c>
      <c r="AG2796" s="33">
        <v>-0.16905569924442629</v>
      </c>
      <c r="AH2796" s="34">
        <v>553.79</v>
      </c>
      <c r="AI2796" s="34">
        <v>173</v>
      </c>
      <c r="AJ2796" s="34">
        <v>-380.78999999999996</v>
      </c>
      <c r="AK2796" s="32">
        <v>-0.687607215731595</v>
      </c>
      <c r="AL2796" s="35">
        <v>44125.041666666664</v>
      </c>
      <c r="AM2796" s="16"/>
    </row>
    <row r="2797" spans="1:39" ht="66" hidden="1" x14ac:dyDescent="0.25">
      <c r="A2797" s="25" t="s">
        <v>571</v>
      </c>
      <c r="B2797" s="25" t="s">
        <v>1040</v>
      </c>
      <c r="C2797" s="39">
        <v>453546</v>
      </c>
      <c r="D2797" s="25" t="s">
        <v>3101</v>
      </c>
      <c r="E2797" s="25" t="s">
        <v>53</v>
      </c>
      <c r="F2797" s="25" t="s">
        <v>54</v>
      </c>
      <c r="G2797" s="25" t="s">
        <v>289</v>
      </c>
      <c r="H2797" s="17"/>
      <c r="I2797" s="17"/>
      <c r="J2797" s="25" t="s">
        <v>576</v>
      </c>
      <c r="K2797" s="25" t="s">
        <v>65</v>
      </c>
      <c r="L2797" s="25" t="s">
        <v>577</v>
      </c>
      <c r="M2797" s="25" t="s">
        <v>613</v>
      </c>
      <c r="N2797" s="26">
        <v>350825</v>
      </c>
      <c r="O2797" s="26">
        <v>249482</v>
      </c>
      <c r="P2797" s="27">
        <v>-101343</v>
      </c>
      <c r="Q2797" s="28">
        <v>-0.2888705194897741</v>
      </c>
      <c r="R2797" s="29">
        <v>7759</v>
      </c>
      <c r="S2797" s="29">
        <v>21011</v>
      </c>
      <c r="T2797" s="30">
        <v>13252</v>
      </c>
      <c r="U2797" s="31">
        <v>1.707952055677278</v>
      </c>
      <c r="V2797" s="26">
        <v>1900</v>
      </c>
      <c r="W2797" s="26">
        <v>0</v>
      </c>
      <c r="X2797" s="27">
        <v>-1900</v>
      </c>
      <c r="Y2797" s="28">
        <v>-1</v>
      </c>
      <c r="Z2797" s="29">
        <v>1973</v>
      </c>
      <c r="AA2797" s="29">
        <v>0</v>
      </c>
      <c r="AB2797" s="30">
        <v>-1973</v>
      </c>
      <c r="AC2797" s="32">
        <v>-1</v>
      </c>
      <c r="AD2797" s="26">
        <v>339193</v>
      </c>
      <c r="AE2797" s="26">
        <v>228471</v>
      </c>
      <c r="AF2797" s="27">
        <v>-110722</v>
      </c>
      <c r="AG2797" s="33">
        <v>-0.32642772698729045</v>
      </c>
      <c r="AH2797" s="34">
        <v>99</v>
      </c>
      <c r="AI2797" s="34">
        <v>56</v>
      </c>
      <c r="AJ2797" s="34">
        <v>-43</v>
      </c>
      <c r="AK2797" s="32">
        <v>-0.43434343434343436</v>
      </c>
      <c r="AL2797" s="35">
        <v>43760.041655092595</v>
      </c>
      <c r="AM2797" s="16"/>
    </row>
    <row r="2798" spans="1:39" ht="57.75" hidden="1" x14ac:dyDescent="0.25">
      <c r="A2798" s="25" t="s">
        <v>571</v>
      </c>
      <c r="B2798" s="25" t="s">
        <v>1040</v>
      </c>
      <c r="C2798" s="39">
        <v>453548</v>
      </c>
      <c r="D2798" s="25" t="s">
        <v>3067</v>
      </c>
      <c r="E2798" s="25" t="s">
        <v>53</v>
      </c>
      <c r="F2798" s="25" t="s">
        <v>54</v>
      </c>
      <c r="G2798" s="25" t="s">
        <v>289</v>
      </c>
      <c r="H2798" s="17"/>
      <c r="I2798" s="17"/>
      <c r="J2798" s="25" t="s">
        <v>85</v>
      </c>
      <c r="K2798" s="25" t="s">
        <v>65</v>
      </c>
      <c r="L2798" s="25" t="s">
        <v>600</v>
      </c>
      <c r="M2798" s="25" t="s">
        <v>67</v>
      </c>
      <c r="N2798" s="26">
        <v>82986.009999999995</v>
      </c>
      <c r="O2798" s="26">
        <v>85048.16</v>
      </c>
      <c r="P2798" s="27">
        <v>2062.1500000000087</v>
      </c>
      <c r="Q2798" s="28">
        <v>2.4849369188854952E-2</v>
      </c>
      <c r="R2798" s="29">
        <v>9197.31</v>
      </c>
      <c r="S2798" s="29">
        <v>10052.82</v>
      </c>
      <c r="T2798" s="30">
        <v>855.51000000000022</v>
      </c>
      <c r="U2798" s="31">
        <v>9.301741487456662E-2</v>
      </c>
      <c r="V2798" s="26">
        <v>2595.0700000000002</v>
      </c>
      <c r="W2798" s="26">
        <v>1436.86</v>
      </c>
      <c r="X2798" s="27">
        <v>-1158.2100000000003</v>
      </c>
      <c r="Y2798" s="28">
        <v>-0.44631166018643048</v>
      </c>
      <c r="Z2798" s="29">
        <v>1796.49</v>
      </c>
      <c r="AA2798" s="29">
        <v>620</v>
      </c>
      <c r="AB2798" s="30">
        <v>-1176.49</v>
      </c>
      <c r="AC2798" s="32">
        <v>-0.65488257657988636</v>
      </c>
      <c r="AD2798" s="26">
        <v>69397.14</v>
      </c>
      <c r="AE2798" s="26">
        <v>63819</v>
      </c>
      <c r="AF2798" s="27">
        <v>-5578.1399999999994</v>
      </c>
      <c r="AG2798" s="33">
        <v>-8.037996954917738E-2</v>
      </c>
      <c r="AH2798" s="34">
        <v>0</v>
      </c>
      <c r="AI2798" s="34">
        <v>70.5</v>
      </c>
      <c r="AJ2798" s="34">
        <v>70.5</v>
      </c>
      <c r="AK2798" s="19"/>
      <c r="AL2798" s="35">
        <v>43774.041666666664</v>
      </c>
      <c r="AM2798" s="16"/>
    </row>
    <row r="2799" spans="1:39" ht="41.25" hidden="1" x14ac:dyDescent="0.25">
      <c r="A2799" s="25" t="s">
        <v>571</v>
      </c>
      <c r="B2799" s="25" t="s">
        <v>51</v>
      </c>
      <c r="C2799" s="39">
        <v>453549</v>
      </c>
      <c r="D2799" s="25" t="s">
        <v>3083</v>
      </c>
      <c r="E2799" s="25" t="s">
        <v>53</v>
      </c>
      <c r="F2799" s="25" t="s">
        <v>54</v>
      </c>
      <c r="G2799" s="25" t="s">
        <v>74</v>
      </c>
      <c r="H2799" s="25" t="s">
        <v>56</v>
      </c>
      <c r="I2799" s="25" t="s">
        <v>56</v>
      </c>
      <c r="J2799" s="25" t="s">
        <v>85</v>
      </c>
      <c r="K2799" s="25" t="s">
        <v>65</v>
      </c>
      <c r="L2799" s="25" t="s">
        <v>85</v>
      </c>
      <c r="M2799" s="25" t="s">
        <v>582</v>
      </c>
      <c r="N2799" s="26">
        <v>282796.93</v>
      </c>
      <c r="O2799" s="26">
        <v>318665.36</v>
      </c>
      <c r="P2799" s="27">
        <v>35868.429999999993</v>
      </c>
      <c r="Q2799" s="28">
        <v>0.12683458055927266</v>
      </c>
      <c r="R2799" s="29">
        <v>10616.87</v>
      </c>
      <c r="S2799" s="29">
        <v>15617.94</v>
      </c>
      <c r="T2799" s="30">
        <v>5001.07</v>
      </c>
      <c r="U2799" s="31">
        <v>0.47104937707629457</v>
      </c>
      <c r="V2799" s="26">
        <v>1861.03</v>
      </c>
      <c r="W2799" s="26">
        <v>1606.45</v>
      </c>
      <c r="X2799" s="27">
        <v>-254.57999999999993</v>
      </c>
      <c r="Y2799" s="28">
        <v>-0.13679521555267779</v>
      </c>
      <c r="Z2799" s="29">
        <v>945.03</v>
      </c>
      <c r="AA2799" s="29">
        <v>1826</v>
      </c>
      <c r="AB2799" s="30">
        <v>880.97</v>
      </c>
      <c r="AC2799" s="32">
        <v>0.93221379215474642</v>
      </c>
      <c r="AD2799" s="26">
        <v>269374</v>
      </c>
      <c r="AE2799" s="26">
        <v>67.650000000000006</v>
      </c>
      <c r="AF2799" s="27">
        <v>-269306.34999999998</v>
      </c>
      <c r="AG2799" s="33">
        <v>-0.99974886217675041</v>
      </c>
      <c r="AH2799" s="34">
        <v>96.32</v>
      </c>
      <c r="AI2799" s="34">
        <v>102.5</v>
      </c>
      <c r="AJ2799" s="34">
        <v>6.1800000000000068</v>
      </c>
      <c r="AK2799" s="32">
        <v>6.4161129568106393E-2</v>
      </c>
      <c r="AL2799" s="35">
        <v>44277.041666666664</v>
      </c>
      <c r="AM2799" s="16"/>
    </row>
    <row r="2800" spans="1:39" ht="41.25" hidden="1" x14ac:dyDescent="0.25">
      <c r="A2800" s="25" t="s">
        <v>571</v>
      </c>
      <c r="B2800" s="25" t="s">
        <v>1040</v>
      </c>
      <c r="C2800" s="39">
        <v>453550</v>
      </c>
      <c r="D2800" s="25" t="s">
        <v>3059</v>
      </c>
      <c r="E2800" s="25" t="s">
        <v>53</v>
      </c>
      <c r="F2800" s="25" t="s">
        <v>54</v>
      </c>
      <c r="G2800" s="25" t="s">
        <v>289</v>
      </c>
      <c r="H2800" s="25" t="s">
        <v>56</v>
      </c>
      <c r="I2800" s="25" t="s">
        <v>56</v>
      </c>
      <c r="J2800" s="25" t="s">
        <v>64</v>
      </c>
      <c r="K2800" s="25" t="s">
        <v>65</v>
      </c>
      <c r="L2800" s="25" t="s">
        <v>780</v>
      </c>
      <c r="M2800" s="25" t="s">
        <v>596</v>
      </c>
      <c r="N2800" s="26">
        <v>230922</v>
      </c>
      <c r="O2800" s="26">
        <v>304464.08</v>
      </c>
      <c r="P2800" s="27">
        <v>73542.080000000016</v>
      </c>
      <c r="Q2800" s="28">
        <v>0.31847151852140559</v>
      </c>
      <c r="R2800" s="29">
        <v>4019</v>
      </c>
      <c r="S2800" s="29">
        <v>7489.18</v>
      </c>
      <c r="T2800" s="30">
        <v>3470.1800000000003</v>
      </c>
      <c r="U2800" s="31">
        <v>0.86344364269718843</v>
      </c>
      <c r="V2800" s="26">
        <v>87095</v>
      </c>
      <c r="W2800" s="26">
        <v>55144.55</v>
      </c>
      <c r="X2800" s="27">
        <v>-31950.449999999997</v>
      </c>
      <c r="Y2800" s="28">
        <v>-0.36684597278833453</v>
      </c>
      <c r="Z2800" s="29">
        <v>702</v>
      </c>
      <c r="AA2800" s="29">
        <v>6234.37</v>
      </c>
      <c r="AB2800" s="30">
        <v>5532.37</v>
      </c>
      <c r="AC2800" s="32">
        <v>7.8808689458689454</v>
      </c>
      <c r="AD2800" s="26">
        <v>139106</v>
      </c>
      <c r="AE2800" s="26">
        <v>235595.98</v>
      </c>
      <c r="AF2800" s="27">
        <v>96489.98000000001</v>
      </c>
      <c r="AG2800" s="33">
        <v>0.69364355239889008</v>
      </c>
      <c r="AH2800" s="34">
        <v>51</v>
      </c>
      <c r="AI2800" s="34">
        <v>142.5</v>
      </c>
      <c r="AJ2800" s="34">
        <v>91.5</v>
      </c>
      <c r="AK2800" s="32">
        <v>1.7941176470588236</v>
      </c>
      <c r="AL2800" s="35">
        <v>43588.041655092595</v>
      </c>
      <c r="AM2800" s="16"/>
    </row>
    <row r="2801" spans="1:39" ht="49.5" hidden="1" x14ac:dyDescent="0.25">
      <c r="A2801" s="25" t="s">
        <v>571</v>
      </c>
      <c r="B2801" s="25" t="s">
        <v>1040</v>
      </c>
      <c r="C2801" s="39">
        <v>453557</v>
      </c>
      <c r="D2801" s="25" t="s">
        <v>3091</v>
      </c>
      <c r="E2801" s="25" t="s">
        <v>53</v>
      </c>
      <c r="F2801" s="25" t="s">
        <v>54</v>
      </c>
      <c r="G2801" s="25" t="s">
        <v>289</v>
      </c>
      <c r="H2801" s="17"/>
      <c r="I2801" s="17"/>
      <c r="J2801" s="25" t="s">
        <v>576</v>
      </c>
      <c r="K2801" s="25" t="s">
        <v>65</v>
      </c>
      <c r="L2801" s="25" t="s">
        <v>595</v>
      </c>
      <c r="M2801" s="25" t="s">
        <v>639</v>
      </c>
      <c r="N2801" s="26">
        <v>58870</v>
      </c>
      <c r="O2801" s="26">
        <v>76248.91</v>
      </c>
      <c r="P2801" s="27">
        <v>17378.910000000003</v>
      </c>
      <c r="Q2801" s="28">
        <v>0.29520825547817231</v>
      </c>
      <c r="R2801" s="29">
        <v>18150</v>
      </c>
      <c r="S2801" s="29">
        <v>22214.5</v>
      </c>
      <c r="T2801" s="30">
        <v>4064.5</v>
      </c>
      <c r="U2801" s="31">
        <v>0.22393939393939394</v>
      </c>
      <c r="V2801" s="26">
        <v>19520</v>
      </c>
      <c r="W2801" s="26">
        <v>17627.02</v>
      </c>
      <c r="X2801" s="27">
        <v>-1892.9799999999996</v>
      </c>
      <c r="Y2801" s="28">
        <v>-9.6976434426229483E-2</v>
      </c>
      <c r="Z2801" s="29">
        <v>5163</v>
      </c>
      <c r="AA2801" s="29">
        <v>4326</v>
      </c>
      <c r="AB2801" s="30">
        <v>-837</v>
      </c>
      <c r="AC2801" s="32">
        <v>-0.1621150493898896</v>
      </c>
      <c r="AD2801" s="26">
        <v>16037</v>
      </c>
      <c r="AE2801" s="26">
        <v>32081.39</v>
      </c>
      <c r="AF2801" s="27">
        <v>16044.39</v>
      </c>
      <c r="AG2801" s="33">
        <v>1.0004608093783127</v>
      </c>
      <c r="AH2801" s="34">
        <v>243.49999700000001</v>
      </c>
      <c r="AI2801" s="34">
        <v>325</v>
      </c>
      <c r="AJ2801" s="34">
        <v>81.500002999999992</v>
      </c>
      <c r="AK2801" s="32">
        <v>0.33470227517086987</v>
      </c>
      <c r="AL2801" s="35">
        <v>43782.041655092595</v>
      </c>
      <c r="AM2801" s="16"/>
    </row>
    <row r="2802" spans="1:39" ht="33" hidden="1" x14ac:dyDescent="0.25">
      <c r="A2802" s="25" t="s">
        <v>571</v>
      </c>
      <c r="B2802" s="25" t="s">
        <v>1136</v>
      </c>
      <c r="C2802" s="39">
        <v>453561</v>
      </c>
      <c r="D2802" s="25" t="s">
        <v>5033</v>
      </c>
      <c r="E2802" s="25" t="s">
        <v>53</v>
      </c>
      <c r="F2802" s="25" t="s">
        <v>63</v>
      </c>
      <c r="G2802" s="25" t="s">
        <v>56</v>
      </c>
      <c r="H2802" s="17"/>
      <c r="I2802" s="17"/>
      <c r="J2802" s="25" t="s">
        <v>64</v>
      </c>
      <c r="K2802" s="25" t="s">
        <v>65</v>
      </c>
      <c r="L2802" s="25" t="s">
        <v>66</v>
      </c>
      <c r="M2802" s="25" t="s">
        <v>127</v>
      </c>
      <c r="N2802" s="26">
        <v>0</v>
      </c>
      <c r="O2802" s="26">
        <v>0</v>
      </c>
      <c r="P2802" s="27">
        <v>0</v>
      </c>
      <c r="Q2802" s="18"/>
      <c r="R2802" s="29">
        <v>0</v>
      </c>
      <c r="S2802" s="29">
        <v>0</v>
      </c>
      <c r="T2802" s="30">
        <v>0</v>
      </c>
      <c r="U2802" s="19"/>
      <c r="V2802" s="26">
        <v>0</v>
      </c>
      <c r="W2802" s="26">
        <v>0</v>
      </c>
      <c r="X2802" s="27">
        <v>0</v>
      </c>
      <c r="Y2802" s="18"/>
      <c r="Z2802" s="29">
        <v>0</v>
      </c>
      <c r="AA2802" s="29">
        <v>0</v>
      </c>
      <c r="AB2802" s="30">
        <v>0</v>
      </c>
      <c r="AC2802" s="19"/>
      <c r="AD2802" s="26">
        <v>0</v>
      </c>
      <c r="AE2802" s="26">
        <v>0</v>
      </c>
      <c r="AF2802" s="27">
        <v>0</v>
      </c>
      <c r="AG2802" s="18"/>
      <c r="AH2802" s="34">
        <v>0</v>
      </c>
      <c r="AI2802" s="34">
        <v>0</v>
      </c>
      <c r="AJ2802" s="34">
        <v>0</v>
      </c>
      <c r="AK2802" s="19"/>
      <c r="AL2802" s="35">
        <v>43679.041655092595</v>
      </c>
      <c r="AM2802" s="16"/>
    </row>
    <row r="2803" spans="1:39" ht="33" hidden="1" x14ac:dyDescent="0.25">
      <c r="A2803" s="25" t="s">
        <v>571</v>
      </c>
      <c r="B2803" s="25" t="s">
        <v>1040</v>
      </c>
      <c r="C2803" s="39">
        <v>453565</v>
      </c>
      <c r="D2803" s="25" t="s">
        <v>3058</v>
      </c>
      <c r="E2803" s="25" t="s">
        <v>53</v>
      </c>
      <c r="F2803" s="25" t="s">
        <v>54</v>
      </c>
      <c r="G2803" s="25" t="s">
        <v>289</v>
      </c>
      <c r="H2803" s="17"/>
      <c r="I2803" s="17"/>
      <c r="J2803" s="25" t="s">
        <v>64</v>
      </c>
      <c r="K2803" s="25" t="s">
        <v>65</v>
      </c>
      <c r="L2803" s="25" t="s">
        <v>146</v>
      </c>
      <c r="M2803" s="25" t="s">
        <v>574</v>
      </c>
      <c r="N2803" s="26">
        <v>8651</v>
      </c>
      <c r="O2803" s="26">
        <v>5178.2</v>
      </c>
      <c r="P2803" s="27">
        <v>-3472.8</v>
      </c>
      <c r="Q2803" s="28">
        <v>-0.40143336030516708</v>
      </c>
      <c r="R2803" s="29">
        <v>4882</v>
      </c>
      <c r="S2803" s="29">
        <v>2868.27</v>
      </c>
      <c r="T2803" s="30">
        <v>-2013.73</v>
      </c>
      <c r="U2803" s="31">
        <v>-0.41248054076198282</v>
      </c>
      <c r="V2803" s="26">
        <v>226</v>
      </c>
      <c r="W2803" s="26">
        <v>89.71</v>
      </c>
      <c r="X2803" s="27">
        <v>-136.29000000000002</v>
      </c>
      <c r="Y2803" s="28">
        <v>-0.60305309734513279</v>
      </c>
      <c r="Z2803" s="29">
        <v>1204</v>
      </c>
      <c r="AA2803" s="29">
        <v>13.46</v>
      </c>
      <c r="AB2803" s="30">
        <v>-1190.54</v>
      </c>
      <c r="AC2803" s="32">
        <v>-0.98882059800664446</v>
      </c>
      <c r="AD2803" s="26">
        <v>2339</v>
      </c>
      <c r="AE2803" s="26">
        <v>2206.7600000000002</v>
      </c>
      <c r="AF2803" s="27">
        <v>-132.23999999999978</v>
      </c>
      <c r="AG2803" s="33">
        <v>-5.6536981616075149E-2</v>
      </c>
      <c r="AH2803" s="34">
        <v>56</v>
      </c>
      <c r="AI2803" s="34">
        <v>11.75</v>
      </c>
      <c r="AJ2803" s="34">
        <v>-44.25</v>
      </c>
      <c r="AK2803" s="32">
        <v>-0.7901785714285714</v>
      </c>
      <c r="AL2803" s="35">
        <v>43593.999988425923</v>
      </c>
      <c r="AM2803" s="16"/>
    </row>
    <row r="2804" spans="1:39" ht="41.25" hidden="1" x14ac:dyDescent="0.25">
      <c r="A2804" s="25" t="s">
        <v>571</v>
      </c>
      <c r="B2804" s="25" t="s">
        <v>1136</v>
      </c>
      <c r="C2804" s="39">
        <v>453568</v>
      </c>
      <c r="D2804" s="25" t="s">
        <v>5032</v>
      </c>
      <c r="E2804" s="25" t="s">
        <v>53</v>
      </c>
      <c r="F2804" s="25" t="s">
        <v>63</v>
      </c>
      <c r="G2804" s="25" t="s">
        <v>56</v>
      </c>
      <c r="H2804" s="17"/>
      <c r="I2804" s="17"/>
      <c r="J2804" s="25" t="s">
        <v>64</v>
      </c>
      <c r="K2804" s="25" t="s">
        <v>65</v>
      </c>
      <c r="L2804" s="25" t="s">
        <v>1247</v>
      </c>
      <c r="M2804" s="25" t="s">
        <v>127</v>
      </c>
      <c r="N2804" s="26">
        <v>0</v>
      </c>
      <c r="O2804" s="26">
        <v>0</v>
      </c>
      <c r="P2804" s="27">
        <v>0</v>
      </c>
      <c r="Q2804" s="18"/>
      <c r="R2804" s="29">
        <v>0</v>
      </c>
      <c r="S2804" s="29">
        <v>0</v>
      </c>
      <c r="T2804" s="30">
        <v>0</v>
      </c>
      <c r="U2804" s="19"/>
      <c r="V2804" s="26">
        <v>0</v>
      </c>
      <c r="W2804" s="26">
        <v>0</v>
      </c>
      <c r="X2804" s="27">
        <v>0</v>
      </c>
      <c r="Y2804" s="18"/>
      <c r="Z2804" s="29">
        <v>0</v>
      </c>
      <c r="AA2804" s="29">
        <v>0</v>
      </c>
      <c r="AB2804" s="30">
        <v>0</v>
      </c>
      <c r="AC2804" s="19"/>
      <c r="AD2804" s="26">
        <v>0</v>
      </c>
      <c r="AE2804" s="26">
        <v>0</v>
      </c>
      <c r="AF2804" s="27">
        <v>0</v>
      </c>
      <c r="AG2804" s="18"/>
      <c r="AH2804" s="34">
        <v>0</v>
      </c>
      <c r="AI2804" s="34">
        <v>0</v>
      </c>
      <c r="AJ2804" s="34">
        <v>0</v>
      </c>
      <c r="AK2804" s="19"/>
      <c r="AL2804" s="35">
        <v>44398.041666666664</v>
      </c>
      <c r="AM2804" s="16"/>
    </row>
    <row r="2805" spans="1:39" ht="66" hidden="1" x14ac:dyDescent="0.25">
      <c r="A2805" s="25" t="s">
        <v>571</v>
      </c>
      <c r="B2805" s="25" t="s">
        <v>51</v>
      </c>
      <c r="C2805" s="39">
        <v>453570</v>
      </c>
      <c r="D2805" s="25" t="s">
        <v>3123</v>
      </c>
      <c r="E2805" s="25" t="s">
        <v>53</v>
      </c>
      <c r="F2805" s="25" t="s">
        <v>54</v>
      </c>
      <c r="G2805" s="25" t="s">
        <v>74</v>
      </c>
      <c r="H2805" s="25" t="s">
        <v>56</v>
      </c>
      <c r="I2805" s="25" t="s">
        <v>56</v>
      </c>
      <c r="J2805" s="25" t="s">
        <v>586</v>
      </c>
      <c r="K2805" s="25" t="s">
        <v>65</v>
      </c>
      <c r="L2805" s="25" t="s">
        <v>617</v>
      </c>
      <c r="M2805" s="25" t="s">
        <v>582</v>
      </c>
      <c r="N2805" s="26">
        <v>114284.53</v>
      </c>
      <c r="O2805" s="26">
        <v>84868.22</v>
      </c>
      <c r="P2805" s="27">
        <v>-29416.309999999998</v>
      </c>
      <c r="Q2805" s="28">
        <v>-0.25739537975962273</v>
      </c>
      <c r="R2805" s="29">
        <v>21892.36</v>
      </c>
      <c r="S2805" s="29">
        <v>17361.29</v>
      </c>
      <c r="T2805" s="30">
        <v>-4531.07</v>
      </c>
      <c r="U2805" s="31">
        <v>-0.20697037688033632</v>
      </c>
      <c r="V2805" s="26">
        <v>45609.26</v>
      </c>
      <c r="W2805" s="26">
        <v>38906.660000000003</v>
      </c>
      <c r="X2805" s="27">
        <v>-6702.5999999999985</v>
      </c>
      <c r="Y2805" s="28">
        <v>-0.14695699952158833</v>
      </c>
      <c r="Z2805" s="29">
        <v>2459.71</v>
      </c>
      <c r="AA2805" s="29">
        <v>2059.2800000000002</v>
      </c>
      <c r="AB2805" s="30">
        <v>-400.42999999999984</v>
      </c>
      <c r="AC2805" s="32">
        <v>-0.1627956141171113</v>
      </c>
      <c r="AD2805" s="26">
        <v>44323.199999999997</v>
      </c>
      <c r="AE2805" s="26">
        <v>25623.29</v>
      </c>
      <c r="AF2805" s="27">
        <v>-18699.909999999996</v>
      </c>
      <c r="AG2805" s="33">
        <v>-0.42189891524077677</v>
      </c>
      <c r="AH2805" s="34">
        <v>268.35000000000002</v>
      </c>
      <c r="AI2805" s="34">
        <v>123</v>
      </c>
      <c r="AJ2805" s="34">
        <v>-145.35000000000002</v>
      </c>
      <c r="AK2805" s="32">
        <v>-0.54164337618781444</v>
      </c>
      <c r="AL2805" s="35">
        <v>44398.041666666664</v>
      </c>
      <c r="AM2805" s="16"/>
    </row>
    <row r="2806" spans="1:39" ht="49.5" hidden="1" x14ac:dyDescent="0.25">
      <c r="A2806" s="25" t="s">
        <v>571</v>
      </c>
      <c r="B2806" s="25" t="s">
        <v>1043</v>
      </c>
      <c r="C2806" s="39">
        <v>453571</v>
      </c>
      <c r="D2806" s="25" t="s">
        <v>3092</v>
      </c>
      <c r="E2806" s="25" t="s">
        <v>53</v>
      </c>
      <c r="F2806" s="25" t="s">
        <v>54</v>
      </c>
      <c r="G2806" s="25" t="s">
        <v>289</v>
      </c>
      <c r="H2806" s="25" t="s">
        <v>56</v>
      </c>
      <c r="I2806" s="25" t="s">
        <v>56</v>
      </c>
      <c r="J2806" s="25" t="s">
        <v>85</v>
      </c>
      <c r="K2806" s="25" t="s">
        <v>65</v>
      </c>
      <c r="L2806" s="25" t="s">
        <v>1045</v>
      </c>
      <c r="M2806" s="25" t="s">
        <v>2753</v>
      </c>
      <c r="N2806" s="26">
        <v>63636.98</v>
      </c>
      <c r="O2806" s="26">
        <v>64386.38</v>
      </c>
      <c r="P2806" s="27">
        <v>749.39999999999418</v>
      </c>
      <c r="Q2806" s="28">
        <v>1.1776171653651605E-2</v>
      </c>
      <c r="R2806" s="29">
        <v>11089.28</v>
      </c>
      <c r="S2806" s="29">
        <v>5353.93</v>
      </c>
      <c r="T2806" s="30">
        <v>-5735.35</v>
      </c>
      <c r="U2806" s="31">
        <v>-0.51719769002135396</v>
      </c>
      <c r="V2806" s="26">
        <v>265.31</v>
      </c>
      <c r="W2806" s="26">
        <v>0</v>
      </c>
      <c r="X2806" s="27">
        <v>-265.31</v>
      </c>
      <c r="Y2806" s="28">
        <v>-1</v>
      </c>
      <c r="Z2806" s="29">
        <v>631.39</v>
      </c>
      <c r="AA2806" s="29">
        <v>0</v>
      </c>
      <c r="AB2806" s="30">
        <v>-631.39</v>
      </c>
      <c r="AC2806" s="32">
        <v>-1</v>
      </c>
      <c r="AD2806" s="26">
        <v>51651</v>
      </c>
      <c r="AE2806" s="26">
        <v>54241.919999999998</v>
      </c>
      <c r="AF2806" s="27">
        <v>2590.9199999999983</v>
      </c>
      <c r="AG2806" s="33">
        <v>5.0162049137480361E-2</v>
      </c>
      <c r="AH2806" s="34">
        <v>100</v>
      </c>
      <c r="AI2806" s="34">
        <v>6</v>
      </c>
      <c r="AJ2806" s="34">
        <v>-94</v>
      </c>
      <c r="AK2806" s="32">
        <v>-0.94</v>
      </c>
      <c r="AL2806" s="35">
        <v>44139.041666666664</v>
      </c>
      <c r="AM2806" s="16"/>
    </row>
    <row r="2807" spans="1:39" ht="41.25" hidden="1" x14ac:dyDescent="0.25">
      <c r="A2807" s="25" t="s">
        <v>571</v>
      </c>
      <c r="B2807" s="25" t="s">
        <v>1040</v>
      </c>
      <c r="C2807" s="39">
        <v>453572</v>
      </c>
      <c r="D2807" s="25" t="s">
        <v>3134</v>
      </c>
      <c r="E2807" s="25" t="s">
        <v>53</v>
      </c>
      <c r="F2807" s="25" t="s">
        <v>54</v>
      </c>
      <c r="G2807" s="25" t="s">
        <v>289</v>
      </c>
      <c r="H2807" s="17"/>
      <c r="I2807" s="17"/>
      <c r="J2807" s="25" t="s">
        <v>576</v>
      </c>
      <c r="K2807" s="25" t="s">
        <v>65</v>
      </c>
      <c r="L2807" s="25" t="s">
        <v>611</v>
      </c>
      <c r="M2807" s="25" t="s">
        <v>639</v>
      </c>
      <c r="N2807" s="26">
        <v>126386</v>
      </c>
      <c r="O2807" s="26">
        <v>126565.22</v>
      </c>
      <c r="P2807" s="27">
        <v>179.22000000000116</v>
      </c>
      <c r="Q2807" s="28">
        <v>1.418036807874299E-3</v>
      </c>
      <c r="R2807" s="29">
        <v>63223</v>
      </c>
      <c r="S2807" s="29">
        <v>62840.82</v>
      </c>
      <c r="T2807" s="30">
        <v>-382.18000000000029</v>
      </c>
      <c r="U2807" s="31">
        <v>-6.0449519953181645E-3</v>
      </c>
      <c r="V2807" s="26">
        <v>31047</v>
      </c>
      <c r="W2807" s="26">
        <v>15533.46</v>
      </c>
      <c r="X2807" s="27">
        <v>-15513.54</v>
      </c>
      <c r="Y2807" s="28">
        <v>-0.49967919605759015</v>
      </c>
      <c r="Z2807" s="29">
        <v>17521</v>
      </c>
      <c r="AA2807" s="29">
        <v>33175</v>
      </c>
      <c r="AB2807" s="30">
        <v>15654</v>
      </c>
      <c r="AC2807" s="32">
        <v>0.89344215512813197</v>
      </c>
      <c r="AD2807" s="26">
        <v>14595</v>
      </c>
      <c r="AE2807" s="26">
        <v>15015.94</v>
      </c>
      <c r="AF2807" s="27">
        <v>420.94000000000051</v>
      </c>
      <c r="AG2807" s="33">
        <v>2.8841384035628675E-2</v>
      </c>
      <c r="AH2807" s="34">
        <v>773.49</v>
      </c>
      <c r="AI2807" s="34">
        <v>1100.5</v>
      </c>
      <c r="AJ2807" s="34">
        <v>327.01</v>
      </c>
      <c r="AK2807" s="32">
        <v>0.42277211082237648</v>
      </c>
      <c r="AL2807" s="35">
        <v>43685.041655092595</v>
      </c>
      <c r="AM2807" s="16"/>
    </row>
    <row r="2808" spans="1:39" ht="49.5" hidden="1" x14ac:dyDescent="0.25">
      <c r="A2808" s="25" t="s">
        <v>571</v>
      </c>
      <c r="B2808" s="25" t="s">
        <v>1040</v>
      </c>
      <c r="C2808" s="39">
        <v>453573</v>
      </c>
      <c r="D2808" s="25" t="s">
        <v>3116</v>
      </c>
      <c r="E2808" s="25" t="s">
        <v>53</v>
      </c>
      <c r="F2808" s="25" t="s">
        <v>54</v>
      </c>
      <c r="G2808" s="25" t="s">
        <v>289</v>
      </c>
      <c r="H2808" s="17"/>
      <c r="I2808" s="17"/>
      <c r="J2808" s="25" t="s">
        <v>576</v>
      </c>
      <c r="K2808" s="25" t="s">
        <v>65</v>
      </c>
      <c r="L2808" s="25" t="s">
        <v>595</v>
      </c>
      <c r="M2808" s="25" t="s">
        <v>639</v>
      </c>
      <c r="N2808" s="26">
        <v>214297</v>
      </c>
      <c r="O2808" s="26">
        <v>218031.07</v>
      </c>
      <c r="P2808" s="27">
        <v>3734.070000000007</v>
      </c>
      <c r="Q2808" s="28">
        <v>1.7424742296905729E-2</v>
      </c>
      <c r="R2808" s="29">
        <v>73716</v>
      </c>
      <c r="S2808" s="29">
        <v>85728.26</v>
      </c>
      <c r="T2808" s="30">
        <v>12012.259999999995</v>
      </c>
      <c r="U2808" s="31">
        <v>0.16295322589397138</v>
      </c>
      <c r="V2808" s="26">
        <v>74642</v>
      </c>
      <c r="W2808" s="26">
        <v>68452.77</v>
      </c>
      <c r="X2808" s="27">
        <v>-6189.2299999999959</v>
      </c>
      <c r="Y2808" s="28">
        <v>-8.2918866053964202E-2</v>
      </c>
      <c r="Z2808" s="29">
        <v>30959</v>
      </c>
      <c r="AA2808" s="29">
        <v>49592</v>
      </c>
      <c r="AB2808" s="30">
        <v>18633</v>
      </c>
      <c r="AC2808" s="32">
        <v>0.60186052521076261</v>
      </c>
      <c r="AD2808" s="26">
        <v>34980</v>
      </c>
      <c r="AE2808" s="26">
        <v>14258.04</v>
      </c>
      <c r="AF2808" s="27">
        <v>-20721.96</v>
      </c>
      <c r="AG2808" s="33">
        <v>-0.59239451114922814</v>
      </c>
      <c r="AH2808" s="34">
        <v>952.7</v>
      </c>
      <c r="AI2808" s="34">
        <v>1349.5</v>
      </c>
      <c r="AJ2808" s="34">
        <v>396.79999999999995</v>
      </c>
      <c r="AK2808" s="32">
        <v>0.41650047234176546</v>
      </c>
      <c r="AL2808" s="35">
        <v>43767.041655092595</v>
      </c>
      <c r="AM2808" s="16"/>
    </row>
    <row r="2809" spans="1:39" ht="49.5" hidden="1" x14ac:dyDescent="0.25">
      <c r="A2809" s="25" t="s">
        <v>571</v>
      </c>
      <c r="B2809" s="25" t="s">
        <v>1040</v>
      </c>
      <c r="C2809" s="39">
        <v>453574</v>
      </c>
      <c r="D2809" s="25" t="s">
        <v>3124</v>
      </c>
      <c r="E2809" s="25" t="s">
        <v>53</v>
      </c>
      <c r="F2809" s="25" t="s">
        <v>54</v>
      </c>
      <c r="G2809" s="25" t="s">
        <v>289</v>
      </c>
      <c r="H2809" s="17"/>
      <c r="I2809" s="17"/>
      <c r="J2809" s="25" t="s">
        <v>576</v>
      </c>
      <c r="K2809" s="25" t="s">
        <v>65</v>
      </c>
      <c r="L2809" s="25" t="s">
        <v>595</v>
      </c>
      <c r="M2809" s="25" t="s">
        <v>639</v>
      </c>
      <c r="N2809" s="26">
        <v>144733</v>
      </c>
      <c r="O2809" s="26">
        <v>128588.11</v>
      </c>
      <c r="P2809" s="27">
        <v>-16144.89</v>
      </c>
      <c r="Q2809" s="28">
        <v>-0.11154947385876061</v>
      </c>
      <c r="R2809" s="29">
        <v>51320</v>
      </c>
      <c r="S2809" s="29">
        <v>50880.57</v>
      </c>
      <c r="T2809" s="30">
        <v>-439.43000000000029</v>
      </c>
      <c r="U2809" s="31">
        <v>-8.5625487139516822E-3</v>
      </c>
      <c r="V2809" s="26">
        <v>34655</v>
      </c>
      <c r="W2809" s="26">
        <v>43318.04</v>
      </c>
      <c r="X2809" s="27">
        <v>8663.0400000000009</v>
      </c>
      <c r="Y2809" s="28">
        <v>0.24997951233588228</v>
      </c>
      <c r="Z2809" s="29">
        <v>21128</v>
      </c>
      <c r="AA2809" s="29">
        <v>23218</v>
      </c>
      <c r="AB2809" s="30">
        <v>2090</v>
      </c>
      <c r="AC2809" s="32">
        <v>9.8920863309352514E-2</v>
      </c>
      <c r="AD2809" s="26">
        <v>37630</v>
      </c>
      <c r="AE2809" s="26">
        <v>11171.5</v>
      </c>
      <c r="AF2809" s="27">
        <v>-26458.5</v>
      </c>
      <c r="AG2809" s="33">
        <v>-0.70312250863672598</v>
      </c>
      <c r="AH2809" s="34">
        <v>662.87</v>
      </c>
      <c r="AI2809" s="34">
        <v>788.75</v>
      </c>
      <c r="AJ2809" s="34">
        <v>125.88</v>
      </c>
      <c r="AK2809" s="32">
        <v>0.1899014889797396</v>
      </c>
      <c r="AL2809" s="35">
        <v>43788.041655092595</v>
      </c>
      <c r="AM2809" s="16"/>
    </row>
    <row r="2810" spans="1:39" ht="74.25" hidden="1" x14ac:dyDescent="0.25">
      <c r="A2810" s="25" t="s">
        <v>571</v>
      </c>
      <c r="B2810" s="25" t="s">
        <v>1043</v>
      </c>
      <c r="C2810" s="39">
        <v>453575</v>
      </c>
      <c r="D2810" s="25" t="s">
        <v>3079</v>
      </c>
      <c r="E2810" s="25" t="s">
        <v>53</v>
      </c>
      <c r="F2810" s="25" t="s">
        <v>63</v>
      </c>
      <c r="G2810" s="25" t="s">
        <v>56</v>
      </c>
      <c r="H2810" s="17"/>
      <c r="I2810" s="17"/>
      <c r="J2810" s="25" t="s">
        <v>576</v>
      </c>
      <c r="K2810" s="25" t="s">
        <v>65</v>
      </c>
      <c r="L2810" s="25" t="s">
        <v>1045</v>
      </c>
      <c r="M2810" s="25" t="s">
        <v>613</v>
      </c>
      <c r="N2810" s="26">
        <v>0</v>
      </c>
      <c r="O2810" s="26">
        <v>0</v>
      </c>
      <c r="P2810" s="27">
        <v>0</v>
      </c>
      <c r="Q2810" s="18"/>
      <c r="R2810" s="29">
        <v>0</v>
      </c>
      <c r="S2810" s="29">
        <v>0</v>
      </c>
      <c r="T2810" s="30">
        <v>0</v>
      </c>
      <c r="U2810" s="19"/>
      <c r="V2810" s="26">
        <v>0</v>
      </c>
      <c r="W2810" s="26">
        <v>0</v>
      </c>
      <c r="X2810" s="27">
        <v>0</v>
      </c>
      <c r="Y2810" s="18"/>
      <c r="Z2810" s="29">
        <v>0</v>
      </c>
      <c r="AA2810" s="29">
        <v>0</v>
      </c>
      <c r="AB2810" s="30">
        <v>0</v>
      </c>
      <c r="AC2810" s="19"/>
      <c r="AD2810" s="26">
        <v>0</v>
      </c>
      <c r="AE2810" s="26">
        <v>0</v>
      </c>
      <c r="AF2810" s="27">
        <v>0</v>
      </c>
      <c r="AG2810" s="18"/>
      <c r="AH2810" s="34">
        <v>0</v>
      </c>
      <c r="AI2810" s="34">
        <v>0</v>
      </c>
      <c r="AJ2810" s="34">
        <v>0</v>
      </c>
      <c r="AK2810" s="19"/>
      <c r="AL2810" s="35">
        <v>43768.041655092595</v>
      </c>
      <c r="AM2810" s="16"/>
    </row>
    <row r="2811" spans="1:39" ht="66" hidden="1" x14ac:dyDescent="0.25">
      <c r="A2811" s="25" t="s">
        <v>571</v>
      </c>
      <c r="B2811" s="25" t="s">
        <v>1043</v>
      </c>
      <c r="C2811" s="39">
        <v>453576</v>
      </c>
      <c r="D2811" s="25" t="s">
        <v>3074</v>
      </c>
      <c r="E2811" s="25" t="s">
        <v>53</v>
      </c>
      <c r="F2811" s="25" t="s">
        <v>63</v>
      </c>
      <c r="G2811" s="25" t="s">
        <v>56</v>
      </c>
      <c r="H2811" s="17"/>
      <c r="I2811" s="17"/>
      <c r="J2811" s="25" t="s">
        <v>576</v>
      </c>
      <c r="K2811" s="25" t="s">
        <v>65</v>
      </c>
      <c r="L2811" s="25" t="s">
        <v>1045</v>
      </c>
      <c r="M2811" s="25" t="s">
        <v>613</v>
      </c>
      <c r="N2811" s="26">
        <v>0</v>
      </c>
      <c r="O2811" s="26">
        <v>0</v>
      </c>
      <c r="P2811" s="27">
        <v>0</v>
      </c>
      <c r="Q2811" s="18"/>
      <c r="R2811" s="29">
        <v>0</v>
      </c>
      <c r="S2811" s="29">
        <v>0</v>
      </c>
      <c r="T2811" s="30">
        <v>0</v>
      </c>
      <c r="U2811" s="19"/>
      <c r="V2811" s="26">
        <v>0</v>
      </c>
      <c r="W2811" s="26">
        <v>0</v>
      </c>
      <c r="X2811" s="27">
        <v>0</v>
      </c>
      <c r="Y2811" s="18"/>
      <c r="Z2811" s="29">
        <v>0</v>
      </c>
      <c r="AA2811" s="29">
        <v>0</v>
      </c>
      <c r="AB2811" s="30">
        <v>0</v>
      </c>
      <c r="AC2811" s="19"/>
      <c r="AD2811" s="26">
        <v>0</v>
      </c>
      <c r="AE2811" s="26">
        <v>0</v>
      </c>
      <c r="AF2811" s="27">
        <v>0</v>
      </c>
      <c r="AG2811" s="18"/>
      <c r="AH2811" s="34">
        <v>0</v>
      </c>
      <c r="AI2811" s="34">
        <v>0</v>
      </c>
      <c r="AJ2811" s="34">
        <v>0</v>
      </c>
      <c r="AK2811" s="19"/>
      <c r="AL2811" s="35">
        <v>43768.041655092595</v>
      </c>
      <c r="AM2811" s="16"/>
    </row>
    <row r="2812" spans="1:39" ht="57.75" hidden="1" x14ac:dyDescent="0.25">
      <c r="A2812" s="25" t="s">
        <v>571</v>
      </c>
      <c r="B2812" s="25" t="s">
        <v>1043</v>
      </c>
      <c r="C2812" s="39">
        <v>453577</v>
      </c>
      <c r="D2812" s="25" t="s">
        <v>3075</v>
      </c>
      <c r="E2812" s="25" t="s">
        <v>53</v>
      </c>
      <c r="F2812" s="25" t="s">
        <v>63</v>
      </c>
      <c r="G2812" s="25" t="s">
        <v>56</v>
      </c>
      <c r="H2812" s="17"/>
      <c r="I2812" s="17"/>
      <c r="J2812" s="25" t="s">
        <v>576</v>
      </c>
      <c r="K2812" s="25" t="s">
        <v>65</v>
      </c>
      <c r="L2812" s="25" t="s">
        <v>1045</v>
      </c>
      <c r="M2812" s="25" t="s">
        <v>613</v>
      </c>
      <c r="N2812" s="26">
        <v>0</v>
      </c>
      <c r="O2812" s="26">
        <v>0</v>
      </c>
      <c r="P2812" s="27">
        <v>0</v>
      </c>
      <c r="Q2812" s="18"/>
      <c r="R2812" s="29">
        <v>0</v>
      </c>
      <c r="S2812" s="29">
        <v>0</v>
      </c>
      <c r="T2812" s="30">
        <v>0</v>
      </c>
      <c r="U2812" s="19"/>
      <c r="V2812" s="26">
        <v>0</v>
      </c>
      <c r="W2812" s="26">
        <v>0</v>
      </c>
      <c r="X2812" s="27">
        <v>0</v>
      </c>
      <c r="Y2812" s="18"/>
      <c r="Z2812" s="29">
        <v>0</v>
      </c>
      <c r="AA2812" s="29">
        <v>0</v>
      </c>
      <c r="AB2812" s="30">
        <v>0</v>
      </c>
      <c r="AC2812" s="19"/>
      <c r="AD2812" s="26">
        <v>0</v>
      </c>
      <c r="AE2812" s="26">
        <v>0</v>
      </c>
      <c r="AF2812" s="27">
        <v>0</v>
      </c>
      <c r="AG2812" s="18"/>
      <c r="AH2812" s="34">
        <v>0</v>
      </c>
      <c r="AI2812" s="34">
        <v>0</v>
      </c>
      <c r="AJ2812" s="34">
        <v>0</v>
      </c>
      <c r="AK2812" s="19"/>
      <c r="AL2812" s="35">
        <v>43768.041655092595</v>
      </c>
      <c r="AM2812" s="16"/>
    </row>
    <row r="2813" spans="1:39" ht="66" hidden="1" x14ac:dyDescent="0.25">
      <c r="A2813" s="25" t="s">
        <v>571</v>
      </c>
      <c r="B2813" s="25" t="s">
        <v>1043</v>
      </c>
      <c r="C2813" s="39">
        <v>453578</v>
      </c>
      <c r="D2813" s="25" t="s">
        <v>3076</v>
      </c>
      <c r="E2813" s="25" t="s">
        <v>53</v>
      </c>
      <c r="F2813" s="25" t="s">
        <v>63</v>
      </c>
      <c r="G2813" s="25" t="s">
        <v>56</v>
      </c>
      <c r="H2813" s="17"/>
      <c r="I2813" s="17"/>
      <c r="J2813" s="25" t="s">
        <v>576</v>
      </c>
      <c r="K2813" s="25" t="s">
        <v>65</v>
      </c>
      <c r="L2813" s="25" t="s">
        <v>1045</v>
      </c>
      <c r="M2813" s="25" t="s">
        <v>613</v>
      </c>
      <c r="N2813" s="26">
        <v>0</v>
      </c>
      <c r="O2813" s="26">
        <v>0</v>
      </c>
      <c r="P2813" s="27">
        <v>0</v>
      </c>
      <c r="Q2813" s="18"/>
      <c r="R2813" s="29">
        <v>0</v>
      </c>
      <c r="S2813" s="29">
        <v>0</v>
      </c>
      <c r="T2813" s="30">
        <v>0</v>
      </c>
      <c r="U2813" s="19"/>
      <c r="V2813" s="26">
        <v>0</v>
      </c>
      <c r="W2813" s="26">
        <v>0</v>
      </c>
      <c r="X2813" s="27">
        <v>0</v>
      </c>
      <c r="Y2813" s="18"/>
      <c r="Z2813" s="29">
        <v>0</v>
      </c>
      <c r="AA2813" s="29">
        <v>0</v>
      </c>
      <c r="AB2813" s="30">
        <v>0</v>
      </c>
      <c r="AC2813" s="19"/>
      <c r="AD2813" s="26">
        <v>0</v>
      </c>
      <c r="AE2813" s="26">
        <v>0</v>
      </c>
      <c r="AF2813" s="27">
        <v>0</v>
      </c>
      <c r="AG2813" s="18"/>
      <c r="AH2813" s="34">
        <v>0</v>
      </c>
      <c r="AI2813" s="34">
        <v>0</v>
      </c>
      <c r="AJ2813" s="34">
        <v>0</v>
      </c>
      <c r="AK2813" s="19"/>
      <c r="AL2813" s="35">
        <v>43768.041655092595</v>
      </c>
      <c r="AM2813" s="16"/>
    </row>
    <row r="2814" spans="1:39" ht="66" hidden="1" x14ac:dyDescent="0.25">
      <c r="A2814" s="25" t="s">
        <v>571</v>
      </c>
      <c r="B2814" s="25" t="s">
        <v>1043</v>
      </c>
      <c r="C2814" s="39">
        <v>453579</v>
      </c>
      <c r="D2814" s="25" t="s">
        <v>3102</v>
      </c>
      <c r="E2814" s="25" t="s">
        <v>53</v>
      </c>
      <c r="F2814" s="25" t="s">
        <v>63</v>
      </c>
      <c r="G2814" s="25" t="s">
        <v>56</v>
      </c>
      <c r="H2814" s="17"/>
      <c r="I2814" s="17"/>
      <c r="J2814" s="25" t="s">
        <v>576</v>
      </c>
      <c r="K2814" s="25" t="s">
        <v>65</v>
      </c>
      <c r="L2814" s="25" t="s">
        <v>1045</v>
      </c>
      <c r="M2814" s="25" t="s">
        <v>613</v>
      </c>
      <c r="N2814" s="26">
        <v>0</v>
      </c>
      <c r="O2814" s="26">
        <v>0</v>
      </c>
      <c r="P2814" s="27">
        <v>0</v>
      </c>
      <c r="Q2814" s="18"/>
      <c r="R2814" s="29">
        <v>0</v>
      </c>
      <c r="S2814" s="29">
        <v>0</v>
      </c>
      <c r="T2814" s="30">
        <v>0</v>
      </c>
      <c r="U2814" s="19"/>
      <c r="V2814" s="26">
        <v>0</v>
      </c>
      <c r="W2814" s="26">
        <v>0</v>
      </c>
      <c r="X2814" s="27">
        <v>0</v>
      </c>
      <c r="Y2814" s="18"/>
      <c r="Z2814" s="29">
        <v>0</v>
      </c>
      <c r="AA2814" s="29">
        <v>0</v>
      </c>
      <c r="AB2814" s="30">
        <v>0</v>
      </c>
      <c r="AC2814" s="19"/>
      <c r="AD2814" s="26">
        <v>0</v>
      </c>
      <c r="AE2814" s="26">
        <v>0</v>
      </c>
      <c r="AF2814" s="27">
        <v>0</v>
      </c>
      <c r="AG2814" s="18"/>
      <c r="AH2814" s="34">
        <v>0</v>
      </c>
      <c r="AI2814" s="34">
        <v>0</v>
      </c>
      <c r="AJ2814" s="34">
        <v>0</v>
      </c>
      <c r="AK2814" s="19"/>
      <c r="AL2814" s="35">
        <v>43768.041655092595</v>
      </c>
      <c r="AM2814" s="16"/>
    </row>
    <row r="2815" spans="1:39" ht="90.75" hidden="1" x14ac:dyDescent="0.25">
      <c r="A2815" s="25" t="s">
        <v>571</v>
      </c>
      <c r="B2815" s="25" t="s">
        <v>1040</v>
      </c>
      <c r="C2815" s="39">
        <v>453580</v>
      </c>
      <c r="D2815" s="25" t="s">
        <v>3093</v>
      </c>
      <c r="E2815" s="25" t="s">
        <v>53</v>
      </c>
      <c r="F2815" s="25" t="s">
        <v>54</v>
      </c>
      <c r="G2815" s="25" t="s">
        <v>289</v>
      </c>
      <c r="H2815" s="17"/>
      <c r="I2815" s="17"/>
      <c r="J2815" s="25" t="s">
        <v>576</v>
      </c>
      <c r="K2815" s="25" t="s">
        <v>65</v>
      </c>
      <c r="L2815" s="25" t="s">
        <v>595</v>
      </c>
      <c r="M2815" s="25" t="s">
        <v>596</v>
      </c>
      <c r="N2815" s="26">
        <v>81246</v>
      </c>
      <c r="O2815" s="26">
        <v>97764.14</v>
      </c>
      <c r="P2815" s="27">
        <v>16518.14</v>
      </c>
      <c r="Q2815" s="28">
        <v>0.20331019373261452</v>
      </c>
      <c r="R2815" s="29">
        <v>1728</v>
      </c>
      <c r="S2815" s="29">
        <v>8447.7199999999993</v>
      </c>
      <c r="T2815" s="30">
        <v>6719.7199999999993</v>
      </c>
      <c r="U2815" s="31">
        <v>3.8887268518518514</v>
      </c>
      <c r="V2815" s="26">
        <v>52217</v>
      </c>
      <c r="W2815" s="26">
        <v>48820.08</v>
      </c>
      <c r="X2815" s="27">
        <v>-3396.9199999999983</v>
      </c>
      <c r="Y2815" s="28">
        <v>-6.5053909646283742E-2</v>
      </c>
      <c r="Z2815" s="29">
        <v>19791</v>
      </c>
      <c r="AA2815" s="29">
        <v>0</v>
      </c>
      <c r="AB2815" s="30">
        <v>-19791</v>
      </c>
      <c r="AC2815" s="32">
        <v>-1</v>
      </c>
      <c r="AD2815" s="26">
        <v>7510</v>
      </c>
      <c r="AE2815" s="26">
        <v>40496.339999999997</v>
      </c>
      <c r="AF2815" s="27">
        <v>32986.339999999997</v>
      </c>
      <c r="AG2815" s="33">
        <v>4.3923222370173098</v>
      </c>
      <c r="AH2815" s="34">
        <v>254.62</v>
      </c>
      <c r="AI2815" s="34">
        <v>105.25</v>
      </c>
      <c r="AJ2815" s="34">
        <v>-149.37</v>
      </c>
      <c r="AK2815" s="32">
        <v>-0.58663891288979653</v>
      </c>
      <c r="AL2815" s="35">
        <v>43768.041655092595</v>
      </c>
      <c r="AM2815" s="16"/>
    </row>
    <row r="2816" spans="1:39" ht="82.5" hidden="1" x14ac:dyDescent="0.25">
      <c r="A2816" s="25" t="s">
        <v>571</v>
      </c>
      <c r="B2816" s="25" t="s">
        <v>1040</v>
      </c>
      <c r="C2816" s="39">
        <v>453581</v>
      </c>
      <c r="D2816" s="25" t="s">
        <v>3103</v>
      </c>
      <c r="E2816" s="25" t="s">
        <v>53</v>
      </c>
      <c r="F2816" s="25" t="s">
        <v>54</v>
      </c>
      <c r="G2816" s="25" t="s">
        <v>289</v>
      </c>
      <c r="H2816" s="17"/>
      <c r="I2816" s="17"/>
      <c r="J2816" s="25" t="s">
        <v>576</v>
      </c>
      <c r="K2816" s="25" t="s">
        <v>65</v>
      </c>
      <c r="L2816" s="25" t="s">
        <v>595</v>
      </c>
      <c r="M2816" s="25" t="s">
        <v>596</v>
      </c>
      <c r="N2816" s="26">
        <v>104365</v>
      </c>
      <c r="O2816" s="26">
        <v>115573.3</v>
      </c>
      <c r="P2816" s="27">
        <v>11208.300000000003</v>
      </c>
      <c r="Q2816" s="28">
        <v>0.10739519954007572</v>
      </c>
      <c r="R2816" s="29">
        <v>26784</v>
      </c>
      <c r="S2816" s="29">
        <v>10762.89</v>
      </c>
      <c r="T2816" s="30">
        <v>-16021.11</v>
      </c>
      <c r="U2816" s="31">
        <v>-0.59815972222222225</v>
      </c>
      <c r="V2816" s="26">
        <v>61753</v>
      </c>
      <c r="W2816" s="26">
        <v>45639.77</v>
      </c>
      <c r="X2816" s="27">
        <v>-16113.230000000003</v>
      </c>
      <c r="Y2816" s="28">
        <v>-0.26093031917477699</v>
      </c>
      <c r="Z2816" s="29">
        <v>10528</v>
      </c>
      <c r="AA2816" s="29">
        <v>0</v>
      </c>
      <c r="AB2816" s="30">
        <v>-10528</v>
      </c>
      <c r="AC2816" s="32">
        <v>-1</v>
      </c>
      <c r="AD2816" s="26">
        <v>5300</v>
      </c>
      <c r="AE2816" s="26">
        <v>59170.64</v>
      </c>
      <c r="AF2816" s="27">
        <v>53870.64</v>
      </c>
      <c r="AG2816" s="33">
        <v>10.164271698113208</v>
      </c>
      <c r="AH2816" s="34">
        <v>344.9</v>
      </c>
      <c r="AI2816" s="34">
        <v>80</v>
      </c>
      <c r="AJ2816" s="34">
        <v>-264.89999999999998</v>
      </c>
      <c r="AK2816" s="32">
        <v>-0.76804870977094808</v>
      </c>
      <c r="AL2816" s="35">
        <v>43819.041655092595</v>
      </c>
      <c r="AM2816" s="16"/>
    </row>
    <row r="2817" spans="1:39" ht="74.25" hidden="1" x14ac:dyDescent="0.25">
      <c r="A2817" s="25" t="s">
        <v>571</v>
      </c>
      <c r="B2817" s="25" t="s">
        <v>1040</v>
      </c>
      <c r="C2817" s="39">
        <v>453582</v>
      </c>
      <c r="D2817" s="25" t="s">
        <v>3104</v>
      </c>
      <c r="E2817" s="25" t="s">
        <v>53</v>
      </c>
      <c r="F2817" s="25" t="s">
        <v>54</v>
      </c>
      <c r="G2817" s="25" t="s">
        <v>289</v>
      </c>
      <c r="H2817" s="17"/>
      <c r="I2817" s="17"/>
      <c r="J2817" s="25" t="s">
        <v>576</v>
      </c>
      <c r="K2817" s="25" t="s">
        <v>65</v>
      </c>
      <c r="L2817" s="25" t="s">
        <v>595</v>
      </c>
      <c r="M2817" s="25" t="s">
        <v>596</v>
      </c>
      <c r="N2817" s="26">
        <v>74864</v>
      </c>
      <c r="O2817" s="26">
        <v>60397.41</v>
      </c>
      <c r="P2817" s="27">
        <v>-14466.589999999997</v>
      </c>
      <c r="Q2817" s="28">
        <v>-0.19323827206668087</v>
      </c>
      <c r="R2817" s="29">
        <v>14615</v>
      </c>
      <c r="S2817" s="29">
        <v>1583.88</v>
      </c>
      <c r="T2817" s="30">
        <v>-13031.119999999999</v>
      </c>
      <c r="U2817" s="31">
        <v>-0.89162641122134789</v>
      </c>
      <c r="V2817" s="26">
        <v>49143</v>
      </c>
      <c r="W2817" s="26">
        <v>-1082.0899999999999</v>
      </c>
      <c r="X2817" s="27">
        <v>-50225.09</v>
      </c>
      <c r="Y2817" s="28">
        <v>-1.0220192092464846</v>
      </c>
      <c r="Z2817" s="29">
        <v>5276</v>
      </c>
      <c r="AA2817" s="29">
        <v>0</v>
      </c>
      <c r="AB2817" s="30">
        <v>-5276</v>
      </c>
      <c r="AC2817" s="32">
        <v>-1</v>
      </c>
      <c r="AD2817" s="26">
        <v>5830</v>
      </c>
      <c r="AE2817" s="26">
        <v>3569.72</v>
      </c>
      <c r="AF2817" s="27">
        <v>-2260.2800000000002</v>
      </c>
      <c r="AG2817" s="33">
        <v>-0.38769811320754721</v>
      </c>
      <c r="AH2817" s="34">
        <v>187.8</v>
      </c>
      <c r="AI2817" s="34">
        <v>150</v>
      </c>
      <c r="AJ2817" s="34">
        <v>-37.800000000000011</v>
      </c>
      <c r="AK2817" s="32">
        <v>-0.20127795527156556</v>
      </c>
      <c r="AL2817" s="35">
        <v>43658.041655092595</v>
      </c>
      <c r="AM2817" s="16"/>
    </row>
    <row r="2818" spans="1:39" ht="49.5" hidden="1" x14ac:dyDescent="0.25">
      <c r="A2818" s="25" t="s">
        <v>571</v>
      </c>
      <c r="B2818" s="25" t="s">
        <v>1040</v>
      </c>
      <c r="C2818" s="39">
        <v>453583</v>
      </c>
      <c r="D2818" s="25" t="s">
        <v>3100</v>
      </c>
      <c r="E2818" s="25" t="s">
        <v>53</v>
      </c>
      <c r="F2818" s="25" t="s">
        <v>54</v>
      </c>
      <c r="G2818" s="25" t="s">
        <v>289</v>
      </c>
      <c r="H2818" s="17"/>
      <c r="I2818" s="17"/>
      <c r="J2818" s="25" t="s">
        <v>576</v>
      </c>
      <c r="K2818" s="25" t="s">
        <v>65</v>
      </c>
      <c r="L2818" s="25" t="s">
        <v>595</v>
      </c>
      <c r="M2818" s="25" t="s">
        <v>596</v>
      </c>
      <c r="N2818" s="26">
        <v>73906</v>
      </c>
      <c r="O2818" s="26">
        <v>86266.48</v>
      </c>
      <c r="P2818" s="27">
        <v>12360.479999999996</v>
      </c>
      <c r="Q2818" s="28">
        <v>0.16724596108570342</v>
      </c>
      <c r="R2818" s="29">
        <v>1622</v>
      </c>
      <c r="S2818" s="29">
        <v>6474.61</v>
      </c>
      <c r="T2818" s="30">
        <v>4852.6099999999997</v>
      </c>
      <c r="U2818" s="31">
        <v>2.9917447595561035</v>
      </c>
      <c r="V2818" s="26">
        <v>50731</v>
      </c>
      <c r="W2818" s="26">
        <v>55761.96</v>
      </c>
      <c r="X2818" s="27">
        <v>5030.9599999999991</v>
      </c>
      <c r="Y2818" s="28">
        <v>9.9169344187971839E-2</v>
      </c>
      <c r="Z2818" s="29">
        <v>15776</v>
      </c>
      <c r="AA2818" s="29">
        <v>0</v>
      </c>
      <c r="AB2818" s="30">
        <v>-15776</v>
      </c>
      <c r="AC2818" s="32">
        <v>-1</v>
      </c>
      <c r="AD2818" s="26">
        <v>5777</v>
      </c>
      <c r="AE2818" s="26">
        <v>24029.91</v>
      </c>
      <c r="AF2818" s="27">
        <v>18252.91</v>
      </c>
      <c r="AG2818" s="33">
        <v>3.159582828457677</v>
      </c>
      <c r="AH2818" s="34">
        <v>202.79</v>
      </c>
      <c r="AI2818" s="34">
        <v>78.5</v>
      </c>
      <c r="AJ2818" s="34">
        <v>-124.28999999999999</v>
      </c>
      <c r="AK2818" s="32">
        <v>-0.61290004438088663</v>
      </c>
      <c r="AL2818" s="35">
        <v>43742.041655092595</v>
      </c>
      <c r="AM2818" s="16"/>
    </row>
    <row r="2819" spans="1:39" ht="90.75" hidden="1" x14ac:dyDescent="0.25">
      <c r="A2819" s="25" t="s">
        <v>571</v>
      </c>
      <c r="B2819" s="25" t="s">
        <v>1040</v>
      </c>
      <c r="C2819" s="39">
        <v>453584</v>
      </c>
      <c r="D2819" s="25" t="s">
        <v>3064</v>
      </c>
      <c r="E2819" s="25" t="s">
        <v>53</v>
      </c>
      <c r="F2819" s="25" t="s">
        <v>54</v>
      </c>
      <c r="G2819" s="25" t="s">
        <v>289</v>
      </c>
      <c r="H2819" s="17"/>
      <c r="I2819" s="17"/>
      <c r="J2819" s="25" t="s">
        <v>576</v>
      </c>
      <c r="K2819" s="25" t="s">
        <v>65</v>
      </c>
      <c r="L2819" s="25" t="s">
        <v>595</v>
      </c>
      <c r="M2819" s="25" t="s">
        <v>596</v>
      </c>
      <c r="N2819" s="26">
        <v>68906</v>
      </c>
      <c r="O2819" s="26">
        <v>105293.42</v>
      </c>
      <c r="P2819" s="27">
        <v>36387.42</v>
      </c>
      <c r="Q2819" s="28">
        <v>0.52807331727280638</v>
      </c>
      <c r="R2819" s="29">
        <v>12954</v>
      </c>
      <c r="S2819" s="29">
        <v>11686.21</v>
      </c>
      <c r="T2819" s="30">
        <v>-1267.7900000000009</v>
      </c>
      <c r="U2819" s="31">
        <v>-9.7868612011733899E-2</v>
      </c>
      <c r="V2819" s="26">
        <v>48969</v>
      </c>
      <c r="W2819" s="26">
        <v>65444.49</v>
      </c>
      <c r="X2819" s="27">
        <v>16475.489999999998</v>
      </c>
      <c r="Y2819" s="28">
        <v>0.33644734423819145</v>
      </c>
      <c r="Z2819" s="29">
        <v>5075</v>
      </c>
      <c r="AA2819" s="29">
        <v>0</v>
      </c>
      <c r="AB2819" s="30">
        <v>-5075</v>
      </c>
      <c r="AC2819" s="32">
        <v>-1</v>
      </c>
      <c r="AD2819" s="26">
        <v>1908</v>
      </c>
      <c r="AE2819" s="26">
        <v>28162.720000000001</v>
      </c>
      <c r="AF2819" s="27">
        <v>26254.720000000001</v>
      </c>
      <c r="AG2819" s="33">
        <v>13.760335429769393</v>
      </c>
      <c r="AH2819" s="34">
        <v>166.8</v>
      </c>
      <c r="AI2819" s="34">
        <v>121.25</v>
      </c>
      <c r="AJ2819" s="34">
        <v>-45.550000000000011</v>
      </c>
      <c r="AK2819" s="32">
        <v>-0.27308153477218228</v>
      </c>
      <c r="AL2819" s="35">
        <v>43799.041655092595</v>
      </c>
      <c r="AM2819" s="16"/>
    </row>
    <row r="2820" spans="1:39" ht="82.5" hidden="1" x14ac:dyDescent="0.25">
      <c r="A2820" s="25" t="s">
        <v>571</v>
      </c>
      <c r="B2820" s="25" t="s">
        <v>1040</v>
      </c>
      <c r="C2820" s="39">
        <v>453585</v>
      </c>
      <c r="D2820" s="25" t="s">
        <v>3065</v>
      </c>
      <c r="E2820" s="25" t="s">
        <v>53</v>
      </c>
      <c r="F2820" s="25" t="s">
        <v>54</v>
      </c>
      <c r="G2820" s="25" t="s">
        <v>289</v>
      </c>
      <c r="H2820" s="17"/>
      <c r="I2820" s="17"/>
      <c r="J2820" s="25" t="s">
        <v>576</v>
      </c>
      <c r="K2820" s="25" t="s">
        <v>65</v>
      </c>
      <c r="L2820" s="25" t="s">
        <v>595</v>
      </c>
      <c r="M2820" s="25" t="s">
        <v>596</v>
      </c>
      <c r="N2820" s="26">
        <v>69022</v>
      </c>
      <c r="O2820" s="26">
        <v>113012.19</v>
      </c>
      <c r="P2820" s="27">
        <v>43990.19</v>
      </c>
      <c r="Q2820" s="28">
        <v>0.63733577699863819</v>
      </c>
      <c r="R2820" s="29">
        <v>12954</v>
      </c>
      <c r="S2820" s="29">
        <v>9389.61</v>
      </c>
      <c r="T2820" s="30">
        <v>-3564.3899999999994</v>
      </c>
      <c r="U2820" s="31">
        <v>-0.27515748031496057</v>
      </c>
      <c r="V2820" s="26">
        <v>49085</v>
      </c>
      <c r="W2820" s="26">
        <v>54675.49</v>
      </c>
      <c r="X2820" s="27">
        <v>5590.489999999998</v>
      </c>
      <c r="Y2820" s="28">
        <v>0.11389406132219615</v>
      </c>
      <c r="Z2820" s="29">
        <v>5075</v>
      </c>
      <c r="AA2820" s="29">
        <v>0</v>
      </c>
      <c r="AB2820" s="30">
        <v>-5075</v>
      </c>
      <c r="AC2820" s="32">
        <v>-1</v>
      </c>
      <c r="AD2820" s="26">
        <v>1908</v>
      </c>
      <c r="AE2820" s="26">
        <v>48947.09</v>
      </c>
      <c r="AF2820" s="27">
        <v>47039.09</v>
      </c>
      <c r="AG2820" s="33">
        <v>24.653611111111108</v>
      </c>
      <c r="AH2820" s="34">
        <v>166.8</v>
      </c>
      <c r="AI2820" s="34">
        <v>84</v>
      </c>
      <c r="AJ2820" s="34">
        <v>-82.800000000000011</v>
      </c>
      <c r="AK2820" s="32">
        <v>-0.49640287769784175</v>
      </c>
      <c r="AL2820" s="35">
        <v>43802.041655092595</v>
      </c>
      <c r="AM2820" s="16"/>
    </row>
    <row r="2821" spans="1:39" ht="66" hidden="1" x14ac:dyDescent="0.25">
      <c r="A2821" s="25" t="s">
        <v>571</v>
      </c>
      <c r="B2821" s="25" t="s">
        <v>1040</v>
      </c>
      <c r="C2821" s="39">
        <v>453586</v>
      </c>
      <c r="D2821" s="25" t="s">
        <v>3114</v>
      </c>
      <c r="E2821" s="25" t="s">
        <v>53</v>
      </c>
      <c r="F2821" s="25" t="s">
        <v>54</v>
      </c>
      <c r="G2821" s="25" t="s">
        <v>289</v>
      </c>
      <c r="H2821" s="17"/>
      <c r="I2821" s="17"/>
      <c r="J2821" s="25" t="s">
        <v>576</v>
      </c>
      <c r="K2821" s="25" t="s">
        <v>65</v>
      </c>
      <c r="L2821" s="25" t="s">
        <v>595</v>
      </c>
      <c r="M2821" s="25" t="s">
        <v>596</v>
      </c>
      <c r="N2821" s="26">
        <v>73648</v>
      </c>
      <c r="O2821" s="26">
        <v>53507.88</v>
      </c>
      <c r="P2821" s="27">
        <v>-20140.120000000003</v>
      </c>
      <c r="Q2821" s="28">
        <v>-0.27346458831197051</v>
      </c>
      <c r="R2821" s="29">
        <v>14150</v>
      </c>
      <c r="S2821" s="29">
        <v>-1074.46</v>
      </c>
      <c r="T2821" s="30">
        <v>-15224.46</v>
      </c>
      <c r="U2821" s="31">
        <v>-1.0759335689045937</v>
      </c>
      <c r="V2821" s="26">
        <v>48593</v>
      </c>
      <c r="W2821" s="26">
        <v>43835.21</v>
      </c>
      <c r="X2821" s="27">
        <v>-4757.7900000000009</v>
      </c>
      <c r="Y2821" s="28">
        <v>-9.7911015989957426E-2</v>
      </c>
      <c r="Z2821" s="29">
        <v>5075</v>
      </c>
      <c r="AA2821" s="29">
        <v>6277.13</v>
      </c>
      <c r="AB2821" s="30">
        <v>1202.1300000000001</v>
      </c>
      <c r="AC2821" s="32">
        <v>0.2368729064039409</v>
      </c>
      <c r="AD2821" s="26">
        <v>5830</v>
      </c>
      <c r="AE2821" s="26">
        <v>4470</v>
      </c>
      <c r="AF2821" s="27">
        <v>-1360</v>
      </c>
      <c r="AG2821" s="33">
        <v>-0.23327615780445971</v>
      </c>
      <c r="AH2821" s="34">
        <v>181</v>
      </c>
      <c r="AI2821" s="34">
        <v>69.5</v>
      </c>
      <c r="AJ2821" s="34">
        <v>-111.5</v>
      </c>
      <c r="AK2821" s="32">
        <v>-0.61602209944751385</v>
      </c>
      <c r="AL2821" s="35">
        <v>43622.999988425923</v>
      </c>
      <c r="AM2821" s="16"/>
    </row>
    <row r="2822" spans="1:39" ht="74.25" hidden="1" x14ac:dyDescent="0.25">
      <c r="A2822" s="25" t="s">
        <v>571</v>
      </c>
      <c r="B2822" s="25" t="s">
        <v>1040</v>
      </c>
      <c r="C2822" s="39">
        <v>453587</v>
      </c>
      <c r="D2822" s="25" t="s">
        <v>3066</v>
      </c>
      <c r="E2822" s="25" t="s">
        <v>53</v>
      </c>
      <c r="F2822" s="25" t="s">
        <v>54</v>
      </c>
      <c r="G2822" s="25" t="s">
        <v>289</v>
      </c>
      <c r="H2822" s="17"/>
      <c r="I2822" s="17"/>
      <c r="J2822" s="25" t="s">
        <v>576</v>
      </c>
      <c r="K2822" s="25" t="s">
        <v>65</v>
      </c>
      <c r="L2822" s="25" t="s">
        <v>595</v>
      </c>
      <c r="M2822" s="25" t="s">
        <v>596</v>
      </c>
      <c r="N2822" s="26">
        <v>71713</v>
      </c>
      <c r="O2822" s="26">
        <v>46721.62</v>
      </c>
      <c r="P2822" s="27">
        <v>-24991.379999999997</v>
      </c>
      <c r="Q2822" s="28">
        <v>-0.34849162634389858</v>
      </c>
      <c r="R2822" s="29">
        <v>14391</v>
      </c>
      <c r="S2822" s="29">
        <v>4680.93</v>
      </c>
      <c r="T2822" s="30">
        <v>-9710.07</v>
      </c>
      <c r="U2822" s="31">
        <v>-0.67473212424431939</v>
      </c>
      <c r="V2822" s="26">
        <v>47373</v>
      </c>
      <c r="W2822" s="26">
        <v>21987.439999999999</v>
      </c>
      <c r="X2822" s="27">
        <v>-25385.56</v>
      </c>
      <c r="Y2822" s="28">
        <v>-0.5358655774386254</v>
      </c>
      <c r="Z2822" s="29">
        <v>5179</v>
      </c>
      <c r="AA2822" s="29">
        <v>2663.25</v>
      </c>
      <c r="AB2822" s="30">
        <v>-2515.75</v>
      </c>
      <c r="AC2822" s="32">
        <v>-0.48575979918903262</v>
      </c>
      <c r="AD2822" s="26">
        <v>4770</v>
      </c>
      <c r="AE2822" s="26">
        <v>440</v>
      </c>
      <c r="AF2822" s="27">
        <v>-4330</v>
      </c>
      <c r="AG2822" s="33">
        <v>-0.90775681341719072</v>
      </c>
      <c r="AH2822" s="34">
        <v>184.9</v>
      </c>
      <c r="AI2822" s="34">
        <v>210</v>
      </c>
      <c r="AJ2822" s="34">
        <v>25.099999999999994</v>
      </c>
      <c r="AK2822" s="32">
        <v>0.13574905354245534</v>
      </c>
      <c r="AL2822" s="35">
        <v>43599.999988425923</v>
      </c>
      <c r="AM2822" s="16"/>
    </row>
    <row r="2823" spans="1:39" ht="82.5" hidden="1" x14ac:dyDescent="0.25">
      <c r="A2823" s="25" t="s">
        <v>571</v>
      </c>
      <c r="B2823" s="25" t="s">
        <v>1040</v>
      </c>
      <c r="C2823" s="39">
        <v>453588</v>
      </c>
      <c r="D2823" s="25" t="s">
        <v>3131</v>
      </c>
      <c r="E2823" s="25" t="s">
        <v>53</v>
      </c>
      <c r="F2823" s="25" t="s">
        <v>54</v>
      </c>
      <c r="G2823" s="25" t="s">
        <v>289</v>
      </c>
      <c r="H2823" s="17"/>
      <c r="I2823" s="17"/>
      <c r="J2823" s="25" t="s">
        <v>576</v>
      </c>
      <c r="K2823" s="25" t="s">
        <v>65</v>
      </c>
      <c r="L2823" s="25" t="s">
        <v>595</v>
      </c>
      <c r="M2823" s="25" t="s">
        <v>596</v>
      </c>
      <c r="N2823" s="26">
        <v>74212</v>
      </c>
      <c r="O2823" s="26">
        <v>112756.81</v>
      </c>
      <c r="P2823" s="27">
        <v>38544.81</v>
      </c>
      <c r="Q2823" s="28">
        <v>0.51938783485150641</v>
      </c>
      <c r="R2823" s="29">
        <v>14403</v>
      </c>
      <c r="S2823" s="29">
        <v>9150.36</v>
      </c>
      <c r="T2823" s="30">
        <v>-5252.6399999999994</v>
      </c>
      <c r="U2823" s="31">
        <v>-0.36469068943970001</v>
      </c>
      <c r="V2823" s="26">
        <v>52201</v>
      </c>
      <c r="W2823" s="26">
        <v>54128.88</v>
      </c>
      <c r="X2823" s="27">
        <v>1927.8799999999974</v>
      </c>
      <c r="Y2823" s="28">
        <v>3.6931859542920581E-2</v>
      </c>
      <c r="Z2823" s="29">
        <v>5700</v>
      </c>
      <c r="AA2823" s="29">
        <v>0</v>
      </c>
      <c r="AB2823" s="30">
        <v>-5700</v>
      </c>
      <c r="AC2823" s="32">
        <v>-1</v>
      </c>
      <c r="AD2823" s="26">
        <v>1908</v>
      </c>
      <c r="AE2823" s="26">
        <v>49477.57</v>
      </c>
      <c r="AF2823" s="27">
        <v>47569.57</v>
      </c>
      <c r="AG2823" s="33">
        <v>24.931640461215931</v>
      </c>
      <c r="AH2823" s="34">
        <v>185.5</v>
      </c>
      <c r="AI2823" s="34">
        <v>103</v>
      </c>
      <c r="AJ2823" s="34">
        <v>-82.5</v>
      </c>
      <c r="AK2823" s="32">
        <v>-0.44474393530997303</v>
      </c>
      <c r="AL2823" s="35">
        <v>43768.041655092595</v>
      </c>
      <c r="AM2823" s="16"/>
    </row>
    <row r="2824" spans="1:39" ht="41.25" hidden="1" x14ac:dyDescent="0.25">
      <c r="A2824" s="25" t="s">
        <v>571</v>
      </c>
      <c r="B2824" s="25" t="s">
        <v>1043</v>
      </c>
      <c r="C2824" s="39">
        <v>453590</v>
      </c>
      <c r="D2824" s="25" t="s">
        <v>3088</v>
      </c>
      <c r="E2824" s="25" t="s">
        <v>53</v>
      </c>
      <c r="F2824" s="25" t="s">
        <v>54</v>
      </c>
      <c r="G2824" s="25" t="s">
        <v>289</v>
      </c>
      <c r="H2824" s="25" t="s">
        <v>56</v>
      </c>
      <c r="I2824" s="25" t="s">
        <v>56</v>
      </c>
      <c r="J2824" s="25" t="s">
        <v>64</v>
      </c>
      <c r="K2824" s="25" t="s">
        <v>65</v>
      </c>
      <c r="L2824" s="25" t="s">
        <v>1045</v>
      </c>
      <c r="M2824" s="25" t="s">
        <v>574</v>
      </c>
      <c r="N2824" s="26">
        <v>15944.57</v>
      </c>
      <c r="O2824" s="26">
        <v>12950.06</v>
      </c>
      <c r="P2824" s="27">
        <v>-2994.51</v>
      </c>
      <c r="Q2824" s="28">
        <v>-0.1878075106446897</v>
      </c>
      <c r="R2824" s="29">
        <v>3622.43</v>
      </c>
      <c r="S2824" s="29">
        <v>3218.64</v>
      </c>
      <c r="T2824" s="30">
        <v>-403.78999999999996</v>
      </c>
      <c r="U2824" s="31">
        <v>-0.11146937276910802</v>
      </c>
      <c r="V2824" s="26">
        <v>4129.54</v>
      </c>
      <c r="W2824" s="26">
        <v>4458.88</v>
      </c>
      <c r="X2824" s="27">
        <v>329.34000000000015</v>
      </c>
      <c r="Y2824" s="28">
        <v>7.9752224218678142E-2</v>
      </c>
      <c r="Z2824" s="29">
        <v>942.6</v>
      </c>
      <c r="AA2824" s="29">
        <v>0</v>
      </c>
      <c r="AB2824" s="30">
        <v>-942.6</v>
      </c>
      <c r="AC2824" s="32">
        <v>-1</v>
      </c>
      <c r="AD2824" s="26">
        <v>7250</v>
      </c>
      <c r="AE2824" s="26">
        <v>5272.54</v>
      </c>
      <c r="AF2824" s="27">
        <v>-1977.46</v>
      </c>
      <c r="AG2824" s="33">
        <v>-0.27275310344827586</v>
      </c>
      <c r="AH2824" s="34">
        <v>72.599999999999994</v>
      </c>
      <c r="AI2824" s="34">
        <v>18.5</v>
      </c>
      <c r="AJ2824" s="34">
        <v>-54.099999999999994</v>
      </c>
      <c r="AK2824" s="32">
        <v>-0.74517906336088158</v>
      </c>
      <c r="AL2824" s="35">
        <v>44098.041666666664</v>
      </c>
      <c r="AM2824" s="16"/>
    </row>
    <row r="2825" spans="1:39" ht="82.5" hidden="1" x14ac:dyDescent="0.25">
      <c r="A2825" s="25" t="s">
        <v>571</v>
      </c>
      <c r="B2825" s="25" t="s">
        <v>1136</v>
      </c>
      <c r="C2825" s="39">
        <v>453593</v>
      </c>
      <c r="D2825" s="25" t="s">
        <v>3095</v>
      </c>
      <c r="E2825" s="25" t="s">
        <v>53</v>
      </c>
      <c r="F2825" s="25" t="s">
        <v>54</v>
      </c>
      <c r="G2825" s="25" t="s">
        <v>289</v>
      </c>
      <c r="H2825" s="25" t="s">
        <v>56</v>
      </c>
      <c r="I2825" s="25" t="s">
        <v>56</v>
      </c>
      <c r="J2825" s="25" t="s">
        <v>3827</v>
      </c>
      <c r="K2825" s="25" t="s">
        <v>65</v>
      </c>
      <c r="L2825" s="25" t="s">
        <v>1247</v>
      </c>
      <c r="M2825" s="25" t="s">
        <v>596</v>
      </c>
      <c r="N2825" s="26">
        <v>422900.75</v>
      </c>
      <c r="O2825" s="26">
        <v>426696.12</v>
      </c>
      <c r="P2825" s="27">
        <v>3795.3699999999953</v>
      </c>
      <c r="Q2825" s="28">
        <v>8.9746116553351945E-3</v>
      </c>
      <c r="R2825" s="29">
        <v>33335.550000000003</v>
      </c>
      <c r="S2825" s="29">
        <v>20575.02</v>
      </c>
      <c r="T2825" s="30">
        <v>-12760.530000000002</v>
      </c>
      <c r="U2825" s="31">
        <v>-0.38279044443544508</v>
      </c>
      <c r="V2825" s="26">
        <v>188048.2</v>
      </c>
      <c r="W2825" s="26">
        <v>199072.02</v>
      </c>
      <c r="X2825" s="27">
        <v>11023.819999999978</v>
      </c>
      <c r="Y2825" s="28">
        <v>5.8622310662904388E-2</v>
      </c>
      <c r="Z2825" s="29">
        <v>1408</v>
      </c>
      <c r="AA2825" s="29">
        <v>1856</v>
      </c>
      <c r="AB2825" s="30">
        <v>448</v>
      </c>
      <c r="AC2825" s="32">
        <v>0.31818181818181818</v>
      </c>
      <c r="AD2825" s="26">
        <v>200109</v>
      </c>
      <c r="AE2825" s="26">
        <v>202639.33</v>
      </c>
      <c r="AF2825" s="27">
        <v>2530.3299999999872</v>
      </c>
      <c r="AG2825" s="33">
        <v>1.2644758606559361E-2</v>
      </c>
      <c r="AH2825" s="34">
        <v>128</v>
      </c>
      <c r="AI2825" s="34">
        <v>72.5</v>
      </c>
      <c r="AJ2825" s="34">
        <v>-55.5</v>
      </c>
      <c r="AK2825" s="32">
        <v>-0.43359375</v>
      </c>
      <c r="AL2825" s="35">
        <v>44590.041666666664</v>
      </c>
      <c r="AM2825" s="16"/>
    </row>
    <row r="2826" spans="1:39" ht="107.25" hidden="1" x14ac:dyDescent="0.25">
      <c r="A2826" s="25" t="s">
        <v>571</v>
      </c>
      <c r="B2826" s="25" t="s">
        <v>1043</v>
      </c>
      <c r="C2826" s="39">
        <v>453596</v>
      </c>
      <c r="D2826" s="25" t="s">
        <v>3126</v>
      </c>
      <c r="E2826" s="25" t="s">
        <v>53</v>
      </c>
      <c r="F2826" s="25" t="s">
        <v>54</v>
      </c>
      <c r="G2826" s="25" t="s">
        <v>289</v>
      </c>
      <c r="H2826" s="25" t="s">
        <v>56</v>
      </c>
      <c r="I2826" s="25" t="s">
        <v>56</v>
      </c>
      <c r="J2826" s="25" t="s">
        <v>1159</v>
      </c>
      <c r="K2826" s="25" t="s">
        <v>65</v>
      </c>
      <c r="L2826" s="25" t="s">
        <v>1045</v>
      </c>
      <c r="M2826" s="25" t="s">
        <v>663</v>
      </c>
      <c r="N2826" s="26">
        <v>1367668.26</v>
      </c>
      <c r="O2826" s="26">
        <v>1402414.12</v>
      </c>
      <c r="P2826" s="27">
        <v>34745.860000000102</v>
      </c>
      <c r="Q2826" s="28">
        <v>2.5405181224283219E-2</v>
      </c>
      <c r="R2826" s="29">
        <v>16515.32</v>
      </c>
      <c r="S2826" s="29">
        <v>116834.51</v>
      </c>
      <c r="T2826" s="30">
        <v>100319.19</v>
      </c>
      <c r="U2826" s="31">
        <v>6.0743110033593055</v>
      </c>
      <c r="V2826" s="26">
        <v>64363.199999999997</v>
      </c>
      <c r="W2826" s="26">
        <v>33365.14</v>
      </c>
      <c r="X2826" s="27">
        <v>-30998.059999999998</v>
      </c>
      <c r="Y2826" s="28">
        <v>-0.48161154199915479</v>
      </c>
      <c r="Z2826" s="29">
        <v>0</v>
      </c>
      <c r="AA2826" s="29">
        <v>0</v>
      </c>
      <c r="AB2826" s="30">
        <v>0</v>
      </c>
      <c r="AC2826" s="19"/>
      <c r="AD2826" s="26">
        <v>303724.06</v>
      </c>
      <c r="AE2826" s="26">
        <v>1249565.97</v>
      </c>
      <c r="AF2826" s="27">
        <v>945841.90999999992</v>
      </c>
      <c r="AG2826" s="33">
        <v>3.1141487770181917</v>
      </c>
      <c r="AH2826" s="34">
        <v>57</v>
      </c>
      <c r="AI2826" s="34">
        <v>92</v>
      </c>
      <c r="AJ2826" s="34">
        <v>35</v>
      </c>
      <c r="AK2826" s="32">
        <v>0.61403508771929827</v>
      </c>
      <c r="AL2826" s="35">
        <v>44145.041666666664</v>
      </c>
      <c r="AM2826" s="16"/>
    </row>
    <row r="2827" spans="1:39" ht="82.5" hidden="1" x14ac:dyDescent="0.25">
      <c r="A2827" s="25" t="s">
        <v>571</v>
      </c>
      <c r="B2827" s="25" t="s">
        <v>51</v>
      </c>
      <c r="C2827" s="39">
        <v>453597</v>
      </c>
      <c r="D2827" s="25" t="s">
        <v>3098</v>
      </c>
      <c r="E2827" s="25" t="s">
        <v>53</v>
      </c>
      <c r="F2827" s="25" t="s">
        <v>54</v>
      </c>
      <c r="G2827" s="25" t="s">
        <v>79</v>
      </c>
      <c r="H2827" s="25" t="s">
        <v>56</v>
      </c>
      <c r="I2827" s="25" t="s">
        <v>56</v>
      </c>
      <c r="J2827" s="25" t="s">
        <v>1159</v>
      </c>
      <c r="K2827" s="25" t="s">
        <v>65</v>
      </c>
      <c r="L2827" s="25" t="s">
        <v>1247</v>
      </c>
      <c r="M2827" s="25" t="s">
        <v>663</v>
      </c>
      <c r="N2827" s="26">
        <v>3022820.74</v>
      </c>
      <c r="O2827" s="26">
        <v>3140671.69</v>
      </c>
      <c r="P2827" s="27">
        <v>117850.94999999972</v>
      </c>
      <c r="Q2827" s="28">
        <v>3.8987078671426513E-2</v>
      </c>
      <c r="R2827" s="29">
        <v>10141.049999999999</v>
      </c>
      <c r="S2827" s="29">
        <v>210077.22</v>
      </c>
      <c r="T2827" s="30">
        <v>199936.17</v>
      </c>
      <c r="U2827" s="31">
        <v>19.715529457008891</v>
      </c>
      <c r="V2827" s="26">
        <v>281480.93</v>
      </c>
      <c r="W2827" s="26">
        <v>291461.27</v>
      </c>
      <c r="X2827" s="27">
        <v>9980.3400000000256</v>
      </c>
      <c r="Y2827" s="28">
        <v>3.5456540519459082E-2</v>
      </c>
      <c r="Z2827" s="29">
        <v>0</v>
      </c>
      <c r="AA2827" s="29">
        <v>144</v>
      </c>
      <c r="AB2827" s="30">
        <v>144</v>
      </c>
      <c r="AC2827" s="19"/>
      <c r="AD2827" s="26">
        <v>2731198.76</v>
      </c>
      <c r="AE2827" s="26">
        <v>2635274.7200000002</v>
      </c>
      <c r="AF2827" s="27">
        <v>-95924.039999999572</v>
      </c>
      <c r="AG2827" s="33">
        <v>-3.512158888062749E-2</v>
      </c>
      <c r="AH2827" s="34">
        <v>90</v>
      </c>
      <c r="AI2827" s="34">
        <v>151</v>
      </c>
      <c r="AJ2827" s="34">
        <v>61</v>
      </c>
      <c r="AK2827" s="32">
        <v>0.67777777777777781</v>
      </c>
      <c r="AL2827" s="35">
        <v>44270.041666666664</v>
      </c>
      <c r="AM2827" s="16"/>
    </row>
    <row r="2828" spans="1:39" ht="99" hidden="1" x14ac:dyDescent="0.25">
      <c r="A2828" s="25" t="s">
        <v>571</v>
      </c>
      <c r="B2828" s="25" t="s">
        <v>51</v>
      </c>
      <c r="C2828" s="39">
        <v>453599</v>
      </c>
      <c r="D2828" s="25" t="s">
        <v>3096</v>
      </c>
      <c r="E2828" s="25" t="s">
        <v>53</v>
      </c>
      <c r="F2828" s="25" t="s">
        <v>54</v>
      </c>
      <c r="G2828" s="25" t="s">
        <v>79</v>
      </c>
      <c r="H2828" s="25" t="s">
        <v>56</v>
      </c>
      <c r="I2828" s="25" t="s">
        <v>56</v>
      </c>
      <c r="J2828" s="25" t="s">
        <v>1159</v>
      </c>
      <c r="K2828" s="25" t="s">
        <v>65</v>
      </c>
      <c r="L2828" s="25" t="s">
        <v>1247</v>
      </c>
      <c r="M2828" s="25" t="s">
        <v>663</v>
      </c>
      <c r="N2828" s="26">
        <v>2003219.96</v>
      </c>
      <c r="O2828" s="26">
        <v>1990123.54</v>
      </c>
      <c r="P2828" s="27">
        <v>-13096.419999999925</v>
      </c>
      <c r="Q2828" s="28">
        <v>-6.5376844587750243E-3</v>
      </c>
      <c r="R2828" s="29">
        <v>7756.92</v>
      </c>
      <c r="S2828" s="29">
        <v>161252.81</v>
      </c>
      <c r="T2828" s="30">
        <v>153495.88999999998</v>
      </c>
      <c r="U2828" s="31">
        <v>19.788252296014395</v>
      </c>
      <c r="V2828" s="26">
        <v>71135.16</v>
      </c>
      <c r="W2828" s="26">
        <v>98333.94</v>
      </c>
      <c r="X2828" s="27">
        <v>27198.78</v>
      </c>
      <c r="Y2828" s="28">
        <v>0.38235353656335347</v>
      </c>
      <c r="Z2828" s="29">
        <v>0</v>
      </c>
      <c r="AA2828" s="29">
        <v>196</v>
      </c>
      <c r="AB2828" s="30">
        <v>196</v>
      </c>
      <c r="AC2828" s="19"/>
      <c r="AD2828" s="26">
        <v>1924327.88</v>
      </c>
      <c r="AE2828" s="26">
        <v>1726839.29</v>
      </c>
      <c r="AF2828" s="27">
        <v>-197488.58999999985</v>
      </c>
      <c r="AG2828" s="33">
        <v>-0.10262730798246288</v>
      </c>
      <c r="AH2828" s="34">
        <v>57</v>
      </c>
      <c r="AI2828" s="34">
        <v>156.19999999999999</v>
      </c>
      <c r="AJ2828" s="34">
        <v>99.199999999999989</v>
      </c>
      <c r="AK2828" s="32">
        <v>1.7403508771929823</v>
      </c>
      <c r="AL2828" s="35">
        <v>44250.041666666664</v>
      </c>
      <c r="AM2828" s="16"/>
    </row>
    <row r="2829" spans="1:39" ht="99" hidden="1" x14ac:dyDescent="0.25">
      <c r="A2829" s="25" t="s">
        <v>571</v>
      </c>
      <c r="B2829" s="25" t="s">
        <v>1136</v>
      </c>
      <c r="C2829" s="39">
        <v>453601</v>
      </c>
      <c r="D2829" s="25" t="s">
        <v>3099</v>
      </c>
      <c r="E2829" s="25" t="s">
        <v>53</v>
      </c>
      <c r="F2829" s="25" t="s">
        <v>54</v>
      </c>
      <c r="G2829" s="25" t="s">
        <v>289</v>
      </c>
      <c r="H2829" s="25" t="s">
        <v>56</v>
      </c>
      <c r="I2829" s="25" t="s">
        <v>56</v>
      </c>
      <c r="J2829" s="25" t="s">
        <v>3827</v>
      </c>
      <c r="K2829" s="25" t="s">
        <v>65</v>
      </c>
      <c r="L2829" s="25" t="s">
        <v>1247</v>
      </c>
      <c r="M2829" s="25" t="s">
        <v>596</v>
      </c>
      <c r="N2829" s="26">
        <v>424215</v>
      </c>
      <c r="O2829" s="26">
        <v>308174.39</v>
      </c>
      <c r="P2829" s="27">
        <v>-116040.60999999999</v>
      </c>
      <c r="Q2829" s="28">
        <v>-0.27354197753497633</v>
      </c>
      <c r="R2829" s="29">
        <v>18475.3</v>
      </c>
      <c r="S2829" s="29">
        <v>15730.26</v>
      </c>
      <c r="T2829" s="30">
        <v>-2745.0399999999991</v>
      </c>
      <c r="U2829" s="31">
        <v>-0.14857891346825217</v>
      </c>
      <c r="V2829" s="26">
        <v>223753.7</v>
      </c>
      <c r="W2829" s="26">
        <v>93965.64</v>
      </c>
      <c r="X2829" s="27">
        <v>-129788.06000000001</v>
      </c>
      <c r="Y2829" s="28">
        <v>-0.58004877684704215</v>
      </c>
      <c r="Z2829" s="29">
        <v>0</v>
      </c>
      <c r="AA2829" s="29">
        <v>0</v>
      </c>
      <c r="AB2829" s="30">
        <v>0</v>
      </c>
      <c r="AC2829" s="19"/>
      <c r="AD2829" s="26">
        <v>181986</v>
      </c>
      <c r="AE2829" s="26">
        <v>197399.3</v>
      </c>
      <c r="AF2829" s="27">
        <v>15413.299999999988</v>
      </c>
      <c r="AG2829" s="33">
        <v>8.4694976536656599E-2</v>
      </c>
      <c r="AH2829" s="34">
        <v>0</v>
      </c>
      <c r="AI2829" s="34">
        <v>0</v>
      </c>
      <c r="AJ2829" s="34">
        <v>0</v>
      </c>
      <c r="AK2829" s="19"/>
      <c r="AL2829" s="35">
        <v>44590.041666666664</v>
      </c>
      <c r="AM2829" s="16"/>
    </row>
    <row r="2830" spans="1:39" ht="90.75" hidden="1" x14ac:dyDescent="0.25">
      <c r="A2830" s="25" t="s">
        <v>571</v>
      </c>
      <c r="B2830" s="25" t="s">
        <v>1040</v>
      </c>
      <c r="C2830" s="39">
        <v>453603</v>
      </c>
      <c r="D2830" s="25" t="s">
        <v>3062</v>
      </c>
      <c r="E2830" s="25" t="s">
        <v>53</v>
      </c>
      <c r="F2830" s="25" t="s">
        <v>54</v>
      </c>
      <c r="G2830" s="25" t="s">
        <v>289</v>
      </c>
      <c r="H2830" s="17"/>
      <c r="I2830" s="17"/>
      <c r="J2830" s="25" t="s">
        <v>85</v>
      </c>
      <c r="K2830" s="25" t="s">
        <v>65</v>
      </c>
      <c r="L2830" s="25" t="s">
        <v>625</v>
      </c>
      <c r="M2830" s="25" t="s">
        <v>67</v>
      </c>
      <c r="N2830" s="26">
        <v>50517</v>
      </c>
      <c r="O2830" s="26">
        <v>44193.04</v>
      </c>
      <c r="P2830" s="27">
        <v>-6323.9599999999991</v>
      </c>
      <c r="Q2830" s="28">
        <v>-0.1251847892788566</v>
      </c>
      <c r="R2830" s="29">
        <v>9995</v>
      </c>
      <c r="S2830" s="29">
        <v>4676.3599999999997</v>
      </c>
      <c r="T2830" s="30">
        <v>-5318.64</v>
      </c>
      <c r="U2830" s="31">
        <v>-0.53213006503251625</v>
      </c>
      <c r="V2830" s="26">
        <v>1301</v>
      </c>
      <c r="W2830" s="26">
        <v>1272.9000000000001</v>
      </c>
      <c r="X2830" s="27">
        <v>-28.099999999999909</v>
      </c>
      <c r="Y2830" s="28">
        <v>-2.1598770176787015E-2</v>
      </c>
      <c r="Z2830" s="29">
        <v>3109</v>
      </c>
      <c r="AA2830" s="29">
        <v>0</v>
      </c>
      <c r="AB2830" s="30">
        <v>-3109</v>
      </c>
      <c r="AC2830" s="32">
        <v>-1</v>
      </c>
      <c r="AD2830" s="26">
        <v>36112</v>
      </c>
      <c r="AE2830" s="26">
        <v>34065.97</v>
      </c>
      <c r="AF2830" s="27">
        <v>-2046.0299999999988</v>
      </c>
      <c r="AG2830" s="33">
        <v>-5.6657897651750076E-2</v>
      </c>
      <c r="AH2830" s="34">
        <v>128</v>
      </c>
      <c r="AI2830" s="34">
        <v>82</v>
      </c>
      <c r="AJ2830" s="34">
        <v>-46</v>
      </c>
      <c r="AK2830" s="32">
        <v>-0.359375</v>
      </c>
      <c r="AL2830" s="35">
        <v>43770.041655092595</v>
      </c>
      <c r="AM2830" s="16"/>
    </row>
    <row r="2831" spans="1:39" ht="41.25" hidden="1" x14ac:dyDescent="0.25">
      <c r="A2831" s="25" t="s">
        <v>571</v>
      </c>
      <c r="B2831" s="25" t="s">
        <v>1043</v>
      </c>
      <c r="C2831" s="39">
        <v>453605</v>
      </c>
      <c r="D2831" s="25" t="s">
        <v>3109</v>
      </c>
      <c r="E2831" s="25" t="s">
        <v>53</v>
      </c>
      <c r="F2831" s="25" t="s">
        <v>63</v>
      </c>
      <c r="G2831" s="25" t="s">
        <v>56</v>
      </c>
      <c r="H2831" s="17"/>
      <c r="I2831" s="17"/>
      <c r="J2831" s="25" t="s">
        <v>1159</v>
      </c>
      <c r="K2831" s="25" t="s">
        <v>65</v>
      </c>
      <c r="L2831" s="25" t="s">
        <v>1045</v>
      </c>
      <c r="M2831" s="25" t="s">
        <v>127</v>
      </c>
      <c r="N2831" s="26">
        <v>0</v>
      </c>
      <c r="O2831" s="26">
        <v>0</v>
      </c>
      <c r="P2831" s="27">
        <v>0</v>
      </c>
      <c r="Q2831" s="18"/>
      <c r="R2831" s="29">
        <v>0</v>
      </c>
      <c r="S2831" s="29">
        <v>0</v>
      </c>
      <c r="T2831" s="30">
        <v>0</v>
      </c>
      <c r="U2831" s="19"/>
      <c r="V2831" s="26">
        <v>0</v>
      </c>
      <c r="W2831" s="26">
        <v>0</v>
      </c>
      <c r="X2831" s="27">
        <v>0</v>
      </c>
      <c r="Y2831" s="18"/>
      <c r="Z2831" s="29">
        <v>0</v>
      </c>
      <c r="AA2831" s="29">
        <v>0</v>
      </c>
      <c r="AB2831" s="30">
        <v>0</v>
      </c>
      <c r="AC2831" s="19"/>
      <c r="AD2831" s="26">
        <v>0</v>
      </c>
      <c r="AE2831" s="26">
        <v>0</v>
      </c>
      <c r="AF2831" s="27">
        <v>0</v>
      </c>
      <c r="AG2831" s="18"/>
      <c r="AH2831" s="34">
        <v>0</v>
      </c>
      <c r="AI2831" s="34">
        <v>0</v>
      </c>
      <c r="AJ2831" s="34">
        <v>0</v>
      </c>
      <c r="AK2831" s="19"/>
      <c r="AL2831" s="35">
        <v>44106.041666666664</v>
      </c>
      <c r="AM2831" s="16"/>
    </row>
    <row r="2832" spans="1:39" ht="74.25" hidden="1" x14ac:dyDescent="0.25">
      <c r="A2832" s="25" t="s">
        <v>571</v>
      </c>
      <c r="B2832" s="25" t="s">
        <v>1043</v>
      </c>
      <c r="C2832" s="39">
        <v>453608</v>
      </c>
      <c r="D2832" s="25" t="s">
        <v>3097</v>
      </c>
      <c r="E2832" s="25" t="s">
        <v>53</v>
      </c>
      <c r="F2832" s="25" t="s">
        <v>54</v>
      </c>
      <c r="G2832" s="25" t="s">
        <v>289</v>
      </c>
      <c r="H2832" s="25" t="s">
        <v>56</v>
      </c>
      <c r="I2832" s="25" t="s">
        <v>56</v>
      </c>
      <c r="J2832" s="25" t="s">
        <v>1159</v>
      </c>
      <c r="K2832" s="25" t="s">
        <v>65</v>
      </c>
      <c r="L2832" s="25" t="s">
        <v>1045</v>
      </c>
      <c r="M2832" s="25" t="s">
        <v>663</v>
      </c>
      <c r="N2832" s="26">
        <v>1893137.89</v>
      </c>
      <c r="O2832" s="26">
        <v>2020043.89</v>
      </c>
      <c r="P2832" s="27">
        <v>126906</v>
      </c>
      <c r="Q2832" s="28">
        <v>6.7034736703727379E-2</v>
      </c>
      <c r="R2832" s="29">
        <v>7756.92</v>
      </c>
      <c r="S2832" s="29">
        <v>155973.43</v>
      </c>
      <c r="T2832" s="30">
        <v>148216.50999999998</v>
      </c>
      <c r="U2832" s="31">
        <v>19.107649685699993</v>
      </c>
      <c r="V2832" s="26">
        <v>161017.65</v>
      </c>
      <c r="W2832" s="26">
        <v>162030.66</v>
      </c>
      <c r="X2832" s="27">
        <v>1013.0100000000093</v>
      </c>
      <c r="Y2832" s="28">
        <v>6.2912978794561298E-3</v>
      </c>
      <c r="Z2832" s="29">
        <v>0</v>
      </c>
      <c r="AA2832" s="29">
        <v>161.1</v>
      </c>
      <c r="AB2832" s="30">
        <v>161.1</v>
      </c>
      <c r="AC2832" s="19"/>
      <c r="AD2832" s="26">
        <v>1724363.32</v>
      </c>
      <c r="AE2832" s="26">
        <v>1695995.11</v>
      </c>
      <c r="AF2832" s="27">
        <v>-28368.209999999963</v>
      </c>
      <c r="AG2832" s="33">
        <v>-1.6451411179402704E-2</v>
      </c>
      <c r="AH2832" s="34">
        <v>57</v>
      </c>
      <c r="AI2832" s="34">
        <v>91.5</v>
      </c>
      <c r="AJ2832" s="34">
        <v>34.5</v>
      </c>
      <c r="AK2832" s="32">
        <v>0.60526315789473684</v>
      </c>
      <c r="AL2832" s="35">
        <v>44106.041666666664</v>
      </c>
      <c r="AM2832" s="16"/>
    </row>
    <row r="2833" spans="1:39" ht="90.75" hidden="1" x14ac:dyDescent="0.25">
      <c r="A2833" s="25" t="s">
        <v>571</v>
      </c>
      <c r="B2833" s="25" t="s">
        <v>51</v>
      </c>
      <c r="C2833" s="39">
        <v>453609</v>
      </c>
      <c r="D2833" s="25" t="s">
        <v>3121</v>
      </c>
      <c r="E2833" s="25" t="s">
        <v>53</v>
      </c>
      <c r="F2833" s="25" t="s">
        <v>54</v>
      </c>
      <c r="G2833" s="25" t="s">
        <v>79</v>
      </c>
      <c r="H2833" s="25" t="s">
        <v>56</v>
      </c>
      <c r="I2833" s="25" t="s">
        <v>56</v>
      </c>
      <c r="J2833" s="25" t="s">
        <v>3827</v>
      </c>
      <c r="K2833" s="25" t="s">
        <v>65</v>
      </c>
      <c r="L2833" s="25" t="s">
        <v>1247</v>
      </c>
      <c r="M2833" s="25" t="s">
        <v>663</v>
      </c>
      <c r="N2833" s="26">
        <v>1486374.12</v>
      </c>
      <c r="O2833" s="26">
        <v>1483101.92</v>
      </c>
      <c r="P2833" s="27">
        <v>-3272.2000000001863</v>
      </c>
      <c r="Q2833" s="28">
        <v>-2.201464594929967E-3</v>
      </c>
      <c r="R2833" s="29">
        <v>6861.91</v>
      </c>
      <c r="S2833" s="29">
        <v>108325.27</v>
      </c>
      <c r="T2833" s="30">
        <v>101463.36</v>
      </c>
      <c r="U2833" s="31">
        <v>14.786460329558389</v>
      </c>
      <c r="V2833" s="26">
        <v>31124.61</v>
      </c>
      <c r="W2833" s="26">
        <v>40941.279999999999</v>
      </c>
      <c r="X2833" s="27">
        <v>9816.6699999999983</v>
      </c>
      <c r="Y2833" s="28">
        <v>0.31539897206744111</v>
      </c>
      <c r="Z2833" s="29">
        <v>0</v>
      </c>
      <c r="AA2833" s="29">
        <v>1422.28</v>
      </c>
      <c r="AB2833" s="30">
        <v>1422.28</v>
      </c>
      <c r="AC2833" s="19"/>
      <c r="AD2833" s="26">
        <v>1448387.6</v>
      </c>
      <c r="AE2833" s="26">
        <v>1329031.58</v>
      </c>
      <c r="AF2833" s="27">
        <v>-119356.02000000002</v>
      </c>
      <c r="AG2833" s="33">
        <v>-8.2406132170697963E-2</v>
      </c>
      <c r="AH2833" s="34">
        <v>45</v>
      </c>
      <c r="AI2833" s="34">
        <v>172.5</v>
      </c>
      <c r="AJ2833" s="34">
        <v>127.5</v>
      </c>
      <c r="AK2833" s="32">
        <v>2.8333333333333335</v>
      </c>
      <c r="AL2833" s="35">
        <v>44285.041666666664</v>
      </c>
      <c r="AM2833" s="16"/>
    </row>
    <row r="2834" spans="1:39" ht="74.25" hidden="1" x14ac:dyDescent="0.25">
      <c r="A2834" s="25" t="s">
        <v>571</v>
      </c>
      <c r="B2834" s="25" t="s">
        <v>1040</v>
      </c>
      <c r="C2834" s="39">
        <v>453610</v>
      </c>
      <c r="D2834" s="25" t="s">
        <v>3122</v>
      </c>
      <c r="E2834" s="25" t="s">
        <v>53</v>
      </c>
      <c r="F2834" s="25" t="s">
        <v>63</v>
      </c>
      <c r="G2834" s="25" t="s">
        <v>56</v>
      </c>
      <c r="H2834" s="17"/>
      <c r="I2834" s="17"/>
      <c r="J2834" s="25" t="s">
        <v>1159</v>
      </c>
      <c r="K2834" s="25" t="s">
        <v>65</v>
      </c>
      <c r="L2834" s="25" t="s">
        <v>1247</v>
      </c>
      <c r="M2834" s="25" t="s">
        <v>127</v>
      </c>
      <c r="N2834" s="26">
        <v>0</v>
      </c>
      <c r="O2834" s="26">
        <v>0</v>
      </c>
      <c r="P2834" s="27">
        <v>0</v>
      </c>
      <c r="Q2834" s="18"/>
      <c r="R2834" s="29">
        <v>0</v>
      </c>
      <c r="S2834" s="29">
        <v>0</v>
      </c>
      <c r="T2834" s="30">
        <v>0</v>
      </c>
      <c r="U2834" s="19"/>
      <c r="V2834" s="26">
        <v>0</v>
      </c>
      <c r="W2834" s="26">
        <v>0</v>
      </c>
      <c r="X2834" s="27">
        <v>0</v>
      </c>
      <c r="Y2834" s="18"/>
      <c r="Z2834" s="29">
        <v>0</v>
      </c>
      <c r="AA2834" s="29">
        <v>0</v>
      </c>
      <c r="AB2834" s="30">
        <v>0</v>
      </c>
      <c r="AC2834" s="19"/>
      <c r="AD2834" s="26">
        <v>0</v>
      </c>
      <c r="AE2834" s="26">
        <v>0</v>
      </c>
      <c r="AF2834" s="27">
        <v>0</v>
      </c>
      <c r="AG2834" s="18"/>
      <c r="AH2834" s="34">
        <v>0</v>
      </c>
      <c r="AI2834" s="34">
        <v>0</v>
      </c>
      <c r="AJ2834" s="34">
        <v>0</v>
      </c>
      <c r="AK2834" s="19"/>
      <c r="AL2834" s="35">
        <v>43774.041655092595</v>
      </c>
      <c r="AM2834" s="16"/>
    </row>
    <row r="2835" spans="1:39" ht="49.5" hidden="1" x14ac:dyDescent="0.25">
      <c r="A2835" s="25" t="s">
        <v>571</v>
      </c>
      <c r="B2835" s="25" t="s">
        <v>1040</v>
      </c>
      <c r="C2835" s="39">
        <v>453611</v>
      </c>
      <c r="D2835" s="25" t="s">
        <v>2886</v>
      </c>
      <c r="E2835" s="25" t="s">
        <v>53</v>
      </c>
      <c r="F2835" s="25" t="s">
        <v>54</v>
      </c>
      <c r="G2835" s="25" t="s">
        <v>289</v>
      </c>
      <c r="H2835" s="17"/>
      <c r="I2835" s="17"/>
      <c r="J2835" s="25" t="s">
        <v>576</v>
      </c>
      <c r="K2835" s="25" t="s">
        <v>65</v>
      </c>
      <c r="L2835" s="25" t="s">
        <v>611</v>
      </c>
      <c r="M2835" s="25" t="s">
        <v>2737</v>
      </c>
      <c r="N2835" s="26">
        <v>201796</v>
      </c>
      <c r="O2835" s="26">
        <v>92999.43</v>
      </c>
      <c r="P2835" s="27">
        <v>-108796.57</v>
      </c>
      <c r="Q2835" s="28">
        <v>-0.53914136058197393</v>
      </c>
      <c r="R2835" s="29">
        <v>99240</v>
      </c>
      <c r="S2835" s="29">
        <v>47618.09</v>
      </c>
      <c r="T2835" s="30">
        <v>-51621.91</v>
      </c>
      <c r="U2835" s="31">
        <v>-0.52017241031841999</v>
      </c>
      <c r="V2835" s="26">
        <v>41066</v>
      </c>
      <c r="W2835" s="26">
        <v>24738.41</v>
      </c>
      <c r="X2835" s="27">
        <v>-16327.59</v>
      </c>
      <c r="Y2835" s="28">
        <v>-0.39759387327716361</v>
      </c>
      <c r="Z2835" s="29">
        <v>38608</v>
      </c>
      <c r="AA2835" s="29">
        <v>12522</v>
      </c>
      <c r="AB2835" s="30">
        <v>-26086</v>
      </c>
      <c r="AC2835" s="32">
        <v>-0.67566307501036049</v>
      </c>
      <c r="AD2835" s="26">
        <v>22882</v>
      </c>
      <c r="AE2835" s="26">
        <v>8120.93</v>
      </c>
      <c r="AF2835" s="27">
        <v>-14761.07</v>
      </c>
      <c r="AG2835" s="33">
        <v>-0.64509527139236078</v>
      </c>
      <c r="AH2835" s="34">
        <v>1044.8</v>
      </c>
      <c r="AI2835" s="34">
        <v>667</v>
      </c>
      <c r="AJ2835" s="34">
        <v>-377.79999999999995</v>
      </c>
      <c r="AK2835" s="32">
        <v>-0.36160030627871359</v>
      </c>
      <c r="AL2835" s="35">
        <v>43774.041655092595</v>
      </c>
      <c r="AM2835" s="16"/>
    </row>
    <row r="2836" spans="1:39" ht="49.5" hidden="1" x14ac:dyDescent="0.25">
      <c r="A2836" s="25" t="s">
        <v>571</v>
      </c>
      <c r="B2836" s="25" t="s">
        <v>1040</v>
      </c>
      <c r="C2836" s="39">
        <v>453612</v>
      </c>
      <c r="D2836" s="25" t="s">
        <v>3072</v>
      </c>
      <c r="E2836" s="25" t="s">
        <v>53</v>
      </c>
      <c r="F2836" s="25" t="s">
        <v>54</v>
      </c>
      <c r="G2836" s="25" t="s">
        <v>289</v>
      </c>
      <c r="H2836" s="17"/>
      <c r="I2836" s="17"/>
      <c r="J2836" s="25" t="s">
        <v>576</v>
      </c>
      <c r="K2836" s="25" t="s">
        <v>65</v>
      </c>
      <c r="L2836" s="25" t="s">
        <v>611</v>
      </c>
      <c r="M2836" s="25" t="s">
        <v>2737</v>
      </c>
      <c r="N2836" s="26">
        <v>145896</v>
      </c>
      <c r="O2836" s="26">
        <v>171105.28</v>
      </c>
      <c r="P2836" s="27">
        <v>25209.279999999999</v>
      </c>
      <c r="Q2836" s="28">
        <v>0.17278938421889564</v>
      </c>
      <c r="R2836" s="29">
        <v>67619</v>
      </c>
      <c r="S2836" s="29">
        <v>85171.26</v>
      </c>
      <c r="T2836" s="30">
        <v>17552.259999999995</v>
      </c>
      <c r="U2836" s="31">
        <v>0.25957585885623857</v>
      </c>
      <c r="V2836" s="26">
        <v>38692</v>
      </c>
      <c r="W2836" s="26">
        <v>44144.99</v>
      </c>
      <c r="X2836" s="27">
        <v>5452.989999999998</v>
      </c>
      <c r="Y2836" s="28">
        <v>0.14093326785898888</v>
      </c>
      <c r="Z2836" s="29">
        <v>27077</v>
      </c>
      <c r="AA2836" s="29">
        <v>32146</v>
      </c>
      <c r="AB2836" s="30">
        <v>5069</v>
      </c>
      <c r="AC2836" s="32">
        <v>0.18720685452598146</v>
      </c>
      <c r="AD2836" s="26">
        <v>12508</v>
      </c>
      <c r="AE2836" s="26">
        <v>9643.0300000000007</v>
      </c>
      <c r="AF2836" s="27">
        <v>-2864.9699999999993</v>
      </c>
      <c r="AG2836" s="33">
        <v>-0.22905100735529257</v>
      </c>
      <c r="AH2836" s="34">
        <v>809.9</v>
      </c>
      <c r="AI2836" s="34">
        <v>1160</v>
      </c>
      <c r="AJ2836" s="34">
        <v>350.1</v>
      </c>
      <c r="AK2836" s="32">
        <v>0.4322755895789604</v>
      </c>
      <c r="AL2836" s="35">
        <v>43803.041655092595</v>
      </c>
      <c r="AM2836" s="16"/>
    </row>
    <row r="2837" spans="1:39" ht="41.25" hidden="1" x14ac:dyDescent="0.25">
      <c r="A2837" s="25" t="s">
        <v>571</v>
      </c>
      <c r="B2837" s="25" t="s">
        <v>1040</v>
      </c>
      <c r="C2837" s="39">
        <v>453613</v>
      </c>
      <c r="D2837" s="25" t="s">
        <v>3105</v>
      </c>
      <c r="E2837" s="25" t="s">
        <v>53</v>
      </c>
      <c r="F2837" s="25" t="s">
        <v>54</v>
      </c>
      <c r="G2837" s="25" t="s">
        <v>289</v>
      </c>
      <c r="H2837" s="17"/>
      <c r="I2837" s="17"/>
      <c r="J2837" s="25" t="s">
        <v>576</v>
      </c>
      <c r="K2837" s="25" t="s">
        <v>65</v>
      </c>
      <c r="L2837" s="25" t="s">
        <v>611</v>
      </c>
      <c r="M2837" s="25" t="s">
        <v>639</v>
      </c>
      <c r="N2837" s="26">
        <v>72142</v>
      </c>
      <c r="O2837" s="26">
        <v>23627.57</v>
      </c>
      <c r="P2837" s="27">
        <v>-48514.43</v>
      </c>
      <c r="Q2837" s="28">
        <v>-0.67248523744836575</v>
      </c>
      <c r="R2837" s="29">
        <v>26665</v>
      </c>
      <c r="S2837" s="29">
        <v>111.22</v>
      </c>
      <c r="T2837" s="30">
        <v>-26553.78</v>
      </c>
      <c r="U2837" s="31">
        <v>-0.99582898931183195</v>
      </c>
      <c r="V2837" s="26">
        <v>20717</v>
      </c>
      <c r="W2837" s="26">
        <v>20482.21</v>
      </c>
      <c r="X2837" s="27">
        <v>-234.79000000000087</v>
      </c>
      <c r="Y2837" s="28">
        <v>-1.1333204614567789E-2</v>
      </c>
      <c r="Z2837" s="29">
        <v>10476</v>
      </c>
      <c r="AA2837" s="29">
        <v>2295.7800000000002</v>
      </c>
      <c r="AB2837" s="30">
        <v>-8180.2199999999993</v>
      </c>
      <c r="AC2837" s="32">
        <v>-0.7808533791523482</v>
      </c>
      <c r="AD2837" s="26">
        <v>14284</v>
      </c>
      <c r="AE2837" s="26">
        <v>738.36</v>
      </c>
      <c r="AF2837" s="27">
        <v>-13545.64</v>
      </c>
      <c r="AG2837" s="33">
        <v>-0.94830859703164372</v>
      </c>
      <c r="AH2837" s="34">
        <v>343.4</v>
      </c>
      <c r="AI2837" s="34">
        <v>425</v>
      </c>
      <c r="AJ2837" s="34">
        <v>81.600000000000023</v>
      </c>
      <c r="AK2837" s="32">
        <v>0.2376237623762377</v>
      </c>
      <c r="AL2837" s="35">
        <v>43567.041655092595</v>
      </c>
      <c r="AM2837" s="16"/>
    </row>
    <row r="2838" spans="1:39" ht="33" hidden="1" x14ac:dyDescent="0.25">
      <c r="A2838" s="25" t="s">
        <v>571</v>
      </c>
      <c r="B2838" s="25" t="s">
        <v>1040</v>
      </c>
      <c r="C2838" s="39">
        <v>453614</v>
      </c>
      <c r="D2838" s="25" t="s">
        <v>3080</v>
      </c>
      <c r="E2838" s="25" t="s">
        <v>53</v>
      </c>
      <c r="F2838" s="25" t="s">
        <v>54</v>
      </c>
      <c r="G2838" s="25" t="s">
        <v>90</v>
      </c>
      <c r="H2838" s="17"/>
      <c r="I2838" s="17"/>
      <c r="J2838" s="25" t="s">
        <v>576</v>
      </c>
      <c r="K2838" s="25" t="s">
        <v>65</v>
      </c>
      <c r="L2838" s="25" t="s">
        <v>577</v>
      </c>
      <c r="M2838" s="25" t="s">
        <v>613</v>
      </c>
      <c r="N2838" s="26">
        <v>82820</v>
      </c>
      <c r="O2838" s="26">
        <v>80853.45</v>
      </c>
      <c r="P2838" s="27">
        <v>-1966.5500000000029</v>
      </c>
      <c r="Q2838" s="28">
        <v>-2.3744868389277987E-2</v>
      </c>
      <c r="R2838" s="29">
        <v>17994</v>
      </c>
      <c r="S2838" s="29">
        <v>1396.35</v>
      </c>
      <c r="T2838" s="30">
        <v>-16597.650000000001</v>
      </c>
      <c r="U2838" s="31">
        <v>-0.92239913304434817</v>
      </c>
      <c r="V2838" s="26">
        <v>52892</v>
      </c>
      <c r="W2838" s="26">
        <v>50520.17</v>
      </c>
      <c r="X2838" s="27">
        <v>-2371.8300000000017</v>
      </c>
      <c r="Y2838" s="28">
        <v>-4.4842887393178585E-2</v>
      </c>
      <c r="Z2838" s="29">
        <v>9458</v>
      </c>
      <c r="AA2838" s="29">
        <v>7449.4</v>
      </c>
      <c r="AB2838" s="30">
        <v>-2008.6000000000004</v>
      </c>
      <c r="AC2838" s="32">
        <v>-0.21237048001691694</v>
      </c>
      <c r="AD2838" s="26">
        <v>2476</v>
      </c>
      <c r="AE2838" s="26">
        <v>17454.32</v>
      </c>
      <c r="AF2838" s="27">
        <v>14978.32</v>
      </c>
      <c r="AG2838" s="33">
        <v>6.049402261712439</v>
      </c>
      <c r="AH2838" s="34">
        <v>108</v>
      </c>
      <c r="AI2838" s="34">
        <v>57.5</v>
      </c>
      <c r="AJ2838" s="34">
        <v>-50.5</v>
      </c>
      <c r="AK2838" s="32">
        <v>-0.46759259259259262</v>
      </c>
      <c r="AL2838" s="35">
        <v>43632.041655092595</v>
      </c>
      <c r="AM2838" s="16"/>
    </row>
    <row r="2839" spans="1:39" ht="66" hidden="1" x14ac:dyDescent="0.25">
      <c r="A2839" s="25" t="s">
        <v>571</v>
      </c>
      <c r="B2839" s="25" t="s">
        <v>1040</v>
      </c>
      <c r="C2839" s="39">
        <v>453615</v>
      </c>
      <c r="D2839" s="25" t="s">
        <v>3181</v>
      </c>
      <c r="E2839" s="25" t="s">
        <v>53</v>
      </c>
      <c r="F2839" s="25" t="s">
        <v>54</v>
      </c>
      <c r="G2839" s="25" t="s">
        <v>289</v>
      </c>
      <c r="H2839" s="17"/>
      <c r="I2839" s="17"/>
      <c r="J2839" s="25" t="s">
        <v>357</v>
      </c>
      <c r="K2839" s="25" t="s">
        <v>65</v>
      </c>
      <c r="L2839" s="25" t="s">
        <v>357</v>
      </c>
      <c r="M2839" s="25" t="s">
        <v>67</v>
      </c>
      <c r="N2839" s="26">
        <v>45952</v>
      </c>
      <c r="O2839" s="26">
        <v>19418.45</v>
      </c>
      <c r="P2839" s="27">
        <v>-26533.55</v>
      </c>
      <c r="Q2839" s="28">
        <v>-0.57741882834261837</v>
      </c>
      <c r="R2839" s="29">
        <v>7901</v>
      </c>
      <c r="S2839" s="29">
        <v>0</v>
      </c>
      <c r="T2839" s="30">
        <v>-7901</v>
      </c>
      <c r="U2839" s="31">
        <v>-1</v>
      </c>
      <c r="V2839" s="26">
        <v>15582</v>
      </c>
      <c r="W2839" s="26">
        <v>0</v>
      </c>
      <c r="X2839" s="27">
        <v>-15582</v>
      </c>
      <c r="Y2839" s="28">
        <v>-1</v>
      </c>
      <c r="Z2839" s="29">
        <v>3410</v>
      </c>
      <c r="AA2839" s="29">
        <v>0</v>
      </c>
      <c r="AB2839" s="30">
        <v>-3410</v>
      </c>
      <c r="AC2839" s="32">
        <v>-1</v>
      </c>
      <c r="AD2839" s="26">
        <v>19059</v>
      </c>
      <c r="AE2839" s="26">
        <v>0</v>
      </c>
      <c r="AF2839" s="27">
        <v>-19059</v>
      </c>
      <c r="AG2839" s="33">
        <v>-1</v>
      </c>
      <c r="AH2839" s="34">
        <v>0</v>
      </c>
      <c r="AI2839" s="34">
        <v>0</v>
      </c>
      <c r="AJ2839" s="34">
        <v>0</v>
      </c>
      <c r="AK2839" s="19"/>
      <c r="AL2839" s="35">
        <v>43525.041655092595</v>
      </c>
      <c r="AM2839" s="16"/>
    </row>
    <row r="2840" spans="1:39" ht="24.75" hidden="1" x14ac:dyDescent="0.25">
      <c r="A2840" s="25" t="s">
        <v>571</v>
      </c>
      <c r="B2840" s="25" t="s">
        <v>1043</v>
      </c>
      <c r="C2840" s="39">
        <v>453621</v>
      </c>
      <c r="D2840" s="25" t="s">
        <v>3435</v>
      </c>
      <c r="E2840" s="25" t="s">
        <v>53</v>
      </c>
      <c r="F2840" s="25" t="s">
        <v>54</v>
      </c>
      <c r="G2840" s="25" t="s">
        <v>289</v>
      </c>
      <c r="H2840" s="17"/>
      <c r="I2840" s="17"/>
      <c r="J2840" s="25" t="s">
        <v>85</v>
      </c>
      <c r="K2840" s="25" t="s">
        <v>65</v>
      </c>
      <c r="L2840" s="25" t="s">
        <v>1045</v>
      </c>
      <c r="M2840" s="25" t="s">
        <v>663</v>
      </c>
      <c r="N2840" s="26">
        <v>114427.74</v>
      </c>
      <c r="O2840" s="26">
        <v>120991.19</v>
      </c>
      <c r="P2840" s="27">
        <v>6563.4499999999971</v>
      </c>
      <c r="Q2840" s="28">
        <v>5.7358906153350549E-2</v>
      </c>
      <c r="R2840" s="29">
        <v>10413.58</v>
      </c>
      <c r="S2840" s="29">
        <v>19568.759999999998</v>
      </c>
      <c r="T2840" s="30">
        <v>9155.1799999999985</v>
      </c>
      <c r="U2840" s="31">
        <v>0.87915779203693623</v>
      </c>
      <c r="V2840" s="26">
        <v>521.48</v>
      </c>
      <c r="W2840" s="26">
        <v>0</v>
      </c>
      <c r="X2840" s="27">
        <v>-521.48</v>
      </c>
      <c r="Y2840" s="28">
        <v>-1</v>
      </c>
      <c r="Z2840" s="29">
        <v>361.32</v>
      </c>
      <c r="AA2840" s="29">
        <v>835</v>
      </c>
      <c r="AB2840" s="30">
        <v>473.68</v>
      </c>
      <c r="AC2840" s="32">
        <v>1.3109708845344847</v>
      </c>
      <c r="AD2840" s="26">
        <v>103131.36</v>
      </c>
      <c r="AE2840" s="26">
        <v>88642</v>
      </c>
      <c r="AF2840" s="27">
        <v>-14489.36</v>
      </c>
      <c r="AG2840" s="33">
        <v>-0.14049422018675989</v>
      </c>
      <c r="AH2840" s="34">
        <v>86.199999999999989</v>
      </c>
      <c r="AI2840" s="34">
        <v>108</v>
      </c>
      <c r="AJ2840" s="34">
        <v>21.800000000000011</v>
      </c>
      <c r="AK2840" s="32">
        <v>0.25290023201856165</v>
      </c>
      <c r="AL2840" s="35">
        <v>44026.041666666664</v>
      </c>
      <c r="AM2840" s="16"/>
    </row>
    <row r="2841" spans="1:39" ht="33" hidden="1" x14ac:dyDescent="0.25">
      <c r="A2841" s="25" t="s">
        <v>571</v>
      </c>
      <c r="B2841" s="25" t="s">
        <v>1040</v>
      </c>
      <c r="C2841" s="39">
        <v>453625</v>
      </c>
      <c r="D2841" s="25" t="s">
        <v>3184</v>
      </c>
      <c r="E2841" s="25" t="s">
        <v>53</v>
      </c>
      <c r="F2841" s="25" t="s">
        <v>54</v>
      </c>
      <c r="G2841" s="25" t="s">
        <v>289</v>
      </c>
      <c r="H2841" s="17"/>
      <c r="I2841" s="17"/>
      <c r="J2841" s="25" t="s">
        <v>2779</v>
      </c>
      <c r="K2841" s="25" t="s">
        <v>65</v>
      </c>
      <c r="L2841" s="25" t="s">
        <v>586</v>
      </c>
      <c r="M2841" s="25" t="s">
        <v>67</v>
      </c>
      <c r="N2841" s="26">
        <v>74130.679999999993</v>
      </c>
      <c r="O2841" s="26">
        <v>47679.81</v>
      </c>
      <c r="P2841" s="27">
        <v>-26450.869999999995</v>
      </c>
      <c r="Q2841" s="28">
        <v>-0.35681407482030381</v>
      </c>
      <c r="R2841" s="29">
        <v>11671.35</v>
      </c>
      <c r="S2841" s="29">
        <v>1431.89</v>
      </c>
      <c r="T2841" s="30">
        <v>-10239.460000000001</v>
      </c>
      <c r="U2841" s="31">
        <v>-0.87731582036353983</v>
      </c>
      <c r="V2841" s="26">
        <v>36279.74</v>
      </c>
      <c r="W2841" s="26">
        <v>28614.32</v>
      </c>
      <c r="X2841" s="27">
        <v>-7665.4199999999983</v>
      </c>
      <c r="Y2841" s="28">
        <v>-0.21128651969391177</v>
      </c>
      <c r="Z2841" s="29">
        <v>4128.8999999999996</v>
      </c>
      <c r="AA2841" s="29">
        <v>0</v>
      </c>
      <c r="AB2841" s="30">
        <v>-4128.8999999999996</v>
      </c>
      <c r="AC2841" s="32">
        <v>-1</v>
      </c>
      <c r="AD2841" s="26">
        <v>18040.650000000001</v>
      </c>
      <c r="AE2841" s="26">
        <v>2102.17</v>
      </c>
      <c r="AF2841" s="27">
        <v>-15938.480000000001</v>
      </c>
      <c r="AG2841" s="33">
        <v>-0.88347592797377039</v>
      </c>
      <c r="AH2841" s="34">
        <v>172.5</v>
      </c>
      <c r="AI2841" s="34">
        <v>133.75</v>
      </c>
      <c r="AJ2841" s="34">
        <v>-38.75</v>
      </c>
      <c r="AK2841" s="32">
        <v>-0.22463768115942029</v>
      </c>
      <c r="AL2841" s="35">
        <v>43749.041655092595</v>
      </c>
      <c r="AM2841" s="16"/>
    </row>
    <row r="2842" spans="1:39" ht="90.75" hidden="1" x14ac:dyDescent="0.25">
      <c r="A2842" s="25" t="s">
        <v>571</v>
      </c>
      <c r="B2842" s="25" t="s">
        <v>1136</v>
      </c>
      <c r="C2842" s="39">
        <v>453630</v>
      </c>
      <c r="D2842" s="25" t="s">
        <v>3429</v>
      </c>
      <c r="E2842" s="25" t="s">
        <v>53</v>
      </c>
      <c r="F2842" s="25" t="s">
        <v>54</v>
      </c>
      <c r="G2842" s="25" t="s">
        <v>112</v>
      </c>
      <c r="H2842" s="25" t="s">
        <v>56</v>
      </c>
      <c r="I2842" s="25" t="s">
        <v>56</v>
      </c>
      <c r="J2842" s="25" t="s">
        <v>3827</v>
      </c>
      <c r="K2842" s="25" t="s">
        <v>65</v>
      </c>
      <c r="L2842" s="25" t="s">
        <v>1247</v>
      </c>
      <c r="M2842" s="25" t="s">
        <v>663</v>
      </c>
      <c r="N2842" s="26">
        <v>153810.09</v>
      </c>
      <c r="O2842" s="26">
        <v>182296.74</v>
      </c>
      <c r="P2842" s="27">
        <v>28486.649999999994</v>
      </c>
      <c r="Q2842" s="28">
        <v>0.18520664021456587</v>
      </c>
      <c r="R2842" s="29">
        <v>7756.92</v>
      </c>
      <c r="S2842" s="29">
        <v>14683.73</v>
      </c>
      <c r="T2842" s="30">
        <v>6926.8099999999995</v>
      </c>
      <c r="U2842" s="31">
        <v>0.89298458666584157</v>
      </c>
      <c r="V2842" s="26">
        <v>8429.85</v>
      </c>
      <c r="W2842" s="26">
        <v>5053.3599999999997</v>
      </c>
      <c r="X2842" s="27">
        <v>-3376.4900000000007</v>
      </c>
      <c r="Y2842" s="28">
        <v>-0.40053974863135172</v>
      </c>
      <c r="Z2842" s="29">
        <v>0</v>
      </c>
      <c r="AA2842" s="29">
        <v>304</v>
      </c>
      <c r="AB2842" s="30">
        <v>304</v>
      </c>
      <c r="AC2842" s="19"/>
      <c r="AD2842" s="26">
        <v>137623.32</v>
      </c>
      <c r="AE2842" s="26">
        <v>152638.75</v>
      </c>
      <c r="AF2842" s="27">
        <v>15015.429999999993</v>
      </c>
      <c r="AG2842" s="33">
        <v>0.10910527372831866</v>
      </c>
      <c r="AH2842" s="34">
        <v>57</v>
      </c>
      <c r="AI2842" s="34">
        <v>87.65</v>
      </c>
      <c r="AJ2842" s="34">
        <v>30.650000000000006</v>
      </c>
      <c r="AK2842" s="32">
        <v>0.53771929824561415</v>
      </c>
      <c r="AL2842" s="35">
        <v>44643.041666666664</v>
      </c>
      <c r="AM2842" s="16"/>
    </row>
    <row r="2843" spans="1:39" ht="66" hidden="1" x14ac:dyDescent="0.25">
      <c r="A2843" s="25" t="s">
        <v>571</v>
      </c>
      <c r="B2843" s="25" t="s">
        <v>1040</v>
      </c>
      <c r="C2843" s="39">
        <v>453631</v>
      </c>
      <c r="D2843" s="25" t="s">
        <v>3159</v>
      </c>
      <c r="E2843" s="25" t="s">
        <v>53</v>
      </c>
      <c r="F2843" s="25" t="s">
        <v>54</v>
      </c>
      <c r="G2843" s="25" t="s">
        <v>289</v>
      </c>
      <c r="H2843" s="17"/>
      <c r="I2843" s="17"/>
      <c r="J2843" s="25" t="s">
        <v>70</v>
      </c>
      <c r="K2843" s="25" t="s">
        <v>65</v>
      </c>
      <c r="L2843" s="25" t="s">
        <v>589</v>
      </c>
      <c r="M2843" s="25" t="s">
        <v>67</v>
      </c>
      <c r="N2843" s="26">
        <v>82372.399999999994</v>
      </c>
      <c r="O2843" s="26">
        <v>71827.92</v>
      </c>
      <c r="P2843" s="27">
        <v>-10544.479999999996</v>
      </c>
      <c r="Q2843" s="28">
        <v>-0.1280098673827641</v>
      </c>
      <c r="R2843" s="29">
        <v>14919.87</v>
      </c>
      <c r="S2843" s="29">
        <v>11954.31</v>
      </c>
      <c r="T2843" s="30">
        <v>-2965.5600000000013</v>
      </c>
      <c r="U2843" s="31">
        <v>-0.19876580694067716</v>
      </c>
      <c r="V2843" s="26">
        <v>45508.22</v>
      </c>
      <c r="W2843" s="26">
        <v>40984.25</v>
      </c>
      <c r="X2843" s="27">
        <v>-4523.9700000000012</v>
      </c>
      <c r="Y2843" s="28">
        <v>-9.9409952751393069E-2</v>
      </c>
      <c r="Z2843" s="29">
        <v>3534.3</v>
      </c>
      <c r="AA2843" s="29">
        <v>2455</v>
      </c>
      <c r="AB2843" s="30">
        <v>-1079.3000000000002</v>
      </c>
      <c r="AC2843" s="32">
        <v>-0.30537871714342307</v>
      </c>
      <c r="AD2843" s="26">
        <v>14245.84</v>
      </c>
      <c r="AE2843" s="26">
        <v>11912.38</v>
      </c>
      <c r="AF2843" s="27">
        <v>-2333.4600000000009</v>
      </c>
      <c r="AG2843" s="33">
        <v>-0.16379939687656192</v>
      </c>
      <c r="AH2843" s="34">
        <v>214</v>
      </c>
      <c r="AI2843" s="34">
        <v>188.75</v>
      </c>
      <c r="AJ2843" s="34">
        <v>-25.25</v>
      </c>
      <c r="AK2843" s="32">
        <v>-0.11799065420560748</v>
      </c>
      <c r="AL2843" s="35">
        <v>43803.041655092595</v>
      </c>
      <c r="AM2843" s="16"/>
    </row>
    <row r="2844" spans="1:39" ht="33" hidden="1" x14ac:dyDescent="0.25">
      <c r="A2844" s="25" t="s">
        <v>571</v>
      </c>
      <c r="B2844" s="25" t="s">
        <v>51</v>
      </c>
      <c r="C2844" s="39">
        <v>453634</v>
      </c>
      <c r="D2844" s="25" t="s">
        <v>3196</v>
      </c>
      <c r="E2844" s="25" t="s">
        <v>53</v>
      </c>
      <c r="F2844" s="25" t="s">
        <v>54</v>
      </c>
      <c r="G2844" s="25" t="s">
        <v>79</v>
      </c>
      <c r="H2844" s="25" t="s">
        <v>56</v>
      </c>
      <c r="I2844" s="25" t="s">
        <v>56</v>
      </c>
      <c r="J2844" s="25" t="s">
        <v>85</v>
      </c>
      <c r="K2844" s="25" t="s">
        <v>65</v>
      </c>
      <c r="L2844" s="25" t="s">
        <v>600</v>
      </c>
      <c r="M2844" s="25" t="s">
        <v>582</v>
      </c>
      <c r="N2844" s="26">
        <v>121109.4</v>
      </c>
      <c r="O2844" s="26">
        <v>110400.86</v>
      </c>
      <c r="P2844" s="27">
        <v>-10708.539999999994</v>
      </c>
      <c r="Q2844" s="28">
        <v>-8.8420386856841782E-2</v>
      </c>
      <c r="R2844" s="29">
        <v>11177.31</v>
      </c>
      <c r="S2844" s="29">
        <v>16449.78</v>
      </c>
      <c r="T2844" s="30">
        <v>5272.4699999999993</v>
      </c>
      <c r="U2844" s="31">
        <v>0.47171188774400991</v>
      </c>
      <c r="V2844" s="26">
        <v>1619.82</v>
      </c>
      <c r="W2844" s="26">
        <v>1200.6199999999999</v>
      </c>
      <c r="X2844" s="27">
        <v>-419.20000000000005</v>
      </c>
      <c r="Y2844" s="28">
        <v>-0.2587941870084331</v>
      </c>
      <c r="Z2844" s="29">
        <v>795.03</v>
      </c>
      <c r="AA2844" s="29">
        <v>1605</v>
      </c>
      <c r="AB2844" s="30">
        <v>809.97</v>
      </c>
      <c r="AC2844" s="32">
        <v>1.0187917437077847</v>
      </c>
      <c r="AD2844" s="26">
        <v>107517.24</v>
      </c>
      <c r="AE2844" s="26">
        <v>80762</v>
      </c>
      <c r="AF2844" s="27">
        <v>-26755.240000000005</v>
      </c>
      <c r="AG2844" s="33">
        <v>-0.24884604552721037</v>
      </c>
      <c r="AH2844" s="34">
        <v>68.319999999999993</v>
      </c>
      <c r="AI2844" s="34">
        <v>92</v>
      </c>
      <c r="AJ2844" s="34">
        <v>23.680000000000007</v>
      </c>
      <c r="AK2844" s="32">
        <v>0.34660421545667458</v>
      </c>
      <c r="AL2844" s="35">
        <v>44313</v>
      </c>
      <c r="AM2844" s="16"/>
    </row>
    <row r="2845" spans="1:39" ht="115.5" hidden="1" x14ac:dyDescent="0.25">
      <c r="A2845" s="25" t="s">
        <v>571</v>
      </c>
      <c r="B2845" s="25" t="s">
        <v>1043</v>
      </c>
      <c r="C2845" s="39">
        <v>453636</v>
      </c>
      <c r="D2845" s="25" t="s">
        <v>2901</v>
      </c>
      <c r="E2845" s="25" t="s">
        <v>53</v>
      </c>
      <c r="F2845" s="25" t="s">
        <v>54</v>
      </c>
      <c r="G2845" s="25" t="s">
        <v>289</v>
      </c>
      <c r="H2845" s="17"/>
      <c r="I2845" s="17"/>
      <c r="J2845" s="25" t="s">
        <v>1159</v>
      </c>
      <c r="K2845" s="25" t="s">
        <v>65</v>
      </c>
      <c r="L2845" s="25" t="s">
        <v>1045</v>
      </c>
      <c r="M2845" s="25" t="s">
        <v>663</v>
      </c>
      <c r="N2845" s="26">
        <v>297476.26</v>
      </c>
      <c r="O2845" s="26">
        <v>311333.21000000002</v>
      </c>
      <c r="P2845" s="27">
        <v>13856.950000000012</v>
      </c>
      <c r="Q2845" s="28">
        <v>4.6581700334675485E-2</v>
      </c>
      <c r="R2845" s="29">
        <v>7756.92</v>
      </c>
      <c r="S2845" s="29">
        <v>25508.65</v>
      </c>
      <c r="T2845" s="30">
        <v>17751.730000000003</v>
      </c>
      <c r="U2845" s="31">
        <v>2.2885023952806014</v>
      </c>
      <c r="V2845" s="26">
        <v>24138.7</v>
      </c>
      <c r="W2845" s="26">
        <v>22906.54</v>
      </c>
      <c r="X2845" s="27">
        <v>-1232.1599999999999</v>
      </c>
      <c r="Y2845" s="28">
        <v>-5.1045002423494218E-2</v>
      </c>
      <c r="Z2845" s="29">
        <v>0</v>
      </c>
      <c r="AA2845" s="29">
        <v>0</v>
      </c>
      <c r="AB2845" s="30">
        <v>0</v>
      </c>
      <c r="AC2845" s="19"/>
      <c r="AD2845" s="26">
        <v>265580.64</v>
      </c>
      <c r="AE2845" s="26">
        <v>259089.57</v>
      </c>
      <c r="AF2845" s="27">
        <v>-6491.070000000007</v>
      </c>
      <c r="AG2845" s="33">
        <v>-2.4441051124810931E-2</v>
      </c>
      <c r="AH2845" s="34">
        <v>57</v>
      </c>
      <c r="AI2845" s="34">
        <v>42</v>
      </c>
      <c r="AJ2845" s="34">
        <v>-15</v>
      </c>
      <c r="AK2845" s="32">
        <v>-0.26315789473684209</v>
      </c>
      <c r="AL2845" s="35">
        <v>43930.041666666664</v>
      </c>
      <c r="AM2845" s="16"/>
    </row>
    <row r="2846" spans="1:39" ht="90.75" hidden="1" x14ac:dyDescent="0.25">
      <c r="A2846" s="25" t="s">
        <v>571</v>
      </c>
      <c r="B2846" s="25" t="s">
        <v>1043</v>
      </c>
      <c r="C2846" s="39">
        <v>453637</v>
      </c>
      <c r="D2846" s="25" t="s">
        <v>3111</v>
      </c>
      <c r="E2846" s="25" t="s">
        <v>53</v>
      </c>
      <c r="F2846" s="25" t="s">
        <v>54</v>
      </c>
      <c r="G2846" s="25" t="s">
        <v>289</v>
      </c>
      <c r="H2846" s="25" t="s">
        <v>56</v>
      </c>
      <c r="I2846" s="25" t="s">
        <v>56</v>
      </c>
      <c r="J2846" s="25" t="s">
        <v>64</v>
      </c>
      <c r="K2846" s="25" t="s">
        <v>65</v>
      </c>
      <c r="L2846" s="25" t="s">
        <v>1045</v>
      </c>
      <c r="M2846" s="25" t="s">
        <v>574</v>
      </c>
      <c r="N2846" s="26">
        <v>29450.12</v>
      </c>
      <c r="O2846" s="26">
        <v>44442.04</v>
      </c>
      <c r="P2846" s="27">
        <v>14991.920000000002</v>
      </c>
      <c r="Q2846" s="28">
        <v>0.50906142317926051</v>
      </c>
      <c r="R2846" s="29">
        <v>9220.24</v>
      </c>
      <c r="S2846" s="29">
        <v>4107.5600000000004</v>
      </c>
      <c r="T2846" s="30">
        <v>-5112.6799999999994</v>
      </c>
      <c r="U2846" s="31">
        <v>-0.55450617337509644</v>
      </c>
      <c r="V2846" s="26">
        <v>6612.92</v>
      </c>
      <c r="W2846" s="26">
        <v>7293.95</v>
      </c>
      <c r="X2846" s="27">
        <v>681.02999999999975</v>
      </c>
      <c r="Y2846" s="28">
        <v>0.10298476316060072</v>
      </c>
      <c r="Z2846" s="29">
        <v>1562</v>
      </c>
      <c r="AA2846" s="29">
        <v>0</v>
      </c>
      <c r="AB2846" s="30">
        <v>-1562</v>
      </c>
      <c r="AC2846" s="32">
        <v>-1</v>
      </c>
      <c r="AD2846" s="26">
        <v>12054.96</v>
      </c>
      <c r="AE2846" s="26">
        <v>33040.53</v>
      </c>
      <c r="AF2846" s="27">
        <v>20985.57</v>
      </c>
      <c r="AG2846" s="33">
        <v>1.7408245236815387</v>
      </c>
      <c r="AH2846" s="34">
        <v>117.72999999999999</v>
      </c>
      <c r="AI2846" s="34">
        <v>16</v>
      </c>
      <c r="AJ2846" s="34">
        <v>-101.72999999999999</v>
      </c>
      <c r="AK2846" s="32">
        <v>-0.86409581245222122</v>
      </c>
      <c r="AL2846" s="35">
        <v>43887.041655092595</v>
      </c>
      <c r="AM2846" s="16"/>
    </row>
    <row r="2847" spans="1:39" ht="49.5" hidden="1" x14ac:dyDescent="0.25">
      <c r="A2847" s="25" t="s">
        <v>571</v>
      </c>
      <c r="B2847" s="25" t="s">
        <v>1043</v>
      </c>
      <c r="C2847" s="39">
        <v>453640</v>
      </c>
      <c r="D2847" s="25" t="s">
        <v>3201</v>
      </c>
      <c r="E2847" s="25" t="s">
        <v>53</v>
      </c>
      <c r="F2847" s="25" t="s">
        <v>54</v>
      </c>
      <c r="G2847" s="25" t="s">
        <v>289</v>
      </c>
      <c r="H2847" s="17"/>
      <c r="I2847" s="17"/>
      <c r="J2847" s="25" t="s">
        <v>85</v>
      </c>
      <c r="K2847" s="25" t="s">
        <v>65</v>
      </c>
      <c r="L2847" s="25" t="s">
        <v>1045</v>
      </c>
      <c r="M2847" s="25" t="s">
        <v>67</v>
      </c>
      <c r="N2847" s="26">
        <v>89046.39</v>
      </c>
      <c r="O2847" s="26">
        <v>65747.38</v>
      </c>
      <c r="P2847" s="27">
        <v>-23299.009999999995</v>
      </c>
      <c r="Q2847" s="28">
        <v>-0.26165024769673417</v>
      </c>
      <c r="R2847" s="29">
        <v>8747.24</v>
      </c>
      <c r="S2847" s="29">
        <v>11165.15</v>
      </c>
      <c r="T2847" s="30">
        <v>2417.91</v>
      </c>
      <c r="U2847" s="31">
        <v>0.27641976211925134</v>
      </c>
      <c r="V2847" s="26">
        <v>649.76</v>
      </c>
      <c r="W2847" s="26">
        <v>1533.13</v>
      </c>
      <c r="X2847" s="27">
        <v>883.37000000000012</v>
      </c>
      <c r="Y2847" s="28">
        <v>1.3595327505540509</v>
      </c>
      <c r="Z2847" s="29">
        <v>624.71</v>
      </c>
      <c r="AA2847" s="29">
        <v>778.5</v>
      </c>
      <c r="AB2847" s="30">
        <v>153.78999999999996</v>
      </c>
      <c r="AC2847" s="32">
        <v>0.24617822669718742</v>
      </c>
      <c r="AD2847" s="26">
        <v>79024.679999999993</v>
      </c>
      <c r="AE2847" s="26">
        <v>51997</v>
      </c>
      <c r="AF2847" s="27">
        <v>-27027.679999999993</v>
      </c>
      <c r="AG2847" s="33">
        <v>-0.34201568421409612</v>
      </c>
      <c r="AH2847" s="34">
        <v>103</v>
      </c>
      <c r="AI2847" s="34">
        <v>71</v>
      </c>
      <c r="AJ2847" s="34">
        <v>-32</v>
      </c>
      <c r="AK2847" s="32">
        <v>-0.31067961165048541</v>
      </c>
      <c r="AL2847" s="35">
        <v>44027.041666666664</v>
      </c>
      <c r="AM2847" s="16"/>
    </row>
    <row r="2848" spans="1:39" ht="49.5" hidden="1" x14ac:dyDescent="0.25">
      <c r="A2848" s="25" t="s">
        <v>571</v>
      </c>
      <c r="B2848" s="25" t="s">
        <v>51</v>
      </c>
      <c r="C2848" s="39">
        <v>453645</v>
      </c>
      <c r="D2848" s="25" t="s">
        <v>3185</v>
      </c>
      <c r="E2848" s="25" t="s">
        <v>53</v>
      </c>
      <c r="F2848" s="25" t="s">
        <v>54</v>
      </c>
      <c r="G2848" s="25" t="s">
        <v>289</v>
      </c>
      <c r="H2848" s="25" t="s">
        <v>56</v>
      </c>
      <c r="I2848" s="25" t="s">
        <v>56</v>
      </c>
      <c r="J2848" s="25" t="s">
        <v>586</v>
      </c>
      <c r="K2848" s="25" t="s">
        <v>65</v>
      </c>
      <c r="L2848" s="25" t="s">
        <v>617</v>
      </c>
      <c r="M2848" s="25" t="s">
        <v>582</v>
      </c>
      <c r="N2848" s="26">
        <v>49557.23</v>
      </c>
      <c r="O2848" s="26">
        <v>43446.23</v>
      </c>
      <c r="P2848" s="27">
        <v>-6111</v>
      </c>
      <c r="Q2848" s="28">
        <v>-0.12331197688006371</v>
      </c>
      <c r="R2848" s="29">
        <v>11942.08</v>
      </c>
      <c r="S2848" s="29">
        <v>9323.2000000000007</v>
      </c>
      <c r="T2848" s="30">
        <v>-2618.8799999999992</v>
      </c>
      <c r="U2848" s="31">
        <v>-0.21929848066668448</v>
      </c>
      <c r="V2848" s="26">
        <v>20430.75</v>
      </c>
      <c r="W2848" s="26">
        <v>16976</v>
      </c>
      <c r="X2848" s="27">
        <v>-3454.75</v>
      </c>
      <c r="Y2848" s="28">
        <v>-0.16909560344089181</v>
      </c>
      <c r="Z2848" s="29">
        <v>1496.32</v>
      </c>
      <c r="AA2848" s="29">
        <v>1833.78</v>
      </c>
      <c r="AB2848" s="30">
        <v>337.46000000000004</v>
      </c>
      <c r="AC2848" s="32">
        <v>0.22552662532078704</v>
      </c>
      <c r="AD2848" s="26">
        <v>15688.08</v>
      </c>
      <c r="AE2848" s="26">
        <v>13627.23</v>
      </c>
      <c r="AF2848" s="27">
        <v>-2060.8500000000004</v>
      </c>
      <c r="AG2848" s="33">
        <v>-0.13136406749583127</v>
      </c>
      <c r="AH2848" s="34">
        <v>146.75</v>
      </c>
      <c r="AI2848" s="34">
        <v>98.5</v>
      </c>
      <c r="AJ2848" s="34">
        <v>-48.25</v>
      </c>
      <c r="AK2848" s="32">
        <v>-0.32879045996592843</v>
      </c>
      <c r="AL2848" s="35">
        <v>44313</v>
      </c>
      <c r="AM2848" s="16"/>
    </row>
    <row r="2849" spans="1:39" ht="57.75" hidden="1" x14ac:dyDescent="0.25">
      <c r="A2849" s="25" t="s">
        <v>571</v>
      </c>
      <c r="B2849" s="25" t="s">
        <v>1040</v>
      </c>
      <c r="C2849" s="39">
        <v>453646</v>
      </c>
      <c r="D2849" s="25" t="s">
        <v>3178</v>
      </c>
      <c r="E2849" s="25" t="s">
        <v>53</v>
      </c>
      <c r="F2849" s="25" t="s">
        <v>54</v>
      </c>
      <c r="G2849" s="25" t="s">
        <v>289</v>
      </c>
      <c r="H2849" s="17"/>
      <c r="I2849" s="17"/>
      <c r="J2849" s="25" t="s">
        <v>576</v>
      </c>
      <c r="K2849" s="25" t="s">
        <v>65</v>
      </c>
      <c r="L2849" s="25" t="s">
        <v>577</v>
      </c>
      <c r="M2849" s="25" t="s">
        <v>613</v>
      </c>
      <c r="N2849" s="26">
        <v>184008.78</v>
      </c>
      <c r="O2849" s="26">
        <v>169106.77</v>
      </c>
      <c r="P2849" s="27">
        <v>-14902.010000000009</v>
      </c>
      <c r="Q2849" s="28">
        <v>-8.0985320374386535E-2</v>
      </c>
      <c r="R2849" s="29">
        <v>24777.99</v>
      </c>
      <c r="S2849" s="29">
        <v>20528.97</v>
      </c>
      <c r="T2849" s="30">
        <v>-4249.0200000000004</v>
      </c>
      <c r="U2849" s="31">
        <v>-0.17148364334637314</v>
      </c>
      <c r="V2849" s="26">
        <v>9758.06</v>
      </c>
      <c r="W2849" s="26">
        <v>9657.26</v>
      </c>
      <c r="X2849" s="27">
        <v>-100.79999999999927</v>
      </c>
      <c r="Y2849" s="28">
        <v>-1.0329922136162236E-2</v>
      </c>
      <c r="Z2849" s="29">
        <v>2367.0100000000002</v>
      </c>
      <c r="AA2849" s="29">
        <v>2014</v>
      </c>
      <c r="AB2849" s="30">
        <v>-353.01000000000022</v>
      </c>
      <c r="AC2849" s="32">
        <v>-0.14913751948660978</v>
      </c>
      <c r="AD2849" s="26">
        <v>147105.72</v>
      </c>
      <c r="AE2849" s="26">
        <v>136906.54</v>
      </c>
      <c r="AF2849" s="27">
        <v>-10199.179999999993</v>
      </c>
      <c r="AG2849" s="33">
        <v>-6.9332314202330089E-2</v>
      </c>
      <c r="AH2849" s="34">
        <v>170</v>
      </c>
      <c r="AI2849" s="34">
        <v>153.5</v>
      </c>
      <c r="AJ2849" s="34">
        <v>-16.5</v>
      </c>
      <c r="AK2849" s="32">
        <v>-9.7058823529411767E-2</v>
      </c>
      <c r="AL2849" s="35">
        <v>43811.041655092595</v>
      </c>
      <c r="AM2849" s="16"/>
    </row>
    <row r="2850" spans="1:39" ht="82.5" hidden="1" x14ac:dyDescent="0.25">
      <c r="A2850" s="25" t="s">
        <v>571</v>
      </c>
      <c r="B2850" s="25" t="s">
        <v>1040</v>
      </c>
      <c r="C2850" s="39">
        <v>453647</v>
      </c>
      <c r="D2850" s="25" t="s">
        <v>3148</v>
      </c>
      <c r="E2850" s="25" t="s">
        <v>53</v>
      </c>
      <c r="F2850" s="25" t="s">
        <v>54</v>
      </c>
      <c r="G2850" s="25" t="s">
        <v>289</v>
      </c>
      <c r="H2850" s="17"/>
      <c r="I2850" s="17"/>
      <c r="J2850" s="25" t="s">
        <v>576</v>
      </c>
      <c r="K2850" s="25" t="s">
        <v>65</v>
      </c>
      <c r="L2850" s="25" t="s">
        <v>611</v>
      </c>
      <c r="M2850" s="25" t="s">
        <v>574</v>
      </c>
      <c r="N2850" s="26">
        <v>38642</v>
      </c>
      <c r="O2850" s="26">
        <v>32222.99</v>
      </c>
      <c r="P2850" s="27">
        <v>-6419.0099999999984</v>
      </c>
      <c r="Q2850" s="28">
        <v>-0.1661148491278919</v>
      </c>
      <c r="R2850" s="29">
        <v>19965</v>
      </c>
      <c r="S2850" s="29">
        <v>7803.16</v>
      </c>
      <c r="T2850" s="30">
        <v>-12161.84</v>
      </c>
      <c r="U2850" s="31">
        <v>-0.60915802654645634</v>
      </c>
      <c r="V2850" s="26">
        <v>9988</v>
      </c>
      <c r="W2850" s="26">
        <v>5712.91</v>
      </c>
      <c r="X2850" s="27">
        <v>-4275.09</v>
      </c>
      <c r="Y2850" s="28">
        <v>-0.4280226271525831</v>
      </c>
      <c r="Z2850" s="29">
        <v>4972</v>
      </c>
      <c r="AA2850" s="29">
        <v>3022</v>
      </c>
      <c r="AB2850" s="30">
        <v>-1950</v>
      </c>
      <c r="AC2850" s="32">
        <v>-0.39219629927594529</v>
      </c>
      <c r="AD2850" s="26">
        <v>3717</v>
      </c>
      <c r="AE2850" s="26">
        <v>15684.92</v>
      </c>
      <c r="AF2850" s="27">
        <v>11967.92</v>
      </c>
      <c r="AG2850" s="33">
        <v>3.2197793919827817</v>
      </c>
      <c r="AH2850" s="34">
        <v>205.25</v>
      </c>
      <c r="AI2850" s="34">
        <v>118</v>
      </c>
      <c r="AJ2850" s="34">
        <v>-87.25</v>
      </c>
      <c r="AK2850" s="32">
        <v>-0.42509135200974424</v>
      </c>
      <c r="AL2850" s="35">
        <v>43794.041655092595</v>
      </c>
      <c r="AM2850" s="16"/>
    </row>
    <row r="2851" spans="1:39" ht="33" hidden="1" x14ac:dyDescent="0.25">
      <c r="A2851" s="25" t="s">
        <v>571</v>
      </c>
      <c r="B2851" s="25" t="s">
        <v>1040</v>
      </c>
      <c r="C2851" s="39">
        <v>453648</v>
      </c>
      <c r="D2851" s="25" t="s">
        <v>3119</v>
      </c>
      <c r="E2851" s="25" t="s">
        <v>53</v>
      </c>
      <c r="F2851" s="25" t="s">
        <v>54</v>
      </c>
      <c r="G2851" s="25" t="s">
        <v>289</v>
      </c>
      <c r="H2851" s="17"/>
      <c r="I2851" s="17"/>
      <c r="J2851" s="25" t="s">
        <v>576</v>
      </c>
      <c r="K2851" s="25" t="s">
        <v>65</v>
      </c>
      <c r="L2851" s="25" t="s">
        <v>611</v>
      </c>
      <c r="M2851" s="25" t="s">
        <v>596</v>
      </c>
      <c r="N2851" s="26">
        <v>26107</v>
      </c>
      <c r="O2851" s="26">
        <v>25582.68</v>
      </c>
      <c r="P2851" s="27">
        <v>-524.31999999999971</v>
      </c>
      <c r="Q2851" s="28">
        <v>-2.0083502508905646E-2</v>
      </c>
      <c r="R2851" s="29">
        <v>13282</v>
      </c>
      <c r="S2851" s="29">
        <v>2778.12</v>
      </c>
      <c r="T2851" s="30">
        <v>-10503.880000000001</v>
      </c>
      <c r="U2851" s="31">
        <v>-0.79083571751242288</v>
      </c>
      <c r="V2851" s="26">
        <v>5103</v>
      </c>
      <c r="W2851" s="26">
        <v>1350.41</v>
      </c>
      <c r="X2851" s="27">
        <v>-3752.59</v>
      </c>
      <c r="Y2851" s="28">
        <v>-0.73536939055457573</v>
      </c>
      <c r="Z2851" s="29">
        <v>4012</v>
      </c>
      <c r="AA2851" s="29">
        <v>0</v>
      </c>
      <c r="AB2851" s="30">
        <v>-4012</v>
      </c>
      <c r="AC2851" s="32">
        <v>-1</v>
      </c>
      <c r="AD2851" s="26">
        <v>3710</v>
      </c>
      <c r="AE2851" s="26">
        <v>21454.15</v>
      </c>
      <c r="AF2851" s="27">
        <v>17744.150000000001</v>
      </c>
      <c r="AG2851" s="33">
        <v>4.7827897574123996</v>
      </c>
      <c r="AH2851" s="34">
        <v>170</v>
      </c>
      <c r="AI2851" s="34">
        <v>0</v>
      </c>
      <c r="AJ2851" s="34">
        <v>-170</v>
      </c>
      <c r="AK2851" s="32">
        <v>-1</v>
      </c>
      <c r="AL2851" s="35">
        <v>43698.041655092595</v>
      </c>
      <c r="AM2851" s="16"/>
    </row>
    <row r="2852" spans="1:39" ht="24.75" hidden="1" x14ac:dyDescent="0.25">
      <c r="A2852" s="25" t="s">
        <v>571</v>
      </c>
      <c r="B2852" s="25" t="s">
        <v>1040</v>
      </c>
      <c r="C2852" s="39">
        <v>453656</v>
      </c>
      <c r="D2852" s="25" t="s">
        <v>3173</v>
      </c>
      <c r="E2852" s="25" t="s">
        <v>53</v>
      </c>
      <c r="F2852" s="25" t="s">
        <v>54</v>
      </c>
      <c r="G2852" s="25" t="s">
        <v>75</v>
      </c>
      <c r="H2852" s="25" t="s">
        <v>56</v>
      </c>
      <c r="I2852" s="25" t="s">
        <v>56</v>
      </c>
      <c r="J2852" s="25" t="s">
        <v>586</v>
      </c>
      <c r="K2852" s="25" t="s">
        <v>65</v>
      </c>
      <c r="L2852" s="25" t="s">
        <v>71</v>
      </c>
      <c r="M2852" s="25" t="s">
        <v>67</v>
      </c>
      <c r="N2852" s="26">
        <v>16203.022199999999</v>
      </c>
      <c r="O2852" s="26">
        <v>8709.9500000000007</v>
      </c>
      <c r="P2852" s="27">
        <v>-7493.0721999999987</v>
      </c>
      <c r="Q2852" s="28">
        <v>-0.46244904854848617</v>
      </c>
      <c r="R2852" s="29">
        <v>7837.0781999999999</v>
      </c>
      <c r="S2852" s="29">
        <v>219.15</v>
      </c>
      <c r="T2852" s="30">
        <v>-7617.9282000000003</v>
      </c>
      <c r="U2852" s="31">
        <v>-0.97203677258190435</v>
      </c>
      <c r="V2852" s="26">
        <v>0</v>
      </c>
      <c r="W2852" s="26">
        <v>0</v>
      </c>
      <c r="X2852" s="27">
        <v>0</v>
      </c>
      <c r="Y2852" s="18"/>
      <c r="Z2852" s="29">
        <v>2005.944</v>
      </c>
      <c r="AA2852" s="29">
        <v>0</v>
      </c>
      <c r="AB2852" s="30">
        <v>-2005.944</v>
      </c>
      <c r="AC2852" s="32">
        <v>-1</v>
      </c>
      <c r="AD2852" s="26">
        <v>6360</v>
      </c>
      <c r="AE2852" s="26">
        <v>0</v>
      </c>
      <c r="AF2852" s="27">
        <v>-6360</v>
      </c>
      <c r="AG2852" s="33">
        <v>-1</v>
      </c>
      <c r="AH2852" s="34">
        <v>100</v>
      </c>
      <c r="AI2852" s="34">
        <v>91.5</v>
      </c>
      <c r="AJ2852" s="34">
        <v>-8.5</v>
      </c>
      <c r="AK2852" s="32">
        <v>-8.5000000000000006E-2</v>
      </c>
      <c r="AL2852" s="35">
        <v>43583.041655092595</v>
      </c>
      <c r="AM2852" s="16"/>
    </row>
    <row r="2853" spans="1:39" ht="33" hidden="1" x14ac:dyDescent="0.25">
      <c r="A2853" s="25" t="s">
        <v>571</v>
      </c>
      <c r="B2853" s="25" t="s">
        <v>1043</v>
      </c>
      <c r="C2853" s="39">
        <v>453657</v>
      </c>
      <c r="D2853" s="25" t="s">
        <v>3132</v>
      </c>
      <c r="E2853" s="25" t="s">
        <v>53</v>
      </c>
      <c r="F2853" s="25" t="s">
        <v>63</v>
      </c>
      <c r="G2853" s="25" t="s">
        <v>56</v>
      </c>
      <c r="H2853" s="17"/>
      <c r="I2853" s="17"/>
      <c r="J2853" s="25" t="s">
        <v>2779</v>
      </c>
      <c r="K2853" s="25" t="s">
        <v>65</v>
      </c>
      <c r="L2853" s="25" t="s">
        <v>1045</v>
      </c>
      <c r="M2853" s="25" t="s">
        <v>127</v>
      </c>
      <c r="N2853" s="26">
        <v>0</v>
      </c>
      <c r="O2853" s="26">
        <v>0</v>
      </c>
      <c r="P2853" s="27">
        <v>0</v>
      </c>
      <c r="Q2853" s="18"/>
      <c r="R2853" s="29">
        <v>0</v>
      </c>
      <c r="S2853" s="29">
        <v>0</v>
      </c>
      <c r="T2853" s="30">
        <v>0</v>
      </c>
      <c r="U2853" s="19"/>
      <c r="V2853" s="26">
        <v>0</v>
      </c>
      <c r="W2853" s="26">
        <v>0</v>
      </c>
      <c r="X2853" s="27">
        <v>0</v>
      </c>
      <c r="Y2853" s="18"/>
      <c r="Z2853" s="29">
        <v>0</v>
      </c>
      <c r="AA2853" s="29">
        <v>0</v>
      </c>
      <c r="AB2853" s="30">
        <v>0</v>
      </c>
      <c r="AC2853" s="19"/>
      <c r="AD2853" s="26">
        <v>0</v>
      </c>
      <c r="AE2853" s="26">
        <v>0</v>
      </c>
      <c r="AF2853" s="27">
        <v>0</v>
      </c>
      <c r="AG2853" s="18"/>
      <c r="AH2853" s="34">
        <v>0</v>
      </c>
      <c r="AI2853" s="34">
        <v>0</v>
      </c>
      <c r="AJ2853" s="34">
        <v>0</v>
      </c>
      <c r="AK2853" s="19"/>
      <c r="AL2853" s="35">
        <v>43816.041655092595</v>
      </c>
      <c r="AM2853" s="16"/>
    </row>
    <row r="2854" spans="1:39" ht="33" hidden="1" x14ac:dyDescent="0.25">
      <c r="A2854" s="25" t="s">
        <v>571</v>
      </c>
      <c r="B2854" s="25" t="s">
        <v>1043</v>
      </c>
      <c r="C2854" s="39">
        <v>453660</v>
      </c>
      <c r="D2854" s="25" t="s">
        <v>3152</v>
      </c>
      <c r="E2854" s="25" t="s">
        <v>53</v>
      </c>
      <c r="F2854" s="25" t="s">
        <v>63</v>
      </c>
      <c r="G2854" s="25" t="s">
        <v>56</v>
      </c>
      <c r="H2854" s="17"/>
      <c r="I2854" s="17"/>
      <c r="J2854" s="25" t="s">
        <v>64</v>
      </c>
      <c r="K2854" s="25" t="s">
        <v>65</v>
      </c>
      <c r="L2854" s="25" t="s">
        <v>1045</v>
      </c>
      <c r="M2854" s="25" t="s">
        <v>127</v>
      </c>
      <c r="N2854" s="26">
        <v>0</v>
      </c>
      <c r="O2854" s="26">
        <v>0</v>
      </c>
      <c r="P2854" s="27">
        <v>0</v>
      </c>
      <c r="Q2854" s="18"/>
      <c r="R2854" s="29">
        <v>0</v>
      </c>
      <c r="S2854" s="29">
        <v>0</v>
      </c>
      <c r="T2854" s="30">
        <v>0</v>
      </c>
      <c r="U2854" s="19"/>
      <c r="V2854" s="26">
        <v>0</v>
      </c>
      <c r="W2854" s="26">
        <v>0</v>
      </c>
      <c r="X2854" s="27">
        <v>0</v>
      </c>
      <c r="Y2854" s="18"/>
      <c r="Z2854" s="29">
        <v>0</v>
      </c>
      <c r="AA2854" s="29">
        <v>0</v>
      </c>
      <c r="AB2854" s="30">
        <v>0</v>
      </c>
      <c r="AC2854" s="19"/>
      <c r="AD2854" s="26">
        <v>0</v>
      </c>
      <c r="AE2854" s="26">
        <v>0</v>
      </c>
      <c r="AF2854" s="27">
        <v>0</v>
      </c>
      <c r="AG2854" s="18"/>
      <c r="AH2854" s="34">
        <v>0</v>
      </c>
      <c r="AI2854" s="34">
        <v>0</v>
      </c>
      <c r="AJ2854" s="34">
        <v>0</v>
      </c>
      <c r="AK2854" s="19"/>
      <c r="AL2854" s="35">
        <v>43588.041655092595</v>
      </c>
      <c r="AM2854" s="16"/>
    </row>
    <row r="2855" spans="1:39" ht="74.25" hidden="1" x14ac:dyDescent="0.25">
      <c r="A2855" s="25" t="s">
        <v>571</v>
      </c>
      <c r="B2855" s="25" t="s">
        <v>1040</v>
      </c>
      <c r="C2855" s="39">
        <v>453670</v>
      </c>
      <c r="D2855" s="25" t="s">
        <v>2900</v>
      </c>
      <c r="E2855" s="25" t="s">
        <v>53</v>
      </c>
      <c r="F2855" s="25" t="s">
        <v>54</v>
      </c>
      <c r="G2855" s="25" t="s">
        <v>289</v>
      </c>
      <c r="H2855" s="17"/>
      <c r="I2855" s="17"/>
      <c r="J2855" s="25" t="s">
        <v>576</v>
      </c>
      <c r="K2855" s="25" t="s">
        <v>65</v>
      </c>
      <c r="L2855" s="25" t="s">
        <v>595</v>
      </c>
      <c r="M2855" s="25" t="s">
        <v>574</v>
      </c>
      <c r="N2855" s="26">
        <v>105105.72</v>
      </c>
      <c r="O2855" s="26">
        <v>113389.44</v>
      </c>
      <c r="P2855" s="27">
        <v>8283.7200000000012</v>
      </c>
      <c r="Q2855" s="28">
        <v>7.8813217777300812E-2</v>
      </c>
      <c r="R2855" s="29">
        <v>29296.5</v>
      </c>
      <c r="S2855" s="29">
        <v>72339.570000000007</v>
      </c>
      <c r="T2855" s="30">
        <v>43043.070000000007</v>
      </c>
      <c r="U2855" s="31">
        <v>1.4692222620449544</v>
      </c>
      <c r="V2855" s="26">
        <v>30664.22</v>
      </c>
      <c r="W2855" s="26">
        <v>36526.269999999997</v>
      </c>
      <c r="X2855" s="27">
        <v>5862.0499999999956</v>
      </c>
      <c r="Y2855" s="28">
        <v>0.19116905631384054</v>
      </c>
      <c r="Z2855" s="29">
        <v>11940</v>
      </c>
      <c r="AA2855" s="29">
        <v>4523.6000000000004</v>
      </c>
      <c r="AB2855" s="30">
        <v>-7416.4</v>
      </c>
      <c r="AC2855" s="32">
        <v>-0.6211390284757119</v>
      </c>
      <c r="AD2855" s="26">
        <v>33205</v>
      </c>
      <c r="AE2855" s="26">
        <v>0</v>
      </c>
      <c r="AF2855" s="27">
        <v>-33205</v>
      </c>
      <c r="AG2855" s="33">
        <v>-1</v>
      </c>
      <c r="AH2855" s="34">
        <v>387.15</v>
      </c>
      <c r="AI2855" s="34">
        <v>284.5</v>
      </c>
      <c r="AJ2855" s="34">
        <v>-102.64999999999998</v>
      </c>
      <c r="AK2855" s="32">
        <v>-0.26514270954410429</v>
      </c>
      <c r="AL2855" s="35">
        <v>43588.041655092595</v>
      </c>
      <c r="AM2855" s="16"/>
    </row>
    <row r="2856" spans="1:39" ht="41.25" hidden="1" x14ac:dyDescent="0.25">
      <c r="A2856" s="25" t="s">
        <v>571</v>
      </c>
      <c r="B2856" s="25" t="s">
        <v>1040</v>
      </c>
      <c r="C2856" s="39">
        <v>453675</v>
      </c>
      <c r="D2856" s="25" t="s">
        <v>3129</v>
      </c>
      <c r="E2856" s="25" t="s">
        <v>53</v>
      </c>
      <c r="F2856" s="25" t="s">
        <v>54</v>
      </c>
      <c r="G2856" s="25" t="s">
        <v>289</v>
      </c>
      <c r="H2856" s="17"/>
      <c r="I2856" s="17"/>
      <c r="J2856" s="25" t="s">
        <v>576</v>
      </c>
      <c r="K2856" s="25" t="s">
        <v>65</v>
      </c>
      <c r="L2856" s="25" t="s">
        <v>611</v>
      </c>
      <c r="M2856" s="25" t="s">
        <v>596</v>
      </c>
      <c r="N2856" s="26">
        <v>113338</v>
      </c>
      <c r="O2856" s="26">
        <v>123144.76</v>
      </c>
      <c r="P2856" s="27">
        <v>9806.7599999999948</v>
      </c>
      <c r="Q2856" s="28">
        <v>8.652667243113514E-2</v>
      </c>
      <c r="R2856" s="29">
        <v>50096</v>
      </c>
      <c r="S2856" s="29">
        <v>10641.68</v>
      </c>
      <c r="T2856" s="30">
        <v>-39454.32</v>
      </c>
      <c r="U2856" s="31">
        <v>-0.78757425742574261</v>
      </c>
      <c r="V2856" s="26">
        <v>31062</v>
      </c>
      <c r="W2856" s="26">
        <v>15511.01</v>
      </c>
      <c r="X2856" s="27">
        <v>-15550.99</v>
      </c>
      <c r="Y2856" s="28">
        <v>-0.50064355160646445</v>
      </c>
      <c r="Z2856" s="29">
        <v>20202</v>
      </c>
      <c r="AA2856" s="29">
        <v>0</v>
      </c>
      <c r="AB2856" s="30">
        <v>-20202</v>
      </c>
      <c r="AC2856" s="32">
        <v>-1</v>
      </c>
      <c r="AD2856" s="26">
        <v>11978</v>
      </c>
      <c r="AE2856" s="26">
        <v>96992.07</v>
      </c>
      <c r="AF2856" s="27">
        <v>85014.07</v>
      </c>
      <c r="AG2856" s="33">
        <v>7.09751794957422</v>
      </c>
      <c r="AH2856" s="34">
        <v>584.27</v>
      </c>
      <c r="AI2856" s="34">
        <v>42</v>
      </c>
      <c r="AJ2856" s="34">
        <v>-542.27</v>
      </c>
      <c r="AK2856" s="32">
        <v>-0.92811542608725417</v>
      </c>
      <c r="AL2856" s="35">
        <v>43719.041655092595</v>
      </c>
      <c r="AM2856" s="16"/>
    </row>
    <row r="2857" spans="1:39" ht="24.75" hidden="1" x14ac:dyDescent="0.25">
      <c r="A2857" s="25" t="s">
        <v>571</v>
      </c>
      <c r="B2857" s="25" t="s">
        <v>1040</v>
      </c>
      <c r="C2857" s="39">
        <v>453676</v>
      </c>
      <c r="D2857" s="25" t="s">
        <v>3128</v>
      </c>
      <c r="E2857" s="25" t="s">
        <v>53</v>
      </c>
      <c r="F2857" s="25" t="s">
        <v>54</v>
      </c>
      <c r="G2857" s="25" t="s">
        <v>289</v>
      </c>
      <c r="H2857" s="17"/>
      <c r="I2857" s="17"/>
      <c r="J2857" s="25" t="s">
        <v>70</v>
      </c>
      <c r="K2857" s="25" t="s">
        <v>65</v>
      </c>
      <c r="L2857" s="25" t="s">
        <v>71</v>
      </c>
      <c r="M2857" s="25" t="s">
        <v>67</v>
      </c>
      <c r="N2857" s="26">
        <v>47768.693299999999</v>
      </c>
      <c r="O2857" s="26">
        <v>41022.870000000003</v>
      </c>
      <c r="P2857" s="27">
        <v>-6745.8232999999964</v>
      </c>
      <c r="Q2857" s="28">
        <v>-0.1412185017838869</v>
      </c>
      <c r="R2857" s="29">
        <v>9688.0766999999996</v>
      </c>
      <c r="S2857" s="29">
        <v>3768.77</v>
      </c>
      <c r="T2857" s="30">
        <v>-5919.3066999999992</v>
      </c>
      <c r="U2857" s="31">
        <v>-0.61098883537947213</v>
      </c>
      <c r="V2857" s="26">
        <v>30475</v>
      </c>
      <c r="W2857" s="26">
        <v>30983.37</v>
      </c>
      <c r="X2857" s="27">
        <v>508.36999999999898</v>
      </c>
      <c r="Y2857" s="28">
        <v>1.668154224774402E-2</v>
      </c>
      <c r="Z2857" s="29">
        <v>3008.9160000000002</v>
      </c>
      <c r="AA2857" s="29">
        <v>606</v>
      </c>
      <c r="AB2857" s="30">
        <v>-2402.9160000000002</v>
      </c>
      <c r="AC2857" s="32">
        <v>-0.7985985650646279</v>
      </c>
      <c r="AD2857" s="26">
        <v>0</v>
      </c>
      <c r="AE2857" s="26">
        <v>2772.2</v>
      </c>
      <c r="AF2857" s="27">
        <v>2772.2</v>
      </c>
      <c r="AG2857" s="18"/>
      <c r="AH2857" s="34">
        <v>130</v>
      </c>
      <c r="AI2857" s="34">
        <v>89.24</v>
      </c>
      <c r="AJ2857" s="34">
        <v>-40.760000000000005</v>
      </c>
      <c r="AK2857" s="32">
        <v>-0.3135384615384616</v>
      </c>
      <c r="AL2857" s="35">
        <v>43691.041655092595</v>
      </c>
      <c r="AM2857" s="16"/>
    </row>
    <row r="2858" spans="1:39" ht="33" hidden="1" x14ac:dyDescent="0.25">
      <c r="A2858" s="25" t="s">
        <v>571</v>
      </c>
      <c r="B2858" s="25" t="s">
        <v>1040</v>
      </c>
      <c r="C2858" s="39">
        <v>453682</v>
      </c>
      <c r="D2858" s="25" t="s">
        <v>3130</v>
      </c>
      <c r="E2858" s="25" t="s">
        <v>53</v>
      </c>
      <c r="F2858" s="25" t="s">
        <v>54</v>
      </c>
      <c r="G2858" s="25" t="s">
        <v>289</v>
      </c>
      <c r="H2858" s="25" t="s">
        <v>56</v>
      </c>
      <c r="I2858" s="25" t="s">
        <v>56</v>
      </c>
      <c r="J2858" s="25" t="s">
        <v>64</v>
      </c>
      <c r="K2858" s="25" t="s">
        <v>65</v>
      </c>
      <c r="L2858" s="25" t="s">
        <v>146</v>
      </c>
      <c r="M2858" s="25" t="s">
        <v>574</v>
      </c>
      <c r="N2858" s="26">
        <v>11133.64</v>
      </c>
      <c r="O2858" s="26">
        <v>11786.46</v>
      </c>
      <c r="P2858" s="27">
        <v>652.81999999999971</v>
      </c>
      <c r="Q2858" s="28">
        <v>5.8634911852727387E-2</v>
      </c>
      <c r="R2858" s="29">
        <v>3409.31</v>
      </c>
      <c r="S2858" s="29">
        <v>1643.02</v>
      </c>
      <c r="T2858" s="30">
        <v>-1766.29</v>
      </c>
      <c r="U2858" s="31">
        <v>-0.51807843815904098</v>
      </c>
      <c r="V2858" s="26">
        <v>2355.54</v>
      </c>
      <c r="W2858" s="26">
        <v>582.52</v>
      </c>
      <c r="X2858" s="27">
        <v>-1773.02</v>
      </c>
      <c r="Y2858" s="28">
        <v>-0.75270214048583339</v>
      </c>
      <c r="Z2858" s="29">
        <v>400.79</v>
      </c>
      <c r="AA2858" s="29">
        <v>0</v>
      </c>
      <c r="AB2858" s="30">
        <v>-400.79</v>
      </c>
      <c r="AC2858" s="32">
        <v>-1</v>
      </c>
      <c r="AD2858" s="26">
        <v>4968</v>
      </c>
      <c r="AE2858" s="26">
        <v>9560.92</v>
      </c>
      <c r="AF2858" s="27">
        <v>4592.92</v>
      </c>
      <c r="AG2858" s="33">
        <v>0.92450080515297905</v>
      </c>
      <c r="AH2858" s="34">
        <v>29.310000000000002</v>
      </c>
      <c r="AI2858" s="34">
        <v>2</v>
      </c>
      <c r="AJ2858" s="34">
        <v>-27.310000000000002</v>
      </c>
      <c r="AK2858" s="32">
        <v>-0.93176390310474244</v>
      </c>
      <c r="AL2858" s="35">
        <v>43748.041655092595</v>
      </c>
      <c r="AM2858" s="16"/>
    </row>
    <row r="2859" spans="1:39" ht="57.75" hidden="1" x14ac:dyDescent="0.25">
      <c r="A2859" s="25" t="s">
        <v>571</v>
      </c>
      <c r="B2859" s="25" t="s">
        <v>1040</v>
      </c>
      <c r="C2859" s="39">
        <v>453684</v>
      </c>
      <c r="D2859" s="25" t="s">
        <v>3107</v>
      </c>
      <c r="E2859" s="25" t="s">
        <v>53</v>
      </c>
      <c r="F2859" s="25" t="s">
        <v>54</v>
      </c>
      <c r="G2859" s="25" t="s">
        <v>289</v>
      </c>
      <c r="H2859" s="25" t="s">
        <v>56</v>
      </c>
      <c r="I2859" s="25" t="s">
        <v>56</v>
      </c>
      <c r="J2859" s="25" t="s">
        <v>576</v>
      </c>
      <c r="K2859" s="25" t="s">
        <v>65</v>
      </c>
      <c r="L2859" s="25" t="s">
        <v>577</v>
      </c>
      <c r="M2859" s="25" t="s">
        <v>613</v>
      </c>
      <c r="N2859" s="26">
        <v>511722</v>
      </c>
      <c r="O2859" s="26">
        <v>566853.03</v>
      </c>
      <c r="P2859" s="27">
        <v>55131.030000000028</v>
      </c>
      <c r="Q2859" s="28">
        <v>0.10773629040768234</v>
      </c>
      <c r="R2859" s="29">
        <v>107895</v>
      </c>
      <c r="S2859" s="29">
        <v>124328.65</v>
      </c>
      <c r="T2859" s="30">
        <v>16433.649999999994</v>
      </c>
      <c r="U2859" s="31">
        <v>0.15231150655730102</v>
      </c>
      <c r="V2859" s="26">
        <v>57217</v>
      </c>
      <c r="W2859" s="26">
        <v>88893.6</v>
      </c>
      <c r="X2859" s="27">
        <v>31676.600000000006</v>
      </c>
      <c r="Y2859" s="28">
        <v>0.55362217522764223</v>
      </c>
      <c r="Z2859" s="29">
        <v>41406</v>
      </c>
      <c r="AA2859" s="29">
        <v>28507</v>
      </c>
      <c r="AB2859" s="30">
        <v>-12899</v>
      </c>
      <c r="AC2859" s="32">
        <v>-0.31152489977297976</v>
      </c>
      <c r="AD2859" s="26">
        <v>305204</v>
      </c>
      <c r="AE2859" s="26">
        <v>325123.78000000003</v>
      </c>
      <c r="AF2859" s="27">
        <v>19919.780000000028</v>
      </c>
      <c r="AG2859" s="33">
        <v>6.5267100038007453E-2</v>
      </c>
      <c r="AH2859" s="34">
        <v>1388.5</v>
      </c>
      <c r="AI2859" s="34">
        <v>1327</v>
      </c>
      <c r="AJ2859" s="34">
        <v>-61.5</v>
      </c>
      <c r="AK2859" s="32">
        <v>-4.4292401872524305E-2</v>
      </c>
      <c r="AL2859" s="35">
        <v>43797.041655092595</v>
      </c>
      <c r="AM2859" s="16"/>
    </row>
    <row r="2860" spans="1:39" ht="41.25" hidden="1" x14ac:dyDescent="0.25">
      <c r="A2860" s="25" t="s">
        <v>571</v>
      </c>
      <c r="B2860" s="25" t="s">
        <v>1040</v>
      </c>
      <c r="C2860" s="39">
        <v>453685</v>
      </c>
      <c r="D2860" s="25" t="s">
        <v>3171</v>
      </c>
      <c r="E2860" s="25" t="s">
        <v>53</v>
      </c>
      <c r="F2860" s="25" t="s">
        <v>54</v>
      </c>
      <c r="G2860" s="25" t="s">
        <v>289</v>
      </c>
      <c r="H2860" s="17"/>
      <c r="I2860" s="17"/>
      <c r="J2860" s="25" t="s">
        <v>576</v>
      </c>
      <c r="K2860" s="25" t="s">
        <v>65</v>
      </c>
      <c r="L2860" s="25" t="s">
        <v>577</v>
      </c>
      <c r="M2860" s="25" t="s">
        <v>613</v>
      </c>
      <c r="N2860" s="26">
        <v>248555</v>
      </c>
      <c r="O2860" s="26">
        <v>174376.4</v>
      </c>
      <c r="P2860" s="27">
        <v>-74178.600000000006</v>
      </c>
      <c r="Q2860" s="28">
        <v>-0.29843937961416994</v>
      </c>
      <c r="R2860" s="29">
        <v>66648</v>
      </c>
      <c r="S2860" s="29">
        <v>9623.9500000000007</v>
      </c>
      <c r="T2860" s="30">
        <v>-57024.05</v>
      </c>
      <c r="U2860" s="31">
        <v>-0.855600318089065</v>
      </c>
      <c r="V2860" s="26">
        <v>20992</v>
      </c>
      <c r="W2860" s="26">
        <v>0</v>
      </c>
      <c r="X2860" s="27">
        <v>-20992</v>
      </c>
      <c r="Y2860" s="28">
        <v>-1</v>
      </c>
      <c r="Z2860" s="29">
        <v>23603</v>
      </c>
      <c r="AA2860" s="29">
        <v>469.77</v>
      </c>
      <c r="AB2860" s="30">
        <v>-23133.23</v>
      </c>
      <c r="AC2860" s="32">
        <v>-0.98009702156505529</v>
      </c>
      <c r="AD2860" s="26">
        <v>137312</v>
      </c>
      <c r="AE2860" s="26">
        <v>7441.94</v>
      </c>
      <c r="AF2860" s="27">
        <v>-129870.06</v>
      </c>
      <c r="AG2860" s="33">
        <v>-0.94580269750640877</v>
      </c>
      <c r="AH2860" s="34">
        <v>856</v>
      </c>
      <c r="AI2860" s="34">
        <v>398.5</v>
      </c>
      <c r="AJ2860" s="34">
        <v>-457.5</v>
      </c>
      <c r="AK2860" s="32">
        <v>-0.5344626168224299</v>
      </c>
      <c r="AL2860" s="35">
        <v>43760.041655092595</v>
      </c>
      <c r="AM2860" s="16"/>
    </row>
    <row r="2861" spans="1:39" ht="41.25" hidden="1" x14ac:dyDescent="0.25">
      <c r="A2861" s="25" t="s">
        <v>571</v>
      </c>
      <c r="B2861" s="25" t="s">
        <v>1040</v>
      </c>
      <c r="C2861" s="39">
        <v>453686</v>
      </c>
      <c r="D2861" s="25" t="s">
        <v>3172</v>
      </c>
      <c r="E2861" s="25" t="s">
        <v>53</v>
      </c>
      <c r="F2861" s="25" t="s">
        <v>54</v>
      </c>
      <c r="G2861" s="25" t="s">
        <v>75</v>
      </c>
      <c r="H2861" s="25" t="s">
        <v>56</v>
      </c>
      <c r="I2861" s="25" t="s">
        <v>56</v>
      </c>
      <c r="J2861" s="25" t="s">
        <v>576</v>
      </c>
      <c r="K2861" s="25" t="s">
        <v>65</v>
      </c>
      <c r="L2861" s="25" t="s">
        <v>577</v>
      </c>
      <c r="M2861" s="25" t="s">
        <v>613</v>
      </c>
      <c r="N2861" s="26">
        <v>224627</v>
      </c>
      <c r="O2861" s="26">
        <v>13607.16</v>
      </c>
      <c r="P2861" s="27">
        <v>-211019.84</v>
      </c>
      <c r="Q2861" s="28">
        <v>-0.93942331064386742</v>
      </c>
      <c r="R2861" s="29">
        <v>75091</v>
      </c>
      <c r="S2861" s="29">
        <v>6976.52</v>
      </c>
      <c r="T2861" s="30">
        <v>-68114.48</v>
      </c>
      <c r="U2861" s="31">
        <v>-0.90709246114714137</v>
      </c>
      <c r="V2861" s="26">
        <v>28452</v>
      </c>
      <c r="W2861" s="26">
        <v>5742.67</v>
      </c>
      <c r="X2861" s="27">
        <v>-22709.33</v>
      </c>
      <c r="Y2861" s="28">
        <v>-0.79816287079994386</v>
      </c>
      <c r="Z2861" s="29">
        <v>27247</v>
      </c>
      <c r="AA2861" s="29">
        <v>1007</v>
      </c>
      <c r="AB2861" s="30">
        <v>-26240</v>
      </c>
      <c r="AC2861" s="32">
        <v>-0.96304180276727713</v>
      </c>
      <c r="AD2861" s="26">
        <v>93837</v>
      </c>
      <c r="AE2861" s="26">
        <v>-119.03</v>
      </c>
      <c r="AF2861" s="27">
        <v>-93956.03</v>
      </c>
      <c r="AG2861" s="33">
        <v>-1.0012684761874313</v>
      </c>
      <c r="AH2861" s="34">
        <v>965</v>
      </c>
      <c r="AI2861" s="34">
        <v>805.5</v>
      </c>
      <c r="AJ2861" s="34">
        <v>-159.5</v>
      </c>
      <c r="AK2861" s="32">
        <v>-0.16528497409326426</v>
      </c>
      <c r="AL2861" s="35">
        <v>43627.041655092595</v>
      </c>
      <c r="AM2861" s="16"/>
    </row>
    <row r="2862" spans="1:39" ht="49.5" hidden="1" x14ac:dyDescent="0.25">
      <c r="A2862" s="25" t="s">
        <v>571</v>
      </c>
      <c r="B2862" s="25" t="s">
        <v>1043</v>
      </c>
      <c r="C2862" s="39">
        <v>453687</v>
      </c>
      <c r="D2862" s="25" t="s">
        <v>3127</v>
      </c>
      <c r="E2862" s="25" t="s">
        <v>53</v>
      </c>
      <c r="F2862" s="25" t="s">
        <v>63</v>
      </c>
      <c r="G2862" s="25" t="s">
        <v>56</v>
      </c>
      <c r="H2862" s="17"/>
      <c r="I2862" s="17"/>
      <c r="J2862" s="25" t="s">
        <v>64</v>
      </c>
      <c r="K2862" s="25" t="s">
        <v>65</v>
      </c>
      <c r="L2862" s="25" t="s">
        <v>1045</v>
      </c>
      <c r="M2862" s="25" t="s">
        <v>127</v>
      </c>
      <c r="N2862" s="26">
        <v>0</v>
      </c>
      <c r="O2862" s="26">
        <v>0</v>
      </c>
      <c r="P2862" s="27">
        <v>0</v>
      </c>
      <c r="Q2862" s="18"/>
      <c r="R2862" s="29">
        <v>0</v>
      </c>
      <c r="S2862" s="29">
        <v>0</v>
      </c>
      <c r="T2862" s="30">
        <v>0</v>
      </c>
      <c r="U2862" s="19"/>
      <c r="V2862" s="26">
        <v>0</v>
      </c>
      <c r="W2862" s="26">
        <v>0</v>
      </c>
      <c r="X2862" s="27">
        <v>0</v>
      </c>
      <c r="Y2862" s="18"/>
      <c r="Z2862" s="29">
        <v>0</v>
      </c>
      <c r="AA2862" s="29">
        <v>0</v>
      </c>
      <c r="AB2862" s="30">
        <v>0</v>
      </c>
      <c r="AC2862" s="19"/>
      <c r="AD2862" s="26">
        <v>0</v>
      </c>
      <c r="AE2862" s="26">
        <v>0</v>
      </c>
      <c r="AF2862" s="27">
        <v>0</v>
      </c>
      <c r="AG2862" s="18"/>
      <c r="AH2862" s="34">
        <v>0</v>
      </c>
      <c r="AI2862" s="34">
        <v>0</v>
      </c>
      <c r="AJ2862" s="34">
        <v>0</v>
      </c>
      <c r="AK2862" s="19"/>
      <c r="AL2862" s="35">
        <v>44063.041666666664</v>
      </c>
      <c r="AM2862" s="16"/>
    </row>
    <row r="2863" spans="1:39" ht="33" hidden="1" x14ac:dyDescent="0.25">
      <c r="A2863" s="25" t="s">
        <v>571</v>
      </c>
      <c r="B2863" s="25" t="s">
        <v>1040</v>
      </c>
      <c r="C2863" s="39">
        <v>453689</v>
      </c>
      <c r="D2863" s="25" t="s">
        <v>3162</v>
      </c>
      <c r="E2863" s="25" t="s">
        <v>53</v>
      </c>
      <c r="F2863" s="25" t="s">
        <v>54</v>
      </c>
      <c r="G2863" s="25" t="s">
        <v>289</v>
      </c>
      <c r="H2863" s="17"/>
      <c r="I2863" s="17"/>
      <c r="J2863" s="25" t="s">
        <v>576</v>
      </c>
      <c r="K2863" s="25" t="s">
        <v>65</v>
      </c>
      <c r="L2863" s="25" t="s">
        <v>611</v>
      </c>
      <c r="M2863" s="25" t="s">
        <v>596</v>
      </c>
      <c r="N2863" s="26">
        <v>20230</v>
      </c>
      <c r="O2863" s="26">
        <v>33744.019999999997</v>
      </c>
      <c r="P2863" s="27">
        <v>13514.019999999997</v>
      </c>
      <c r="Q2863" s="28">
        <v>0.6680187839841818</v>
      </c>
      <c r="R2863" s="29">
        <v>7753</v>
      </c>
      <c r="S2863" s="29">
        <v>2432</v>
      </c>
      <c r="T2863" s="30">
        <v>-5321</v>
      </c>
      <c r="U2863" s="31">
        <v>-0.68631497484844572</v>
      </c>
      <c r="V2863" s="26">
        <v>4787</v>
      </c>
      <c r="W2863" s="26">
        <v>5273.07</v>
      </c>
      <c r="X2863" s="27">
        <v>486.06999999999971</v>
      </c>
      <c r="Y2863" s="28">
        <v>0.1015395863797785</v>
      </c>
      <c r="Z2863" s="29">
        <v>2658</v>
      </c>
      <c r="AA2863" s="29">
        <v>0</v>
      </c>
      <c r="AB2863" s="30">
        <v>-2658</v>
      </c>
      <c r="AC2863" s="32">
        <v>-1</v>
      </c>
      <c r="AD2863" s="26">
        <v>5032</v>
      </c>
      <c r="AE2863" s="26">
        <v>26038.95</v>
      </c>
      <c r="AF2863" s="27">
        <v>21006.95</v>
      </c>
      <c r="AG2863" s="33">
        <v>4.1746720985691574</v>
      </c>
      <c r="AH2863" s="34">
        <v>99.5</v>
      </c>
      <c r="AI2863" s="34">
        <v>0</v>
      </c>
      <c r="AJ2863" s="34">
        <v>-99.5</v>
      </c>
      <c r="AK2863" s="32">
        <v>-1</v>
      </c>
      <c r="AL2863" s="35">
        <v>43718.041655092595</v>
      </c>
      <c r="AM2863" s="16"/>
    </row>
    <row r="2864" spans="1:39" ht="49.5" hidden="1" x14ac:dyDescent="0.25">
      <c r="A2864" s="25" t="s">
        <v>571</v>
      </c>
      <c r="B2864" s="25" t="s">
        <v>1040</v>
      </c>
      <c r="C2864" s="39">
        <v>453697</v>
      </c>
      <c r="D2864" s="25" t="s">
        <v>3136</v>
      </c>
      <c r="E2864" s="25" t="s">
        <v>53</v>
      </c>
      <c r="F2864" s="25" t="s">
        <v>54</v>
      </c>
      <c r="G2864" s="25" t="s">
        <v>289</v>
      </c>
      <c r="H2864" s="17"/>
      <c r="I2864" s="17"/>
      <c r="J2864" s="25" t="s">
        <v>576</v>
      </c>
      <c r="K2864" s="25" t="s">
        <v>65</v>
      </c>
      <c r="L2864" s="25" t="s">
        <v>611</v>
      </c>
      <c r="M2864" s="25" t="s">
        <v>574</v>
      </c>
      <c r="N2864" s="26">
        <v>68890</v>
      </c>
      <c r="O2864" s="26">
        <v>98205.6</v>
      </c>
      <c r="P2864" s="27">
        <v>29315.600000000006</v>
      </c>
      <c r="Q2864" s="28">
        <v>0.42554216867469891</v>
      </c>
      <c r="R2864" s="29">
        <v>28859</v>
      </c>
      <c r="S2864" s="29">
        <v>36850.949999999997</v>
      </c>
      <c r="T2864" s="30">
        <v>7991.9499999999971</v>
      </c>
      <c r="U2864" s="31">
        <v>0.27693094008801405</v>
      </c>
      <c r="V2864" s="26">
        <v>17098</v>
      </c>
      <c r="W2864" s="26">
        <v>43389.279999999999</v>
      </c>
      <c r="X2864" s="27">
        <v>26291.279999999999</v>
      </c>
      <c r="Y2864" s="28">
        <v>1.5376816001871563</v>
      </c>
      <c r="Z2864" s="29">
        <v>9550</v>
      </c>
      <c r="AA2864" s="29">
        <v>12117.5</v>
      </c>
      <c r="AB2864" s="30">
        <v>2567.5</v>
      </c>
      <c r="AC2864" s="32">
        <v>0.26884816753926699</v>
      </c>
      <c r="AD2864" s="26">
        <v>13383</v>
      </c>
      <c r="AE2864" s="26">
        <v>5847.87</v>
      </c>
      <c r="AF2864" s="27">
        <v>-7535.13</v>
      </c>
      <c r="AG2864" s="33">
        <v>-0.56303743555256669</v>
      </c>
      <c r="AH2864" s="34">
        <v>335</v>
      </c>
      <c r="AI2864" s="34">
        <v>487.5</v>
      </c>
      <c r="AJ2864" s="34">
        <v>152.5</v>
      </c>
      <c r="AK2864" s="32">
        <v>0.45522388059701491</v>
      </c>
      <c r="AL2864" s="35">
        <v>43802.041655092595</v>
      </c>
      <c r="AM2864" s="16"/>
    </row>
    <row r="2865" spans="1:39" ht="33" hidden="1" x14ac:dyDescent="0.25">
      <c r="A2865" s="25" t="s">
        <v>571</v>
      </c>
      <c r="B2865" s="25" t="s">
        <v>51</v>
      </c>
      <c r="C2865" s="39">
        <v>453698</v>
      </c>
      <c r="D2865" s="25" t="s">
        <v>2913</v>
      </c>
      <c r="E2865" s="25" t="s">
        <v>53</v>
      </c>
      <c r="F2865" s="25" t="s">
        <v>54</v>
      </c>
      <c r="G2865" s="25" t="s">
        <v>289</v>
      </c>
      <c r="H2865" s="25" t="s">
        <v>56</v>
      </c>
      <c r="I2865" s="25" t="s">
        <v>56</v>
      </c>
      <c r="J2865" s="25" t="s">
        <v>85</v>
      </c>
      <c r="K2865" s="25" t="s">
        <v>65</v>
      </c>
      <c r="L2865" s="25" t="s">
        <v>625</v>
      </c>
      <c r="M2865" s="25" t="s">
        <v>582</v>
      </c>
      <c r="N2865" s="26">
        <v>126888.01</v>
      </c>
      <c r="O2865" s="26">
        <v>881807.56</v>
      </c>
      <c r="P2865" s="27">
        <v>754919.55</v>
      </c>
      <c r="Q2865" s="28">
        <v>5.9494947552570183</v>
      </c>
      <c r="R2865" s="29">
        <v>63676.480000000003</v>
      </c>
      <c r="S2865" s="29">
        <v>34533.67</v>
      </c>
      <c r="T2865" s="30">
        <v>-29142.810000000005</v>
      </c>
      <c r="U2865" s="31">
        <v>-0.45766992773469894</v>
      </c>
      <c r="V2865" s="26">
        <v>22788.48</v>
      </c>
      <c r="W2865" s="26">
        <v>15474.03</v>
      </c>
      <c r="X2865" s="27">
        <v>-7314.4499999999989</v>
      </c>
      <c r="Y2865" s="28">
        <v>-0.32097138554216864</v>
      </c>
      <c r="Z2865" s="29">
        <v>7267.05</v>
      </c>
      <c r="AA2865" s="29">
        <v>5873.5</v>
      </c>
      <c r="AB2865" s="30">
        <v>-1393.5500000000002</v>
      </c>
      <c r="AC2865" s="32">
        <v>-0.19176281985124641</v>
      </c>
      <c r="AD2865" s="26">
        <v>33156</v>
      </c>
      <c r="AE2865" s="26">
        <v>27200</v>
      </c>
      <c r="AF2865" s="27">
        <v>-5956</v>
      </c>
      <c r="AG2865" s="33">
        <v>-0.17963566172035228</v>
      </c>
      <c r="AH2865" s="34">
        <v>362.92</v>
      </c>
      <c r="AI2865" s="34">
        <v>271</v>
      </c>
      <c r="AJ2865" s="34">
        <v>-91.920000000000016</v>
      </c>
      <c r="AK2865" s="32">
        <v>-0.25327895955031415</v>
      </c>
      <c r="AL2865" s="35">
        <v>44377.041666666664</v>
      </c>
      <c r="AM2865" s="16"/>
    </row>
    <row r="2866" spans="1:39" ht="66" hidden="1" x14ac:dyDescent="0.25">
      <c r="A2866" s="25" t="s">
        <v>571</v>
      </c>
      <c r="B2866" s="25" t="s">
        <v>1043</v>
      </c>
      <c r="C2866" s="39">
        <v>453699</v>
      </c>
      <c r="D2866" s="25" t="s">
        <v>2914</v>
      </c>
      <c r="E2866" s="25" t="s">
        <v>53</v>
      </c>
      <c r="F2866" s="25" t="s">
        <v>54</v>
      </c>
      <c r="G2866" s="25" t="s">
        <v>289</v>
      </c>
      <c r="H2866" s="17"/>
      <c r="I2866" s="17"/>
      <c r="J2866" s="25" t="s">
        <v>145</v>
      </c>
      <c r="K2866" s="25" t="s">
        <v>65</v>
      </c>
      <c r="L2866" s="25" t="s">
        <v>1045</v>
      </c>
      <c r="M2866" s="25" t="s">
        <v>574</v>
      </c>
      <c r="N2866" s="26">
        <v>65138.54</v>
      </c>
      <c r="O2866" s="26">
        <v>63792.15</v>
      </c>
      <c r="P2866" s="27">
        <v>-1346.3899999999994</v>
      </c>
      <c r="Q2866" s="28">
        <v>-2.0669637360616302E-2</v>
      </c>
      <c r="R2866" s="29">
        <v>16746.669999999998</v>
      </c>
      <c r="S2866" s="29">
        <v>18130</v>
      </c>
      <c r="T2866" s="30">
        <v>1383.3300000000017</v>
      </c>
      <c r="U2866" s="31">
        <v>8.2603287698390301E-2</v>
      </c>
      <c r="V2866" s="26">
        <v>6621.61</v>
      </c>
      <c r="W2866" s="26">
        <v>2862.47</v>
      </c>
      <c r="X2866" s="27">
        <v>-3759.14</v>
      </c>
      <c r="Y2866" s="28">
        <v>-0.56770785352806952</v>
      </c>
      <c r="Z2866" s="29">
        <v>3094.65</v>
      </c>
      <c r="AA2866" s="29">
        <v>5264.81</v>
      </c>
      <c r="AB2866" s="30">
        <v>2170.1600000000003</v>
      </c>
      <c r="AC2866" s="32">
        <v>0.70126185513709149</v>
      </c>
      <c r="AD2866" s="26">
        <v>38675.61</v>
      </c>
      <c r="AE2866" s="26">
        <v>33622.57</v>
      </c>
      <c r="AF2866" s="27">
        <v>-5053.0400000000009</v>
      </c>
      <c r="AG2866" s="33">
        <v>-0.13065185009363783</v>
      </c>
      <c r="AH2866" s="34">
        <v>113.31</v>
      </c>
      <c r="AI2866" s="34">
        <v>196</v>
      </c>
      <c r="AJ2866" s="34">
        <v>82.69</v>
      </c>
      <c r="AK2866" s="32">
        <v>0.72976789338981551</v>
      </c>
      <c r="AL2866" s="35">
        <v>43846.041655092595</v>
      </c>
      <c r="AM2866" s="16"/>
    </row>
    <row r="2867" spans="1:39" ht="49.5" hidden="1" x14ac:dyDescent="0.25">
      <c r="A2867" s="25" t="s">
        <v>571</v>
      </c>
      <c r="B2867" s="25" t="s">
        <v>1040</v>
      </c>
      <c r="C2867" s="39">
        <v>453700</v>
      </c>
      <c r="D2867" s="25" t="s">
        <v>2746</v>
      </c>
      <c r="E2867" s="25" t="s">
        <v>53</v>
      </c>
      <c r="F2867" s="25" t="s">
        <v>54</v>
      </c>
      <c r="G2867" s="25" t="s">
        <v>289</v>
      </c>
      <c r="H2867" s="17"/>
      <c r="I2867" s="17"/>
      <c r="J2867" s="25" t="s">
        <v>70</v>
      </c>
      <c r="K2867" s="25" t="s">
        <v>65</v>
      </c>
      <c r="L2867" s="25" t="s">
        <v>589</v>
      </c>
      <c r="M2867" s="25" t="s">
        <v>67</v>
      </c>
      <c r="N2867" s="26">
        <v>32701.88</v>
      </c>
      <c r="O2867" s="26">
        <v>27925.040000000001</v>
      </c>
      <c r="P2867" s="27">
        <v>-4776.84</v>
      </c>
      <c r="Q2867" s="28">
        <v>-0.14607233590240071</v>
      </c>
      <c r="R2867" s="29">
        <v>7953.27</v>
      </c>
      <c r="S2867" s="29">
        <v>7036.76</v>
      </c>
      <c r="T2867" s="30">
        <v>-916.51000000000022</v>
      </c>
      <c r="U2867" s="31">
        <v>-0.11523687741017219</v>
      </c>
      <c r="V2867" s="26">
        <v>10186</v>
      </c>
      <c r="W2867" s="26">
        <v>9671.7999999999993</v>
      </c>
      <c r="X2867" s="27">
        <v>-514.20000000000073</v>
      </c>
      <c r="Y2867" s="28">
        <v>-5.0481052424896991E-2</v>
      </c>
      <c r="Z2867" s="29">
        <v>2390.42</v>
      </c>
      <c r="AA2867" s="29">
        <v>2025</v>
      </c>
      <c r="AB2867" s="30">
        <v>-365.42000000000007</v>
      </c>
      <c r="AC2867" s="32">
        <v>-0.15286853356313956</v>
      </c>
      <c r="AD2867" s="26">
        <v>10422.39</v>
      </c>
      <c r="AE2867" s="26">
        <v>6186.24</v>
      </c>
      <c r="AF2867" s="27">
        <v>-4236.1499999999996</v>
      </c>
      <c r="AG2867" s="33">
        <v>-0.40644708171542226</v>
      </c>
      <c r="AH2867" s="34">
        <v>112</v>
      </c>
      <c r="AI2867" s="34">
        <v>122.75</v>
      </c>
      <c r="AJ2867" s="34">
        <v>10.75</v>
      </c>
      <c r="AK2867" s="32">
        <v>9.5982142857142863E-2</v>
      </c>
      <c r="AL2867" s="35">
        <v>43776.041655092595</v>
      </c>
      <c r="AM2867" s="16"/>
    </row>
    <row r="2868" spans="1:39" ht="41.25" hidden="1" x14ac:dyDescent="0.25">
      <c r="A2868" s="25" t="s">
        <v>571</v>
      </c>
      <c r="B2868" s="25" t="s">
        <v>51</v>
      </c>
      <c r="C2868" s="39">
        <v>453701</v>
      </c>
      <c r="D2868" s="25" t="s">
        <v>2747</v>
      </c>
      <c r="E2868" s="25" t="s">
        <v>53</v>
      </c>
      <c r="F2868" s="25" t="s">
        <v>54</v>
      </c>
      <c r="G2868" s="25" t="s">
        <v>79</v>
      </c>
      <c r="H2868" s="25" t="s">
        <v>56</v>
      </c>
      <c r="I2868" s="25" t="s">
        <v>56</v>
      </c>
      <c r="J2868" s="25" t="s">
        <v>586</v>
      </c>
      <c r="K2868" s="25" t="s">
        <v>65</v>
      </c>
      <c r="L2868" s="25" t="s">
        <v>589</v>
      </c>
      <c r="M2868" s="25" t="s">
        <v>582</v>
      </c>
      <c r="N2868" s="26">
        <v>51856.67</v>
      </c>
      <c r="O2868" s="26">
        <v>55268.38</v>
      </c>
      <c r="P2868" s="27">
        <v>3411.7099999999991</v>
      </c>
      <c r="Q2868" s="28">
        <v>6.5791150877987328E-2</v>
      </c>
      <c r="R2868" s="29">
        <v>21396.720000000001</v>
      </c>
      <c r="S2868" s="29">
        <v>15513.48</v>
      </c>
      <c r="T2868" s="30">
        <v>-5883.2400000000016</v>
      </c>
      <c r="U2868" s="31">
        <v>-0.27495990039594859</v>
      </c>
      <c r="V2868" s="26">
        <v>38185.46</v>
      </c>
      <c r="W2868" s="26">
        <v>27988.43</v>
      </c>
      <c r="X2868" s="27">
        <v>-10197.029999999999</v>
      </c>
      <c r="Y2868" s="28">
        <v>-0.2670396009371106</v>
      </c>
      <c r="Z2868" s="29">
        <v>2657.06</v>
      </c>
      <c r="AA2868" s="29">
        <v>3061.38</v>
      </c>
      <c r="AB2868" s="30">
        <v>404.32000000000016</v>
      </c>
      <c r="AC2868" s="32">
        <v>0.1521681858896676</v>
      </c>
      <c r="AD2868" s="26">
        <v>11967.43</v>
      </c>
      <c r="AE2868" s="26">
        <v>6689.32</v>
      </c>
      <c r="AF2868" s="27">
        <v>-5278.1100000000006</v>
      </c>
      <c r="AG2868" s="33">
        <v>-0.4410395548584784</v>
      </c>
      <c r="AH2868" s="34">
        <v>135.30000000000001</v>
      </c>
      <c r="AI2868" s="34">
        <v>131.5</v>
      </c>
      <c r="AJ2868" s="34">
        <v>-3.8000000000000114</v>
      </c>
      <c r="AK2868" s="32">
        <v>-2.8085735402808655E-2</v>
      </c>
      <c r="AL2868" s="35">
        <v>44511.041666666664</v>
      </c>
      <c r="AM2868" s="16"/>
    </row>
    <row r="2869" spans="1:39" ht="41.25" hidden="1" x14ac:dyDescent="0.25">
      <c r="A2869" s="25" t="s">
        <v>571</v>
      </c>
      <c r="B2869" s="25" t="s">
        <v>1040</v>
      </c>
      <c r="C2869" s="39">
        <v>453702</v>
      </c>
      <c r="D2869" s="25" t="s">
        <v>3168</v>
      </c>
      <c r="E2869" s="25" t="s">
        <v>53</v>
      </c>
      <c r="F2869" s="25" t="s">
        <v>54</v>
      </c>
      <c r="G2869" s="25" t="s">
        <v>289</v>
      </c>
      <c r="H2869" s="17"/>
      <c r="I2869" s="17"/>
      <c r="J2869" s="25" t="s">
        <v>64</v>
      </c>
      <c r="K2869" s="25" t="s">
        <v>65</v>
      </c>
      <c r="L2869" s="25" t="s">
        <v>66</v>
      </c>
      <c r="M2869" s="25" t="s">
        <v>593</v>
      </c>
      <c r="N2869" s="26">
        <v>4562.3999999999996</v>
      </c>
      <c r="O2869" s="26">
        <v>1420.92</v>
      </c>
      <c r="P2869" s="27">
        <v>-3141.4799999999996</v>
      </c>
      <c r="Q2869" s="28">
        <v>-0.68855865334034716</v>
      </c>
      <c r="R2869" s="29">
        <v>1918.91</v>
      </c>
      <c r="S2869" s="29">
        <v>1010.37</v>
      </c>
      <c r="T2869" s="30">
        <v>-908.54000000000008</v>
      </c>
      <c r="U2869" s="31">
        <v>-0.47346670766216237</v>
      </c>
      <c r="V2869" s="26">
        <v>245.77</v>
      </c>
      <c r="W2869" s="26">
        <v>332.55</v>
      </c>
      <c r="X2869" s="27">
        <v>86.78</v>
      </c>
      <c r="Y2869" s="28">
        <v>0.35309435651218618</v>
      </c>
      <c r="Z2869" s="29">
        <v>33.6</v>
      </c>
      <c r="AA2869" s="29">
        <v>78</v>
      </c>
      <c r="AB2869" s="30">
        <v>44.4</v>
      </c>
      <c r="AC2869" s="32">
        <v>1.3214285714285714</v>
      </c>
      <c r="AD2869" s="26">
        <v>2364.12</v>
      </c>
      <c r="AE2869" s="26">
        <v>0</v>
      </c>
      <c r="AF2869" s="27">
        <v>-2364.12</v>
      </c>
      <c r="AG2869" s="33">
        <v>-1</v>
      </c>
      <c r="AH2869" s="34">
        <v>2.8200000000000003</v>
      </c>
      <c r="AI2869" s="34">
        <v>8</v>
      </c>
      <c r="AJ2869" s="34">
        <v>5.18</v>
      </c>
      <c r="AK2869" s="32">
        <v>1.8368794326241131</v>
      </c>
      <c r="AL2869" s="35">
        <v>43797.041655092595</v>
      </c>
      <c r="AM2869" s="16"/>
    </row>
    <row r="2870" spans="1:39" ht="66" hidden="1" x14ac:dyDescent="0.25">
      <c r="A2870" s="25" t="s">
        <v>571</v>
      </c>
      <c r="B2870" s="25" t="s">
        <v>1040</v>
      </c>
      <c r="C2870" s="39">
        <v>453703</v>
      </c>
      <c r="D2870" s="25" t="s">
        <v>3190</v>
      </c>
      <c r="E2870" s="25" t="s">
        <v>53</v>
      </c>
      <c r="F2870" s="25" t="s">
        <v>54</v>
      </c>
      <c r="G2870" s="25" t="s">
        <v>289</v>
      </c>
      <c r="H2870" s="17"/>
      <c r="I2870" s="17"/>
      <c r="J2870" s="25" t="s">
        <v>64</v>
      </c>
      <c r="K2870" s="25" t="s">
        <v>65</v>
      </c>
      <c r="L2870" s="25" t="s">
        <v>146</v>
      </c>
      <c r="M2870" s="25" t="s">
        <v>574</v>
      </c>
      <c r="N2870" s="26">
        <v>7517</v>
      </c>
      <c r="O2870" s="26">
        <v>3033.93</v>
      </c>
      <c r="P2870" s="27">
        <v>-4483.07</v>
      </c>
      <c r="Q2870" s="28">
        <v>-0.59639084741253157</v>
      </c>
      <c r="R2870" s="29">
        <v>3311</v>
      </c>
      <c r="S2870" s="29">
        <v>1116.74</v>
      </c>
      <c r="T2870" s="30">
        <v>-2194.2600000000002</v>
      </c>
      <c r="U2870" s="31">
        <v>-0.66271821202053771</v>
      </c>
      <c r="V2870" s="26">
        <v>611</v>
      </c>
      <c r="W2870" s="26">
        <v>515.19000000000005</v>
      </c>
      <c r="X2870" s="27">
        <v>-95.809999999999945</v>
      </c>
      <c r="Y2870" s="28">
        <v>-0.15680851063829779</v>
      </c>
      <c r="Z2870" s="29">
        <v>404</v>
      </c>
      <c r="AA2870" s="29">
        <v>272</v>
      </c>
      <c r="AB2870" s="30">
        <v>-132</v>
      </c>
      <c r="AC2870" s="32">
        <v>-0.32673267326732675</v>
      </c>
      <c r="AD2870" s="26">
        <v>3191</v>
      </c>
      <c r="AE2870" s="26">
        <v>1130</v>
      </c>
      <c r="AF2870" s="27">
        <v>-2061</v>
      </c>
      <c r="AG2870" s="33">
        <v>-0.64587903478533371</v>
      </c>
      <c r="AH2870" s="34">
        <v>37.5</v>
      </c>
      <c r="AI2870" s="34">
        <v>14</v>
      </c>
      <c r="AJ2870" s="34">
        <v>-23.5</v>
      </c>
      <c r="AK2870" s="32">
        <v>-0.62666666666666671</v>
      </c>
      <c r="AL2870" s="35">
        <v>43701.041655092595</v>
      </c>
      <c r="AM2870" s="16"/>
    </row>
    <row r="2871" spans="1:39" ht="33" hidden="1" x14ac:dyDescent="0.25">
      <c r="A2871" s="25" t="s">
        <v>571</v>
      </c>
      <c r="B2871" s="25" t="s">
        <v>1040</v>
      </c>
      <c r="C2871" s="39">
        <v>453710</v>
      </c>
      <c r="D2871" s="25" t="s">
        <v>3360</v>
      </c>
      <c r="E2871" s="25" t="s">
        <v>53</v>
      </c>
      <c r="F2871" s="25" t="s">
        <v>54</v>
      </c>
      <c r="G2871" s="25" t="s">
        <v>289</v>
      </c>
      <c r="H2871" s="17"/>
      <c r="I2871" s="17"/>
      <c r="J2871" s="25" t="s">
        <v>64</v>
      </c>
      <c r="K2871" s="25" t="s">
        <v>65</v>
      </c>
      <c r="L2871" s="25" t="s">
        <v>66</v>
      </c>
      <c r="M2871" s="25" t="s">
        <v>574</v>
      </c>
      <c r="N2871" s="26">
        <v>6406.98</v>
      </c>
      <c r="O2871" s="26">
        <v>3497.05</v>
      </c>
      <c r="P2871" s="27">
        <v>-2909.9299999999994</v>
      </c>
      <c r="Q2871" s="28">
        <v>-0.4541812211057315</v>
      </c>
      <c r="R2871" s="29">
        <v>2550.7199999999998</v>
      </c>
      <c r="S2871" s="29">
        <v>672.41</v>
      </c>
      <c r="T2871" s="30">
        <v>-1878.31</v>
      </c>
      <c r="U2871" s="31">
        <v>-0.73638423660770291</v>
      </c>
      <c r="V2871" s="26">
        <v>637.62</v>
      </c>
      <c r="W2871" s="26">
        <v>562.1</v>
      </c>
      <c r="X2871" s="27">
        <v>-75.519999999999982</v>
      </c>
      <c r="Y2871" s="28">
        <v>-0.11844045042501801</v>
      </c>
      <c r="Z2871" s="29">
        <v>191.4</v>
      </c>
      <c r="AA2871" s="29">
        <v>0</v>
      </c>
      <c r="AB2871" s="30">
        <v>-191.4</v>
      </c>
      <c r="AC2871" s="32">
        <v>-1</v>
      </c>
      <c r="AD2871" s="26">
        <v>3027.24</v>
      </c>
      <c r="AE2871" s="26">
        <v>2262.54</v>
      </c>
      <c r="AF2871" s="27">
        <v>-764.69999999999982</v>
      </c>
      <c r="AG2871" s="33">
        <v>-0.25260633448289527</v>
      </c>
      <c r="AH2871" s="34">
        <v>7.34</v>
      </c>
      <c r="AI2871" s="34">
        <v>2</v>
      </c>
      <c r="AJ2871" s="34">
        <v>-5.34</v>
      </c>
      <c r="AK2871" s="32">
        <v>-0.72752043596730243</v>
      </c>
      <c r="AL2871" s="35">
        <v>43777.041655092595</v>
      </c>
      <c r="AM2871" s="16"/>
    </row>
    <row r="2872" spans="1:39" ht="57.75" hidden="1" x14ac:dyDescent="0.25">
      <c r="A2872" s="25" t="s">
        <v>571</v>
      </c>
      <c r="B2872" s="25" t="s">
        <v>1040</v>
      </c>
      <c r="C2872" s="39">
        <v>453711</v>
      </c>
      <c r="D2872" s="25" t="s">
        <v>3106</v>
      </c>
      <c r="E2872" s="25" t="s">
        <v>53</v>
      </c>
      <c r="F2872" s="25" t="s">
        <v>54</v>
      </c>
      <c r="G2872" s="25" t="s">
        <v>289</v>
      </c>
      <c r="H2872" s="17"/>
      <c r="I2872" s="17"/>
      <c r="J2872" s="25" t="s">
        <v>70</v>
      </c>
      <c r="K2872" s="25" t="s">
        <v>65</v>
      </c>
      <c r="L2872" s="25" t="s">
        <v>589</v>
      </c>
      <c r="M2872" s="25" t="s">
        <v>67</v>
      </c>
      <c r="N2872" s="26">
        <v>26844.89</v>
      </c>
      <c r="O2872" s="26">
        <v>34437.33</v>
      </c>
      <c r="P2872" s="27">
        <v>7592.4400000000023</v>
      </c>
      <c r="Q2872" s="28">
        <v>0.28282626600444266</v>
      </c>
      <c r="R2872" s="29">
        <v>7953.27</v>
      </c>
      <c r="S2872" s="29">
        <v>7944.35</v>
      </c>
      <c r="T2872" s="30">
        <v>-8.9200000000000728</v>
      </c>
      <c r="U2872" s="31">
        <v>-1.1215512613051075E-3</v>
      </c>
      <c r="V2872" s="26">
        <v>6124.65</v>
      </c>
      <c r="W2872" s="26">
        <v>6493.73</v>
      </c>
      <c r="X2872" s="27">
        <v>369.07999999999993</v>
      </c>
      <c r="Y2872" s="28">
        <v>6.0261402692398741E-2</v>
      </c>
      <c r="Z2872" s="29">
        <v>2390.42</v>
      </c>
      <c r="AA2872" s="29">
        <v>360</v>
      </c>
      <c r="AB2872" s="30">
        <v>-2030.42</v>
      </c>
      <c r="AC2872" s="32">
        <v>-0.84939885041122476</v>
      </c>
      <c r="AD2872" s="26">
        <v>8626.75</v>
      </c>
      <c r="AE2872" s="26">
        <v>18065.86</v>
      </c>
      <c r="AF2872" s="27">
        <v>9439.11</v>
      </c>
      <c r="AG2872" s="33">
        <v>1.0941675602051759</v>
      </c>
      <c r="AH2872" s="34">
        <v>112</v>
      </c>
      <c r="AI2872" s="34">
        <v>127.5</v>
      </c>
      <c r="AJ2872" s="34">
        <v>15.5</v>
      </c>
      <c r="AK2872" s="32">
        <v>0.13839285714285715</v>
      </c>
      <c r="AL2872" s="35">
        <v>43746.041655092595</v>
      </c>
      <c r="AM2872" s="16"/>
    </row>
    <row r="2873" spans="1:39" ht="41.25" hidden="1" x14ac:dyDescent="0.25">
      <c r="A2873" s="25" t="s">
        <v>571</v>
      </c>
      <c r="B2873" s="25" t="s">
        <v>1040</v>
      </c>
      <c r="C2873" s="39">
        <v>453712</v>
      </c>
      <c r="D2873" s="25" t="s">
        <v>3147</v>
      </c>
      <c r="E2873" s="25" t="s">
        <v>53</v>
      </c>
      <c r="F2873" s="25" t="s">
        <v>54</v>
      </c>
      <c r="G2873" s="25" t="s">
        <v>289</v>
      </c>
      <c r="H2873" s="17"/>
      <c r="I2873" s="17"/>
      <c r="J2873" s="25" t="s">
        <v>70</v>
      </c>
      <c r="K2873" s="25" t="s">
        <v>65</v>
      </c>
      <c r="L2873" s="25" t="s">
        <v>71</v>
      </c>
      <c r="M2873" s="25" t="s">
        <v>67</v>
      </c>
      <c r="N2873" s="26">
        <v>54093.542110000002</v>
      </c>
      <c r="O2873" s="26">
        <v>54315.38</v>
      </c>
      <c r="P2873" s="27">
        <v>221.83788999999524</v>
      </c>
      <c r="Q2873" s="28">
        <v>4.1010050617296366E-3</v>
      </c>
      <c r="R2873" s="29">
        <v>9618.6588900000006</v>
      </c>
      <c r="S2873" s="29">
        <v>11759.41</v>
      </c>
      <c r="T2873" s="30">
        <v>2140.7511099999992</v>
      </c>
      <c r="U2873" s="31">
        <v>0.22256232750135493</v>
      </c>
      <c r="V2873" s="26">
        <v>27427.5</v>
      </c>
      <c r="W2873" s="26">
        <v>24394.34</v>
      </c>
      <c r="X2873" s="27">
        <v>-3033.16</v>
      </c>
      <c r="Y2873" s="28">
        <v>-0.11058827818795004</v>
      </c>
      <c r="Z2873" s="29">
        <v>3242.9427999999998</v>
      </c>
      <c r="AA2873" s="29">
        <v>1365</v>
      </c>
      <c r="AB2873" s="30">
        <v>-1877.9427999999998</v>
      </c>
      <c r="AC2873" s="32">
        <v>-0.57908600793082132</v>
      </c>
      <c r="AD2873" s="26">
        <v>12720</v>
      </c>
      <c r="AE2873" s="26">
        <v>13009.24</v>
      </c>
      <c r="AF2873" s="27">
        <v>289.23999999999978</v>
      </c>
      <c r="AG2873" s="33">
        <v>2.2738993710691806E-2</v>
      </c>
      <c r="AH2873" s="34">
        <v>140</v>
      </c>
      <c r="AI2873" s="34">
        <v>142</v>
      </c>
      <c r="AJ2873" s="34">
        <v>2</v>
      </c>
      <c r="AK2873" s="32">
        <v>1.4285714285714285E-2</v>
      </c>
      <c r="AL2873" s="35">
        <v>43804.041655092595</v>
      </c>
      <c r="AM2873" s="16"/>
    </row>
    <row r="2874" spans="1:39" ht="49.5" hidden="1" x14ac:dyDescent="0.25">
      <c r="A2874" s="25" t="s">
        <v>571</v>
      </c>
      <c r="B2874" s="25" t="s">
        <v>1136</v>
      </c>
      <c r="C2874" s="39">
        <v>453728</v>
      </c>
      <c r="D2874" s="25" t="s">
        <v>5741</v>
      </c>
      <c r="E2874" s="25" t="s">
        <v>53</v>
      </c>
      <c r="F2874" s="25" t="s">
        <v>54</v>
      </c>
      <c r="G2874" s="25" t="s">
        <v>56</v>
      </c>
      <c r="H2874" s="17"/>
      <c r="I2874" s="17"/>
      <c r="J2874" s="25" t="s">
        <v>3564</v>
      </c>
      <c r="K2874" s="25" t="s">
        <v>65</v>
      </c>
      <c r="L2874" s="25" t="s">
        <v>600</v>
      </c>
      <c r="M2874" s="25" t="s">
        <v>582</v>
      </c>
      <c r="N2874" s="26">
        <v>0</v>
      </c>
      <c r="O2874" s="26">
        <v>211454.96</v>
      </c>
      <c r="P2874" s="27">
        <v>211454.96</v>
      </c>
      <c r="Q2874" s="18"/>
      <c r="R2874" s="29">
        <v>0</v>
      </c>
      <c r="S2874" s="29">
        <v>20462.16</v>
      </c>
      <c r="T2874" s="30">
        <v>20462.16</v>
      </c>
      <c r="U2874" s="19"/>
      <c r="V2874" s="26">
        <v>0</v>
      </c>
      <c r="W2874" s="26">
        <v>2048.59</v>
      </c>
      <c r="X2874" s="27">
        <v>2048.59</v>
      </c>
      <c r="Y2874" s="18"/>
      <c r="Z2874" s="29">
        <v>0</v>
      </c>
      <c r="AA2874" s="29">
        <v>816</v>
      </c>
      <c r="AB2874" s="30">
        <v>816</v>
      </c>
      <c r="AC2874" s="19"/>
      <c r="AD2874" s="26">
        <v>0</v>
      </c>
      <c r="AE2874" s="26">
        <v>4900</v>
      </c>
      <c r="AF2874" s="27">
        <v>4900</v>
      </c>
      <c r="AG2874" s="18"/>
      <c r="AH2874" s="34">
        <v>0</v>
      </c>
      <c r="AI2874" s="34">
        <v>120</v>
      </c>
      <c r="AJ2874" s="34">
        <v>120</v>
      </c>
      <c r="AK2874" s="19"/>
      <c r="AL2874" s="35">
        <v>44560.041666666664</v>
      </c>
      <c r="AM2874" s="16"/>
    </row>
    <row r="2875" spans="1:39" ht="41.25" hidden="1" x14ac:dyDescent="0.25">
      <c r="A2875" s="25" t="s">
        <v>571</v>
      </c>
      <c r="B2875" s="25" t="s">
        <v>1136</v>
      </c>
      <c r="C2875" s="39">
        <v>453763</v>
      </c>
      <c r="D2875" s="25" t="s">
        <v>5035</v>
      </c>
      <c r="E2875" s="25" t="s">
        <v>53</v>
      </c>
      <c r="F2875" s="25" t="s">
        <v>54</v>
      </c>
      <c r="G2875" s="25" t="s">
        <v>289</v>
      </c>
      <c r="H2875" s="17"/>
      <c r="I2875" s="17"/>
      <c r="J2875" s="17"/>
      <c r="K2875" s="25" t="s">
        <v>65</v>
      </c>
      <c r="L2875" s="25" t="s">
        <v>66</v>
      </c>
      <c r="M2875" s="25" t="s">
        <v>107</v>
      </c>
      <c r="N2875" s="26">
        <v>0</v>
      </c>
      <c r="O2875" s="26">
        <v>93.54</v>
      </c>
      <c r="P2875" s="27">
        <v>93.54</v>
      </c>
      <c r="Q2875" s="18"/>
      <c r="R2875" s="29">
        <v>0</v>
      </c>
      <c r="S2875" s="29">
        <v>93.54</v>
      </c>
      <c r="T2875" s="30">
        <v>93.54</v>
      </c>
      <c r="U2875" s="19"/>
      <c r="V2875" s="26">
        <v>0</v>
      </c>
      <c r="W2875" s="26">
        <v>0</v>
      </c>
      <c r="X2875" s="27">
        <v>0</v>
      </c>
      <c r="Y2875" s="18"/>
      <c r="Z2875" s="29">
        <v>0</v>
      </c>
      <c r="AA2875" s="29">
        <v>0</v>
      </c>
      <c r="AB2875" s="30">
        <v>0</v>
      </c>
      <c r="AC2875" s="19"/>
      <c r="AD2875" s="26">
        <v>0</v>
      </c>
      <c r="AE2875" s="26">
        <v>0</v>
      </c>
      <c r="AF2875" s="27">
        <v>0</v>
      </c>
      <c r="AG2875" s="18"/>
      <c r="AH2875" s="34">
        <v>0</v>
      </c>
      <c r="AI2875" s="34">
        <v>0</v>
      </c>
      <c r="AJ2875" s="34">
        <v>0</v>
      </c>
      <c r="AK2875" s="19"/>
      <c r="AL2875" s="35">
        <v>43665.041655092595</v>
      </c>
      <c r="AM2875" s="16"/>
    </row>
    <row r="2876" spans="1:39" ht="90.75" hidden="1" x14ac:dyDescent="0.25">
      <c r="A2876" s="25" t="s">
        <v>571</v>
      </c>
      <c r="B2876" s="25" t="s">
        <v>1040</v>
      </c>
      <c r="C2876" s="39">
        <v>453792</v>
      </c>
      <c r="D2876" s="25" t="s">
        <v>3069</v>
      </c>
      <c r="E2876" s="25" t="s">
        <v>53</v>
      </c>
      <c r="F2876" s="25" t="s">
        <v>54</v>
      </c>
      <c r="G2876" s="25" t="s">
        <v>289</v>
      </c>
      <c r="H2876" s="17"/>
      <c r="I2876" s="17"/>
      <c r="J2876" s="25" t="s">
        <v>576</v>
      </c>
      <c r="K2876" s="25" t="s">
        <v>65</v>
      </c>
      <c r="L2876" s="25" t="s">
        <v>577</v>
      </c>
      <c r="M2876" s="25" t="s">
        <v>2737</v>
      </c>
      <c r="N2876" s="26">
        <v>10068</v>
      </c>
      <c r="O2876" s="26">
        <v>16363.95</v>
      </c>
      <c r="P2876" s="27">
        <v>6295.9500000000007</v>
      </c>
      <c r="Q2876" s="28">
        <v>0.62534266984505371</v>
      </c>
      <c r="R2876" s="29">
        <v>7393</v>
      </c>
      <c r="S2876" s="29">
        <v>9110.56</v>
      </c>
      <c r="T2876" s="30">
        <v>1717.5599999999995</v>
      </c>
      <c r="U2876" s="31">
        <v>0.23232246719870139</v>
      </c>
      <c r="V2876" s="26">
        <v>0</v>
      </c>
      <c r="W2876" s="26">
        <v>0</v>
      </c>
      <c r="X2876" s="27">
        <v>0</v>
      </c>
      <c r="Y2876" s="18"/>
      <c r="Z2876" s="29">
        <v>2675</v>
      </c>
      <c r="AA2876" s="29">
        <v>5832</v>
      </c>
      <c r="AB2876" s="30">
        <v>3157</v>
      </c>
      <c r="AC2876" s="32">
        <v>1.1801869158878504</v>
      </c>
      <c r="AD2876" s="26">
        <v>0</v>
      </c>
      <c r="AE2876" s="26">
        <v>1421.39</v>
      </c>
      <c r="AF2876" s="27">
        <v>1421.39</v>
      </c>
      <c r="AG2876" s="18"/>
      <c r="AH2876" s="34">
        <v>80</v>
      </c>
      <c r="AI2876" s="34">
        <v>126</v>
      </c>
      <c r="AJ2876" s="34">
        <v>46</v>
      </c>
      <c r="AK2876" s="32">
        <v>0.57499999999999996</v>
      </c>
      <c r="AL2876" s="35">
        <v>43665.041655092595</v>
      </c>
      <c r="AM2876" s="16"/>
    </row>
    <row r="2877" spans="1:39" ht="41.25" hidden="1" x14ac:dyDescent="0.25">
      <c r="A2877" s="25" t="s">
        <v>571</v>
      </c>
      <c r="B2877" s="25" t="s">
        <v>1136</v>
      </c>
      <c r="C2877" s="39">
        <v>453796</v>
      </c>
      <c r="D2877" s="25" t="s">
        <v>5872</v>
      </c>
      <c r="E2877" s="25" t="s">
        <v>53</v>
      </c>
      <c r="F2877" s="25" t="s">
        <v>248</v>
      </c>
      <c r="G2877" s="17"/>
      <c r="H2877" s="17"/>
      <c r="I2877" s="17"/>
      <c r="J2877" s="25" t="s">
        <v>586</v>
      </c>
      <c r="K2877" s="25" t="s">
        <v>65</v>
      </c>
      <c r="L2877" s="25" t="s">
        <v>589</v>
      </c>
      <c r="M2877" s="25" t="s">
        <v>582</v>
      </c>
      <c r="N2877" s="26">
        <v>328950</v>
      </c>
      <c r="O2877" s="26">
        <v>438387.3</v>
      </c>
      <c r="P2877" s="27">
        <v>109437.29999999999</v>
      </c>
      <c r="Q2877" s="28">
        <v>0.33268673050615594</v>
      </c>
      <c r="R2877" s="29">
        <v>51392.82</v>
      </c>
      <c r="S2877" s="29">
        <v>108438.55</v>
      </c>
      <c r="T2877" s="30">
        <v>57045.73</v>
      </c>
      <c r="U2877" s="31">
        <v>1.1099941587171127</v>
      </c>
      <c r="V2877" s="26">
        <v>257262.74</v>
      </c>
      <c r="W2877" s="26">
        <v>301065.49</v>
      </c>
      <c r="X2877" s="27">
        <v>43802.75</v>
      </c>
      <c r="Y2877" s="28">
        <v>0.17026464850681447</v>
      </c>
      <c r="Z2877" s="29">
        <v>6294.44</v>
      </c>
      <c r="AA2877" s="29">
        <v>3403.5</v>
      </c>
      <c r="AB2877" s="30">
        <v>-2890.9399999999996</v>
      </c>
      <c r="AC2877" s="32">
        <v>-0.45928470205451155</v>
      </c>
      <c r="AD2877" s="26">
        <v>14000</v>
      </c>
      <c r="AE2877" s="26">
        <v>21899.48</v>
      </c>
      <c r="AF2877" s="27">
        <v>7899.48</v>
      </c>
      <c r="AG2877" s="33">
        <v>0.56424857142857143</v>
      </c>
      <c r="AH2877" s="34">
        <v>330.74</v>
      </c>
      <c r="AI2877" s="34">
        <v>931</v>
      </c>
      <c r="AJ2877" s="34">
        <v>600.26</v>
      </c>
      <c r="AK2877" s="32">
        <v>1.8148999213884016</v>
      </c>
      <c r="AL2877" s="35">
        <v>44841.041666666664</v>
      </c>
      <c r="AM2877" s="16"/>
    </row>
    <row r="2878" spans="1:39" ht="82.5" hidden="1" x14ac:dyDescent="0.25">
      <c r="A2878" s="25" t="s">
        <v>571</v>
      </c>
      <c r="B2878" s="25" t="s">
        <v>1043</v>
      </c>
      <c r="C2878" s="39">
        <v>453801</v>
      </c>
      <c r="D2878" s="25" t="s">
        <v>3151</v>
      </c>
      <c r="E2878" s="25" t="s">
        <v>53</v>
      </c>
      <c r="F2878" s="25" t="s">
        <v>54</v>
      </c>
      <c r="G2878" s="25" t="s">
        <v>289</v>
      </c>
      <c r="H2878" s="25" t="s">
        <v>56</v>
      </c>
      <c r="I2878" s="25" t="s">
        <v>56</v>
      </c>
      <c r="J2878" s="25" t="s">
        <v>576</v>
      </c>
      <c r="K2878" s="25" t="s">
        <v>65</v>
      </c>
      <c r="L2878" s="25" t="s">
        <v>1045</v>
      </c>
      <c r="M2878" s="25" t="s">
        <v>596</v>
      </c>
      <c r="N2878" s="26">
        <v>114170.53</v>
      </c>
      <c r="O2878" s="26">
        <v>149827.54</v>
      </c>
      <c r="P2878" s="27">
        <v>35657.010000000009</v>
      </c>
      <c r="Q2878" s="28">
        <v>0.31231360667240493</v>
      </c>
      <c r="R2878" s="29">
        <v>14099.82</v>
      </c>
      <c r="S2878" s="29">
        <v>11134.77</v>
      </c>
      <c r="T2878" s="30">
        <v>-2965.0499999999993</v>
      </c>
      <c r="U2878" s="31">
        <v>-0.21028991859470542</v>
      </c>
      <c r="V2878" s="26">
        <v>35131.25</v>
      </c>
      <c r="W2878" s="26">
        <v>40242.82</v>
      </c>
      <c r="X2878" s="27">
        <v>5111.57</v>
      </c>
      <c r="Y2878" s="28">
        <v>0.14549923501156378</v>
      </c>
      <c r="Z2878" s="29">
        <v>8747.06</v>
      </c>
      <c r="AA2878" s="29">
        <v>0</v>
      </c>
      <c r="AB2878" s="30">
        <v>-8747.06</v>
      </c>
      <c r="AC2878" s="32">
        <v>-1</v>
      </c>
      <c r="AD2878" s="26">
        <v>56192.4</v>
      </c>
      <c r="AE2878" s="26">
        <v>98449.95</v>
      </c>
      <c r="AF2878" s="27">
        <v>42257.549999999996</v>
      </c>
      <c r="AG2878" s="33">
        <v>0.75201539709996357</v>
      </c>
      <c r="AH2878" s="34">
        <v>768.54</v>
      </c>
      <c r="AI2878" s="34">
        <v>15</v>
      </c>
      <c r="AJ2878" s="34">
        <v>-753.54</v>
      </c>
      <c r="AK2878" s="32">
        <v>-0.98048247326098836</v>
      </c>
      <c r="AL2878" s="35">
        <v>44189.041666666664</v>
      </c>
      <c r="AM2878" s="16"/>
    </row>
    <row r="2879" spans="1:39" ht="66" hidden="1" x14ac:dyDescent="0.25">
      <c r="A2879" s="25" t="s">
        <v>571</v>
      </c>
      <c r="B2879" s="25" t="s">
        <v>51</v>
      </c>
      <c r="C2879" s="39">
        <v>453803</v>
      </c>
      <c r="D2879" s="25" t="s">
        <v>3150</v>
      </c>
      <c r="E2879" s="25" t="s">
        <v>53</v>
      </c>
      <c r="F2879" s="25" t="s">
        <v>54</v>
      </c>
      <c r="G2879" s="25" t="s">
        <v>79</v>
      </c>
      <c r="H2879" s="25" t="s">
        <v>56</v>
      </c>
      <c r="I2879" s="25" t="s">
        <v>56</v>
      </c>
      <c r="J2879" s="25" t="s">
        <v>357</v>
      </c>
      <c r="K2879" s="25" t="s">
        <v>65</v>
      </c>
      <c r="L2879" s="25" t="s">
        <v>2787</v>
      </c>
      <c r="M2879" s="25" t="s">
        <v>582</v>
      </c>
      <c r="N2879" s="26">
        <v>537800.4</v>
      </c>
      <c r="O2879" s="26">
        <v>566748.84</v>
      </c>
      <c r="P2879" s="27">
        <v>28948.439999999944</v>
      </c>
      <c r="Q2879" s="28">
        <v>5.3827479488672642E-2</v>
      </c>
      <c r="R2879" s="29">
        <v>34656.949999999997</v>
      </c>
      <c r="S2879" s="29">
        <v>73671.259999999995</v>
      </c>
      <c r="T2879" s="30">
        <v>39014.31</v>
      </c>
      <c r="U2879" s="31">
        <v>1.1257283171196542</v>
      </c>
      <c r="V2879" s="26">
        <v>19284.23</v>
      </c>
      <c r="W2879" s="26">
        <v>22345.759999999998</v>
      </c>
      <c r="X2879" s="27">
        <v>3061.5299999999988</v>
      </c>
      <c r="Y2879" s="28">
        <v>0.15875821850289065</v>
      </c>
      <c r="Z2879" s="29">
        <v>3115.58</v>
      </c>
      <c r="AA2879" s="29">
        <v>4991.25</v>
      </c>
      <c r="AB2879" s="30">
        <v>1875.67</v>
      </c>
      <c r="AC2879" s="32">
        <v>0.60202915668992618</v>
      </c>
      <c r="AD2879" s="26">
        <v>480743.64</v>
      </c>
      <c r="AE2879" s="26">
        <v>461728.28</v>
      </c>
      <c r="AF2879" s="27">
        <v>-19015.359999999986</v>
      </c>
      <c r="AG2879" s="33">
        <v>-3.9554054214840963E-2</v>
      </c>
      <c r="AH2879" s="34">
        <v>344.06</v>
      </c>
      <c r="AI2879" s="34">
        <v>190.5</v>
      </c>
      <c r="AJ2879" s="34">
        <v>-153.56</v>
      </c>
      <c r="AK2879" s="32">
        <v>-0.44631750276114629</v>
      </c>
      <c r="AL2879" s="35">
        <v>44511.041666666664</v>
      </c>
      <c r="AM2879" s="16"/>
    </row>
    <row r="2880" spans="1:39" ht="66" hidden="1" x14ac:dyDescent="0.25">
      <c r="A2880" s="25" t="s">
        <v>571</v>
      </c>
      <c r="B2880" s="25" t="s">
        <v>1040</v>
      </c>
      <c r="C2880" s="39">
        <v>453804</v>
      </c>
      <c r="D2880" s="25" t="s">
        <v>2777</v>
      </c>
      <c r="E2880" s="25" t="s">
        <v>53</v>
      </c>
      <c r="F2880" s="25" t="s">
        <v>54</v>
      </c>
      <c r="G2880" s="25" t="s">
        <v>289</v>
      </c>
      <c r="H2880" s="17"/>
      <c r="I2880" s="17"/>
      <c r="J2880" s="25" t="s">
        <v>145</v>
      </c>
      <c r="K2880" s="25" t="s">
        <v>65</v>
      </c>
      <c r="L2880" s="25" t="s">
        <v>146</v>
      </c>
      <c r="M2880" s="25" t="s">
        <v>613</v>
      </c>
      <c r="N2880" s="26">
        <v>75393</v>
      </c>
      <c r="O2880" s="26">
        <v>70136.95</v>
      </c>
      <c r="P2880" s="27">
        <v>-5256.0500000000029</v>
      </c>
      <c r="Q2880" s="28">
        <v>-6.9715358189752399E-2</v>
      </c>
      <c r="R2880" s="29">
        <v>12640</v>
      </c>
      <c r="S2880" s="29">
        <v>10569</v>
      </c>
      <c r="T2880" s="30">
        <v>-2071</v>
      </c>
      <c r="U2880" s="31">
        <v>-0.16384493670886077</v>
      </c>
      <c r="V2880" s="26">
        <v>0</v>
      </c>
      <c r="W2880" s="26">
        <v>0</v>
      </c>
      <c r="X2880" s="27">
        <v>0</v>
      </c>
      <c r="Y2880" s="18"/>
      <c r="Z2880" s="29">
        <v>2140</v>
      </c>
      <c r="AA2880" s="29">
        <v>2060</v>
      </c>
      <c r="AB2880" s="30">
        <v>-80</v>
      </c>
      <c r="AC2880" s="32">
        <v>-3.7383177570093455E-2</v>
      </c>
      <c r="AD2880" s="26">
        <v>60613</v>
      </c>
      <c r="AE2880" s="26">
        <v>57319.16</v>
      </c>
      <c r="AF2880" s="27">
        <v>-3293.8399999999965</v>
      </c>
      <c r="AG2880" s="33">
        <v>-5.4342137825218954E-2</v>
      </c>
      <c r="AH2880" s="34">
        <v>162</v>
      </c>
      <c r="AI2880" s="34">
        <v>92</v>
      </c>
      <c r="AJ2880" s="34">
        <v>-70</v>
      </c>
      <c r="AK2880" s="32">
        <v>-0.43209876543209874</v>
      </c>
      <c r="AL2880" s="35">
        <v>43732.041655092595</v>
      </c>
      <c r="AM2880" s="16"/>
    </row>
    <row r="2881" spans="1:39" ht="41.25" hidden="1" x14ac:dyDescent="0.25">
      <c r="A2881" s="25" t="s">
        <v>571</v>
      </c>
      <c r="B2881" s="25" t="s">
        <v>1136</v>
      </c>
      <c r="C2881" s="39">
        <v>453815</v>
      </c>
      <c r="D2881" s="25" t="s">
        <v>5228</v>
      </c>
      <c r="E2881" s="25" t="s">
        <v>53</v>
      </c>
      <c r="F2881" s="25" t="s">
        <v>63</v>
      </c>
      <c r="G2881" s="25" t="s">
        <v>56</v>
      </c>
      <c r="H2881" s="17"/>
      <c r="I2881" s="17"/>
      <c r="J2881" s="25" t="s">
        <v>70</v>
      </c>
      <c r="K2881" s="25" t="s">
        <v>65</v>
      </c>
      <c r="L2881" s="25" t="s">
        <v>66</v>
      </c>
      <c r="M2881" s="25" t="s">
        <v>127</v>
      </c>
      <c r="N2881" s="26">
        <v>0</v>
      </c>
      <c r="O2881" s="26">
        <v>0</v>
      </c>
      <c r="P2881" s="27">
        <v>0</v>
      </c>
      <c r="Q2881" s="18"/>
      <c r="R2881" s="29">
        <v>0</v>
      </c>
      <c r="S2881" s="29">
        <v>0</v>
      </c>
      <c r="T2881" s="30">
        <v>0</v>
      </c>
      <c r="U2881" s="19"/>
      <c r="V2881" s="26">
        <v>0</v>
      </c>
      <c r="W2881" s="26">
        <v>0</v>
      </c>
      <c r="X2881" s="27">
        <v>0</v>
      </c>
      <c r="Y2881" s="18"/>
      <c r="Z2881" s="29">
        <v>0</v>
      </c>
      <c r="AA2881" s="29">
        <v>0</v>
      </c>
      <c r="AB2881" s="30">
        <v>0</v>
      </c>
      <c r="AC2881" s="19"/>
      <c r="AD2881" s="26">
        <v>0</v>
      </c>
      <c r="AE2881" s="26">
        <v>0</v>
      </c>
      <c r="AF2881" s="27">
        <v>0</v>
      </c>
      <c r="AG2881" s="18"/>
      <c r="AH2881" s="34">
        <v>0</v>
      </c>
      <c r="AI2881" s="34">
        <v>0</v>
      </c>
      <c r="AJ2881" s="34">
        <v>0</v>
      </c>
      <c r="AK2881" s="19"/>
      <c r="AL2881" s="35">
        <v>44124.041666666664</v>
      </c>
      <c r="AM2881" s="16"/>
    </row>
    <row r="2882" spans="1:39" ht="33" hidden="1" x14ac:dyDescent="0.25">
      <c r="A2882" s="25" t="s">
        <v>571</v>
      </c>
      <c r="B2882" s="25" t="s">
        <v>1043</v>
      </c>
      <c r="C2882" s="39">
        <v>453833</v>
      </c>
      <c r="D2882" s="25" t="s">
        <v>3158</v>
      </c>
      <c r="E2882" s="25" t="s">
        <v>53</v>
      </c>
      <c r="F2882" s="25" t="s">
        <v>54</v>
      </c>
      <c r="G2882" s="25" t="s">
        <v>289</v>
      </c>
      <c r="H2882" s="25" t="s">
        <v>56</v>
      </c>
      <c r="I2882" s="25" t="s">
        <v>56</v>
      </c>
      <c r="J2882" s="25" t="s">
        <v>70</v>
      </c>
      <c r="K2882" s="25" t="s">
        <v>65</v>
      </c>
      <c r="L2882" s="25" t="s">
        <v>1045</v>
      </c>
      <c r="M2882" s="25" t="s">
        <v>582</v>
      </c>
      <c r="N2882" s="26">
        <v>47831.39</v>
      </c>
      <c r="O2882" s="26">
        <v>39915.279999999999</v>
      </c>
      <c r="P2882" s="27">
        <v>-7916.1100000000006</v>
      </c>
      <c r="Q2882" s="28">
        <v>-0.16550031266078616</v>
      </c>
      <c r="R2882" s="29">
        <v>7449.78</v>
      </c>
      <c r="S2882" s="29">
        <v>3930.77</v>
      </c>
      <c r="T2882" s="30">
        <v>-3519.0099999999998</v>
      </c>
      <c r="U2882" s="31">
        <v>-0.47236428458290042</v>
      </c>
      <c r="V2882" s="26">
        <v>31206.400000000001</v>
      </c>
      <c r="W2882" s="26">
        <v>30356.880000000001</v>
      </c>
      <c r="X2882" s="27">
        <v>-849.52000000000044</v>
      </c>
      <c r="Y2882" s="28">
        <v>-2.7222621000820357E-2</v>
      </c>
      <c r="Z2882" s="29">
        <v>2173.11</v>
      </c>
      <c r="AA2882" s="29">
        <v>998.98</v>
      </c>
      <c r="AB2882" s="30">
        <v>-1174.1300000000001</v>
      </c>
      <c r="AC2882" s="32">
        <v>-0.54029938659340759</v>
      </c>
      <c r="AD2882" s="26">
        <v>3180</v>
      </c>
      <c r="AE2882" s="26">
        <v>1676.16</v>
      </c>
      <c r="AF2882" s="27">
        <v>-1503.84</v>
      </c>
      <c r="AG2882" s="33">
        <v>-0.47290566037735848</v>
      </c>
      <c r="AH2882" s="34">
        <v>105</v>
      </c>
      <c r="AI2882" s="34">
        <v>70</v>
      </c>
      <c r="AJ2882" s="34">
        <v>-35</v>
      </c>
      <c r="AK2882" s="32">
        <v>-0.33333333333333331</v>
      </c>
      <c r="AL2882" s="35">
        <v>44124.041666666664</v>
      </c>
      <c r="AM2882" s="16"/>
    </row>
    <row r="2883" spans="1:39" ht="41.25" hidden="1" x14ac:dyDescent="0.25">
      <c r="A2883" s="25" t="s">
        <v>571</v>
      </c>
      <c r="B2883" s="25" t="s">
        <v>1043</v>
      </c>
      <c r="C2883" s="39">
        <v>453835</v>
      </c>
      <c r="D2883" s="25" t="s">
        <v>2782</v>
      </c>
      <c r="E2883" s="25" t="s">
        <v>53</v>
      </c>
      <c r="F2883" s="25" t="s">
        <v>63</v>
      </c>
      <c r="G2883" s="25" t="s">
        <v>56</v>
      </c>
      <c r="H2883" s="17"/>
      <c r="I2883" s="17"/>
      <c r="J2883" s="25" t="s">
        <v>586</v>
      </c>
      <c r="K2883" s="25" t="s">
        <v>65</v>
      </c>
      <c r="L2883" s="25" t="s">
        <v>1045</v>
      </c>
      <c r="M2883" s="25" t="s">
        <v>127</v>
      </c>
      <c r="N2883" s="26">
        <v>0</v>
      </c>
      <c r="O2883" s="26">
        <v>1771.44</v>
      </c>
      <c r="P2883" s="27">
        <v>1771.44</v>
      </c>
      <c r="Q2883" s="18"/>
      <c r="R2883" s="29">
        <v>0</v>
      </c>
      <c r="S2883" s="29">
        <v>61.06</v>
      </c>
      <c r="T2883" s="30">
        <v>61.06</v>
      </c>
      <c r="U2883" s="19"/>
      <c r="V2883" s="26">
        <v>0</v>
      </c>
      <c r="W2883" s="26">
        <v>0</v>
      </c>
      <c r="X2883" s="27">
        <v>0</v>
      </c>
      <c r="Y2883" s="18"/>
      <c r="Z2883" s="29">
        <v>0</v>
      </c>
      <c r="AA2883" s="29">
        <v>0</v>
      </c>
      <c r="AB2883" s="30">
        <v>0</v>
      </c>
      <c r="AC2883" s="19"/>
      <c r="AD2883" s="26">
        <v>0</v>
      </c>
      <c r="AE2883" s="26">
        <v>0</v>
      </c>
      <c r="AF2883" s="27">
        <v>0</v>
      </c>
      <c r="AG2883" s="18"/>
      <c r="AH2883" s="34">
        <v>0</v>
      </c>
      <c r="AI2883" s="34">
        <v>0</v>
      </c>
      <c r="AJ2883" s="34">
        <v>0</v>
      </c>
      <c r="AK2883" s="19"/>
      <c r="AL2883" s="35">
        <v>43631.041655092595</v>
      </c>
      <c r="AM2883" s="16"/>
    </row>
    <row r="2884" spans="1:39" ht="41.25" hidden="1" x14ac:dyDescent="0.25">
      <c r="A2884" s="25" t="s">
        <v>571</v>
      </c>
      <c r="B2884" s="25" t="s">
        <v>1040</v>
      </c>
      <c r="C2884" s="39">
        <v>453867</v>
      </c>
      <c r="D2884" s="25" t="s">
        <v>3179</v>
      </c>
      <c r="E2884" s="25" t="s">
        <v>53</v>
      </c>
      <c r="F2884" s="25" t="s">
        <v>54</v>
      </c>
      <c r="G2884" s="25" t="s">
        <v>289</v>
      </c>
      <c r="H2884" s="25" t="s">
        <v>56</v>
      </c>
      <c r="I2884" s="25" t="s">
        <v>56</v>
      </c>
      <c r="J2884" s="25" t="s">
        <v>145</v>
      </c>
      <c r="K2884" s="25" t="s">
        <v>65</v>
      </c>
      <c r="L2884" s="25" t="s">
        <v>709</v>
      </c>
      <c r="M2884" s="25" t="s">
        <v>574</v>
      </c>
      <c r="N2884" s="26">
        <v>11292</v>
      </c>
      <c r="O2884" s="26">
        <v>12301.43</v>
      </c>
      <c r="P2884" s="27">
        <v>1009.4300000000003</v>
      </c>
      <c r="Q2884" s="28">
        <v>8.9393375841303607E-2</v>
      </c>
      <c r="R2884" s="29">
        <v>5978</v>
      </c>
      <c r="S2884" s="29">
        <v>234.72</v>
      </c>
      <c r="T2884" s="30">
        <v>-5743.28</v>
      </c>
      <c r="U2884" s="31">
        <v>-0.96073603211776515</v>
      </c>
      <c r="V2884" s="26">
        <v>2372</v>
      </c>
      <c r="W2884" s="26">
        <v>908.53</v>
      </c>
      <c r="X2884" s="27">
        <v>-1463.47</v>
      </c>
      <c r="Y2884" s="28">
        <v>-0.61697723440134911</v>
      </c>
      <c r="Z2884" s="29">
        <v>1204</v>
      </c>
      <c r="AA2884" s="29">
        <v>0</v>
      </c>
      <c r="AB2884" s="30">
        <v>-1204</v>
      </c>
      <c r="AC2884" s="32">
        <v>-1</v>
      </c>
      <c r="AD2884" s="26">
        <v>1738</v>
      </c>
      <c r="AE2884" s="26">
        <v>2340</v>
      </c>
      <c r="AF2884" s="27">
        <v>602</v>
      </c>
      <c r="AG2884" s="33">
        <v>0.34637514384349827</v>
      </c>
      <c r="AH2884" s="34">
        <v>76</v>
      </c>
      <c r="AI2884" s="34">
        <v>87</v>
      </c>
      <c r="AJ2884" s="34">
        <v>11</v>
      </c>
      <c r="AK2884" s="32">
        <v>0.14473684210526316</v>
      </c>
      <c r="AL2884" s="35">
        <v>43631.041655092595</v>
      </c>
      <c r="AM2884" s="16"/>
    </row>
    <row r="2885" spans="1:39" ht="41.25" hidden="1" x14ac:dyDescent="0.25">
      <c r="A2885" s="25" t="s">
        <v>571</v>
      </c>
      <c r="B2885" s="25" t="s">
        <v>1040</v>
      </c>
      <c r="C2885" s="39">
        <v>453873</v>
      </c>
      <c r="D2885" s="25" t="s">
        <v>3274</v>
      </c>
      <c r="E2885" s="25" t="s">
        <v>53</v>
      </c>
      <c r="F2885" s="25" t="s">
        <v>54</v>
      </c>
      <c r="G2885" s="25" t="s">
        <v>90</v>
      </c>
      <c r="H2885" s="17"/>
      <c r="I2885" s="17"/>
      <c r="J2885" s="25" t="s">
        <v>70</v>
      </c>
      <c r="K2885" s="25" t="s">
        <v>65</v>
      </c>
      <c r="L2885" s="25" t="s">
        <v>589</v>
      </c>
      <c r="M2885" s="25" t="s">
        <v>67</v>
      </c>
      <c r="N2885" s="26">
        <v>72951.018429999996</v>
      </c>
      <c r="O2885" s="26">
        <v>69597.77</v>
      </c>
      <c r="P2885" s="27">
        <v>-3353.2484299999924</v>
      </c>
      <c r="Q2885" s="28">
        <v>-4.5965752119246903E-2</v>
      </c>
      <c r="R2885" s="29">
        <v>15553.435649999999</v>
      </c>
      <c r="S2885" s="29">
        <v>22574.71</v>
      </c>
      <c r="T2885" s="30">
        <v>7021.2743499999997</v>
      </c>
      <c r="U2885" s="31">
        <v>0.45142915739005868</v>
      </c>
      <c r="V2885" s="26">
        <v>26399.00532</v>
      </c>
      <c r="W2885" s="26">
        <v>22016.49</v>
      </c>
      <c r="X2885" s="27">
        <v>-4382.5153199999986</v>
      </c>
      <c r="Y2885" s="28">
        <v>-0.16601062300933689</v>
      </c>
      <c r="Z2885" s="29">
        <v>5115.1571999999996</v>
      </c>
      <c r="AA2885" s="29">
        <v>8302.5</v>
      </c>
      <c r="AB2885" s="30">
        <v>3187.3428000000004</v>
      </c>
      <c r="AC2885" s="32">
        <v>0.62311727193838751</v>
      </c>
      <c r="AD2885" s="26">
        <v>21644.044600000001</v>
      </c>
      <c r="AE2885" s="26">
        <v>11781.66</v>
      </c>
      <c r="AF2885" s="27">
        <v>-9862.3846000000012</v>
      </c>
      <c r="AG2885" s="33">
        <v>-0.45566273689899905</v>
      </c>
      <c r="AH2885" s="34">
        <v>214</v>
      </c>
      <c r="AI2885" s="34">
        <v>339</v>
      </c>
      <c r="AJ2885" s="34">
        <v>125</v>
      </c>
      <c r="AK2885" s="32">
        <v>0.58411214953271029</v>
      </c>
      <c r="AL2885" s="35">
        <v>43666.041655092595</v>
      </c>
      <c r="AM2885" s="16"/>
    </row>
    <row r="2886" spans="1:39" ht="49.5" hidden="1" x14ac:dyDescent="0.25">
      <c r="A2886" s="25" t="s">
        <v>571</v>
      </c>
      <c r="B2886" s="25" t="s">
        <v>1040</v>
      </c>
      <c r="C2886" s="39">
        <v>453874</v>
      </c>
      <c r="D2886" s="25" t="s">
        <v>3177</v>
      </c>
      <c r="E2886" s="25" t="s">
        <v>53</v>
      </c>
      <c r="F2886" s="25" t="s">
        <v>54</v>
      </c>
      <c r="G2886" s="25" t="s">
        <v>990</v>
      </c>
      <c r="H2886" s="17"/>
      <c r="I2886" s="17"/>
      <c r="J2886" s="25" t="s">
        <v>357</v>
      </c>
      <c r="K2886" s="25" t="s">
        <v>65</v>
      </c>
      <c r="L2886" s="25" t="s">
        <v>357</v>
      </c>
      <c r="M2886" s="25" t="s">
        <v>127</v>
      </c>
      <c r="N2886" s="26">
        <v>0</v>
      </c>
      <c r="O2886" s="26">
        <v>354634</v>
      </c>
      <c r="P2886" s="27">
        <v>354634</v>
      </c>
      <c r="Q2886" s="18"/>
      <c r="R2886" s="29">
        <v>0</v>
      </c>
      <c r="S2886" s="29">
        <v>7077.65</v>
      </c>
      <c r="T2886" s="30">
        <v>7077.65</v>
      </c>
      <c r="U2886" s="19"/>
      <c r="V2886" s="26">
        <v>0</v>
      </c>
      <c r="W2886" s="26">
        <v>61527.03</v>
      </c>
      <c r="X2886" s="27">
        <v>61527.03</v>
      </c>
      <c r="Y2886" s="18"/>
      <c r="Z2886" s="29">
        <v>0</v>
      </c>
      <c r="AA2886" s="29">
        <v>0</v>
      </c>
      <c r="AB2886" s="30">
        <v>0</v>
      </c>
      <c r="AC2886" s="19"/>
      <c r="AD2886" s="26">
        <v>0</v>
      </c>
      <c r="AE2886" s="26">
        <v>79423.16</v>
      </c>
      <c r="AF2886" s="27">
        <v>79423.16</v>
      </c>
      <c r="AG2886" s="18"/>
      <c r="AH2886" s="34">
        <v>0</v>
      </c>
      <c r="AI2886" s="34">
        <v>0</v>
      </c>
      <c r="AJ2886" s="34">
        <v>0</v>
      </c>
      <c r="AK2886" s="19"/>
      <c r="AL2886" s="35">
        <v>43554.041666666664</v>
      </c>
      <c r="AM2886" s="16"/>
    </row>
    <row r="2887" spans="1:39" ht="66" hidden="1" x14ac:dyDescent="0.25">
      <c r="A2887" s="25" t="s">
        <v>571</v>
      </c>
      <c r="B2887" s="25" t="s">
        <v>1040</v>
      </c>
      <c r="C2887" s="39">
        <v>453878</v>
      </c>
      <c r="D2887" s="25" t="s">
        <v>3281</v>
      </c>
      <c r="E2887" s="25" t="s">
        <v>53</v>
      </c>
      <c r="F2887" s="25" t="s">
        <v>54</v>
      </c>
      <c r="G2887" s="25" t="s">
        <v>289</v>
      </c>
      <c r="H2887" s="25" t="s">
        <v>56</v>
      </c>
      <c r="I2887" s="25" t="s">
        <v>56</v>
      </c>
      <c r="J2887" s="25" t="s">
        <v>85</v>
      </c>
      <c r="K2887" s="25" t="s">
        <v>65</v>
      </c>
      <c r="L2887" s="25" t="s">
        <v>625</v>
      </c>
      <c r="M2887" s="25" t="s">
        <v>596</v>
      </c>
      <c r="N2887" s="26">
        <v>9431.1299999999992</v>
      </c>
      <c r="O2887" s="26">
        <v>17394.61</v>
      </c>
      <c r="P2887" s="27">
        <v>7963.4800000000014</v>
      </c>
      <c r="Q2887" s="28">
        <v>0.84438238047826741</v>
      </c>
      <c r="R2887" s="29">
        <v>2273.41</v>
      </c>
      <c r="S2887" s="29">
        <v>6823.59</v>
      </c>
      <c r="T2887" s="30">
        <v>4550.18</v>
      </c>
      <c r="U2887" s="31">
        <v>2.0014779560220113</v>
      </c>
      <c r="V2887" s="26">
        <v>1934.36</v>
      </c>
      <c r="W2887" s="26">
        <v>1212.8399999999999</v>
      </c>
      <c r="X2887" s="27">
        <v>-721.52</v>
      </c>
      <c r="Y2887" s="28">
        <v>-0.37300192311668978</v>
      </c>
      <c r="Z2887" s="29">
        <v>220.8</v>
      </c>
      <c r="AA2887" s="29">
        <v>2920</v>
      </c>
      <c r="AB2887" s="30">
        <v>2699.2</v>
      </c>
      <c r="AC2887" s="32">
        <v>12.224637681159418</v>
      </c>
      <c r="AD2887" s="26">
        <v>5002.5600000000004</v>
      </c>
      <c r="AE2887" s="26">
        <v>6438.18</v>
      </c>
      <c r="AF2887" s="27">
        <v>1435.62</v>
      </c>
      <c r="AG2887" s="33">
        <v>0.28697706774131643</v>
      </c>
      <c r="AH2887" s="34">
        <v>10</v>
      </c>
      <c r="AI2887" s="34">
        <v>70</v>
      </c>
      <c r="AJ2887" s="34">
        <v>60</v>
      </c>
      <c r="AK2887" s="32">
        <v>6</v>
      </c>
      <c r="AL2887" s="35">
        <v>43768.041655092595</v>
      </c>
      <c r="AM2887" s="16"/>
    </row>
    <row r="2888" spans="1:39" ht="41.25" hidden="1" x14ac:dyDescent="0.25">
      <c r="A2888" s="25" t="s">
        <v>571</v>
      </c>
      <c r="B2888" s="25" t="s">
        <v>1136</v>
      </c>
      <c r="C2888" s="39">
        <v>453882</v>
      </c>
      <c r="D2888" s="25" t="s">
        <v>5034</v>
      </c>
      <c r="E2888" s="25" t="s">
        <v>53</v>
      </c>
      <c r="F2888" s="25" t="s">
        <v>63</v>
      </c>
      <c r="G2888" s="25" t="s">
        <v>56</v>
      </c>
      <c r="H2888" s="17"/>
      <c r="I2888" s="17"/>
      <c r="J2888" s="17"/>
      <c r="K2888" s="25" t="s">
        <v>65</v>
      </c>
      <c r="L2888" s="25" t="s">
        <v>66</v>
      </c>
      <c r="M2888" s="25" t="s">
        <v>127</v>
      </c>
      <c r="N2888" s="26">
        <v>0</v>
      </c>
      <c r="O2888" s="26">
        <v>0</v>
      </c>
      <c r="P2888" s="27">
        <v>0</v>
      </c>
      <c r="Q2888" s="18"/>
      <c r="R2888" s="29">
        <v>0</v>
      </c>
      <c r="S2888" s="29">
        <v>0</v>
      </c>
      <c r="T2888" s="30">
        <v>0</v>
      </c>
      <c r="U2888" s="19"/>
      <c r="V2888" s="26">
        <v>0</v>
      </c>
      <c r="W2888" s="26">
        <v>0</v>
      </c>
      <c r="X2888" s="27">
        <v>0</v>
      </c>
      <c r="Y2888" s="18"/>
      <c r="Z2888" s="29">
        <v>0</v>
      </c>
      <c r="AA2888" s="29">
        <v>0</v>
      </c>
      <c r="AB2888" s="30">
        <v>0</v>
      </c>
      <c r="AC2888" s="19"/>
      <c r="AD2888" s="26">
        <v>0</v>
      </c>
      <c r="AE2888" s="26">
        <v>0</v>
      </c>
      <c r="AF2888" s="27">
        <v>0</v>
      </c>
      <c r="AG2888" s="18"/>
      <c r="AH2888" s="34">
        <v>0</v>
      </c>
      <c r="AI2888" s="34">
        <v>0</v>
      </c>
      <c r="AJ2888" s="34">
        <v>0</v>
      </c>
      <c r="AK2888" s="19"/>
      <c r="AL2888" s="35">
        <v>44398.041666666664</v>
      </c>
      <c r="AM2888" s="16"/>
    </row>
    <row r="2889" spans="1:39" ht="49.5" hidden="1" x14ac:dyDescent="0.25">
      <c r="A2889" s="25" t="s">
        <v>571</v>
      </c>
      <c r="B2889" s="25" t="s">
        <v>51</v>
      </c>
      <c r="C2889" s="39">
        <v>453883</v>
      </c>
      <c r="D2889" s="25" t="s">
        <v>3535</v>
      </c>
      <c r="E2889" s="25" t="s">
        <v>62</v>
      </c>
      <c r="F2889" s="25" t="s">
        <v>54</v>
      </c>
      <c r="G2889" s="25" t="s">
        <v>79</v>
      </c>
      <c r="H2889" s="25" t="s">
        <v>56</v>
      </c>
      <c r="I2889" s="25" t="s">
        <v>56</v>
      </c>
      <c r="J2889" s="25" t="s">
        <v>3564</v>
      </c>
      <c r="K2889" s="25" t="s">
        <v>65</v>
      </c>
      <c r="L2889" s="25" t="s">
        <v>637</v>
      </c>
      <c r="M2889" s="25" t="s">
        <v>582</v>
      </c>
      <c r="N2889" s="26">
        <v>97672.86</v>
      </c>
      <c r="O2889" s="26">
        <v>102354.3</v>
      </c>
      <c r="P2889" s="27">
        <v>4681.4400000000023</v>
      </c>
      <c r="Q2889" s="28">
        <v>4.7929793393988895E-2</v>
      </c>
      <c r="R2889" s="29">
        <v>13046.8</v>
      </c>
      <c r="S2889" s="29">
        <v>18675.16</v>
      </c>
      <c r="T2889" s="30">
        <v>5628.3600000000006</v>
      </c>
      <c r="U2889" s="31">
        <v>0.43139773737621495</v>
      </c>
      <c r="V2889" s="26">
        <v>938.22</v>
      </c>
      <c r="W2889" s="26">
        <v>1229.07</v>
      </c>
      <c r="X2889" s="27">
        <v>290.84999999999991</v>
      </c>
      <c r="Y2889" s="28">
        <v>0.3100019185265715</v>
      </c>
      <c r="Z2889" s="29">
        <v>766.84</v>
      </c>
      <c r="AA2889" s="29">
        <v>1818.28</v>
      </c>
      <c r="AB2889" s="30">
        <v>1051.44</v>
      </c>
      <c r="AC2889" s="32">
        <v>1.3711334828647437</v>
      </c>
      <c r="AD2889" s="26">
        <v>82921</v>
      </c>
      <c r="AE2889" s="26">
        <v>79469.75</v>
      </c>
      <c r="AF2889" s="27">
        <v>-3451.25</v>
      </c>
      <c r="AG2889" s="33">
        <v>-4.1620940413164338E-2</v>
      </c>
      <c r="AH2889" s="34">
        <v>71.44</v>
      </c>
      <c r="AI2889" s="34">
        <v>99.25</v>
      </c>
      <c r="AJ2889" s="34">
        <v>27.810000000000002</v>
      </c>
      <c r="AK2889" s="32">
        <v>0.38927771556550955</v>
      </c>
      <c r="AL2889" s="35">
        <v>44398.041666666664</v>
      </c>
      <c r="AM2889" s="16"/>
    </row>
    <row r="2890" spans="1:39" ht="49.5" hidden="1" x14ac:dyDescent="0.25">
      <c r="A2890" s="25" t="s">
        <v>571</v>
      </c>
      <c r="B2890" s="25" t="s">
        <v>51</v>
      </c>
      <c r="C2890" s="39">
        <v>453886</v>
      </c>
      <c r="D2890" s="25" t="s">
        <v>3523</v>
      </c>
      <c r="E2890" s="25" t="s">
        <v>53</v>
      </c>
      <c r="F2890" s="25" t="s">
        <v>54</v>
      </c>
      <c r="G2890" s="25" t="s">
        <v>112</v>
      </c>
      <c r="H2890" s="25" t="s">
        <v>56</v>
      </c>
      <c r="I2890" s="25" t="s">
        <v>56</v>
      </c>
      <c r="J2890" s="25" t="s">
        <v>85</v>
      </c>
      <c r="K2890" s="25" t="s">
        <v>65</v>
      </c>
      <c r="L2890" s="25" t="s">
        <v>600</v>
      </c>
      <c r="M2890" s="25" t="s">
        <v>582</v>
      </c>
      <c r="N2890" s="26">
        <v>1018732.97</v>
      </c>
      <c r="O2890" s="26">
        <v>1213470.93</v>
      </c>
      <c r="P2890" s="27">
        <v>194737.95999999996</v>
      </c>
      <c r="Q2890" s="28">
        <v>0.19115702125553075</v>
      </c>
      <c r="R2890" s="29">
        <v>57655.11</v>
      </c>
      <c r="S2890" s="29">
        <v>154560.66</v>
      </c>
      <c r="T2890" s="30">
        <v>96905.55</v>
      </c>
      <c r="U2890" s="31">
        <v>1.6807798996480972</v>
      </c>
      <c r="V2890" s="26">
        <v>17799.57</v>
      </c>
      <c r="W2890" s="26">
        <v>17084.310000000001</v>
      </c>
      <c r="X2890" s="27">
        <v>-715.2599999999984</v>
      </c>
      <c r="Y2890" s="28">
        <v>-4.0184116807316039E-2</v>
      </c>
      <c r="Z2890" s="29">
        <v>7959.29</v>
      </c>
      <c r="AA2890" s="29">
        <v>11927.58</v>
      </c>
      <c r="AB2890" s="30">
        <v>3968.29</v>
      </c>
      <c r="AC2890" s="32">
        <v>0.49857336521222367</v>
      </c>
      <c r="AD2890" s="26">
        <v>935319</v>
      </c>
      <c r="AE2890" s="26">
        <v>1022530</v>
      </c>
      <c r="AF2890" s="27">
        <v>87211</v>
      </c>
      <c r="AG2890" s="33">
        <v>9.3241984820152266E-2</v>
      </c>
      <c r="AH2890" s="34">
        <v>568.88</v>
      </c>
      <c r="AI2890" s="34">
        <v>593</v>
      </c>
      <c r="AJ2890" s="34">
        <v>24.120000000000005</v>
      </c>
      <c r="AK2890" s="32">
        <v>4.2399099985937286E-2</v>
      </c>
      <c r="AL2890" s="35">
        <v>44377.041666666664</v>
      </c>
      <c r="AM2890" s="16"/>
    </row>
    <row r="2891" spans="1:39" ht="49.5" hidden="1" x14ac:dyDescent="0.25">
      <c r="A2891" s="25" t="s">
        <v>571</v>
      </c>
      <c r="B2891" s="25" t="s">
        <v>1040</v>
      </c>
      <c r="C2891" s="39">
        <v>453887</v>
      </c>
      <c r="D2891" s="25" t="s">
        <v>3288</v>
      </c>
      <c r="E2891" s="25" t="s">
        <v>53</v>
      </c>
      <c r="F2891" s="25" t="s">
        <v>54</v>
      </c>
      <c r="G2891" s="25" t="s">
        <v>289</v>
      </c>
      <c r="H2891" s="17"/>
      <c r="I2891" s="17"/>
      <c r="J2891" s="25" t="s">
        <v>586</v>
      </c>
      <c r="K2891" s="25" t="s">
        <v>65</v>
      </c>
      <c r="L2891" s="25" t="s">
        <v>617</v>
      </c>
      <c r="M2891" s="25" t="s">
        <v>67</v>
      </c>
      <c r="N2891" s="26">
        <v>80091.11</v>
      </c>
      <c r="O2891" s="26">
        <v>92618.2</v>
      </c>
      <c r="P2891" s="27">
        <v>12527.089999999997</v>
      </c>
      <c r="Q2891" s="28">
        <v>0.15641049299978482</v>
      </c>
      <c r="R2891" s="29">
        <v>10505.9</v>
      </c>
      <c r="S2891" s="29">
        <v>16022.24</v>
      </c>
      <c r="T2891" s="30">
        <v>5516.34</v>
      </c>
      <c r="U2891" s="31">
        <v>0.52507067457333501</v>
      </c>
      <c r="V2891" s="26">
        <v>33809.339999999997</v>
      </c>
      <c r="W2891" s="26">
        <v>69520.34</v>
      </c>
      <c r="X2891" s="27">
        <v>35711</v>
      </c>
      <c r="Y2891" s="28">
        <v>1.0562465874814475</v>
      </c>
      <c r="Z2891" s="29">
        <v>751.47</v>
      </c>
      <c r="AA2891" s="29">
        <v>1686</v>
      </c>
      <c r="AB2891" s="30">
        <v>934.53</v>
      </c>
      <c r="AC2891" s="32">
        <v>1.2436025390235139</v>
      </c>
      <c r="AD2891" s="26">
        <v>35024.400000000001</v>
      </c>
      <c r="AE2891" s="26">
        <v>3647.04</v>
      </c>
      <c r="AF2891" s="27">
        <v>-31377.360000000001</v>
      </c>
      <c r="AG2891" s="33">
        <v>-0.8958714496179806</v>
      </c>
      <c r="AH2891" s="34">
        <v>76.69</v>
      </c>
      <c r="AI2891" s="34">
        <v>181.5</v>
      </c>
      <c r="AJ2891" s="34">
        <v>104.81</v>
      </c>
      <c r="AK2891" s="32">
        <v>1.3666710131699049</v>
      </c>
      <c r="AL2891" s="35">
        <v>43795.041655092595</v>
      </c>
      <c r="AM2891" s="16"/>
    </row>
    <row r="2892" spans="1:39" ht="57.75" hidden="1" x14ac:dyDescent="0.25">
      <c r="A2892" s="25" t="s">
        <v>571</v>
      </c>
      <c r="B2892" s="25" t="s">
        <v>1043</v>
      </c>
      <c r="C2892" s="39">
        <v>453888</v>
      </c>
      <c r="D2892" s="25" t="s">
        <v>3427</v>
      </c>
      <c r="E2892" s="25" t="s">
        <v>53</v>
      </c>
      <c r="F2892" s="25" t="s">
        <v>54</v>
      </c>
      <c r="G2892" s="25" t="s">
        <v>289</v>
      </c>
      <c r="H2892" s="17"/>
      <c r="I2892" s="17"/>
      <c r="J2892" s="25" t="s">
        <v>85</v>
      </c>
      <c r="K2892" s="25" t="s">
        <v>65</v>
      </c>
      <c r="L2892" s="25" t="s">
        <v>1045</v>
      </c>
      <c r="M2892" s="25" t="s">
        <v>67</v>
      </c>
      <c r="N2892" s="26">
        <v>91956.43</v>
      </c>
      <c r="O2892" s="26">
        <v>85314.44</v>
      </c>
      <c r="P2892" s="27">
        <v>-6641.9899999999907</v>
      </c>
      <c r="Q2892" s="28">
        <v>-7.2229750545992177E-2</v>
      </c>
      <c r="R2892" s="29">
        <v>12618.07</v>
      </c>
      <c r="S2892" s="29">
        <v>7924.25</v>
      </c>
      <c r="T2892" s="30">
        <v>-4693.82</v>
      </c>
      <c r="U2892" s="31">
        <v>-0.37199191318482144</v>
      </c>
      <c r="V2892" s="26">
        <v>878.16</v>
      </c>
      <c r="W2892" s="26">
        <v>0</v>
      </c>
      <c r="X2892" s="27">
        <v>-878.16</v>
      </c>
      <c r="Y2892" s="28">
        <v>-1</v>
      </c>
      <c r="Z2892" s="29">
        <v>395.64</v>
      </c>
      <c r="AA2892" s="29">
        <v>897</v>
      </c>
      <c r="AB2892" s="30">
        <v>501.36</v>
      </c>
      <c r="AC2892" s="32">
        <v>1.2672126175310889</v>
      </c>
      <c r="AD2892" s="26">
        <v>78064.56</v>
      </c>
      <c r="AE2892" s="26">
        <v>419</v>
      </c>
      <c r="AF2892" s="27">
        <v>-77645.56</v>
      </c>
      <c r="AG2892" s="33">
        <v>-0.99463264764446246</v>
      </c>
      <c r="AH2892" s="34">
        <v>42.240000000000009</v>
      </c>
      <c r="AI2892" s="34">
        <v>100</v>
      </c>
      <c r="AJ2892" s="34">
        <v>57.759999999999991</v>
      </c>
      <c r="AK2892" s="32">
        <v>1.367424242424242</v>
      </c>
      <c r="AL2892" s="35">
        <v>43943.999988425923</v>
      </c>
      <c r="AM2892" s="16"/>
    </row>
    <row r="2893" spans="1:39" ht="57.75" hidden="1" x14ac:dyDescent="0.25">
      <c r="A2893" s="25" t="s">
        <v>571</v>
      </c>
      <c r="B2893" s="25" t="s">
        <v>1043</v>
      </c>
      <c r="C2893" s="39">
        <v>453889</v>
      </c>
      <c r="D2893" s="25" t="s">
        <v>3157</v>
      </c>
      <c r="E2893" s="25" t="s">
        <v>53</v>
      </c>
      <c r="F2893" s="25" t="s">
        <v>54</v>
      </c>
      <c r="G2893" s="25" t="s">
        <v>289</v>
      </c>
      <c r="H2893" s="17"/>
      <c r="I2893" s="17"/>
      <c r="J2893" s="25" t="s">
        <v>145</v>
      </c>
      <c r="K2893" s="25" t="s">
        <v>65</v>
      </c>
      <c r="L2893" s="25" t="s">
        <v>1045</v>
      </c>
      <c r="M2893" s="25" t="s">
        <v>596</v>
      </c>
      <c r="N2893" s="26">
        <v>3964469.46</v>
      </c>
      <c r="O2893" s="26">
        <v>3947526.94</v>
      </c>
      <c r="P2893" s="27">
        <v>-16942.520000000019</v>
      </c>
      <c r="Q2893" s="28">
        <v>-4.2735907467426979E-3</v>
      </c>
      <c r="R2893" s="29">
        <v>85923.88</v>
      </c>
      <c r="S2893" s="29">
        <v>318594.53999999998</v>
      </c>
      <c r="T2893" s="30">
        <v>232670.65999999997</v>
      </c>
      <c r="U2893" s="31">
        <v>2.7078695701357987</v>
      </c>
      <c r="V2893" s="26">
        <v>628981.30000000005</v>
      </c>
      <c r="W2893" s="26">
        <v>644240.17000000004</v>
      </c>
      <c r="X2893" s="27">
        <v>15258.869999999995</v>
      </c>
      <c r="Y2893" s="28">
        <v>2.425965605018781E-2</v>
      </c>
      <c r="Z2893" s="29">
        <v>3598</v>
      </c>
      <c r="AA2893" s="29">
        <v>0</v>
      </c>
      <c r="AB2893" s="30">
        <v>-3598</v>
      </c>
      <c r="AC2893" s="32">
        <v>-1</v>
      </c>
      <c r="AD2893" s="26">
        <v>3244391.28</v>
      </c>
      <c r="AE2893" s="26">
        <v>2983707.9</v>
      </c>
      <c r="AF2893" s="27">
        <v>-260683.37999999989</v>
      </c>
      <c r="AG2893" s="33">
        <v>-8.0348933745130732E-2</v>
      </c>
      <c r="AH2893" s="34">
        <v>524.74</v>
      </c>
      <c r="AI2893" s="34">
        <v>411</v>
      </c>
      <c r="AJ2893" s="34">
        <v>-113.74000000000001</v>
      </c>
      <c r="AK2893" s="32">
        <v>-0.21675496436330374</v>
      </c>
      <c r="AL2893" s="35">
        <v>44012.041666666664</v>
      </c>
      <c r="AM2893" s="16"/>
    </row>
    <row r="2894" spans="1:39" ht="49.5" hidden="1" x14ac:dyDescent="0.25">
      <c r="A2894" s="25" t="s">
        <v>571</v>
      </c>
      <c r="B2894" s="25" t="s">
        <v>1040</v>
      </c>
      <c r="C2894" s="39">
        <v>453890</v>
      </c>
      <c r="D2894" s="25" t="s">
        <v>3236</v>
      </c>
      <c r="E2894" s="25" t="s">
        <v>53</v>
      </c>
      <c r="F2894" s="25" t="s">
        <v>54</v>
      </c>
      <c r="G2894" s="25" t="s">
        <v>289</v>
      </c>
      <c r="H2894" s="17"/>
      <c r="I2894" s="17"/>
      <c r="J2894" s="25" t="s">
        <v>586</v>
      </c>
      <c r="K2894" s="25" t="s">
        <v>65</v>
      </c>
      <c r="L2894" s="25" t="s">
        <v>589</v>
      </c>
      <c r="M2894" s="25" t="s">
        <v>67</v>
      </c>
      <c r="N2894" s="26">
        <v>34025.434224999997</v>
      </c>
      <c r="O2894" s="26">
        <v>40944.47</v>
      </c>
      <c r="P2894" s="27">
        <v>6919.0357750000039</v>
      </c>
      <c r="Q2894" s="28">
        <v>0.20334893389593486</v>
      </c>
      <c r="R2894" s="29">
        <v>7953.2682450000002</v>
      </c>
      <c r="S2894" s="29">
        <v>11269.78</v>
      </c>
      <c r="T2894" s="30">
        <v>3316.5117550000004</v>
      </c>
      <c r="U2894" s="31">
        <v>0.41699986129412897</v>
      </c>
      <c r="V2894" s="26">
        <v>12183.563679999999</v>
      </c>
      <c r="W2894" s="26">
        <v>9593.0400000000009</v>
      </c>
      <c r="X2894" s="27">
        <v>-2590.5236799999984</v>
      </c>
      <c r="Y2894" s="28">
        <v>-0.21262446259894285</v>
      </c>
      <c r="Z2894" s="29">
        <v>2390.4166</v>
      </c>
      <c r="AA2894" s="29">
        <v>1897.5</v>
      </c>
      <c r="AB2894" s="30">
        <v>-492.91660000000002</v>
      </c>
      <c r="AC2894" s="32">
        <v>-0.20620531165990064</v>
      </c>
      <c r="AD2894" s="26">
        <v>9748.3853999999992</v>
      </c>
      <c r="AE2894" s="26">
        <v>16251.91</v>
      </c>
      <c r="AF2894" s="27">
        <v>6503.5246000000006</v>
      </c>
      <c r="AG2894" s="33">
        <v>0.66713864226172281</v>
      </c>
      <c r="AH2894" s="34">
        <v>112</v>
      </c>
      <c r="AI2894" s="34">
        <v>144</v>
      </c>
      <c r="AJ2894" s="34">
        <v>32</v>
      </c>
      <c r="AK2894" s="32">
        <v>0.2857142857142857</v>
      </c>
      <c r="AL2894" s="35">
        <v>43776.041655092595</v>
      </c>
      <c r="AM2894" s="16"/>
    </row>
    <row r="2895" spans="1:39" ht="74.25" hidden="1" x14ac:dyDescent="0.25">
      <c r="A2895" s="25" t="s">
        <v>571</v>
      </c>
      <c r="B2895" s="25" t="s">
        <v>1043</v>
      </c>
      <c r="C2895" s="39">
        <v>453906</v>
      </c>
      <c r="D2895" s="25" t="s">
        <v>3161</v>
      </c>
      <c r="E2895" s="25" t="s">
        <v>53</v>
      </c>
      <c r="F2895" s="25" t="s">
        <v>54</v>
      </c>
      <c r="G2895" s="25" t="s">
        <v>289</v>
      </c>
      <c r="H2895" s="25" t="s">
        <v>56</v>
      </c>
      <c r="I2895" s="25" t="s">
        <v>56</v>
      </c>
      <c r="J2895" s="25" t="s">
        <v>64</v>
      </c>
      <c r="K2895" s="25" t="s">
        <v>65</v>
      </c>
      <c r="L2895" s="25" t="s">
        <v>1045</v>
      </c>
      <c r="M2895" s="25" t="s">
        <v>574</v>
      </c>
      <c r="N2895" s="26">
        <v>5288.08</v>
      </c>
      <c r="O2895" s="26">
        <v>6061.73</v>
      </c>
      <c r="P2895" s="27">
        <v>773.64999999999964</v>
      </c>
      <c r="Q2895" s="28">
        <v>0.14630073675133501</v>
      </c>
      <c r="R2895" s="29">
        <v>1178.5</v>
      </c>
      <c r="S2895" s="29">
        <v>937.18</v>
      </c>
      <c r="T2895" s="30">
        <v>-241.32000000000005</v>
      </c>
      <c r="U2895" s="31">
        <v>-0.20476877386508277</v>
      </c>
      <c r="V2895" s="26">
        <v>718.38</v>
      </c>
      <c r="W2895" s="26">
        <v>70.55</v>
      </c>
      <c r="X2895" s="27">
        <v>-647.83000000000004</v>
      </c>
      <c r="Y2895" s="28">
        <v>-0.90179292296556146</v>
      </c>
      <c r="Z2895" s="29">
        <v>0</v>
      </c>
      <c r="AA2895" s="29">
        <v>0</v>
      </c>
      <c r="AB2895" s="30">
        <v>0</v>
      </c>
      <c r="AC2895" s="19"/>
      <c r="AD2895" s="26">
        <v>3391.2</v>
      </c>
      <c r="AE2895" s="26">
        <v>5054</v>
      </c>
      <c r="AF2895" s="27">
        <v>1662.8000000000002</v>
      </c>
      <c r="AG2895" s="33">
        <v>0.49032790752535982</v>
      </c>
      <c r="AH2895" s="34">
        <v>4.32</v>
      </c>
      <c r="AI2895" s="34">
        <v>2.5</v>
      </c>
      <c r="AJ2895" s="34">
        <v>-1.8200000000000003</v>
      </c>
      <c r="AK2895" s="32">
        <v>-0.42129629629629634</v>
      </c>
      <c r="AL2895" s="35">
        <v>43868.041655092595</v>
      </c>
      <c r="AM2895" s="16"/>
    </row>
    <row r="2896" spans="1:39" ht="41.25" hidden="1" x14ac:dyDescent="0.25">
      <c r="A2896" s="25" t="s">
        <v>571</v>
      </c>
      <c r="B2896" s="25" t="s">
        <v>1040</v>
      </c>
      <c r="C2896" s="39">
        <v>453912</v>
      </c>
      <c r="D2896" s="25" t="s">
        <v>3305</v>
      </c>
      <c r="E2896" s="25" t="s">
        <v>53</v>
      </c>
      <c r="F2896" s="25" t="s">
        <v>54</v>
      </c>
      <c r="G2896" s="25" t="s">
        <v>289</v>
      </c>
      <c r="H2896" s="17"/>
      <c r="I2896" s="17"/>
      <c r="J2896" s="25" t="s">
        <v>586</v>
      </c>
      <c r="K2896" s="25" t="s">
        <v>65</v>
      </c>
      <c r="L2896" s="25" t="s">
        <v>71</v>
      </c>
      <c r="M2896" s="25" t="s">
        <v>67</v>
      </c>
      <c r="N2896" s="26">
        <v>60096.05</v>
      </c>
      <c r="O2896" s="26">
        <v>39260.230000000003</v>
      </c>
      <c r="P2896" s="27">
        <v>-20835.82</v>
      </c>
      <c r="Q2896" s="28">
        <v>-0.34670864391253664</v>
      </c>
      <c r="R2896" s="29">
        <v>16356.11</v>
      </c>
      <c r="S2896" s="29">
        <v>5016.6000000000004</v>
      </c>
      <c r="T2896" s="30">
        <v>-11339.51</v>
      </c>
      <c r="U2896" s="31">
        <v>-0.69328892994727964</v>
      </c>
      <c r="V2896" s="26">
        <v>31432.73</v>
      </c>
      <c r="W2896" s="26">
        <v>30284.09</v>
      </c>
      <c r="X2896" s="27">
        <v>-1148.6399999999994</v>
      </c>
      <c r="Y2896" s="28">
        <v>-3.6542801086638016E-2</v>
      </c>
      <c r="Z2896" s="29">
        <v>1702.69</v>
      </c>
      <c r="AA2896" s="29">
        <v>1312.5</v>
      </c>
      <c r="AB2896" s="30">
        <v>-390.19000000000005</v>
      </c>
      <c r="AC2896" s="32">
        <v>-0.22916091596238894</v>
      </c>
      <c r="AD2896" s="26">
        <v>10604.52</v>
      </c>
      <c r="AE2896" s="26">
        <v>0</v>
      </c>
      <c r="AF2896" s="27">
        <v>-10604.52</v>
      </c>
      <c r="AG2896" s="33">
        <v>-1</v>
      </c>
      <c r="AH2896" s="34">
        <v>111</v>
      </c>
      <c r="AI2896" s="34">
        <v>57.5</v>
      </c>
      <c r="AJ2896" s="34">
        <v>-53.5</v>
      </c>
      <c r="AK2896" s="32">
        <v>-0.481981981981982</v>
      </c>
      <c r="AL2896" s="35">
        <v>43820.041655092595</v>
      </c>
      <c r="AM2896" s="16"/>
    </row>
    <row r="2897" spans="1:39" ht="99" hidden="1" x14ac:dyDescent="0.25">
      <c r="A2897" s="25" t="s">
        <v>571</v>
      </c>
      <c r="B2897" s="25" t="s">
        <v>1043</v>
      </c>
      <c r="C2897" s="39">
        <v>453913</v>
      </c>
      <c r="D2897" s="25" t="s">
        <v>3156</v>
      </c>
      <c r="E2897" s="25" t="s">
        <v>53</v>
      </c>
      <c r="F2897" s="25" t="s">
        <v>54</v>
      </c>
      <c r="G2897" s="25" t="s">
        <v>289</v>
      </c>
      <c r="H2897" s="17"/>
      <c r="I2897" s="17"/>
      <c r="J2897" s="25" t="s">
        <v>145</v>
      </c>
      <c r="K2897" s="25" t="s">
        <v>65</v>
      </c>
      <c r="L2897" s="25" t="s">
        <v>1045</v>
      </c>
      <c r="M2897" s="25" t="s">
        <v>596</v>
      </c>
      <c r="N2897" s="26">
        <v>94108.43</v>
      </c>
      <c r="O2897" s="26">
        <v>96104.45</v>
      </c>
      <c r="P2897" s="27">
        <v>1996.0200000000041</v>
      </c>
      <c r="Q2897" s="28">
        <v>2.1209789601207927E-2</v>
      </c>
      <c r="R2897" s="29">
        <v>58772.78</v>
      </c>
      <c r="S2897" s="29">
        <v>12929.63</v>
      </c>
      <c r="T2897" s="30">
        <v>-45843.15</v>
      </c>
      <c r="U2897" s="31">
        <v>-0.78000649280159973</v>
      </c>
      <c r="V2897" s="26">
        <v>17689.07</v>
      </c>
      <c r="W2897" s="26">
        <v>18612.29</v>
      </c>
      <c r="X2897" s="27">
        <v>923.22000000000116</v>
      </c>
      <c r="Y2897" s="28">
        <v>5.2191551053842919E-2</v>
      </c>
      <c r="Z2897" s="29">
        <v>9065.98</v>
      </c>
      <c r="AA2897" s="29">
        <v>0</v>
      </c>
      <c r="AB2897" s="30">
        <v>-9065.98</v>
      </c>
      <c r="AC2897" s="32">
        <v>-1</v>
      </c>
      <c r="AD2897" s="26">
        <v>8580.6</v>
      </c>
      <c r="AE2897" s="26">
        <v>64562.53</v>
      </c>
      <c r="AF2897" s="27">
        <v>55981.93</v>
      </c>
      <c r="AG2897" s="33">
        <v>6.524244225345547</v>
      </c>
      <c r="AH2897" s="34">
        <v>622.25</v>
      </c>
      <c r="AI2897" s="34">
        <v>4</v>
      </c>
      <c r="AJ2897" s="34">
        <v>-618.25</v>
      </c>
      <c r="AK2897" s="32">
        <v>-0.99357171554841306</v>
      </c>
      <c r="AL2897" s="35">
        <v>43986.041666666664</v>
      </c>
      <c r="AM2897" s="16"/>
    </row>
    <row r="2898" spans="1:39" ht="57.75" hidden="1" x14ac:dyDescent="0.25">
      <c r="A2898" s="25" t="s">
        <v>571</v>
      </c>
      <c r="B2898" s="25" t="s">
        <v>51</v>
      </c>
      <c r="C2898" s="39">
        <v>453915</v>
      </c>
      <c r="D2898" s="25" t="s">
        <v>3285</v>
      </c>
      <c r="E2898" s="25" t="s">
        <v>53</v>
      </c>
      <c r="F2898" s="25" t="s">
        <v>54</v>
      </c>
      <c r="G2898" s="25" t="s">
        <v>289</v>
      </c>
      <c r="H2898" s="25" t="s">
        <v>56</v>
      </c>
      <c r="I2898" s="25" t="s">
        <v>56</v>
      </c>
      <c r="J2898" s="25" t="s">
        <v>85</v>
      </c>
      <c r="K2898" s="25" t="s">
        <v>65</v>
      </c>
      <c r="L2898" s="25" t="s">
        <v>600</v>
      </c>
      <c r="M2898" s="25" t="s">
        <v>582</v>
      </c>
      <c r="N2898" s="26">
        <v>209459.1</v>
      </c>
      <c r="O2898" s="26">
        <v>224270.63</v>
      </c>
      <c r="P2898" s="27">
        <v>14811.529999999999</v>
      </c>
      <c r="Q2898" s="28">
        <v>7.0713232320772881E-2</v>
      </c>
      <c r="R2898" s="29">
        <v>11032.19</v>
      </c>
      <c r="S2898" s="29">
        <v>23809.91</v>
      </c>
      <c r="T2898" s="30">
        <v>12777.72</v>
      </c>
      <c r="U2898" s="31">
        <v>1.1582215317176372</v>
      </c>
      <c r="V2898" s="26">
        <v>1982.27</v>
      </c>
      <c r="W2898" s="26">
        <v>2340.6999999999998</v>
      </c>
      <c r="X2898" s="27">
        <v>358.42999999999984</v>
      </c>
      <c r="Y2898" s="28">
        <v>0.18081795113682789</v>
      </c>
      <c r="Z2898" s="29">
        <v>1574.64</v>
      </c>
      <c r="AA2898" s="29">
        <v>3076.13</v>
      </c>
      <c r="AB2898" s="30">
        <v>1501.49</v>
      </c>
      <c r="AC2898" s="32">
        <v>0.9535449372554996</v>
      </c>
      <c r="AD2898" s="26">
        <v>194870</v>
      </c>
      <c r="AE2898" s="26">
        <v>7262</v>
      </c>
      <c r="AF2898" s="27">
        <v>-187608</v>
      </c>
      <c r="AG2898" s="33">
        <v>-0.96273413044593836</v>
      </c>
      <c r="AH2898" s="34">
        <v>144.24</v>
      </c>
      <c r="AI2898" s="34">
        <v>161</v>
      </c>
      <c r="AJ2898" s="34">
        <v>16.759999999999991</v>
      </c>
      <c r="AK2898" s="32">
        <v>0.11619523017193559</v>
      </c>
      <c r="AL2898" s="35">
        <v>44218.041666666664</v>
      </c>
      <c r="AM2898" s="16"/>
    </row>
    <row r="2899" spans="1:39" ht="49.5" hidden="1" x14ac:dyDescent="0.25">
      <c r="A2899" s="25" t="s">
        <v>571</v>
      </c>
      <c r="B2899" s="25" t="s">
        <v>1040</v>
      </c>
      <c r="C2899" s="39">
        <v>453916</v>
      </c>
      <c r="D2899" s="25" t="s">
        <v>3283</v>
      </c>
      <c r="E2899" s="25" t="s">
        <v>53</v>
      </c>
      <c r="F2899" s="25" t="s">
        <v>54</v>
      </c>
      <c r="G2899" s="25" t="s">
        <v>289</v>
      </c>
      <c r="H2899" s="17"/>
      <c r="I2899" s="17"/>
      <c r="J2899" s="25" t="s">
        <v>586</v>
      </c>
      <c r="K2899" s="25" t="s">
        <v>65</v>
      </c>
      <c r="L2899" s="25" t="s">
        <v>71</v>
      </c>
      <c r="M2899" s="25" t="s">
        <v>67</v>
      </c>
      <c r="N2899" s="26">
        <v>82322.05</v>
      </c>
      <c r="O2899" s="26">
        <v>64048.97</v>
      </c>
      <c r="P2899" s="27">
        <v>-18273.080000000002</v>
      </c>
      <c r="Q2899" s="28">
        <v>-0.22197066278111394</v>
      </c>
      <c r="R2899" s="29">
        <v>13361.31</v>
      </c>
      <c r="S2899" s="29">
        <v>5680.91</v>
      </c>
      <c r="T2899" s="30">
        <v>-7680.4</v>
      </c>
      <c r="U2899" s="31">
        <v>-0.5748238758025972</v>
      </c>
      <c r="V2899" s="26">
        <v>33782.800000000003</v>
      </c>
      <c r="W2899" s="26">
        <v>33116.82</v>
      </c>
      <c r="X2899" s="27">
        <v>-665.9800000000032</v>
      </c>
      <c r="Y2899" s="28">
        <v>-1.9713582059509665E-2</v>
      </c>
      <c r="Z2899" s="29">
        <v>1298.3399999999999</v>
      </c>
      <c r="AA2899" s="29">
        <v>528</v>
      </c>
      <c r="AB2899" s="30">
        <v>-770.33999999999992</v>
      </c>
      <c r="AC2899" s="32">
        <v>-0.593326863533435</v>
      </c>
      <c r="AD2899" s="26">
        <v>33879.599999999999</v>
      </c>
      <c r="AE2899" s="26">
        <v>21506.01</v>
      </c>
      <c r="AF2899" s="27">
        <v>-12373.59</v>
      </c>
      <c r="AG2899" s="33">
        <v>-0.36522243473948929</v>
      </c>
      <c r="AH2899" s="34">
        <v>93</v>
      </c>
      <c r="AI2899" s="34">
        <v>70</v>
      </c>
      <c r="AJ2899" s="34">
        <v>-23</v>
      </c>
      <c r="AK2899" s="32">
        <v>-0.24731182795698925</v>
      </c>
      <c r="AL2899" s="35">
        <v>43795.041655092595</v>
      </c>
      <c r="AM2899" s="16"/>
    </row>
    <row r="2900" spans="1:39" ht="49.5" hidden="1" x14ac:dyDescent="0.25">
      <c r="A2900" s="25" t="s">
        <v>571</v>
      </c>
      <c r="B2900" s="25" t="s">
        <v>51</v>
      </c>
      <c r="C2900" s="39">
        <v>453917</v>
      </c>
      <c r="D2900" s="25" t="s">
        <v>3303</v>
      </c>
      <c r="E2900" s="25" t="s">
        <v>53</v>
      </c>
      <c r="F2900" s="25" t="s">
        <v>54</v>
      </c>
      <c r="G2900" s="25" t="s">
        <v>112</v>
      </c>
      <c r="H2900" s="25" t="s">
        <v>83</v>
      </c>
      <c r="I2900" s="25" t="s">
        <v>56</v>
      </c>
      <c r="J2900" s="25" t="s">
        <v>586</v>
      </c>
      <c r="K2900" s="25" t="s">
        <v>65</v>
      </c>
      <c r="L2900" s="25" t="s">
        <v>71</v>
      </c>
      <c r="M2900" s="25" t="s">
        <v>582</v>
      </c>
      <c r="N2900" s="26">
        <v>191592.61</v>
      </c>
      <c r="O2900" s="26">
        <v>162793.65</v>
      </c>
      <c r="P2900" s="27">
        <v>-28798.959999999992</v>
      </c>
      <c r="Q2900" s="28">
        <v>-0.1503135220090169</v>
      </c>
      <c r="R2900" s="29">
        <v>31784.09</v>
      </c>
      <c r="S2900" s="29">
        <v>28135.51</v>
      </c>
      <c r="T2900" s="30">
        <v>-3648.5800000000017</v>
      </c>
      <c r="U2900" s="31">
        <v>-0.11479265255037982</v>
      </c>
      <c r="V2900" s="26">
        <v>116721.75</v>
      </c>
      <c r="W2900" s="26">
        <v>102824.28</v>
      </c>
      <c r="X2900" s="27">
        <v>-13897.470000000001</v>
      </c>
      <c r="Y2900" s="28">
        <v>-0.11906495576017324</v>
      </c>
      <c r="Z2900" s="29">
        <v>4696.55</v>
      </c>
      <c r="AA2900" s="29">
        <v>6309.79</v>
      </c>
      <c r="AB2900" s="30">
        <v>1613.2399999999998</v>
      </c>
      <c r="AC2900" s="32">
        <v>0.34349469291288282</v>
      </c>
      <c r="AD2900" s="26">
        <v>38390.22</v>
      </c>
      <c r="AE2900" s="26">
        <v>21748.83</v>
      </c>
      <c r="AF2900" s="27">
        <v>-16641.39</v>
      </c>
      <c r="AG2900" s="33">
        <v>-0.43347993317047934</v>
      </c>
      <c r="AH2900" s="34">
        <v>215.22000000000003</v>
      </c>
      <c r="AI2900" s="34">
        <v>224.25</v>
      </c>
      <c r="AJ2900" s="34">
        <v>9.0299999999999727</v>
      </c>
      <c r="AK2900" s="32">
        <v>4.1957067187064268E-2</v>
      </c>
      <c r="AL2900" s="35">
        <v>44377.041666666664</v>
      </c>
      <c r="AM2900" s="16"/>
    </row>
    <row r="2901" spans="1:39" ht="41.25" hidden="1" x14ac:dyDescent="0.25">
      <c r="A2901" s="25" t="s">
        <v>571</v>
      </c>
      <c r="B2901" s="25" t="s">
        <v>51</v>
      </c>
      <c r="C2901" s="39">
        <v>453919</v>
      </c>
      <c r="D2901" s="25" t="s">
        <v>3284</v>
      </c>
      <c r="E2901" s="25" t="s">
        <v>62</v>
      </c>
      <c r="F2901" s="25" t="s">
        <v>54</v>
      </c>
      <c r="G2901" s="25" t="s">
        <v>74</v>
      </c>
      <c r="H2901" s="25" t="s">
        <v>56</v>
      </c>
      <c r="I2901" s="25" t="s">
        <v>56</v>
      </c>
      <c r="J2901" s="25" t="s">
        <v>3564</v>
      </c>
      <c r="K2901" s="25" t="s">
        <v>65</v>
      </c>
      <c r="L2901" s="25" t="s">
        <v>600</v>
      </c>
      <c r="M2901" s="25" t="s">
        <v>582</v>
      </c>
      <c r="N2901" s="26">
        <v>62964.160000000003</v>
      </c>
      <c r="O2901" s="26">
        <v>30892.54</v>
      </c>
      <c r="P2901" s="27">
        <v>-32071.620000000003</v>
      </c>
      <c r="Q2901" s="28">
        <v>-0.5093631043438045</v>
      </c>
      <c r="R2901" s="29">
        <v>12221.5</v>
      </c>
      <c r="S2901" s="29">
        <v>6775.28</v>
      </c>
      <c r="T2901" s="30">
        <v>-5446.22</v>
      </c>
      <c r="U2901" s="31">
        <v>-0.445626150636174</v>
      </c>
      <c r="V2901" s="26">
        <v>1356.49</v>
      </c>
      <c r="W2901" s="26">
        <v>0</v>
      </c>
      <c r="X2901" s="27">
        <v>-1356.49</v>
      </c>
      <c r="Y2901" s="28">
        <v>-1</v>
      </c>
      <c r="Z2901" s="29">
        <v>592.85</v>
      </c>
      <c r="AA2901" s="29">
        <v>320</v>
      </c>
      <c r="AB2901" s="30">
        <v>-272.85000000000002</v>
      </c>
      <c r="AC2901" s="32">
        <v>-0.46023446065615248</v>
      </c>
      <c r="AD2901" s="26">
        <v>48793.32</v>
      </c>
      <c r="AE2901" s="26">
        <v>0</v>
      </c>
      <c r="AF2901" s="27">
        <v>-48793.32</v>
      </c>
      <c r="AG2901" s="33">
        <v>-1</v>
      </c>
      <c r="AH2901" s="34">
        <v>64.94</v>
      </c>
      <c r="AI2901" s="34">
        <v>20</v>
      </c>
      <c r="AJ2901" s="34">
        <v>-44.94</v>
      </c>
      <c r="AK2901" s="32">
        <v>-0.69202340622112724</v>
      </c>
      <c r="AL2901" s="35">
        <v>44538.041666666664</v>
      </c>
      <c r="AM2901" s="16"/>
    </row>
    <row r="2902" spans="1:39" ht="66" hidden="1" x14ac:dyDescent="0.25">
      <c r="A2902" s="25" t="s">
        <v>571</v>
      </c>
      <c r="B2902" s="25" t="s">
        <v>1043</v>
      </c>
      <c r="C2902" s="39">
        <v>453921</v>
      </c>
      <c r="D2902" s="25" t="s">
        <v>3329</v>
      </c>
      <c r="E2902" s="25" t="s">
        <v>53</v>
      </c>
      <c r="F2902" s="25" t="s">
        <v>54</v>
      </c>
      <c r="G2902" s="25" t="s">
        <v>289</v>
      </c>
      <c r="H2902" s="17"/>
      <c r="I2902" s="17"/>
      <c r="J2902" s="17"/>
      <c r="K2902" s="25" t="s">
        <v>65</v>
      </c>
      <c r="L2902" s="25" t="s">
        <v>1045</v>
      </c>
      <c r="M2902" s="25" t="s">
        <v>613</v>
      </c>
      <c r="N2902" s="26">
        <v>0</v>
      </c>
      <c r="O2902" s="26">
        <v>0</v>
      </c>
      <c r="P2902" s="27">
        <v>0</v>
      </c>
      <c r="Q2902" s="18"/>
      <c r="R2902" s="29">
        <v>0</v>
      </c>
      <c r="S2902" s="29">
        <v>0</v>
      </c>
      <c r="T2902" s="30">
        <v>0</v>
      </c>
      <c r="U2902" s="19"/>
      <c r="V2902" s="26">
        <v>0</v>
      </c>
      <c r="W2902" s="26">
        <v>0</v>
      </c>
      <c r="X2902" s="27">
        <v>0</v>
      </c>
      <c r="Y2902" s="18"/>
      <c r="Z2902" s="29">
        <v>0</v>
      </c>
      <c r="AA2902" s="29">
        <v>0</v>
      </c>
      <c r="AB2902" s="30">
        <v>0</v>
      </c>
      <c r="AC2902" s="19"/>
      <c r="AD2902" s="26">
        <v>0</v>
      </c>
      <c r="AE2902" s="26">
        <v>0</v>
      </c>
      <c r="AF2902" s="27">
        <v>0</v>
      </c>
      <c r="AG2902" s="18"/>
      <c r="AH2902" s="34">
        <v>0</v>
      </c>
      <c r="AI2902" s="34">
        <v>0</v>
      </c>
      <c r="AJ2902" s="34">
        <v>0</v>
      </c>
      <c r="AK2902" s="19"/>
      <c r="AL2902" s="35">
        <v>43855.041655092595</v>
      </c>
      <c r="AM2902" s="16"/>
    </row>
    <row r="2903" spans="1:39" ht="49.5" hidden="1" x14ac:dyDescent="0.25">
      <c r="A2903" s="25" t="s">
        <v>571</v>
      </c>
      <c r="B2903" s="25" t="s">
        <v>1043</v>
      </c>
      <c r="C2903" s="39">
        <v>453925</v>
      </c>
      <c r="D2903" s="25" t="s">
        <v>3237</v>
      </c>
      <c r="E2903" s="25" t="s">
        <v>53</v>
      </c>
      <c r="F2903" s="25" t="s">
        <v>54</v>
      </c>
      <c r="G2903" s="25" t="s">
        <v>289</v>
      </c>
      <c r="H2903" s="25" t="s">
        <v>56</v>
      </c>
      <c r="I2903" s="25" t="s">
        <v>56</v>
      </c>
      <c r="J2903" s="25" t="s">
        <v>2779</v>
      </c>
      <c r="K2903" s="25" t="s">
        <v>65</v>
      </c>
      <c r="L2903" s="25" t="s">
        <v>1045</v>
      </c>
      <c r="M2903" s="25" t="s">
        <v>67</v>
      </c>
      <c r="N2903" s="26">
        <v>77726.562495000006</v>
      </c>
      <c r="O2903" s="26">
        <v>68890.820000000007</v>
      </c>
      <c r="P2903" s="27">
        <v>-8835.7424949999986</v>
      </c>
      <c r="Q2903" s="28">
        <v>-0.11367725795886553</v>
      </c>
      <c r="R2903" s="29">
        <v>12003.958605</v>
      </c>
      <c r="S2903" s="29">
        <v>14374.18</v>
      </c>
      <c r="T2903" s="30">
        <v>2370.2213950000005</v>
      </c>
      <c r="U2903" s="31">
        <v>0.19745331294400947</v>
      </c>
      <c r="V2903" s="26">
        <v>37227.784590000003</v>
      </c>
      <c r="W2903" s="26">
        <v>38312.910000000003</v>
      </c>
      <c r="X2903" s="27">
        <v>1085.1254100000006</v>
      </c>
      <c r="Y2903" s="28">
        <v>2.9148267133024163E-2</v>
      </c>
      <c r="Z2903" s="29">
        <v>4463.2254000000003</v>
      </c>
      <c r="AA2903" s="29">
        <v>1913</v>
      </c>
      <c r="AB2903" s="30">
        <v>-2550.2254000000003</v>
      </c>
      <c r="AC2903" s="32">
        <v>-0.5713861997648606</v>
      </c>
      <c r="AD2903" s="26">
        <v>17490.053</v>
      </c>
      <c r="AE2903" s="26">
        <v>12331.73</v>
      </c>
      <c r="AF2903" s="27">
        <v>-5158.3230000000003</v>
      </c>
      <c r="AG2903" s="33">
        <v>-0.29492895190197538</v>
      </c>
      <c r="AH2903" s="34">
        <v>184</v>
      </c>
      <c r="AI2903" s="34">
        <v>211</v>
      </c>
      <c r="AJ2903" s="34">
        <v>27</v>
      </c>
      <c r="AK2903" s="32">
        <v>0.14673913043478262</v>
      </c>
      <c r="AL2903" s="35">
        <v>43984.041666666664</v>
      </c>
      <c r="AM2903" s="16"/>
    </row>
    <row r="2904" spans="1:39" ht="41.25" hidden="1" x14ac:dyDescent="0.25">
      <c r="A2904" s="25" t="s">
        <v>571</v>
      </c>
      <c r="B2904" s="25" t="s">
        <v>1040</v>
      </c>
      <c r="C2904" s="39">
        <v>453929</v>
      </c>
      <c r="D2904" s="25" t="s">
        <v>3235</v>
      </c>
      <c r="E2904" s="25" t="s">
        <v>53</v>
      </c>
      <c r="F2904" s="25" t="s">
        <v>54</v>
      </c>
      <c r="G2904" s="25" t="s">
        <v>90</v>
      </c>
      <c r="H2904" s="17"/>
      <c r="I2904" s="17"/>
      <c r="J2904" s="25" t="s">
        <v>586</v>
      </c>
      <c r="K2904" s="25" t="s">
        <v>65</v>
      </c>
      <c r="L2904" s="25" t="s">
        <v>589</v>
      </c>
      <c r="M2904" s="25" t="s">
        <v>663</v>
      </c>
      <c r="N2904" s="26">
        <v>68987.944755000004</v>
      </c>
      <c r="O2904" s="26">
        <v>54547.56</v>
      </c>
      <c r="P2904" s="27">
        <v>-14440.384755000006</v>
      </c>
      <c r="Q2904" s="28">
        <v>-0.20931750911384295</v>
      </c>
      <c r="R2904" s="29">
        <v>15699.271245</v>
      </c>
      <c r="S2904" s="29">
        <v>8153.06</v>
      </c>
      <c r="T2904" s="30">
        <v>-7546.2112449999995</v>
      </c>
      <c r="U2904" s="31">
        <v>-0.48067270940384338</v>
      </c>
      <c r="V2904" s="26">
        <v>33581.926249999997</v>
      </c>
      <c r="W2904" s="26">
        <v>27188.45</v>
      </c>
      <c r="X2904" s="27">
        <v>-6393.4762499999961</v>
      </c>
      <c r="Y2904" s="28">
        <v>-0.19038444079722786</v>
      </c>
      <c r="Z2904" s="29">
        <v>5900.8185999999996</v>
      </c>
      <c r="AA2904" s="29">
        <v>3566</v>
      </c>
      <c r="AB2904" s="30">
        <v>-2334.8185999999996</v>
      </c>
      <c r="AC2904" s="32">
        <v>-0.39567706758516519</v>
      </c>
      <c r="AD2904" s="26">
        <v>9566.5529999999999</v>
      </c>
      <c r="AE2904" s="26">
        <v>11487.43</v>
      </c>
      <c r="AF2904" s="27">
        <v>1920.8770000000004</v>
      </c>
      <c r="AG2904" s="33">
        <v>0.20079092228935547</v>
      </c>
      <c r="AH2904" s="34">
        <v>217</v>
      </c>
      <c r="AI2904" s="34">
        <v>147.25</v>
      </c>
      <c r="AJ2904" s="34">
        <v>-69.75</v>
      </c>
      <c r="AK2904" s="32">
        <v>-0.32142857142857145</v>
      </c>
      <c r="AL2904" s="35">
        <v>43663.040972222225</v>
      </c>
      <c r="AM2904" s="16"/>
    </row>
    <row r="2905" spans="1:39" ht="49.5" hidden="1" x14ac:dyDescent="0.25">
      <c r="A2905" s="25" t="s">
        <v>571</v>
      </c>
      <c r="B2905" s="25" t="s">
        <v>51</v>
      </c>
      <c r="C2905" s="39">
        <v>453933</v>
      </c>
      <c r="D2905" s="25" t="s">
        <v>3292</v>
      </c>
      <c r="E2905" s="25" t="s">
        <v>53</v>
      </c>
      <c r="F2905" s="25" t="s">
        <v>54</v>
      </c>
      <c r="G2905" s="25" t="s">
        <v>79</v>
      </c>
      <c r="H2905" s="25" t="s">
        <v>56</v>
      </c>
      <c r="I2905" s="25" t="s">
        <v>56</v>
      </c>
      <c r="J2905" s="25" t="s">
        <v>85</v>
      </c>
      <c r="K2905" s="25" t="s">
        <v>65</v>
      </c>
      <c r="L2905" s="25" t="s">
        <v>85</v>
      </c>
      <c r="M2905" s="25" t="s">
        <v>582</v>
      </c>
      <c r="N2905" s="26">
        <v>278855.17</v>
      </c>
      <c r="O2905" s="26">
        <v>262978.7</v>
      </c>
      <c r="P2905" s="27">
        <v>-15876.469999999972</v>
      </c>
      <c r="Q2905" s="28">
        <v>-5.6934465299674997E-2</v>
      </c>
      <c r="R2905" s="29">
        <v>32136.86</v>
      </c>
      <c r="S2905" s="29">
        <v>36863.870000000003</v>
      </c>
      <c r="T2905" s="30">
        <v>4727.010000000002</v>
      </c>
      <c r="U2905" s="31">
        <v>0.14708997705438559</v>
      </c>
      <c r="V2905" s="26">
        <v>1718.35</v>
      </c>
      <c r="W2905" s="26">
        <v>1804.91</v>
      </c>
      <c r="X2905" s="27">
        <v>86.560000000000173</v>
      </c>
      <c r="Y2905" s="28">
        <v>5.0373905199755681E-2</v>
      </c>
      <c r="Z2905" s="29">
        <v>1518.28</v>
      </c>
      <c r="AA2905" s="29">
        <v>1364</v>
      </c>
      <c r="AB2905" s="30">
        <v>-154.27999999999997</v>
      </c>
      <c r="AC2905" s="32">
        <v>-0.10161498537819109</v>
      </c>
      <c r="AD2905" s="26">
        <v>243481.68</v>
      </c>
      <c r="AE2905" s="26">
        <v>222131.45</v>
      </c>
      <c r="AF2905" s="27">
        <v>-21350.229999999981</v>
      </c>
      <c r="AG2905" s="33">
        <v>-8.7687213263847943E-2</v>
      </c>
      <c r="AH2905" s="34">
        <v>118.23000000000002</v>
      </c>
      <c r="AI2905" s="34">
        <v>85.5</v>
      </c>
      <c r="AJ2905" s="34">
        <v>-32.730000000000018</v>
      </c>
      <c r="AK2905" s="32">
        <v>-0.27683329104288262</v>
      </c>
      <c r="AL2905" s="35">
        <v>44511.041666666664</v>
      </c>
      <c r="AM2905" s="16"/>
    </row>
    <row r="2906" spans="1:39" ht="57.75" hidden="1" x14ac:dyDescent="0.25">
      <c r="A2906" s="25" t="s">
        <v>571</v>
      </c>
      <c r="B2906" s="25" t="s">
        <v>1040</v>
      </c>
      <c r="C2906" s="39">
        <v>453937</v>
      </c>
      <c r="D2906" s="25" t="s">
        <v>3238</v>
      </c>
      <c r="E2906" s="25" t="s">
        <v>53</v>
      </c>
      <c r="F2906" s="25" t="s">
        <v>54</v>
      </c>
      <c r="G2906" s="25" t="s">
        <v>289</v>
      </c>
      <c r="H2906" s="17"/>
      <c r="I2906" s="17"/>
      <c r="J2906" s="25" t="s">
        <v>145</v>
      </c>
      <c r="K2906" s="25" t="s">
        <v>65</v>
      </c>
      <c r="L2906" s="25" t="s">
        <v>146</v>
      </c>
      <c r="M2906" s="25" t="s">
        <v>639</v>
      </c>
      <c r="N2906" s="26">
        <v>153760.07</v>
      </c>
      <c r="O2906" s="26">
        <v>127797.51</v>
      </c>
      <c r="P2906" s="27">
        <v>-25962.560000000012</v>
      </c>
      <c r="Q2906" s="28">
        <v>-0.16885111979982848</v>
      </c>
      <c r="R2906" s="29">
        <v>54377.64</v>
      </c>
      <c r="S2906" s="29">
        <v>49734.03</v>
      </c>
      <c r="T2906" s="30">
        <v>-4643.6100000000006</v>
      </c>
      <c r="U2906" s="31">
        <v>-8.5395578035383668E-2</v>
      </c>
      <c r="V2906" s="26">
        <v>34253.53</v>
      </c>
      <c r="W2906" s="26">
        <v>31907.79</v>
      </c>
      <c r="X2906" s="27">
        <v>-2345.739999999998</v>
      </c>
      <c r="Y2906" s="28">
        <v>-6.8481701010085619E-2</v>
      </c>
      <c r="Z2906" s="29">
        <v>10735.51</v>
      </c>
      <c r="AA2906" s="29">
        <v>13086.04</v>
      </c>
      <c r="AB2906" s="30">
        <v>2350.5300000000007</v>
      </c>
      <c r="AC2906" s="32">
        <v>0.21894907647610598</v>
      </c>
      <c r="AD2906" s="26">
        <v>54393.39</v>
      </c>
      <c r="AE2906" s="26">
        <v>33069.65</v>
      </c>
      <c r="AF2906" s="27">
        <v>-21323.739999999998</v>
      </c>
      <c r="AG2906" s="33">
        <v>-0.39202814900854677</v>
      </c>
      <c r="AH2906" s="34">
        <v>624.19000000000005</v>
      </c>
      <c r="AI2906" s="34">
        <v>586</v>
      </c>
      <c r="AJ2906" s="34">
        <v>-38.190000000000055</v>
      </c>
      <c r="AK2906" s="32">
        <v>-6.1183293548438857E-2</v>
      </c>
      <c r="AL2906" s="35">
        <v>43799.041655092595</v>
      </c>
      <c r="AM2906" s="16"/>
    </row>
    <row r="2907" spans="1:39" ht="33" hidden="1" x14ac:dyDescent="0.25">
      <c r="A2907" s="25" t="s">
        <v>571</v>
      </c>
      <c r="B2907" s="25" t="s">
        <v>1043</v>
      </c>
      <c r="C2907" s="39">
        <v>453938</v>
      </c>
      <c r="D2907" s="25" t="s">
        <v>3295</v>
      </c>
      <c r="E2907" s="25" t="s">
        <v>53</v>
      </c>
      <c r="F2907" s="25" t="s">
        <v>54</v>
      </c>
      <c r="G2907" s="25" t="s">
        <v>289</v>
      </c>
      <c r="H2907" s="25" t="s">
        <v>56</v>
      </c>
      <c r="I2907" s="25" t="s">
        <v>56</v>
      </c>
      <c r="J2907" s="25" t="s">
        <v>586</v>
      </c>
      <c r="K2907" s="25" t="s">
        <v>65</v>
      </c>
      <c r="L2907" s="25" t="s">
        <v>1045</v>
      </c>
      <c r="M2907" s="25" t="s">
        <v>2753</v>
      </c>
      <c r="N2907" s="26">
        <v>46545.94</v>
      </c>
      <c r="O2907" s="26">
        <v>35686.31</v>
      </c>
      <c r="P2907" s="27">
        <v>-10859.630000000005</v>
      </c>
      <c r="Q2907" s="28">
        <v>-0.23330992993159025</v>
      </c>
      <c r="R2907" s="29">
        <v>16370.91</v>
      </c>
      <c r="S2907" s="29">
        <v>11021.9</v>
      </c>
      <c r="T2907" s="30">
        <v>-5349.01</v>
      </c>
      <c r="U2907" s="31">
        <v>-0.32673870908825475</v>
      </c>
      <c r="V2907" s="26">
        <v>23116.75</v>
      </c>
      <c r="W2907" s="26">
        <v>22040.09</v>
      </c>
      <c r="X2907" s="27">
        <v>-1076.6599999999999</v>
      </c>
      <c r="Y2907" s="28">
        <v>-4.6574886175608586E-2</v>
      </c>
      <c r="Z2907" s="29">
        <v>1756.56</v>
      </c>
      <c r="AA2907" s="29">
        <v>2397.5</v>
      </c>
      <c r="AB2907" s="30">
        <v>640.94000000000005</v>
      </c>
      <c r="AC2907" s="32">
        <v>0.36488363619802344</v>
      </c>
      <c r="AD2907" s="26">
        <v>5301.72</v>
      </c>
      <c r="AE2907" s="26">
        <v>104.65</v>
      </c>
      <c r="AF2907" s="27">
        <v>-5197.0700000000006</v>
      </c>
      <c r="AG2907" s="33">
        <v>-0.98026112280542921</v>
      </c>
      <c r="AH2907" s="34">
        <v>178.8</v>
      </c>
      <c r="AI2907" s="34">
        <v>102</v>
      </c>
      <c r="AJ2907" s="34">
        <v>-76.800000000000011</v>
      </c>
      <c r="AK2907" s="32">
        <v>-0.42953020134228193</v>
      </c>
      <c r="AL2907" s="35">
        <v>44175.041666666664</v>
      </c>
      <c r="AM2907" s="16"/>
    </row>
    <row r="2908" spans="1:39" ht="99" hidden="1" x14ac:dyDescent="0.25">
      <c r="A2908" s="25" t="s">
        <v>571</v>
      </c>
      <c r="B2908" s="25" t="s">
        <v>1043</v>
      </c>
      <c r="C2908" s="39">
        <v>453941</v>
      </c>
      <c r="D2908" s="25" t="s">
        <v>3286</v>
      </c>
      <c r="E2908" s="25" t="s">
        <v>53</v>
      </c>
      <c r="F2908" s="25" t="s">
        <v>54</v>
      </c>
      <c r="G2908" s="25" t="s">
        <v>289</v>
      </c>
      <c r="H2908" s="17"/>
      <c r="I2908" s="17"/>
      <c r="J2908" s="25" t="s">
        <v>145</v>
      </c>
      <c r="K2908" s="25" t="s">
        <v>65</v>
      </c>
      <c r="L2908" s="25" t="s">
        <v>1045</v>
      </c>
      <c r="M2908" s="25" t="s">
        <v>596</v>
      </c>
      <c r="N2908" s="26">
        <v>2188418</v>
      </c>
      <c r="O2908" s="26">
        <v>1620303.74</v>
      </c>
      <c r="P2908" s="27">
        <v>-568114.26</v>
      </c>
      <c r="Q2908" s="28">
        <v>-0.25960043282407658</v>
      </c>
      <c r="R2908" s="29">
        <v>21620</v>
      </c>
      <c r="S2908" s="29">
        <v>146975.26</v>
      </c>
      <c r="T2908" s="30">
        <v>125355.26000000001</v>
      </c>
      <c r="U2908" s="31">
        <v>5.7981156336725261</v>
      </c>
      <c r="V2908" s="26">
        <v>374895</v>
      </c>
      <c r="W2908" s="26">
        <v>318438.93</v>
      </c>
      <c r="X2908" s="27">
        <v>-56456.070000000007</v>
      </c>
      <c r="Y2908" s="28">
        <v>-0.15059168567198816</v>
      </c>
      <c r="Z2908" s="29">
        <v>4513</v>
      </c>
      <c r="AA2908" s="29">
        <v>0</v>
      </c>
      <c r="AB2908" s="30">
        <v>-4513</v>
      </c>
      <c r="AC2908" s="32">
        <v>-1</v>
      </c>
      <c r="AD2908" s="26">
        <v>1787390</v>
      </c>
      <c r="AE2908" s="26">
        <v>1006136.37</v>
      </c>
      <c r="AF2908" s="27">
        <v>-781253.63</v>
      </c>
      <c r="AG2908" s="33">
        <v>-0.43709186579313974</v>
      </c>
      <c r="AH2908" s="34">
        <v>275</v>
      </c>
      <c r="AI2908" s="34">
        <v>677</v>
      </c>
      <c r="AJ2908" s="34">
        <v>402</v>
      </c>
      <c r="AK2908" s="32">
        <v>1.4618181818181819</v>
      </c>
      <c r="AL2908" s="35">
        <v>43845.041655092595</v>
      </c>
      <c r="AM2908" s="16"/>
    </row>
    <row r="2909" spans="1:39" ht="90.75" hidden="1" x14ac:dyDescent="0.25">
      <c r="A2909" s="25" t="s">
        <v>571</v>
      </c>
      <c r="B2909" s="25" t="s">
        <v>1043</v>
      </c>
      <c r="C2909" s="39">
        <v>453942</v>
      </c>
      <c r="D2909" s="25" t="s">
        <v>3381</v>
      </c>
      <c r="E2909" s="25" t="s">
        <v>53</v>
      </c>
      <c r="F2909" s="25" t="s">
        <v>54</v>
      </c>
      <c r="G2909" s="25" t="s">
        <v>289</v>
      </c>
      <c r="H2909" s="17"/>
      <c r="I2909" s="17"/>
      <c r="J2909" s="25" t="s">
        <v>145</v>
      </c>
      <c r="K2909" s="25" t="s">
        <v>65</v>
      </c>
      <c r="L2909" s="25" t="s">
        <v>1045</v>
      </c>
      <c r="M2909" s="25" t="s">
        <v>596</v>
      </c>
      <c r="N2909" s="26">
        <v>1709963.41</v>
      </c>
      <c r="O2909" s="26">
        <v>1719045.08</v>
      </c>
      <c r="P2909" s="27">
        <v>9081.6700000001583</v>
      </c>
      <c r="Q2909" s="28">
        <v>5.3110317723115245E-3</v>
      </c>
      <c r="R2909" s="29">
        <v>38314.629999999997</v>
      </c>
      <c r="S2909" s="29">
        <v>187050.01</v>
      </c>
      <c r="T2909" s="30">
        <v>148735.38</v>
      </c>
      <c r="U2909" s="31">
        <v>3.8819474440964199</v>
      </c>
      <c r="V2909" s="26">
        <v>455552.94</v>
      </c>
      <c r="W2909" s="26">
        <v>459625.35</v>
      </c>
      <c r="X2909" s="27">
        <v>4072.4099999999744</v>
      </c>
      <c r="Y2909" s="28">
        <v>8.9394879111085838E-3</v>
      </c>
      <c r="Z2909" s="29">
        <v>1988</v>
      </c>
      <c r="AA2909" s="29">
        <v>0</v>
      </c>
      <c r="AB2909" s="30">
        <v>-1988</v>
      </c>
      <c r="AC2909" s="32">
        <v>-1</v>
      </c>
      <c r="AD2909" s="26">
        <v>1214107.8400000001</v>
      </c>
      <c r="AE2909" s="26">
        <v>1030233.14</v>
      </c>
      <c r="AF2909" s="27">
        <v>-183874.70000000007</v>
      </c>
      <c r="AG2909" s="33">
        <v>-0.15144840840497337</v>
      </c>
      <c r="AH2909" s="34">
        <v>292.04000299999996</v>
      </c>
      <c r="AI2909" s="34">
        <v>792.5</v>
      </c>
      <c r="AJ2909" s="34">
        <v>500.45999700000004</v>
      </c>
      <c r="AK2909" s="32">
        <v>1.713669332485249</v>
      </c>
      <c r="AL2909" s="35">
        <v>43845.041655092595</v>
      </c>
      <c r="AM2909" s="16"/>
    </row>
    <row r="2910" spans="1:39" ht="41.25" hidden="1" x14ac:dyDescent="0.25">
      <c r="A2910" s="25" t="s">
        <v>571</v>
      </c>
      <c r="B2910" s="25" t="s">
        <v>1043</v>
      </c>
      <c r="C2910" s="39">
        <v>453946</v>
      </c>
      <c r="D2910" s="25" t="s">
        <v>3264</v>
      </c>
      <c r="E2910" s="25" t="s">
        <v>53</v>
      </c>
      <c r="F2910" s="25" t="s">
        <v>54</v>
      </c>
      <c r="G2910" s="25" t="s">
        <v>289</v>
      </c>
      <c r="H2910" s="17"/>
      <c r="I2910" s="17"/>
      <c r="J2910" s="25" t="s">
        <v>145</v>
      </c>
      <c r="K2910" s="25" t="s">
        <v>65</v>
      </c>
      <c r="L2910" s="25" t="s">
        <v>1045</v>
      </c>
      <c r="M2910" s="25" t="s">
        <v>605</v>
      </c>
      <c r="N2910" s="26">
        <v>131670.9</v>
      </c>
      <c r="O2910" s="26">
        <v>133199.09</v>
      </c>
      <c r="P2910" s="27">
        <v>1528.1900000000023</v>
      </c>
      <c r="Q2910" s="28">
        <v>1.1606133169895569E-2</v>
      </c>
      <c r="R2910" s="29">
        <v>50491.68</v>
      </c>
      <c r="S2910" s="29">
        <v>52675.56</v>
      </c>
      <c r="T2910" s="30">
        <v>2183.8799999999974</v>
      </c>
      <c r="U2910" s="31">
        <v>4.3252274434124542E-2</v>
      </c>
      <c r="V2910" s="26">
        <v>30034.720000000001</v>
      </c>
      <c r="W2910" s="26">
        <v>26377.9</v>
      </c>
      <c r="X2910" s="27">
        <v>-3656.8199999999997</v>
      </c>
      <c r="Y2910" s="28">
        <v>-0.12175309108924603</v>
      </c>
      <c r="Z2910" s="29">
        <v>7676.98</v>
      </c>
      <c r="AA2910" s="29">
        <v>20919.66</v>
      </c>
      <c r="AB2910" s="30">
        <v>13242.68</v>
      </c>
      <c r="AC2910" s="32">
        <v>1.7249856063191518</v>
      </c>
      <c r="AD2910" s="26">
        <v>43467.519999999997</v>
      </c>
      <c r="AE2910" s="26">
        <v>32088.21</v>
      </c>
      <c r="AF2910" s="27">
        <v>-11379.309999999998</v>
      </c>
      <c r="AG2910" s="33">
        <v>-0.26178880230572155</v>
      </c>
      <c r="AH2910" s="34">
        <v>462.15999999999997</v>
      </c>
      <c r="AI2910" s="34">
        <v>575</v>
      </c>
      <c r="AJ2910" s="34">
        <v>112.84000000000003</v>
      </c>
      <c r="AK2910" s="32">
        <v>0.24415786740522771</v>
      </c>
      <c r="AL2910" s="35">
        <v>44053.041666666664</v>
      </c>
      <c r="AM2910" s="16"/>
    </row>
    <row r="2911" spans="1:39" ht="49.5" hidden="1" x14ac:dyDescent="0.25">
      <c r="A2911" s="25" t="s">
        <v>571</v>
      </c>
      <c r="B2911" s="25" t="s">
        <v>1043</v>
      </c>
      <c r="C2911" s="39">
        <v>453947</v>
      </c>
      <c r="D2911" s="25" t="s">
        <v>3243</v>
      </c>
      <c r="E2911" s="25" t="s">
        <v>53</v>
      </c>
      <c r="F2911" s="25" t="s">
        <v>54</v>
      </c>
      <c r="G2911" s="25" t="s">
        <v>289</v>
      </c>
      <c r="H2911" s="25" t="s">
        <v>56</v>
      </c>
      <c r="I2911" s="25" t="s">
        <v>56</v>
      </c>
      <c r="J2911" s="25" t="s">
        <v>145</v>
      </c>
      <c r="K2911" s="25" t="s">
        <v>65</v>
      </c>
      <c r="L2911" s="25" t="s">
        <v>1045</v>
      </c>
      <c r="M2911" s="25" t="s">
        <v>663</v>
      </c>
      <c r="N2911" s="26">
        <v>296860.44</v>
      </c>
      <c r="O2911" s="26">
        <v>252878.72</v>
      </c>
      <c r="P2911" s="27">
        <v>-43981.72</v>
      </c>
      <c r="Q2911" s="28">
        <v>-0.14815621778368313</v>
      </c>
      <c r="R2911" s="29">
        <v>11583.76</v>
      </c>
      <c r="S2911" s="29">
        <v>25779.4</v>
      </c>
      <c r="T2911" s="30">
        <v>14195.640000000001</v>
      </c>
      <c r="U2911" s="31">
        <v>1.2254777377984352</v>
      </c>
      <c r="V2911" s="26">
        <v>31290.6</v>
      </c>
      <c r="W2911" s="26">
        <v>0</v>
      </c>
      <c r="X2911" s="27">
        <v>-31290.6</v>
      </c>
      <c r="Y2911" s="28">
        <v>-1</v>
      </c>
      <c r="Z2911" s="29">
        <v>831.6</v>
      </c>
      <c r="AA2911" s="29">
        <v>704.83</v>
      </c>
      <c r="AB2911" s="30">
        <v>-126.76999999999998</v>
      </c>
      <c r="AC2911" s="32">
        <v>-0.1524410774410774</v>
      </c>
      <c r="AD2911" s="26">
        <v>253154.48</v>
      </c>
      <c r="AE2911" s="26">
        <v>223685.68</v>
      </c>
      <c r="AF2911" s="27">
        <v>-29468.800000000017</v>
      </c>
      <c r="AG2911" s="33">
        <v>-0.11640639344008455</v>
      </c>
      <c r="AH2911" s="34">
        <v>54</v>
      </c>
      <c r="AI2911" s="34">
        <v>35</v>
      </c>
      <c r="AJ2911" s="34">
        <v>-19</v>
      </c>
      <c r="AK2911" s="32">
        <v>-0.35185185185185186</v>
      </c>
      <c r="AL2911" s="35">
        <v>44134.041666666664</v>
      </c>
      <c r="AM2911" s="16"/>
    </row>
    <row r="2912" spans="1:39" ht="82.5" hidden="1" x14ac:dyDescent="0.25">
      <c r="A2912" s="25" t="s">
        <v>571</v>
      </c>
      <c r="B2912" s="25" t="s">
        <v>1040</v>
      </c>
      <c r="C2912" s="39">
        <v>453952</v>
      </c>
      <c r="D2912" s="25" t="s">
        <v>3234</v>
      </c>
      <c r="E2912" s="25" t="s">
        <v>53</v>
      </c>
      <c r="F2912" s="25" t="s">
        <v>54</v>
      </c>
      <c r="G2912" s="25" t="s">
        <v>289</v>
      </c>
      <c r="H2912" s="17"/>
      <c r="I2912" s="17"/>
      <c r="J2912" s="25" t="s">
        <v>64</v>
      </c>
      <c r="K2912" s="25" t="s">
        <v>65</v>
      </c>
      <c r="L2912" s="25" t="s">
        <v>66</v>
      </c>
      <c r="M2912" s="25" t="s">
        <v>574</v>
      </c>
      <c r="N2912" s="26">
        <v>4058.58</v>
      </c>
      <c r="O2912" s="26">
        <v>3330.15</v>
      </c>
      <c r="P2912" s="27">
        <v>-728.42999999999984</v>
      </c>
      <c r="Q2912" s="28">
        <v>-0.17947902961134185</v>
      </c>
      <c r="R2912" s="29">
        <v>1357.77</v>
      </c>
      <c r="S2912" s="29">
        <v>789.96</v>
      </c>
      <c r="T2912" s="30">
        <v>-567.80999999999995</v>
      </c>
      <c r="U2912" s="31">
        <v>-0.41819306657239441</v>
      </c>
      <c r="V2912" s="26">
        <v>284.01</v>
      </c>
      <c r="W2912" s="26">
        <v>169.29</v>
      </c>
      <c r="X2912" s="27">
        <v>-114.72</v>
      </c>
      <c r="Y2912" s="28">
        <v>-0.40392943910425688</v>
      </c>
      <c r="Z2912" s="29">
        <v>114.24</v>
      </c>
      <c r="AA2912" s="29">
        <v>0</v>
      </c>
      <c r="AB2912" s="30">
        <v>-114.24</v>
      </c>
      <c r="AC2912" s="32">
        <v>-1</v>
      </c>
      <c r="AD2912" s="26">
        <v>2302.56</v>
      </c>
      <c r="AE2912" s="26">
        <v>2370.9</v>
      </c>
      <c r="AF2912" s="27">
        <v>68.340000000000146</v>
      </c>
      <c r="AG2912" s="33">
        <v>2.9680008338544988E-2</v>
      </c>
      <c r="AH2912" s="34">
        <v>8.4400000000000013</v>
      </c>
      <c r="AI2912" s="34">
        <v>4</v>
      </c>
      <c r="AJ2912" s="34">
        <v>-4.4400000000000013</v>
      </c>
      <c r="AK2912" s="32">
        <v>-0.52606635071090058</v>
      </c>
      <c r="AL2912" s="35">
        <v>43777.041655092595</v>
      </c>
      <c r="AM2912" s="16"/>
    </row>
    <row r="2913" spans="1:39" ht="90.75" hidden="1" x14ac:dyDescent="0.25">
      <c r="A2913" s="25" t="s">
        <v>571</v>
      </c>
      <c r="B2913" s="25" t="s">
        <v>1043</v>
      </c>
      <c r="C2913" s="39">
        <v>453954</v>
      </c>
      <c r="D2913" s="25" t="s">
        <v>3002</v>
      </c>
      <c r="E2913" s="25" t="s">
        <v>53</v>
      </c>
      <c r="F2913" s="25" t="s">
        <v>54</v>
      </c>
      <c r="G2913" s="25" t="s">
        <v>289</v>
      </c>
      <c r="H2913" s="25" t="s">
        <v>56</v>
      </c>
      <c r="I2913" s="25" t="s">
        <v>56</v>
      </c>
      <c r="J2913" s="25" t="s">
        <v>145</v>
      </c>
      <c r="K2913" s="25" t="s">
        <v>65</v>
      </c>
      <c r="L2913" s="25" t="s">
        <v>1045</v>
      </c>
      <c r="M2913" s="25" t="s">
        <v>639</v>
      </c>
      <c r="N2913" s="26">
        <v>130821</v>
      </c>
      <c r="O2913" s="26">
        <v>110069.54</v>
      </c>
      <c r="P2913" s="27">
        <v>-20751.460000000006</v>
      </c>
      <c r="Q2913" s="28">
        <v>-0.15862483851980955</v>
      </c>
      <c r="R2913" s="29">
        <v>58633</v>
      </c>
      <c r="S2913" s="29">
        <v>65314.15</v>
      </c>
      <c r="T2913" s="30">
        <v>6681.1500000000015</v>
      </c>
      <c r="U2913" s="31">
        <v>0.11394862961131107</v>
      </c>
      <c r="V2913" s="26">
        <v>35262</v>
      </c>
      <c r="W2913" s="26">
        <v>14000.11</v>
      </c>
      <c r="X2913" s="27">
        <v>-21261.89</v>
      </c>
      <c r="Y2913" s="28">
        <v>-0.60296891838239464</v>
      </c>
      <c r="Z2913" s="29">
        <v>21556</v>
      </c>
      <c r="AA2913" s="29">
        <v>21646.78</v>
      </c>
      <c r="AB2913" s="30">
        <v>90.779999999998836</v>
      </c>
      <c r="AC2913" s="32">
        <v>4.2113564668769176E-3</v>
      </c>
      <c r="AD2913" s="26">
        <v>15370</v>
      </c>
      <c r="AE2913" s="26">
        <v>9108.5</v>
      </c>
      <c r="AF2913" s="27">
        <v>-6261.5</v>
      </c>
      <c r="AG2913" s="33">
        <v>-0.40738451528952507</v>
      </c>
      <c r="AH2913" s="34">
        <v>679.75</v>
      </c>
      <c r="AI2913" s="34">
        <v>725.5</v>
      </c>
      <c r="AJ2913" s="34">
        <v>45.75</v>
      </c>
      <c r="AK2913" s="32">
        <v>6.730415593968371E-2</v>
      </c>
      <c r="AL2913" s="35">
        <v>44166.041666666664</v>
      </c>
      <c r="AM2913" s="16"/>
    </row>
    <row r="2914" spans="1:39" ht="24.75" hidden="1" x14ac:dyDescent="0.25">
      <c r="A2914" s="25" t="s">
        <v>571</v>
      </c>
      <c r="B2914" s="25" t="s">
        <v>1043</v>
      </c>
      <c r="C2914" s="39">
        <v>453955</v>
      </c>
      <c r="D2914" s="25" t="s">
        <v>3233</v>
      </c>
      <c r="E2914" s="25" t="s">
        <v>53</v>
      </c>
      <c r="F2914" s="25" t="s">
        <v>54</v>
      </c>
      <c r="G2914" s="25" t="s">
        <v>289</v>
      </c>
      <c r="H2914" s="25" t="s">
        <v>56</v>
      </c>
      <c r="I2914" s="25" t="s">
        <v>56</v>
      </c>
      <c r="J2914" s="25" t="s">
        <v>64</v>
      </c>
      <c r="K2914" s="25" t="s">
        <v>65</v>
      </c>
      <c r="L2914" s="25" t="s">
        <v>1045</v>
      </c>
      <c r="M2914" s="25" t="s">
        <v>574</v>
      </c>
      <c r="N2914" s="26">
        <v>29351.54</v>
      </c>
      <c r="O2914" s="26">
        <v>20519.509999999998</v>
      </c>
      <c r="P2914" s="27">
        <v>-8832.0300000000025</v>
      </c>
      <c r="Q2914" s="28">
        <v>-0.30090516545298823</v>
      </c>
      <c r="R2914" s="29">
        <v>4916.72</v>
      </c>
      <c r="S2914" s="29">
        <v>5682.94</v>
      </c>
      <c r="T2914" s="30">
        <v>766.21999999999935</v>
      </c>
      <c r="U2914" s="31">
        <v>0.15583966546803546</v>
      </c>
      <c r="V2914" s="26">
        <v>4577.42</v>
      </c>
      <c r="W2914" s="26">
        <v>3328.74</v>
      </c>
      <c r="X2914" s="27">
        <v>-1248.6800000000003</v>
      </c>
      <c r="Y2914" s="28">
        <v>-0.27279122300335129</v>
      </c>
      <c r="Z2914" s="29">
        <v>1279.4000000000001</v>
      </c>
      <c r="AA2914" s="29">
        <v>1070</v>
      </c>
      <c r="AB2914" s="30">
        <v>-209.40000000000009</v>
      </c>
      <c r="AC2914" s="32">
        <v>-0.16367047053306244</v>
      </c>
      <c r="AD2914" s="26">
        <v>18578</v>
      </c>
      <c r="AE2914" s="26">
        <v>10437.83</v>
      </c>
      <c r="AF2914" s="27">
        <v>-8140.17</v>
      </c>
      <c r="AG2914" s="33">
        <v>-0.43816180428463775</v>
      </c>
      <c r="AH2914" s="34">
        <v>60</v>
      </c>
      <c r="AI2914" s="34">
        <v>50</v>
      </c>
      <c r="AJ2914" s="34">
        <v>-10</v>
      </c>
      <c r="AK2914" s="32">
        <v>-0.16666666666666666</v>
      </c>
      <c r="AL2914" s="35">
        <v>44153.041666666664</v>
      </c>
      <c r="AM2914" s="16"/>
    </row>
    <row r="2915" spans="1:39" ht="41.25" hidden="1" x14ac:dyDescent="0.25">
      <c r="A2915" s="25" t="s">
        <v>571</v>
      </c>
      <c r="B2915" s="25" t="s">
        <v>1040</v>
      </c>
      <c r="C2915" s="39">
        <v>453959</v>
      </c>
      <c r="D2915" s="25" t="s">
        <v>3306</v>
      </c>
      <c r="E2915" s="25" t="s">
        <v>53</v>
      </c>
      <c r="F2915" s="25" t="s">
        <v>54</v>
      </c>
      <c r="G2915" s="25" t="s">
        <v>289</v>
      </c>
      <c r="H2915" s="17"/>
      <c r="I2915" s="17"/>
      <c r="J2915" s="25" t="s">
        <v>70</v>
      </c>
      <c r="K2915" s="25" t="s">
        <v>65</v>
      </c>
      <c r="L2915" s="25" t="s">
        <v>71</v>
      </c>
      <c r="M2915" s="25" t="s">
        <v>67</v>
      </c>
      <c r="N2915" s="26">
        <v>55358.611830000002</v>
      </c>
      <c r="O2915" s="26">
        <v>46736.2</v>
      </c>
      <c r="P2915" s="27">
        <v>-8622.4118300000046</v>
      </c>
      <c r="Q2915" s="28">
        <v>-0.15575556440032221</v>
      </c>
      <c r="R2915" s="29">
        <v>9463.7388300000002</v>
      </c>
      <c r="S2915" s="29">
        <v>8499.14</v>
      </c>
      <c r="T2915" s="30">
        <v>-964.59883000000082</v>
      </c>
      <c r="U2915" s="31">
        <v>-0.10192576605582435</v>
      </c>
      <c r="V2915" s="26">
        <v>33766.300000000003</v>
      </c>
      <c r="W2915" s="26">
        <v>31153.57</v>
      </c>
      <c r="X2915" s="27">
        <v>-2612.7300000000032</v>
      </c>
      <c r="Y2915" s="28">
        <v>-7.7376852068482563E-2</v>
      </c>
      <c r="Z2915" s="29">
        <v>3376.6723999999999</v>
      </c>
      <c r="AA2915" s="29">
        <v>874.5</v>
      </c>
      <c r="AB2915" s="30">
        <v>-2502.1723999999999</v>
      </c>
      <c r="AC2915" s="32">
        <v>-0.7410172215699693</v>
      </c>
      <c r="AD2915" s="26">
        <v>3180</v>
      </c>
      <c r="AE2915" s="26">
        <v>2875.05</v>
      </c>
      <c r="AF2915" s="27">
        <v>-304.94999999999982</v>
      </c>
      <c r="AG2915" s="33">
        <v>-9.5896226415094279E-2</v>
      </c>
      <c r="AH2915" s="34">
        <v>141</v>
      </c>
      <c r="AI2915" s="34">
        <v>115.5</v>
      </c>
      <c r="AJ2915" s="34">
        <v>-25.5</v>
      </c>
      <c r="AK2915" s="32">
        <v>-0.18085106382978725</v>
      </c>
      <c r="AL2915" s="35">
        <v>43758.041655092595</v>
      </c>
      <c r="AM2915" s="16"/>
    </row>
    <row r="2916" spans="1:39" ht="49.5" hidden="1" x14ac:dyDescent="0.25">
      <c r="A2916" s="25" t="s">
        <v>571</v>
      </c>
      <c r="B2916" s="25" t="s">
        <v>1136</v>
      </c>
      <c r="C2916" s="39">
        <v>453961</v>
      </c>
      <c r="D2916" s="25" t="s">
        <v>5038</v>
      </c>
      <c r="E2916" s="25" t="s">
        <v>53</v>
      </c>
      <c r="F2916" s="25" t="s">
        <v>63</v>
      </c>
      <c r="G2916" s="25" t="s">
        <v>56</v>
      </c>
      <c r="H2916" s="17"/>
      <c r="I2916" s="17"/>
      <c r="J2916" s="17"/>
      <c r="K2916" s="25" t="s">
        <v>65</v>
      </c>
      <c r="L2916" s="25" t="s">
        <v>66</v>
      </c>
      <c r="M2916" s="25" t="s">
        <v>127</v>
      </c>
      <c r="N2916" s="26">
        <v>0</v>
      </c>
      <c r="O2916" s="26">
        <v>0</v>
      </c>
      <c r="P2916" s="27">
        <v>0</v>
      </c>
      <c r="Q2916" s="18"/>
      <c r="R2916" s="29">
        <v>0</v>
      </c>
      <c r="S2916" s="29">
        <v>0</v>
      </c>
      <c r="T2916" s="30">
        <v>0</v>
      </c>
      <c r="U2916" s="19"/>
      <c r="V2916" s="26">
        <v>0</v>
      </c>
      <c r="W2916" s="26">
        <v>0</v>
      </c>
      <c r="X2916" s="27">
        <v>0</v>
      </c>
      <c r="Y2916" s="18"/>
      <c r="Z2916" s="29">
        <v>0</v>
      </c>
      <c r="AA2916" s="29">
        <v>0</v>
      </c>
      <c r="AB2916" s="30">
        <v>0</v>
      </c>
      <c r="AC2916" s="19"/>
      <c r="AD2916" s="26">
        <v>0</v>
      </c>
      <c r="AE2916" s="26">
        <v>0</v>
      </c>
      <c r="AF2916" s="27">
        <v>0</v>
      </c>
      <c r="AG2916" s="18"/>
      <c r="AH2916" s="34">
        <v>0</v>
      </c>
      <c r="AI2916" s="34">
        <v>0</v>
      </c>
      <c r="AJ2916" s="34">
        <v>0</v>
      </c>
      <c r="AK2916" s="19"/>
      <c r="AL2916" s="35">
        <v>43791.041655092595</v>
      </c>
      <c r="AM2916" s="16"/>
    </row>
    <row r="2917" spans="1:39" ht="74.25" hidden="1" x14ac:dyDescent="0.25">
      <c r="A2917" s="25" t="s">
        <v>571</v>
      </c>
      <c r="B2917" s="25" t="s">
        <v>1040</v>
      </c>
      <c r="C2917" s="39">
        <v>453965</v>
      </c>
      <c r="D2917" s="25" t="s">
        <v>3265</v>
      </c>
      <c r="E2917" s="25" t="s">
        <v>53</v>
      </c>
      <c r="F2917" s="25" t="s">
        <v>54</v>
      </c>
      <c r="G2917" s="25" t="s">
        <v>289</v>
      </c>
      <c r="H2917" s="17"/>
      <c r="I2917" s="17"/>
      <c r="J2917" s="25" t="s">
        <v>64</v>
      </c>
      <c r="K2917" s="25" t="s">
        <v>65</v>
      </c>
      <c r="L2917" s="25" t="s">
        <v>66</v>
      </c>
      <c r="M2917" s="25" t="s">
        <v>574</v>
      </c>
      <c r="N2917" s="26">
        <v>8021.85</v>
      </c>
      <c r="O2917" s="26">
        <v>4720.32</v>
      </c>
      <c r="P2917" s="27">
        <v>-3301.5300000000007</v>
      </c>
      <c r="Q2917" s="28">
        <v>-0.41156715720189241</v>
      </c>
      <c r="R2917" s="29">
        <v>3536.31</v>
      </c>
      <c r="S2917" s="29">
        <v>1019.85</v>
      </c>
      <c r="T2917" s="30">
        <v>-2516.46</v>
      </c>
      <c r="U2917" s="31">
        <v>-0.71160616574904356</v>
      </c>
      <c r="V2917" s="26">
        <v>389.56</v>
      </c>
      <c r="W2917" s="26">
        <v>279.13</v>
      </c>
      <c r="X2917" s="27">
        <v>-110.43</v>
      </c>
      <c r="Y2917" s="28">
        <v>-0.28347366259369544</v>
      </c>
      <c r="Z2917" s="29">
        <v>279.8</v>
      </c>
      <c r="AA2917" s="29">
        <v>0</v>
      </c>
      <c r="AB2917" s="30">
        <v>-279.8</v>
      </c>
      <c r="AC2917" s="32">
        <v>-1</v>
      </c>
      <c r="AD2917" s="26">
        <v>3816.18</v>
      </c>
      <c r="AE2917" s="26">
        <v>3421.34</v>
      </c>
      <c r="AF2917" s="27">
        <v>-394.83999999999969</v>
      </c>
      <c r="AG2917" s="33">
        <v>-0.10346472126576831</v>
      </c>
      <c r="AH2917" s="34">
        <v>26.93</v>
      </c>
      <c r="AI2917" s="34">
        <v>5</v>
      </c>
      <c r="AJ2917" s="34">
        <v>-21.93</v>
      </c>
      <c r="AK2917" s="32">
        <v>-0.81433345711102856</v>
      </c>
      <c r="AL2917" s="35">
        <v>43791.041655092595</v>
      </c>
      <c r="AM2917" s="16"/>
    </row>
    <row r="2918" spans="1:39" ht="82.5" hidden="1" x14ac:dyDescent="0.25">
      <c r="A2918" s="25" t="s">
        <v>571</v>
      </c>
      <c r="B2918" s="25" t="s">
        <v>1136</v>
      </c>
      <c r="C2918" s="39">
        <v>453966</v>
      </c>
      <c r="D2918" s="25" t="s">
        <v>5039</v>
      </c>
      <c r="E2918" s="25" t="s">
        <v>53</v>
      </c>
      <c r="F2918" s="25" t="s">
        <v>63</v>
      </c>
      <c r="G2918" s="25" t="s">
        <v>56</v>
      </c>
      <c r="H2918" s="17"/>
      <c r="I2918" s="17"/>
      <c r="J2918" s="17"/>
      <c r="K2918" s="25" t="s">
        <v>65</v>
      </c>
      <c r="L2918" s="25" t="s">
        <v>66</v>
      </c>
      <c r="M2918" s="25" t="s">
        <v>127</v>
      </c>
      <c r="N2918" s="26">
        <v>0</v>
      </c>
      <c r="O2918" s="26">
        <v>0</v>
      </c>
      <c r="P2918" s="27">
        <v>0</v>
      </c>
      <c r="Q2918" s="18"/>
      <c r="R2918" s="29">
        <v>0</v>
      </c>
      <c r="S2918" s="29">
        <v>0</v>
      </c>
      <c r="T2918" s="30">
        <v>0</v>
      </c>
      <c r="U2918" s="19"/>
      <c r="V2918" s="26">
        <v>0</v>
      </c>
      <c r="W2918" s="26">
        <v>0</v>
      </c>
      <c r="X2918" s="27">
        <v>0</v>
      </c>
      <c r="Y2918" s="18"/>
      <c r="Z2918" s="29">
        <v>0</v>
      </c>
      <c r="AA2918" s="29">
        <v>0</v>
      </c>
      <c r="AB2918" s="30">
        <v>0</v>
      </c>
      <c r="AC2918" s="19"/>
      <c r="AD2918" s="26">
        <v>0</v>
      </c>
      <c r="AE2918" s="26">
        <v>0</v>
      </c>
      <c r="AF2918" s="27">
        <v>0</v>
      </c>
      <c r="AG2918" s="18"/>
      <c r="AH2918" s="34">
        <v>0</v>
      </c>
      <c r="AI2918" s="34">
        <v>0</v>
      </c>
      <c r="AJ2918" s="34">
        <v>0</v>
      </c>
      <c r="AK2918" s="19"/>
      <c r="AL2918" s="35">
        <v>43741.041655092595</v>
      </c>
      <c r="AM2918" s="16"/>
    </row>
    <row r="2919" spans="1:39" ht="49.5" hidden="1" x14ac:dyDescent="0.25">
      <c r="A2919" s="25" t="s">
        <v>571</v>
      </c>
      <c r="B2919" s="25" t="s">
        <v>1040</v>
      </c>
      <c r="C2919" s="39">
        <v>453970</v>
      </c>
      <c r="D2919" s="25" t="s">
        <v>3271</v>
      </c>
      <c r="E2919" s="25" t="s">
        <v>53</v>
      </c>
      <c r="F2919" s="25" t="s">
        <v>54</v>
      </c>
      <c r="G2919" s="25" t="s">
        <v>289</v>
      </c>
      <c r="H2919" s="17"/>
      <c r="I2919" s="17"/>
      <c r="J2919" s="25" t="s">
        <v>576</v>
      </c>
      <c r="K2919" s="25" t="s">
        <v>65</v>
      </c>
      <c r="L2919" s="25" t="s">
        <v>595</v>
      </c>
      <c r="M2919" s="25" t="s">
        <v>596</v>
      </c>
      <c r="N2919" s="26">
        <v>87533</v>
      </c>
      <c r="O2919" s="26">
        <v>109635.29</v>
      </c>
      <c r="P2919" s="27">
        <v>22102.289999999994</v>
      </c>
      <c r="Q2919" s="28">
        <v>0.25250237053454117</v>
      </c>
      <c r="R2919" s="29">
        <v>21841</v>
      </c>
      <c r="S2919" s="29">
        <v>9014.23</v>
      </c>
      <c r="T2919" s="30">
        <v>-12826.77</v>
      </c>
      <c r="U2919" s="31">
        <v>-0.58727942859759175</v>
      </c>
      <c r="V2919" s="26">
        <v>52871</v>
      </c>
      <c r="W2919" s="26">
        <v>54322.21</v>
      </c>
      <c r="X2919" s="27">
        <v>1451.2099999999991</v>
      </c>
      <c r="Y2919" s="28">
        <v>2.7448128463618982E-2</v>
      </c>
      <c r="Z2919" s="29">
        <v>8051</v>
      </c>
      <c r="AA2919" s="29">
        <v>0</v>
      </c>
      <c r="AB2919" s="30">
        <v>-8051</v>
      </c>
      <c r="AC2919" s="32">
        <v>-1</v>
      </c>
      <c r="AD2919" s="26">
        <v>4770</v>
      </c>
      <c r="AE2919" s="26">
        <v>46298.85</v>
      </c>
      <c r="AF2919" s="27">
        <v>41528.85</v>
      </c>
      <c r="AG2919" s="33">
        <v>8.7062578616352191</v>
      </c>
      <c r="AH2919" s="34">
        <v>280</v>
      </c>
      <c r="AI2919" s="34">
        <v>54</v>
      </c>
      <c r="AJ2919" s="34">
        <v>-226</v>
      </c>
      <c r="AK2919" s="32">
        <v>-0.80714285714285716</v>
      </c>
      <c r="AL2919" s="35">
        <v>43741.041655092595</v>
      </c>
      <c r="AM2919" s="16"/>
    </row>
    <row r="2920" spans="1:39" ht="49.5" hidden="1" x14ac:dyDescent="0.25">
      <c r="A2920" s="25" t="s">
        <v>571</v>
      </c>
      <c r="B2920" s="25" t="s">
        <v>1040</v>
      </c>
      <c r="C2920" s="39">
        <v>453971</v>
      </c>
      <c r="D2920" s="25" t="s">
        <v>3191</v>
      </c>
      <c r="E2920" s="25" t="s">
        <v>53</v>
      </c>
      <c r="F2920" s="25" t="s">
        <v>54</v>
      </c>
      <c r="G2920" s="25" t="s">
        <v>289</v>
      </c>
      <c r="H2920" s="17"/>
      <c r="I2920" s="17"/>
      <c r="J2920" s="25" t="s">
        <v>576</v>
      </c>
      <c r="K2920" s="25" t="s">
        <v>65</v>
      </c>
      <c r="L2920" s="25" t="s">
        <v>595</v>
      </c>
      <c r="M2920" s="25" t="s">
        <v>596</v>
      </c>
      <c r="N2920" s="26">
        <v>82966</v>
      </c>
      <c r="O2920" s="26">
        <v>105224.99</v>
      </c>
      <c r="P2920" s="27">
        <v>22258.990000000005</v>
      </c>
      <c r="Q2920" s="28">
        <v>0.26829050454403014</v>
      </c>
      <c r="R2920" s="29">
        <v>19174</v>
      </c>
      <c r="S2920" s="29">
        <v>9746.81</v>
      </c>
      <c r="T2920" s="30">
        <v>-9427.19</v>
      </c>
      <c r="U2920" s="31">
        <v>-0.49166527589444042</v>
      </c>
      <c r="V2920" s="26">
        <v>52971</v>
      </c>
      <c r="W2920" s="26">
        <v>52099.92</v>
      </c>
      <c r="X2920" s="27">
        <v>-871.08000000000175</v>
      </c>
      <c r="Y2920" s="28">
        <v>-1.6444469615449996E-2</v>
      </c>
      <c r="Z2920" s="29">
        <v>6899</v>
      </c>
      <c r="AA2920" s="29">
        <v>0</v>
      </c>
      <c r="AB2920" s="30">
        <v>-6899</v>
      </c>
      <c r="AC2920" s="32">
        <v>-1</v>
      </c>
      <c r="AD2920" s="26">
        <v>3922</v>
      </c>
      <c r="AE2920" s="26">
        <v>43378.26</v>
      </c>
      <c r="AF2920" s="27">
        <v>39456.26</v>
      </c>
      <c r="AG2920" s="33">
        <v>10.0602396736359</v>
      </c>
      <c r="AH2920" s="34">
        <v>246.36</v>
      </c>
      <c r="AI2920" s="34">
        <v>106</v>
      </c>
      <c r="AJ2920" s="34">
        <v>-140.36000000000001</v>
      </c>
      <c r="AK2920" s="32">
        <v>-0.56973534664718306</v>
      </c>
      <c r="AL2920" s="35">
        <v>43768.041655092595</v>
      </c>
      <c r="AM2920" s="16"/>
    </row>
    <row r="2921" spans="1:39" ht="49.5" hidden="1" x14ac:dyDescent="0.25">
      <c r="A2921" s="25" t="s">
        <v>571</v>
      </c>
      <c r="B2921" s="25" t="s">
        <v>1043</v>
      </c>
      <c r="C2921" s="39">
        <v>453972</v>
      </c>
      <c r="D2921" s="25" t="s">
        <v>3251</v>
      </c>
      <c r="E2921" s="25" t="s">
        <v>53</v>
      </c>
      <c r="F2921" s="25" t="s">
        <v>54</v>
      </c>
      <c r="G2921" s="25" t="s">
        <v>289</v>
      </c>
      <c r="H2921" s="25" t="s">
        <v>56</v>
      </c>
      <c r="I2921" s="25" t="s">
        <v>56</v>
      </c>
      <c r="J2921" s="25" t="s">
        <v>576</v>
      </c>
      <c r="K2921" s="25" t="s">
        <v>58</v>
      </c>
      <c r="L2921" s="25" t="s">
        <v>1045</v>
      </c>
      <c r="M2921" s="25" t="s">
        <v>596</v>
      </c>
      <c r="N2921" s="26">
        <v>73047.05</v>
      </c>
      <c r="O2921" s="26">
        <v>100298.85</v>
      </c>
      <c r="P2921" s="27">
        <v>27251.800000000003</v>
      </c>
      <c r="Q2921" s="28">
        <v>0.37307187627700233</v>
      </c>
      <c r="R2921" s="29">
        <v>18260.2</v>
      </c>
      <c r="S2921" s="29">
        <v>9319.6</v>
      </c>
      <c r="T2921" s="30">
        <v>-8940.6</v>
      </c>
      <c r="U2921" s="31">
        <v>-0.48962223852969849</v>
      </c>
      <c r="V2921" s="26">
        <v>49395.3</v>
      </c>
      <c r="W2921" s="26">
        <v>57817.81</v>
      </c>
      <c r="X2921" s="27">
        <v>8422.5099999999948</v>
      </c>
      <c r="Y2921" s="28">
        <v>0.17051237668361149</v>
      </c>
      <c r="Z2921" s="29">
        <v>5391.55</v>
      </c>
      <c r="AA2921" s="29">
        <v>0</v>
      </c>
      <c r="AB2921" s="30">
        <v>-5391.55</v>
      </c>
      <c r="AC2921" s="32">
        <v>-1</v>
      </c>
      <c r="AD2921" s="26">
        <v>0</v>
      </c>
      <c r="AE2921" s="26">
        <v>33161.440000000002</v>
      </c>
      <c r="AF2921" s="27">
        <v>33161.440000000002</v>
      </c>
      <c r="AG2921" s="18"/>
      <c r="AH2921" s="34">
        <v>134.4</v>
      </c>
      <c r="AI2921" s="34">
        <v>76.5</v>
      </c>
      <c r="AJ2921" s="34">
        <v>-57.900000000000006</v>
      </c>
      <c r="AK2921" s="32">
        <v>-0.43080357142857145</v>
      </c>
      <c r="AL2921" s="35">
        <v>44186.041666666664</v>
      </c>
      <c r="AM2921" s="16"/>
    </row>
    <row r="2922" spans="1:39" ht="74.25" hidden="1" x14ac:dyDescent="0.25">
      <c r="A2922" s="25" t="s">
        <v>571</v>
      </c>
      <c r="B2922" s="25" t="s">
        <v>1043</v>
      </c>
      <c r="C2922" s="39">
        <v>453973</v>
      </c>
      <c r="D2922" s="25" t="s">
        <v>2911</v>
      </c>
      <c r="E2922" s="25" t="s">
        <v>53</v>
      </c>
      <c r="F2922" s="25" t="s">
        <v>54</v>
      </c>
      <c r="G2922" s="25" t="s">
        <v>104</v>
      </c>
      <c r="H2922" s="25" t="s">
        <v>56</v>
      </c>
      <c r="I2922" s="25" t="s">
        <v>56</v>
      </c>
      <c r="J2922" s="25" t="s">
        <v>576</v>
      </c>
      <c r="K2922" s="25" t="s">
        <v>65</v>
      </c>
      <c r="L2922" s="25" t="s">
        <v>1045</v>
      </c>
      <c r="M2922" s="25" t="s">
        <v>596</v>
      </c>
      <c r="N2922" s="26">
        <v>592712.48</v>
      </c>
      <c r="O2922" s="26">
        <v>641895.66</v>
      </c>
      <c r="P2922" s="27">
        <v>49183.180000000051</v>
      </c>
      <c r="Q2922" s="28">
        <v>8.2979828600875841E-2</v>
      </c>
      <c r="R2922" s="29">
        <v>26429.5</v>
      </c>
      <c r="S2922" s="29">
        <v>56997.99</v>
      </c>
      <c r="T2922" s="30">
        <v>30568.489999999998</v>
      </c>
      <c r="U2922" s="31">
        <v>1.1566049300970507</v>
      </c>
      <c r="V2922" s="26">
        <v>19587.3</v>
      </c>
      <c r="W2922" s="26">
        <v>15896.34</v>
      </c>
      <c r="X2922" s="27">
        <v>-3690.9599999999991</v>
      </c>
      <c r="Y2922" s="28">
        <v>-0.18843638480035529</v>
      </c>
      <c r="Z2922" s="29">
        <v>4045.36</v>
      </c>
      <c r="AA2922" s="29">
        <v>342.34</v>
      </c>
      <c r="AB2922" s="30">
        <v>-3703.02</v>
      </c>
      <c r="AC2922" s="32">
        <v>-0.91537465145252828</v>
      </c>
      <c r="AD2922" s="26">
        <v>542650.31999999995</v>
      </c>
      <c r="AE2922" s="26">
        <v>558819.93999999994</v>
      </c>
      <c r="AF2922" s="27">
        <v>16169.619999999995</v>
      </c>
      <c r="AG2922" s="33">
        <v>2.9797494637062036E-2</v>
      </c>
      <c r="AH2922" s="34">
        <v>362.97</v>
      </c>
      <c r="AI2922" s="34">
        <v>116.5</v>
      </c>
      <c r="AJ2922" s="34">
        <v>-246.47000000000003</v>
      </c>
      <c r="AK2922" s="32">
        <v>-0.67903683500013778</v>
      </c>
      <c r="AL2922" s="35">
        <v>44168.041666666664</v>
      </c>
      <c r="AM2922" s="16"/>
    </row>
    <row r="2923" spans="1:39" ht="82.5" hidden="1" x14ac:dyDescent="0.25">
      <c r="A2923" s="25" t="s">
        <v>571</v>
      </c>
      <c r="B2923" s="25" t="s">
        <v>1043</v>
      </c>
      <c r="C2923" s="39">
        <v>453974</v>
      </c>
      <c r="D2923" s="25" t="s">
        <v>3258</v>
      </c>
      <c r="E2923" s="25" t="s">
        <v>53</v>
      </c>
      <c r="F2923" s="25" t="s">
        <v>54</v>
      </c>
      <c r="G2923" s="25" t="s">
        <v>289</v>
      </c>
      <c r="H2923" s="25" t="s">
        <v>56</v>
      </c>
      <c r="I2923" s="25" t="s">
        <v>56</v>
      </c>
      <c r="J2923" s="25" t="s">
        <v>576</v>
      </c>
      <c r="K2923" s="25" t="s">
        <v>65</v>
      </c>
      <c r="L2923" s="25" t="s">
        <v>1045</v>
      </c>
      <c r="M2923" s="25" t="s">
        <v>596</v>
      </c>
      <c r="N2923" s="26">
        <v>532345.23</v>
      </c>
      <c r="O2923" s="26">
        <v>987529.02</v>
      </c>
      <c r="P2923" s="27">
        <v>455183.79000000004</v>
      </c>
      <c r="Q2923" s="28">
        <v>0.85505375900522307</v>
      </c>
      <c r="R2923" s="29">
        <v>182393.9</v>
      </c>
      <c r="S2923" s="29">
        <v>241118.66</v>
      </c>
      <c r="T2923" s="30">
        <v>58724.760000000009</v>
      </c>
      <c r="U2923" s="31">
        <v>0.32196668857894922</v>
      </c>
      <c r="V2923" s="26">
        <v>180834.38</v>
      </c>
      <c r="W2923" s="26">
        <v>213903.88</v>
      </c>
      <c r="X2923" s="27">
        <v>33069.5</v>
      </c>
      <c r="Y2923" s="28">
        <v>0.1828717525948329</v>
      </c>
      <c r="Z2923" s="29">
        <v>169116.95</v>
      </c>
      <c r="AA2923" s="29">
        <v>115375.67</v>
      </c>
      <c r="AB2923" s="30">
        <v>-53741.280000000013</v>
      </c>
      <c r="AC2923" s="32">
        <v>-0.31777583500648521</v>
      </c>
      <c r="AD2923" s="26">
        <v>0</v>
      </c>
      <c r="AE2923" s="26">
        <v>411740.55</v>
      </c>
      <c r="AF2923" s="27">
        <v>411740.55</v>
      </c>
      <c r="AG2923" s="18"/>
      <c r="AH2923" s="34">
        <v>2854.98</v>
      </c>
      <c r="AI2923" s="34">
        <v>2757.5</v>
      </c>
      <c r="AJ2923" s="34">
        <v>-97.480000000000018</v>
      </c>
      <c r="AK2923" s="32">
        <v>-3.4143846892097325E-2</v>
      </c>
      <c r="AL2923" s="35">
        <v>44103.041666666664</v>
      </c>
      <c r="AM2923" s="16"/>
    </row>
    <row r="2924" spans="1:39" ht="99" hidden="1" x14ac:dyDescent="0.25">
      <c r="A2924" s="25" t="s">
        <v>571</v>
      </c>
      <c r="B2924" s="25" t="s">
        <v>1043</v>
      </c>
      <c r="C2924" s="39">
        <v>453975</v>
      </c>
      <c r="D2924" s="25" t="s">
        <v>3259</v>
      </c>
      <c r="E2924" s="25" t="s">
        <v>53</v>
      </c>
      <c r="F2924" s="25" t="s">
        <v>54</v>
      </c>
      <c r="G2924" s="25" t="s">
        <v>289</v>
      </c>
      <c r="H2924" s="25" t="s">
        <v>56</v>
      </c>
      <c r="I2924" s="25" t="s">
        <v>56</v>
      </c>
      <c r="J2924" s="25" t="s">
        <v>576</v>
      </c>
      <c r="K2924" s="25" t="s">
        <v>65</v>
      </c>
      <c r="L2924" s="25" t="s">
        <v>1045</v>
      </c>
      <c r="M2924" s="25" t="s">
        <v>596</v>
      </c>
      <c r="N2924" s="26">
        <v>258811.53</v>
      </c>
      <c r="O2924" s="26">
        <v>376841.92</v>
      </c>
      <c r="P2924" s="27">
        <v>118030.38999999998</v>
      </c>
      <c r="Q2924" s="28">
        <v>0.45604764980911006</v>
      </c>
      <c r="R2924" s="29">
        <v>56767.199999999997</v>
      </c>
      <c r="S2924" s="29">
        <v>28792.560000000001</v>
      </c>
      <c r="T2924" s="30">
        <v>-27974.639999999996</v>
      </c>
      <c r="U2924" s="31">
        <v>-0.49279583985118164</v>
      </c>
      <c r="V2924" s="26">
        <v>70727.75</v>
      </c>
      <c r="W2924" s="26">
        <v>80693.14</v>
      </c>
      <c r="X2924" s="27">
        <v>9965.39</v>
      </c>
      <c r="Y2924" s="28">
        <v>0.14089787954515731</v>
      </c>
      <c r="Z2924" s="29">
        <v>131316.57999999999</v>
      </c>
      <c r="AA2924" s="29">
        <v>483.31</v>
      </c>
      <c r="AB2924" s="30">
        <v>-130833.26999999999</v>
      </c>
      <c r="AC2924" s="32">
        <v>-0.99631950512265854</v>
      </c>
      <c r="AD2924" s="26">
        <v>0</v>
      </c>
      <c r="AE2924" s="26">
        <v>238109.35</v>
      </c>
      <c r="AF2924" s="27">
        <v>238109.35</v>
      </c>
      <c r="AG2924" s="18"/>
      <c r="AH2924" s="34">
        <v>802.37</v>
      </c>
      <c r="AI2924" s="34">
        <v>95.5</v>
      </c>
      <c r="AJ2924" s="34">
        <v>-706.87</v>
      </c>
      <c r="AK2924" s="32">
        <v>-0.88097760384859858</v>
      </c>
      <c r="AL2924" s="35">
        <v>44135.041666666664</v>
      </c>
      <c r="AM2924" s="16"/>
    </row>
    <row r="2925" spans="1:39" ht="99" hidden="1" x14ac:dyDescent="0.25">
      <c r="A2925" s="25" t="s">
        <v>571</v>
      </c>
      <c r="B2925" s="25" t="s">
        <v>1043</v>
      </c>
      <c r="C2925" s="39">
        <v>453976</v>
      </c>
      <c r="D2925" s="25" t="s">
        <v>3254</v>
      </c>
      <c r="E2925" s="25" t="s">
        <v>53</v>
      </c>
      <c r="F2925" s="25" t="s">
        <v>54</v>
      </c>
      <c r="G2925" s="25" t="s">
        <v>289</v>
      </c>
      <c r="H2925" s="25" t="s">
        <v>56</v>
      </c>
      <c r="I2925" s="25" t="s">
        <v>56</v>
      </c>
      <c r="J2925" s="25" t="s">
        <v>576</v>
      </c>
      <c r="K2925" s="25" t="s">
        <v>65</v>
      </c>
      <c r="L2925" s="25" t="s">
        <v>1045</v>
      </c>
      <c r="M2925" s="25" t="s">
        <v>596</v>
      </c>
      <c r="N2925" s="26">
        <v>1021475.77</v>
      </c>
      <c r="O2925" s="26">
        <v>1246740.8999999999</v>
      </c>
      <c r="P2925" s="27">
        <v>225265.12999999989</v>
      </c>
      <c r="Q2925" s="28">
        <v>0.22052909781697502</v>
      </c>
      <c r="R2925" s="29">
        <v>142408.75</v>
      </c>
      <c r="S2925" s="29">
        <v>89279.3</v>
      </c>
      <c r="T2925" s="30">
        <v>-53129.45</v>
      </c>
      <c r="U2925" s="31">
        <v>-0.37307714589166746</v>
      </c>
      <c r="V2925" s="26">
        <v>199145.23</v>
      </c>
      <c r="W2925" s="26">
        <v>220367.07</v>
      </c>
      <c r="X2925" s="27">
        <v>21221.839999999997</v>
      </c>
      <c r="Y2925" s="28">
        <v>0.10656464129218658</v>
      </c>
      <c r="Z2925" s="29">
        <v>33486.71</v>
      </c>
      <c r="AA2925" s="29">
        <v>523.58000000000004</v>
      </c>
      <c r="AB2925" s="30">
        <v>-32963.129999999997</v>
      </c>
      <c r="AC2925" s="32">
        <v>-0.98436454342633239</v>
      </c>
      <c r="AD2925" s="26">
        <v>646435.07999999996</v>
      </c>
      <c r="AE2925" s="26">
        <v>892760.83</v>
      </c>
      <c r="AF2925" s="27">
        <v>246325.75</v>
      </c>
      <c r="AG2925" s="33">
        <v>0.38105257220879785</v>
      </c>
      <c r="AH2925" s="34">
        <v>2273.16</v>
      </c>
      <c r="AI2925" s="34">
        <v>150.5</v>
      </c>
      <c r="AJ2925" s="34">
        <v>-2122.66</v>
      </c>
      <c r="AK2925" s="32">
        <v>-0.93379260588783897</v>
      </c>
      <c r="AL2925" s="35">
        <v>44176.041666666664</v>
      </c>
      <c r="AM2925" s="16"/>
    </row>
    <row r="2926" spans="1:39" ht="57.75" hidden="1" x14ac:dyDescent="0.25">
      <c r="A2926" s="25" t="s">
        <v>571</v>
      </c>
      <c r="B2926" s="25" t="s">
        <v>1043</v>
      </c>
      <c r="C2926" s="39">
        <v>453985</v>
      </c>
      <c r="D2926" s="25" t="s">
        <v>3246</v>
      </c>
      <c r="E2926" s="25" t="s">
        <v>53</v>
      </c>
      <c r="F2926" s="25" t="s">
        <v>54</v>
      </c>
      <c r="G2926" s="25" t="s">
        <v>289</v>
      </c>
      <c r="H2926" s="25" t="s">
        <v>56</v>
      </c>
      <c r="I2926" s="25" t="s">
        <v>56</v>
      </c>
      <c r="J2926" s="25" t="s">
        <v>586</v>
      </c>
      <c r="K2926" s="25" t="s">
        <v>65</v>
      </c>
      <c r="L2926" s="25" t="s">
        <v>1045</v>
      </c>
      <c r="M2926" s="25" t="s">
        <v>2753</v>
      </c>
      <c r="N2926" s="26">
        <v>62903.8</v>
      </c>
      <c r="O2926" s="26">
        <v>54870.57</v>
      </c>
      <c r="P2926" s="27">
        <v>-8033.2300000000032</v>
      </c>
      <c r="Q2926" s="28">
        <v>-0.12770659324237968</v>
      </c>
      <c r="R2926" s="29">
        <v>14598.87</v>
      </c>
      <c r="S2926" s="29">
        <v>11748.21</v>
      </c>
      <c r="T2926" s="30">
        <v>-2850.6600000000017</v>
      </c>
      <c r="U2926" s="31">
        <v>-0.195265797969295</v>
      </c>
      <c r="V2926" s="26">
        <v>25991.53</v>
      </c>
      <c r="W2926" s="26">
        <v>23111.73</v>
      </c>
      <c r="X2926" s="27">
        <v>-2879.7999999999993</v>
      </c>
      <c r="Y2926" s="28">
        <v>-0.11079763292118623</v>
      </c>
      <c r="Z2926" s="29">
        <v>5081.72</v>
      </c>
      <c r="AA2926" s="29">
        <v>1405</v>
      </c>
      <c r="AB2926" s="30">
        <v>-3676.7200000000003</v>
      </c>
      <c r="AC2926" s="32">
        <v>-0.72351880859236639</v>
      </c>
      <c r="AD2926" s="26">
        <v>13999.06</v>
      </c>
      <c r="AE2926" s="26">
        <v>15093.35</v>
      </c>
      <c r="AF2926" s="27">
        <v>1094.2900000000009</v>
      </c>
      <c r="AG2926" s="33">
        <v>7.8168819906479503E-2</v>
      </c>
      <c r="AH2926" s="34">
        <v>202</v>
      </c>
      <c r="AI2926" s="34">
        <v>167.25</v>
      </c>
      <c r="AJ2926" s="34">
        <v>-34.75</v>
      </c>
      <c r="AK2926" s="32">
        <v>-0.17202970297029702</v>
      </c>
      <c r="AL2926" s="35">
        <v>44062.041666666664</v>
      </c>
      <c r="AM2926" s="16"/>
    </row>
    <row r="2927" spans="1:39" ht="49.5" hidden="1" x14ac:dyDescent="0.25">
      <c r="A2927" s="25" t="s">
        <v>571</v>
      </c>
      <c r="B2927" s="25" t="s">
        <v>1043</v>
      </c>
      <c r="C2927" s="39">
        <v>453990</v>
      </c>
      <c r="D2927" s="25" t="s">
        <v>3204</v>
      </c>
      <c r="E2927" s="25" t="s">
        <v>53</v>
      </c>
      <c r="F2927" s="25" t="s">
        <v>54</v>
      </c>
      <c r="G2927" s="25" t="s">
        <v>289</v>
      </c>
      <c r="H2927" s="17"/>
      <c r="I2927" s="17"/>
      <c r="J2927" s="17"/>
      <c r="K2927" s="25" t="s">
        <v>65</v>
      </c>
      <c r="L2927" s="25" t="s">
        <v>1045</v>
      </c>
      <c r="M2927" s="25" t="s">
        <v>67</v>
      </c>
      <c r="N2927" s="26">
        <v>179208.95</v>
      </c>
      <c r="O2927" s="26">
        <v>167003.1</v>
      </c>
      <c r="P2927" s="27">
        <v>-12205.850000000006</v>
      </c>
      <c r="Q2927" s="28">
        <v>-6.8109600552874197E-2</v>
      </c>
      <c r="R2927" s="29">
        <v>14968.48</v>
      </c>
      <c r="S2927" s="29">
        <v>12625.51</v>
      </c>
      <c r="T2927" s="30">
        <v>-2342.9699999999993</v>
      </c>
      <c r="U2927" s="31">
        <v>-0.15652691522452511</v>
      </c>
      <c r="V2927" s="26">
        <v>2567.75</v>
      </c>
      <c r="W2927" s="26">
        <v>2457.33</v>
      </c>
      <c r="X2927" s="27">
        <v>-110.42000000000007</v>
      </c>
      <c r="Y2927" s="28">
        <v>-4.3002628760588094E-2</v>
      </c>
      <c r="Z2927" s="29">
        <v>1092.92</v>
      </c>
      <c r="AA2927" s="29">
        <v>1535</v>
      </c>
      <c r="AB2927" s="30">
        <v>442.07999999999993</v>
      </c>
      <c r="AC2927" s="32">
        <v>0.40449438202247184</v>
      </c>
      <c r="AD2927" s="26">
        <v>160579.79999999999</v>
      </c>
      <c r="AE2927" s="26">
        <v>0</v>
      </c>
      <c r="AF2927" s="27">
        <v>-160579.79999999999</v>
      </c>
      <c r="AG2927" s="33">
        <v>-1</v>
      </c>
      <c r="AH2927" s="34">
        <v>193.52</v>
      </c>
      <c r="AI2927" s="34">
        <v>142.5</v>
      </c>
      <c r="AJ2927" s="34">
        <v>-51.02000000000001</v>
      </c>
      <c r="AK2927" s="32">
        <v>-0.26364200082678796</v>
      </c>
      <c r="AL2927" s="35">
        <v>43887.041655092595</v>
      </c>
      <c r="AM2927" s="16"/>
    </row>
    <row r="2928" spans="1:39" ht="74.25" hidden="1" x14ac:dyDescent="0.25">
      <c r="A2928" s="25" t="s">
        <v>571</v>
      </c>
      <c r="B2928" s="25" t="s">
        <v>1040</v>
      </c>
      <c r="C2928" s="39">
        <v>453993</v>
      </c>
      <c r="D2928" s="25" t="s">
        <v>3267</v>
      </c>
      <c r="E2928" s="25" t="s">
        <v>53</v>
      </c>
      <c r="F2928" s="25" t="s">
        <v>54</v>
      </c>
      <c r="G2928" s="25" t="s">
        <v>289</v>
      </c>
      <c r="H2928" s="17"/>
      <c r="I2928" s="17"/>
      <c r="J2928" s="25" t="s">
        <v>586</v>
      </c>
      <c r="K2928" s="25" t="s">
        <v>65</v>
      </c>
      <c r="L2928" s="25" t="s">
        <v>589</v>
      </c>
      <c r="M2928" s="25" t="s">
        <v>67</v>
      </c>
      <c r="N2928" s="26">
        <v>54668.94</v>
      </c>
      <c r="O2928" s="26">
        <v>35927.769999999997</v>
      </c>
      <c r="P2928" s="27">
        <v>-18741.170000000006</v>
      </c>
      <c r="Q2928" s="28">
        <v>-0.34281202452434606</v>
      </c>
      <c r="R2928" s="29">
        <v>13847.04</v>
      </c>
      <c r="S2928" s="29">
        <v>3943.55</v>
      </c>
      <c r="T2928" s="30">
        <v>-9903.4900000000016</v>
      </c>
      <c r="U2928" s="31">
        <v>-0.71520628235348505</v>
      </c>
      <c r="V2928" s="26">
        <v>27176.86</v>
      </c>
      <c r="W2928" s="26">
        <v>24552.6</v>
      </c>
      <c r="X2928" s="27">
        <v>-2624.260000000002</v>
      </c>
      <c r="Y2928" s="28">
        <v>-9.6562296012122156E-2</v>
      </c>
      <c r="Z2928" s="29">
        <v>4513.37</v>
      </c>
      <c r="AA2928" s="29">
        <v>180</v>
      </c>
      <c r="AB2928" s="30">
        <v>-4333.37</v>
      </c>
      <c r="AC2928" s="32">
        <v>-0.96011849239038682</v>
      </c>
      <c r="AD2928" s="26">
        <v>4782.51</v>
      </c>
      <c r="AE2928" s="26">
        <v>3980.04</v>
      </c>
      <c r="AF2928" s="27">
        <v>-802.47000000000025</v>
      </c>
      <c r="AG2928" s="33">
        <v>-0.16779264444820821</v>
      </c>
      <c r="AH2928" s="34">
        <v>195</v>
      </c>
      <c r="AI2928" s="34">
        <v>92.5</v>
      </c>
      <c r="AJ2928" s="34">
        <v>-102.5</v>
      </c>
      <c r="AK2928" s="32">
        <v>-0.52564102564102566</v>
      </c>
      <c r="AL2928" s="35">
        <v>43768.041655092595</v>
      </c>
      <c r="AM2928" s="16"/>
    </row>
    <row r="2929" spans="1:39" ht="24.75" hidden="1" x14ac:dyDescent="0.25">
      <c r="A2929" s="25" t="s">
        <v>571</v>
      </c>
      <c r="B2929" s="25" t="s">
        <v>1043</v>
      </c>
      <c r="C2929" s="39">
        <v>453994</v>
      </c>
      <c r="D2929" s="25" t="s">
        <v>3273</v>
      </c>
      <c r="E2929" s="25" t="s">
        <v>53</v>
      </c>
      <c r="F2929" s="25" t="s">
        <v>54</v>
      </c>
      <c r="G2929" s="25" t="s">
        <v>289</v>
      </c>
      <c r="H2929" s="17"/>
      <c r="I2929" s="17"/>
      <c r="J2929" s="25" t="s">
        <v>586</v>
      </c>
      <c r="K2929" s="25" t="s">
        <v>65</v>
      </c>
      <c r="L2929" s="25" t="s">
        <v>1045</v>
      </c>
      <c r="M2929" s="25" t="s">
        <v>67</v>
      </c>
      <c r="N2929" s="26">
        <v>75806.960000000006</v>
      </c>
      <c r="O2929" s="26">
        <v>75504.92</v>
      </c>
      <c r="P2929" s="27">
        <v>-302.04000000000815</v>
      </c>
      <c r="Q2929" s="28">
        <v>-3.9843307263608529E-3</v>
      </c>
      <c r="R2929" s="29">
        <v>24779.1</v>
      </c>
      <c r="S2929" s="29">
        <v>25694.14</v>
      </c>
      <c r="T2929" s="30">
        <v>915.04000000000087</v>
      </c>
      <c r="U2929" s="31">
        <v>3.6927894879152226E-2</v>
      </c>
      <c r="V2929" s="26">
        <v>33440.46</v>
      </c>
      <c r="W2929" s="26">
        <v>29663.919999999998</v>
      </c>
      <c r="X2929" s="27">
        <v>-3776.5400000000009</v>
      </c>
      <c r="Y2929" s="28">
        <v>-0.1129332551047444</v>
      </c>
      <c r="Z2929" s="29">
        <v>3432.92</v>
      </c>
      <c r="AA2929" s="29">
        <v>9671.5</v>
      </c>
      <c r="AB2929" s="30">
        <v>6238.58</v>
      </c>
      <c r="AC2929" s="32">
        <v>1.8172809153723359</v>
      </c>
      <c r="AD2929" s="26">
        <v>14154.48</v>
      </c>
      <c r="AE2929" s="26">
        <v>8723.2999999999993</v>
      </c>
      <c r="AF2929" s="27">
        <v>-5431.18</v>
      </c>
      <c r="AG2929" s="33">
        <v>-0.38370749049064329</v>
      </c>
      <c r="AH2929" s="34">
        <v>180</v>
      </c>
      <c r="AI2929" s="34">
        <v>298</v>
      </c>
      <c r="AJ2929" s="34">
        <v>118</v>
      </c>
      <c r="AK2929" s="32">
        <v>0.65555555555555556</v>
      </c>
      <c r="AL2929" s="35">
        <v>43881.041655092595</v>
      </c>
      <c r="AM2929" s="16"/>
    </row>
    <row r="2930" spans="1:39" ht="57.75" hidden="1" x14ac:dyDescent="0.25">
      <c r="A2930" s="25" t="s">
        <v>571</v>
      </c>
      <c r="B2930" s="25" t="s">
        <v>1043</v>
      </c>
      <c r="C2930" s="39">
        <v>454010</v>
      </c>
      <c r="D2930" s="25" t="s">
        <v>2912</v>
      </c>
      <c r="E2930" s="25" t="s">
        <v>53</v>
      </c>
      <c r="F2930" s="25" t="s">
        <v>63</v>
      </c>
      <c r="G2930" s="25" t="s">
        <v>56</v>
      </c>
      <c r="H2930" s="17"/>
      <c r="I2930" s="17"/>
      <c r="J2930" s="25" t="s">
        <v>576</v>
      </c>
      <c r="K2930" s="25" t="s">
        <v>58</v>
      </c>
      <c r="L2930" s="25" t="s">
        <v>611</v>
      </c>
      <c r="M2930" s="25" t="s">
        <v>127</v>
      </c>
      <c r="N2930" s="26">
        <v>0</v>
      </c>
      <c r="O2930" s="26">
        <v>0</v>
      </c>
      <c r="P2930" s="27">
        <v>0</v>
      </c>
      <c r="Q2930" s="18"/>
      <c r="R2930" s="29">
        <v>0</v>
      </c>
      <c r="S2930" s="29">
        <v>0</v>
      </c>
      <c r="T2930" s="30">
        <v>0</v>
      </c>
      <c r="U2930" s="19"/>
      <c r="V2930" s="26">
        <v>0</v>
      </c>
      <c r="W2930" s="26">
        <v>0</v>
      </c>
      <c r="X2930" s="27">
        <v>0</v>
      </c>
      <c r="Y2930" s="18"/>
      <c r="Z2930" s="29">
        <v>0</v>
      </c>
      <c r="AA2930" s="29">
        <v>0</v>
      </c>
      <c r="AB2930" s="30">
        <v>0</v>
      </c>
      <c r="AC2930" s="19"/>
      <c r="AD2930" s="26">
        <v>0</v>
      </c>
      <c r="AE2930" s="26">
        <v>0</v>
      </c>
      <c r="AF2930" s="27">
        <v>0</v>
      </c>
      <c r="AG2930" s="18"/>
      <c r="AH2930" s="34">
        <v>0</v>
      </c>
      <c r="AI2930" s="34">
        <v>0</v>
      </c>
      <c r="AJ2930" s="34">
        <v>0</v>
      </c>
      <c r="AK2930" s="19"/>
      <c r="AL2930" s="35">
        <v>43803.041655092595</v>
      </c>
      <c r="AM2930" s="16"/>
    </row>
    <row r="2931" spans="1:39" ht="66" hidden="1" x14ac:dyDescent="0.25">
      <c r="A2931" s="25" t="s">
        <v>571</v>
      </c>
      <c r="B2931" s="25" t="s">
        <v>1040</v>
      </c>
      <c r="C2931" s="39">
        <v>454011</v>
      </c>
      <c r="D2931" s="25" t="s">
        <v>3189</v>
      </c>
      <c r="E2931" s="25" t="s">
        <v>53</v>
      </c>
      <c r="F2931" s="25" t="s">
        <v>54</v>
      </c>
      <c r="G2931" s="25" t="s">
        <v>289</v>
      </c>
      <c r="H2931" s="17"/>
      <c r="I2931" s="17"/>
      <c r="J2931" s="25" t="s">
        <v>576</v>
      </c>
      <c r="K2931" s="25" t="s">
        <v>65</v>
      </c>
      <c r="L2931" s="25" t="s">
        <v>611</v>
      </c>
      <c r="M2931" s="25" t="s">
        <v>2737</v>
      </c>
      <c r="N2931" s="26">
        <v>53536</v>
      </c>
      <c r="O2931" s="26">
        <v>15556.99</v>
      </c>
      <c r="P2931" s="27">
        <v>-37979.01</v>
      </c>
      <c r="Q2931" s="28">
        <v>-0.7094106769276749</v>
      </c>
      <c r="R2931" s="29">
        <v>27914</v>
      </c>
      <c r="S2931" s="29">
        <v>6942.84</v>
      </c>
      <c r="T2931" s="30">
        <v>-20971.16</v>
      </c>
      <c r="U2931" s="31">
        <v>-0.75127749516371711</v>
      </c>
      <c r="V2931" s="26">
        <v>2700</v>
      </c>
      <c r="W2931" s="26">
        <v>2702.18</v>
      </c>
      <c r="X2931" s="27">
        <v>2.1799999999998363</v>
      </c>
      <c r="Y2931" s="28">
        <v>8.0740740740734679E-4</v>
      </c>
      <c r="Z2931" s="29">
        <v>9854</v>
      </c>
      <c r="AA2931" s="29">
        <v>1763</v>
      </c>
      <c r="AB2931" s="30">
        <v>-8091</v>
      </c>
      <c r="AC2931" s="32">
        <v>-0.82108788309316016</v>
      </c>
      <c r="AD2931" s="26">
        <v>13068</v>
      </c>
      <c r="AE2931" s="26">
        <v>4148.97</v>
      </c>
      <c r="AF2931" s="27">
        <v>-8919.0299999999988</v>
      </c>
      <c r="AG2931" s="33">
        <v>-0.68250918273645533</v>
      </c>
      <c r="AH2931" s="34">
        <v>174</v>
      </c>
      <c r="AI2931" s="34">
        <v>78</v>
      </c>
      <c r="AJ2931" s="34">
        <v>-96</v>
      </c>
      <c r="AK2931" s="32">
        <v>-0.55172413793103448</v>
      </c>
      <c r="AL2931" s="35">
        <v>43803.041655092595</v>
      </c>
      <c r="AM2931" s="16"/>
    </row>
    <row r="2932" spans="1:39" ht="49.5" hidden="1" x14ac:dyDescent="0.25">
      <c r="A2932" s="25" t="s">
        <v>571</v>
      </c>
      <c r="B2932" s="25" t="s">
        <v>1043</v>
      </c>
      <c r="C2932" s="39">
        <v>454012</v>
      </c>
      <c r="D2932" s="25" t="s">
        <v>3255</v>
      </c>
      <c r="E2932" s="25" t="s">
        <v>53</v>
      </c>
      <c r="F2932" s="25" t="s">
        <v>63</v>
      </c>
      <c r="G2932" s="25" t="s">
        <v>56</v>
      </c>
      <c r="H2932" s="17"/>
      <c r="I2932" s="17"/>
      <c r="J2932" s="25" t="s">
        <v>576</v>
      </c>
      <c r="K2932" s="25" t="s">
        <v>58</v>
      </c>
      <c r="L2932" s="25" t="s">
        <v>611</v>
      </c>
      <c r="M2932" s="25" t="s">
        <v>127</v>
      </c>
      <c r="N2932" s="26">
        <v>0</v>
      </c>
      <c r="O2932" s="26">
        <v>0</v>
      </c>
      <c r="P2932" s="27">
        <v>0</v>
      </c>
      <c r="Q2932" s="18"/>
      <c r="R2932" s="29">
        <v>0</v>
      </c>
      <c r="S2932" s="29">
        <v>0</v>
      </c>
      <c r="T2932" s="30">
        <v>0</v>
      </c>
      <c r="U2932" s="19"/>
      <c r="V2932" s="26">
        <v>0</v>
      </c>
      <c r="W2932" s="26">
        <v>0</v>
      </c>
      <c r="X2932" s="27">
        <v>0</v>
      </c>
      <c r="Y2932" s="18"/>
      <c r="Z2932" s="29">
        <v>0</v>
      </c>
      <c r="AA2932" s="29">
        <v>0</v>
      </c>
      <c r="AB2932" s="30">
        <v>0</v>
      </c>
      <c r="AC2932" s="19"/>
      <c r="AD2932" s="26">
        <v>0</v>
      </c>
      <c r="AE2932" s="26">
        <v>0</v>
      </c>
      <c r="AF2932" s="27">
        <v>0</v>
      </c>
      <c r="AG2932" s="18"/>
      <c r="AH2932" s="34">
        <v>0</v>
      </c>
      <c r="AI2932" s="34">
        <v>0</v>
      </c>
      <c r="AJ2932" s="34">
        <v>0</v>
      </c>
      <c r="AK2932" s="19"/>
      <c r="AL2932" s="35">
        <v>43774.041655092595</v>
      </c>
      <c r="AM2932" s="16"/>
    </row>
    <row r="2933" spans="1:39" ht="57.75" hidden="1" x14ac:dyDescent="0.25">
      <c r="A2933" s="25" t="s">
        <v>571</v>
      </c>
      <c r="B2933" s="25" t="s">
        <v>1040</v>
      </c>
      <c r="C2933" s="39">
        <v>454013</v>
      </c>
      <c r="D2933" s="25" t="s">
        <v>3250</v>
      </c>
      <c r="E2933" s="25" t="s">
        <v>53</v>
      </c>
      <c r="F2933" s="25" t="s">
        <v>54</v>
      </c>
      <c r="G2933" s="25" t="s">
        <v>289</v>
      </c>
      <c r="H2933" s="17"/>
      <c r="I2933" s="17"/>
      <c r="J2933" s="25" t="s">
        <v>576</v>
      </c>
      <c r="K2933" s="25" t="s">
        <v>65</v>
      </c>
      <c r="L2933" s="25" t="s">
        <v>611</v>
      </c>
      <c r="M2933" s="25" t="s">
        <v>2737</v>
      </c>
      <c r="N2933" s="26">
        <v>124810</v>
      </c>
      <c r="O2933" s="26">
        <v>84489</v>
      </c>
      <c r="P2933" s="27">
        <v>-40321</v>
      </c>
      <c r="Q2933" s="28">
        <v>-0.32305904975562855</v>
      </c>
      <c r="R2933" s="29">
        <v>68760</v>
      </c>
      <c r="S2933" s="29">
        <v>39505</v>
      </c>
      <c r="T2933" s="30">
        <v>-29255</v>
      </c>
      <c r="U2933" s="31">
        <v>-0.42546538685282143</v>
      </c>
      <c r="V2933" s="26">
        <v>19616</v>
      </c>
      <c r="W2933" s="26">
        <v>19823</v>
      </c>
      <c r="X2933" s="27">
        <v>207</v>
      </c>
      <c r="Y2933" s="28">
        <v>1.0552610114192496E-2</v>
      </c>
      <c r="Z2933" s="29">
        <v>25711</v>
      </c>
      <c r="AA2933" s="29">
        <v>22241</v>
      </c>
      <c r="AB2933" s="30">
        <v>-3470</v>
      </c>
      <c r="AC2933" s="32">
        <v>-0.13496168954922017</v>
      </c>
      <c r="AD2933" s="26">
        <v>10723</v>
      </c>
      <c r="AE2933" s="26">
        <v>2920</v>
      </c>
      <c r="AF2933" s="27">
        <v>-7803</v>
      </c>
      <c r="AG2933" s="33">
        <v>-0.72768814697379469</v>
      </c>
      <c r="AH2933" s="34">
        <v>529</v>
      </c>
      <c r="AI2933" s="34">
        <v>506.5</v>
      </c>
      <c r="AJ2933" s="34">
        <v>-22.5</v>
      </c>
      <c r="AK2933" s="32">
        <v>-4.2533081285444231E-2</v>
      </c>
      <c r="AL2933" s="35">
        <v>43774.041655092595</v>
      </c>
      <c r="AM2933" s="16"/>
    </row>
    <row r="2934" spans="1:39" ht="90.75" hidden="1" x14ac:dyDescent="0.25">
      <c r="A2934" s="25" t="s">
        <v>571</v>
      </c>
      <c r="B2934" s="25" t="s">
        <v>1040</v>
      </c>
      <c r="C2934" s="39">
        <v>454015</v>
      </c>
      <c r="D2934" s="25" t="s">
        <v>3272</v>
      </c>
      <c r="E2934" s="25" t="s">
        <v>53</v>
      </c>
      <c r="F2934" s="25" t="s">
        <v>54</v>
      </c>
      <c r="G2934" s="25" t="s">
        <v>289</v>
      </c>
      <c r="H2934" s="17"/>
      <c r="I2934" s="17"/>
      <c r="J2934" s="25" t="s">
        <v>576</v>
      </c>
      <c r="K2934" s="25" t="s">
        <v>65</v>
      </c>
      <c r="L2934" s="25" t="s">
        <v>611</v>
      </c>
      <c r="M2934" s="25" t="s">
        <v>574</v>
      </c>
      <c r="N2934" s="26">
        <v>23225</v>
      </c>
      <c r="O2934" s="26">
        <v>6974.92</v>
      </c>
      <c r="P2934" s="27">
        <v>-16250.08</v>
      </c>
      <c r="Q2934" s="28">
        <v>-0.69968051668460707</v>
      </c>
      <c r="R2934" s="29">
        <v>9886</v>
      </c>
      <c r="S2934" s="29">
        <v>417.09</v>
      </c>
      <c r="T2934" s="30">
        <v>-9468.91</v>
      </c>
      <c r="U2934" s="31">
        <v>-0.95781003439206958</v>
      </c>
      <c r="V2934" s="26">
        <v>6924</v>
      </c>
      <c r="W2934" s="26">
        <v>5954.2</v>
      </c>
      <c r="X2934" s="27">
        <v>-969.80000000000018</v>
      </c>
      <c r="Y2934" s="28">
        <v>-0.14006354708261123</v>
      </c>
      <c r="Z2934" s="29">
        <v>3235</v>
      </c>
      <c r="AA2934" s="29">
        <v>603.63</v>
      </c>
      <c r="AB2934" s="30">
        <v>-2631.37</v>
      </c>
      <c r="AC2934" s="32">
        <v>-0.81340649149922717</v>
      </c>
      <c r="AD2934" s="26">
        <v>3180</v>
      </c>
      <c r="AE2934" s="26">
        <v>0</v>
      </c>
      <c r="AF2934" s="27">
        <v>-3180</v>
      </c>
      <c r="AG2934" s="33">
        <v>-1</v>
      </c>
      <c r="AH2934" s="34">
        <v>126.75</v>
      </c>
      <c r="AI2934" s="34">
        <v>101.5</v>
      </c>
      <c r="AJ2934" s="34">
        <v>-25.25</v>
      </c>
      <c r="AK2934" s="32">
        <v>-0.19921104536489151</v>
      </c>
      <c r="AL2934" s="35">
        <v>43640.041655092595</v>
      </c>
      <c r="AM2934" s="16"/>
    </row>
    <row r="2935" spans="1:39" ht="33" hidden="1" x14ac:dyDescent="0.25">
      <c r="A2935" s="25" t="s">
        <v>571</v>
      </c>
      <c r="B2935" s="25" t="s">
        <v>1136</v>
      </c>
      <c r="C2935" s="39">
        <v>454016</v>
      </c>
      <c r="D2935" s="25" t="s">
        <v>3270</v>
      </c>
      <c r="E2935" s="25" t="s">
        <v>53</v>
      </c>
      <c r="F2935" s="25" t="s">
        <v>54</v>
      </c>
      <c r="G2935" s="25" t="s">
        <v>79</v>
      </c>
      <c r="H2935" s="25" t="s">
        <v>56</v>
      </c>
      <c r="I2935" s="25" t="s">
        <v>56</v>
      </c>
      <c r="J2935" s="25" t="s">
        <v>145</v>
      </c>
      <c r="K2935" s="25" t="s">
        <v>65</v>
      </c>
      <c r="L2935" s="25" t="s">
        <v>146</v>
      </c>
      <c r="M2935" s="25" t="s">
        <v>663</v>
      </c>
      <c r="N2935" s="26">
        <v>1307128</v>
      </c>
      <c r="O2935" s="26">
        <v>1300763.8999999999</v>
      </c>
      <c r="P2935" s="27">
        <v>-6364.1000000000931</v>
      </c>
      <c r="Q2935" s="28">
        <v>-4.8687657214902388E-3</v>
      </c>
      <c r="R2935" s="29">
        <v>30987</v>
      </c>
      <c r="S2935" s="29">
        <v>109981.87</v>
      </c>
      <c r="T2935" s="30">
        <v>78994.87</v>
      </c>
      <c r="U2935" s="31">
        <v>2.5492906702810854</v>
      </c>
      <c r="V2935" s="26">
        <v>72894</v>
      </c>
      <c r="W2935" s="26">
        <v>70518.259999999995</v>
      </c>
      <c r="X2935" s="27">
        <v>-2375.7400000000052</v>
      </c>
      <c r="Y2935" s="28">
        <v>-3.2591708508244922E-2</v>
      </c>
      <c r="Z2935" s="29">
        <v>1680</v>
      </c>
      <c r="AA2935" s="29">
        <v>2592</v>
      </c>
      <c r="AB2935" s="30">
        <v>912</v>
      </c>
      <c r="AC2935" s="32">
        <v>0.54285714285714282</v>
      </c>
      <c r="AD2935" s="26">
        <v>1201567</v>
      </c>
      <c r="AE2935" s="26">
        <v>1117671.77</v>
      </c>
      <c r="AF2935" s="27">
        <v>-83895.229999999981</v>
      </c>
      <c r="AG2935" s="33">
        <v>-6.9821516403163517E-2</v>
      </c>
      <c r="AH2935" s="34">
        <v>160</v>
      </c>
      <c r="AI2935" s="34">
        <v>166</v>
      </c>
      <c r="AJ2935" s="34">
        <v>6</v>
      </c>
      <c r="AK2935" s="32">
        <v>3.7499999999999999E-2</v>
      </c>
      <c r="AL2935" s="35">
        <v>44571.041666666664</v>
      </c>
      <c r="AM2935" s="16"/>
    </row>
    <row r="2936" spans="1:39" ht="41.25" hidden="1" x14ac:dyDescent="0.25">
      <c r="A2936" s="25" t="s">
        <v>571</v>
      </c>
      <c r="B2936" s="25" t="s">
        <v>1040</v>
      </c>
      <c r="C2936" s="39">
        <v>454017</v>
      </c>
      <c r="D2936" s="25" t="s">
        <v>3241</v>
      </c>
      <c r="E2936" s="25" t="s">
        <v>53</v>
      </c>
      <c r="F2936" s="25" t="s">
        <v>63</v>
      </c>
      <c r="G2936" s="25" t="s">
        <v>56</v>
      </c>
      <c r="H2936" s="17"/>
      <c r="I2936" s="17"/>
      <c r="J2936" s="25" t="s">
        <v>145</v>
      </c>
      <c r="K2936" s="25" t="s">
        <v>65</v>
      </c>
      <c r="L2936" s="25" t="s">
        <v>146</v>
      </c>
      <c r="M2936" s="25" t="s">
        <v>127</v>
      </c>
      <c r="N2936" s="26">
        <v>0</v>
      </c>
      <c r="O2936" s="26">
        <v>0</v>
      </c>
      <c r="P2936" s="27">
        <v>0</v>
      </c>
      <c r="Q2936" s="18"/>
      <c r="R2936" s="29">
        <v>0</v>
      </c>
      <c r="S2936" s="29">
        <v>0</v>
      </c>
      <c r="T2936" s="30">
        <v>0</v>
      </c>
      <c r="U2936" s="19"/>
      <c r="V2936" s="26">
        <v>0</v>
      </c>
      <c r="W2936" s="26">
        <v>0</v>
      </c>
      <c r="X2936" s="27">
        <v>0</v>
      </c>
      <c r="Y2936" s="18"/>
      <c r="Z2936" s="29">
        <v>0</v>
      </c>
      <c r="AA2936" s="29">
        <v>0</v>
      </c>
      <c r="AB2936" s="30">
        <v>0</v>
      </c>
      <c r="AC2936" s="19"/>
      <c r="AD2936" s="26">
        <v>0</v>
      </c>
      <c r="AE2936" s="26">
        <v>0</v>
      </c>
      <c r="AF2936" s="27">
        <v>0</v>
      </c>
      <c r="AG2936" s="18"/>
      <c r="AH2936" s="34">
        <v>0</v>
      </c>
      <c r="AI2936" s="34">
        <v>0</v>
      </c>
      <c r="AJ2936" s="34">
        <v>0</v>
      </c>
      <c r="AK2936" s="19"/>
      <c r="AL2936" s="35">
        <v>43713.041655092595</v>
      </c>
      <c r="AM2936" s="16"/>
    </row>
    <row r="2937" spans="1:39" ht="41.25" hidden="1" x14ac:dyDescent="0.25">
      <c r="A2937" s="25" t="s">
        <v>571</v>
      </c>
      <c r="B2937" s="25" t="s">
        <v>1040</v>
      </c>
      <c r="C2937" s="39">
        <v>454019</v>
      </c>
      <c r="D2937" s="25" t="s">
        <v>3240</v>
      </c>
      <c r="E2937" s="25" t="s">
        <v>53</v>
      </c>
      <c r="F2937" s="25" t="s">
        <v>54</v>
      </c>
      <c r="G2937" s="25" t="s">
        <v>289</v>
      </c>
      <c r="H2937" s="17"/>
      <c r="I2937" s="17"/>
      <c r="J2937" s="25" t="s">
        <v>145</v>
      </c>
      <c r="K2937" s="25" t="s">
        <v>65</v>
      </c>
      <c r="L2937" s="25" t="s">
        <v>146</v>
      </c>
      <c r="M2937" s="25" t="s">
        <v>67</v>
      </c>
      <c r="N2937" s="26">
        <v>258115.04</v>
      </c>
      <c r="O2937" s="26">
        <v>538213.18999999994</v>
      </c>
      <c r="P2937" s="27">
        <v>280098.14999999991</v>
      </c>
      <c r="Q2937" s="28">
        <v>1.0851678770830242</v>
      </c>
      <c r="R2937" s="29">
        <v>16172.47</v>
      </c>
      <c r="S2937" s="29">
        <v>44544.57</v>
      </c>
      <c r="T2937" s="30">
        <v>28372.1</v>
      </c>
      <c r="U2937" s="31">
        <v>1.7543455019548653</v>
      </c>
      <c r="V2937" s="26">
        <v>4908.37</v>
      </c>
      <c r="W2937" s="26">
        <v>1832.03</v>
      </c>
      <c r="X2937" s="27">
        <v>-3076.34</v>
      </c>
      <c r="Y2937" s="28">
        <v>-0.62675389182152119</v>
      </c>
      <c r="Z2937" s="29">
        <v>495.84</v>
      </c>
      <c r="AA2937" s="29">
        <v>1156</v>
      </c>
      <c r="AB2937" s="30">
        <v>660.16000000000008</v>
      </c>
      <c r="AC2937" s="32">
        <v>1.331397224911262</v>
      </c>
      <c r="AD2937" s="26">
        <v>236538.36</v>
      </c>
      <c r="AE2937" s="26">
        <v>150539.89000000001</v>
      </c>
      <c r="AF2937" s="27">
        <v>-85998.469999999972</v>
      </c>
      <c r="AG2937" s="33">
        <v>-0.36357092354914433</v>
      </c>
      <c r="AH2937" s="34">
        <v>238</v>
      </c>
      <c r="AI2937" s="34">
        <v>300</v>
      </c>
      <c r="AJ2937" s="34">
        <v>62</v>
      </c>
      <c r="AK2937" s="32">
        <v>0.26050420168067229</v>
      </c>
      <c r="AL2937" s="35">
        <v>43713.041655092595</v>
      </c>
      <c r="AM2937" s="16"/>
    </row>
    <row r="2938" spans="1:39" ht="57.75" hidden="1" x14ac:dyDescent="0.25">
      <c r="A2938" s="25" t="s">
        <v>571</v>
      </c>
      <c r="B2938" s="25" t="s">
        <v>1043</v>
      </c>
      <c r="C2938" s="39">
        <v>454021</v>
      </c>
      <c r="D2938" s="25" t="s">
        <v>3261</v>
      </c>
      <c r="E2938" s="25" t="s">
        <v>53</v>
      </c>
      <c r="F2938" s="25" t="s">
        <v>54</v>
      </c>
      <c r="G2938" s="25" t="s">
        <v>289</v>
      </c>
      <c r="H2938" s="25" t="s">
        <v>56</v>
      </c>
      <c r="I2938" s="25" t="s">
        <v>56</v>
      </c>
      <c r="J2938" s="25" t="s">
        <v>85</v>
      </c>
      <c r="K2938" s="25" t="s">
        <v>65</v>
      </c>
      <c r="L2938" s="25" t="s">
        <v>1045</v>
      </c>
      <c r="M2938" s="25" t="s">
        <v>67</v>
      </c>
      <c r="N2938" s="26">
        <v>23041.37</v>
      </c>
      <c r="O2938" s="26">
        <v>30339.200000000001</v>
      </c>
      <c r="P2938" s="27">
        <v>7297.8300000000017</v>
      </c>
      <c r="Q2938" s="28">
        <v>0.31672726057521761</v>
      </c>
      <c r="R2938" s="29">
        <v>12267.24</v>
      </c>
      <c r="S2938" s="29">
        <v>7378.54</v>
      </c>
      <c r="T2938" s="30">
        <v>-4888.7</v>
      </c>
      <c r="U2938" s="31">
        <v>-0.39851669976294585</v>
      </c>
      <c r="V2938" s="26">
        <v>2786.99</v>
      </c>
      <c r="W2938" s="26">
        <v>3387.17</v>
      </c>
      <c r="X2938" s="27">
        <v>600.18000000000029</v>
      </c>
      <c r="Y2938" s="28">
        <v>0.2153506112329073</v>
      </c>
      <c r="Z2938" s="29">
        <v>882.9</v>
      </c>
      <c r="AA2938" s="29">
        <v>0</v>
      </c>
      <c r="AB2938" s="30">
        <v>-882.9</v>
      </c>
      <c r="AC2938" s="32">
        <v>-1</v>
      </c>
      <c r="AD2938" s="26">
        <v>7104.24</v>
      </c>
      <c r="AE2938" s="26">
        <v>19166.240000000002</v>
      </c>
      <c r="AF2938" s="27">
        <v>12062.000000000002</v>
      </c>
      <c r="AG2938" s="33">
        <v>1.697859306554959</v>
      </c>
      <c r="AH2938" s="34">
        <v>109.52000000000001</v>
      </c>
      <c r="AI2938" s="34">
        <v>8.5</v>
      </c>
      <c r="AJ2938" s="34">
        <v>-101.02000000000001</v>
      </c>
      <c r="AK2938" s="32">
        <v>-0.92238860482103724</v>
      </c>
      <c r="AL2938" s="35">
        <v>44053.041666666664</v>
      </c>
      <c r="AM2938" s="16"/>
    </row>
    <row r="2939" spans="1:39" ht="57.75" hidden="1" x14ac:dyDescent="0.25">
      <c r="A2939" s="25" t="s">
        <v>571</v>
      </c>
      <c r="B2939" s="25" t="s">
        <v>1040</v>
      </c>
      <c r="C2939" s="39">
        <v>454022</v>
      </c>
      <c r="D2939" s="25" t="s">
        <v>3275</v>
      </c>
      <c r="E2939" s="25" t="s">
        <v>53</v>
      </c>
      <c r="F2939" s="25" t="s">
        <v>54</v>
      </c>
      <c r="G2939" s="25" t="s">
        <v>289</v>
      </c>
      <c r="H2939" s="17"/>
      <c r="I2939" s="17"/>
      <c r="J2939" s="25" t="s">
        <v>64</v>
      </c>
      <c r="K2939" s="25" t="s">
        <v>65</v>
      </c>
      <c r="L2939" s="25" t="s">
        <v>199</v>
      </c>
      <c r="M2939" s="25" t="s">
        <v>593</v>
      </c>
      <c r="N2939" s="26">
        <v>731</v>
      </c>
      <c r="O2939" s="26">
        <v>0</v>
      </c>
      <c r="P2939" s="27">
        <v>-731</v>
      </c>
      <c r="Q2939" s="28">
        <v>-1</v>
      </c>
      <c r="R2939" s="29">
        <v>631</v>
      </c>
      <c r="S2939" s="29">
        <v>0</v>
      </c>
      <c r="T2939" s="30">
        <v>-631</v>
      </c>
      <c r="U2939" s="31">
        <v>-1</v>
      </c>
      <c r="V2939" s="26">
        <v>0</v>
      </c>
      <c r="W2939" s="26">
        <v>0</v>
      </c>
      <c r="X2939" s="27">
        <v>0</v>
      </c>
      <c r="Y2939" s="18"/>
      <c r="Z2939" s="29">
        <v>100</v>
      </c>
      <c r="AA2939" s="29">
        <v>0</v>
      </c>
      <c r="AB2939" s="30">
        <v>-100</v>
      </c>
      <c r="AC2939" s="32">
        <v>-1</v>
      </c>
      <c r="AD2939" s="26">
        <v>0</v>
      </c>
      <c r="AE2939" s="26">
        <v>0</v>
      </c>
      <c r="AF2939" s="27">
        <v>0</v>
      </c>
      <c r="AG2939" s="18"/>
      <c r="AH2939" s="34">
        <v>0</v>
      </c>
      <c r="AI2939" s="34">
        <v>0</v>
      </c>
      <c r="AJ2939" s="34">
        <v>0</v>
      </c>
      <c r="AK2939" s="19"/>
      <c r="AL2939" s="35">
        <v>43748.041655092595</v>
      </c>
      <c r="AM2939" s="16"/>
    </row>
    <row r="2940" spans="1:39" ht="41.25" hidden="1" x14ac:dyDescent="0.25">
      <c r="A2940" s="25" t="s">
        <v>571</v>
      </c>
      <c r="B2940" s="25" t="s">
        <v>1040</v>
      </c>
      <c r="C2940" s="39">
        <v>454025</v>
      </c>
      <c r="D2940" s="25" t="s">
        <v>3208</v>
      </c>
      <c r="E2940" s="25" t="s">
        <v>53</v>
      </c>
      <c r="F2940" s="25" t="s">
        <v>54</v>
      </c>
      <c r="G2940" s="25" t="s">
        <v>289</v>
      </c>
      <c r="H2940" s="17"/>
      <c r="I2940" s="17"/>
      <c r="J2940" s="25" t="s">
        <v>586</v>
      </c>
      <c r="K2940" s="25" t="s">
        <v>65</v>
      </c>
      <c r="L2940" s="25" t="s">
        <v>71</v>
      </c>
      <c r="M2940" s="25" t="s">
        <v>67</v>
      </c>
      <c r="N2940" s="26">
        <v>82347.929999999993</v>
      </c>
      <c r="O2940" s="26">
        <v>63606.559999999998</v>
      </c>
      <c r="P2940" s="27">
        <v>-18741.369999999995</v>
      </c>
      <c r="Q2940" s="28">
        <v>-0.22758762727854842</v>
      </c>
      <c r="R2940" s="29">
        <v>17250.59</v>
      </c>
      <c r="S2940" s="29">
        <v>8331.83</v>
      </c>
      <c r="T2940" s="30">
        <v>-8918.76</v>
      </c>
      <c r="U2940" s="31">
        <v>-0.51701188191244474</v>
      </c>
      <c r="V2940" s="26">
        <v>40538.5</v>
      </c>
      <c r="W2940" s="26">
        <v>37137.29</v>
      </c>
      <c r="X2940" s="27">
        <v>-3401.2099999999991</v>
      </c>
      <c r="Y2940" s="28">
        <v>-8.3900736337062271E-2</v>
      </c>
      <c r="Z2940" s="29">
        <v>1911.24</v>
      </c>
      <c r="AA2940" s="29">
        <v>513</v>
      </c>
      <c r="AB2940" s="30">
        <v>-1398.24</v>
      </c>
      <c r="AC2940" s="32">
        <v>-0.73158786965530231</v>
      </c>
      <c r="AD2940" s="26">
        <v>22647.599999999999</v>
      </c>
      <c r="AE2940" s="26">
        <v>15995.6</v>
      </c>
      <c r="AF2940" s="27">
        <v>-6651.9999999999982</v>
      </c>
      <c r="AG2940" s="33">
        <v>-0.29371765661703664</v>
      </c>
      <c r="AH2940" s="34">
        <v>128</v>
      </c>
      <c r="AI2940" s="34">
        <v>73.5</v>
      </c>
      <c r="AJ2940" s="34">
        <v>-54.5</v>
      </c>
      <c r="AK2940" s="32">
        <v>-0.42578125</v>
      </c>
      <c r="AL2940" s="35">
        <v>43781.041655092595</v>
      </c>
      <c r="AM2940" s="16"/>
    </row>
    <row r="2941" spans="1:39" ht="66" hidden="1" x14ac:dyDescent="0.25">
      <c r="A2941" s="25" t="s">
        <v>571</v>
      </c>
      <c r="B2941" s="25" t="s">
        <v>1040</v>
      </c>
      <c r="C2941" s="39">
        <v>454026</v>
      </c>
      <c r="D2941" s="25" t="s">
        <v>3260</v>
      </c>
      <c r="E2941" s="25" t="s">
        <v>53</v>
      </c>
      <c r="F2941" s="25" t="s">
        <v>54</v>
      </c>
      <c r="G2941" s="25" t="s">
        <v>289</v>
      </c>
      <c r="H2941" s="17"/>
      <c r="I2941" s="17"/>
      <c r="J2941" s="25" t="s">
        <v>576</v>
      </c>
      <c r="K2941" s="25" t="s">
        <v>65</v>
      </c>
      <c r="L2941" s="25" t="s">
        <v>577</v>
      </c>
      <c r="M2941" s="25" t="s">
        <v>2831</v>
      </c>
      <c r="N2941" s="26">
        <v>105161</v>
      </c>
      <c r="O2941" s="26">
        <v>107495.22</v>
      </c>
      <c r="P2941" s="27">
        <v>2334.2200000000012</v>
      </c>
      <c r="Q2941" s="28">
        <v>2.2196631831192182E-2</v>
      </c>
      <c r="R2941" s="29">
        <v>9548</v>
      </c>
      <c r="S2941" s="29">
        <v>7343.85</v>
      </c>
      <c r="T2941" s="30">
        <v>-2204.1499999999996</v>
      </c>
      <c r="U2941" s="31">
        <v>-0.2308493925429409</v>
      </c>
      <c r="V2941" s="26">
        <v>0</v>
      </c>
      <c r="W2941" s="26">
        <v>12032.43</v>
      </c>
      <c r="X2941" s="27">
        <v>12032.43</v>
      </c>
      <c r="Y2941" s="18"/>
      <c r="Z2941" s="29">
        <v>2207</v>
      </c>
      <c r="AA2941" s="29">
        <v>0</v>
      </c>
      <c r="AB2941" s="30">
        <v>-2207</v>
      </c>
      <c r="AC2941" s="32">
        <v>-1</v>
      </c>
      <c r="AD2941" s="26">
        <v>93406</v>
      </c>
      <c r="AE2941" s="26">
        <v>88118.94</v>
      </c>
      <c r="AF2941" s="27">
        <v>-5287.0599999999977</v>
      </c>
      <c r="AG2941" s="33">
        <v>-5.6603001948482945E-2</v>
      </c>
      <c r="AH2941" s="34">
        <v>116</v>
      </c>
      <c r="AI2941" s="34">
        <v>6</v>
      </c>
      <c r="AJ2941" s="34">
        <v>-110</v>
      </c>
      <c r="AK2941" s="32">
        <v>-0.94827586206896552</v>
      </c>
      <c r="AL2941" s="35">
        <v>43785.041655092595</v>
      </c>
      <c r="AM2941" s="16"/>
    </row>
    <row r="2942" spans="1:39" ht="57.75" hidden="1" x14ac:dyDescent="0.25">
      <c r="A2942" s="25" t="s">
        <v>571</v>
      </c>
      <c r="B2942" s="25" t="s">
        <v>1040</v>
      </c>
      <c r="C2942" s="39">
        <v>454066</v>
      </c>
      <c r="D2942" s="25" t="s">
        <v>3256</v>
      </c>
      <c r="E2942" s="25" t="s">
        <v>53</v>
      </c>
      <c r="F2942" s="25" t="s">
        <v>63</v>
      </c>
      <c r="G2942" s="25" t="s">
        <v>56</v>
      </c>
      <c r="H2942" s="17"/>
      <c r="I2942" s="17"/>
      <c r="J2942" s="17"/>
      <c r="K2942" s="25" t="s">
        <v>65</v>
      </c>
      <c r="L2942" s="25" t="s">
        <v>146</v>
      </c>
      <c r="M2942" s="25" t="s">
        <v>127</v>
      </c>
      <c r="N2942" s="26">
        <v>0</v>
      </c>
      <c r="O2942" s="26">
        <v>0</v>
      </c>
      <c r="P2942" s="27">
        <v>0</v>
      </c>
      <c r="Q2942" s="18"/>
      <c r="R2942" s="29">
        <v>0</v>
      </c>
      <c r="S2942" s="29">
        <v>0</v>
      </c>
      <c r="T2942" s="30">
        <v>0</v>
      </c>
      <c r="U2942" s="19"/>
      <c r="V2942" s="26">
        <v>0</v>
      </c>
      <c r="W2942" s="26">
        <v>0</v>
      </c>
      <c r="X2942" s="27">
        <v>0</v>
      </c>
      <c r="Y2942" s="18"/>
      <c r="Z2942" s="29">
        <v>0</v>
      </c>
      <c r="AA2942" s="29">
        <v>0</v>
      </c>
      <c r="AB2942" s="30">
        <v>0</v>
      </c>
      <c r="AC2942" s="19"/>
      <c r="AD2942" s="26">
        <v>0</v>
      </c>
      <c r="AE2942" s="26">
        <v>0</v>
      </c>
      <c r="AF2942" s="27">
        <v>0</v>
      </c>
      <c r="AG2942" s="18"/>
      <c r="AH2942" s="34">
        <v>0</v>
      </c>
      <c r="AI2942" s="34">
        <v>0</v>
      </c>
      <c r="AJ2942" s="34">
        <v>0</v>
      </c>
      <c r="AK2942" s="19"/>
      <c r="AL2942" s="35">
        <v>43679.041655092595</v>
      </c>
      <c r="AM2942" s="16"/>
    </row>
    <row r="2943" spans="1:39" ht="49.5" hidden="1" x14ac:dyDescent="0.25">
      <c r="A2943" s="25" t="s">
        <v>571</v>
      </c>
      <c r="B2943" s="25" t="s">
        <v>1040</v>
      </c>
      <c r="C2943" s="39">
        <v>454067</v>
      </c>
      <c r="D2943" s="25" t="s">
        <v>3165</v>
      </c>
      <c r="E2943" s="25" t="s">
        <v>53</v>
      </c>
      <c r="F2943" s="25" t="s">
        <v>54</v>
      </c>
      <c r="G2943" s="25" t="s">
        <v>289</v>
      </c>
      <c r="H2943" s="17"/>
      <c r="I2943" s="17"/>
      <c r="J2943" s="25" t="s">
        <v>85</v>
      </c>
      <c r="K2943" s="25" t="s">
        <v>65</v>
      </c>
      <c r="L2943" s="25" t="s">
        <v>637</v>
      </c>
      <c r="M2943" s="25" t="s">
        <v>613</v>
      </c>
      <c r="N2943" s="26">
        <v>44081</v>
      </c>
      <c r="O2943" s="26">
        <v>32959.69</v>
      </c>
      <c r="P2943" s="27">
        <v>-11121.309999999998</v>
      </c>
      <c r="Q2943" s="28">
        <v>-0.25229259771783757</v>
      </c>
      <c r="R2943" s="29">
        <v>11113</v>
      </c>
      <c r="S2943" s="29">
        <v>9872.52</v>
      </c>
      <c r="T2943" s="30">
        <v>-1240.4799999999996</v>
      </c>
      <c r="U2943" s="31">
        <v>-0.11162422388194003</v>
      </c>
      <c r="V2943" s="26">
        <v>1301</v>
      </c>
      <c r="W2943" s="26">
        <v>2454.19</v>
      </c>
      <c r="X2943" s="27">
        <v>1153.19</v>
      </c>
      <c r="Y2943" s="28">
        <v>0.8863873943120677</v>
      </c>
      <c r="Z2943" s="29">
        <v>3076</v>
      </c>
      <c r="AA2943" s="29">
        <v>859</v>
      </c>
      <c r="AB2943" s="30">
        <v>-2217</v>
      </c>
      <c r="AC2943" s="32">
        <v>-0.72074122236671001</v>
      </c>
      <c r="AD2943" s="26">
        <v>28591</v>
      </c>
      <c r="AE2943" s="26">
        <v>16149.62</v>
      </c>
      <c r="AF2943" s="27">
        <v>-12441.38</v>
      </c>
      <c r="AG2943" s="33">
        <v>-0.43515022209786292</v>
      </c>
      <c r="AH2943" s="34">
        <v>142</v>
      </c>
      <c r="AI2943" s="34">
        <v>170.5</v>
      </c>
      <c r="AJ2943" s="34">
        <v>28.5</v>
      </c>
      <c r="AK2943" s="32">
        <v>0.20070422535211269</v>
      </c>
      <c r="AL2943" s="35">
        <v>43679.041655092595</v>
      </c>
      <c r="AM2943" s="16"/>
    </row>
    <row r="2944" spans="1:39" ht="49.5" hidden="1" x14ac:dyDescent="0.25">
      <c r="A2944" s="25" t="s">
        <v>571</v>
      </c>
      <c r="B2944" s="25" t="s">
        <v>51</v>
      </c>
      <c r="C2944" s="39">
        <v>454073</v>
      </c>
      <c r="D2944" s="25" t="s">
        <v>3242</v>
      </c>
      <c r="E2944" s="25" t="s">
        <v>53</v>
      </c>
      <c r="F2944" s="25" t="s">
        <v>54</v>
      </c>
      <c r="G2944" s="25" t="s">
        <v>75</v>
      </c>
      <c r="H2944" s="25" t="s">
        <v>74</v>
      </c>
      <c r="I2944" s="25" t="s">
        <v>56</v>
      </c>
      <c r="J2944" s="25" t="s">
        <v>85</v>
      </c>
      <c r="K2944" s="25" t="s">
        <v>65</v>
      </c>
      <c r="L2944" s="25" t="s">
        <v>637</v>
      </c>
      <c r="M2944" s="25" t="s">
        <v>582</v>
      </c>
      <c r="N2944" s="26">
        <v>43087.15</v>
      </c>
      <c r="O2944" s="26">
        <v>37704.35</v>
      </c>
      <c r="P2944" s="27">
        <v>-5382.8000000000029</v>
      </c>
      <c r="Q2944" s="28">
        <v>-0.12492819785017117</v>
      </c>
      <c r="R2944" s="29">
        <v>14403.56</v>
      </c>
      <c r="S2944" s="29">
        <v>11238.97</v>
      </c>
      <c r="T2944" s="30">
        <v>-3164.59</v>
      </c>
      <c r="U2944" s="31">
        <v>-0.21970887752750015</v>
      </c>
      <c r="V2944" s="26">
        <v>5.44</v>
      </c>
      <c r="W2944" s="26">
        <v>0</v>
      </c>
      <c r="X2944" s="27">
        <v>-5.44</v>
      </c>
      <c r="Y2944" s="28">
        <v>-1</v>
      </c>
      <c r="Z2944" s="29">
        <v>808.75</v>
      </c>
      <c r="AA2944" s="29">
        <v>0</v>
      </c>
      <c r="AB2944" s="30">
        <v>-808.75</v>
      </c>
      <c r="AC2944" s="32">
        <v>-1</v>
      </c>
      <c r="AD2944" s="26">
        <v>27869.4</v>
      </c>
      <c r="AE2944" s="26">
        <v>24755</v>
      </c>
      <c r="AF2944" s="27">
        <v>-3114.4000000000015</v>
      </c>
      <c r="AG2944" s="33">
        <v>-0.1117498044450186</v>
      </c>
      <c r="AH2944" s="34">
        <v>20.25</v>
      </c>
      <c r="AI2944" s="34">
        <v>2</v>
      </c>
      <c r="AJ2944" s="34">
        <v>-18.25</v>
      </c>
      <c r="AK2944" s="32">
        <v>-0.90123456790123457</v>
      </c>
      <c r="AL2944" s="35">
        <v>44525.041666666664</v>
      </c>
      <c r="AM2944" s="16"/>
    </row>
    <row r="2945" spans="1:39" ht="82.5" hidden="1" x14ac:dyDescent="0.25">
      <c r="A2945" s="25" t="s">
        <v>571</v>
      </c>
      <c r="B2945" s="25" t="s">
        <v>1043</v>
      </c>
      <c r="C2945" s="39">
        <v>454078</v>
      </c>
      <c r="D2945" s="25" t="s">
        <v>3144</v>
      </c>
      <c r="E2945" s="25" t="s">
        <v>53</v>
      </c>
      <c r="F2945" s="25" t="s">
        <v>54</v>
      </c>
      <c r="G2945" s="25" t="s">
        <v>289</v>
      </c>
      <c r="H2945" s="17"/>
      <c r="I2945" s="17"/>
      <c r="J2945" s="25" t="s">
        <v>145</v>
      </c>
      <c r="K2945" s="25" t="s">
        <v>65</v>
      </c>
      <c r="L2945" s="25" t="s">
        <v>1045</v>
      </c>
      <c r="M2945" s="25" t="s">
        <v>67</v>
      </c>
      <c r="N2945" s="26">
        <v>86624.6</v>
      </c>
      <c r="O2945" s="26">
        <v>70237.429999999993</v>
      </c>
      <c r="P2945" s="27">
        <v>-16387.170000000013</v>
      </c>
      <c r="Q2945" s="28">
        <v>-0.18917455318697013</v>
      </c>
      <c r="R2945" s="29">
        <v>37059.08</v>
      </c>
      <c r="S2945" s="29">
        <v>10348.73</v>
      </c>
      <c r="T2945" s="30">
        <v>-26710.350000000002</v>
      </c>
      <c r="U2945" s="31">
        <v>-0.72075048813947895</v>
      </c>
      <c r="V2945" s="26">
        <v>18144.099999999999</v>
      </c>
      <c r="W2945" s="26">
        <v>15945.35</v>
      </c>
      <c r="X2945" s="27">
        <v>-2198.7499999999982</v>
      </c>
      <c r="Y2945" s="28">
        <v>-0.12118264339372019</v>
      </c>
      <c r="Z2945" s="29">
        <v>4731.92</v>
      </c>
      <c r="AA2945" s="29">
        <v>0</v>
      </c>
      <c r="AB2945" s="30">
        <v>-4731.92</v>
      </c>
      <c r="AC2945" s="32">
        <v>-1</v>
      </c>
      <c r="AD2945" s="26">
        <v>26689.5</v>
      </c>
      <c r="AE2945" s="26">
        <v>43943.35</v>
      </c>
      <c r="AF2945" s="27">
        <v>17253.849999999999</v>
      </c>
      <c r="AG2945" s="33">
        <v>0.64646583862567675</v>
      </c>
      <c r="AH2945" s="34">
        <v>352.08</v>
      </c>
      <c r="AI2945" s="34">
        <v>10</v>
      </c>
      <c r="AJ2945" s="34">
        <v>-342.08</v>
      </c>
      <c r="AK2945" s="32">
        <v>-0.971597364235401</v>
      </c>
      <c r="AL2945" s="35">
        <v>43992.041666666664</v>
      </c>
      <c r="AM2945" s="16"/>
    </row>
    <row r="2946" spans="1:39" ht="66" hidden="1" x14ac:dyDescent="0.25">
      <c r="A2946" s="25" t="s">
        <v>571</v>
      </c>
      <c r="B2946" s="25" t="s">
        <v>51</v>
      </c>
      <c r="C2946" s="39">
        <v>454080</v>
      </c>
      <c r="D2946" s="25" t="s">
        <v>3145</v>
      </c>
      <c r="E2946" s="25" t="s">
        <v>53</v>
      </c>
      <c r="F2946" s="25" t="s">
        <v>63</v>
      </c>
      <c r="G2946" s="25" t="s">
        <v>56</v>
      </c>
      <c r="H2946" s="17"/>
      <c r="I2946" s="17"/>
      <c r="J2946" s="25" t="s">
        <v>145</v>
      </c>
      <c r="K2946" s="25" t="s">
        <v>65</v>
      </c>
      <c r="L2946" s="25" t="s">
        <v>146</v>
      </c>
      <c r="M2946" s="25" t="s">
        <v>127</v>
      </c>
      <c r="N2946" s="26">
        <v>0</v>
      </c>
      <c r="O2946" s="26">
        <v>0</v>
      </c>
      <c r="P2946" s="27">
        <v>0</v>
      </c>
      <c r="Q2946" s="18"/>
      <c r="R2946" s="29">
        <v>0</v>
      </c>
      <c r="S2946" s="29">
        <v>0</v>
      </c>
      <c r="T2946" s="30">
        <v>0</v>
      </c>
      <c r="U2946" s="19"/>
      <c r="V2946" s="26">
        <v>0</v>
      </c>
      <c r="W2946" s="26">
        <v>0</v>
      </c>
      <c r="X2946" s="27">
        <v>0</v>
      </c>
      <c r="Y2946" s="18"/>
      <c r="Z2946" s="29">
        <v>0</v>
      </c>
      <c r="AA2946" s="29">
        <v>0</v>
      </c>
      <c r="AB2946" s="30">
        <v>0</v>
      </c>
      <c r="AC2946" s="19"/>
      <c r="AD2946" s="26">
        <v>0</v>
      </c>
      <c r="AE2946" s="26">
        <v>0</v>
      </c>
      <c r="AF2946" s="27">
        <v>0</v>
      </c>
      <c r="AG2946" s="18"/>
      <c r="AH2946" s="34">
        <v>0</v>
      </c>
      <c r="AI2946" s="34">
        <v>0</v>
      </c>
      <c r="AJ2946" s="34">
        <v>0</v>
      </c>
      <c r="AK2946" s="19"/>
      <c r="AL2946" s="35">
        <v>44015.041666666664</v>
      </c>
      <c r="AM2946" s="16"/>
    </row>
    <row r="2947" spans="1:39" ht="74.25" hidden="1" x14ac:dyDescent="0.25">
      <c r="A2947" s="25" t="s">
        <v>571</v>
      </c>
      <c r="B2947" s="25" t="s">
        <v>1043</v>
      </c>
      <c r="C2947" s="39">
        <v>454081</v>
      </c>
      <c r="D2947" s="25" t="s">
        <v>3146</v>
      </c>
      <c r="E2947" s="25" t="s">
        <v>53</v>
      </c>
      <c r="F2947" s="25" t="s">
        <v>54</v>
      </c>
      <c r="G2947" s="25" t="s">
        <v>289</v>
      </c>
      <c r="H2947" s="17"/>
      <c r="I2947" s="17"/>
      <c r="J2947" s="25" t="s">
        <v>145</v>
      </c>
      <c r="K2947" s="25" t="s">
        <v>65</v>
      </c>
      <c r="L2947" s="25" t="s">
        <v>1045</v>
      </c>
      <c r="M2947" s="25" t="s">
        <v>596</v>
      </c>
      <c r="N2947" s="26">
        <v>219462.36</v>
      </c>
      <c r="O2947" s="26">
        <v>242487.47</v>
      </c>
      <c r="P2947" s="27">
        <v>23025.110000000015</v>
      </c>
      <c r="Q2947" s="28">
        <v>0.10491598650447401</v>
      </c>
      <c r="R2947" s="29">
        <v>74749.52</v>
      </c>
      <c r="S2947" s="29">
        <v>24843.19</v>
      </c>
      <c r="T2947" s="30">
        <v>-49906.33</v>
      </c>
      <c r="U2947" s="31">
        <v>-0.66764749793711053</v>
      </c>
      <c r="V2947" s="26">
        <v>54363.39</v>
      </c>
      <c r="W2947" s="26">
        <v>60880.57</v>
      </c>
      <c r="X2947" s="27">
        <v>6517.18</v>
      </c>
      <c r="Y2947" s="28">
        <v>0.11988178073516019</v>
      </c>
      <c r="Z2947" s="29">
        <v>13949.17</v>
      </c>
      <c r="AA2947" s="29">
        <v>0</v>
      </c>
      <c r="AB2947" s="30">
        <v>-13949.17</v>
      </c>
      <c r="AC2947" s="32">
        <v>-1</v>
      </c>
      <c r="AD2947" s="26">
        <v>76400.28</v>
      </c>
      <c r="AE2947" s="26">
        <v>156763.71</v>
      </c>
      <c r="AF2947" s="27">
        <v>80363.429999999993</v>
      </c>
      <c r="AG2947" s="33">
        <v>1.0518735009871691</v>
      </c>
      <c r="AH2947" s="34">
        <v>925.45499999999993</v>
      </c>
      <c r="AI2947" s="34">
        <v>33</v>
      </c>
      <c r="AJ2947" s="34">
        <v>-892.45499999999993</v>
      </c>
      <c r="AK2947" s="32">
        <v>-0.96434186427216884</v>
      </c>
      <c r="AL2947" s="35">
        <v>44015.041666666664</v>
      </c>
      <c r="AM2947" s="16"/>
    </row>
    <row r="2948" spans="1:39" ht="41.25" hidden="1" x14ac:dyDescent="0.25">
      <c r="A2948" s="25" t="s">
        <v>571</v>
      </c>
      <c r="B2948" s="25" t="s">
        <v>51</v>
      </c>
      <c r="C2948" s="39">
        <v>454086</v>
      </c>
      <c r="D2948" s="25" t="s">
        <v>3262</v>
      </c>
      <c r="E2948" s="25" t="s">
        <v>53</v>
      </c>
      <c r="F2948" s="25" t="s">
        <v>63</v>
      </c>
      <c r="G2948" s="25" t="s">
        <v>56</v>
      </c>
      <c r="H2948" s="17"/>
      <c r="I2948" s="17"/>
      <c r="J2948" s="25" t="s">
        <v>145</v>
      </c>
      <c r="K2948" s="25" t="s">
        <v>65</v>
      </c>
      <c r="L2948" s="25" t="s">
        <v>709</v>
      </c>
      <c r="M2948" s="25" t="s">
        <v>127</v>
      </c>
      <c r="N2948" s="26">
        <v>0</v>
      </c>
      <c r="O2948" s="26">
        <v>8474.42</v>
      </c>
      <c r="P2948" s="27">
        <v>8474.42</v>
      </c>
      <c r="Q2948" s="18"/>
      <c r="R2948" s="29">
        <v>0</v>
      </c>
      <c r="S2948" s="29">
        <v>8173.03</v>
      </c>
      <c r="T2948" s="30">
        <v>8173.03</v>
      </c>
      <c r="U2948" s="19"/>
      <c r="V2948" s="26">
        <v>0</v>
      </c>
      <c r="W2948" s="26">
        <v>0</v>
      </c>
      <c r="X2948" s="27">
        <v>0</v>
      </c>
      <c r="Y2948" s="18"/>
      <c r="Z2948" s="29">
        <v>0</v>
      </c>
      <c r="AA2948" s="29">
        <v>0</v>
      </c>
      <c r="AB2948" s="30">
        <v>0</v>
      </c>
      <c r="AC2948" s="19"/>
      <c r="AD2948" s="26">
        <v>0</v>
      </c>
      <c r="AE2948" s="26">
        <v>65.8</v>
      </c>
      <c r="AF2948" s="27">
        <v>65.8</v>
      </c>
      <c r="AG2948" s="18"/>
      <c r="AH2948" s="34">
        <v>0</v>
      </c>
      <c r="AI2948" s="34">
        <v>10.700000000000003</v>
      </c>
      <c r="AJ2948" s="34">
        <v>10.700000000000003</v>
      </c>
      <c r="AK2948" s="19"/>
      <c r="AL2948" s="35">
        <v>43820.041655092595</v>
      </c>
      <c r="AM2948" s="16"/>
    </row>
    <row r="2949" spans="1:39" ht="41.25" hidden="1" x14ac:dyDescent="0.25">
      <c r="A2949" s="25" t="s">
        <v>571</v>
      </c>
      <c r="B2949" s="25" t="s">
        <v>1040</v>
      </c>
      <c r="C2949" s="39">
        <v>454088</v>
      </c>
      <c r="D2949" s="25" t="s">
        <v>3220</v>
      </c>
      <c r="E2949" s="25" t="s">
        <v>53</v>
      </c>
      <c r="F2949" s="25" t="s">
        <v>54</v>
      </c>
      <c r="G2949" s="25" t="s">
        <v>289</v>
      </c>
      <c r="H2949" s="17"/>
      <c r="I2949" s="17"/>
      <c r="J2949" s="25" t="s">
        <v>586</v>
      </c>
      <c r="K2949" s="25" t="s">
        <v>65</v>
      </c>
      <c r="L2949" s="25" t="s">
        <v>71</v>
      </c>
      <c r="M2949" s="25" t="s">
        <v>67</v>
      </c>
      <c r="N2949" s="26">
        <v>35160.800000000003</v>
      </c>
      <c r="O2949" s="26">
        <v>26227.22</v>
      </c>
      <c r="P2949" s="27">
        <v>-8933.5800000000017</v>
      </c>
      <c r="Q2949" s="28">
        <v>-0.25407783668175926</v>
      </c>
      <c r="R2949" s="29">
        <v>15412.95</v>
      </c>
      <c r="S2949" s="29">
        <v>13221.46</v>
      </c>
      <c r="T2949" s="30">
        <v>-2191.4900000000016</v>
      </c>
      <c r="U2949" s="31">
        <v>-0.14218498081159034</v>
      </c>
      <c r="V2949" s="26">
        <v>3200.02</v>
      </c>
      <c r="W2949" s="26">
        <v>2940.71</v>
      </c>
      <c r="X2949" s="27">
        <v>-259.30999999999995</v>
      </c>
      <c r="Y2949" s="28">
        <v>-8.1033868538321618E-2</v>
      </c>
      <c r="Z2949" s="29">
        <v>1574.71</v>
      </c>
      <c r="AA2949" s="29">
        <v>1131</v>
      </c>
      <c r="AB2949" s="30">
        <v>-443.71000000000004</v>
      </c>
      <c r="AC2949" s="32">
        <v>-0.28177251684437138</v>
      </c>
      <c r="AD2949" s="26">
        <v>14973.12</v>
      </c>
      <c r="AE2949" s="26">
        <v>7905.99</v>
      </c>
      <c r="AF2949" s="27">
        <v>-7067.130000000001</v>
      </c>
      <c r="AG2949" s="33">
        <v>-0.47198780214143748</v>
      </c>
      <c r="AH2949" s="34">
        <v>168.98</v>
      </c>
      <c r="AI2949" s="34">
        <v>111</v>
      </c>
      <c r="AJ2949" s="34">
        <v>-57.97999999999999</v>
      </c>
      <c r="AK2949" s="32">
        <v>-0.34311752870162143</v>
      </c>
      <c r="AL2949" s="35">
        <v>43820.041655092595</v>
      </c>
      <c r="AM2949" s="16"/>
    </row>
    <row r="2950" spans="1:39" ht="66" hidden="1" x14ac:dyDescent="0.25">
      <c r="A2950" s="25" t="s">
        <v>571</v>
      </c>
      <c r="B2950" s="25" t="s">
        <v>1136</v>
      </c>
      <c r="C2950" s="39">
        <v>454089</v>
      </c>
      <c r="D2950" s="25" t="s">
        <v>5037</v>
      </c>
      <c r="E2950" s="25" t="s">
        <v>53</v>
      </c>
      <c r="F2950" s="25" t="s">
        <v>248</v>
      </c>
      <c r="G2950" s="17"/>
      <c r="H2950" s="17"/>
      <c r="I2950" s="17"/>
      <c r="J2950" s="25" t="s">
        <v>586</v>
      </c>
      <c r="K2950" s="25" t="s">
        <v>65</v>
      </c>
      <c r="L2950" s="25" t="s">
        <v>589</v>
      </c>
      <c r="M2950" s="25" t="s">
        <v>582</v>
      </c>
      <c r="N2950" s="26">
        <v>163871.66</v>
      </c>
      <c r="O2950" s="26">
        <v>134206.82999999999</v>
      </c>
      <c r="P2950" s="27">
        <v>-29664.830000000016</v>
      </c>
      <c r="Q2950" s="28">
        <v>-0.18102477267881473</v>
      </c>
      <c r="R2950" s="29">
        <v>30364.31</v>
      </c>
      <c r="S2950" s="29">
        <v>46959.58</v>
      </c>
      <c r="T2950" s="30">
        <v>16595.27</v>
      </c>
      <c r="U2950" s="31">
        <v>0.54653868307891729</v>
      </c>
      <c r="V2950" s="26">
        <v>100293.55</v>
      </c>
      <c r="W2950" s="26">
        <v>57870.42</v>
      </c>
      <c r="X2950" s="27">
        <v>-42423.130000000005</v>
      </c>
      <c r="Y2950" s="28">
        <v>-0.42298961398813784</v>
      </c>
      <c r="Z2950" s="29">
        <v>2765.61</v>
      </c>
      <c r="AA2950" s="29">
        <v>1068</v>
      </c>
      <c r="AB2950" s="30">
        <v>-1697.6100000000001</v>
      </c>
      <c r="AC2950" s="32">
        <v>-0.61382841398461829</v>
      </c>
      <c r="AD2950" s="26">
        <v>35448.19</v>
      </c>
      <c r="AE2950" s="26">
        <v>27372.19</v>
      </c>
      <c r="AF2950" s="27">
        <v>-8076.0000000000036</v>
      </c>
      <c r="AG2950" s="33">
        <v>-0.22782545455776454</v>
      </c>
      <c r="AH2950" s="34">
        <v>301.42</v>
      </c>
      <c r="AI2950" s="34">
        <v>291</v>
      </c>
      <c r="AJ2950" s="34">
        <v>-10.420000000000016</v>
      </c>
      <c r="AK2950" s="32">
        <v>-3.4569703403888312E-2</v>
      </c>
      <c r="AL2950" s="35">
        <v>44760.041666666664</v>
      </c>
      <c r="AM2950" s="16"/>
    </row>
    <row r="2951" spans="1:39" ht="66" hidden="1" x14ac:dyDescent="0.25">
      <c r="A2951" s="25" t="s">
        <v>571</v>
      </c>
      <c r="B2951" s="25" t="s">
        <v>1043</v>
      </c>
      <c r="C2951" s="39">
        <v>454090</v>
      </c>
      <c r="D2951" s="25" t="s">
        <v>3221</v>
      </c>
      <c r="E2951" s="25" t="s">
        <v>53</v>
      </c>
      <c r="F2951" s="25" t="s">
        <v>54</v>
      </c>
      <c r="G2951" s="25" t="s">
        <v>289</v>
      </c>
      <c r="H2951" s="25" t="s">
        <v>56</v>
      </c>
      <c r="I2951" s="25" t="s">
        <v>56</v>
      </c>
      <c r="J2951" s="25" t="s">
        <v>586</v>
      </c>
      <c r="K2951" s="25" t="s">
        <v>65</v>
      </c>
      <c r="L2951" s="25" t="s">
        <v>1045</v>
      </c>
      <c r="M2951" s="25" t="s">
        <v>67</v>
      </c>
      <c r="N2951" s="26">
        <v>146438.98876400001</v>
      </c>
      <c r="O2951" s="26">
        <v>125853.04</v>
      </c>
      <c r="P2951" s="27">
        <v>-20585.948764000015</v>
      </c>
      <c r="Q2951" s="28">
        <v>-0.14057696613281165</v>
      </c>
      <c r="R2951" s="29">
        <v>25781.808024000002</v>
      </c>
      <c r="S2951" s="29">
        <v>21939.42</v>
      </c>
      <c r="T2951" s="30">
        <v>-3842.3880240000035</v>
      </c>
      <c r="U2951" s="31">
        <v>-0.14903485513596124</v>
      </c>
      <c r="V2951" s="26">
        <v>92404.283649999998</v>
      </c>
      <c r="W2951" s="26">
        <v>85948.44</v>
      </c>
      <c r="X2951" s="27">
        <v>-6455.8436499999953</v>
      </c>
      <c r="Y2951" s="28">
        <v>-6.9865198830530578E-2</v>
      </c>
      <c r="Z2951" s="29">
        <v>9698.7392400000008</v>
      </c>
      <c r="AA2951" s="29">
        <v>2971.5</v>
      </c>
      <c r="AB2951" s="30">
        <v>-6727.2392400000008</v>
      </c>
      <c r="AC2951" s="32">
        <v>-0.69361997199132863</v>
      </c>
      <c r="AD2951" s="26">
        <v>9189.5427999999993</v>
      </c>
      <c r="AE2951" s="26">
        <v>13100.18</v>
      </c>
      <c r="AF2951" s="27">
        <v>3910.637200000001</v>
      </c>
      <c r="AG2951" s="33">
        <v>0.42555296657413699</v>
      </c>
      <c r="AH2951" s="34">
        <v>351</v>
      </c>
      <c r="AI2951" s="34">
        <v>230.5</v>
      </c>
      <c r="AJ2951" s="34">
        <v>-120.5</v>
      </c>
      <c r="AK2951" s="32">
        <v>-0.34330484330484329</v>
      </c>
      <c r="AL2951" s="35">
        <v>44090.041666666664</v>
      </c>
      <c r="AM2951" s="16"/>
    </row>
    <row r="2952" spans="1:39" ht="90.75" hidden="1" x14ac:dyDescent="0.25">
      <c r="A2952" s="25" t="s">
        <v>571</v>
      </c>
      <c r="B2952" s="25" t="s">
        <v>1040</v>
      </c>
      <c r="C2952" s="39">
        <v>454093</v>
      </c>
      <c r="D2952" s="25" t="s">
        <v>3268</v>
      </c>
      <c r="E2952" s="25" t="s">
        <v>53</v>
      </c>
      <c r="F2952" s="25" t="s">
        <v>54</v>
      </c>
      <c r="G2952" s="25" t="s">
        <v>289</v>
      </c>
      <c r="H2952" s="17"/>
      <c r="I2952" s="17"/>
      <c r="J2952" s="25" t="s">
        <v>576</v>
      </c>
      <c r="K2952" s="25" t="s">
        <v>65</v>
      </c>
      <c r="L2952" s="25" t="s">
        <v>611</v>
      </c>
      <c r="M2952" s="25" t="s">
        <v>2737</v>
      </c>
      <c r="N2952" s="26">
        <v>81411</v>
      </c>
      <c r="O2952" s="26">
        <v>67112</v>
      </c>
      <c r="P2952" s="27">
        <v>-14299</v>
      </c>
      <c r="Q2952" s="28">
        <v>-0.17563965557479946</v>
      </c>
      <c r="R2952" s="29">
        <v>29947</v>
      </c>
      <c r="S2952" s="29">
        <v>26683</v>
      </c>
      <c r="T2952" s="30">
        <v>-3264</v>
      </c>
      <c r="U2952" s="31">
        <v>-0.10899255351120313</v>
      </c>
      <c r="V2952" s="26">
        <v>20896</v>
      </c>
      <c r="W2952" s="26">
        <v>22254</v>
      </c>
      <c r="X2952" s="27">
        <v>1358</v>
      </c>
      <c r="Y2952" s="28">
        <v>6.4988514548238896E-2</v>
      </c>
      <c r="Z2952" s="29">
        <v>10043</v>
      </c>
      <c r="AA2952" s="29">
        <v>8002</v>
      </c>
      <c r="AB2952" s="30">
        <v>-2041</v>
      </c>
      <c r="AC2952" s="32">
        <v>-0.20322612765110026</v>
      </c>
      <c r="AD2952" s="26">
        <v>20525</v>
      </c>
      <c r="AE2952" s="26">
        <v>10173</v>
      </c>
      <c r="AF2952" s="27">
        <v>-10352</v>
      </c>
      <c r="AG2952" s="33">
        <v>-0.50436053593179053</v>
      </c>
      <c r="AH2952" s="34">
        <v>200</v>
      </c>
      <c r="AI2952" s="34">
        <v>296</v>
      </c>
      <c r="AJ2952" s="34">
        <v>96</v>
      </c>
      <c r="AK2952" s="32">
        <v>0.48</v>
      </c>
      <c r="AL2952" s="35">
        <v>43817.041655092595</v>
      </c>
      <c r="AM2952" s="16"/>
    </row>
    <row r="2953" spans="1:39" ht="57.75" hidden="1" x14ac:dyDescent="0.25">
      <c r="A2953" s="25" t="s">
        <v>571</v>
      </c>
      <c r="B2953" s="25" t="s">
        <v>1043</v>
      </c>
      <c r="C2953" s="39">
        <v>454094</v>
      </c>
      <c r="D2953" s="25" t="s">
        <v>3213</v>
      </c>
      <c r="E2953" s="25" t="s">
        <v>53</v>
      </c>
      <c r="F2953" s="25" t="s">
        <v>63</v>
      </c>
      <c r="G2953" s="25" t="s">
        <v>56</v>
      </c>
      <c r="H2953" s="17"/>
      <c r="I2953" s="17"/>
      <c r="J2953" s="25" t="s">
        <v>3564</v>
      </c>
      <c r="K2953" s="25" t="s">
        <v>65</v>
      </c>
      <c r="L2953" s="25" t="s">
        <v>1045</v>
      </c>
      <c r="M2953" s="25" t="s">
        <v>127</v>
      </c>
      <c r="N2953" s="26">
        <v>0</v>
      </c>
      <c r="O2953" s="26">
        <v>0</v>
      </c>
      <c r="P2953" s="27">
        <v>0</v>
      </c>
      <c r="Q2953" s="18"/>
      <c r="R2953" s="29">
        <v>0</v>
      </c>
      <c r="S2953" s="29">
        <v>0</v>
      </c>
      <c r="T2953" s="30">
        <v>0</v>
      </c>
      <c r="U2953" s="19"/>
      <c r="V2953" s="26">
        <v>0</v>
      </c>
      <c r="W2953" s="26">
        <v>0</v>
      </c>
      <c r="X2953" s="27">
        <v>0</v>
      </c>
      <c r="Y2953" s="18"/>
      <c r="Z2953" s="29">
        <v>0</v>
      </c>
      <c r="AA2953" s="29">
        <v>0</v>
      </c>
      <c r="AB2953" s="30">
        <v>0</v>
      </c>
      <c r="AC2953" s="19"/>
      <c r="AD2953" s="26">
        <v>0</v>
      </c>
      <c r="AE2953" s="26">
        <v>0</v>
      </c>
      <c r="AF2953" s="27">
        <v>0</v>
      </c>
      <c r="AG2953" s="18"/>
      <c r="AH2953" s="34">
        <v>0</v>
      </c>
      <c r="AI2953" s="34">
        <v>0</v>
      </c>
      <c r="AJ2953" s="34">
        <v>0</v>
      </c>
      <c r="AK2953" s="19"/>
      <c r="AL2953" s="35">
        <v>44544.041666666664</v>
      </c>
      <c r="AM2953" s="16"/>
    </row>
    <row r="2954" spans="1:39" ht="57.75" hidden="1" x14ac:dyDescent="0.25">
      <c r="A2954" s="25" t="s">
        <v>571</v>
      </c>
      <c r="B2954" s="25" t="s">
        <v>1043</v>
      </c>
      <c r="C2954" s="39">
        <v>454101</v>
      </c>
      <c r="D2954" s="25" t="s">
        <v>3289</v>
      </c>
      <c r="E2954" s="25" t="s">
        <v>53</v>
      </c>
      <c r="F2954" s="25" t="s">
        <v>54</v>
      </c>
      <c r="G2954" s="25" t="s">
        <v>289</v>
      </c>
      <c r="H2954" s="17"/>
      <c r="I2954" s="17"/>
      <c r="J2954" s="25" t="s">
        <v>576</v>
      </c>
      <c r="K2954" s="25" t="s">
        <v>65</v>
      </c>
      <c r="L2954" s="25" t="s">
        <v>1045</v>
      </c>
      <c r="M2954" s="25" t="s">
        <v>639</v>
      </c>
      <c r="N2954" s="26">
        <v>206395.43</v>
      </c>
      <c r="O2954" s="26">
        <v>228212.33</v>
      </c>
      <c r="P2954" s="27">
        <v>21816.899999999994</v>
      </c>
      <c r="Q2954" s="28">
        <v>0.10570437533427943</v>
      </c>
      <c r="R2954" s="29">
        <v>80084.92</v>
      </c>
      <c r="S2954" s="29">
        <v>83784.67</v>
      </c>
      <c r="T2954" s="30">
        <v>3699.75</v>
      </c>
      <c r="U2954" s="31">
        <v>4.6197835997089091E-2</v>
      </c>
      <c r="V2954" s="26">
        <v>78229.600000000006</v>
      </c>
      <c r="W2954" s="26">
        <v>74271.69</v>
      </c>
      <c r="X2954" s="27">
        <v>-3957.9100000000035</v>
      </c>
      <c r="Y2954" s="28">
        <v>-5.05935093621852E-2</v>
      </c>
      <c r="Z2954" s="29">
        <v>16986.63</v>
      </c>
      <c r="AA2954" s="29">
        <v>29704</v>
      </c>
      <c r="AB2954" s="30">
        <v>12717.369999999999</v>
      </c>
      <c r="AC2954" s="32">
        <v>0.7486693946945332</v>
      </c>
      <c r="AD2954" s="26">
        <v>31094.28</v>
      </c>
      <c r="AE2954" s="26">
        <v>40451.97</v>
      </c>
      <c r="AF2954" s="27">
        <v>9357.6900000000023</v>
      </c>
      <c r="AG2954" s="33">
        <v>0.30094570448326841</v>
      </c>
      <c r="AH2954" s="34">
        <v>1111.75</v>
      </c>
      <c r="AI2954" s="34">
        <v>997</v>
      </c>
      <c r="AJ2954" s="34">
        <v>-114.75</v>
      </c>
      <c r="AK2954" s="32">
        <v>-0.10321565100067462</v>
      </c>
      <c r="AL2954" s="35">
        <v>44069.041666666664</v>
      </c>
      <c r="AM2954" s="16"/>
    </row>
    <row r="2955" spans="1:39" ht="74.25" hidden="1" x14ac:dyDescent="0.25">
      <c r="A2955" s="25" t="s">
        <v>571</v>
      </c>
      <c r="B2955" s="25" t="s">
        <v>1043</v>
      </c>
      <c r="C2955" s="39">
        <v>454102</v>
      </c>
      <c r="D2955" s="25" t="s">
        <v>3315</v>
      </c>
      <c r="E2955" s="25" t="s">
        <v>53</v>
      </c>
      <c r="F2955" s="25" t="s">
        <v>54</v>
      </c>
      <c r="G2955" s="25" t="s">
        <v>289</v>
      </c>
      <c r="H2955" s="17"/>
      <c r="I2955" s="17"/>
      <c r="J2955" s="25" t="s">
        <v>576</v>
      </c>
      <c r="K2955" s="25" t="s">
        <v>65</v>
      </c>
      <c r="L2955" s="25" t="s">
        <v>1045</v>
      </c>
      <c r="M2955" s="25" t="s">
        <v>639</v>
      </c>
      <c r="N2955" s="26">
        <v>44829.27</v>
      </c>
      <c r="O2955" s="26">
        <v>51308</v>
      </c>
      <c r="P2955" s="27">
        <v>6478.7300000000032</v>
      </c>
      <c r="Q2955" s="28">
        <v>0.1445200869878096</v>
      </c>
      <c r="R2955" s="29">
        <v>14451.21</v>
      </c>
      <c r="S2955" s="29">
        <v>23990</v>
      </c>
      <c r="T2955" s="30">
        <v>9538.7900000000009</v>
      </c>
      <c r="U2955" s="31">
        <v>0.66006860325190775</v>
      </c>
      <c r="V2955" s="26">
        <v>14145.61</v>
      </c>
      <c r="W2955" s="26">
        <v>19007</v>
      </c>
      <c r="X2955" s="27">
        <v>4861.3899999999994</v>
      </c>
      <c r="Y2955" s="28">
        <v>0.34366775275156031</v>
      </c>
      <c r="Z2955" s="29">
        <v>2710.85</v>
      </c>
      <c r="AA2955" s="29">
        <v>5776</v>
      </c>
      <c r="AB2955" s="30">
        <v>3065.15</v>
      </c>
      <c r="AC2955" s="32">
        <v>1.130697013851744</v>
      </c>
      <c r="AD2955" s="26">
        <v>13521.6</v>
      </c>
      <c r="AE2955" s="26">
        <v>2535</v>
      </c>
      <c r="AF2955" s="27">
        <v>-10986.6</v>
      </c>
      <c r="AG2955" s="33">
        <v>-0.81252218672346466</v>
      </c>
      <c r="AH2955" s="34">
        <v>194.44</v>
      </c>
      <c r="AI2955" s="34">
        <v>274</v>
      </c>
      <c r="AJ2955" s="34">
        <v>79.56</v>
      </c>
      <c r="AK2955" s="32">
        <v>0.40917506685867105</v>
      </c>
      <c r="AL2955" s="35">
        <v>43904.041655092595</v>
      </c>
      <c r="AM2955" s="16"/>
    </row>
    <row r="2956" spans="1:39" ht="24.75" hidden="1" x14ac:dyDescent="0.25">
      <c r="A2956" s="25" t="s">
        <v>571</v>
      </c>
      <c r="B2956" s="25" t="s">
        <v>1040</v>
      </c>
      <c r="C2956" s="39">
        <v>454105</v>
      </c>
      <c r="D2956" s="25" t="s">
        <v>2899</v>
      </c>
      <c r="E2956" s="25" t="s">
        <v>53</v>
      </c>
      <c r="F2956" s="25" t="s">
        <v>54</v>
      </c>
      <c r="G2956" s="25" t="s">
        <v>90</v>
      </c>
      <c r="H2956" s="17"/>
      <c r="I2956" s="17"/>
      <c r="J2956" s="25" t="s">
        <v>586</v>
      </c>
      <c r="K2956" s="25" t="s">
        <v>65</v>
      </c>
      <c r="L2956" s="25" t="s">
        <v>617</v>
      </c>
      <c r="M2956" s="25" t="s">
        <v>67</v>
      </c>
      <c r="N2956" s="26">
        <v>17401.743340000001</v>
      </c>
      <c r="O2956" s="26">
        <v>7601.88</v>
      </c>
      <c r="P2956" s="27">
        <v>-9799.8633399999999</v>
      </c>
      <c r="Q2956" s="28">
        <v>-0.56315411327058451</v>
      </c>
      <c r="R2956" s="29">
        <v>6907.5578400000004</v>
      </c>
      <c r="S2956" s="29">
        <v>987.75</v>
      </c>
      <c r="T2956" s="30">
        <v>-5919.8078400000004</v>
      </c>
      <c r="U2956" s="31">
        <v>-0.85700445470319797</v>
      </c>
      <c r="V2956" s="26">
        <v>0</v>
      </c>
      <c r="W2956" s="26">
        <v>0</v>
      </c>
      <c r="X2956" s="27">
        <v>0</v>
      </c>
      <c r="Y2956" s="18"/>
      <c r="Z2956" s="29">
        <v>1939.0791999999999</v>
      </c>
      <c r="AA2956" s="29">
        <v>0</v>
      </c>
      <c r="AB2956" s="30">
        <v>-1939.0791999999999</v>
      </c>
      <c r="AC2956" s="32">
        <v>-1</v>
      </c>
      <c r="AD2956" s="26">
        <v>7780.5060000000003</v>
      </c>
      <c r="AE2956" s="26">
        <v>0</v>
      </c>
      <c r="AF2956" s="27">
        <v>-7780.5060000000003</v>
      </c>
      <c r="AG2956" s="33">
        <v>-1</v>
      </c>
      <c r="AH2956" s="34">
        <v>98</v>
      </c>
      <c r="AI2956" s="34">
        <v>118</v>
      </c>
      <c r="AJ2956" s="34">
        <v>20</v>
      </c>
      <c r="AK2956" s="32">
        <v>0.20408163265306123</v>
      </c>
      <c r="AL2956" s="35">
        <v>43642.041655092595</v>
      </c>
      <c r="AM2956" s="16"/>
    </row>
    <row r="2957" spans="1:39" ht="99" hidden="1" x14ac:dyDescent="0.25">
      <c r="A2957" s="25" t="s">
        <v>571</v>
      </c>
      <c r="B2957" s="25" t="s">
        <v>1043</v>
      </c>
      <c r="C2957" s="39">
        <v>454106</v>
      </c>
      <c r="D2957" s="25" t="s">
        <v>3278</v>
      </c>
      <c r="E2957" s="25" t="s">
        <v>53</v>
      </c>
      <c r="F2957" s="25" t="s">
        <v>54</v>
      </c>
      <c r="G2957" s="25" t="s">
        <v>289</v>
      </c>
      <c r="H2957" s="17"/>
      <c r="I2957" s="17"/>
      <c r="J2957" s="25" t="s">
        <v>145</v>
      </c>
      <c r="K2957" s="25" t="s">
        <v>65</v>
      </c>
      <c r="L2957" s="25" t="s">
        <v>1045</v>
      </c>
      <c r="M2957" s="25" t="s">
        <v>639</v>
      </c>
      <c r="N2957" s="26">
        <v>344136.58</v>
      </c>
      <c r="O2957" s="26">
        <v>255567.1</v>
      </c>
      <c r="P2957" s="27">
        <v>-88569.48000000001</v>
      </c>
      <c r="Q2957" s="28">
        <v>-0.25736723483449508</v>
      </c>
      <c r="R2957" s="29">
        <v>69060.03</v>
      </c>
      <c r="S2957" s="29">
        <v>78937.119999999995</v>
      </c>
      <c r="T2957" s="30">
        <v>9877.0899999999965</v>
      </c>
      <c r="U2957" s="31">
        <v>0.14302180291552141</v>
      </c>
      <c r="V2957" s="26">
        <v>43322.58</v>
      </c>
      <c r="W2957" s="26">
        <v>31236.12</v>
      </c>
      <c r="X2957" s="27">
        <v>-12086.460000000003</v>
      </c>
      <c r="Y2957" s="28">
        <v>-0.27898753952326943</v>
      </c>
      <c r="Z2957" s="29">
        <v>10623.97</v>
      </c>
      <c r="AA2957" s="29">
        <v>26887.67</v>
      </c>
      <c r="AB2957" s="30">
        <v>16263.699999999999</v>
      </c>
      <c r="AC2957" s="32">
        <v>1.5308495788297596</v>
      </c>
      <c r="AD2957" s="26">
        <v>221130</v>
      </c>
      <c r="AE2957" s="26">
        <v>117376.17</v>
      </c>
      <c r="AF2957" s="27">
        <v>-103753.83</v>
      </c>
      <c r="AG2957" s="33">
        <v>-0.46919834486501155</v>
      </c>
      <c r="AH2957" s="34">
        <v>1007.3199999999999</v>
      </c>
      <c r="AI2957" s="34">
        <v>805</v>
      </c>
      <c r="AJ2957" s="34">
        <v>-202.31999999999994</v>
      </c>
      <c r="AK2957" s="32">
        <v>-0.20084977961323111</v>
      </c>
      <c r="AL2957" s="35">
        <v>43887.041655092595</v>
      </c>
      <c r="AM2957" s="16"/>
    </row>
    <row r="2958" spans="1:39" ht="82.5" hidden="1" x14ac:dyDescent="0.25">
      <c r="A2958" s="25" t="s">
        <v>571</v>
      </c>
      <c r="B2958" s="25" t="s">
        <v>1043</v>
      </c>
      <c r="C2958" s="39">
        <v>454110</v>
      </c>
      <c r="D2958" s="25" t="s">
        <v>3280</v>
      </c>
      <c r="E2958" s="25" t="s">
        <v>53</v>
      </c>
      <c r="F2958" s="25" t="s">
        <v>54</v>
      </c>
      <c r="G2958" s="25" t="s">
        <v>289</v>
      </c>
      <c r="H2958" s="17"/>
      <c r="I2958" s="17"/>
      <c r="J2958" s="25" t="s">
        <v>576</v>
      </c>
      <c r="K2958" s="25" t="s">
        <v>58</v>
      </c>
      <c r="L2958" s="25" t="s">
        <v>1045</v>
      </c>
      <c r="M2958" s="25" t="s">
        <v>613</v>
      </c>
      <c r="N2958" s="26">
        <v>2110904.21</v>
      </c>
      <c r="O2958" s="26">
        <v>2221843.98</v>
      </c>
      <c r="P2958" s="27">
        <v>110939.77000000002</v>
      </c>
      <c r="Q2958" s="28">
        <v>5.2555568118365738E-2</v>
      </c>
      <c r="R2958" s="29">
        <v>123702.57</v>
      </c>
      <c r="S2958" s="29">
        <v>195343.13</v>
      </c>
      <c r="T2958" s="30">
        <v>71640.56</v>
      </c>
      <c r="U2958" s="31">
        <v>0.579135583035987</v>
      </c>
      <c r="V2958" s="26">
        <v>22212.2</v>
      </c>
      <c r="W2958" s="26">
        <v>34461.269999999997</v>
      </c>
      <c r="X2958" s="27">
        <v>12249.069999999996</v>
      </c>
      <c r="Y2958" s="28">
        <v>0.55145685704252601</v>
      </c>
      <c r="Z2958" s="29">
        <v>13103.28</v>
      </c>
      <c r="AA2958" s="29">
        <v>20.14</v>
      </c>
      <c r="AB2958" s="30">
        <v>-13083.140000000001</v>
      </c>
      <c r="AC2958" s="32">
        <v>-0.99846298026143077</v>
      </c>
      <c r="AD2958" s="26">
        <v>1951886.16</v>
      </c>
      <c r="AE2958" s="26">
        <v>1992019.44</v>
      </c>
      <c r="AF2958" s="27">
        <v>40133.280000000028</v>
      </c>
      <c r="AG2958" s="33">
        <v>2.056128109438515E-2</v>
      </c>
      <c r="AH2958" s="34">
        <v>1753.66</v>
      </c>
      <c r="AI2958" s="34">
        <v>309.08999999999997</v>
      </c>
      <c r="AJ2958" s="34">
        <v>-1444.5700000000002</v>
      </c>
      <c r="AK2958" s="32">
        <v>-0.82374576599797</v>
      </c>
      <c r="AL2958" s="35">
        <v>44102.041666666664</v>
      </c>
      <c r="AM2958" s="16"/>
    </row>
    <row r="2959" spans="1:39" ht="66" hidden="1" x14ac:dyDescent="0.25">
      <c r="A2959" s="25" t="s">
        <v>571</v>
      </c>
      <c r="B2959" s="25" t="s">
        <v>1043</v>
      </c>
      <c r="C2959" s="39">
        <v>454111</v>
      </c>
      <c r="D2959" s="25" t="s">
        <v>3310</v>
      </c>
      <c r="E2959" s="25" t="s">
        <v>53</v>
      </c>
      <c r="F2959" s="25" t="s">
        <v>54</v>
      </c>
      <c r="G2959" s="25" t="s">
        <v>289</v>
      </c>
      <c r="H2959" s="25" t="s">
        <v>56</v>
      </c>
      <c r="I2959" s="25" t="s">
        <v>56</v>
      </c>
      <c r="J2959" s="25" t="s">
        <v>576</v>
      </c>
      <c r="K2959" s="25" t="s">
        <v>65</v>
      </c>
      <c r="L2959" s="25" t="s">
        <v>1045</v>
      </c>
      <c r="M2959" s="25" t="s">
        <v>613</v>
      </c>
      <c r="N2959" s="26">
        <v>1687606.24</v>
      </c>
      <c r="O2959" s="26">
        <v>1788665.77</v>
      </c>
      <c r="P2959" s="27">
        <v>101059.53000000003</v>
      </c>
      <c r="Q2959" s="28">
        <v>5.9883358810050399E-2</v>
      </c>
      <c r="R2959" s="29">
        <v>200744.31</v>
      </c>
      <c r="S2959" s="29">
        <v>158666.66</v>
      </c>
      <c r="T2959" s="30">
        <v>-42077.649999999994</v>
      </c>
      <c r="U2959" s="31">
        <v>-0.20960818266779266</v>
      </c>
      <c r="V2959" s="26">
        <v>33818.879999999997</v>
      </c>
      <c r="W2959" s="26">
        <v>57882.46</v>
      </c>
      <c r="X2959" s="27">
        <v>24063.58</v>
      </c>
      <c r="Y2959" s="28">
        <v>0.71154278320275544</v>
      </c>
      <c r="Z2959" s="29">
        <v>20270.77</v>
      </c>
      <c r="AA2959" s="29">
        <v>0</v>
      </c>
      <c r="AB2959" s="30">
        <v>-20270.77</v>
      </c>
      <c r="AC2959" s="32">
        <v>-1</v>
      </c>
      <c r="AD2959" s="26">
        <v>1432772.28</v>
      </c>
      <c r="AE2959" s="26">
        <v>1572116.65</v>
      </c>
      <c r="AF2959" s="27">
        <v>139344.36999999988</v>
      </c>
      <c r="AG2959" s="33">
        <v>9.7255071126864545E-2</v>
      </c>
      <c r="AH2959" s="34">
        <v>1445.66</v>
      </c>
      <c r="AI2959" s="34">
        <v>220</v>
      </c>
      <c r="AJ2959" s="34">
        <v>-1225.6600000000001</v>
      </c>
      <c r="AK2959" s="32">
        <v>-0.84782037270174182</v>
      </c>
      <c r="AL2959" s="35">
        <v>44050.041666666664</v>
      </c>
      <c r="AM2959" s="16"/>
    </row>
    <row r="2960" spans="1:39" ht="74.25" hidden="1" x14ac:dyDescent="0.25">
      <c r="A2960" s="25" t="s">
        <v>571</v>
      </c>
      <c r="B2960" s="25" t="s">
        <v>1043</v>
      </c>
      <c r="C2960" s="39">
        <v>454119</v>
      </c>
      <c r="D2960" s="25" t="s">
        <v>3294</v>
      </c>
      <c r="E2960" s="25" t="s">
        <v>53</v>
      </c>
      <c r="F2960" s="25" t="s">
        <v>54</v>
      </c>
      <c r="G2960" s="25" t="s">
        <v>289</v>
      </c>
      <c r="H2960" s="25" t="s">
        <v>56</v>
      </c>
      <c r="I2960" s="25" t="s">
        <v>56</v>
      </c>
      <c r="J2960" s="25" t="s">
        <v>576</v>
      </c>
      <c r="K2960" s="25" t="s">
        <v>58</v>
      </c>
      <c r="L2960" s="25" t="s">
        <v>1045</v>
      </c>
      <c r="M2960" s="25" t="s">
        <v>613</v>
      </c>
      <c r="N2960" s="26">
        <v>113676.99</v>
      </c>
      <c r="O2960" s="26">
        <v>65593.759999999995</v>
      </c>
      <c r="P2960" s="27">
        <v>-48083.23000000001</v>
      </c>
      <c r="Q2960" s="28">
        <v>-0.42298120314410159</v>
      </c>
      <c r="R2960" s="29">
        <v>4382.04</v>
      </c>
      <c r="S2960" s="29">
        <v>7257.47</v>
      </c>
      <c r="T2960" s="30">
        <v>2875.4300000000003</v>
      </c>
      <c r="U2960" s="31">
        <v>0.6561852470538837</v>
      </c>
      <c r="V2960" s="26">
        <v>2050.9499999999998</v>
      </c>
      <c r="W2960" s="26">
        <v>0</v>
      </c>
      <c r="X2960" s="27">
        <v>-2050.9499999999998</v>
      </c>
      <c r="Y2960" s="28">
        <v>-1</v>
      </c>
      <c r="Z2960" s="29">
        <v>0</v>
      </c>
      <c r="AA2960" s="29">
        <v>0</v>
      </c>
      <c r="AB2960" s="30">
        <v>0</v>
      </c>
      <c r="AC2960" s="19"/>
      <c r="AD2960" s="26">
        <v>107244</v>
      </c>
      <c r="AE2960" s="26">
        <v>58336.29</v>
      </c>
      <c r="AF2960" s="27">
        <v>-48907.71</v>
      </c>
      <c r="AG2960" s="33">
        <v>-0.4560414568647197</v>
      </c>
      <c r="AH2960" s="34">
        <v>0</v>
      </c>
      <c r="AI2960" s="34">
        <v>0</v>
      </c>
      <c r="AJ2960" s="34">
        <v>0</v>
      </c>
      <c r="AK2960" s="19"/>
      <c r="AL2960" s="35">
        <v>44169.041666666664</v>
      </c>
      <c r="AM2960" s="16"/>
    </row>
    <row r="2961" spans="1:39" ht="74.25" hidden="1" x14ac:dyDescent="0.25">
      <c r="A2961" s="25" t="s">
        <v>571</v>
      </c>
      <c r="B2961" s="25" t="s">
        <v>1043</v>
      </c>
      <c r="C2961" s="39">
        <v>454120</v>
      </c>
      <c r="D2961" s="25" t="s">
        <v>3307</v>
      </c>
      <c r="E2961" s="25" t="s">
        <v>53</v>
      </c>
      <c r="F2961" s="25" t="s">
        <v>54</v>
      </c>
      <c r="G2961" s="25" t="s">
        <v>289</v>
      </c>
      <c r="H2961" s="25" t="s">
        <v>56</v>
      </c>
      <c r="I2961" s="25" t="s">
        <v>56</v>
      </c>
      <c r="J2961" s="25" t="s">
        <v>576</v>
      </c>
      <c r="K2961" s="25" t="s">
        <v>58</v>
      </c>
      <c r="L2961" s="25" t="s">
        <v>1045</v>
      </c>
      <c r="M2961" s="25" t="s">
        <v>613</v>
      </c>
      <c r="N2961" s="26">
        <v>1029638.15</v>
      </c>
      <c r="O2961" s="26">
        <v>1075643.72</v>
      </c>
      <c r="P2961" s="27">
        <v>46005.569999999949</v>
      </c>
      <c r="Q2961" s="28">
        <v>4.4681298959250826E-2</v>
      </c>
      <c r="R2961" s="29">
        <v>4382.04</v>
      </c>
      <c r="S2961" s="29">
        <v>137204.97</v>
      </c>
      <c r="T2961" s="30">
        <v>132822.93</v>
      </c>
      <c r="U2961" s="31">
        <v>30.310752526220664</v>
      </c>
      <c r="V2961" s="26">
        <v>54850.19</v>
      </c>
      <c r="W2961" s="26">
        <v>0</v>
      </c>
      <c r="X2961" s="27">
        <v>-54850.19</v>
      </c>
      <c r="Y2961" s="28">
        <v>-1</v>
      </c>
      <c r="Z2961" s="29">
        <v>0</v>
      </c>
      <c r="AA2961" s="29">
        <v>0</v>
      </c>
      <c r="AB2961" s="30">
        <v>0</v>
      </c>
      <c r="AC2961" s="19"/>
      <c r="AD2961" s="26">
        <v>970405.92</v>
      </c>
      <c r="AE2961" s="26">
        <v>938438.75</v>
      </c>
      <c r="AF2961" s="27">
        <v>-31967.170000000042</v>
      </c>
      <c r="AG2961" s="33">
        <v>-3.2942059957754628E-2</v>
      </c>
      <c r="AH2961" s="34">
        <v>0</v>
      </c>
      <c r="AI2961" s="34">
        <v>562</v>
      </c>
      <c r="AJ2961" s="34">
        <v>562</v>
      </c>
      <c r="AK2961" s="19"/>
      <c r="AL2961" s="35">
        <v>44169.041666666664</v>
      </c>
      <c r="AM2961" s="16"/>
    </row>
    <row r="2962" spans="1:39" ht="74.25" hidden="1" x14ac:dyDescent="0.25">
      <c r="A2962" s="25" t="s">
        <v>571</v>
      </c>
      <c r="B2962" s="25" t="s">
        <v>1043</v>
      </c>
      <c r="C2962" s="39">
        <v>454121</v>
      </c>
      <c r="D2962" s="25" t="s">
        <v>3345</v>
      </c>
      <c r="E2962" s="25" t="s">
        <v>53</v>
      </c>
      <c r="F2962" s="25" t="s">
        <v>54</v>
      </c>
      <c r="G2962" s="25" t="s">
        <v>289</v>
      </c>
      <c r="H2962" s="25" t="s">
        <v>56</v>
      </c>
      <c r="I2962" s="25" t="s">
        <v>56</v>
      </c>
      <c r="J2962" s="25" t="s">
        <v>576</v>
      </c>
      <c r="K2962" s="25" t="s">
        <v>58</v>
      </c>
      <c r="L2962" s="25" t="s">
        <v>1045</v>
      </c>
      <c r="M2962" s="25" t="s">
        <v>613</v>
      </c>
      <c r="N2962" s="26">
        <v>1413868.92</v>
      </c>
      <c r="O2962" s="26">
        <v>809700.12</v>
      </c>
      <c r="P2962" s="27">
        <v>-604168.79999999993</v>
      </c>
      <c r="Q2962" s="28">
        <v>-0.42731599192377745</v>
      </c>
      <c r="R2962" s="29">
        <v>4382.04</v>
      </c>
      <c r="S2962" s="29">
        <v>64515.99</v>
      </c>
      <c r="T2962" s="30">
        <v>60133.95</v>
      </c>
      <c r="U2962" s="31">
        <v>13.722820877947257</v>
      </c>
      <c r="V2962" s="26">
        <v>59441.52</v>
      </c>
      <c r="W2962" s="26">
        <v>19350.57</v>
      </c>
      <c r="X2962" s="27">
        <v>-40090.949999999997</v>
      </c>
      <c r="Y2962" s="28">
        <v>-0.6744603771908928</v>
      </c>
      <c r="Z2962" s="29">
        <v>0</v>
      </c>
      <c r="AA2962" s="29">
        <v>0</v>
      </c>
      <c r="AB2962" s="30">
        <v>0</v>
      </c>
      <c r="AC2962" s="19"/>
      <c r="AD2962" s="26">
        <v>1350045.36</v>
      </c>
      <c r="AE2962" s="26">
        <v>725833.56</v>
      </c>
      <c r="AF2962" s="27">
        <v>-624211.80000000005</v>
      </c>
      <c r="AG2962" s="33">
        <v>-0.46236357569496778</v>
      </c>
      <c r="AH2962" s="34">
        <v>0</v>
      </c>
      <c r="AI2962" s="34">
        <v>1</v>
      </c>
      <c r="AJ2962" s="34">
        <v>1</v>
      </c>
      <c r="AK2962" s="19"/>
      <c r="AL2962" s="35">
        <v>44196.041666666664</v>
      </c>
      <c r="AM2962" s="16"/>
    </row>
    <row r="2963" spans="1:39" ht="82.5" hidden="1" x14ac:dyDescent="0.25">
      <c r="A2963" s="25" t="s">
        <v>571</v>
      </c>
      <c r="B2963" s="25" t="s">
        <v>1136</v>
      </c>
      <c r="C2963" s="39">
        <v>454122</v>
      </c>
      <c r="D2963" s="25" t="s">
        <v>3308</v>
      </c>
      <c r="E2963" s="25" t="s">
        <v>53</v>
      </c>
      <c r="F2963" s="25" t="s">
        <v>54</v>
      </c>
      <c r="G2963" s="25" t="s">
        <v>74</v>
      </c>
      <c r="H2963" s="25" t="s">
        <v>56</v>
      </c>
      <c r="I2963" s="25" t="s">
        <v>56</v>
      </c>
      <c r="J2963" s="25" t="s">
        <v>576</v>
      </c>
      <c r="K2963" s="25" t="s">
        <v>58</v>
      </c>
      <c r="L2963" s="25" t="s">
        <v>577</v>
      </c>
      <c r="M2963" s="25" t="s">
        <v>578</v>
      </c>
      <c r="N2963" s="26">
        <v>1219621.33</v>
      </c>
      <c r="O2963" s="26">
        <v>913281.59</v>
      </c>
      <c r="P2963" s="27">
        <v>-306339.74000000011</v>
      </c>
      <c r="Q2963" s="28">
        <v>-0.25117610889930903</v>
      </c>
      <c r="R2963" s="29">
        <v>4382.04</v>
      </c>
      <c r="S2963" s="29">
        <v>76898.75</v>
      </c>
      <c r="T2963" s="30">
        <v>72516.710000000006</v>
      </c>
      <c r="U2963" s="31">
        <v>16.548618908088471</v>
      </c>
      <c r="V2963" s="26">
        <v>52030.69</v>
      </c>
      <c r="W2963" s="26">
        <v>856.69</v>
      </c>
      <c r="X2963" s="27">
        <v>-51174</v>
      </c>
      <c r="Y2963" s="28">
        <v>-0.98353490987722814</v>
      </c>
      <c r="Z2963" s="29">
        <v>0</v>
      </c>
      <c r="AA2963" s="29">
        <v>0</v>
      </c>
      <c r="AB2963" s="30">
        <v>0</v>
      </c>
      <c r="AC2963" s="19"/>
      <c r="AD2963" s="26">
        <v>1163208.6000000001</v>
      </c>
      <c r="AE2963" s="26">
        <v>835526.15</v>
      </c>
      <c r="AF2963" s="27">
        <v>-327682.45000000007</v>
      </c>
      <c r="AG2963" s="33">
        <v>-0.28170566311150042</v>
      </c>
      <c r="AH2963" s="34">
        <v>0</v>
      </c>
      <c r="AI2963" s="34">
        <v>0</v>
      </c>
      <c r="AJ2963" s="34">
        <v>0</v>
      </c>
      <c r="AK2963" s="19"/>
      <c r="AL2963" s="35">
        <v>44586.041666666664</v>
      </c>
      <c r="AM2963" s="16"/>
    </row>
    <row r="2964" spans="1:39" ht="74.25" hidden="1" x14ac:dyDescent="0.25">
      <c r="A2964" s="25" t="s">
        <v>571</v>
      </c>
      <c r="B2964" s="25" t="s">
        <v>1136</v>
      </c>
      <c r="C2964" s="39">
        <v>454123</v>
      </c>
      <c r="D2964" s="25" t="s">
        <v>3346</v>
      </c>
      <c r="E2964" s="25" t="s">
        <v>53</v>
      </c>
      <c r="F2964" s="25" t="s">
        <v>54</v>
      </c>
      <c r="G2964" s="25" t="s">
        <v>79</v>
      </c>
      <c r="H2964" s="25" t="s">
        <v>56</v>
      </c>
      <c r="I2964" s="25" t="s">
        <v>56</v>
      </c>
      <c r="J2964" s="25" t="s">
        <v>576</v>
      </c>
      <c r="K2964" s="25" t="s">
        <v>58</v>
      </c>
      <c r="L2964" s="25" t="s">
        <v>577</v>
      </c>
      <c r="M2964" s="25" t="s">
        <v>578</v>
      </c>
      <c r="N2964" s="26">
        <v>227528.77</v>
      </c>
      <c r="O2964" s="26">
        <v>229181.79</v>
      </c>
      <c r="P2964" s="27">
        <v>1653.0200000000186</v>
      </c>
      <c r="Q2964" s="28">
        <v>7.2651032218915383E-3</v>
      </c>
      <c r="R2964" s="29">
        <v>4382.04</v>
      </c>
      <c r="S2964" s="29">
        <v>22088.65</v>
      </c>
      <c r="T2964" s="30">
        <v>17706.61</v>
      </c>
      <c r="U2964" s="31">
        <v>4.0407230422360367</v>
      </c>
      <c r="V2964" s="26">
        <v>26152.57</v>
      </c>
      <c r="W2964" s="26">
        <v>2029.17</v>
      </c>
      <c r="X2964" s="27">
        <v>-24123.4</v>
      </c>
      <c r="Y2964" s="28">
        <v>-0.92241030231445709</v>
      </c>
      <c r="Z2964" s="29">
        <v>0</v>
      </c>
      <c r="AA2964" s="29">
        <v>0</v>
      </c>
      <c r="AB2964" s="30">
        <v>0</v>
      </c>
      <c r="AC2964" s="19"/>
      <c r="AD2964" s="26">
        <v>196994.16</v>
      </c>
      <c r="AE2964" s="26">
        <v>205063.97</v>
      </c>
      <c r="AF2964" s="27">
        <v>8069.8099999999977</v>
      </c>
      <c r="AG2964" s="33">
        <v>4.0964716923587975E-2</v>
      </c>
      <c r="AH2964" s="34">
        <v>0</v>
      </c>
      <c r="AI2964" s="34">
        <v>0</v>
      </c>
      <c r="AJ2964" s="34">
        <v>0</v>
      </c>
      <c r="AK2964" s="19"/>
      <c r="AL2964" s="35">
        <v>44642.041666666664</v>
      </c>
      <c r="AM2964" s="16"/>
    </row>
    <row r="2965" spans="1:39" ht="74.25" hidden="1" x14ac:dyDescent="0.25">
      <c r="A2965" s="25" t="s">
        <v>571</v>
      </c>
      <c r="B2965" s="25" t="s">
        <v>1043</v>
      </c>
      <c r="C2965" s="39">
        <v>454124</v>
      </c>
      <c r="D2965" s="25" t="s">
        <v>3298</v>
      </c>
      <c r="E2965" s="25" t="s">
        <v>53</v>
      </c>
      <c r="F2965" s="25" t="s">
        <v>54</v>
      </c>
      <c r="G2965" s="25" t="s">
        <v>289</v>
      </c>
      <c r="H2965" s="25" t="s">
        <v>56</v>
      </c>
      <c r="I2965" s="25" t="s">
        <v>56</v>
      </c>
      <c r="J2965" s="25" t="s">
        <v>576</v>
      </c>
      <c r="K2965" s="25" t="s">
        <v>58</v>
      </c>
      <c r="L2965" s="25" t="s">
        <v>1045</v>
      </c>
      <c r="M2965" s="25" t="s">
        <v>613</v>
      </c>
      <c r="N2965" s="26">
        <v>1538880.95</v>
      </c>
      <c r="O2965" s="26">
        <v>1344425.82</v>
      </c>
      <c r="P2965" s="27">
        <v>-194455.12999999989</v>
      </c>
      <c r="Q2965" s="28">
        <v>-0.12636138617480441</v>
      </c>
      <c r="R2965" s="29">
        <v>4382.04</v>
      </c>
      <c r="S2965" s="29">
        <v>108117.47</v>
      </c>
      <c r="T2965" s="30">
        <v>103735.43000000001</v>
      </c>
      <c r="U2965" s="31">
        <v>23.672862411114458</v>
      </c>
      <c r="V2965" s="26">
        <v>30688.55</v>
      </c>
      <c r="W2965" s="26">
        <v>22476.66</v>
      </c>
      <c r="X2965" s="27">
        <v>-8211.89</v>
      </c>
      <c r="Y2965" s="28">
        <v>-0.26758807437953241</v>
      </c>
      <c r="Z2965" s="29">
        <v>0</v>
      </c>
      <c r="AA2965" s="29">
        <v>0</v>
      </c>
      <c r="AB2965" s="30">
        <v>0</v>
      </c>
      <c r="AC2965" s="19"/>
      <c r="AD2965" s="26">
        <v>1503810.36</v>
      </c>
      <c r="AE2965" s="26">
        <v>1213831.69</v>
      </c>
      <c r="AF2965" s="27">
        <v>-289978.67000000016</v>
      </c>
      <c r="AG2965" s="33">
        <v>-0.19282928068137536</v>
      </c>
      <c r="AH2965" s="34">
        <v>0</v>
      </c>
      <c r="AI2965" s="34">
        <v>0</v>
      </c>
      <c r="AJ2965" s="34">
        <v>0</v>
      </c>
      <c r="AK2965" s="19"/>
      <c r="AL2965" s="35">
        <v>44169.041666666664</v>
      </c>
      <c r="AM2965" s="16"/>
    </row>
    <row r="2966" spans="1:39" ht="74.25" hidden="1" x14ac:dyDescent="0.25">
      <c r="A2966" s="25" t="s">
        <v>571</v>
      </c>
      <c r="B2966" s="25" t="s">
        <v>1136</v>
      </c>
      <c r="C2966" s="39">
        <v>454125</v>
      </c>
      <c r="D2966" s="25" t="s">
        <v>3311</v>
      </c>
      <c r="E2966" s="25" t="s">
        <v>53</v>
      </c>
      <c r="F2966" s="25" t="s">
        <v>54</v>
      </c>
      <c r="G2966" s="25" t="s">
        <v>112</v>
      </c>
      <c r="H2966" s="25" t="s">
        <v>56</v>
      </c>
      <c r="I2966" s="25" t="s">
        <v>56</v>
      </c>
      <c r="J2966" s="25" t="s">
        <v>576</v>
      </c>
      <c r="K2966" s="25" t="s">
        <v>58</v>
      </c>
      <c r="L2966" s="25" t="s">
        <v>577</v>
      </c>
      <c r="M2966" s="25" t="s">
        <v>578</v>
      </c>
      <c r="N2966" s="26">
        <v>1112683.6599999999</v>
      </c>
      <c r="O2966" s="26">
        <v>1285428.23</v>
      </c>
      <c r="P2966" s="27">
        <v>172744.57000000007</v>
      </c>
      <c r="Q2966" s="28">
        <v>0.15525038805728492</v>
      </c>
      <c r="R2966" s="29">
        <v>4382.04</v>
      </c>
      <c r="S2966" s="29">
        <v>124671.96</v>
      </c>
      <c r="T2966" s="30">
        <v>120289.92000000001</v>
      </c>
      <c r="U2966" s="31">
        <v>27.450666812717369</v>
      </c>
      <c r="V2966" s="26">
        <v>48939.34</v>
      </c>
      <c r="W2966" s="26">
        <v>24788.9</v>
      </c>
      <c r="X2966" s="27">
        <v>-24150.439999999995</v>
      </c>
      <c r="Y2966" s="28">
        <v>-0.49347702686632056</v>
      </c>
      <c r="Z2966" s="29">
        <v>0</v>
      </c>
      <c r="AA2966" s="29">
        <v>0</v>
      </c>
      <c r="AB2966" s="30">
        <v>0</v>
      </c>
      <c r="AC2966" s="19"/>
      <c r="AD2966" s="26">
        <v>1059362.28</v>
      </c>
      <c r="AE2966" s="26">
        <v>1135967.3700000001</v>
      </c>
      <c r="AF2966" s="27">
        <v>76605.090000000084</v>
      </c>
      <c r="AG2966" s="33">
        <v>7.2312457641969363E-2</v>
      </c>
      <c r="AH2966" s="34">
        <v>0</v>
      </c>
      <c r="AI2966" s="34">
        <v>0</v>
      </c>
      <c r="AJ2966" s="34">
        <v>0</v>
      </c>
      <c r="AK2966" s="19"/>
      <c r="AL2966" s="35">
        <v>44656</v>
      </c>
      <c r="AM2966" s="16"/>
    </row>
    <row r="2967" spans="1:39" ht="74.25" hidden="1" x14ac:dyDescent="0.25">
      <c r="A2967" s="25" t="s">
        <v>571</v>
      </c>
      <c r="B2967" s="25" t="s">
        <v>1043</v>
      </c>
      <c r="C2967" s="39">
        <v>454126</v>
      </c>
      <c r="D2967" s="25" t="s">
        <v>3312</v>
      </c>
      <c r="E2967" s="25" t="s">
        <v>53</v>
      </c>
      <c r="F2967" s="25" t="s">
        <v>54</v>
      </c>
      <c r="G2967" s="25" t="s">
        <v>289</v>
      </c>
      <c r="H2967" s="25" t="s">
        <v>56</v>
      </c>
      <c r="I2967" s="25" t="s">
        <v>56</v>
      </c>
      <c r="J2967" s="25" t="s">
        <v>576</v>
      </c>
      <c r="K2967" s="25" t="s">
        <v>58</v>
      </c>
      <c r="L2967" s="25" t="s">
        <v>1045</v>
      </c>
      <c r="M2967" s="25" t="s">
        <v>613</v>
      </c>
      <c r="N2967" s="26">
        <v>1019464.22</v>
      </c>
      <c r="O2967" s="26">
        <v>868940.29</v>
      </c>
      <c r="P2967" s="27">
        <v>-150523.92999999993</v>
      </c>
      <c r="Q2967" s="28">
        <v>-0.14765003719306591</v>
      </c>
      <c r="R2967" s="29">
        <v>4382.04</v>
      </c>
      <c r="S2967" s="29">
        <v>70075.47</v>
      </c>
      <c r="T2967" s="30">
        <v>65693.430000000008</v>
      </c>
      <c r="U2967" s="31">
        <v>14.991517649314019</v>
      </c>
      <c r="V2967" s="26">
        <v>23555.78</v>
      </c>
      <c r="W2967" s="26">
        <v>20953.419999999998</v>
      </c>
      <c r="X2967" s="27">
        <v>-2602.3600000000006</v>
      </c>
      <c r="Y2967" s="28">
        <v>-0.11047649451642021</v>
      </c>
      <c r="Z2967" s="29">
        <v>0</v>
      </c>
      <c r="AA2967" s="29">
        <v>0</v>
      </c>
      <c r="AB2967" s="30">
        <v>0</v>
      </c>
      <c r="AC2967" s="19"/>
      <c r="AD2967" s="26">
        <v>991526.40000000002</v>
      </c>
      <c r="AE2967" s="26">
        <v>777911.4</v>
      </c>
      <c r="AF2967" s="27">
        <v>-213615</v>
      </c>
      <c r="AG2967" s="33">
        <v>-0.21544055710468224</v>
      </c>
      <c r="AH2967" s="34">
        <v>0</v>
      </c>
      <c r="AI2967" s="34">
        <v>0.25</v>
      </c>
      <c r="AJ2967" s="34">
        <v>0.25</v>
      </c>
      <c r="AK2967" s="19"/>
      <c r="AL2967" s="35">
        <v>44169.041666666664</v>
      </c>
      <c r="AM2967" s="16"/>
    </row>
    <row r="2968" spans="1:39" ht="66" hidden="1" x14ac:dyDescent="0.25">
      <c r="A2968" s="25" t="s">
        <v>571</v>
      </c>
      <c r="B2968" s="25" t="s">
        <v>1043</v>
      </c>
      <c r="C2968" s="39">
        <v>454127</v>
      </c>
      <c r="D2968" s="25" t="s">
        <v>3205</v>
      </c>
      <c r="E2968" s="25" t="s">
        <v>53</v>
      </c>
      <c r="F2968" s="25" t="s">
        <v>54</v>
      </c>
      <c r="G2968" s="25" t="s">
        <v>289</v>
      </c>
      <c r="H2968" s="17"/>
      <c r="I2968" s="17"/>
      <c r="J2968" s="25" t="s">
        <v>586</v>
      </c>
      <c r="K2968" s="25" t="s">
        <v>65</v>
      </c>
      <c r="L2968" s="25" t="s">
        <v>1045</v>
      </c>
      <c r="M2968" s="25" t="s">
        <v>67</v>
      </c>
      <c r="N2968" s="26">
        <v>72010.399999999994</v>
      </c>
      <c r="O2968" s="26">
        <v>75946.87</v>
      </c>
      <c r="P2968" s="27">
        <v>3936.4700000000012</v>
      </c>
      <c r="Q2968" s="28">
        <v>5.4665298345794519E-2</v>
      </c>
      <c r="R2968" s="29">
        <v>13757.24</v>
      </c>
      <c r="S2968" s="29">
        <v>19656.439999999999</v>
      </c>
      <c r="T2968" s="30">
        <v>5899.1999999999989</v>
      </c>
      <c r="U2968" s="31">
        <v>0.42880694092710447</v>
      </c>
      <c r="V2968" s="26">
        <v>38637.83</v>
      </c>
      <c r="W2968" s="26">
        <v>38266.92</v>
      </c>
      <c r="X2968" s="27">
        <v>-370.91000000000349</v>
      </c>
      <c r="Y2968" s="28">
        <v>-9.5996591941111473E-3</v>
      </c>
      <c r="Z2968" s="29">
        <v>1513.45</v>
      </c>
      <c r="AA2968" s="29">
        <v>2727.24</v>
      </c>
      <c r="AB2968" s="30">
        <v>1213.7899999999997</v>
      </c>
      <c r="AC2968" s="32">
        <v>0.80200204830024102</v>
      </c>
      <c r="AD2968" s="26">
        <v>18101.88</v>
      </c>
      <c r="AE2968" s="26">
        <v>14074.76</v>
      </c>
      <c r="AF2968" s="27">
        <v>-4027.1200000000008</v>
      </c>
      <c r="AG2968" s="33">
        <v>-0.22246971032843002</v>
      </c>
      <c r="AH2968" s="34">
        <v>152.30000000000001</v>
      </c>
      <c r="AI2968" s="34">
        <v>181</v>
      </c>
      <c r="AJ2968" s="34">
        <v>28.699999999999989</v>
      </c>
      <c r="AK2968" s="32">
        <v>0.18844386080105047</v>
      </c>
      <c r="AL2968" s="35">
        <v>44046.041666666664</v>
      </c>
      <c r="AM2968" s="16"/>
    </row>
    <row r="2969" spans="1:39" ht="33" hidden="1" x14ac:dyDescent="0.25">
      <c r="A2969" s="25" t="s">
        <v>571</v>
      </c>
      <c r="B2969" s="25" t="s">
        <v>1040</v>
      </c>
      <c r="C2969" s="39">
        <v>454128</v>
      </c>
      <c r="D2969" s="25" t="s">
        <v>3327</v>
      </c>
      <c r="E2969" s="25" t="s">
        <v>53</v>
      </c>
      <c r="F2969" s="25" t="s">
        <v>54</v>
      </c>
      <c r="G2969" s="25" t="s">
        <v>289</v>
      </c>
      <c r="H2969" s="17"/>
      <c r="I2969" s="17"/>
      <c r="J2969" s="25" t="s">
        <v>586</v>
      </c>
      <c r="K2969" s="25" t="s">
        <v>65</v>
      </c>
      <c r="L2969" s="25" t="s">
        <v>617</v>
      </c>
      <c r="M2969" s="25" t="s">
        <v>67</v>
      </c>
      <c r="N2969" s="26">
        <v>39421.040000000001</v>
      </c>
      <c r="O2969" s="26">
        <v>24297.27</v>
      </c>
      <c r="P2969" s="27">
        <v>-15123.77</v>
      </c>
      <c r="Q2969" s="28">
        <v>-0.38364715897906299</v>
      </c>
      <c r="R2969" s="29">
        <v>14441.02</v>
      </c>
      <c r="S2969" s="29">
        <v>3617.47</v>
      </c>
      <c r="T2969" s="30">
        <v>-10823.550000000001</v>
      </c>
      <c r="U2969" s="31">
        <v>-0.74950038155199572</v>
      </c>
      <c r="V2969" s="26">
        <v>23434.18</v>
      </c>
      <c r="W2969" s="26">
        <v>20120.310000000001</v>
      </c>
      <c r="X2969" s="27">
        <v>-3313.869999999999</v>
      </c>
      <c r="Y2969" s="28">
        <v>-0.14141181812207634</v>
      </c>
      <c r="Z2969" s="29">
        <v>1545.84</v>
      </c>
      <c r="AA2969" s="29">
        <v>0</v>
      </c>
      <c r="AB2969" s="30">
        <v>-1545.84</v>
      </c>
      <c r="AC2969" s="32">
        <v>-1</v>
      </c>
      <c r="AD2969" s="26">
        <v>0</v>
      </c>
      <c r="AE2969" s="26">
        <v>0</v>
      </c>
      <c r="AF2969" s="27">
        <v>0</v>
      </c>
      <c r="AG2969" s="18"/>
      <c r="AH2969" s="34">
        <v>31</v>
      </c>
      <c r="AI2969" s="34">
        <v>36</v>
      </c>
      <c r="AJ2969" s="34">
        <v>5</v>
      </c>
      <c r="AK2969" s="32">
        <v>0.16129032258064516</v>
      </c>
      <c r="AL2969" s="35">
        <v>43725.041655092595</v>
      </c>
      <c r="AM2969" s="16"/>
    </row>
    <row r="2970" spans="1:39" ht="33" hidden="1" x14ac:dyDescent="0.25">
      <c r="A2970" s="25" t="s">
        <v>571</v>
      </c>
      <c r="B2970" s="25" t="s">
        <v>1043</v>
      </c>
      <c r="C2970" s="39">
        <v>454129</v>
      </c>
      <c r="D2970" s="25" t="s">
        <v>3398</v>
      </c>
      <c r="E2970" s="25" t="s">
        <v>53</v>
      </c>
      <c r="F2970" s="25" t="s">
        <v>54</v>
      </c>
      <c r="G2970" s="25" t="s">
        <v>289</v>
      </c>
      <c r="H2970" s="17"/>
      <c r="I2970" s="17"/>
      <c r="J2970" s="25" t="s">
        <v>586</v>
      </c>
      <c r="K2970" s="25" t="s">
        <v>65</v>
      </c>
      <c r="L2970" s="25" t="s">
        <v>1045</v>
      </c>
      <c r="M2970" s="25" t="s">
        <v>67</v>
      </c>
      <c r="N2970" s="26">
        <v>97149.13</v>
      </c>
      <c r="O2970" s="26">
        <v>81691.570000000007</v>
      </c>
      <c r="P2970" s="27">
        <v>-15457.559999999998</v>
      </c>
      <c r="Q2970" s="28">
        <v>-0.15911166677457633</v>
      </c>
      <c r="R2970" s="29">
        <v>10277.07</v>
      </c>
      <c r="S2970" s="29">
        <v>12040.09</v>
      </c>
      <c r="T2970" s="30">
        <v>1763.0200000000004</v>
      </c>
      <c r="U2970" s="31">
        <v>0.17154889477253735</v>
      </c>
      <c r="V2970" s="26">
        <v>55669.85</v>
      </c>
      <c r="W2970" s="26">
        <v>51907.81</v>
      </c>
      <c r="X2970" s="27">
        <v>-3762.0400000000009</v>
      </c>
      <c r="Y2970" s="28">
        <v>-6.7577692413397936E-2</v>
      </c>
      <c r="Z2970" s="29">
        <v>4563.5200000000004</v>
      </c>
      <c r="AA2970" s="29">
        <v>1824</v>
      </c>
      <c r="AB2970" s="30">
        <v>-2739.5200000000004</v>
      </c>
      <c r="AC2970" s="32">
        <v>-0.60030853376341076</v>
      </c>
      <c r="AD2970" s="26">
        <v>16272.48</v>
      </c>
      <c r="AE2970" s="26">
        <v>14800.73</v>
      </c>
      <c r="AF2970" s="27">
        <v>-1471.75</v>
      </c>
      <c r="AG2970" s="33">
        <v>-9.0444111776447109E-2</v>
      </c>
      <c r="AH2970" s="34">
        <v>177</v>
      </c>
      <c r="AI2970" s="34">
        <v>133.75</v>
      </c>
      <c r="AJ2970" s="34">
        <v>-43.25</v>
      </c>
      <c r="AK2970" s="32">
        <v>-0.2443502824858757</v>
      </c>
      <c r="AL2970" s="35">
        <v>43896.041655092595</v>
      </c>
      <c r="AM2970" s="16"/>
    </row>
    <row r="2971" spans="1:39" ht="49.5" hidden="1" x14ac:dyDescent="0.25">
      <c r="A2971" s="25" t="s">
        <v>571</v>
      </c>
      <c r="B2971" s="25" t="s">
        <v>1043</v>
      </c>
      <c r="C2971" s="39">
        <v>454132</v>
      </c>
      <c r="D2971" s="25" t="s">
        <v>3476</v>
      </c>
      <c r="E2971" s="25" t="s">
        <v>53</v>
      </c>
      <c r="F2971" s="25" t="s">
        <v>54</v>
      </c>
      <c r="G2971" s="25" t="s">
        <v>289</v>
      </c>
      <c r="H2971" s="17"/>
      <c r="I2971" s="17"/>
      <c r="J2971" s="25" t="s">
        <v>64</v>
      </c>
      <c r="K2971" s="25" t="s">
        <v>65</v>
      </c>
      <c r="L2971" s="25" t="s">
        <v>1045</v>
      </c>
      <c r="M2971" s="25" t="s">
        <v>639</v>
      </c>
      <c r="N2971" s="26">
        <v>9760.73</v>
      </c>
      <c r="O2971" s="26">
        <v>6813.67</v>
      </c>
      <c r="P2971" s="27">
        <v>-2947.0599999999995</v>
      </c>
      <c r="Q2971" s="28">
        <v>-0.3019302859519728</v>
      </c>
      <c r="R2971" s="29">
        <v>3803.02</v>
      </c>
      <c r="S2971" s="29">
        <v>2012.22</v>
      </c>
      <c r="T2971" s="30">
        <v>-1790.8</v>
      </c>
      <c r="U2971" s="31">
        <v>-0.47088892511740671</v>
      </c>
      <c r="V2971" s="26">
        <v>1557.15</v>
      </c>
      <c r="W2971" s="26">
        <v>791.84</v>
      </c>
      <c r="X2971" s="27">
        <v>-765.31000000000006</v>
      </c>
      <c r="Y2971" s="28">
        <v>-0.4914812317374691</v>
      </c>
      <c r="Z2971" s="29">
        <v>555.76</v>
      </c>
      <c r="AA2971" s="29">
        <v>359.61</v>
      </c>
      <c r="AB2971" s="30">
        <v>-196.14999999999998</v>
      </c>
      <c r="AC2971" s="32">
        <v>-0.3529401180365625</v>
      </c>
      <c r="AD2971" s="26">
        <v>3844.8</v>
      </c>
      <c r="AE2971" s="26">
        <v>3650</v>
      </c>
      <c r="AF2971" s="27">
        <v>-194.80000000000018</v>
      </c>
      <c r="AG2971" s="33">
        <v>-5.0665834373699585E-2</v>
      </c>
      <c r="AH2971" s="34">
        <v>41.58</v>
      </c>
      <c r="AI2971" s="34">
        <v>8</v>
      </c>
      <c r="AJ2971" s="34">
        <v>-33.58</v>
      </c>
      <c r="AK2971" s="32">
        <v>-0.80759980759980754</v>
      </c>
      <c r="AL2971" s="35">
        <v>43992.041666666664</v>
      </c>
      <c r="AM2971" s="16"/>
    </row>
    <row r="2972" spans="1:39" ht="33" hidden="1" x14ac:dyDescent="0.25">
      <c r="A2972" s="25" t="s">
        <v>571</v>
      </c>
      <c r="B2972" s="25" t="s">
        <v>51</v>
      </c>
      <c r="C2972" s="39">
        <v>454133</v>
      </c>
      <c r="D2972" s="25" t="s">
        <v>3531</v>
      </c>
      <c r="E2972" s="25" t="s">
        <v>53</v>
      </c>
      <c r="F2972" s="25" t="s">
        <v>54</v>
      </c>
      <c r="G2972" s="25" t="s">
        <v>75</v>
      </c>
      <c r="H2972" s="25" t="s">
        <v>56</v>
      </c>
      <c r="I2972" s="25" t="s">
        <v>56</v>
      </c>
      <c r="J2972" s="25" t="s">
        <v>64</v>
      </c>
      <c r="K2972" s="25" t="s">
        <v>65</v>
      </c>
      <c r="L2972" s="25" t="s">
        <v>66</v>
      </c>
      <c r="M2972" s="25" t="s">
        <v>574</v>
      </c>
      <c r="N2972" s="26">
        <v>21879.81</v>
      </c>
      <c r="O2972" s="26">
        <v>13294.86</v>
      </c>
      <c r="P2972" s="27">
        <v>-8584.9500000000007</v>
      </c>
      <c r="Q2972" s="28">
        <v>-0.39236858089718329</v>
      </c>
      <c r="R2972" s="29">
        <v>5352.89</v>
      </c>
      <c r="S2972" s="29">
        <v>4086.99</v>
      </c>
      <c r="T2972" s="30">
        <v>-1265.9000000000005</v>
      </c>
      <c r="U2972" s="31">
        <v>-0.23648907412631318</v>
      </c>
      <c r="V2972" s="26">
        <v>2338.12</v>
      </c>
      <c r="W2972" s="26">
        <v>1051.21</v>
      </c>
      <c r="X2972" s="27">
        <v>-1286.9099999999999</v>
      </c>
      <c r="Y2972" s="28">
        <v>-0.55040374317828</v>
      </c>
      <c r="Z2972" s="29">
        <v>688.8</v>
      </c>
      <c r="AA2972" s="29">
        <v>778</v>
      </c>
      <c r="AB2972" s="30">
        <v>89.200000000000045</v>
      </c>
      <c r="AC2972" s="32">
        <v>0.12950058072009299</v>
      </c>
      <c r="AD2972" s="26">
        <v>13500</v>
      </c>
      <c r="AE2972" s="26">
        <v>7378.66</v>
      </c>
      <c r="AF2972" s="27">
        <v>-6121.34</v>
      </c>
      <c r="AG2972" s="33">
        <v>-0.45343259259259261</v>
      </c>
      <c r="AH2972" s="34">
        <v>31.200000000000003</v>
      </c>
      <c r="AI2972" s="34">
        <v>25.5</v>
      </c>
      <c r="AJ2972" s="34">
        <v>-5.7000000000000028</v>
      </c>
      <c r="AK2972" s="32">
        <v>-0.18269230769230776</v>
      </c>
      <c r="AL2972" s="35">
        <v>44255.041666666664</v>
      </c>
      <c r="AM2972" s="16"/>
    </row>
    <row r="2973" spans="1:39" ht="74.25" hidden="1" x14ac:dyDescent="0.25">
      <c r="A2973" s="25" t="s">
        <v>571</v>
      </c>
      <c r="B2973" s="25" t="s">
        <v>1040</v>
      </c>
      <c r="C2973" s="39">
        <v>454134</v>
      </c>
      <c r="D2973" s="25" t="s">
        <v>3248</v>
      </c>
      <c r="E2973" s="25" t="s">
        <v>53</v>
      </c>
      <c r="F2973" s="25" t="s">
        <v>54</v>
      </c>
      <c r="G2973" s="25" t="s">
        <v>289</v>
      </c>
      <c r="H2973" s="17"/>
      <c r="I2973" s="17"/>
      <c r="J2973" s="25" t="s">
        <v>145</v>
      </c>
      <c r="K2973" s="25" t="s">
        <v>65</v>
      </c>
      <c r="L2973" s="25" t="s">
        <v>146</v>
      </c>
      <c r="M2973" s="25" t="s">
        <v>574</v>
      </c>
      <c r="N2973" s="26">
        <v>7450.26</v>
      </c>
      <c r="O2973" s="26">
        <v>3954.63</v>
      </c>
      <c r="P2973" s="27">
        <v>-3495.63</v>
      </c>
      <c r="Q2973" s="28">
        <v>-0.46919570592167253</v>
      </c>
      <c r="R2973" s="29">
        <v>6042.23</v>
      </c>
      <c r="S2973" s="29">
        <v>2278.06</v>
      </c>
      <c r="T2973" s="30">
        <v>-3764.1699999999996</v>
      </c>
      <c r="U2973" s="31">
        <v>-0.62297694725291819</v>
      </c>
      <c r="V2973" s="26">
        <v>630.79999999999995</v>
      </c>
      <c r="W2973" s="26">
        <v>333.57</v>
      </c>
      <c r="X2973" s="27">
        <v>-297.22999999999996</v>
      </c>
      <c r="Y2973" s="28">
        <v>-0.47119530754597333</v>
      </c>
      <c r="Z2973" s="29">
        <v>202.4</v>
      </c>
      <c r="AA2973" s="29">
        <v>558</v>
      </c>
      <c r="AB2973" s="30">
        <v>355.6</v>
      </c>
      <c r="AC2973" s="32">
        <v>1.7569169960474309</v>
      </c>
      <c r="AD2973" s="26">
        <v>574.83000000000004</v>
      </c>
      <c r="AE2973" s="26">
        <v>785</v>
      </c>
      <c r="AF2973" s="27">
        <v>210.16999999999996</v>
      </c>
      <c r="AG2973" s="33">
        <v>0.36562114016317859</v>
      </c>
      <c r="AH2973" s="34">
        <v>22.86</v>
      </c>
      <c r="AI2973" s="34">
        <v>34</v>
      </c>
      <c r="AJ2973" s="34">
        <v>11.14</v>
      </c>
      <c r="AK2973" s="32">
        <v>0.48731408573928264</v>
      </c>
      <c r="AL2973" s="35">
        <v>43719.041655092595</v>
      </c>
      <c r="AM2973" s="16"/>
    </row>
    <row r="2974" spans="1:39" ht="41.25" hidden="1" x14ac:dyDescent="0.25">
      <c r="A2974" s="25" t="s">
        <v>571</v>
      </c>
      <c r="B2974" s="25" t="s">
        <v>51</v>
      </c>
      <c r="C2974" s="39">
        <v>454135</v>
      </c>
      <c r="D2974" s="25" t="s">
        <v>3530</v>
      </c>
      <c r="E2974" s="25" t="s">
        <v>53</v>
      </c>
      <c r="F2974" s="25" t="s">
        <v>54</v>
      </c>
      <c r="G2974" s="25" t="s">
        <v>289</v>
      </c>
      <c r="H2974" s="25" t="s">
        <v>56</v>
      </c>
      <c r="I2974" s="25" t="s">
        <v>56</v>
      </c>
      <c r="J2974" s="25" t="s">
        <v>85</v>
      </c>
      <c r="K2974" s="25" t="s">
        <v>65</v>
      </c>
      <c r="L2974" s="25" t="s">
        <v>625</v>
      </c>
      <c r="M2974" s="25" t="s">
        <v>582</v>
      </c>
      <c r="N2974" s="26">
        <v>86760.05</v>
      </c>
      <c r="O2974" s="26">
        <v>650121.68000000005</v>
      </c>
      <c r="P2974" s="27">
        <v>563361.63</v>
      </c>
      <c r="Q2974" s="28">
        <v>6.4933299369928896</v>
      </c>
      <c r="R2974" s="29">
        <v>43720.39</v>
      </c>
      <c r="S2974" s="29">
        <v>27678.28</v>
      </c>
      <c r="T2974" s="30">
        <v>-16042.11</v>
      </c>
      <c r="U2974" s="31">
        <v>-0.36692513493132156</v>
      </c>
      <c r="V2974" s="26">
        <v>9722.3700000000008</v>
      </c>
      <c r="W2974" s="26">
        <v>4148.76</v>
      </c>
      <c r="X2974" s="27">
        <v>-5573.6100000000006</v>
      </c>
      <c r="Y2974" s="28">
        <v>-0.57327688619132988</v>
      </c>
      <c r="Z2974" s="29">
        <v>3941.29</v>
      </c>
      <c r="AA2974" s="29">
        <v>2877.5</v>
      </c>
      <c r="AB2974" s="30">
        <v>-1063.79</v>
      </c>
      <c r="AC2974" s="32">
        <v>-0.26990909067843266</v>
      </c>
      <c r="AD2974" s="26">
        <v>29376</v>
      </c>
      <c r="AE2974" s="26">
        <v>27200</v>
      </c>
      <c r="AF2974" s="27">
        <v>-2176</v>
      </c>
      <c r="AG2974" s="33">
        <v>-7.407407407407407E-2</v>
      </c>
      <c r="AH2974" s="34">
        <v>323.89999999999998</v>
      </c>
      <c r="AI2974" s="34">
        <v>155.5</v>
      </c>
      <c r="AJ2974" s="34">
        <v>-168.39999999999998</v>
      </c>
      <c r="AK2974" s="32">
        <v>-0.5199135535659154</v>
      </c>
      <c r="AL2974" s="35">
        <v>44398.041666666664</v>
      </c>
      <c r="AM2974" s="16"/>
    </row>
    <row r="2975" spans="1:39" ht="41.25" hidden="1" x14ac:dyDescent="0.25">
      <c r="A2975" s="25" t="s">
        <v>571</v>
      </c>
      <c r="B2975" s="25" t="s">
        <v>1040</v>
      </c>
      <c r="C2975" s="39">
        <v>454140</v>
      </c>
      <c r="D2975" s="25" t="s">
        <v>3369</v>
      </c>
      <c r="E2975" s="25" t="s">
        <v>53</v>
      </c>
      <c r="F2975" s="25" t="s">
        <v>54</v>
      </c>
      <c r="G2975" s="25" t="s">
        <v>289</v>
      </c>
      <c r="H2975" s="25" t="s">
        <v>56</v>
      </c>
      <c r="I2975" s="25" t="s">
        <v>56</v>
      </c>
      <c r="J2975" s="25" t="s">
        <v>576</v>
      </c>
      <c r="K2975" s="25" t="s">
        <v>65</v>
      </c>
      <c r="L2975" s="25" t="s">
        <v>577</v>
      </c>
      <c r="M2975" s="25" t="s">
        <v>613</v>
      </c>
      <c r="N2975" s="26">
        <v>180494.28</v>
      </c>
      <c r="O2975" s="26">
        <v>125629.13</v>
      </c>
      <c r="P2975" s="27">
        <v>-54865.149999999994</v>
      </c>
      <c r="Q2975" s="28">
        <v>-0.30397168264833652</v>
      </c>
      <c r="R2975" s="29">
        <v>8213.5300000000007</v>
      </c>
      <c r="S2975" s="29">
        <v>13162.47</v>
      </c>
      <c r="T2975" s="30">
        <v>4948.9399999999987</v>
      </c>
      <c r="U2975" s="31">
        <v>0.60253508540176981</v>
      </c>
      <c r="V2975" s="26">
        <v>480.01</v>
      </c>
      <c r="W2975" s="26">
        <v>0</v>
      </c>
      <c r="X2975" s="27">
        <v>-480.01</v>
      </c>
      <c r="Y2975" s="28">
        <v>-1</v>
      </c>
      <c r="Z2975" s="29">
        <v>607.24</v>
      </c>
      <c r="AA2975" s="29">
        <v>0</v>
      </c>
      <c r="AB2975" s="30">
        <v>-607.24</v>
      </c>
      <c r="AC2975" s="32">
        <v>-1</v>
      </c>
      <c r="AD2975" s="26">
        <v>171193.5</v>
      </c>
      <c r="AE2975" s="26">
        <v>112466.66</v>
      </c>
      <c r="AF2975" s="27">
        <v>-58726.84</v>
      </c>
      <c r="AG2975" s="33">
        <v>-0.34304363191359483</v>
      </c>
      <c r="AH2975" s="34">
        <v>37</v>
      </c>
      <c r="AI2975" s="34">
        <v>33.5</v>
      </c>
      <c r="AJ2975" s="34">
        <v>-3.5</v>
      </c>
      <c r="AK2975" s="32">
        <v>-9.45945945945946E-2</v>
      </c>
      <c r="AL2975" s="35">
        <v>43732.041655092595</v>
      </c>
      <c r="AM2975" s="16"/>
    </row>
    <row r="2976" spans="1:39" ht="41.25" hidden="1" x14ac:dyDescent="0.25">
      <c r="A2976" s="25" t="s">
        <v>571</v>
      </c>
      <c r="B2976" s="25" t="s">
        <v>1040</v>
      </c>
      <c r="C2976" s="39">
        <v>454141</v>
      </c>
      <c r="D2976" s="25" t="s">
        <v>3371</v>
      </c>
      <c r="E2976" s="25" t="s">
        <v>53</v>
      </c>
      <c r="F2976" s="25" t="s">
        <v>54</v>
      </c>
      <c r="G2976" s="25" t="s">
        <v>289</v>
      </c>
      <c r="H2976" s="25" t="s">
        <v>56</v>
      </c>
      <c r="I2976" s="25" t="s">
        <v>56</v>
      </c>
      <c r="J2976" s="25" t="s">
        <v>576</v>
      </c>
      <c r="K2976" s="25" t="s">
        <v>65</v>
      </c>
      <c r="L2976" s="25" t="s">
        <v>577</v>
      </c>
      <c r="M2976" s="25" t="s">
        <v>613</v>
      </c>
      <c r="N2976" s="26">
        <v>494797.27</v>
      </c>
      <c r="O2976" s="26">
        <v>466980.83</v>
      </c>
      <c r="P2976" s="27">
        <v>-27816.440000000002</v>
      </c>
      <c r="Q2976" s="28">
        <v>-5.6217852616688851E-2</v>
      </c>
      <c r="R2976" s="29">
        <v>16289.47</v>
      </c>
      <c r="S2976" s="29">
        <v>48974.23</v>
      </c>
      <c r="T2976" s="30">
        <v>32684.760000000002</v>
      </c>
      <c r="U2976" s="31">
        <v>2.0064962211784669</v>
      </c>
      <c r="V2976" s="26">
        <v>2718.45</v>
      </c>
      <c r="W2976" s="26">
        <v>5224.72</v>
      </c>
      <c r="X2976" s="27">
        <v>2506.2700000000004</v>
      </c>
      <c r="Y2976" s="28">
        <v>0.92194816899336041</v>
      </c>
      <c r="Z2976" s="29">
        <v>1720.11</v>
      </c>
      <c r="AA2976" s="29">
        <v>2274.8000000000002</v>
      </c>
      <c r="AB2976" s="30">
        <v>554.69000000000028</v>
      </c>
      <c r="AC2976" s="32">
        <v>0.32247356273726696</v>
      </c>
      <c r="AD2976" s="26">
        <v>474069.24</v>
      </c>
      <c r="AE2976" s="26">
        <v>410507.08</v>
      </c>
      <c r="AF2976" s="27">
        <v>-63562.159999999974</v>
      </c>
      <c r="AG2976" s="33">
        <v>-0.13407779842455075</v>
      </c>
      <c r="AH2976" s="34">
        <v>134</v>
      </c>
      <c r="AI2976" s="34">
        <v>168</v>
      </c>
      <c r="AJ2976" s="34">
        <v>34</v>
      </c>
      <c r="AK2976" s="32">
        <v>0.2537313432835821</v>
      </c>
      <c r="AL2976" s="35">
        <v>43760.041655092595</v>
      </c>
      <c r="AM2976" s="16"/>
    </row>
    <row r="2977" spans="1:39" ht="24.75" hidden="1" x14ac:dyDescent="0.25">
      <c r="A2977" s="25" t="s">
        <v>571</v>
      </c>
      <c r="B2977" s="25" t="s">
        <v>1043</v>
      </c>
      <c r="C2977" s="39">
        <v>454144</v>
      </c>
      <c r="D2977" s="25" t="s">
        <v>3316</v>
      </c>
      <c r="E2977" s="25" t="s">
        <v>53</v>
      </c>
      <c r="F2977" s="25" t="s">
        <v>54</v>
      </c>
      <c r="G2977" s="25" t="s">
        <v>289</v>
      </c>
      <c r="H2977" s="17"/>
      <c r="I2977" s="17"/>
      <c r="J2977" s="25" t="s">
        <v>586</v>
      </c>
      <c r="K2977" s="25" t="s">
        <v>65</v>
      </c>
      <c r="L2977" s="25" t="s">
        <v>1045</v>
      </c>
      <c r="M2977" s="25" t="s">
        <v>67</v>
      </c>
      <c r="N2977" s="26">
        <v>92480.07</v>
      </c>
      <c r="O2977" s="26">
        <v>94949.99</v>
      </c>
      <c r="P2977" s="27">
        <v>2469.9199999999983</v>
      </c>
      <c r="Q2977" s="28">
        <v>2.6707592241225576E-2</v>
      </c>
      <c r="R2977" s="29">
        <v>13948.32</v>
      </c>
      <c r="S2977" s="29">
        <v>9583.16</v>
      </c>
      <c r="T2977" s="30">
        <v>-4365.16</v>
      </c>
      <c r="U2977" s="31">
        <v>-0.31295238422978539</v>
      </c>
      <c r="V2977" s="26">
        <v>53599.79</v>
      </c>
      <c r="W2977" s="26">
        <v>50916.160000000003</v>
      </c>
      <c r="X2977" s="27">
        <v>-2683.6299999999974</v>
      </c>
      <c r="Y2977" s="28">
        <v>-5.0067920042223997E-2</v>
      </c>
      <c r="Z2977" s="29">
        <v>1702.24</v>
      </c>
      <c r="AA2977" s="29">
        <v>1640</v>
      </c>
      <c r="AB2977" s="30">
        <v>-62.240000000000009</v>
      </c>
      <c r="AC2977" s="32">
        <v>-3.6563586803270987E-2</v>
      </c>
      <c r="AD2977" s="26">
        <v>23229.72</v>
      </c>
      <c r="AE2977" s="26">
        <v>31622.18</v>
      </c>
      <c r="AF2977" s="27">
        <v>8392.4599999999991</v>
      </c>
      <c r="AG2977" s="33">
        <v>0.36128115190368193</v>
      </c>
      <c r="AH2977" s="34">
        <v>177.99</v>
      </c>
      <c r="AI2977" s="34">
        <v>101.5</v>
      </c>
      <c r="AJ2977" s="34">
        <v>-76.490000000000009</v>
      </c>
      <c r="AK2977" s="32">
        <v>-0.4297432440024721</v>
      </c>
      <c r="AL2977" s="35">
        <v>43858.041655092595</v>
      </c>
      <c r="AM2977" s="16"/>
    </row>
    <row r="2978" spans="1:39" ht="33" hidden="1" x14ac:dyDescent="0.25">
      <c r="A2978" s="25" t="s">
        <v>571</v>
      </c>
      <c r="B2978" s="25" t="s">
        <v>1043</v>
      </c>
      <c r="C2978" s="39">
        <v>454145</v>
      </c>
      <c r="D2978" s="25" t="s">
        <v>3364</v>
      </c>
      <c r="E2978" s="25" t="s">
        <v>53</v>
      </c>
      <c r="F2978" s="25" t="s">
        <v>54</v>
      </c>
      <c r="G2978" s="25" t="s">
        <v>289</v>
      </c>
      <c r="H2978" s="17"/>
      <c r="I2978" s="17"/>
      <c r="J2978" s="25" t="s">
        <v>586</v>
      </c>
      <c r="K2978" s="25" t="s">
        <v>65</v>
      </c>
      <c r="L2978" s="25" t="s">
        <v>1045</v>
      </c>
      <c r="M2978" s="25" t="s">
        <v>67</v>
      </c>
      <c r="N2978" s="26">
        <v>105660.60204500001</v>
      </c>
      <c r="O2978" s="26">
        <v>85658.07</v>
      </c>
      <c r="P2978" s="27">
        <v>-20002.532045</v>
      </c>
      <c r="Q2978" s="28">
        <v>-0.18930927571736797</v>
      </c>
      <c r="R2978" s="29">
        <v>15551.15877</v>
      </c>
      <c r="S2978" s="29">
        <v>14109.32</v>
      </c>
      <c r="T2978" s="30">
        <v>-1441.8387700000003</v>
      </c>
      <c r="U2978" s="31">
        <v>-9.2715841393213441E-2</v>
      </c>
      <c r="V2978" s="26">
        <v>57094.278619999997</v>
      </c>
      <c r="W2978" s="26">
        <v>51378.31</v>
      </c>
      <c r="X2978" s="27">
        <v>-5715.9686199999996</v>
      </c>
      <c r="Y2978" s="28">
        <v>-0.10011456065578012</v>
      </c>
      <c r="Z2978" s="29">
        <v>6134.8454000000002</v>
      </c>
      <c r="AA2978" s="29">
        <v>1861</v>
      </c>
      <c r="AB2978" s="30">
        <v>-4273.8454000000002</v>
      </c>
      <c r="AC2978" s="32">
        <v>-0.69665087240829249</v>
      </c>
      <c r="AD2978" s="26">
        <v>15387.606599999999</v>
      </c>
      <c r="AE2978" s="26">
        <v>15820.41</v>
      </c>
      <c r="AF2978" s="27">
        <v>432.80340000000069</v>
      </c>
      <c r="AG2978" s="33">
        <v>2.8126752343668619E-2</v>
      </c>
      <c r="AH2978" s="34">
        <v>244</v>
      </c>
      <c r="AI2978" s="34">
        <v>149</v>
      </c>
      <c r="AJ2978" s="34">
        <v>-95</v>
      </c>
      <c r="AK2978" s="32">
        <v>-0.38934426229508196</v>
      </c>
      <c r="AL2978" s="35">
        <v>43896.041655092595</v>
      </c>
      <c r="AM2978" s="16"/>
    </row>
    <row r="2979" spans="1:39" ht="33" hidden="1" x14ac:dyDescent="0.25">
      <c r="A2979" s="25" t="s">
        <v>571</v>
      </c>
      <c r="B2979" s="25" t="s">
        <v>1043</v>
      </c>
      <c r="C2979" s="39">
        <v>454148</v>
      </c>
      <c r="D2979" s="25" t="s">
        <v>3389</v>
      </c>
      <c r="E2979" s="25" t="s">
        <v>53</v>
      </c>
      <c r="F2979" s="25" t="s">
        <v>54</v>
      </c>
      <c r="G2979" s="25" t="s">
        <v>289</v>
      </c>
      <c r="H2979" s="17"/>
      <c r="I2979" s="17"/>
      <c r="J2979" s="25" t="s">
        <v>586</v>
      </c>
      <c r="K2979" s="25" t="s">
        <v>65</v>
      </c>
      <c r="L2979" s="25" t="s">
        <v>1045</v>
      </c>
      <c r="M2979" s="25" t="s">
        <v>67</v>
      </c>
      <c r="N2979" s="26">
        <v>162300.68</v>
      </c>
      <c r="O2979" s="26">
        <v>135114.29999999999</v>
      </c>
      <c r="P2979" s="27">
        <v>-27186.380000000005</v>
      </c>
      <c r="Q2979" s="28">
        <v>-0.16750626060223534</v>
      </c>
      <c r="R2979" s="29">
        <v>18587.310000000001</v>
      </c>
      <c r="S2979" s="29">
        <v>18981.66</v>
      </c>
      <c r="T2979" s="30">
        <v>394.34999999999854</v>
      </c>
      <c r="U2979" s="31">
        <v>2.1216087750190776E-2</v>
      </c>
      <c r="V2979" s="26">
        <v>88389.91</v>
      </c>
      <c r="W2979" s="26">
        <v>95546.11</v>
      </c>
      <c r="X2979" s="27">
        <v>7156.1999999999971</v>
      </c>
      <c r="Y2979" s="28">
        <v>8.0961729681589184E-2</v>
      </c>
      <c r="Z2979" s="29">
        <v>2465.02</v>
      </c>
      <c r="AA2979" s="29">
        <v>4728.09</v>
      </c>
      <c r="AB2979" s="30">
        <v>2263.0700000000002</v>
      </c>
      <c r="AC2979" s="32">
        <v>0.91807368702890857</v>
      </c>
      <c r="AD2979" s="26">
        <v>52858.44</v>
      </c>
      <c r="AE2979" s="26">
        <v>15858.44</v>
      </c>
      <c r="AF2979" s="27">
        <v>-37000</v>
      </c>
      <c r="AG2979" s="33">
        <v>-0.69998282204317797</v>
      </c>
      <c r="AH2979" s="34">
        <v>139</v>
      </c>
      <c r="AI2979" s="34">
        <v>169</v>
      </c>
      <c r="AJ2979" s="34">
        <v>30</v>
      </c>
      <c r="AK2979" s="32">
        <v>0.21582733812949639</v>
      </c>
      <c r="AL2979" s="35">
        <v>44029.041666666664</v>
      </c>
      <c r="AM2979" s="16"/>
    </row>
    <row r="2980" spans="1:39" ht="41.25" hidden="1" x14ac:dyDescent="0.25">
      <c r="A2980" s="25" t="s">
        <v>571</v>
      </c>
      <c r="B2980" s="25" t="s">
        <v>1043</v>
      </c>
      <c r="C2980" s="39">
        <v>454151</v>
      </c>
      <c r="D2980" s="25" t="s">
        <v>3297</v>
      </c>
      <c r="E2980" s="25" t="s">
        <v>53</v>
      </c>
      <c r="F2980" s="25" t="s">
        <v>54</v>
      </c>
      <c r="G2980" s="25" t="s">
        <v>289</v>
      </c>
      <c r="H2980" s="17"/>
      <c r="I2980" s="17"/>
      <c r="J2980" s="25" t="s">
        <v>586</v>
      </c>
      <c r="K2980" s="25" t="s">
        <v>65</v>
      </c>
      <c r="L2980" s="25" t="s">
        <v>1045</v>
      </c>
      <c r="M2980" s="25" t="s">
        <v>67</v>
      </c>
      <c r="N2980" s="26">
        <v>94739.66</v>
      </c>
      <c r="O2980" s="26">
        <v>97887.84</v>
      </c>
      <c r="P2980" s="27">
        <v>3148.179999999993</v>
      </c>
      <c r="Q2980" s="28">
        <v>3.322980048693433E-2</v>
      </c>
      <c r="R2980" s="29">
        <v>13276.46</v>
      </c>
      <c r="S2980" s="29">
        <v>16558.939999999999</v>
      </c>
      <c r="T2980" s="30">
        <v>3282.4799999999996</v>
      </c>
      <c r="U2980" s="31">
        <v>0.24724060479977342</v>
      </c>
      <c r="V2980" s="26">
        <v>53723.18</v>
      </c>
      <c r="W2980" s="26">
        <v>55144.77</v>
      </c>
      <c r="X2980" s="27">
        <v>1421.5899999999965</v>
      </c>
      <c r="Y2980" s="28">
        <v>2.646138966457303E-2</v>
      </c>
      <c r="Z2980" s="29">
        <v>1257.3399999999999</v>
      </c>
      <c r="AA2980" s="29">
        <v>2024</v>
      </c>
      <c r="AB2980" s="30">
        <v>766.66000000000008</v>
      </c>
      <c r="AC2980" s="32">
        <v>0.60974756231409177</v>
      </c>
      <c r="AD2980" s="26">
        <v>26482.68</v>
      </c>
      <c r="AE2980" s="26">
        <v>23094.2</v>
      </c>
      <c r="AF2980" s="27">
        <v>-3388.4799999999996</v>
      </c>
      <c r="AG2980" s="33">
        <v>-0.12795079652059382</v>
      </c>
      <c r="AH2980" s="34">
        <v>92</v>
      </c>
      <c r="AI2980" s="34">
        <v>156</v>
      </c>
      <c r="AJ2980" s="34">
        <v>64</v>
      </c>
      <c r="AK2980" s="32">
        <v>0.69565217391304346</v>
      </c>
      <c r="AL2980" s="35">
        <v>43867.041655092595</v>
      </c>
      <c r="AM2980" s="16"/>
    </row>
    <row r="2981" spans="1:39" ht="90.75" hidden="1" x14ac:dyDescent="0.25">
      <c r="A2981" s="25" t="s">
        <v>571</v>
      </c>
      <c r="B2981" s="25" t="s">
        <v>1043</v>
      </c>
      <c r="C2981" s="39">
        <v>454162</v>
      </c>
      <c r="D2981" s="25" t="s">
        <v>3301</v>
      </c>
      <c r="E2981" s="25" t="s">
        <v>53</v>
      </c>
      <c r="F2981" s="25" t="s">
        <v>54</v>
      </c>
      <c r="G2981" s="25" t="s">
        <v>289</v>
      </c>
      <c r="H2981" s="25" t="s">
        <v>56</v>
      </c>
      <c r="I2981" s="25" t="s">
        <v>56</v>
      </c>
      <c r="J2981" s="25" t="s">
        <v>64</v>
      </c>
      <c r="K2981" s="25" t="s">
        <v>65</v>
      </c>
      <c r="L2981" s="25" t="s">
        <v>1045</v>
      </c>
      <c r="M2981" s="25" t="s">
        <v>574</v>
      </c>
      <c r="N2981" s="26">
        <v>6457.55</v>
      </c>
      <c r="O2981" s="26">
        <v>4175.25</v>
      </c>
      <c r="P2981" s="27">
        <v>-2282.3000000000002</v>
      </c>
      <c r="Q2981" s="28">
        <v>-0.35343125488768962</v>
      </c>
      <c r="R2981" s="29">
        <v>2600.62</v>
      </c>
      <c r="S2981" s="29">
        <v>328.16</v>
      </c>
      <c r="T2981" s="30">
        <v>-2272.46</v>
      </c>
      <c r="U2981" s="31">
        <v>-0.87381470572401976</v>
      </c>
      <c r="V2981" s="26">
        <v>1711.33</v>
      </c>
      <c r="W2981" s="26">
        <v>1954.56</v>
      </c>
      <c r="X2981" s="27">
        <v>243.23000000000002</v>
      </c>
      <c r="Y2981" s="28">
        <v>0.14212922113210194</v>
      </c>
      <c r="Z2981" s="29">
        <v>201.6</v>
      </c>
      <c r="AA2981" s="29">
        <v>0</v>
      </c>
      <c r="AB2981" s="30">
        <v>-201.6</v>
      </c>
      <c r="AC2981" s="32">
        <v>-1</v>
      </c>
      <c r="AD2981" s="26">
        <v>1944</v>
      </c>
      <c r="AE2981" s="26">
        <v>1892.53</v>
      </c>
      <c r="AF2981" s="27">
        <v>-51.470000000000027</v>
      </c>
      <c r="AG2981" s="33">
        <v>-2.6476337448559685E-2</v>
      </c>
      <c r="AH2981" s="34">
        <v>14.939999999999998</v>
      </c>
      <c r="AI2981" s="34">
        <v>7.1999999999999993</v>
      </c>
      <c r="AJ2981" s="34">
        <v>-7.7399999999999984</v>
      </c>
      <c r="AK2981" s="32">
        <v>-0.51807228915662651</v>
      </c>
      <c r="AL2981" s="35">
        <v>43844.041655092595</v>
      </c>
      <c r="AM2981" s="16"/>
    </row>
    <row r="2982" spans="1:39" ht="49.5" hidden="1" x14ac:dyDescent="0.25">
      <c r="A2982" s="25" t="s">
        <v>571</v>
      </c>
      <c r="B2982" s="25" t="s">
        <v>1040</v>
      </c>
      <c r="C2982" s="39">
        <v>454204</v>
      </c>
      <c r="D2982" s="25" t="s">
        <v>3344</v>
      </c>
      <c r="E2982" s="25" t="s">
        <v>53</v>
      </c>
      <c r="F2982" s="25" t="s">
        <v>54</v>
      </c>
      <c r="G2982" s="25" t="s">
        <v>289</v>
      </c>
      <c r="H2982" s="17"/>
      <c r="I2982" s="17"/>
      <c r="J2982" s="25" t="s">
        <v>145</v>
      </c>
      <c r="K2982" s="25" t="s">
        <v>65</v>
      </c>
      <c r="L2982" s="25" t="s">
        <v>146</v>
      </c>
      <c r="M2982" s="25" t="s">
        <v>639</v>
      </c>
      <c r="N2982" s="26">
        <v>43402.7</v>
      </c>
      <c r="O2982" s="26">
        <v>27837.48</v>
      </c>
      <c r="P2982" s="27">
        <v>-15565.219999999998</v>
      </c>
      <c r="Q2982" s="28">
        <v>-0.3586233114529741</v>
      </c>
      <c r="R2982" s="29">
        <v>27530.9</v>
      </c>
      <c r="S2982" s="29">
        <v>16619.919999999998</v>
      </c>
      <c r="T2982" s="30">
        <v>-10910.980000000003</v>
      </c>
      <c r="U2982" s="31">
        <v>-0.39631759223272767</v>
      </c>
      <c r="V2982" s="26">
        <v>9062.91</v>
      </c>
      <c r="W2982" s="26">
        <v>6769.56</v>
      </c>
      <c r="X2982" s="27">
        <v>-2293.3499999999995</v>
      </c>
      <c r="Y2982" s="28">
        <v>-0.25304786211051411</v>
      </c>
      <c r="Z2982" s="29">
        <v>4490.3500000000004</v>
      </c>
      <c r="AA2982" s="29">
        <v>3568</v>
      </c>
      <c r="AB2982" s="30">
        <v>-922.35000000000036</v>
      </c>
      <c r="AC2982" s="32">
        <v>-0.20540715089024247</v>
      </c>
      <c r="AD2982" s="26">
        <v>2318.54</v>
      </c>
      <c r="AE2982" s="26">
        <v>880</v>
      </c>
      <c r="AF2982" s="27">
        <v>-1438.54</v>
      </c>
      <c r="AG2982" s="33">
        <v>-0.62045080093507121</v>
      </c>
      <c r="AH2982" s="34">
        <v>259.14</v>
      </c>
      <c r="AI2982" s="34">
        <v>188.5</v>
      </c>
      <c r="AJ2982" s="34">
        <v>-70.639999999999986</v>
      </c>
      <c r="AK2982" s="32">
        <v>-0.27259396465231145</v>
      </c>
      <c r="AL2982" s="35">
        <v>43788.041655092595</v>
      </c>
      <c r="AM2982" s="16"/>
    </row>
    <row r="2983" spans="1:39" ht="74.25" hidden="1" x14ac:dyDescent="0.25">
      <c r="A2983" s="25" t="s">
        <v>571</v>
      </c>
      <c r="B2983" s="25" t="s">
        <v>51</v>
      </c>
      <c r="C2983" s="39">
        <v>454205</v>
      </c>
      <c r="D2983" s="25" t="s">
        <v>3541</v>
      </c>
      <c r="E2983" s="25" t="s">
        <v>53</v>
      </c>
      <c r="F2983" s="25" t="s">
        <v>54</v>
      </c>
      <c r="G2983" s="25" t="s">
        <v>79</v>
      </c>
      <c r="H2983" s="25" t="s">
        <v>56</v>
      </c>
      <c r="I2983" s="25" t="s">
        <v>56</v>
      </c>
      <c r="J2983" s="25" t="s">
        <v>1159</v>
      </c>
      <c r="K2983" s="25" t="s">
        <v>65</v>
      </c>
      <c r="L2983" s="25" t="s">
        <v>1247</v>
      </c>
      <c r="M2983" s="25" t="s">
        <v>596</v>
      </c>
      <c r="N2983" s="26">
        <v>333250.49</v>
      </c>
      <c r="O2983" s="26">
        <v>354264.57</v>
      </c>
      <c r="P2983" s="27">
        <v>21014.080000000016</v>
      </c>
      <c r="Q2983" s="28">
        <v>6.3057911782815432E-2</v>
      </c>
      <c r="R2983" s="29">
        <v>4469.1499999999996</v>
      </c>
      <c r="S2983" s="29">
        <v>31695.87</v>
      </c>
      <c r="T2983" s="30">
        <v>27226.720000000001</v>
      </c>
      <c r="U2983" s="31">
        <v>6.0921472763277142</v>
      </c>
      <c r="V2983" s="26">
        <v>94453.75</v>
      </c>
      <c r="W2983" s="26">
        <v>98238.94</v>
      </c>
      <c r="X2983" s="27">
        <v>3785.1900000000023</v>
      </c>
      <c r="Y2983" s="28">
        <v>4.0074533832695922E-2</v>
      </c>
      <c r="Z2983" s="29">
        <v>176.03</v>
      </c>
      <c r="AA2983" s="29">
        <v>0</v>
      </c>
      <c r="AB2983" s="30">
        <v>-176.03</v>
      </c>
      <c r="AC2983" s="32">
        <v>-1</v>
      </c>
      <c r="AD2983" s="26">
        <v>234151.56</v>
      </c>
      <c r="AE2983" s="26">
        <v>221482.63</v>
      </c>
      <c r="AF2983" s="27">
        <v>-12668.929999999993</v>
      </c>
      <c r="AG2983" s="33">
        <v>-5.4105682661264323E-2</v>
      </c>
      <c r="AH2983" s="34">
        <v>5.4099999999999966</v>
      </c>
      <c r="AI2983" s="34">
        <v>10</v>
      </c>
      <c r="AJ2983" s="34">
        <v>4.5900000000000034</v>
      </c>
      <c r="AK2983" s="32">
        <v>0.84842883548983483</v>
      </c>
      <c r="AL2983" s="35">
        <v>44315</v>
      </c>
      <c r="AM2983" s="16"/>
    </row>
    <row r="2984" spans="1:39" ht="57.75" hidden="1" x14ac:dyDescent="0.25">
      <c r="A2984" s="25" t="s">
        <v>571</v>
      </c>
      <c r="B2984" s="25" t="s">
        <v>1043</v>
      </c>
      <c r="C2984" s="39">
        <v>454225</v>
      </c>
      <c r="D2984" s="25" t="s">
        <v>3300</v>
      </c>
      <c r="E2984" s="25" t="s">
        <v>53</v>
      </c>
      <c r="F2984" s="25" t="s">
        <v>54</v>
      </c>
      <c r="G2984" s="25" t="s">
        <v>289</v>
      </c>
      <c r="H2984" s="25" t="s">
        <v>56</v>
      </c>
      <c r="I2984" s="25" t="s">
        <v>56</v>
      </c>
      <c r="J2984" s="25" t="s">
        <v>3564</v>
      </c>
      <c r="K2984" s="25" t="s">
        <v>65</v>
      </c>
      <c r="L2984" s="25" t="s">
        <v>1045</v>
      </c>
      <c r="M2984" s="25" t="s">
        <v>582</v>
      </c>
      <c r="N2984" s="26">
        <v>89030.29</v>
      </c>
      <c r="O2984" s="26">
        <v>95669.33</v>
      </c>
      <c r="P2984" s="27">
        <v>6639.0400000000081</v>
      </c>
      <c r="Q2984" s="28">
        <v>7.4570575924216453E-2</v>
      </c>
      <c r="R2984" s="29">
        <v>10417.219999999999</v>
      </c>
      <c r="S2984" s="29">
        <v>17899.25</v>
      </c>
      <c r="T2984" s="30">
        <v>7482.0300000000007</v>
      </c>
      <c r="U2984" s="31">
        <v>0.71823672726504784</v>
      </c>
      <c r="V2984" s="26">
        <v>2237.21</v>
      </c>
      <c r="W2984" s="26">
        <v>718.01</v>
      </c>
      <c r="X2984" s="27">
        <v>-1519.2</v>
      </c>
      <c r="Y2984" s="28">
        <v>-0.67906007929519363</v>
      </c>
      <c r="Z2984" s="29">
        <v>817.86</v>
      </c>
      <c r="AA2984" s="29">
        <v>1137.79</v>
      </c>
      <c r="AB2984" s="30">
        <v>319.92999999999995</v>
      </c>
      <c r="AC2984" s="32">
        <v>0.3911794194605433</v>
      </c>
      <c r="AD2984" s="26">
        <v>75558</v>
      </c>
      <c r="AE2984" s="26">
        <v>75558</v>
      </c>
      <c r="AF2984" s="27">
        <v>0</v>
      </c>
      <c r="AG2984" s="33">
        <v>0</v>
      </c>
      <c r="AH2984" s="34">
        <v>61.919999999999987</v>
      </c>
      <c r="AI2984" s="34">
        <v>44.5</v>
      </c>
      <c r="AJ2984" s="34">
        <v>-17.419999999999987</v>
      </c>
      <c r="AK2984" s="32">
        <v>-0.28133074935400504</v>
      </c>
      <c r="AL2984" s="35">
        <v>44181.041666666664</v>
      </c>
      <c r="AM2984" s="16"/>
    </row>
    <row r="2985" spans="1:39" ht="74.25" hidden="1" x14ac:dyDescent="0.25">
      <c r="A2985" s="25" t="s">
        <v>571</v>
      </c>
      <c r="B2985" s="25" t="s">
        <v>1040</v>
      </c>
      <c r="C2985" s="39">
        <v>454226</v>
      </c>
      <c r="D2985" s="25" t="s">
        <v>3391</v>
      </c>
      <c r="E2985" s="25" t="s">
        <v>53</v>
      </c>
      <c r="F2985" s="25" t="s">
        <v>54</v>
      </c>
      <c r="G2985" s="25" t="s">
        <v>289</v>
      </c>
      <c r="H2985" s="17"/>
      <c r="I2985" s="17"/>
      <c r="J2985" s="25" t="s">
        <v>357</v>
      </c>
      <c r="K2985" s="25" t="s">
        <v>65</v>
      </c>
      <c r="L2985" s="25" t="s">
        <v>357</v>
      </c>
      <c r="M2985" s="25" t="s">
        <v>67</v>
      </c>
      <c r="N2985" s="26">
        <v>80062.080000000002</v>
      </c>
      <c r="O2985" s="26">
        <v>237238.38</v>
      </c>
      <c r="P2985" s="27">
        <v>157176.29999999999</v>
      </c>
      <c r="Q2985" s="28">
        <v>1.9631803220700734</v>
      </c>
      <c r="R2985" s="29">
        <v>3215.16</v>
      </c>
      <c r="S2985" s="29">
        <v>7946.65</v>
      </c>
      <c r="T2985" s="30">
        <v>4731.49</v>
      </c>
      <c r="U2985" s="31">
        <v>1.4716188307891365</v>
      </c>
      <c r="V2985" s="26">
        <v>0</v>
      </c>
      <c r="W2985" s="26">
        <v>11361.84</v>
      </c>
      <c r="X2985" s="27">
        <v>11361.84</v>
      </c>
      <c r="Y2985" s="18"/>
      <c r="Z2985" s="29">
        <v>330</v>
      </c>
      <c r="AA2985" s="29">
        <v>0</v>
      </c>
      <c r="AB2985" s="30">
        <v>-330</v>
      </c>
      <c r="AC2985" s="32">
        <v>-1</v>
      </c>
      <c r="AD2985" s="26">
        <v>76516.92</v>
      </c>
      <c r="AE2985" s="26">
        <v>63175.07</v>
      </c>
      <c r="AF2985" s="27">
        <v>-13341.849999999999</v>
      </c>
      <c r="AG2985" s="33">
        <v>-0.17436470260433901</v>
      </c>
      <c r="AH2985" s="34">
        <v>70</v>
      </c>
      <c r="AI2985" s="34">
        <v>36.75</v>
      </c>
      <c r="AJ2985" s="34">
        <v>-33.25</v>
      </c>
      <c r="AK2985" s="32">
        <v>-0.47499999999999998</v>
      </c>
      <c r="AL2985" s="35">
        <v>43748.041655092595</v>
      </c>
      <c r="AM2985" s="16"/>
    </row>
    <row r="2986" spans="1:39" ht="24.75" hidden="1" x14ac:dyDescent="0.25">
      <c r="A2986" s="25" t="s">
        <v>571</v>
      </c>
      <c r="B2986" s="25" t="s">
        <v>1040</v>
      </c>
      <c r="C2986" s="39">
        <v>454229</v>
      </c>
      <c r="D2986" s="25" t="s">
        <v>3296</v>
      </c>
      <c r="E2986" s="25" t="s">
        <v>53</v>
      </c>
      <c r="F2986" s="25" t="s">
        <v>54</v>
      </c>
      <c r="G2986" s="25" t="s">
        <v>289</v>
      </c>
      <c r="H2986" s="17"/>
      <c r="I2986" s="17"/>
      <c r="J2986" s="25" t="s">
        <v>586</v>
      </c>
      <c r="K2986" s="25" t="s">
        <v>65</v>
      </c>
      <c r="L2986" s="25" t="s">
        <v>71</v>
      </c>
      <c r="M2986" s="25" t="s">
        <v>67</v>
      </c>
      <c r="N2986" s="26">
        <v>8326.44</v>
      </c>
      <c r="O2986" s="26">
        <v>7547.23</v>
      </c>
      <c r="P2986" s="27">
        <v>-779.21000000000095</v>
      </c>
      <c r="Q2986" s="28">
        <v>-9.3582611536262905E-2</v>
      </c>
      <c r="R2986" s="29">
        <v>7996.44</v>
      </c>
      <c r="S2986" s="29">
        <v>5878.9</v>
      </c>
      <c r="T2986" s="30">
        <v>-2117.54</v>
      </c>
      <c r="U2986" s="31">
        <v>-0.26481034060156772</v>
      </c>
      <c r="V2986" s="26">
        <v>0</v>
      </c>
      <c r="W2986" s="26">
        <v>0</v>
      </c>
      <c r="X2986" s="27">
        <v>0</v>
      </c>
      <c r="Y2986" s="18"/>
      <c r="Z2986" s="29">
        <v>330</v>
      </c>
      <c r="AA2986" s="29">
        <v>436.5</v>
      </c>
      <c r="AB2986" s="30">
        <v>106.5</v>
      </c>
      <c r="AC2986" s="32">
        <v>0.32272727272727275</v>
      </c>
      <c r="AD2986" s="26">
        <v>0</v>
      </c>
      <c r="AE2986" s="26">
        <v>0</v>
      </c>
      <c r="AF2986" s="27">
        <v>0</v>
      </c>
      <c r="AG2986" s="18"/>
      <c r="AH2986" s="34">
        <v>40</v>
      </c>
      <c r="AI2986" s="34">
        <v>38</v>
      </c>
      <c r="AJ2986" s="34">
        <v>-2</v>
      </c>
      <c r="AK2986" s="32">
        <v>-0.05</v>
      </c>
      <c r="AL2986" s="35">
        <v>43749.041655092595</v>
      </c>
      <c r="AM2986" s="16"/>
    </row>
    <row r="2987" spans="1:39" ht="66" hidden="1" x14ac:dyDescent="0.25">
      <c r="A2987" s="25" t="s">
        <v>571</v>
      </c>
      <c r="B2987" s="25" t="s">
        <v>51</v>
      </c>
      <c r="C2987" s="39">
        <v>454235</v>
      </c>
      <c r="D2987" s="25" t="s">
        <v>3277</v>
      </c>
      <c r="E2987" s="25" t="s">
        <v>53</v>
      </c>
      <c r="F2987" s="25" t="s">
        <v>54</v>
      </c>
      <c r="G2987" s="25" t="s">
        <v>289</v>
      </c>
      <c r="H2987" s="25" t="s">
        <v>56</v>
      </c>
      <c r="I2987" s="25" t="s">
        <v>56</v>
      </c>
      <c r="J2987" s="25" t="s">
        <v>576</v>
      </c>
      <c r="K2987" s="25" t="s">
        <v>58</v>
      </c>
      <c r="L2987" s="25" t="s">
        <v>595</v>
      </c>
      <c r="M2987" s="25" t="s">
        <v>596</v>
      </c>
      <c r="N2987" s="26">
        <v>253294.18</v>
      </c>
      <c r="O2987" s="26">
        <v>559614.30000000005</v>
      </c>
      <c r="P2987" s="27">
        <v>306320.12000000005</v>
      </c>
      <c r="Q2987" s="28">
        <v>1.2093452759159333</v>
      </c>
      <c r="R2987" s="29">
        <v>57562.52</v>
      </c>
      <c r="S2987" s="29">
        <v>38102.269999999997</v>
      </c>
      <c r="T2987" s="30">
        <v>-19460.25</v>
      </c>
      <c r="U2987" s="31">
        <v>-0.33807154377535942</v>
      </c>
      <c r="V2987" s="26">
        <v>110521.52</v>
      </c>
      <c r="W2987" s="26">
        <v>122815.43</v>
      </c>
      <c r="X2987" s="27">
        <v>12293.909999999989</v>
      </c>
      <c r="Y2987" s="28">
        <v>0.11123544084446169</v>
      </c>
      <c r="Z2987" s="29">
        <v>8625.7199999999993</v>
      </c>
      <c r="AA2987" s="29">
        <v>0</v>
      </c>
      <c r="AB2987" s="30">
        <v>-8625.7199999999993</v>
      </c>
      <c r="AC2987" s="32">
        <v>-1</v>
      </c>
      <c r="AD2987" s="26">
        <v>76584.42</v>
      </c>
      <c r="AE2987" s="26">
        <v>398696.6</v>
      </c>
      <c r="AF2987" s="27">
        <v>322112.18</v>
      </c>
      <c r="AG2987" s="33">
        <v>4.2059753145613694</v>
      </c>
      <c r="AH2987" s="34">
        <v>815.56</v>
      </c>
      <c r="AI2987" s="34">
        <v>2</v>
      </c>
      <c r="AJ2987" s="34">
        <v>-813.56</v>
      </c>
      <c r="AK2987" s="32">
        <v>-0.99754769728775317</v>
      </c>
      <c r="AL2987" s="35">
        <v>44232.041666666664</v>
      </c>
      <c r="AM2987" s="16"/>
    </row>
    <row r="2988" spans="1:39" ht="57.75" hidden="1" x14ac:dyDescent="0.25">
      <c r="A2988" s="25" t="s">
        <v>571</v>
      </c>
      <c r="B2988" s="25" t="s">
        <v>1040</v>
      </c>
      <c r="C2988" s="39">
        <v>454238</v>
      </c>
      <c r="D2988" s="25" t="s">
        <v>3257</v>
      </c>
      <c r="E2988" s="25" t="s">
        <v>53</v>
      </c>
      <c r="F2988" s="25" t="s">
        <v>63</v>
      </c>
      <c r="G2988" s="25" t="s">
        <v>56</v>
      </c>
      <c r="H2988" s="17"/>
      <c r="I2988" s="17"/>
      <c r="J2988" s="25" t="s">
        <v>576</v>
      </c>
      <c r="K2988" s="25" t="s">
        <v>65</v>
      </c>
      <c r="L2988" s="25" t="s">
        <v>577</v>
      </c>
      <c r="M2988" s="25" t="s">
        <v>127</v>
      </c>
      <c r="N2988" s="26">
        <v>0</v>
      </c>
      <c r="O2988" s="26">
        <v>0</v>
      </c>
      <c r="P2988" s="27">
        <v>0</v>
      </c>
      <c r="Q2988" s="18"/>
      <c r="R2988" s="29">
        <v>0</v>
      </c>
      <c r="S2988" s="29">
        <v>0</v>
      </c>
      <c r="T2988" s="30">
        <v>0</v>
      </c>
      <c r="U2988" s="19"/>
      <c r="V2988" s="26">
        <v>0</v>
      </c>
      <c r="W2988" s="26">
        <v>0</v>
      </c>
      <c r="X2988" s="27">
        <v>0</v>
      </c>
      <c r="Y2988" s="18"/>
      <c r="Z2988" s="29">
        <v>0</v>
      </c>
      <c r="AA2988" s="29">
        <v>0</v>
      </c>
      <c r="AB2988" s="30">
        <v>0</v>
      </c>
      <c r="AC2988" s="19"/>
      <c r="AD2988" s="26">
        <v>0</v>
      </c>
      <c r="AE2988" s="26">
        <v>0</v>
      </c>
      <c r="AF2988" s="27">
        <v>0</v>
      </c>
      <c r="AG2988" s="18"/>
      <c r="AH2988" s="34">
        <v>0</v>
      </c>
      <c r="AI2988" s="34">
        <v>0</v>
      </c>
      <c r="AJ2988" s="34">
        <v>0</v>
      </c>
      <c r="AK2988" s="19"/>
      <c r="AL2988" s="35">
        <v>44172.041666666664</v>
      </c>
      <c r="AM2988" s="16"/>
    </row>
    <row r="2989" spans="1:39" ht="57.75" hidden="1" x14ac:dyDescent="0.25">
      <c r="A2989" s="25" t="s">
        <v>571</v>
      </c>
      <c r="B2989" s="25" t="s">
        <v>1040</v>
      </c>
      <c r="C2989" s="39">
        <v>454239</v>
      </c>
      <c r="D2989" s="25" t="s">
        <v>3299</v>
      </c>
      <c r="E2989" s="25" t="s">
        <v>53</v>
      </c>
      <c r="F2989" s="25" t="s">
        <v>63</v>
      </c>
      <c r="G2989" s="25" t="s">
        <v>56</v>
      </c>
      <c r="H2989" s="17"/>
      <c r="I2989" s="17"/>
      <c r="J2989" s="25" t="s">
        <v>145</v>
      </c>
      <c r="K2989" s="25" t="s">
        <v>65</v>
      </c>
      <c r="L2989" s="25" t="s">
        <v>146</v>
      </c>
      <c r="M2989" s="25" t="s">
        <v>127</v>
      </c>
      <c r="N2989" s="26">
        <v>0</v>
      </c>
      <c r="O2989" s="26">
        <v>0</v>
      </c>
      <c r="P2989" s="27">
        <v>0</v>
      </c>
      <c r="Q2989" s="18"/>
      <c r="R2989" s="29">
        <v>0</v>
      </c>
      <c r="S2989" s="29">
        <v>0</v>
      </c>
      <c r="T2989" s="30">
        <v>0</v>
      </c>
      <c r="U2989" s="19"/>
      <c r="V2989" s="26">
        <v>0</v>
      </c>
      <c r="W2989" s="26">
        <v>0</v>
      </c>
      <c r="X2989" s="27">
        <v>0</v>
      </c>
      <c r="Y2989" s="18"/>
      <c r="Z2989" s="29">
        <v>0</v>
      </c>
      <c r="AA2989" s="29">
        <v>0</v>
      </c>
      <c r="AB2989" s="30">
        <v>0</v>
      </c>
      <c r="AC2989" s="19"/>
      <c r="AD2989" s="26">
        <v>0</v>
      </c>
      <c r="AE2989" s="26">
        <v>0</v>
      </c>
      <c r="AF2989" s="27">
        <v>0</v>
      </c>
      <c r="AG2989" s="18"/>
      <c r="AH2989" s="34">
        <v>0</v>
      </c>
      <c r="AI2989" s="34">
        <v>0</v>
      </c>
      <c r="AJ2989" s="34">
        <v>0</v>
      </c>
      <c r="AK2989" s="19"/>
      <c r="AL2989" s="35">
        <v>44172.041666666664</v>
      </c>
      <c r="AM2989" s="16"/>
    </row>
    <row r="2990" spans="1:39" ht="49.5" hidden="1" x14ac:dyDescent="0.25">
      <c r="A2990" s="25" t="s">
        <v>571</v>
      </c>
      <c r="B2990" s="25" t="s">
        <v>1043</v>
      </c>
      <c r="C2990" s="39">
        <v>454242</v>
      </c>
      <c r="D2990" s="25" t="s">
        <v>3291</v>
      </c>
      <c r="E2990" s="25" t="s">
        <v>53</v>
      </c>
      <c r="F2990" s="25" t="s">
        <v>54</v>
      </c>
      <c r="G2990" s="25" t="s">
        <v>289</v>
      </c>
      <c r="H2990" s="25" t="s">
        <v>56</v>
      </c>
      <c r="I2990" s="25" t="s">
        <v>56</v>
      </c>
      <c r="J2990" s="25" t="s">
        <v>586</v>
      </c>
      <c r="K2990" s="25" t="s">
        <v>65</v>
      </c>
      <c r="L2990" s="25" t="s">
        <v>1045</v>
      </c>
      <c r="M2990" s="25" t="s">
        <v>2753</v>
      </c>
      <c r="N2990" s="26">
        <v>43331.61</v>
      </c>
      <c r="O2990" s="26">
        <v>34706.550000000003</v>
      </c>
      <c r="P2990" s="27">
        <v>-8625.0599999999977</v>
      </c>
      <c r="Q2990" s="28">
        <v>-0.19904776213023234</v>
      </c>
      <c r="R2990" s="29">
        <v>16454.18</v>
      </c>
      <c r="S2990" s="29">
        <v>11283.49</v>
      </c>
      <c r="T2990" s="30">
        <v>-5170.6900000000005</v>
      </c>
      <c r="U2990" s="31">
        <v>-0.31424780815573916</v>
      </c>
      <c r="V2990" s="26">
        <v>20819.8</v>
      </c>
      <c r="W2990" s="26">
        <v>18612.64</v>
      </c>
      <c r="X2990" s="27">
        <v>-2207.16</v>
      </c>
      <c r="Y2990" s="28">
        <v>-0.10601254574971901</v>
      </c>
      <c r="Z2990" s="29">
        <v>1409.31</v>
      </c>
      <c r="AA2990" s="29">
        <v>896.5</v>
      </c>
      <c r="AB2990" s="30">
        <v>-512.80999999999995</v>
      </c>
      <c r="AC2990" s="32">
        <v>-0.36387310102106701</v>
      </c>
      <c r="AD2990" s="26">
        <v>4648.32</v>
      </c>
      <c r="AE2990" s="26">
        <v>3913.92</v>
      </c>
      <c r="AF2990" s="27">
        <v>-734.39999999999964</v>
      </c>
      <c r="AG2990" s="33">
        <v>-0.15799256505576201</v>
      </c>
      <c r="AH2990" s="34">
        <v>73.849999999999994</v>
      </c>
      <c r="AI2990" s="34">
        <v>58.5</v>
      </c>
      <c r="AJ2990" s="34">
        <v>-15.349999999999994</v>
      </c>
      <c r="AK2990" s="32">
        <v>-0.20785375761679073</v>
      </c>
      <c r="AL2990" s="35">
        <v>44172.041666666664</v>
      </c>
      <c r="AM2990" s="16"/>
    </row>
    <row r="2991" spans="1:39" ht="66" hidden="1" x14ac:dyDescent="0.25">
      <c r="A2991" s="25" t="s">
        <v>571</v>
      </c>
      <c r="B2991" s="25" t="s">
        <v>1043</v>
      </c>
      <c r="C2991" s="39">
        <v>454243</v>
      </c>
      <c r="D2991" s="25" t="s">
        <v>3302</v>
      </c>
      <c r="E2991" s="25" t="s">
        <v>53</v>
      </c>
      <c r="F2991" s="25" t="s">
        <v>63</v>
      </c>
      <c r="G2991" s="25" t="s">
        <v>56</v>
      </c>
      <c r="H2991" s="17"/>
      <c r="I2991" s="17"/>
      <c r="J2991" s="25" t="s">
        <v>576</v>
      </c>
      <c r="K2991" s="25" t="s">
        <v>65</v>
      </c>
      <c r="L2991" s="25" t="s">
        <v>1045</v>
      </c>
      <c r="M2991" s="25" t="s">
        <v>127</v>
      </c>
      <c r="N2991" s="26">
        <v>0</v>
      </c>
      <c r="O2991" s="26">
        <v>0</v>
      </c>
      <c r="P2991" s="27">
        <v>0</v>
      </c>
      <c r="Q2991" s="18"/>
      <c r="R2991" s="29">
        <v>0</v>
      </c>
      <c r="S2991" s="29">
        <v>0</v>
      </c>
      <c r="T2991" s="30">
        <v>0</v>
      </c>
      <c r="U2991" s="19"/>
      <c r="V2991" s="26">
        <v>0</v>
      </c>
      <c r="W2991" s="26">
        <v>0</v>
      </c>
      <c r="X2991" s="27">
        <v>0</v>
      </c>
      <c r="Y2991" s="18"/>
      <c r="Z2991" s="29">
        <v>0</v>
      </c>
      <c r="AA2991" s="29">
        <v>0</v>
      </c>
      <c r="AB2991" s="30">
        <v>0</v>
      </c>
      <c r="AC2991" s="19"/>
      <c r="AD2991" s="26">
        <v>0</v>
      </c>
      <c r="AE2991" s="26">
        <v>0</v>
      </c>
      <c r="AF2991" s="27">
        <v>0</v>
      </c>
      <c r="AG2991" s="18"/>
      <c r="AH2991" s="34">
        <v>0</v>
      </c>
      <c r="AI2991" s="34">
        <v>0</v>
      </c>
      <c r="AJ2991" s="34">
        <v>0</v>
      </c>
      <c r="AK2991" s="19"/>
      <c r="AL2991" s="35">
        <v>44119.041666666664</v>
      </c>
      <c r="AM2991" s="16"/>
    </row>
    <row r="2992" spans="1:39" ht="49.5" hidden="1" x14ac:dyDescent="0.25">
      <c r="A2992" s="25" t="s">
        <v>571</v>
      </c>
      <c r="B2992" s="25" t="s">
        <v>1043</v>
      </c>
      <c r="C2992" s="39">
        <v>454244</v>
      </c>
      <c r="D2992" s="25" t="s">
        <v>3263</v>
      </c>
      <c r="E2992" s="25" t="s">
        <v>53</v>
      </c>
      <c r="F2992" s="25" t="s">
        <v>54</v>
      </c>
      <c r="G2992" s="25" t="s">
        <v>289</v>
      </c>
      <c r="H2992" s="25" t="s">
        <v>56</v>
      </c>
      <c r="I2992" s="25" t="s">
        <v>56</v>
      </c>
      <c r="J2992" s="25" t="s">
        <v>586</v>
      </c>
      <c r="K2992" s="25" t="s">
        <v>65</v>
      </c>
      <c r="L2992" s="25" t="s">
        <v>1045</v>
      </c>
      <c r="M2992" s="25" t="s">
        <v>2753</v>
      </c>
      <c r="N2992" s="26">
        <v>127510.38</v>
      </c>
      <c r="O2992" s="26">
        <v>119883.11</v>
      </c>
      <c r="P2992" s="27">
        <v>-7627.2700000000041</v>
      </c>
      <c r="Q2992" s="28">
        <v>-5.9816855694414868E-2</v>
      </c>
      <c r="R2992" s="29">
        <v>11723.87</v>
      </c>
      <c r="S2992" s="29">
        <v>18761.63</v>
      </c>
      <c r="T2992" s="30">
        <v>7037.76</v>
      </c>
      <c r="U2992" s="31">
        <v>0.60029324787804705</v>
      </c>
      <c r="V2992" s="26">
        <v>81780.399999999994</v>
      </c>
      <c r="W2992" s="26">
        <v>76237.7</v>
      </c>
      <c r="X2992" s="27">
        <v>-5542.6999999999971</v>
      </c>
      <c r="Y2992" s="28">
        <v>-6.7775408288538549E-2</v>
      </c>
      <c r="Z2992" s="29">
        <v>1056.3900000000001</v>
      </c>
      <c r="AA2992" s="29">
        <v>1983</v>
      </c>
      <c r="AB2992" s="30">
        <v>926.6099999999999</v>
      </c>
      <c r="AC2992" s="32">
        <v>0.87714764433589854</v>
      </c>
      <c r="AD2992" s="26">
        <v>32949.72</v>
      </c>
      <c r="AE2992" s="26">
        <v>22347.62</v>
      </c>
      <c r="AF2992" s="27">
        <v>-10602.100000000002</v>
      </c>
      <c r="AG2992" s="33">
        <v>-0.32176601197218069</v>
      </c>
      <c r="AH2992" s="34">
        <v>134.65</v>
      </c>
      <c r="AI2992" s="34">
        <v>213.5</v>
      </c>
      <c r="AJ2992" s="34">
        <v>78.849999999999994</v>
      </c>
      <c r="AK2992" s="32">
        <v>0.58559227627181576</v>
      </c>
      <c r="AL2992" s="35">
        <v>44119.041666666664</v>
      </c>
      <c r="AM2992" s="16"/>
    </row>
    <row r="2993" spans="1:39" ht="82.5" hidden="1" x14ac:dyDescent="0.25">
      <c r="A2993" s="25" t="s">
        <v>571</v>
      </c>
      <c r="B2993" s="25" t="s">
        <v>1043</v>
      </c>
      <c r="C2993" s="39">
        <v>454249</v>
      </c>
      <c r="D2993" s="25" t="s">
        <v>3309</v>
      </c>
      <c r="E2993" s="25" t="s">
        <v>53</v>
      </c>
      <c r="F2993" s="25" t="s">
        <v>54</v>
      </c>
      <c r="G2993" s="25" t="s">
        <v>289</v>
      </c>
      <c r="H2993" s="25" t="s">
        <v>56</v>
      </c>
      <c r="I2993" s="25" t="s">
        <v>56</v>
      </c>
      <c r="J2993" s="25" t="s">
        <v>64</v>
      </c>
      <c r="K2993" s="25" t="s">
        <v>65</v>
      </c>
      <c r="L2993" s="25" t="s">
        <v>1045</v>
      </c>
      <c r="M2993" s="25" t="s">
        <v>574</v>
      </c>
      <c r="N2993" s="26">
        <v>4475.12</v>
      </c>
      <c r="O2993" s="26">
        <v>5403.69</v>
      </c>
      <c r="P2993" s="27">
        <v>928.56999999999971</v>
      </c>
      <c r="Q2993" s="28">
        <v>0.20749611183610714</v>
      </c>
      <c r="R2993" s="29">
        <v>2066.64</v>
      </c>
      <c r="S2993" s="29">
        <v>573.82000000000005</v>
      </c>
      <c r="T2993" s="30">
        <v>-1492.8199999999997</v>
      </c>
      <c r="U2993" s="31">
        <v>-0.72234157860101411</v>
      </c>
      <c r="V2993" s="26">
        <v>499.04</v>
      </c>
      <c r="W2993" s="26">
        <v>334.42</v>
      </c>
      <c r="X2993" s="27">
        <v>-164.62</v>
      </c>
      <c r="Y2993" s="28">
        <v>-0.32987335684514268</v>
      </c>
      <c r="Z2993" s="29">
        <v>181.44</v>
      </c>
      <c r="AA2993" s="29">
        <v>0</v>
      </c>
      <c r="AB2993" s="30">
        <v>-181.44</v>
      </c>
      <c r="AC2993" s="32">
        <v>-1</v>
      </c>
      <c r="AD2993" s="26">
        <v>1728</v>
      </c>
      <c r="AE2993" s="26">
        <v>4495.45</v>
      </c>
      <c r="AF2993" s="27">
        <v>2767.45</v>
      </c>
      <c r="AG2993" s="33">
        <v>1.6015335648148148</v>
      </c>
      <c r="AH2993" s="34">
        <v>13.39</v>
      </c>
      <c r="AI2993" s="34">
        <v>0</v>
      </c>
      <c r="AJ2993" s="34">
        <v>-13.39</v>
      </c>
      <c r="AK2993" s="32">
        <v>-1</v>
      </c>
      <c r="AL2993" s="35">
        <v>43888.041666666664</v>
      </c>
      <c r="AM2993" s="16"/>
    </row>
    <row r="2994" spans="1:39" ht="57.75" hidden="1" x14ac:dyDescent="0.25">
      <c r="A2994" s="25" t="s">
        <v>571</v>
      </c>
      <c r="B2994" s="25" t="s">
        <v>1043</v>
      </c>
      <c r="C2994" s="39">
        <v>454250</v>
      </c>
      <c r="D2994" s="25" t="s">
        <v>3282</v>
      </c>
      <c r="E2994" s="25" t="s">
        <v>53</v>
      </c>
      <c r="F2994" s="25" t="s">
        <v>54</v>
      </c>
      <c r="G2994" s="25" t="s">
        <v>289</v>
      </c>
      <c r="H2994" s="25" t="s">
        <v>56</v>
      </c>
      <c r="I2994" s="25" t="s">
        <v>56</v>
      </c>
      <c r="J2994" s="25" t="s">
        <v>576</v>
      </c>
      <c r="K2994" s="25" t="s">
        <v>65</v>
      </c>
      <c r="L2994" s="25" t="s">
        <v>1045</v>
      </c>
      <c r="M2994" s="25" t="s">
        <v>596</v>
      </c>
      <c r="N2994" s="26">
        <v>438263.26</v>
      </c>
      <c r="O2994" s="26">
        <v>584463.07999999996</v>
      </c>
      <c r="P2994" s="27">
        <v>146199.81999999995</v>
      </c>
      <c r="Q2994" s="28">
        <v>0.33358903961057551</v>
      </c>
      <c r="R2994" s="29">
        <v>126529.19</v>
      </c>
      <c r="S2994" s="29">
        <v>42111.61</v>
      </c>
      <c r="T2994" s="30">
        <v>-84417.58</v>
      </c>
      <c r="U2994" s="31">
        <v>-0.66717869607795643</v>
      </c>
      <c r="V2994" s="26">
        <v>190501.49</v>
      </c>
      <c r="W2994" s="26">
        <v>191920.54</v>
      </c>
      <c r="X2994" s="27">
        <v>1419.0500000000175</v>
      </c>
      <c r="Y2994" s="28">
        <v>7.4490231021291098E-3</v>
      </c>
      <c r="Z2994" s="29">
        <v>121232.58</v>
      </c>
      <c r="AA2994" s="29">
        <v>322.20999999999998</v>
      </c>
      <c r="AB2994" s="30">
        <v>-120910.37</v>
      </c>
      <c r="AC2994" s="32">
        <v>-0.99734221609405649</v>
      </c>
      <c r="AD2994" s="26">
        <v>0</v>
      </c>
      <c r="AE2994" s="26">
        <v>349380.82</v>
      </c>
      <c r="AF2994" s="27">
        <v>349380.82</v>
      </c>
      <c r="AG2994" s="18"/>
      <c r="AH2994" s="34">
        <v>1100.5999999999999</v>
      </c>
      <c r="AI2994" s="34">
        <v>125</v>
      </c>
      <c r="AJ2994" s="34">
        <v>-975.59999999999991</v>
      </c>
      <c r="AK2994" s="32">
        <v>-0.88642558604397603</v>
      </c>
      <c r="AL2994" s="35">
        <v>44176.041666666664</v>
      </c>
      <c r="AM2994" s="16"/>
    </row>
    <row r="2995" spans="1:39" ht="66" hidden="1" x14ac:dyDescent="0.25">
      <c r="A2995" s="25" t="s">
        <v>571</v>
      </c>
      <c r="B2995" s="25" t="s">
        <v>1136</v>
      </c>
      <c r="C2995" s="39">
        <v>454254</v>
      </c>
      <c r="D2995" s="25" t="s">
        <v>5296</v>
      </c>
      <c r="E2995" s="25" t="s">
        <v>53</v>
      </c>
      <c r="F2995" s="25" t="s">
        <v>54</v>
      </c>
      <c r="G2995" s="25" t="s">
        <v>69</v>
      </c>
      <c r="H2995" s="25" t="s">
        <v>56</v>
      </c>
      <c r="I2995" s="25" t="s">
        <v>56</v>
      </c>
      <c r="J2995" s="25" t="s">
        <v>1881</v>
      </c>
      <c r="K2995" s="25" t="s">
        <v>65</v>
      </c>
      <c r="L2995" s="25" t="s">
        <v>617</v>
      </c>
      <c r="M2995" s="25" t="s">
        <v>582</v>
      </c>
      <c r="N2995" s="26">
        <v>82597.03</v>
      </c>
      <c r="O2995" s="26">
        <v>95627.34</v>
      </c>
      <c r="P2995" s="27">
        <v>13030.309999999998</v>
      </c>
      <c r="Q2995" s="28">
        <v>0.1577576094443105</v>
      </c>
      <c r="R2995" s="29">
        <v>24900.29</v>
      </c>
      <c r="S2995" s="29">
        <v>20591.919999999998</v>
      </c>
      <c r="T2995" s="30">
        <v>-4308.3700000000026</v>
      </c>
      <c r="U2995" s="31">
        <v>-0.173024892481172</v>
      </c>
      <c r="V2995" s="26">
        <v>55925.7</v>
      </c>
      <c r="W2995" s="26">
        <v>54728.65</v>
      </c>
      <c r="X2995" s="27">
        <v>-1197.0499999999956</v>
      </c>
      <c r="Y2995" s="28">
        <v>-2.1404291765681892E-2</v>
      </c>
      <c r="Z2995" s="29">
        <v>3277.04</v>
      </c>
      <c r="AA2995" s="29">
        <v>1488</v>
      </c>
      <c r="AB2995" s="30">
        <v>-1789.04</v>
      </c>
      <c r="AC2995" s="32">
        <v>-0.54593169445597245</v>
      </c>
      <c r="AD2995" s="26">
        <v>20844</v>
      </c>
      <c r="AE2995" s="26">
        <v>18202.43</v>
      </c>
      <c r="AF2995" s="27">
        <v>-2641.5699999999997</v>
      </c>
      <c r="AG2995" s="33">
        <v>-0.12673047399731335</v>
      </c>
      <c r="AH2995" s="34">
        <v>150.97</v>
      </c>
      <c r="AI2995" s="34">
        <v>167</v>
      </c>
      <c r="AJ2995" s="34">
        <v>16.03</v>
      </c>
      <c r="AK2995" s="32">
        <v>0.10618003576869578</v>
      </c>
      <c r="AL2995" s="35">
        <v>44841.041666666664</v>
      </c>
      <c r="AM2995" s="16"/>
    </row>
    <row r="2996" spans="1:39" ht="82.5" hidden="1" x14ac:dyDescent="0.25">
      <c r="A2996" s="25" t="s">
        <v>571</v>
      </c>
      <c r="B2996" s="25" t="s">
        <v>1040</v>
      </c>
      <c r="C2996" s="39">
        <v>454258</v>
      </c>
      <c r="D2996" s="25" t="s">
        <v>3276</v>
      </c>
      <c r="E2996" s="25" t="s">
        <v>53</v>
      </c>
      <c r="F2996" s="25" t="s">
        <v>54</v>
      </c>
      <c r="G2996" s="25" t="s">
        <v>289</v>
      </c>
      <c r="H2996" s="25" t="s">
        <v>56</v>
      </c>
      <c r="I2996" s="25" t="s">
        <v>56</v>
      </c>
      <c r="J2996" s="25" t="s">
        <v>576</v>
      </c>
      <c r="K2996" s="25" t="s">
        <v>65</v>
      </c>
      <c r="L2996" s="25" t="s">
        <v>595</v>
      </c>
      <c r="M2996" s="25" t="s">
        <v>574</v>
      </c>
      <c r="N2996" s="26">
        <v>47127</v>
      </c>
      <c r="O2996" s="26">
        <v>64696.57</v>
      </c>
      <c r="P2996" s="27">
        <v>17569.57</v>
      </c>
      <c r="Q2996" s="28">
        <v>0.37281324930506926</v>
      </c>
      <c r="R2996" s="29">
        <v>22117</v>
      </c>
      <c r="S2996" s="29">
        <v>24246.3</v>
      </c>
      <c r="T2996" s="30">
        <v>2129.2999999999993</v>
      </c>
      <c r="U2996" s="31">
        <v>9.6274359090292499E-2</v>
      </c>
      <c r="V2996" s="26">
        <v>14945</v>
      </c>
      <c r="W2996" s="26">
        <v>17761.59</v>
      </c>
      <c r="X2996" s="27">
        <v>2816.59</v>
      </c>
      <c r="Y2996" s="28">
        <v>0.18846370023419204</v>
      </c>
      <c r="Z2996" s="29">
        <v>7415</v>
      </c>
      <c r="AA2996" s="29">
        <v>12836</v>
      </c>
      <c r="AB2996" s="30">
        <v>5421</v>
      </c>
      <c r="AC2996" s="32">
        <v>0.73108563722184761</v>
      </c>
      <c r="AD2996" s="26">
        <v>2650</v>
      </c>
      <c r="AE2996" s="26">
        <v>8549.57</v>
      </c>
      <c r="AF2996" s="27">
        <v>5899.57</v>
      </c>
      <c r="AG2996" s="33">
        <v>2.2262528301886793</v>
      </c>
      <c r="AH2996" s="34">
        <v>110</v>
      </c>
      <c r="AI2996" s="34">
        <v>296.5</v>
      </c>
      <c r="AJ2996" s="34">
        <v>186.5</v>
      </c>
      <c r="AK2996" s="32">
        <v>1.6954545454545455</v>
      </c>
      <c r="AL2996" s="35">
        <v>43719.041655092595</v>
      </c>
      <c r="AM2996" s="16"/>
    </row>
    <row r="2997" spans="1:39" ht="33" hidden="1" x14ac:dyDescent="0.25">
      <c r="A2997" s="25" t="s">
        <v>571</v>
      </c>
      <c r="B2997" s="25" t="s">
        <v>1040</v>
      </c>
      <c r="C2997" s="39">
        <v>454260</v>
      </c>
      <c r="D2997" s="25" t="s">
        <v>3397</v>
      </c>
      <c r="E2997" s="25" t="s">
        <v>53</v>
      </c>
      <c r="F2997" s="25" t="s">
        <v>54</v>
      </c>
      <c r="G2997" s="25" t="s">
        <v>289</v>
      </c>
      <c r="H2997" s="17"/>
      <c r="I2997" s="17"/>
      <c r="J2997" s="25" t="s">
        <v>145</v>
      </c>
      <c r="K2997" s="25" t="s">
        <v>65</v>
      </c>
      <c r="L2997" s="25" t="s">
        <v>146</v>
      </c>
      <c r="M2997" s="25" t="s">
        <v>574</v>
      </c>
      <c r="N2997" s="26">
        <v>13906.6</v>
      </c>
      <c r="O2997" s="26">
        <v>12234.07</v>
      </c>
      <c r="P2997" s="27">
        <v>-1672.5300000000007</v>
      </c>
      <c r="Q2997" s="28">
        <v>-0.12026879323486694</v>
      </c>
      <c r="R2997" s="29">
        <v>8980.25</v>
      </c>
      <c r="S2997" s="29">
        <v>7566.67</v>
      </c>
      <c r="T2997" s="30">
        <v>-1413.58</v>
      </c>
      <c r="U2997" s="31">
        <v>-0.15740987166281561</v>
      </c>
      <c r="V2997" s="26">
        <v>2203.84</v>
      </c>
      <c r="W2997" s="26">
        <v>1669.7</v>
      </c>
      <c r="X2997" s="27">
        <v>-534.1400000000001</v>
      </c>
      <c r="Y2997" s="28">
        <v>-0.24236786699578919</v>
      </c>
      <c r="Z2997" s="29">
        <v>1060.3900000000001</v>
      </c>
      <c r="AA2997" s="29">
        <v>831</v>
      </c>
      <c r="AB2997" s="30">
        <v>-229.3900000000001</v>
      </c>
      <c r="AC2997" s="32">
        <v>-0.21632606871056884</v>
      </c>
      <c r="AD2997" s="26">
        <v>1662.12</v>
      </c>
      <c r="AE2997" s="26">
        <v>1790</v>
      </c>
      <c r="AF2997" s="27">
        <v>127.88000000000011</v>
      </c>
      <c r="AG2997" s="33">
        <v>7.6937886554520801E-2</v>
      </c>
      <c r="AH2997" s="34">
        <v>72.36</v>
      </c>
      <c r="AI2997" s="34">
        <v>62</v>
      </c>
      <c r="AJ2997" s="34">
        <v>-10.36</v>
      </c>
      <c r="AK2997" s="32">
        <v>-0.14317302377003868</v>
      </c>
      <c r="AL2997" s="35">
        <v>43750.041655092595</v>
      </c>
      <c r="AM2997" s="16"/>
    </row>
    <row r="2998" spans="1:39" ht="57.75" hidden="1" x14ac:dyDescent="0.25">
      <c r="A2998" s="25" t="s">
        <v>571</v>
      </c>
      <c r="B2998" s="25" t="s">
        <v>1040</v>
      </c>
      <c r="C2998" s="39">
        <v>454265</v>
      </c>
      <c r="D2998" s="25" t="s">
        <v>3332</v>
      </c>
      <c r="E2998" s="25" t="s">
        <v>53</v>
      </c>
      <c r="F2998" s="25" t="s">
        <v>54</v>
      </c>
      <c r="G2998" s="25" t="s">
        <v>289</v>
      </c>
      <c r="H2998" s="25" t="s">
        <v>56</v>
      </c>
      <c r="I2998" s="25" t="s">
        <v>56</v>
      </c>
      <c r="J2998" s="25" t="s">
        <v>586</v>
      </c>
      <c r="K2998" s="25" t="s">
        <v>65</v>
      </c>
      <c r="L2998" s="25" t="s">
        <v>589</v>
      </c>
      <c r="M2998" s="25" t="s">
        <v>67</v>
      </c>
      <c r="N2998" s="26">
        <v>70958.5</v>
      </c>
      <c r="O2998" s="26">
        <v>58874.36</v>
      </c>
      <c r="P2998" s="27">
        <v>-12084.14</v>
      </c>
      <c r="Q2998" s="28">
        <v>-0.17029869571651035</v>
      </c>
      <c r="R2998" s="29">
        <v>17571.16</v>
      </c>
      <c r="S2998" s="29">
        <v>8840.48</v>
      </c>
      <c r="T2998" s="30">
        <v>-8730.68</v>
      </c>
      <c r="U2998" s="31">
        <v>-0.49687556200045985</v>
      </c>
      <c r="V2998" s="26">
        <v>39476.04</v>
      </c>
      <c r="W2998" s="26">
        <v>39663.550000000003</v>
      </c>
      <c r="X2998" s="27">
        <v>187.51000000000204</v>
      </c>
      <c r="Y2998" s="28">
        <v>4.7499698551324307E-3</v>
      </c>
      <c r="Z2998" s="29">
        <v>2430.9</v>
      </c>
      <c r="AA2998" s="29">
        <v>228</v>
      </c>
      <c r="AB2998" s="30">
        <v>-2202.9</v>
      </c>
      <c r="AC2998" s="32">
        <v>-0.9062075774404541</v>
      </c>
      <c r="AD2998" s="26">
        <v>11480.4</v>
      </c>
      <c r="AE2998" s="26">
        <v>9531.6</v>
      </c>
      <c r="AF2998" s="27">
        <v>-1948.7999999999993</v>
      </c>
      <c r="AG2998" s="33">
        <v>-0.16975018292045568</v>
      </c>
      <c r="AH2998" s="34">
        <v>114</v>
      </c>
      <c r="AI2998" s="34">
        <v>66.5</v>
      </c>
      <c r="AJ2998" s="34">
        <v>-47.5</v>
      </c>
      <c r="AK2998" s="32">
        <v>-0.41666666666666669</v>
      </c>
      <c r="AL2998" s="35">
        <v>43803.041655092595</v>
      </c>
      <c r="AM2998" s="16"/>
    </row>
    <row r="2999" spans="1:39" ht="74.25" hidden="1" x14ac:dyDescent="0.25">
      <c r="A2999" s="25" t="s">
        <v>571</v>
      </c>
      <c r="B2999" s="25" t="s">
        <v>1040</v>
      </c>
      <c r="C2999" s="39">
        <v>454267</v>
      </c>
      <c r="D2999" s="25" t="s">
        <v>3411</v>
      </c>
      <c r="E2999" s="25" t="s">
        <v>53</v>
      </c>
      <c r="F2999" s="25" t="s">
        <v>54</v>
      </c>
      <c r="G2999" s="25" t="s">
        <v>289</v>
      </c>
      <c r="H2999" s="17"/>
      <c r="I2999" s="17"/>
      <c r="J2999" s="25" t="s">
        <v>576</v>
      </c>
      <c r="K2999" s="25" t="s">
        <v>65</v>
      </c>
      <c r="L2999" s="25" t="s">
        <v>595</v>
      </c>
      <c r="M2999" s="25" t="s">
        <v>639</v>
      </c>
      <c r="N2999" s="26">
        <v>10195.200000000001</v>
      </c>
      <c r="O2999" s="26">
        <v>15930.64</v>
      </c>
      <c r="P2999" s="27">
        <v>5735.4399999999987</v>
      </c>
      <c r="Q2999" s="28">
        <v>0.56256277463904569</v>
      </c>
      <c r="R2999" s="29">
        <v>0</v>
      </c>
      <c r="S2999" s="29">
        <v>6490.64</v>
      </c>
      <c r="T2999" s="30">
        <v>6490.64</v>
      </c>
      <c r="U2999" s="19"/>
      <c r="V2999" s="26">
        <v>0</v>
      </c>
      <c r="W2999" s="26">
        <v>0</v>
      </c>
      <c r="X2999" s="27">
        <v>0</v>
      </c>
      <c r="Y2999" s="18"/>
      <c r="Z2999" s="29">
        <v>0</v>
      </c>
      <c r="AA2999" s="29">
        <v>0</v>
      </c>
      <c r="AB2999" s="30">
        <v>0</v>
      </c>
      <c r="AC2999" s="19"/>
      <c r="AD2999" s="26">
        <v>10195.200000000001</v>
      </c>
      <c r="AE2999" s="26">
        <v>9440</v>
      </c>
      <c r="AF2999" s="27">
        <v>-755.20000000000073</v>
      </c>
      <c r="AG2999" s="33">
        <v>-7.4074074074074139E-2</v>
      </c>
      <c r="AH2999" s="34">
        <v>0</v>
      </c>
      <c r="AI2999" s="34">
        <v>64</v>
      </c>
      <c r="AJ2999" s="34">
        <v>64</v>
      </c>
      <c r="AK2999" s="19"/>
      <c r="AL2999" s="35">
        <v>43782.041655092595</v>
      </c>
      <c r="AM2999" s="16"/>
    </row>
    <row r="3000" spans="1:39" ht="82.5" hidden="1" x14ac:dyDescent="0.25">
      <c r="A3000" s="25" t="s">
        <v>571</v>
      </c>
      <c r="B3000" s="25" t="s">
        <v>1136</v>
      </c>
      <c r="C3000" s="39">
        <v>454268</v>
      </c>
      <c r="D3000" s="25" t="s">
        <v>5297</v>
      </c>
      <c r="E3000" s="25" t="s">
        <v>53</v>
      </c>
      <c r="F3000" s="25" t="s">
        <v>248</v>
      </c>
      <c r="G3000" s="17"/>
      <c r="H3000" s="17"/>
      <c r="I3000" s="17"/>
      <c r="J3000" s="25" t="s">
        <v>70</v>
      </c>
      <c r="K3000" s="25" t="s">
        <v>65</v>
      </c>
      <c r="L3000" s="25" t="s">
        <v>77</v>
      </c>
      <c r="M3000" s="25" t="s">
        <v>582</v>
      </c>
      <c r="N3000" s="26">
        <v>84631.34</v>
      </c>
      <c r="O3000" s="26">
        <v>84094.17</v>
      </c>
      <c r="P3000" s="27">
        <v>-537.16999999999825</v>
      </c>
      <c r="Q3000" s="28">
        <v>-6.3471758807080014E-3</v>
      </c>
      <c r="R3000" s="29">
        <v>27302.46</v>
      </c>
      <c r="S3000" s="29">
        <v>25847.32</v>
      </c>
      <c r="T3000" s="30">
        <v>-1455.1399999999994</v>
      </c>
      <c r="U3000" s="31">
        <v>-5.3297028912413003E-2</v>
      </c>
      <c r="V3000" s="26">
        <v>30847.85</v>
      </c>
      <c r="W3000" s="26">
        <v>34878.14</v>
      </c>
      <c r="X3000" s="27">
        <v>4030.2900000000009</v>
      </c>
      <c r="Y3000" s="28">
        <v>0.13065059639488655</v>
      </c>
      <c r="Z3000" s="29">
        <v>3292.03</v>
      </c>
      <c r="AA3000" s="29">
        <v>3526</v>
      </c>
      <c r="AB3000" s="30">
        <v>233.9699999999998</v>
      </c>
      <c r="AC3000" s="32">
        <v>7.1071648800284257E-2</v>
      </c>
      <c r="AD3000" s="26">
        <v>23189</v>
      </c>
      <c r="AE3000" s="26">
        <v>19435.48</v>
      </c>
      <c r="AF3000" s="27">
        <v>-3753.5200000000004</v>
      </c>
      <c r="AG3000" s="33">
        <v>-0.16186640217344433</v>
      </c>
      <c r="AH3000" s="34">
        <v>152.72</v>
      </c>
      <c r="AI3000" s="34">
        <v>189</v>
      </c>
      <c r="AJ3000" s="34">
        <v>36.28</v>
      </c>
      <c r="AK3000" s="32">
        <v>0.23755893137768466</v>
      </c>
      <c r="AL3000" s="35">
        <v>44841.041666666664</v>
      </c>
      <c r="AM3000" s="16"/>
    </row>
    <row r="3001" spans="1:39" ht="57.75" hidden="1" x14ac:dyDescent="0.25">
      <c r="A3001" s="25" t="s">
        <v>571</v>
      </c>
      <c r="B3001" s="25" t="s">
        <v>1040</v>
      </c>
      <c r="C3001" s="39">
        <v>454270</v>
      </c>
      <c r="D3001" s="25" t="s">
        <v>3313</v>
      </c>
      <c r="E3001" s="25" t="s">
        <v>53</v>
      </c>
      <c r="F3001" s="25" t="s">
        <v>54</v>
      </c>
      <c r="G3001" s="25" t="s">
        <v>289</v>
      </c>
      <c r="H3001" s="17"/>
      <c r="I3001" s="17"/>
      <c r="J3001" s="25" t="s">
        <v>576</v>
      </c>
      <c r="K3001" s="25" t="s">
        <v>65</v>
      </c>
      <c r="L3001" s="25" t="s">
        <v>611</v>
      </c>
      <c r="M3001" s="25" t="s">
        <v>67</v>
      </c>
      <c r="N3001" s="26">
        <v>41761.300000000003</v>
      </c>
      <c r="O3001" s="26">
        <v>32266.89</v>
      </c>
      <c r="P3001" s="27">
        <v>-9494.4100000000035</v>
      </c>
      <c r="Q3001" s="28">
        <v>-0.22734948385227477</v>
      </c>
      <c r="R3001" s="29">
        <v>8896.2999999999993</v>
      </c>
      <c r="S3001" s="29">
        <v>4315.09</v>
      </c>
      <c r="T3001" s="30">
        <v>-4581.2099999999991</v>
      </c>
      <c r="U3001" s="31">
        <v>-0.51495677978485432</v>
      </c>
      <c r="V3001" s="26">
        <v>26229</v>
      </c>
      <c r="W3001" s="26">
        <v>16407.64</v>
      </c>
      <c r="X3001" s="27">
        <v>-9821.36</v>
      </c>
      <c r="Y3001" s="28">
        <v>-0.37444660490296999</v>
      </c>
      <c r="Z3001" s="29">
        <v>6636</v>
      </c>
      <c r="AA3001" s="29">
        <v>625</v>
      </c>
      <c r="AB3001" s="30">
        <v>-6011</v>
      </c>
      <c r="AC3001" s="32">
        <v>-0.90581675708257992</v>
      </c>
      <c r="AD3001" s="26">
        <v>0</v>
      </c>
      <c r="AE3001" s="26">
        <v>10919.16</v>
      </c>
      <c r="AF3001" s="27">
        <v>10919.16</v>
      </c>
      <c r="AG3001" s="18"/>
      <c r="AH3001" s="34">
        <v>209</v>
      </c>
      <c r="AI3001" s="34">
        <v>48</v>
      </c>
      <c r="AJ3001" s="34">
        <v>-161</v>
      </c>
      <c r="AK3001" s="32">
        <v>-0.77033492822966509</v>
      </c>
      <c r="AL3001" s="35">
        <v>43749.041655092595</v>
      </c>
      <c r="AM3001" s="16"/>
    </row>
    <row r="3002" spans="1:39" ht="49.5" hidden="1" x14ac:dyDescent="0.25">
      <c r="A3002" s="25" t="s">
        <v>571</v>
      </c>
      <c r="B3002" s="25" t="s">
        <v>51</v>
      </c>
      <c r="C3002" s="39">
        <v>454271</v>
      </c>
      <c r="D3002" s="25" t="s">
        <v>3428</v>
      </c>
      <c r="E3002" s="25" t="s">
        <v>53</v>
      </c>
      <c r="F3002" s="25" t="s">
        <v>63</v>
      </c>
      <c r="G3002" s="25" t="s">
        <v>56</v>
      </c>
      <c r="H3002" s="17"/>
      <c r="I3002" s="17"/>
      <c r="J3002" s="25" t="s">
        <v>145</v>
      </c>
      <c r="K3002" s="25" t="s">
        <v>65</v>
      </c>
      <c r="L3002" s="25" t="s">
        <v>146</v>
      </c>
      <c r="M3002" s="25" t="s">
        <v>127</v>
      </c>
      <c r="N3002" s="26">
        <v>0</v>
      </c>
      <c r="O3002" s="26">
        <v>7191.23</v>
      </c>
      <c r="P3002" s="27">
        <v>7191.23</v>
      </c>
      <c r="Q3002" s="18"/>
      <c r="R3002" s="29">
        <v>0</v>
      </c>
      <c r="S3002" s="29">
        <v>7191.23</v>
      </c>
      <c r="T3002" s="30">
        <v>7191.23</v>
      </c>
      <c r="U3002" s="19"/>
      <c r="V3002" s="26">
        <v>0</v>
      </c>
      <c r="W3002" s="26">
        <v>0</v>
      </c>
      <c r="X3002" s="27">
        <v>0</v>
      </c>
      <c r="Y3002" s="18"/>
      <c r="Z3002" s="29">
        <v>0</v>
      </c>
      <c r="AA3002" s="29">
        <v>0</v>
      </c>
      <c r="AB3002" s="30">
        <v>0</v>
      </c>
      <c r="AC3002" s="19"/>
      <c r="AD3002" s="26">
        <v>0</v>
      </c>
      <c r="AE3002" s="26">
        <v>0</v>
      </c>
      <c r="AF3002" s="27">
        <v>0</v>
      </c>
      <c r="AG3002" s="18"/>
      <c r="AH3002" s="34">
        <v>0</v>
      </c>
      <c r="AI3002" s="34">
        <v>0</v>
      </c>
      <c r="AJ3002" s="34">
        <v>0</v>
      </c>
      <c r="AK3002" s="19"/>
      <c r="AL3002" s="35">
        <v>44181.041666666664</v>
      </c>
      <c r="AM3002" s="16"/>
    </row>
    <row r="3003" spans="1:39" ht="66" hidden="1" x14ac:dyDescent="0.25">
      <c r="A3003" s="25" t="s">
        <v>571</v>
      </c>
      <c r="B3003" s="25" t="s">
        <v>1043</v>
      </c>
      <c r="C3003" s="39">
        <v>631369</v>
      </c>
      <c r="D3003" s="25" t="s">
        <v>3362</v>
      </c>
      <c r="E3003" s="25" t="s">
        <v>53</v>
      </c>
      <c r="F3003" s="25" t="s">
        <v>54</v>
      </c>
      <c r="G3003" s="25" t="s">
        <v>112</v>
      </c>
      <c r="H3003" s="25" t="s">
        <v>90</v>
      </c>
      <c r="I3003" s="25" t="s">
        <v>83</v>
      </c>
      <c r="J3003" s="25" t="s">
        <v>1159</v>
      </c>
      <c r="K3003" s="25" t="s">
        <v>65</v>
      </c>
      <c r="L3003" s="25" t="s">
        <v>1045</v>
      </c>
      <c r="M3003" s="25" t="s">
        <v>663</v>
      </c>
      <c r="N3003" s="26">
        <v>4125168.39</v>
      </c>
      <c r="O3003" s="26">
        <v>5190266.0199999996</v>
      </c>
      <c r="P3003" s="27">
        <v>1065097.6299999994</v>
      </c>
      <c r="Q3003" s="28">
        <v>0.25819494607346183</v>
      </c>
      <c r="R3003" s="29">
        <v>39241.51</v>
      </c>
      <c r="S3003" s="29">
        <v>421476.64</v>
      </c>
      <c r="T3003" s="30">
        <v>382235.13</v>
      </c>
      <c r="U3003" s="31">
        <v>9.7405815933178914</v>
      </c>
      <c r="V3003" s="26">
        <v>199325.8</v>
      </c>
      <c r="W3003" s="26">
        <v>495351.25</v>
      </c>
      <c r="X3003" s="27">
        <v>296025.45</v>
      </c>
      <c r="Y3003" s="28">
        <v>1.4851336354852209</v>
      </c>
      <c r="Z3003" s="29">
        <v>760</v>
      </c>
      <c r="AA3003" s="29">
        <v>5011</v>
      </c>
      <c r="AB3003" s="30">
        <v>4251</v>
      </c>
      <c r="AC3003" s="32">
        <v>5.5934210526315793</v>
      </c>
      <c r="AD3003" s="26">
        <v>3885841.08</v>
      </c>
      <c r="AE3003" s="26">
        <v>4260881.1900000004</v>
      </c>
      <c r="AF3003" s="27">
        <v>375040.11000000034</v>
      </c>
      <c r="AG3003" s="33">
        <v>9.6514526013503452E-2</v>
      </c>
      <c r="AH3003" s="34">
        <v>450</v>
      </c>
      <c r="AI3003" s="34">
        <v>716.99</v>
      </c>
      <c r="AJ3003" s="34">
        <v>266.99</v>
      </c>
      <c r="AK3003" s="32">
        <v>0.59331111111111112</v>
      </c>
      <c r="AL3003" s="35">
        <v>44089.041666666664</v>
      </c>
      <c r="AM3003" s="16"/>
    </row>
    <row r="3004" spans="1:39" ht="66" hidden="1" x14ac:dyDescent="0.25">
      <c r="A3004" s="25" t="s">
        <v>571</v>
      </c>
      <c r="B3004" s="25" t="s">
        <v>1040</v>
      </c>
      <c r="C3004" s="39">
        <v>631392</v>
      </c>
      <c r="D3004" s="25" t="s">
        <v>3342</v>
      </c>
      <c r="E3004" s="25" t="s">
        <v>53</v>
      </c>
      <c r="F3004" s="25" t="s">
        <v>54</v>
      </c>
      <c r="G3004" s="25" t="s">
        <v>75</v>
      </c>
      <c r="H3004" s="17"/>
      <c r="I3004" s="17"/>
      <c r="J3004" s="25" t="s">
        <v>576</v>
      </c>
      <c r="K3004" s="25" t="s">
        <v>65</v>
      </c>
      <c r="L3004" s="25" t="s">
        <v>611</v>
      </c>
      <c r="M3004" s="25" t="s">
        <v>2737</v>
      </c>
      <c r="N3004" s="26">
        <v>64982.28</v>
      </c>
      <c r="O3004" s="26">
        <v>35188.67</v>
      </c>
      <c r="P3004" s="27">
        <v>-29793.61</v>
      </c>
      <c r="Q3004" s="28">
        <v>-0.45848822171213444</v>
      </c>
      <c r="R3004" s="29">
        <v>28717.61</v>
      </c>
      <c r="S3004" s="29">
        <v>17805.830000000002</v>
      </c>
      <c r="T3004" s="30">
        <v>-10911.779999999999</v>
      </c>
      <c r="U3004" s="31">
        <v>-0.37996824944694207</v>
      </c>
      <c r="V3004" s="26">
        <v>4887.97</v>
      </c>
      <c r="W3004" s="26">
        <v>11788.84</v>
      </c>
      <c r="X3004" s="27">
        <v>6900.87</v>
      </c>
      <c r="Y3004" s="28">
        <v>1.4118069464419789</v>
      </c>
      <c r="Z3004" s="29">
        <v>5660.82</v>
      </c>
      <c r="AA3004" s="29">
        <v>5594</v>
      </c>
      <c r="AB3004" s="30">
        <v>-66.819999999999709</v>
      </c>
      <c r="AC3004" s="32">
        <v>-1.1803943598277231E-2</v>
      </c>
      <c r="AD3004" s="26">
        <v>25715.88</v>
      </c>
      <c r="AE3004" s="26">
        <v>0</v>
      </c>
      <c r="AF3004" s="27">
        <v>-25715.88</v>
      </c>
      <c r="AG3004" s="33">
        <v>-1</v>
      </c>
      <c r="AH3004" s="34">
        <v>306.02</v>
      </c>
      <c r="AI3004" s="34">
        <v>213</v>
      </c>
      <c r="AJ3004" s="34">
        <v>-93.019999999999982</v>
      </c>
      <c r="AK3004" s="32">
        <v>-0.30396706097640674</v>
      </c>
      <c r="AL3004" s="35">
        <v>43714.041655092595</v>
      </c>
      <c r="AM3004" s="16"/>
    </row>
    <row r="3005" spans="1:39" ht="66" hidden="1" x14ac:dyDescent="0.25">
      <c r="A3005" s="25" t="s">
        <v>571</v>
      </c>
      <c r="B3005" s="25" t="s">
        <v>1043</v>
      </c>
      <c r="C3005" s="39">
        <v>631761</v>
      </c>
      <c r="D3005" s="25" t="s">
        <v>3293</v>
      </c>
      <c r="E3005" s="25" t="s">
        <v>53</v>
      </c>
      <c r="F3005" s="25" t="s">
        <v>54</v>
      </c>
      <c r="G3005" s="25" t="s">
        <v>104</v>
      </c>
      <c r="H3005" s="25" t="s">
        <v>56</v>
      </c>
      <c r="I3005" s="25" t="s">
        <v>56</v>
      </c>
      <c r="J3005" s="25" t="s">
        <v>576</v>
      </c>
      <c r="K3005" s="25" t="s">
        <v>65</v>
      </c>
      <c r="L3005" s="25" t="s">
        <v>1045</v>
      </c>
      <c r="M3005" s="25" t="s">
        <v>596</v>
      </c>
      <c r="N3005" s="26">
        <v>337009.27</v>
      </c>
      <c r="O3005" s="26">
        <v>598483.97</v>
      </c>
      <c r="P3005" s="27">
        <v>261474.69999999995</v>
      </c>
      <c r="Q3005" s="28">
        <v>0.77586797538239805</v>
      </c>
      <c r="R3005" s="29">
        <v>93168.54</v>
      </c>
      <c r="S3005" s="29">
        <v>40655.660000000003</v>
      </c>
      <c r="T3005" s="30">
        <v>-52512.87999999999</v>
      </c>
      <c r="U3005" s="31">
        <v>-0.56363317488929199</v>
      </c>
      <c r="V3005" s="26">
        <v>158227.04</v>
      </c>
      <c r="W3005" s="26">
        <v>201071.42</v>
      </c>
      <c r="X3005" s="27">
        <v>42844.380000000005</v>
      </c>
      <c r="Y3005" s="28">
        <v>0.27077786451670965</v>
      </c>
      <c r="Z3005" s="29">
        <v>19059.77</v>
      </c>
      <c r="AA3005" s="29">
        <v>163.98</v>
      </c>
      <c r="AB3005" s="30">
        <v>-18895.79</v>
      </c>
      <c r="AC3005" s="32">
        <v>-0.99139653836326469</v>
      </c>
      <c r="AD3005" s="26">
        <v>66553.919999999998</v>
      </c>
      <c r="AE3005" s="26">
        <v>356592.91</v>
      </c>
      <c r="AF3005" s="27">
        <v>290038.99</v>
      </c>
      <c r="AG3005" s="33">
        <v>4.357955023535804</v>
      </c>
      <c r="AH3005" s="34">
        <v>801.16</v>
      </c>
      <c r="AI3005" s="34">
        <v>33.5</v>
      </c>
      <c r="AJ3005" s="34">
        <v>-767.66</v>
      </c>
      <c r="AK3005" s="32">
        <v>-0.95818563083528885</v>
      </c>
      <c r="AL3005" s="35">
        <v>44189.041666666664</v>
      </c>
      <c r="AM3005" s="16"/>
    </row>
    <row r="3006" spans="1:39" ht="41.25" hidden="1" x14ac:dyDescent="0.25">
      <c r="A3006" s="25" t="s">
        <v>571</v>
      </c>
      <c r="B3006" s="25" t="s">
        <v>1043</v>
      </c>
      <c r="C3006" s="39">
        <v>631836</v>
      </c>
      <c r="D3006" s="25" t="s">
        <v>3343</v>
      </c>
      <c r="E3006" s="25" t="s">
        <v>53</v>
      </c>
      <c r="F3006" s="25" t="s">
        <v>63</v>
      </c>
      <c r="G3006" s="25" t="s">
        <v>56</v>
      </c>
      <c r="H3006" s="17"/>
      <c r="I3006" s="17"/>
      <c r="J3006" s="25" t="s">
        <v>586</v>
      </c>
      <c r="K3006" s="25" t="s">
        <v>65</v>
      </c>
      <c r="L3006" s="25" t="s">
        <v>1045</v>
      </c>
      <c r="M3006" s="25" t="s">
        <v>127</v>
      </c>
      <c r="N3006" s="26">
        <v>0</v>
      </c>
      <c r="O3006" s="26">
        <v>758.37</v>
      </c>
      <c r="P3006" s="27">
        <v>758.37</v>
      </c>
      <c r="Q3006" s="18"/>
      <c r="R3006" s="29">
        <v>0</v>
      </c>
      <c r="S3006" s="29">
        <v>758.37</v>
      </c>
      <c r="T3006" s="30">
        <v>758.37</v>
      </c>
      <c r="U3006" s="19"/>
      <c r="V3006" s="26">
        <v>0</v>
      </c>
      <c r="W3006" s="26">
        <v>0</v>
      </c>
      <c r="X3006" s="27">
        <v>0</v>
      </c>
      <c r="Y3006" s="18"/>
      <c r="Z3006" s="29">
        <v>0</v>
      </c>
      <c r="AA3006" s="29">
        <v>0</v>
      </c>
      <c r="AB3006" s="30">
        <v>0</v>
      </c>
      <c r="AC3006" s="19"/>
      <c r="AD3006" s="26">
        <v>0</v>
      </c>
      <c r="AE3006" s="26">
        <v>0</v>
      </c>
      <c r="AF3006" s="27">
        <v>0</v>
      </c>
      <c r="AG3006" s="18"/>
      <c r="AH3006" s="34">
        <v>0</v>
      </c>
      <c r="AI3006" s="34">
        <v>0</v>
      </c>
      <c r="AJ3006" s="34">
        <v>0</v>
      </c>
      <c r="AK3006" s="19"/>
      <c r="AL3006" s="35">
        <v>43796.041655092595</v>
      </c>
      <c r="AM3006" s="16"/>
    </row>
    <row r="3007" spans="1:39" ht="66" hidden="1" x14ac:dyDescent="0.25">
      <c r="A3007" s="25" t="s">
        <v>571</v>
      </c>
      <c r="B3007" s="25" t="s">
        <v>1040</v>
      </c>
      <c r="C3007" s="39">
        <v>631916</v>
      </c>
      <c r="D3007" s="25" t="s">
        <v>3338</v>
      </c>
      <c r="E3007" s="25" t="s">
        <v>53</v>
      </c>
      <c r="F3007" s="25" t="s">
        <v>54</v>
      </c>
      <c r="G3007" s="25" t="s">
        <v>69</v>
      </c>
      <c r="H3007" s="17"/>
      <c r="I3007" s="17"/>
      <c r="J3007" s="25" t="s">
        <v>576</v>
      </c>
      <c r="K3007" s="25" t="s">
        <v>65</v>
      </c>
      <c r="L3007" s="25" t="s">
        <v>611</v>
      </c>
      <c r="M3007" s="25" t="s">
        <v>613</v>
      </c>
      <c r="N3007" s="26">
        <v>24814.14</v>
      </c>
      <c r="O3007" s="26">
        <v>8504.9500000000007</v>
      </c>
      <c r="P3007" s="27">
        <v>-16309.189999999999</v>
      </c>
      <c r="Q3007" s="28">
        <v>-0.65725388830723119</v>
      </c>
      <c r="R3007" s="29">
        <v>9295.6</v>
      </c>
      <c r="S3007" s="29">
        <v>3739.39</v>
      </c>
      <c r="T3007" s="30">
        <v>-5556.2100000000009</v>
      </c>
      <c r="U3007" s="31">
        <v>-0.59772472997977544</v>
      </c>
      <c r="V3007" s="26">
        <v>9220.5400000000009</v>
      </c>
      <c r="W3007" s="26">
        <v>4015.56</v>
      </c>
      <c r="X3007" s="27">
        <v>-5204.9800000000014</v>
      </c>
      <c r="Y3007" s="28">
        <v>-0.56449839163432958</v>
      </c>
      <c r="Z3007" s="29">
        <v>810.25</v>
      </c>
      <c r="AA3007" s="29">
        <v>750</v>
      </c>
      <c r="AB3007" s="30">
        <v>-60.25</v>
      </c>
      <c r="AC3007" s="32">
        <v>-7.4359765504473929E-2</v>
      </c>
      <c r="AD3007" s="26">
        <v>5487.75</v>
      </c>
      <c r="AE3007" s="26">
        <v>0</v>
      </c>
      <c r="AF3007" s="27">
        <v>-5487.75</v>
      </c>
      <c r="AG3007" s="33">
        <v>-1</v>
      </c>
      <c r="AH3007" s="34">
        <v>52</v>
      </c>
      <c r="AI3007" s="34">
        <v>33.5</v>
      </c>
      <c r="AJ3007" s="34">
        <v>-18.5</v>
      </c>
      <c r="AK3007" s="32">
        <v>-0.35576923076923078</v>
      </c>
      <c r="AL3007" s="35">
        <v>43796.041655092595</v>
      </c>
      <c r="AM3007" s="16"/>
    </row>
    <row r="3008" spans="1:39" ht="66" hidden="1" x14ac:dyDescent="0.25">
      <c r="A3008" s="25" t="s">
        <v>571</v>
      </c>
      <c r="B3008" s="25" t="s">
        <v>1040</v>
      </c>
      <c r="C3008" s="39">
        <v>631917</v>
      </c>
      <c r="D3008" s="25" t="s">
        <v>3339</v>
      </c>
      <c r="E3008" s="25" t="s">
        <v>53</v>
      </c>
      <c r="F3008" s="25" t="s">
        <v>54</v>
      </c>
      <c r="G3008" s="25" t="s">
        <v>69</v>
      </c>
      <c r="H3008" s="17"/>
      <c r="I3008" s="17"/>
      <c r="J3008" s="25" t="s">
        <v>576</v>
      </c>
      <c r="K3008" s="25" t="s">
        <v>65</v>
      </c>
      <c r="L3008" s="25" t="s">
        <v>611</v>
      </c>
      <c r="M3008" s="25" t="s">
        <v>613</v>
      </c>
      <c r="N3008" s="26">
        <v>24814.14</v>
      </c>
      <c r="O3008" s="26">
        <v>7815.12</v>
      </c>
      <c r="P3008" s="27">
        <v>-16999.02</v>
      </c>
      <c r="Q3008" s="28">
        <v>-0.68505376370085769</v>
      </c>
      <c r="R3008" s="29">
        <v>9295.6</v>
      </c>
      <c r="S3008" s="29">
        <v>3224.56</v>
      </c>
      <c r="T3008" s="30">
        <v>-6071.0400000000009</v>
      </c>
      <c r="U3008" s="31">
        <v>-0.65310899780541343</v>
      </c>
      <c r="V3008" s="26">
        <v>9220.5400000000009</v>
      </c>
      <c r="W3008" s="26">
        <v>4015.56</v>
      </c>
      <c r="X3008" s="27">
        <v>-5204.9800000000014</v>
      </c>
      <c r="Y3008" s="28">
        <v>-0.56449839163432958</v>
      </c>
      <c r="Z3008" s="29">
        <v>810.25</v>
      </c>
      <c r="AA3008" s="29">
        <v>575</v>
      </c>
      <c r="AB3008" s="30">
        <v>-235.25</v>
      </c>
      <c r="AC3008" s="32">
        <v>-0.29034248688676334</v>
      </c>
      <c r="AD3008" s="26">
        <v>5487.75</v>
      </c>
      <c r="AE3008" s="26">
        <v>0</v>
      </c>
      <c r="AF3008" s="27">
        <v>-5487.75</v>
      </c>
      <c r="AG3008" s="33">
        <v>-1</v>
      </c>
      <c r="AH3008" s="34">
        <v>52</v>
      </c>
      <c r="AI3008" s="34">
        <v>27</v>
      </c>
      <c r="AJ3008" s="34">
        <v>-25</v>
      </c>
      <c r="AK3008" s="32">
        <v>-0.48076923076923078</v>
      </c>
      <c r="AL3008" s="35">
        <v>43811.041655092595</v>
      </c>
      <c r="AM3008" s="16"/>
    </row>
    <row r="3009" spans="1:39" ht="66" hidden="1" x14ac:dyDescent="0.25">
      <c r="A3009" s="25" t="s">
        <v>571</v>
      </c>
      <c r="B3009" s="25" t="s">
        <v>1040</v>
      </c>
      <c r="C3009" s="39">
        <v>631918</v>
      </c>
      <c r="D3009" s="25" t="s">
        <v>3340</v>
      </c>
      <c r="E3009" s="25" t="s">
        <v>53</v>
      </c>
      <c r="F3009" s="25" t="s">
        <v>54</v>
      </c>
      <c r="G3009" s="25" t="s">
        <v>69</v>
      </c>
      <c r="H3009" s="17"/>
      <c r="I3009" s="17"/>
      <c r="J3009" s="25" t="s">
        <v>576</v>
      </c>
      <c r="K3009" s="25" t="s">
        <v>65</v>
      </c>
      <c r="L3009" s="25" t="s">
        <v>611</v>
      </c>
      <c r="M3009" s="25" t="s">
        <v>613</v>
      </c>
      <c r="N3009" s="26">
        <v>23345.919999999998</v>
      </c>
      <c r="O3009" s="26">
        <v>9152.31</v>
      </c>
      <c r="P3009" s="27">
        <v>-14193.609999999999</v>
      </c>
      <c r="Q3009" s="28">
        <v>-0.60796961524754645</v>
      </c>
      <c r="R3009" s="29">
        <v>9295.6</v>
      </c>
      <c r="S3009" s="29">
        <v>4069.86</v>
      </c>
      <c r="T3009" s="30">
        <v>-5225.74</v>
      </c>
      <c r="U3009" s="31">
        <v>-0.56217350144154221</v>
      </c>
      <c r="V3009" s="26">
        <v>7752.32</v>
      </c>
      <c r="W3009" s="26">
        <v>4322.45</v>
      </c>
      <c r="X3009" s="27">
        <v>-3429.87</v>
      </c>
      <c r="Y3009" s="28">
        <v>-0.44243142697927845</v>
      </c>
      <c r="Z3009" s="29">
        <v>810.25</v>
      </c>
      <c r="AA3009" s="29">
        <v>760</v>
      </c>
      <c r="AB3009" s="30">
        <v>-50.25</v>
      </c>
      <c r="AC3009" s="32">
        <v>-6.2017895711200248E-2</v>
      </c>
      <c r="AD3009" s="26">
        <v>5487.75</v>
      </c>
      <c r="AE3009" s="26">
        <v>0</v>
      </c>
      <c r="AF3009" s="27">
        <v>-5487.75</v>
      </c>
      <c r="AG3009" s="33">
        <v>-1</v>
      </c>
      <c r="AH3009" s="34">
        <v>52</v>
      </c>
      <c r="AI3009" s="34">
        <v>37.5</v>
      </c>
      <c r="AJ3009" s="34">
        <v>-14.5</v>
      </c>
      <c r="AK3009" s="32">
        <v>-0.27884615384615385</v>
      </c>
      <c r="AL3009" s="35">
        <v>43790.041655092595</v>
      </c>
      <c r="AM3009" s="16"/>
    </row>
    <row r="3010" spans="1:39" ht="41.25" hidden="1" x14ac:dyDescent="0.25">
      <c r="A3010" s="25" t="s">
        <v>571</v>
      </c>
      <c r="B3010" s="25" t="s">
        <v>1136</v>
      </c>
      <c r="C3010" s="39">
        <v>631939</v>
      </c>
      <c r="D3010" s="25" t="s">
        <v>3337</v>
      </c>
      <c r="E3010" s="25" t="s">
        <v>53</v>
      </c>
      <c r="F3010" s="25" t="s">
        <v>54</v>
      </c>
      <c r="G3010" s="25" t="s">
        <v>83</v>
      </c>
      <c r="H3010" s="25" t="s">
        <v>74</v>
      </c>
      <c r="I3010" s="25" t="s">
        <v>75</v>
      </c>
      <c r="J3010" s="25" t="s">
        <v>586</v>
      </c>
      <c r="K3010" s="25" t="s">
        <v>65</v>
      </c>
      <c r="L3010" s="25" t="s">
        <v>617</v>
      </c>
      <c r="M3010" s="25" t="s">
        <v>582</v>
      </c>
      <c r="N3010" s="26">
        <v>124821.53</v>
      </c>
      <c r="O3010" s="26">
        <v>66991.88</v>
      </c>
      <c r="P3010" s="27">
        <v>-57829.649999999994</v>
      </c>
      <c r="Q3010" s="28">
        <v>-0.46329867932238927</v>
      </c>
      <c r="R3010" s="29">
        <v>30421.63</v>
      </c>
      <c r="S3010" s="29">
        <v>22303.58</v>
      </c>
      <c r="T3010" s="30">
        <v>-8118.0499999999993</v>
      </c>
      <c r="U3010" s="31">
        <v>-0.26685125024530243</v>
      </c>
      <c r="V3010" s="26">
        <v>46577.3</v>
      </c>
      <c r="W3010" s="26">
        <v>6862.06</v>
      </c>
      <c r="X3010" s="27">
        <v>-39715.240000000005</v>
      </c>
      <c r="Y3010" s="28">
        <v>-0.85267372733069546</v>
      </c>
      <c r="Z3010" s="29">
        <v>4781.84</v>
      </c>
      <c r="AA3010" s="29">
        <v>4061</v>
      </c>
      <c r="AB3010" s="30">
        <v>-720.84000000000015</v>
      </c>
      <c r="AC3010" s="32">
        <v>-0.1507453197932177</v>
      </c>
      <c r="AD3010" s="26">
        <v>65390.76</v>
      </c>
      <c r="AE3010" s="26">
        <v>33765.24</v>
      </c>
      <c r="AF3010" s="27">
        <v>-31625.520000000004</v>
      </c>
      <c r="AG3010" s="33">
        <v>-0.48363897284570484</v>
      </c>
      <c r="AH3010" s="34">
        <v>202.47000000000003</v>
      </c>
      <c r="AI3010" s="34">
        <v>161.5</v>
      </c>
      <c r="AJ3010" s="34">
        <v>-40.970000000000027</v>
      </c>
      <c r="AK3010" s="32">
        <v>-0.20235096557514703</v>
      </c>
      <c r="AL3010" s="35">
        <v>44603.041666666664</v>
      </c>
      <c r="AM3010" s="16"/>
    </row>
    <row r="3011" spans="1:39" ht="24.75" hidden="1" x14ac:dyDescent="0.25">
      <c r="A3011" s="25" t="s">
        <v>571</v>
      </c>
      <c r="B3011" s="25" t="s">
        <v>1040</v>
      </c>
      <c r="C3011" s="39">
        <v>631940</v>
      </c>
      <c r="D3011" s="25" t="s">
        <v>3363</v>
      </c>
      <c r="E3011" s="25" t="s">
        <v>53</v>
      </c>
      <c r="F3011" s="25" t="s">
        <v>54</v>
      </c>
      <c r="G3011" s="25" t="s">
        <v>724</v>
      </c>
      <c r="H3011" s="17"/>
      <c r="I3011" s="17"/>
      <c r="J3011" s="25" t="s">
        <v>586</v>
      </c>
      <c r="K3011" s="25" t="s">
        <v>65</v>
      </c>
      <c r="L3011" s="25" t="s">
        <v>587</v>
      </c>
      <c r="M3011" s="25" t="s">
        <v>67</v>
      </c>
      <c r="N3011" s="26">
        <v>61552.77</v>
      </c>
      <c r="O3011" s="26">
        <v>55051.21</v>
      </c>
      <c r="P3011" s="27">
        <v>-6501.5599999999977</v>
      </c>
      <c r="Q3011" s="28">
        <v>-0.10562579068334371</v>
      </c>
      <c r="R3011" s="29">
        <v>12311.89</v>
      </c>
      <c r="S3011" s="29">
        <v>14191.67</v>
      </c>
      <c r="T3011" s="30">
        <v>1879.7800000000007</v>
      </c>
      <c r="U3011" s="31">
        <v>0.1526800515599149</v>
      </c>
      <c r="V3011" s="26">
        <v>25261.06</v>
      </c>
      <c r="W3011" s="26">
        <v>24652.38</v>
      </c>
      <c r="X3011" s="27">
        <v>-608.68000000000029</v>
      </c>
      <c r="Y3011" s="28">
        <v>-2.4095584270810499E-2</v>
      </c>
      <c r="Z3011" s="29">
        <v>1158.3399999999999</v>
      </c>
      <c r="AA3011" s="29">
        <v>1445</v>
      </c>
      <c r="AB3011" s="30">
        <v>286.66000000000008</v>
      </c>
      <c r="AC3011" s="32">
        <v>0.24747483467721057</v>
      </c>
      <c r="AD3011" s="26">
        <v>22821.48</v>
      </c>
      <c r="AE3011" s="26">
        <v>14762.16</v>
      </c>
      <c r="AF3011" s="27">
        <v>-8059.32</v>
      </c>
      <c r="AG3011" s="33">
        <v>-0.35314624643099396</v>
      </c>
      <c r="AH3011" s="34">
        <v>83</v>
      </c>
      <c r="AI3011" s="34">
        <v>149.4</v>
      </c>
      <c r="AJ3011" s="34">
        <v>66.400000000000006</v>
      </c>
      <c r="AK3011" s="32">
        <v>0.8</v>
      </c>
      <c r="AL3011" s="35">
        <v>43817.041655092595</v>
      </c>
      <c r="AM3011" s="16"/>
    </row>
    <row r="3012" spans="1:39" ht="74.25" hidden="1" x14ac:dyDescent="0.25">
      <c r="A3012" s="25" t="s">
        <v>571</v>
      </c>
      <c r="B3012" s="25" t="s">
        <v>1043</v>
      </c>
      <c r="C3012" s="39">
        <v>632226</v>
      </c>
      <c r="D3012" s="25" t="s">
        <v>3341</v>
      </c>
      <c r="E3012" s="25" t="s">
        <v>53</v>
      </c>
      <c r="F3012" s="25" t="s">
        <v>54</v>
      </c>
      <c r="G3012" s="25" t="s">
        <v>75</v>
      </c>
      <c r="H3012" s="25" t="s">
        <v>74</v>
      </c>
      <c r="I3012" s="25" t="s">
        <v>56</v>
      </c>
      <c r="J3012" s="25" t="s">
        <v>586</v>
      </c>
      <c r="K3012" s="25" t="s">
        <v>65</v>
      </c>
      <c r="L3012" s="25" t="s">
        <v>1045</v>
      </c>
      <c r="M3012" s="25" t="s">
        <v>2753</v>
      </c>
      <c r="N3012" s="26">
        <v>42475.95</v>
      </c>
      <c r="O3012" s="26">
        <v>29903.1</v>
      </c>
      <c r="P3012" s="27">
        <v>-12572.849999999999</v>
      </c>
      <c r="Q3012" s="28">
        <v>-0.29599926546669347</v>
      </c>
      <c r="R3012" s="29">
        <v>14716.77</v>
      </c>
      <c r="S3012" s="29">
        <v>7321.45</v>
      </c>
      <c r="T3012" s="30">
        <v>-7395.3200000000006</v>
      </c>
      <c r="U3012" s="31">
        <v>-0.50250972190229248</v>
      </c>
      <c r="V3012" s="26">
        <v>20113.509999999998</v>
      </c>
      <c r="W3012" s="26">
        <v>18469.439999999999</v>
      </c>
      <c r="X3012" s="27">
        <v>-1644.0699999999997</v>
      </c>
      <c r="Y3012" s="28">
        <v>-8.1739586974128323E-2</v>
      </c>
      <c r="Z3012" s="29">
        <v>1191.5899999999999</v>
      </c>
      <c r="AA3012" s="29">
        <v>1917.41</v>
      </c>
      <c r="AB3012" s="30">
        <v>725.82000000000016</v>
      </c>
      <c r="AC3012" s="32">
        <v>0.60911890834934856</v>
      </c>
      <c r="AD3012" s="26">
        <v>6454.08</v>
      </c>
      <c r="AE3012" s="26">
        <v>2194.8000000000002</v>
      </c>
      <c r="AF3012" s="27">
        <v>-4259.28</v>
      </c>
      <c r="AG3012" s="33">
        <v>-0.65993604045812881</v>
      </c>
      <c r="AH3012" s="34">
        <v>159.85</v>
      </c>
      <c r="AI3012" s="34">
        <v>53</v>
      </c>
      <c r="AJ3012" s="34">
        <v>-106.85</v>
      </c>
      <c r="AK3012" s="32">
        <v>-0.668439161714107</v>
      </c>
      <c r="AL3012" s="35">
        <v>44133.041666666664</v>
      </c>
      <c r="AM3012" s="16"/>
    </row>
    <row r="3013" spans="1:39" ht="57.75" hidden="1" x14ac:dyDescent="0.25">
      <c r="A3013" s="25" t="s">
        <v>571</v>
      </c>
      <c r="B3013" s="25" t="s">
        <v>1136</v>
      </c>
      <c r="C3013" s="39">
        <v>632255</v>
      </c>
      <c r="D3013" s="25" t="s">
        <v>4915</v>
      </c>
      <c r="E3013" s="25" t="s">
        <v>53</v>
      </c>
      <c r="F3013" s="25" t="s">
        <v>63</v>
      </c>
      <c r="G3013" s="25" t="s">
        <v>56</v>
      </c>
      <c r="H3013" s="17"/>
      <c r="I3013" s="17"/>
      <c r="J3013" s="25" t="s">
        <v>145</v>
      </c>
      <c r="K3013" s="25" t="s">
        <v>65</v>
      </c>
      <c r="L3013" s="25" t="s">
        <v>146</v>
      </c>
      <c r="M3013" s="25" t="s">
        <v>127</v>
      </c>
      <c r="N3013" s="26">
        <v>0</v>
      </c>
      <c r="O3013" s="26">
        <v>2040.09</v>
      </c>
      <c r="P3013" s="27">
        <v>2040.09</v>
      </c>
      <c r="Q3013" s="18"/>
      <c r="R3013" s="29">
        <v>0</v>
      </c>
      <c r="S3013" s="29">
        <v>2040.09</v>
      </c>
      <c r="T3013" s="30">
        <v>2040.09</v>
      </c>
      <c r="U3013" s="19"/>
      <c r="V3013" s="26">
        <v>0</v>
      </c>
      <c r="W3013" s="26">
        <v>0</v>
      </c>
      <c r="X3013" s="27">
        <v>0</v>
      </c>
      <c r="Y3013" s="18"/>
      <c r="Z3013" s="29">
        <v>0</v>
      </c>
      <c r="AA3013" s="29">
        <v>0</v>
      </c>
      <c r="AB3013" s="30">
        <v>0</v>
      </c>
      <c r="AC3013" s="19"/>
      <c r="AD3013" s="26">
        <v>0</v>
      </c>
      <c r="AE3013" s="26">
        <v>0</v>
      </c>
      <c r="AF3013" s="27">
        <v>0</v>
      </c>
      <c r="AG3013" s="18"/>
      <c r="AH3013" s="34">
        <v>0</v>
      </c>
      <c r="AI3013" s="34">
        <v>6</v>
      </c>
      <c r="AJ3013" s="34">
        <v>6</v>
      </c>
      <c r="AK3013" s="19"/>
      <c r="AL3013" s="35">
        <v>44111.041666666664</v>
      </c>
      <c r="AM3013" s="16"/>
    </row>
    <row r="3014" spans="1:39" ht="99" hidden="1" x14ac:dyDescent="0.25">
      <c r="A3014" s="25" t="s">
        <v>571</v>
      </c>
      <c r="B3014" s="25" t="s">
        <v>51</v>
      </c>
      <c r="C3014" s="39">
        <v>632279</v>
      </c>
      <c r="D3014" s="25" t="s">
        <v>620</v>
      </c>
      <c r="E3014" s="25" t="s">
        <v>53</v>
      </c>
      <c r="F3014" s="25" t="s">
        <v>63</v>
      </c>
      <c r="G3014" s="25" t="s">
        <v>56</v>
      </c>
      <c r="H3014" s="17"/>
      <c r="I3014" s="17"/>
      <c r="J3014" s="25" t="s">
        <v>64</v>
      </c>
      <c r="K3014" s="25" t="s">
        <v>65</v>
      </c>
      <c r="L3014" s="25" t="s">
        <v>66</v>
      </c>
      <c r="M3014" s="25" t="s">
        <v>127</v>
      </c>
      <c r="N3014" s="26">
        <v>0</v>
      </c>
      <c r="O3014" s="26">
        <v>3857.67</v>
      </c>
      <c r="P3014" s="27">
        <v>3857.67</v>
      </c>
      <c r="Q3014" s="18"/>
      <c r="R3014" s="29">
        <v>0</v>
      </c>
      <c r="S3014" s="29">
        <v>707.67</v>
      </c>
      <c r="T3014" s="30">
        <v>707.67</v>
      </c>
      <c r="U3014" s="19"/>
      <c r="V3014" s="26">
        <v>0</v>
      </c>
      <c r="W3014" s="26">
        <v>0</v>
      </c>
      <c r="X3014" s="27">
        <v>0</v>
      </c>
      <c r="Y3014" s="18"/>
      <c r="Z3014" s="29">
        <v>0</v>
      </c>
      <c r="AA3014" s="29">
        <v>0</v>
      </c>
      <c r="AB3014" s="30">
        <v>0</v>
      </c>
      <c r="AC3014" s="19"/>
      <c r="AD3014" s="26">
        <v>0</v>
      </c>
      <c r="AE3014" s="26">
        <v>3150</v>
      </c>
      <c r="AF3014" s="27">
        <v>3150</v>
      </c>
      <c r="AG3014" s="18"/>
      <c r="AH3014" s="34">
        <v>0</v>
      </c>
      <c r="AI3014" s="34">
        <v>0.5</v>
      </c>
      <c r="AJ3014" s="34">
        <v>0.5</v>
      </c>
      <c r="AK3014" s="19"/>
      <c r="AL3014" s="35">
        <v>43844.041655092595</v>
      </c>
      <c r="AM3014" s="16"/>
    </row>
    <row r="3015" spans="1:39" ht="66" hidden="1" x14ac:dyDescent="0.25">
      <c r="A3015" s="25" t="s">
        <v>571</v>
      </c>
      <c r="B3015" s="25" t="s">
        <v>1043</v>
      </c>
      <c r="C3015" s="39">
        <v>632287</v>
      </c>
      <c r="D3015" s="25" t="s">
        <v>3356</v>
      </c>
      <c r="E3015" s="25" t="s">
        <v>53</v>
      </c>
      <c r="F3015" s="25" t="s">
        <v>54</v>
      </c>
      <c r="G3015" s="25" t="s">
        <v>75</v>
      </c>
      <c r="H3015" s="25" t="s">
        <v>56</v>
      </c>
      <c r="I3015" s="25" t="s">
        <v>56</v>
      </c>
      <c r="J3015" s="25" t="s">
        <v>64</v>
      </c>
      <c r="K3015" s="25" t="s">
        <v>65</v>
      </c>
      <c r="L3015" s="25" t="s">
        <v>1045</v>
      </c>
      <c r="M3015" s="25" t="s">
        <v>574</v>
      </c>
      <c r="N3015" s="26">
        <v>20852.349999999999</v>
      </c>
      <c r="O3015" s="26">
        <v>18456.79</v>
      </c>
      <c r="P3015" s="27">
        <v>-2395.5599999999977</v>
      </c>
      <c r="Q3015" s="28">
        <v>-0.11488201569607252</v>
      </c>
      <c r="R3015" s="29">
        <v>7152.66</v>
      </c>
      <c r="S3015" s="29">
        <v>2371.4499999999998</v>
      </c>
      <c r="T3015" s="30">
        <v>-4781.21</v>
      </c>
      <c r="U3015" s="31">
        <v>-0.66845201645262042</v>
      </c>
      <c r="V3015" s="26">
        <v>6140.01</v>
      </c>
      <c r="W3015" s="26">
        <v>3200.09</v>
      </c>
      <c r="X3015" s="27">
        <v>-2939.92</v>
      </c>
      <c r="Y3015" s="28">
        <v>-0.47881355242092438</v>
      </c>
      <c r="Z3015" s="29">
        <v>1151.5</v>
      </c>
      <c r="AA3015" s="29">
        <v>0</v>
      </c>
      <c r="AB3015" s="30">
        <v>-1151.5</v>
      </c>
      <c r="AC3015" s="32">
        <v>-1</v>
      </c>
      <c r="AD3015" s="26">
        <v>6408.18</v>
      </c>
      <c r="AE3015" s="26">
        <v>12885.25</v>
      </c>
      <c r="AF3015" s="27">
        <v>6477.07</v>
      </c>
      <c r="AG3015" s="33">
        <v>1.0107503222443812</v>
      </c>
      <c r="AH3015" s="34">
        <v>89.87</v>
      </c>
      <c r="AI3015" s="34">
        <v>6</v>
      </c>
      <c r="AJ3015" s="34">
        <v>-83.87</v>
      </c>
      <c r="AK3015" s="32">
        <v>-0.93323689774118168</v>
      </c>
      <c r="AL3015" s="35">
        <v>43844.041655092595</v>
      </c>
      <c r="AM3015" s="16"/>
    </row>
    <row r="3016" spans="1:39" ht="33" hidden="1" x14ac:dyDescent="0.25">
      <c r="A3016" s="25" t="s">
        <v>571</v>
      </c>
      <c r="B3016" s="25" t="s">
        <v>1043</v>
      </c>
      <c r="C3016" s="39">
        <v>632377</v>
      </c>
      <c r="D3016" s="25" t="s">
        <v>3359</v>
      </c>
      <c r="E3016" s="25" t="s">
        <v>53</v>
      </c>
      <c r="F3016" s="25" t="s">
        <v>54</v>
      </c>
      <c r="G3016" s="25" t="s">
        <v>75</v>
      </c>
      <c r="H3016" s="25" t="s">
        <v>74</v>
      </c>
      <c r="I3016" s="25" t="s">
        <v>56</v>
      </c>
      <c r="J3016" s="25" t="s">
        <v>70</v>
      </c>
      <c r="K3016" s="25" t="s">
        <v>65</v>
      </c>
      <c r="L3016" s="25" t="s">
        <v>1045</v>
      </c>
      <c r="M3016" s="25" t="s">
        <v>67</v>
      </c>
      <c r="N3016" s="26">
        <v>61145.93</v>
      </c>
      <c r="O3016" s="26">
        <v>47843.3</v>
      </c>
      <c r="P3016" s="27">
        <v>-13302.629999999997</v>
      </c>
      <c r="Q3016" s="28">
        <v>-0.21755544481864938</v>
      </c>
      <c r="R3016" s="29">
        <v>17522.349999999999</v>
      </c>
      <c r="S3016" s="29">
        <v>14305.17</v>
      </c>
      <c r="T3016" s="30">
        <v>-3217.1799999999985</v>
      </c>
      <c r="U3016" s="31">
        <v>-0.18360436813555253</v>
      </c>
      <c r="V3016" s="26">
        <v>12227.3</v>
      </c>
      <c r="W3016" s="26">
        <v>8482.44</v>
      </c>
      <c r="X3016" s="27">
        <v>-3744.8599999999988</v>
      </c>
      <c r="Y3016" s="28">
        <v>-0.30627039493592201</v>
      </c>
      <c r="Z3016" s="29">
        <v>2478.1999999999998</v>
      </c>
      <c r="AA3016" s="29">
        <v>1221</v>
      </c>
      <c r="AB3016" s="30">
        <v>-1257.1999999999998</v>
      </c>
      <c r="AC3016" s="32">
        <v>-0.50730368816076177</v>
      </c>
      <c r="AD3016" s="26">
        <v>28918.080000000002</v>
      </c>
      <c r="AE3016" s="26">
        <v>23834.69</v>
      </c>
      <c r="AF3016" s="27">
        <v>-5083.3900000000031</v>
      </c>
      <c r="AG3016" s="33">
        <v>-0.17578587513417221</v>
      </c>
      <c r="AH3016" s="34">
        <v>206.3</v>
      </c>
      <c r="AI3016" s="34">
        <v>104.5</v>
      </c>
      <c r="AJ3016" s="34">
        <v>-101.80000000000001</v>
      </c>
      <c r="AK3016" s="32">
        <v>-0.49345613184682502</v>
      </c>
      <c r="AL3016" s="35">
        <v>43924.041666666664</v>
      </c>
      <c r="AM3016" s="16"/>
    </row>
    <row r="3017" spans="1:39" ht="49.5" hidden="1" x14ac:dyDescent="0.25">
      <c r="A3017" s="25" t="s">
        <v>571</v>
      </c>
      <c r="B3017" s="25" t="s">
        <v>1040</v>
      </c>
      <c r="C3017" s="39">
        <v>632410</v>
      </c>
      <c r="D3017" s="25" t="s">
        <v>3326</v>
      </c>
      <c r="E3017" s="25" t="s">
        <v>53</v>
      </c>
      <c r="F3017" s="25" t="s">
        <v>54</v>
      </c>
      <c r="G3017" s="25" t="s">
        <v>83</v>
      </c>
      <c r="H3017" s="25" t="s">
        <v>56</v>
      </c>
      <c r="I3017" s="25" t="s">
        <v>56</v>
      </c>
      <c r="J3017" s="25" t="s">
        <v>586</v>
      </c>
      <c r="K3017" s="25" t="s">
        <v>65</v>
      </c>
      <c r="L3017" s="25" t="s">
        <v>617</v>
      </c>
      <c r="M3017" s="25" t="s">
        <v>67</v>
      </c>
      <c r="N3017" s="26">
        <v>6904.91</v>
      </c>
      <c r="O3017" s="26">
        <v>4109</v>
      </c>
      <c r="P3017" s="27">
        <v>-2795.91</v>
      </c>
      <c r="Q3017" s="28">
        <v>-0.40491621179711246</v>
      </c>
      <c r="R3017" s="29">
        <v>4842.0600000000004</v>
      </c>
      <c r="S3017" s="29">
        <v>3488</v>
      </c>
      <c r="T3017" s="30">
        <v>-1354.0600000000004</v>
      </c>
      <c r="U3017" s="31">
        <v>-0.27964544016389725</v>
      </c>
      <c r="V3017" s="26">
        <v>1615.68</v>
      </c>
      <c r="W3017" s="26">
        <v>0</v>
      </c>
      <c r="X3017" s="27">
        <v>-1615.68</v>
      </c>
      <c r="Y3017" s="28">
        <v>-1</v>
      </c>
      <c r="Z3017" s="29">
        <v>447.17</v>
      </c>
      <c r="AA3017" s="29">
        <v>621</v>
      </c>
      <c r="AB3017" s="30">
        <v>173.82999999999998</v>
      </c>
      <c r="AC3017" s="32">
        <v>0.38873359125164919</v>
      </c>
      <c r="AD3017" s="26">
        <v>0</v>
      </c>
      <c r="AE3017" s="26">
        <v>0</v>
      </c>
      <c r="AF3017" s="27">
        <v>0</v>
      </c>
      <c r="AG3017" s="18"/>
      <c r="AH3017" s="34">
        <v>20</v>
      </c>
      <c r="AI3017" s="34">
        <v>34.75</v>
      </c>
      <c r="AJ3017" s="34">
        <v>14.75</v>
      </c>
      <c r="AK3017" s="32">
        <v>0.73750000000000004</v>
      </c>
      <c r="AL3017" s="35">
        <v>43720.041655092595</v>
      </c>
      <c r="AM3017" s="16"/>
    </row>
    <row r="3018" spans="1:39" ht="33" hidden="1" x14ac:dyDescent="0.25">
      <c r="A3018" s="25" t="s">
        <v>571</v>
      </c>
      <c r="B3018" s="25" t="s">
        <v>1043</v>
      </c>
      <c r="C3018" s="39">
        <v>632468</v>
      </c>
      <c r="D3018" s="25" t="s">
        <v>3358</v>
      </c>
      <c r="E3018" s="25" t="s">
        <v>53</v>
      </c>
      <c r="F3018" s="25" t="s">
        <v>54</v>
      </c>
      <c r="G3018" s="25" t="s">
        <v>74</v>
      </c>
      <c r="H3018" s="25" t="s">
        <v>56</v>
      </c>
      <c r="I3018" s="25" t="s">
        <v>56</v>
      </c>
      <c r="J3018" s="25" t="s">
        <v>586</v>
      </c>
      <c r="K3018" s="25" t="s">
        <v>65</v>
      </c>
      <c r="L3018" s="25" t="s">
        <v>1045</v>
      </c>
      <c r="M3018" s="25" t="s">
        <v>67</v>
      </c>
      <c r="N3018" s="26">
        <v>40377.83</v>
      </c>
      <c r="O3018" s="26">
        <v>33787.43</v>
      </c>
      <c r="P3018" s="27">
        <v>-6590.4000000000015</v>
      </c>
      <c r="Q3018" s="28">
        <v>-0.16321828092297186</v>
      </c>
      <c r="R3018" s="29">
        <v>10523.15</v>
      </c>
      <c r="S3018" s="29">
        <v>10131.67</v>
      </c>
      <c r="T3018" s="30">
        <v>-391.47999999999956</v>
      </c>
      <c r="U3018" s="31">
        <v>-3.7201788437872647E-2</v>
      </c>
      <c r="V3018" s="26">
        <v>21892.45</v>
      </c>
      <c r="W3018" s="26">
        <v>21364.26</v>
      </c>
      <c r="X3018" s="27">
        <v>-528.19000000000233</v>
      </c>
      <c r="Y3018" s="28">
        <v>-2.4126582451941301E-2</v>
      </c>
      <c r="Z3018" s="29">
        <v>914.15</v>
      </c>
      <c r="AA3018" s="29">
        <v>2291.5</v>
      </c>
      <c r="AB3018" s="30">
        <v>1377.35</v>
      </c>
      <c r="AC3018" s="32">
        <v>1.5067002133129135</v>
      </c>
      <c r="AD3018" s="26">
        <v>7048.08</v>
      </c>
      <c r="AE3018" s="26">
        <v>0</v>
      </c>
      <c r="AF3018" s="27">
        <v>-7048.08</v>
      </c>
      <c r="AG3018" s="33">
        <v>-1</v>
      </c>
      <c r="AH3018" s="34">
        <v>107.80000000000001</v>
      </c>
      <c r="AI3018" s="34">
        <v>136</v>
      </c>
      <c r="AJ3018" s="34">
        <v>28.199999999999989</v>
      </c>
      <c r="AK3018" s="32">
        <v>0.26159554730983287</v>
      </c>
      <c r="AL3018" s="35">
        <v>43839.041655092595</v>
      </c>
      <c r="AM3018" s="16"/>
    </row>
    <row r="3019" spans="1:39" ht="41.25" hidden="1" x14ac:dyDescent="0.25">
      <c r="A3019" s="25" t="s">
        <v>571</v>
      </c>
      <c r="B3019" s="25" t="s">
        <v>1043</v>
      </c>
      <c r="C3019" s="39">
        <v>632636</v>
      </c>
      <c r="D3019" s="25" t="s">
        <v>3355</v>
      </c>
      <c r="E3019" s="25" t="s">
        <v>53</v>
      </c>
      <c r="F3019" s="25" t="s">
        <v>54</v>
      </c>
      <c r="G3019" s="25" t="s">
        <v>75</v>
      </c>
      <c r="H3019" s="25" t="s">
        <v>83</v>
      </c>
      <c r="I3019" s="25" t="s">
        <v>56</v>
      </c>
      <c r="J3019" s="25" t="s">
        <v>586</v>
      </c>
      <c r="K3019" s="25" t="s">
        <v>65</v>
      </c>
      <c r="L3019" s="25" t="s">
        <v>1045</v>
      </c>
      <c r="M3019" s="25" t="s">
        <v>582</v>
      </c>
      <c r="N3019" s="26">
        <v>4722.6899999999996</v>
      </c>
      <c r="O3019" s="26">
        <v>1227.0999999999999</v>
      </c>
      <c r="P3019" s="27">
        <v>-3495.5899999999997</v>
      </c>
      <c r="Q3019" s="28">
        <v>-0.74016926793839954</v>
      </c>
      <c r="R3019" s="29">
        <v>3067.41</v>
      </c>
      <c r="S3019" s="29">
        <v>1149.0999999999999</v>
      </c>
      <c r="T3019" s="30">
        <v>-1918.31</v>
      </c>
      <c r="U3019" s="31">
        <v>-0.62538428185342032</v>
      </c>
      <c r="V3019" s="26">
        <v>1615.68</v>
      </c>
      <c r="W3019" s="26">
        <v>0</v>
      </c>
      <c r="X3019" s="27">
        <v>-1615.68</v>
      </c>
      <c r="Y3019" s="28">
        <v>-1</v>
      </c>
      <c r="Z3019" s="29">
        <v>39.6</v>
      </c>
      <c r="AA3019" s="29">
        <v>78</v>
      </c>
      <c r="AB3019" s="30">
        <v>38.4</v>
      </c>
      <c r="AC3019" s="32">
        <v>0.96969696969696961</v>
      </c>
      <c r="AD3019" s="26">
        <v>0</v>
      </c>
      <c r="AE3019" s="26">
        <v>0</v>
      </c>
      <c r="AF3019" s="27">
        <v>0</v>
      </c>
      <c r="AG3019" s="18"/>
      <c r="AH3019" s="34">
        <v>5</v>
      </c>
      <c r="AI3019" s="34">
        <v>4</v>
      </c>
      <c r="AJ3019" s="34">
        <v>-1</v>
      </c>
      <c r="AK3019" s="32">
        <v>-0.2</v>
      </c>
      <c r="AL3019" s="35">
        <v>44139.041666666664</v>
      </c>
      <c r="AM3019" s="16"/>
    </row>
    <row r="3020" spans="1:39" ht="49.5" hidden="1" x14ac:dyDescent="0.25">
      <c r="A3020" s="25" t="s">
        <v>571</v>
      </c>
      <c r="B3020" s="25" t="s">
        <v>1136</v>
      </c>
      <c r="C3020" s="39">
        <v>632674</v>
      </c>
      <c r="D3020" s="25" t="s">
        <v>5041</v>
      </c>
      <c r="E3020" s="25" t="s">
        <v>171</v>
      </c>
      <c r="F3020" s="25" t="s">
        <v>248</v>
      </c>
      <c r="G3020" s="17"/>
      <c r="H3020" s="17"/>
      <c r="I3020" s="17"/>
      <c r="J3020" s="25" t="s">
        <v>3564</v>
      </c>
      <c r="K3020" s="25" t="s">
        <v>65</v>
      </c>
      <c r="L3020" s="25" t="s">
        <v>637</v>
      </c>
      <c r="M3020" s="25" t="s">
        <v>582</v>
      </c>
      <c r="N3020" s="26">
        <v>47186.38</v>
      </c>
      <c r="O3020" s="26">
        <v>38769.51</v>
      </c>
      <c r="P3020" s="27">
        <v>-8416.8699999999953</v>
      </c>
      <c r="Q3020" s="28">
        <v>-0.17837498871496385</v>
      </c>
      <c r="R3020" s="29">
        <v>30405.03</v>
      </c>
      <c r="S3020" s="29">
        <v>16999.93</v>
      </c>
      <c r="T3020" s="30">
        <v>-13405.099999999999</v>
      </c>
      <c r="U3020" s="31">
        <v>-0.44088428789578565</v>
      </c>
      <c r="V3020" s="26">
        <v>8742.43</v>
      </c>
      <c r="W3020" s="26">
        <v>13858.47</v>
      </c>
      <c r="X3020" s="27">
        <v>5116.0399999999991</v>
      </c>
      <c r="Y3020" s="28">
        <v>0.58519656434195055</v>
      </c>
      <c r="Z3020" s="29">
        <v>4257.84</v>
      </c>
      <c r="AA3020" s="29">
        <v>860</v>
      </c>
      <c r="AB3020" s="30">
        <v>-3397.84</v>
      </c>
      <c r="AC3020" s="32">
        <v>-0.79801965315746948</v>
      </c>
      <c r="AD3020" s="26">
        <v>3781.08</v>
      </c>
      <c r="AE3020" s="26">
        <v>6239.96</v>
      </c>
      <c r="AF3020" s="27">
        <v>2458.88</v>
      </c>
      <c r="AG3020" s="33">
        <v>0.65031155119701256</v>
      </c>
      <c r="AH3020" s="34">
        <v>185.32</v>
      </c>
      <c r="AI3020" s="34">
        <v>97.25</v>
      </c>
      <c r="AJ3020" s="34">
        <v>-88.07</v>
      </c>
      <c r="AK3020" s="32">
        <v>-0.47523203108137274</v>
      </c>
      <c r="AL3020" s="35">
        <v>44760.041666666664</v>
      </c>
      <c r="AM3020" s="16"/>
    </row>
    <row r="3021" spans="1:39" ht="99" hidden="1" x14ac:dyDescent="0.25">
      <c r="A3021" s="25" t="s">
        <v>571</v>
      </c>
      <c r="B3021" s="25" t="s">
        <v>1043</v>
      </c>
      <c r="C3021" s="39">
        <v>632678</v>
      </c>
      <c r="D3021" s="25" t="s">
        <v>3446</v>
      </c>
      <c r="E3021" s="25" t="s">
        <v>53</v>
      </c>
      <c r="F3021" s="25" t="s">
        <v>54</v>
      </c>
      <c r="G3021" s="25" t="s">
        <v>74</v>
      </c>
      <c r="H3021" s="25" t="s">
        <v>56</v>
      </c>
      <c r="I3021" s="25" t="s">
        <v>56</v>
      </c>
      <c r="J3021" s="25" t="s">
        <v>145</v>
      </c>
      <c r="K3021" s="25" t="s">
        <v>65</v>
      </c>
      <c r="L3021" s="25" t="s">
        <v>1045</v>
      </c>
      <c r="M3021" s="25" t="s">
        <v>596</v>
      </c>
      <c r="N3021" s="26">
        <v>2692160.93</v>
      </c>
      <c r="O3021" s="26">
        <v>2094814.21</v>
      </c>
      <c r="P3021" s="27">
        <v>-597346.7200000002</v>
      </c>
      <c r="Q3021" s="28">
        <v>-0.2218837341198619</v>
      </c>
      <c r="R3021" s="29">
        <v>19788.61</v>
      </c>
      <c r="S3021" s="29">
        <v>157511.51999999999</v>
      </c>
      <c r="T3021" s="30">
        <v>137722.90999999997</v>
      </c>
      <c r="U3021" s="31">
        <v>6.9597061137694851</v>
      </c>
      <c r="V3021" s="26">
        <v>633863.68000000005</v>
      </c>
      <c r="W3021" s="26">
        <v>589537.62</v>
      </c>
      <c r="X3021" s="27">
        <v>-44326.060000000056</v>
      </c>
      <c r="Y3021" s="28">
        <v>-6.9929957179436522E-2</v>
      </c>
      <c r="Z3021" s="29">
        <v>0</v>
      </c>
      <c r="AA3021" s="29">
        <v>77.67</v>
      </c>
      <c r="AB3021" s="30">
        <v>77.67</v>
      </c>
      <c r="AC3021" s="19"/>
      <c r="AD3021" s="26">
        <v>2038508.64</v>
      </c>
      <c r="AE3021" s="26">
        <v>1347687.4</v>
      </c>
      <c r="AF3021" s="27">
        <v>-690821.24</v>
      </c>
      <c r="AG3021" s="33">
        <v>-0.33888560805903672</v>
      </c>
      <c r="AH3021" s="34">
        <v>11</v>
      </c>
      <c r="AI3021" s="34">
        <v>215</v>
      </c>
      <c r="AJ3021" s="34">
        <v>204</v>
      </c>
      <c r="AK3021" s="32">
        <v>18.545454545454547</v>
      </c>
      <c r="AL3021" s="35">
        <v>44130.041666666664</v>
      </c>
      <c r="AM3021" s="16"/>
    </row>
    <row r="3022" spans="1:39" ht="41.25" hidden="1" x14ac:dyDescent="0.25">
      <c r="A3022" s="25" t="s">
        <v>571</v>
      </c>
      <c r="B3022" s="25" t="s">
        <v>51</v>
      </c>
      <c r="C3022" s="39">
        <v>632698</v>
      </c>
      <c r="D3022" s="25" t="s">
        <v>616</v>
      </c>
      <c r="E3022" s="25" t="s">
        <v>53</v>
      </c>
      <c r="F3022" s="25" t="s">
        <v>63</v>
      </c>
      <c r="G3022" s="25" t="s">
        <v>56</v>
      </c>
      <c r="H3022" s="17"/>
      <c r="I3022" s="17"/>
      <c r="J3022" s="25" t="s">
        <v>586</v>
      </c>
      <c r="K3022" s="25" t="s">
        <v>65</v>
      </c>
      <c r="L3022" s="25" t="s">
        <v>617</v>
      </c>
      <c r="M3022" s="25" t="s">
        <v>127</v>
      </c>
      <c r="N3022" s="26">
        <v>0</v>
      </c>
      <c r="O3022" s="26">
        <v>0</v>
      </c>
      <c r="P3022" s="27">
        <v>0</v>
      </c>
      <c r="Q3022" s="18"/>
      <c r="R3022" s="29">
        <v>0</v>
      </c>
      <c r="S3022" s="29">
        <v>0</v>
      </c>
      <c r="T3022" s="30">
        <v>0</v>
      </c>
      <c r="U3022" s="19"/>
      <c r="V3022" s="26">
        <v>0</v>
      </c>
      <c r="W3022" s="26">
        <v>0</v>
      </c>
      <c r="X3022" s="27">
        <v>0</v>
      </c>
      <c r="Y3022" s="18"/>
      <c r="Z3022" s="29">
        <v>0</v>
      </c>
      <c r="AA3022" s="29">
        <v>0</v>
      </c>
      <c r="AB3022" s="30">
        <v>0</v>
      </c>
      <c r="AC3022" s="19"/>
      <c r="AD3022" s="26">
        <v>0</v>
      </c>
      <c r="AE3022" s="26">
        <v>0</v>
      </c>
      <c r="AF3022" s="27">
        <v>0</v>
      </c>
      <c r="AG3022" s="18"/>
      <c r="AH3022" s="34">
        <v>0</v>
      </c>
      <c r="AI3022" s="34">
        <v>0</v>
      </c>
      <c r="AJ3022" s="34">
        <v>0</v>
      </c>
      <c r="AK3022" s="19"/>
      <c r="AL3022" s="35">
        <v>43896.041655092595</v>
      </c>
      <c r="AM3022" s="16"/>
    </row>
    <row r="3023" spans="1:39" ht="66" hidden="1" x14ac:dyDescent="0.25">
      <c r="A3023" s="25" t="s">
        <v>571</v>
      </c>
      <c r="B3023" s="25" t="s">
        <v>1043</v>
      </c>
      <c r="C3023" s="39">
        <v>632704</v>
      </c>
      <c r="D3023" s="25" t="s">
        <v>3336</v>
      </c>
      <c r="E3023" s="25" t="s">
        <v>53</v>
      </c>
      <c r="F3023" s="25" t="s">
        <v>54</v>
      </c>
      <c r="G3023" s="25" t="s">
        <v>79</v>
      </c>
      <c r="H3023" s="25" t="s">
        <v>56</v>
      </c>
      <c r="I3023" s="25" t="s">
        <v>56</v>
      </c>
      <c r="J3023" s="25" t="s">
        <v>85</v>
      </c>
      <c r="K3023" s="25" t="s">
        <v>65</v>
      </c>
      <c r="L3023" s="25" t="s">
        <v>1045</v>
      </c>
      <c r="M3023" s="25" t="s">
        <v>67</v>
      </c>
      <c r="N3023" s="26">
        <v>23676.880000000001</v>
      </c>
      <c r="O3023" s="26">
        <v>24674.63</v>
      </c>
      <c r="P3023" s="27">
        <v>997.75</v>
      </c>
      <c r="Q3023" s="28">
        <v>4.2140265102496612E-2</v>
      </c>
      <c r="R3023" s="29">
        <v>14743.83</v>
      </c>
      <c r="S3023" s="29">
        <v>17638.38</v>
      </c>
      <c r="T3023" s="30">
        <v>2894.5500000000011</v>
      </c>
      <c r="U3023" s="31">
        <v>0.19632280079192457</v>
      </c>
      <c r="V3023" s="26">
        <v>3506.01</v>
      </c>
      <c r="W3023" s="26">
        <v>2509.54</v>
      </c>
      <c r="X3023" s="27">
        <v>-996.47000000000025</v>
      </c>
      <c r="Y3023" s="28">
        <v>-0.28421767194046799</v>
      </c>
      <c r="Z3023" s="29">
        <v>1562.8</v>
      </c>
      <c r="AA3023" s="29">
        <v>1914.5</v>
      </c>
      <c r="AB3023" s="30">
        <v>351.70000000000005</v>
      </c>
      <c r="AC3023" s="32">
        <v>0.22504479140005124</v>
      </c>
      <c r="AD3023" s="26">
        <v>3864.24</v>
      </c>
      <c r="AE3023" s="26">
        <v>2612.21</v>
      </c>
      <c r="AF3023" s="27">
        <v>-1252.0299999999997</v>
      </c>
      <c r="AG3023" s="33">
        <v>-0.32400420263751728</v>
      </c>
      <c r="AH3023" s="34">
        <v>175.49</v>
      </c>
      <c r="AI3023" s="34">
        <v>73</v>
      </c>
      <c r="AJ3023" s="34">
        <v>-102.49000000000001</v>
      </c>
      <c r="AK3023" s="32">
        <v>-0.5840218815886945</v>
      </c>
      <c r="AL3023" s="35">
        <v>43896.041655092595</v>
      </c>
      <c r="AM3023" s="16"/>
    </row>
    <row r="3024" spans="1:39" ht="41.25" hidden="1" x14ac:dyDescent="0.25">
      <c r="A3024" s="25" t="s">
        <v>571</v>
      </c>
      <c r="B3024" s="25" t="s">
        <v>51</v>
      </c>
      <c r="C3024" s="39">
        <v>632723</v>
      </c>
      <c r="D3024" s="25" t="s">
        <v>618</v>
      </c>
      <c r="E3024" s="25" t="s">
        <v>53</v>
      </c>
      <c r="F3024" s="25" t="s">
        <v>54</v>
      </c>
      <c r="G3024" s="25" t="s">
        <v>75</v>
      </c>
      <c r="H3024" s="25" t="s">
        <v>74</v>
      </c>
      <c r="I3024" s="25" t="s">
        <v>56</v>
      </c>
      <c r="J3024" s="25" t="s">
        <v>586</v>
      </c>
      <c r="K3024" s="25" t="s">
        <v>65</v>
      </c>
      <c r="L3024" s="25" t="s">
        <v>587</v>
      </c>
      <c r="M3024" s="25" t="s">
        <v>582</v>
      </c>
      <c r="N3024" s="26">
        <v>50946.53</v>
      </c>
      <c r="O3024" s="26">
        <v>39875.07</v>
      </c>
      <c r="P3024" s="27">
        <v>-11071.46</v>
      </c>
      <c r="Q3024" s="28">
        <v>-0.21731529114936776</v>
      </c>
      <c r="R3024" s="29">
        <v>16115.15</v>
      </c>
      <c r="S3024" s="29">
        <v>9661.19</v>
      </c>
      <c r="T3024" s="30">
        <v>-6453.9599999999991</v>
      </c>
      <c r="U3024" s="31">
        <v>-0.40049022193401856</v>
      </c>
      <c r="V3024" s="26">
        <v>25302.2</v>
      </c>
      <c r="W3024" s="26">
        <v>23335.57</v>
      </c>
      <c r="X3024" s="27">
        <v>-1966.630000000001</v>
      </c>
      <c r="Y3024" s="28">
        <v>-7.7725652314818511E-2</v>
      </c>
      <c r="Z3024" s="29">
        <v>1101.42</v>
      </c>
      <c r="AA3024" s="29">
        <v>1372.25</v>
      </c>
      <c r="AB3024" s="30">
        <v>270.82999999999993</v>
      </c>
      <c r="AC3024" s="32">
        <v>0.24589166712062602</v>
      </c>
      <c r="AD3024" s="26">
        <v>8427.76</v>
      </c>
      <c r="AE3024" s="26">
        <v>5506.06</v>
      </c>
      <c r="AF3024" s="27">
        <v>-2921.7</v>
      </c>
      <c r="AG3024" s="33">
        <v>-0.34667574776690363</v>
      </c>
      <c r="AH3024" s="34">
        <v>149.46</v>
      </c>
      <c r="AI3024" s="34">
        <v>77.25</v>
      </c>
      <c r="AJ3024" s="34">
        <v>-72.210000000000008</v>
      </c>
      <c r="AK3024" s="32">
        <v>-0.48313930148534728</v>
      </c>
      <c r="AL3024" s="35">
        <v>44209.041666666664</v>
      </c>
      <c r="AM3024" s="16"/>
    </row>
    <row r="3025" spans="1:39" ht="24.75" hidden="1" x14ac:dyDescent="0.25">
      <c r="A3025" s="25" t="s">
        <v>571</v>
      </c>
      <c r="B3025" s="25" t="s">
        <v>51</v>
      </c>
      <c r="C3025" s="39">
        <v>632726</v>
      </c>
      <c r="D3025" s="25" t="s">
        <v>590</v>
      </c>
      <c r="E3025" s="25" t="s">
        <v>53</v>
      </c>
      <c r="F3025" s="25" t="s">
        <v>54</v>
      </c>
      <c r="G3025" s="25" t="s">
        <v>75</v>
      </c>
      <c r="H3025" s="25" t="s">
        <v>83</v>
      </c>
      <c r="I3025" s="25" t="s">
        <v>56</v>
      </c>
      <c r="J3025" s="25" t="s">
        <v>586</v>
      </c>
      <c r="K3025" s="25" t="s">
        <v>65</v>
      </c>
      <c r="L3025" s="25" t="s">
        <v>587</v>
      </c>
      <c r="M3025" s="25" t="s">
        <v>582</v>
      </c>
      <c r="N3025" s="26">
        <v>63965.91</v>
      </c>
      <c r="O3025" s="26">
        <v>54015.12</v>
      </c>
      <c r="P3025" s="27">
        <v>-9950.7900000000009</v>
      </c>
      <c r="Q3025" s="28">
        <v>-0.15556395586336536</v>
      </c>
      <c r="R3025" s="29">
        <v>21922.38</v>
      </c>
      <c r="S3025" s="29">
        <v>14307.47</v>
      </c>
      <c r="T3025" s="30">
        <v>-7614.9100000000017</v>
      </c>
      <c r="U3025" s="31">
        <v>-0.34735781425191981</v>
      </c>
      <c r="V3025" s="26">
        <v>27736.02</v>
      </c>
      <c r="W3025" s="26">
        <v>24543.19</v>
      </c>
      <c r="X3025" s="27">
        <v>-3192.8300000000017</v>
      </c>
      <c r="Y3025" s="28">
        <v>-0.11511492997192826</v>
      </c>
      <c r="Z3025" s="29">
        <v>2904.33</v>
      </c>
      <c r="AA3025" s="29">
        <v>2696.59</v>
      </c>
      <c r="AB3025" s="30">
        <v>-207.73999999999978</v>
      </c>
      <c r="AC3025" s="32">
        <v>-7.152768452620735E-2</v>
      </c>
      <c r="AD3025" s="26">
        <v>11403.18</v>
      </c>
      <c r="AE3025" s="26">
        <v>12467.87</v>
      </c>
      <c r="AF3025" s="27">
        <v>1064.6900000000005</v>
      </c>
      <c r="AG3025" s="33">
        <v>9.336781494284932E-2</v>
      </c>
      <c r="AH3025" s="34">
        <v>149.05000000000001</v>
      </c>
      <c r="AI3025" s="34">
        <v>109.5</v>
      </c>
      <c r="AJ3025" s="34">
        <v>-39.550000000000011</v>
      </c>
      <c r="AK3025" s="32">
        <v>-0.2653471989265348</v>
      </c>
      <c r="AL3025" s="35">
        <v>44221.041666666664</v>
      </c>
      <c r="AM3025" s="16"/>
    </row>
    <row r="3026" spans="1:39" ht="57.75" hidden="1" x14ac:dyDescent="0.25">
      <c r="A3026" s="25" t="s">
        <v>571</v>
      </c>
      <c r="B3026" s="25" t="s">
        <v>1040</v>
      </c>
      <c r="C3026" s="39">
        <v>632732</v>
      </c>
      <c r="D3026" s="25" t="s">
        <v>3357</v>
      </c>
      <c r="E3026" s="25" t="s">
        <v>53</v>
      </c>
      <c r="F3026" s="25" t="s">
        <v>54</v>
      </c>
      <c r="G3026" s="25" t="s">
        <v>90</v>
      </c>
      <c r="H3026" s="17"/>
      <c r="I3026" s="17"/>
      <c r="J3026" s="25" t="s">
        <v>64</v>
      </c>
      <c r="K3026" s="25" t="s">
        <v>65</v>
      </c>
      <c r="L3026" s="25" t="s">
        <v>66</v>
      </c>
      <c r="M3026" s="25" t="s">
        <v>593</v>
      </c>
      <c r="N3026" s="26">
        <v>12142.34</v>
      </c>
      <c r="O3026" s="26">
        <v>1642.48</v>
      </c>
      <c r="P3026" s="27">
        <v>-10499.86</v>
      </c>
      <c r="Q3026" s="28">
        <v>-0.86473118031614993</v>
      </c>
      <c r="R3026" s="29">
        <v>1200.1600000000001</v>
      </c>
      <c r="S3026" s="29">
        <v>1486.48</v>
      </c>
      <c r="T3026" s="30">
        <v>286.31999999999994</v>
      </c>
      <c r="U3026" s="31">
        <v>0.23856819090787887</v>
      </c>
      <c r="V3026" s="26">
        <v>0</v>
      </c>
      <c r="W3026" s="26">
        <v>0</v>
      </c>
      <c r="X3026" s="27">
        <v>0</v>
      </c>
      <c r="Y3026" s="18"/>
      <c r="Z3026" s="29">
        <v>210</v>
      </c>
      <c r="AA3026" s="29">
        <v>156</v>
      </c>
      <c r="AB3026" s="30">
        <v>-54</v>
      </c>
      <c r="AC3026" s="32">
        <v>-0.25714285714285712</v>
      </c>
      <c r="AD3026" s="26">
        <v>10732.18</v>
      </c>
      <c r="AE3026" s="26">
        <v>0</v>
      </c>
      <c r="AF3026" s="27">
        <v>-10732.18</v>
      </c>
      <c r="AG3026" s="33">
        <v>-1</v>
      </c>
      <c r="AH3026" s="34">
        <v>7.73</v>
      </c>
      <c r="AI3026" s="34">
        <v>16</v>
      </c>
      <c r="AJ3026" s="34">
        <v>8.27</v>
      </c>
      <c r="AK3026" s="32">
        <v>1.0698576972833116</v>
      </c>
      <c r="AL3026" s="35">
        <v>43768.041655092595</v>
      </c>
      <c r="AM3026" s="16"/>
    </row>
    <row r="3027" spans="1:39" ht="33" hidden="1" x14ac:dyDescent="0.25">
      <c r="A3027" s="25" t="s">
        <v>571</v>
      </c>
      <c r="B3027" s="25" t="s">
        <v>1040</v>
      </c>
      <c r="C3027" s="39">
        <v>632767</v>
      </c>
      <c r="D3027" s="25" t="s">
        <v>3366</v>
      </c>
      <c r="E3027" s="25" t="s">
        <v>53</v>
      </c>
      <c r="F3027" s="25" t="s">
        <v>54</v>
      </c>
      <c r="G3027" s="25" t="s">
        <v>75</v>
      </c>
      <c r="H3027" s="17"/>
      <c r="I3027" s="17"/>
      <c r="J3027" s="25" t="s">
        <v>576</v>
      </c>
      <c r="K3027" s="25" t="s">
        <v>65</v>
      </c>
      <c r="L3027" s="25" t="s">
        <v>611</v>
      </c>
      <c r="M3027" s="25" t="s">
        <v>574</v>
      </c>
      <c r="N3027" s="26">
        <v>18656.66</v>
      </c>
      <c r="O3027" s="26">
        <v>13998.54</v>
      </c>
      <c r="P3027" s="27">
        <v>-4658.119999999999</v>
      </c>
      <c r="Q3027" s="28">
        <v>-0.2496759870201847</v>
      </c>
      <c r="R3027" s="29">
        <v>12619.14</v>
      </c>
      <c r="S3027" s="29">
        <v>9935.15</v>
      </c>
      <c r="T3027" s="30">
        <v>-2683.99</v>
      </c>
      <c r="U3027" s="31">
        <v>-0.21269199010392151</v>
      </c>
      <c r="V3027" s="26">
        <v>2163.12</v>
      </c>
      <c r="W3027" s="26">
        <v>1253.74</v>
      </c>
      <c r="X3027" s="27">
        <v>-909.37999999999988</v>
      </c>
      <c r="Y3027" s="28">
        <v>-0.42040201190872439</v>
      </c>
      <c r="Z3027" s="29">
        <v>1174.4000000000001</v>
      </c>
      <c r="AA3027" s="29">
        <v>2692</v>
      </c>
      <c r="AB3027" s="30">
        <v>1517.6</v>
      </c>
      <c r="AC3027" s="32">
        <v>1.292234332425068</v>
      </c>
      <c r="AD3027" s="26">
        <v>2700</v>
      </c>
      <c r="AE3027" s="26">
        <v>117.65</v>
      </c>
      <c r="AF3027" s="27">
        <v>-2582.35</v>
      </c>
      <c r="AG3027" s="33">
        <v>-0.9564259259259259</v>
      </c>
      <c r="AH3027" s="34">
        <v>154.44999999999999</v>
      </c>
      <c r="AI3027" s="34">
        <v>109</v>
      </c>
      <c r="AJ3027" s="34">
        <v>-45.449999999999989</v>
      </c>
      <c r="AK3027" s="32">
        <v>-0.29426999028811907</v>
      </c>
      <c r="AL3027" s="35">
        <v>43761.041655092595</v>
      </c>
      <c r="AM3027" s="16"/>
    </row>
    <row r="3028" spans="1:39" ht="66" hidden="1" x14ac:dyDescent="0.25">
      <c r="A3028" s="25" t="s">
        <v>571</v>
      </c>
      <c r="B3028" s="25" t="s">
        <v>51</v>
      </c>
      <c r="C3028" s="39">
        <v>632790</v>
      </c>
      <c r="D3028" s="25" t="s">
        <v>705</v>
      </c>
      <c r="E3028" s="25" t="s">
        <v>53</v>
      </c>
      <c r="F3028" s="25" t="s">
        <v>54</v>
      </c>
      <c r="G3028" s="25" t="s">
        <v>79</v>
      </c>
      <c r="H3028" s="25" t="s">
        <v>56</v>
      </c>
      <c r="I3028" s="25" t="s">
        <v>56</v>
      </c>
      <c r="J3028" s="25" t="s">
        <v>85</v>
      </c>
      <c r="K3028" s="25" t="s">
        <v>65</v>
      </c>
      <c r="L3028" s="25" t="s">
        <v>600</v>
      </c>
      <c r="M3028" s="25" t="s">
        <v>582</v>
      </c>
      <c r="N3028" s="26">
        <v>252597.11</v>
      </c>
      <c r="O3028" s="26">
        <v>246365.44</v>
      </c>
      <c r="P3028" s="27">
        <v>-6231.6699999999837</v>
      </c>
      <c r="Q3028" s="28">
        <v>-2.4670393101488705E-2</v>
      </c>
      <c r="R3028" s="29">
        <v>42487.3</v>
      </c>
      <c r="S3028" s="29">
        <v>48145.15</v>
      </c>
      <c r="T3028" s="30">
        <v>5657.8499999999985</v>
      </c>
      <c r="U3028" s="31">
        <v>0.13316567539005769</v>
      </c>
      <c r="V3028" s="26">
        <v>5295.77</v>
      </c>
      <c r="W3028" s="26">
        <v>8199.2900000000009</v>
      </c>
      <c r="X3028" s="27">
        <v>2903.5200000000004</v>
      </c>
      <c r="Y3028" s="28">
        <v>0.54827154502555819</v>
      </c>
      <c r="Z3028" s="29">
        <v>3591.68</v>
      </c>
      <c r="AA3028" s="29">
        <v>3704</v>
      </c>
      <c r="AB3028" s="30">
        <v>112.32000000000016</v>
      </c>
      <c r="AC3028" s="32">
        <v>3.1272273699216015E-2</v>
      </c>
      <c r="AD3028" s="26">
        <v>201222.36</v>
      </c>
      <c r="AE3028" s="26">
        <v>186317</v>
      </c>
      <c r="AF3028" s="27">
        <v>-14905.359999999986</v>
      </c>
      <c r="AG3028" s="33">
        <v>-7.4074074074074014E-2</v>
      </c>
      <c r="AH3028" s="34">
        <v>192.07999999999998</v>
      </c>
      <c r="AI3028" s="34">
        <v>175</v>
      </c>
      <c r="AJ3028" s="34">
        <v>-17.079999999999984</v>
      </c>
      <c r="AK3028" s="32">
        <v>-8.892128279883374E-2</v>
      </c>
      <c r="AL3028" s="35">
        <v>44511.041666666664</v>
      </c>
      <c r="AM3028" s="16"/>
    </row>
    <row r="3029" spans="1:39" ht="82.5" hidden="1" x14ac:dyDescent="0.25">
      <c r="A3029" s="25" t="s">
        <v>571</v>
      </c>
      <c r="B3029" s="25" t="s">
        <v>1043</v>
      </c>
      <c r="C3029" s="39">
        <v>632803</v>
      </c>
      <c r="D3029" s="25" t="s">
        <v>3499</v>
      </c>
      <c r="E3029" s="25" t="s">
        <v>53</v>
      </c>
      <c r="F3029" s="25" t="s">
        <v>54</v>
      </c>
      <c r="G3029" s="25" t="s">
        <v>236</v>
      </c>
      <c r="H3029" s="25" t="s">
        <v>56</v>
      </c>
      <c r="I3029" s="25" t="s">
        <v>56</v>
      </c>
      <c r="J3029" s="25" t="s">
        <v>85</v>
      </c>
      <c r="K3029" s="25" t="s">
        <v>65</v>
      </c>
      <c r="L3029" s="25" t="s">
        <v>1045</v>
      </c>
      <c r="M3029" s="25" t="s">
        <v>574</v>
      </c>
      <c r="N3029" s="26">
        <v>0</v>
      </c>
      <c r="O3029" s="26">
        <v>2193.9899999999998</v>
      </c>
      <c r="P3029" s="27">
        <v>2193.9899999999998</v>
      </c>
      <c r="Q3029" s="18"/>
      <c r="R3029" s="29">
        <v>0</v>
      </c>
      <c r="S3029" s="29">
        <v>918.99</v>
      </c>
      <c r="T3029" s="30">
        <v>918.99</v>
      </c>
      <c r="U3029" s="19"/>
      <c r="V3029" s="26">
        <v>0</v>
      </c>
      <c r="W3029" s="26">
        <v>0</v>
      </c>
      <c r="X3029" s="27">
        <v>0</v>
      </c>
      <c r="Y3029" s="18"/>
      <c r="Z3029" s="29">
        <v>0</v>
      </c>
      <c r="AA3029" s="29">
        <v>0</v>
      </c>
      <c r="AB3029" s="30">
        <v>0</v>
      </c>
      <c r="AC3029" s="19"/>
      <c r="AD3029" s="26">
        <v>0</v>
      </c>
      <c r="AE3029" s="26">
        <v>1275</v>
      </c>
      <c r="AF3029" s="27">
        <v>1275</v>
      </c>
      <c r="AG3029" s="18"/>
      <c r="AH3029" s="34">
        <v>0</v>
      </c>
      <c r="AI3029" s="34">
        <v>0</v>
      </c>
      <c r="AJ3029" s="34">
        <v>0</v>
      </c>
      <c r="AK3029" s="19"/>
      <c r="AL3029" s="35">
        <v>44098.041666666664</v>
      </c>
      <c r="AM3029" s="16"/>
    </row>
    <row r="3030" spans="1:39" ht="33" hidden="1" x14ac:dyDescent="0.25">
      <c r="A3030" s="25" t="s">
        <v>571</v>
      </c>
      <c r="B3030" s="25" t="s">
        <v>51</v>
      </c>
      <c r="C3030" s="39">
        <v>632805</v>
      </c>
      <c r="D3030" s="25" t="s">
        <v>619</v>
      </c>
      <c r="E3030" s="25" t="s">
        <v>53</v>
      </c>
      <c r="F3030" s="25" t="s">
        <v>54</v>
      </c>
      <c r="G3030" s="25" t="s">
        <v>79</v>
      </c>
      <c r="H3030" s="25" t="s">
        <v>56</v>
      </c>
      <c r="I3030" s="25" t="s">
        <v>56</v>
      </c>
      <c r="J3030" s="25" t="s">
        <v>70</v>
      </c>
      <c r="K3030" s="25" t="s">
        <v>65</v>
      </c>
      <c r="L3030" s="25" t="s">
        <v>71</v>
      </c>
      <c r="M3030" s="25" t="s">
        <v>582</v>
      </c>
      <c r="N3030" s="26">
        <v>43126.47</v>
      </c>
      <c r="O3030" s="26">
        <v>47397.08</v>
      </c>
      <c r="P3030" s="27">
        <v>4270.6100000000006</v>
      </c>
      <c r="Q3030" s="28">
        <v>9.9025262211351883E-2</v>
      </c>
      <c r="R3030" s="29">
        <v>10483.44</v>
      </c>
      <c r="S3030" s="29">
        <v>13983.19</v>
      </c>
      <c r="T3030" s="30">
        <v>3499.75</v>
      </c>
      <c r="U3030" s="31">
        <v>0.333836030921148</v>
      </c>
      <c r="V3030" s="26">
        <v>21405.81</v>
      </c>
      <c r="W3030" s="26">
        <v>23406.44</v>
      </c>
      <c r="X3030" s="27">
        <v>2000.6299999999974</v>
      </c>
      <c r="Y3030" s="28">
        <v>9.3462008678951991E-2</v>
      </c>
      <c r="Z3030" s="29">
        <v>895.14</v>
      </c>
      <c r="AA3030" s="29">
        <v>1022.05</v>
      </c>
      <c r="AB3030" s="30">
        <v>126.90999999999997</v>
      </c>
      <c r="AC3030" s="32">
        <v>0.14177670531983821</v>
      </c>
      <c r="AD3030" s="26">
        <v>10342.08</v>
      </c>
      <c r="AE3030" s="26">
        <v>8985.4</v>
      </c>
      <c r="AF3030" s="27">
        <v>-1356.6800000000003</v>
      </c>
      <c r="AG3030" s="33">
        <v>-0.13118057489402521</v>
      </c>
      <c r="AH3030" s="34">
        <v>106.35000400000001</v>
      </c>
      <c r="AI3030" s="34">
        <v>60</v>
      </c>
      <c r="AJ3030" s="34">
        <v>-46.350004000000013</v>
      </c>
      <c r="AK3030" s="32">
        <v>-0.43582512700234605</v>
      </c>
      <c r="AL3030" s="35">
        <v>44277.041666666664</v>
      </c>
      <c r="AM3030" s="16"/>
    </row>
    <row r="3031" spans="1:39" ht="66" hidden="1" x14ac:dyDescent="0.25">
      <c r="A3031" s="25" t="s">
        <v>571</v>
      </c>
      <c r="B3031" s="25" t="s">
        <v>1043</v>
      </c>
      <c r="C3031" s="39">
        <v>632813</v>
      </c>
      <c r="D3031" s="25" t="s">
        <v>3467</v>
      </c>
      <c r="E3031" s="25" t="s">
        <v>53</v>
      </c>
      <c r="F3031" s="25" t="s">
        <v>54</v>
      </c>
      <c r="G3031" s="25" t="s">
        <v>104</v>
      </c>
      <c r="H3031" s="25" t="s">
        <v>56</v>
      </c>
      <c r="I3031" s="25" t="s">
        <v>56</v>
      </c>
      <c r="J3031" s="25" t="s">
        <v>64</v>
      </c>
      <c r="K3031" s="25" t="s">
        <v>65</v>
      </c>
      <c r="L3031" s="25" t="s">
        <v>1045</v>
      </c>
      <c r="M3031" s="25" t="s">
        <v>574</v>
      </c>
      <c r="N3031" s="26">
        <v>7888.89</v>
      </c>
      <c r="O3031" s="26">
        <v>6779.53</v>
      </c>
      <c r="P3031" s="27">
        <v>-1109.3600000000006</v>
      </c>
      <c r="Q3031" s="28">
        <v>-0.14062307878548194</v>
      </c>
      <c r="R3031" s="29">
        <v>3190.49</v>
      </c>
      <c r="S3031" s="29">
        <v>1183.02</v>
      </c>
      <c r="T3031" s="30">
        <v>-2007.4699999999998</v>
      </c>
      <c r="U3031" s="31">
        <v>-0.62920429150381285</v>
      </c>
      <c r="V3031" s="26">
        <v>1032.48</v>
      </c>
      <c r="W3031" s="26">
        <v>583.27</v>
      </c>
      <c r="X3031" s="27">
        <v>-449.21000000000004</v>
      </c>
      <c r="Y3031" s="28">
        <v>-0.43507864559119791</v>
      </c>
      <c r="Z3031" s="29">
        <v>263.92</v>
      </c>
      <c r="AA3031" s="29">
        <v>0</v>
      </c>
      <c r="AB3031" s="30">
        <v>-263.92</v>
      </c>
      <c r="AC3031" s="32">
        <v>-1</v>
      </c>
      <c r="AD3031" s="26">
        <v>3402</v>
      </c>
      <c r="AE3031" s="26">
        <v>5013.24</v>
      </c>
      <c r="AF3031" s="27">
        <v>1611.2399999999998</v>
      </c>
      <c r="AG3031" s="33">
        <v>0.4736155202821869</v>
      </c>
      <c r="AH3031" s="34">
        <v>23.950000000000003</v>
      </c>
      <c r="AI3031" s="34">
        <v>0</v>
      </c>
      <c r="AJ3031" s="34">
        <v>-23.950000000000003</v>
      </c>
      <c r="AK3031" s="32">
        <v>-1</v>
      </c>
      <c r="AL3031" s="35">
        <v>43875.041655092595</v>
      </c>
      <c r="AM3031" s="16"/>
    </row>
    <row r="3032" spans="1:39" ht="82.5" hidden="1" x14ac:dyDescent="0.25">
      <c r="A3032" s="25" t="s">
        <v>571</v>
      </c>
      <c r="B3032" s="25" t="s">
        <v>1040</v>
      </c>
      <c r="C3032" s="39">
        <v>632819</v>
      </c>
      <c r="D3032" s="25" t="s">
        <v>3372</v>
      </c>
      <c r="E3032" s="25" t="s">
        <v>53</v>
      </c>
      <c r="F3032" s="25" t="s">
        <v>54</v>
      </c>
      <c r="G3032" s="25" t="s">
        <v>990</v>
      </c>
      <c r="H3032" s="17"/>
      <c r="I3032" s="17"/>
      <c r="J3032" s="25" t="s">
        <v>357</v>
      </c>
      <c r="K3032" s="25" t="s">
        <v>65</v>
      </c>
      <c r="L3032" s="25" t="s">
        <v>357</v>
      </c>
      <c r="M3032" s="25" t="s">
        <v>127</v>
      </c>
      <c r="N3032" s="26">
        <v>0</v>
      </c>
      <c r="O3032" s="26">
        <v>16299.45</v>
      </c>
      <c r="P3032" s="27">
        <v>16299.45</v>
      </c>
      <c r="Q3032" s="18"/>
      <c r="R3032" s="29">
        <v>0</v>
      </c>
      <c r="S3032" s="29">
        <v>4452.9399999999996</v>
      </c>
      <c r="T3032" s="30">
        <v>4452.9399999999996</v>
      </c>
      <c r="U3032" s="19"/>
      <c r="V3032" s="26">
        <v>0</v>
      </c>
      <c r="W3032" s="26">
        <v>0</v>
      </c>
      <c r="X3032" s="27">
        <v>0</v>
      </c>
      <c r="Y3032" s="18"/>
      <c r="Z3032" s="29">
        <v>0</v>
      </c>
      <c r="AA3032" s="29">
        <v>234</v>
      </c>
      <c r="AB3032" s="30">
        <v>234</v>
      </c>
      <c r="AC3032" s="19"/>
      <c r="AD3032" s="26">
        <v>0</v>
      </c>
      <c r="AE3032" s="26">
        <v>11612.51</v>
      </c>
      <c r="AF3032" s="27">
        <v>11612.51</v>
      </c>
      <c r="AG3032" s="18"/>
      <c r="AH3032" s="34">
        <v>0</v>
      </c>
      <c r="AI3032" s="34">
        <v>58.5</v>
      </c>
      <c r="AJ3032" s="34">
        <v>58.5</v>
      </c>
      <c r="AK3032" s="19"/>
      <c r="AL3032" s="35">
        <v>43705.041655092595</v>
      </c>
      <c r="AM3032" s="16"/>
    </row>
    <row r="3033" spans="1:39" ht="33" hidden="1" x14ac:dyDescent="0.25">
      <c r="A3033" s="25" t="s">
        <v>571</v>
      </c>
      <c r="B3033" s="25" t="s">
        <v>1043</v>
      </c>
      <c r="C3033" s="39">
        <v>632839</v>
      </c>
      <c r="D3033" s="25" t="s">
        <v>3373</v>
      </c>
      <c r="E3033" s="25" t="s">
        <v>53</v>
      </c>
      <c r="F3033" s="25" t="s">
        <v>54</v>
      </c>
      <c r="G3033" s="25" t="s">
        <v>79</v>
      </c>
      <c r="H3033" s="25" t="s">
        <v>56</v>
      </c>
      <c r="I3033" s="25" t="s">
        <v>56</v>
      </c>
      <c r="J3033" s="25" t="s">
        <v>586</v>
      </c>
      <c r="K3033" s="25" t="s">
        <v>65</v>
      </c>
      <c r="L3033" s="25" t="s">
        <v>1045</v>
      </c>
      <c r="M3033" s="25" t="s">
        <v>582</v>
      </c>
      <c r="N3033" s="26">
        <v>83105.259999999995</v>
      </c>
      <c r="O3033" s="26">
        <v>85790.5</v>
      </c>
      <c r="P3033" s="27">
        <v>2685.2400000000052</v>
      </c>
      <c r="Q3033" s="28">
        <v>3.231131218409046E-2</v>
      </c>
      <c r="R3033" s="29">
        <v>20123.7</v>
      </c>
      <c r="S3033" s="29">
        <v>17040.63</v>
      </c>
      <c r="T3033" s="30">
        <v>-3083.0699999999997</v>
      </c>
      <c r="U3033" s="31">
        <v>-0.15320592137628763</v>
      </c>
      <c r="V3033" s="26">
        <v>45636.67</v>
      </c>
      <c r="W3033" s="26">
        <v>44025.99</v>
      </c>
      <c r="X3033" s="27">
        <v>-1610.6800000000003</v>
      </c>
      <c r="Y3033" s="28">
        <v>-3.5293547929767889E-2</v>
      </c>
      <c r="Z3033" s="29">
        <v>2217.33</v>
      </c>
      <c r="AA3033" s="29">
        <v>2793.41</v>
      </c>
      <c r="AB3033" s="30">
        <v>576.07999999999993</v>
      </c>
      <c r="AC3033" s="32">
        <v>0.25980796723987859</v>
      </c>
      <c r="AD3033" s="26">
        <v>15127.56</v>
      </c>
      <c r="AE3033" s="26">
        <v>21930.47</v>
      </c>
      <c r="AF3033" s="27">
        <v>6802.9100000000017</v>
      </c>
      <c r="AG3033" s="33">
        <v>0.44970305852364834</v>
      </c>
      <c r="AH3033" s="34">
        <v>218.18</v>
      </c>
      <c r="AI3033" s="34">
        <v>117.80000000000001</v>
      </c>
      <c r="AJ3033" s="34">
        <v>-100.38</v>
      </c>
      <c r="AK3033" s="32">
        <v>-0.46007883399028321</v>
      </c>
      <c r="AL3033" s="35">
        <v>44100.041666666664</v>
      </c>
      <c r="AM3033" s="16"/>
    </row>
    <row r="3034" spans="1:39" ht="41.25" hidden="1" x14ac:dyDescent="0.25">
      <c r="A3034" s="25" t="s">
        <v>571</v>
      </c>
      <c r="B3034" s="25" t="s">
        <v>1136</v>
      </c>
      <c r="C3034" s="39">
        <v>632846</v>
      </c>
      <c r="D3034" s="25" t="s">
        <v>5229</v>
      </c>
      <c r="E3034" s="25" t="s">
        <v>53</v>
      </c>
      <c r="F3034" s="25" t="s">
        <v>63</v>
      </c>
      <c r="G3034" s="25" t="s">
        <v>56</v>
      </c>
      <c r="H3034" s="17"/>
      <c r="I3034" s="17"/>
      <c r="J3034" s="25" t="s">
        <v>70</v>
      </c>
      <c r="K3034" s="25" t="s">
        <v>65</v>
      </c>
      <c r="L3034" s="25" t="s">
        <v>77</v>
      </c>
      <c r="M3034" s="25" t="s">
        <v>127</v>
      </c>
      <c r="N3034" s="26">
        <v>0</v>
      </c>
      <c r="O3034" s="26">
        <v>0</v>
      </c>
      <c r="P3034" s="27">
        <v>0</v>
      </c>
      <c r="Q3034" s="18"/>
      <c r="R3034" s="29">
        <v>0</v>
      </c>
      <c r="S3034" s="29">
        <v>0</v>
      </c>
      <c r="T3034" s="30">
        <v>0</v>
      </c>
      <c r="U3034" s="19"/>
      <c r="V3034" s="26">
        <v>0</v>
      </c>
      <c r="W3034" s="26">
        <v>0</v>
      </c>
      <c r="X3034" s="27">
        <v>0</v>
      </c>
      <c r="Y3034" s="18"/>
      <c r="Z3034" s="29">
        <v>0</v>
      </c>
      <c r="AA3034" s="29">
        <v>0</v>
      </c>
      <c r="AB3034" s="30">
        <v>0</v>
      </c>
      <c r="AC3034" s="19"/>
      <c r="AD3034" s="26">
        <v>0</v>
      </c>
      <c r="AE3034" s="26">
        <v>0</v>
      </c>
      <c r="AF3034" s="27">
        <v>0</v>
      </c>
      <c r="AG3034" s="18"/>
      <c r="AH3034" s="34">
        <v>0</v>
      </c>
      <c r="AI3034" s="34">
        <v>0</v>
      </c>
      <c r="AJ3034" s="34">
        <v>0</v>
      </c>
      <c r="AK3034" s="19"/>
      <c r="AL3034" s="35">
        <v>44099.041666666664</v>
      </c>
      <c r="AM3034" s="16"/>
    </row>
    <row r="3035" spans="1:39" ht="66" hidden="1" x14ac:dyDescent="0.25">
      <c r="A3035" s="25" t="s">
        <v>571</v>
      </c>
      <c r="B3035" s="25" t="s">
        <v>1043</v>
      </c>
      <c r="C3035" s="39">
        <v>632876</v>
      </c>
      <c r="D3035" s="25" t="s">
        <v>3365</v>
      </c>
      <c r="E3035" s="25" t="s">
        <v>53</v>
      </c>
      <c r="F3035" s="25" t="s">
        <v>63</v>
      </c>
      <c r="G3035" s="25" t="s">
        <v>56</v>
      </c>
      <c r="H3035" s="17"/>
      <c r="I3035" s="17"/>
      <c r="J3035" s="25" t="s">
        <v>145</v>
      </c>
      <c r="K3035" s="25" t="s">
        <v>65</v>
      </c>
      <c r="L3035" s="25" t="s">
        <v>1045</v>
      </c>
      <c r="M3035" s="25" t="s">
        <v>127</v>
      </c>
      <c r="N3035" s="26">
        <v>0.23</v>
      </c>
      <c r="O3035" s="26">
        <v>0</v>
      </c>
      <c r="P3035" s="27">
        <v>-0.23</v>
      </c>
      <c r="Q3035" s="28">
        <v>-1</v>
      </c>
      <c r="R3035" s="29">
        <v>0.23</v>
      </c>
      <c r="S3035" s="29">
        <v>0</v>
      </c>
      <c r="T3035" s="30">
        <v>-0.23</v>
      </c>
      <c r="U3035" s="31">
        <v>-1</v>
      </c>
      <c r="V3035" s="26">
        <v>0</v>
      </c>
      <c r="W3035" s="26">
        <v>0</v>
      </c>
      <c r="X3035" s="27">
        <v>0</v>
      </c>
      <c r="Y3035" s="18"/>
      <c r="Z3035" s="29">
        <v>0</v>
      </c>
      <c r="AA3035" s="29">
        <v>0</v>
      </c>
      <c r="AB3035" s="30">
        <v>0</v>
      </c>
      <c r="AC3035" s="19"/>
      <c r="AD3035" s="26">
        <v>0</v>
      </c>
      <c r="AE3035" s="26">
        <v>0</v>
      </c>
      <c r="AF3035" s="27">
        <v>0</v>
      </c>
      <c r="AG3035" s="18"/>
      <c r="AH3035" s="34">
        <v>0</v>
      </c>
      <c r="AI3035" s="34">
        <v>0</v>
      </c>
      <c r="AJ3035" s="34">
        <v>0</v>
      </c>
      <c r="AK3035" s="19"/>
      <c r="AL3035" s="35">
        <v>44064.041666666664</v>
      </c>
      <c r="AM3035" s="16"/>
    </row>
    <row r="3036" spans="1:39" ht="74.25" hidden="1" x14ac:dyDescent="0.25">
      <c r="A3036" s="25" t="s">
        <v>571</v>
      </c>
      <c r="B3036" s="25" t="s">
        <v>1043</v>
      </c>
      <c r="C3036" s="39">
        <v>632884</v>
      </c>
      <c r="D3036" s="25" t="s">
        <v>3348</v>
      </c>
      <c r="E3036" s="25" t="s">
        <v>53</v>
      </c>
      <c r="F3036" s="25" t="s">
        <v>54</v>
      </c>
      <c r="G3036" s="25" t="s">
        <v>69</v>
      </c>
      <c r="H3036" s="25" t="s">
        <v>56</v>
      </c>
      <c r="I3036" s="25" t="s">
        <v>56</v>
      </c>
      <c r="J3036" s="25" t="s">
        <v>64</v>
      </c>
      <c r="K3036" s="25" t="s">
        <v>65</v>
      </c>
      <c r="L3036" s="25" t="s">
        <v>1045</v>
      </c>
      <c r="M3036" s="25" t="s">
        <v>574</v>
      </c>
      <c r="N3036" s="26">
        <v>6352.79</v>
      </c>
      <c r="O3036" s="26">
        <v>7261.41</v>
      </c>
      <c r="P3036" s="27">
        <v>908.61999999999989</v>
      </c>
      <c r="Q3036" s="28">
        <v>0.14302692202953346</v>
      </c>
      <c r="R3036" s="29">
        <v>2796.8</v>
      </c>
      <c r="S3036" s="29">
        <v>3220.94</v>
      </c>
      <c r="T3036" s="30">
        <v>424.13999999999987</v>
      </c>
      <c r="U3036" s="31">
        <v>0.15165188787185349</v>
      </c>
      <c r="V3036" s="26">
        <v>0</v>
      </c>
      <c r="W3036" s="26">
        <v>0</v>
      </c>
      <c r="X3036" s="27">
        <v>0</v>
      </c>
      <c r="Y3036" s="18"/>
      <c r="Z3036" s="29">
        <v>153.99</v>
      </c>
      <c r="AA3036" s="29">
        <v>890.47</v>
      </c>
      <c r="AB3036" s="30">
        <v>736.48</v>
      </c>
      <c r="AC3036" s="32">
        <v>4.7826482239106438</v>
      </c>
      <c r="AD3036" s="26">
        <v>3402</v>
      </c>
      <c r="AE3036" s="26">
        <v>3150</v>
      </c>
      <c r="AF3036" s="27">
        <v>-252</v>
      </c>
      <c r="AG3036" s="33">
        <v>-7.407407407407407E-2</v>
      </c>
      <c r="AH3036" s="34">
        <v>16.009999999999998</v>
      </c>
      <c r="AI3036" s="34">
        <v>27.5</v>
      </c>
      <c r="AJ3036" s="34">
        <v>11.490000000000002</v>
      </c>
      <c r="AK3036" s="32">
        <v>0.71767645221736431</v>
      </c>
      <c r="AL3036" s="35">
        <v>44064.041666666664</v>
      </c>
      <c r="AM3036" s="16"/>
    </row>
    <row r="3037" spans="1:39" ht="33" hidden="1" x14ac:dyDescent="0.25">
      <c r="A3037" s="25" t="s">
        <v>571</v>
      </c>
      <c r="B3037" s="25" t="s">
        <v>51</v>
      </c>
      <c r="C3037" s="39">
        <v>632886</v>
      </c>
      <c r="D3037" s="25" t="s">
        <v>672</v>
      </c>
      <c r="E3037" s="25" t="s">
        <v>53</v>
      </c>
      <c r="F3037" s="25" t="s">
        <v>63</v>
      </c>
      <c r="G3037" s="25" t="s">
        <v>56</v>
      </c>
      <c r="H3037" s="17"/>
      <c r="I3037" s="17"/>
      <c r="J3037" s="25" t="s">
        <v>586</v>
      </c>
      <c r="K3037" s="25" t="s">
        <v>65</v>
      </c>
      <c r="L3037" s="25" t="s">
        <v>589</v>
      </c>
      <c r="M3037" s="25" t="s">
        <v>107</v>
      </c>
      <c r="N3037" s="26">
        <v>0</v>
      </c>
      <c r="O3037" s="26">
        <v>0</v>
      </c>
      <c r="P3037" s="27">
        <v>0</v>
      </c>
      <c r="Q3037" s="18"/>
      <c r="R3037" s="29">
        <v>0</v>
      </c>
      <c r="S3037" s="29">
        <v>0</v>
      </c>
      <c r="T3037" s="30">
        <v>0</v>
      </c>
      <c r="U3037" s="19"/>
      <c r="V3037" s="26">
        <v>0</v>
      </c>
      <c r="W3037" s="26">
        <v>0</v>
      </c>
      <c r="X3037" s="27">
        <v>0</v>
      </c>
      <c r="Y3037" s="18"/>
      <c r="Z3037" s="29">
        <v>0</v>
      </c>
      <c r="AA3037" s="29">
        <v>0</v>
      </c>
      <c r="AB3037" s="30">
        <v>0</v>
      </c>
      <c r="AC3037" s="19"/>
      <c r="AD3037" s="26">
        <v>0</v>
      </c>
      <c r="AE3037" s="26">
        <v>0</v>
      </c>
      <c r="AF3037" s="27">
        <v>0</v>
      </c>
      <c r="AG3037" s="18"/>
      <c r="AH3037" s="34">
        <v>0</v>
      </c>
      <c r="AI3037" s="34">
        <v>0</v>
      </c>
      <c r="AJ3037" s="34">
        <v>0</v>
      </c>
      <c r="AK3037" s="19"/>
      <c r="AL3037" s="35">
        <v>44228.041666666664</v>
      </c>
      <c r="AM3037" s="16"/>
    </row>
    <row r="3038" spans="1:39" ht="66" hidden="1" x14ac:dyDescent="0.25">
      <c r="A3038" s="25" t="s">
        <v>571</v>
      </c>
      <c r="B3038" s="25" t="s">
        <v>1043</v>
      </c>
      <c r="C3038" s="39">
        <v>632908</v>
      </c>
      <c r="D3038" s="25" t="s">
        <v>3367</v>
      </c>
      <c r="E3038" s="25" t="s">
        <v>53</v>
      </c>
      <c r="F3038" s="25" t="s">
        <v>54</v>
      </c>
      <c r="G3038" s="25" t="s">
        <v>90</v>
      </c>
      <c r="H3038" s="25" t="s">
        <v>56</v>
      </c>
      <c r="I3038" s="25" t="s">
        <v>56</v>
      </c>
      <c r="J3038" s="25" t="s">
        <v>576</v>
      </c>
      <c r="K3038" s="25" t="s">
        <v>65</v>
      </c>
      <c r="L3038" s="25" t="s">
        <v>1045</v>
      </c>
      <c r="M3038" s="25" t="s">
        <v>639</v>
      </c>
      <c r="N3038" s="26">
        <v>157616.88</v>
      </c>
      <c r="O3038" s="26">
        <v>179669.02</v>
      </c>
      <c r="P3038" s="27">
        <v>22052.139999999985</v>
      </c>
      <c r="Q3038" s="28">
        <v>0.13990976093423485</v>
      </c>
      <c r="R3038" s="29">
        <v>61747.54</v>
      </c>
      <c r="S3038" s="29">
        <v>85909.91</v>
      </c>
      <c r="T3038" s="30">
        <v>24162.370000000003</v>
      </c>
      <c r="U3038" s="31">
        <v>0.39130903028687464</v>
      </c>
      <c r="V3038" s="26">
        <v>55480.37</v>
      </c>
      <c r="W3038" s="26">
        <v>50831.86</v>
      </c>
      <c r="X3038" s="27">
        <v>-4648.510000000002</v>
      </c>
      <c r="Y3038" s="28">
        <v>-8.3786571718970179E-2</v>
      </c>
      <c r="Z3038" s="29">
        <v>13687.32</v>
      </c>
      <c r="AA3038" s="29">
        <v>24810</v>
      </c>
      <c r="AB3038" s="30">
        <v>11122.68</v>
      </c>
      <c r="AC3038" s="32">
        <v>0.81262657700704011</v>
      </c>
      <c r="AD3038" s="26">
        <v>26701.65</v>
      </c>
      <c r="AE3038" s="26">
        <v>18117.25</v>
      </c>
      <c r="AF3038" s="27">
        <v>-8584.4000000000015</v>
      </c>
      <c r="AG3038" s="33">
        <v>-0.32149324105439181</v>
      </c>
      <c r="AH3038" s="34">
        <v>977.92</v>
      </c>
      <c r="AI3038" s="34">
        <v>1022</v>
      </c>
      <c r="AJ3038" s="34">
        <v>44.080000000000041</v>
      </c>
      <c r="AK3038" s="32">
        <v>4.5075261780104757E-2</v>
      </c>
      <c r="AL3038" s="35">
        <v>44026.041666666664</v>
      </c>
      <c r="AM3038" s="16"/>
    </row>
    <row r="3039" spans="1:39" ht="74.25" hidden="1" x14ac:dyDescent="0.25">
      <c r="A3039" s="25" t="s">
        <v>571</v>
      </c>
      <c r="B3039" s="25" t="s">
        <v>1043</v>
      </c>
      <c r="C3039" s="39">
        <v>632909</v>
      </c>
      <c r="D3039" s="25" t="s">
        <v>3323</v>
      </c>
      <c r="E3039" s="25" t="s">
        <v>53</v>
      </c>
      <c r="F3039" s="25" t="s">
        <v>54</v>
      </c>
      <c r="G3039" s="25" t="s">
        <v>75</v>
      </c>
      <c r="H3039" s="25" t="s">
        <v>56</v>
      </c>
      <c r="I3039" s="25" t="s">
        <v>56</v>
      </c>
      <c r="J3039" s="25" t="s">
        <v>576</v>
      </c>
      <c r="K3039" s="25" t="s">
        <v>65</v>
      </c>
      <c r="L3039" s="25" t="s">
        <v>1045</v>
      </c>
      <c r="M3039" s="25" t="s">
        <v>639</v>
      </c>
      <c r="N3039" s="26">
        <v>158711.43</v>
      </c>
      <c r="O3039" s="26">
        <v>137411.81</v>
      </c>
      <c r="P3039" s="27">
        <v>-21299.619999999995</v>
      </c>
      <c r="Q3039" s="28">
        <v>-0.13420344079818319</v>
      </c>
      <c r="R3039" s="29">
        <v>70302.95</v>
      </c>
      <c r="S3039" s="29">
        <v>57088.32</v>
      </c>
      <c r="T3039" s="30">
        <v>-13214.629999999997</v>
      </c>
      <c r="U3039" s="31">
        <v>-0.18796693453119673</v>
      </c>
      <c r="V3039" s="26">
        <v>48457.91</v>
      </c>
      <c r="W3039" s="26">
        <v>45282.04</v>
      </c>
      <c r="X3039" s="27">
        <v>-3175.8700000000026</v>
      </c>
      <c r="Y3039" s="28">
        <v>-6.5538732479382675E-2</v>
      </c>
      <c r="Z3039" s="29">
        <v>15588.47</v>
      </c>
      <c r="AA3039" s="29">
        <v>18774</v>
      </c>
      <c r="AB3039" s="30">
        <v>3185.5300000000007</v>
      </c>
      <c r="AC3039" s="32">
        <v>0.20435167787473696</v>
      </c>
      <c r="AD3039" s="26">
        <v>24362.1</v>
      </c>
      <c r="AE3039" s="26">
        <v>16267.45</v>
      </c>
      <c r="AF3039" s="27">
        <v>-8094.6499999999978</v>
      </c>
      <c r="AG3039" s="33">
        <v>-0.33226404948670263</v>
      </c>
      <c r="AH3039" s="34">
        <v>1098.19</v>
      </c>
      <c r="AI3039" s="34">
        <v>681</v>
      </c>
      <c r="AJ3039" s="34">
        <v>-417.19000000000005</v>
      </c>
      <c r="AK3039" s="32">
        <v>-0.37988872599459111</v>
      </c>
      <c r="AL3039" s="35">
        <v>44057.041666666664</v>
      </c>
      <c r="AM3039" s="16"/>
    </row>
    <row r="3040" spans="1:39" ht="41.25" hidden="1" x14ac:dyDescent="0.25">
      <c r="A3040" s="25" t="s">
        <v>571</v>
      </c>
      <c r="B3040" s="25" t="s">
        <v>1043</v>
      </c>
      <c r="C3040" s="39">
        <v>632912</v>
      </c>
      <c r="D3040" s="25" t="s">
        <v>3347</v>
      </c>
      <c r="E3040" s="25" t="s">
        <v>53</v>
      </c>
      <c r="F3040" s="25" t="s">
        <v>54</v>
      </c>
      <c r="G3040" s="25" t="s">
        <v>236</v>
      </c>
      <c r="H3040" s="25" t="s">
        <v>56</v>
      </c>
      <c r="I3040" s="25" t="s">
        <v>56</v>
      </c>
      <c r="J3040" s="25" t="s">
        <v>576</v>
      </c>
      <c r="K3040" s="25" t="s">
        <v>65</v>
      </c>
      <c r="L3040" s="25" t="s">
        <v>1045</v>
      </c>
      <c r="M3040" s="25" t="s">
        <v>639</v>
      </c>
      <c r="N3040" s="26">
        <v>240046.19</v>
      </c>
      <c r="O3040" s="26">
        <v>236552.1</v>
      </c>
      <c r="P3040" s="27">
        <v>-3494.0899999999965</v>
      </c>
      <c r="Q3040" s="28">
        <v>-1.4555906927745849E-2</v>
      </c>
      <c r="R3040" s="29">
        <v>131167.35999999999</v>
      </c>
      <c r="S3040" s="29">
        <v>108182.08</v>
      </c>
      <c r="T3040" s="30">
        <v>-22985.279999999984</v>
      </c>
      <c r="U3040" s="31">
        <v>-0.17523627829362418</v>
      </c>
      <c r="V3040" s="26">
        <v>42078.52</v>
      </c>
      <c r="W3040" s="26">
        <v>75734.06</v>
      </c>
      <c r="X3040" s="27">
        <v>33655.54</v>
      </c>
      <c r="Y3040" s="28">
        <v>0.79982708517314782</v>
      </c>
      <c r="Z3040" s="29">
        <v>21870.15</v>
      </c>
      <c r="AA3040" s="29">
        <v>39723.129999999997</v>
      </c>
      <c r="AB3040" s="30">
        <v>17852.979999999996</v>
      </c>
      <c r="AC3040" s="32">
        <v>0.81631721776028032</v>
      </c>
      <c r="AD3040" s="26">
        <v>44930.16</v>
      </c>
      <c r="AE3040" s="26">
        <v>12912.83</v>
      </c>
      <c r="AF3040" s="27">
        <v>-32017.33</v>
      </c>
      <c r="AG3040" s="33">
        <v>-0.71260218080683446</v>
      </c>
      <c r="AH3040" s="34">
        <v>1065.07</v>
      </c>
      <c r="AI3040" s="34">
        <v>1318</v>
      </c>
      <c r="AJ3040" s="34">
        <v>252.93000000000006</v>
      </c>
      <c r="AK3040" s="32">
        <v>0.23747734890664471</v>
      </c>
      <c r="AL3040" s="35">
        <v>44181.041666666664</v>
      </c>
      <c r="AM3040" s="16"/>
    </row>
    <row r="3041" spans="1:39" ht="74.25" hidden="1" x14ac:dyDescent="0.25">
      <c r="A3041" s="25" t="s">
        <v>571</v>
      </c>
      <c r="B3041" s="25" t="s">
        <v>1136</v>
      </c>
      <c r="C3041" s="39">
        <v>632925</v>
      </c>
      <c r="D3041" s="25" t="s">
        <v>5230</v>
      </c>
      <c r="E3041" s="25" t="s">
        <v>53</v>
      </c>
      <c r="F3041" s="25" t="s">
        <v>63</v>
      </c>
      <c r="G3041" s="25" t="s">
        <v>56</v>
      </c>
      <c r="H3041" s="17"/>
      <c r="I3041" s="17"/>
      <c r="J3041" s="25" t="s">
        <v>145</v>
      </c>
      <c r="K3041" s="25" t="s">
        <v>65</v>
      </c>
      <c r="L3041" s="25" t="s">
        <v>709</v>
      </c>
      <c r="M3041" s="25" t="s">
        <v>127</v>
      </c>
      <c r="N3041" s="26">
        <v>0</v>
      </c>
      <c r="O3041" s="26">
        <v>0</v>
      </c>
      <c r="P3041" s="27">
        <v>0</v>
      </c>
      <c r="Q3041" s="18"/>
      <c r="R3041" s="29">
        <v>0</v>
      </c>
      <c r="S3041" s="29">
        <v>0</v>
      </c>
      <c r="T3041" s="30">
        <v>0</v>
      </c>
      <c r="U3041" s="19"/>
      <c r="V3041" s="26">
        <v>0</v>
      </c>
      <c r="W3041" s="26">
        <v>0</v>
      </c>
      <c r="X3041" s="27">
        <v>0</v>
      </c>
      <c r="Y3041" s="18"/>
      <c r="Z3041" s="29">
        <v>0</v>
      </c>
      <c r="AA3041" s="29">
        <v>0</v>
      </c>
      <c r="AB3041" s="30">
        <v>0</v>
      </c>
      <c r="AC3041" s="19"/>
      <c r="AD3041" s="26">
        <v>0</v>
      </c>
      <c r="AE3041" s="26">
        <v>0</v>
      </c>
      <c r="AF3041" s="27">
        <v>0</v>
      </c>
      <c r="AG3041" s="18"/>
      <c r="AH3041" s="34">
        <v>0</v>
      </c>
      <c r="AI3041" s="34">
        <v>0</v>
      </c>
      <c r="AJ3041" s="34">
        <v>0</v>
      </c>
      <c r="AK3041" s="19"/>
      <c r="AL3041" s="35">
        <v>43866.041666666664</v>
      </c>
      <c r="AM3041" s="16"/>
    </row>
    <row r="3042" spans="1:39" ht="41.25" hidden="1" x14ac:dyDescent="0.25">
      <c r="A3042" s="25" t="s">
        <v>571</v>
      </c>
      <c r="B3042" s="25" t="s">
        <v>1043</v>
      </c>
      <c r="C3042" s="39">
        <v>633011</v>
      </c>
      <c r="D3042" s="25" t="s">
        <v>3368</v>
      </c>
      <c r="E3042" s="25" t="s">
        <v>53</v>
      </c>
      <c r="F3042" s="25" t="s">
        <v>54</v>
      </c>
      <c r="G3042" s="25" t="s">
        <v>204</v>
      </c>
      <c r="H3042" s="25" t="s">
        <v>56</v>
      </c>
      <c r="I3042" s="25" t="s">
        <v>56</v>
      </c>
      <c r="J3042" s="25" t="s">
        <v>576</v>
      </c>
      <c r="K3042" s="25" t="s">
        <v>65</v>
      </c>
      <c r="L3042" s="25" t="s">
        <v>1045</v>
      </c>
      <c r="M3042" s="25" t="s">
        <v>596</v>
      </c>
      <c r="N3042" s="26">
        <v>149517.69</v>
      </c>
      <c r="O3042" s="26">
        <v>115704.61</v>
      </c>
      <c r="P3042" s="27">
        <v>-33813.08</v>
      </c>
      <c r="Q3042" s="28">
        <v>-0.22614768861129408</v>
      </c>
      <c r="R3042" s="29">
        <v>82263.509999999995</v>
      </c>
      <c r="S3042" s="29">
        <v>60055.45</v>
      </c>
      <c r="T3042" s="30">
        <v>-22208.059999999998</v>
      </c>
      <c r="U3042" s="31">
        <v>-0.26996246573966998</v>
      </c>
      <c r="V3042" s="26">
        <v>31213.57</v>
      </c>
      <c r="W3042" s="26">
        <v>29722.15</v>
      </c>
      <c r="X3042" s="27">
        <v>-1491.4199999999983</v>
      </c>
      <c r="Y3042" s="28">
        <v>-4.7781141343332348E-2</v>
      </c>
      <c r="Z3042" s="29">
        <v>8855.93</v>
      </c>
      <c r="AA3042" s="29">
        <v>17506</v>
      </c>
      <c r="AB3042" s="30">
        <v>8650.07</v>
      </c>
      <c r="AC3042" s="32">
        <v>0.9767545588097466</v>
      </c>
      <c r="AD3042" s="26">
        <v>27184.68</v>
      </c>
      <c r="AE3042" s="26">
        <v>8421.01</v>
      </c>
      <c r="AF3042" s="27">
        <v>-18763.669999999998</v>
      </c>
      <c r="AG3042" s="33">
        <v>-0.69022957047866662</v>
      </c>
      <c r="AH3042" s="34">
        <v>1029.3599999999999</v>
      </c>
      <c r="AI3042" s="34">
        <v>740</v>
      </c>
      <c r="AJ3042" s="34">
        <v>-289.3599999999999</v>
      </c>
      <c r="AK3042" s="32">
        <v>-0.28110670708012736</v>
      </c>
      <c r="AL3042" s="35">
        <v>43908.041655092595</v>
      </c>
      <c r="AM3042" s="16"/>
    </row>
    <row r="3043" spans="1:39" ht="66" hidden="1" x14ac:dyDescent="0.25">
      <c r="A3043" s="25" t="s">
        <v>571</v>
      </c>
      <c r="B3043" s="25" t="s">
        <v>1043</v>
      </c>
      <c r="C3043" s="39">
        <v>633038</v>
      </c>
      <c r="D3043" s="25" t="s">
        <v>3370</v>
      </c>
      <c r="E3043" s="25" t="s">
        <v>53</v>
      </c>
      <c r="F3043" s="25" t="s">
        <v>54</v>
      </c>
      <c r="G3043" s="25" t="s">
        <v>104</v>
      </c>
      <c r="H3043" s="25" t="s">
        <v>56</v>
      </c>
      <c r="I3043" s="25" t="s">
        <v>56</v>
      </c>
      <c r="J3043" s="25" t="s">
        <v>576</v>
      </c>
      <c r="K3043" s="25" t="s">
        <v>65</v>
      </c>
      <c r="L3043" s="25" t="s">
        <v>1045</v>
      </c>
      <c r="M3043" s="25" t="s">
        <v>2753</v>
      </c>
      <c r="N3043" s="26">
        <v>156654.95000000001</v>
      </c>
      <c r="O3043" s="26">
        <v>156385.09</v>
      </c>
      <c r="P3043" s="27">
        <v>-269.86000000001513</v>
      </c>
      <c r="Q3043" s="28">
        <v>-1.7226394697391631E-3</v>
      </c>
      <c r="R3043" s="29">
        <v>48456.05</v>
      </c>
      <c r="S3043" s="29">
        <v>9850.52</v>
      </c>
      <c r="T3043" s="30">
        <v>-38605.53</v>
      </c>
      <c r="U3043" s="31">
        <v>-0.79671227844613823</v>
      </c>
      <c r="V3043" s="26">
        <v>88971.72</v>
      </c>
      <c r="W3043" s="26">
        <v>82068.66</v>
      </c>
      <c r="X3043" s="27">
        <v>-6903.0599999999977</v>
      </c>
      <c r="Y3043" s="28">
        <v>-7.7587125437161356E-2</v>
      </c>
      <c r="Z3043" s="29">
        <v>8133.42</v>
      </c>
      <c r="AA3043" s="29">
        <v>0</v>
      </c>
      <c r="AB3043" s="30">
        <v>-8133.42</v>
      </c>
      <c r="AC3043" s="32">
        <v>-1</v>
      </c>
      <c r="AD3043" s="26">
        <v>11093.76</v>
      </c>
      <c r="AE3043" s="26">
        <v>64465.91</v>
      </c>
      <c r="AF3043" s="27">
        <v>53372.15</v>
      </c>
      <c r="AG3043" s="33">
        <v>4.8110063675435564</v>
      </c>
      <c r="AH3043" s="34">
        <v>759.8</v>
      </c>
      <c r="AI3043" s="34">
        <v>0</v>
      </c>
      <c r="AJ3043" s="34">
        <v>-759.8</v>
      </c>
      <c r="AK3043" s="32">
        <v>-1</v>
      </c>
      <c r="AL3043" s="35">
        <v>44187.041666666664</v>
      </c>
      <c r="AM3043" s="16"/>
    </row>
    <row r="3044" spans="1:39" ht="74.25" hidden="1" x14ac:dyDescent="0.25">
      <c r="A3044" s="25" t="s">
        <v>571</v>
      </c>
      <c r="B3044" s="25" t="s">
        <v>51</v>
      </c>
      <c r="C3044" s="39">
        <v>633039</v>
      </c>
      <c r="D3044" s="25" t="s">
        <v>626</v>
      </c>
      <c r="E3044" s="25" t="s">
        <v>53</v>
      </c>
      <c r="F3044" s="25" t="s">
        <v>54</v>
      </c>
      <c r="G3044" s="25" t="s">
        <v>74</v>
      </c>
      <c r="H3044" s="25" t="s">
        <v>75</v>
      </c>
      <c r="I3044" s="25" t="s">
        <v>56</v>
      </c>
      <c r="J3044" s="25" t="s">
        <v>576</v>
      </c>
      <c r="K3044" s="25" t="s">
        <v>58</v>
      </c>
      <c r="L3044" s="25" t="s">
        <v>611</v>
      </c>
      <c r="M3044" s="25" t="s">
        <v>582</v>
      </c>
      <c r="N3044" s="26">
        <v>292423.45</v>
      </c>
      <c r="O3044" s="26">
        <v>222992.96</v>
      </c>
      <c r="P3044" s="27">
        <v>-69430.49000000002</v>
      </c>
      <c r="Q3044" s="28">
        <v>-0.23743133459372023</v>
      </c>
      <c r="R3044" s="29">
        <v>59521.64</v>
      </c>
      <c r="S3044" s="29">
        <v>31546.05</v>
      </c>
      <c r="T3044" s="30">
        <v>-27975.59</v>
      </c>
      <c r="U3044" s="31">
        <v>-0.47000704281669659</v>
      </c>
      <c r="V3044" s="26">
        <v>182848.23</v>
      </c>
      <c r="W3044" s="26">
        <v>173710.58</v>
      </c>
      <c r="X3044" s="27">
        <v>-9137.6500000000233</v>
      </c>
      <c r="Y3044" s="28">
        <v>-4.9973959277593349E-2</v>
      </c>
      <c r="Z3044" s="29">
        <v>9714.5</v>
      </c>
      <c r="AA3044" s="29">
        <v>10180.5</v>
      </c>
      <c r="AB3044" s="30">
        <v>466</v>
      </c>
      <c r="AC3044" s="32">
        <v>4.7969530083895207E-2</v>
      </c>
      <c r="AD3044" s="26">
        <v>40339.08</v>
      </c>
      <c r="AE3044" s="26">
        <v>7555.83</v>
      </c>
      <c r="AF3044" s="27">
        <v>-32783.25</v>
      </c>
      <c r="AG3044" s="33">
        <v>-0.81269205941236133</v>
      </c>
      <c r="AH3044" s="34">
        <v>814.9</v>
      </c>
      <c r="AI3044" s="34">
        <v>307.5</v>
      </c>
      <c r="AJ3044" s="34">
        <v>-507.4</v>
      </c>
      <c r="AK3044" s="32">
        <v>-0.62265308626825377</v>
      </c>
      <c r="AL3044" s="35">
        <v>44285.041666666664</v>
      </c>
      <c r="AM3044" s="16"/>
    </row>
    <row r="3045" spans="1:39" ht="41.25" hidden="1" x14ac:dyDescent="0.25">
      <c r="A3045" s="25" t="s">
        <v>571</v>
      </c>
      <c r="B3045" s="25" t="s">
        <v>1043</v>
      </c>
      <c r="C3045" s="39">
        <v>633056</v>
      </c>
      <c r="D3045" s="25" t="s">
        <v>3374</v>
      </c>
      <c r="E3045" s="25" t="s">
        <v>53</v>
      </c>
      <c r="F3045" s="25" t="s">
        <v>63</v>
      </c>
      <c r="G3045" s="25" t="s">
        <v>56</v>
      </c>
      <c r="H3045" s="17"/>
      <c r="I3045" s="17"/>
      <c r="J3045" s="25" t="s">
        <v>576</v>
      </c>
      <c r="K3045" s="25" t="s">
        <v>65</v>
      </c>
      <c r="L3045" s="25" t="s">
        <v>1045</v>
      </c>
      <c r="M3045" s="25" t="s">
        <v>613</v>
      </c>
      <c r="N3045" s="26">
        <v>184554.6</v>
      </c>
      <c r="O3045" s="26">
        <v>-467.71</v>
      </c>
      <c r="P3045" s="27">
        <v>-185022.31</v>
      </c>
      <c r="Q3045" s="28">
        <v>-1.0025342635729479</v>
      </c>
      <c r="R3045" s="29">
        <v>144511.01999999999</v>
      </c>
      <c r="S3045" s="29">
        <v>-467.71</v>
      </c>
      <c r="T3045" s="30">
        <v>-144978.72999999998</v>
      </c>
      <c r="U3045" s="31">
        <v>-1.0032365005796788</v>
      </c>
      <c r="V3045" s="26">
        <v>23012.17</v>
      </c>
      <c r="W3045" s="26">
        <v>0</v>
      </c>
      <c r="X3045" s="27">
        <v>-23012.17</v>
      </c>
      <c r="Y3045" s="28">
        <v>-1</v>
      </c>
      <c r="Z3045" s="29">
        <v>17031.41</v>
      </c>
      <c r="AA3045" s="29">
        <v>0</v>
      </c>
      <c r="AB3045" s="30">
        <v>-17031.41</v>
      </c>
      <c r="AC3045" s="32">
        <v>-1</v>
      </c>
      <c r="AD3045" s="26">
        <v>0</v>
      </c>
      <c r="AE3045" s="26">
        <v>0</v>
      </c>
      <c r="AF3045" s="27">
        <v>0</v>
      </c>
      <c r="AG3045" s="18"/>
      <c r="AH3045" s="34">
        <v>1342</v>
      </c>
      <c r="AI3045" s="34">
        <v>0</v>
      </c>
      <c r="AJ3045" s="34">
        <v>-1342</v>
      </c>
      <c r="AK3045" s="32">
        <v>-1</v>
      </c>
      <c r="AL3045" s="35">
        <v>44470.041666666664</v>
      </c>
      <c r="AM3045" s="16"/>
    </row>
    <row r="3046" spans="1:39" ht="33" hidden="1" x14ac:dyDescent="0.25">
      <c r="A3046" s="25" t="s">
        <v>571</v>
      </c>
      <c r="B3046" s="25" t="s">
        <v>1043</v>
      </c>
      <c r="C3046" s="39">
        <v>633110</v>
      </c>
      <c r="D3046" s="25" t="s">
        <v>3396</v>
      </c>
      <c r="E3046" s="25" t="s">
        <v>53</v>
      </c>
      <c r="F3046" s="25" t="s">
        <v>63</v>
      </c>
      <c r="G3046" s="25" t="s">
        <v>56</v>
      </c>
      <c r="H3046" s="17"/>
      <c r="I3046" s="17"/>
      <c r="J3046" s="25" t="s">
        <v>576</v>
      </c>
      <c r="K3046" s="25" t="s">
        <v>65</v>
      </c>
      <c r="L3046" s="25" t="s">
        <v>1045</v>
      </c>
      <c r="M3046" s="25" t="s">
        <v>613</v>
      </c>
      <c r="N3046" s="26">
        <v>51402.559999999998</v>
      </c>
      <c r="O3046" s="26">
        <v>0</v>
      </c>
      <c r="P3046" s="27">
        <v>-51402.559999999998</v>
      </c>
      <c r="Q3046" s="28">
        <v>-1</v>
      </c>
      <c r="R3046" s="29">
        <v>15356.48</v>
      </c>
      <c r="S3046" s="29">
        <v>0</v>
      </c>
      <c r="T3046" s="30">
        <v>-15356.48</v>
      </c>
      <c r="U3046" s="31">
        <v>-1</v>
      </c>
      <c r="V3046" s="26">
        <v>33288.080000000002</v>
      </c>
      <c r="W3046" s="26">
        <v>0</v>
      </c>
      <c r="X3046" s="27">
        <v>-33288.080000000002</v>
      </c>
      <c r="Y3046" s="28">
        <v>-1</v>
      </c>
      <c r="Z3046" s="29">
        <v>2758</v>
      </c>
      <c r="AA3046" s="29">
        <v>0</v>
      </c>
      <c r="AB3046" s="30">
        <v>-2758</v>
      </c>
      <c r="AC3046" s="32">
        <v>-1</v>
      </c>
      <c r="AD3046" s="26">
        <v>0</v>
      </c>
      <c r="AE3046" s="26">
        <v>0</v>
      </c>
      <c r="AF3046" s="27">
        <v>0</v>
      </c>
      <c r="AG3046" s="18"/>
      <c r="AH3046" s="34">
        <v>190</v>
      </c>
      <c r="AI3046" s="34">
        <v>0</v>
      </c>
      <c r="AJ3046" s="34">
        <v>-190</v>
      </c>
      <c r="AK3046" s="32">
        <v>-1</v>
      </c>
      <c r="AL3046" s="35">
        <v>44152.041666666664</v>
      </c>
      <c r="AM3046" s="16"/>
    </row>
    <row r="3047" spans="1:39" ht="33" hidden="1" x14ac:dyDescent="0.25">
      <c r="A3047" s="25" t="s">
        <v>571</v>
      </c>
      <c r="B3047" s="25" t="s">
        <v>1043</v>
      </c>
      <c r="C3047" s="39">
        <v>633111</v>
      </c>
      <c r="D3047" s="25" t="s">
        <v>3376</v>
      </c>
      <c r="E3047" s="25" t="s">
        <v>53</v>
      </c>
      <c r="F3047" s="25" t="s">
        <v>54</v>
      </c>
      <c r="G3047" s="25" t="s">
        <v>75</v>
      </c>
      <c r="H3047" s="25" t="s">
        <v>56</v>
      </c>
      <c r="I3047" s="25" t="s">
        <v>56</v>
      </c>
      <c r="J3047" s="25" t="s">
        <v>576</v>
      </c>
      <c r="K3047" s="25" t="s">
        <v>65</v>
      </c>
      <c r="L3047" s="25" t="s">
        <v>1045</v>
      </c>
      <c r="M3047" s="25" t="s">
        <v>613</v>
      </c>
      <c r="N3047" s="26">
        <v>96472.51</v>
      </c>
      <c r="O3047" s="26">
        <v>69473.3</v>
      </c>
      <c r="P3047" s="27">
        <v>-26999.209999999992</v>
      </c>
      <c r="Q3047" s="28">
        <v>-0.27986428465476842</v>
      </c>
      <c r="R3047" s="29">
        <v>18264.099999999999</v>
      </c>
      <c r="S3047" s="29">
        <v>13238.74</v>
      </c>
      <c r="T3047" s="30">
        <v>-5025.3599999999988</v>
      </c>
      <c r="U3047" s="31">
        <v>-0.27514961043796293</v>
      </c>
      <c r="V3047" s="26">
        <v>36555.81</v>
      </c>
      <c r="W3047" s="26">
        <v>21809.37</v>
      </c>
      <c r="X3047" s="27">
        <v>-14746.439999999999</v>
      </c>
      <c r="Y3047" s="28">
        <v>-0.4033952468841478</v>
      </c>
      <c r="Z3047" s="29">
        <v>3365</v>
      </c>
      <c r="AA3047" s="29">
        <v>1918.13</v>
      </c>
      <c r="AB3047" s="30">
        <v>-1446.87</v>
      </c>
      <c r="AC3047" s="32">
        <v>-0.42997622585438333</v>
      </c>
      <c r="AD3047" s="26">
        <v>38287.599999999999</v>
      </c>
      <c r="AE3047" s="26">
        <v>32507.06</v>
      </c>
      <c r="AF3047" s="27">
        <v>-5780.5399999999972</v>
      </c>
      <c r="AG3047" s="33">
        <v>-0.15097681755973208</v>
      </c>
      <c r="AH3047" s="34">
        <v>233</v>
      </c>
      <c r="AI3047" s="34">
        <v>64</v>
      </c>
      <c r="AJ3047" s="34">
        <v>-169</v>
      </c>
      <c r="AK3047" s="32">
        <v>-0.72532188841201717</v>
      </c>
      <c r="AL3047" s="35">
        <v>44152.041666666664</v>
      </c>
      <c r="AM3047" s="16"/>
    </row>
    <row r="3048" spans="1:39" ht="57.75" hidden="1" x14ac:dyDescent="0.25">
      <c r="A3048" s="25" t="s">
        <v>571</v>
      </c>
      <c r="B3048" s="25" t="s">
        <v>1043</v>
      </c>
      <c r="C3048" s="39">
        <v>633112</v>
      </c>
      <c r="D3048" s="25" t="s">
        <v>3377</v>
      </c>
      <c r="E3048" s="25" t="s">
        <v>53</v>
      </c>
      <c r="F3048" s="25" t="s">
        <v>54</v>
      </c>
      <c r="G3048" s="25" t="s">
        <v>131</v>
      </c>
      <c r="H3048" s="25" t="s">
        <v>56</v>
      </c>
      <c r="I3048" s="25" t="s">
        <v>56</v>
      </c>
      <c r="J3048" s="25" t="s">
        <v>576</v>
      </c>
      <c r="K3048" s="25" t="s">
        <v>65</v>
      </c>
      <c r="L3048" s="25" t="s">
        <v>1045</v>
      </c>
      <c r="M3048" s="25" t="s">
        <v>613</v>
      </c>
      <c r="N3048" s="26">
        <v>51391.5</v>
      </c>
      <c r="O3048" s="26">
        <v>28638.35</v>
      </c>
      <c r="P3048" s="27">
        <v>-22753.15</v>
      </c>
      <c r="Q3048" s="28">
        <v>-0.44274150394520495</v>
      </c>
      <c r="R3048" s="29">
        <v>15356.48</v>
      </c>
      <c r="S3048" s="29">
        <v>9219.51</v>
      </c>
      <c r="T3048" s="30">
        <v>-6136.9699999999993</v>
      </c>
      <c r="U3048" s="31">
        <v>-0.39963390047719266</v>
      </c>
      <c r="V3048" s="26">
        <v>33277.019999999997</v>
      </c>
      <c r="W3048" s="26">
        <v>17847.37</v>
      </c>
      <c r="X3048" s="27">
        <v>-15429.649999999998</v>
      </c>
      <c r="Y3048" s="28">
        <v>-0.46367282887710498</v>
      </c>
      <c r="Z3048" s="29">
        <v>2758</v>
      </c>
      <c r="AA3048" s="29">
        <v>1571.47</v>
      </c>
      <c r="AB3048" s="30">
        <v>-1186.53</v>
      </c>
      <c r="AC3048" s="32">
        <v>-0.43021392313270485</v>
      </c>
      <c r="AD3048" s="26">
        <v>0</v>
      </c>
      <c r="AE3048" s="26">
        <v>0</v>
      </c>
      <c r="AF3048" s="27">
        <v>0</v>
      </c>
      <c r="AG3048" s="18"/>
      <c r="AH3048" s="34">
        <v>190</v>
      </c>
      <c r="AI3048" s="34">
        <v>55</v>
      </c>
      <c r="AJ3048" s="34">
        <v>-135</v>
      </c>
      <c r="AK3048" s="32">
        <v>-0.71052631578947367</v>
      </c>
      <c r="AL3048" s="35">
        <v>44138.041666666664</v>
      </c>
      <c r="AM3048" s="16"/>
    </row>
    <row r="3049" spans="1:39" ht="57.75" hidden="1" x14ac:dyDescent="0.25">
      <c r="A3049" s="25" t="s">
        <v>571</v>
      </c>
      <c r="B3049" s="25" t="s">
        <v>51</v>
      </c>
      <c r="C3049" s="39">
        <v>633125</v>
      </c>
      <c r="D3049" s="25" t="s">
        <v>581</v>
      </c>
      <c r="E3049" s="25" t="s">
        <v>53</v>
      </c>
      <c r="F3049" s="25" t="s">
        <v>54</v>
      </c>
      <c r="G3049" s="25" t="s">
        <v>79</v>
      </c>
      <c r="H3049" s="25" t="s">
        <v>56</v>
      </c>
      <c r="I3049" s="25" t="s">
        <v>56</v>
      </c>
      <c r="J3049" s="25" t="s">
        <v>85</v>
      </c>
      <c r="K3049" s="25" t="s">
        <v>65</v>
      </c>
      <c r="L3049" s="25" t="s">
        <v>573</v>
      </c>
      <c r="M3049" s="25" t="s">
        <v>582</v>
      </c>
      <c r="N3049" s="26">
        <v>137391.01999999999</v>
      </c>
      <c r="O3049" s="26">
        <v>132561.29</v>
      </c>
      <c r="P3049" s="27">
        <v>-4829.7299999999814</v>
      </c>
      <c r="Q3049" s="28">
        <v>-3.5153170854980056E-2</v>
      </c>
      <c r="R3049" s="29">
        <v>23388.58</v>
      </c>
      <c r="S3049" s="29">
        <v>26736.79</v>
      </c>
      <c r="T3049" s="30">
        <v>3348.2099999999991</v>
      </c>
      <c r="U3049" s="31">
        <v>0.14315576234213445</v>
      </c>
      <c r="V3049" s="26">
        <v>1395.67</v>
      </c>
      <c r="W3049" s="26">
        <v>1198.8900000000001</v>
      </c>
      <c r="X3049" s="27">
        <v>-196.77999999999997</v>
      </c>
      <c r="Y3049" s="28">
        <v>-0.14099321472840998</v>
      </c>
      <c r="Z3049" s="29">
        <v>1006.05</v>
      </c>
      <c r="AA3049" s="29">
        <v>2122.34</v>
      </c>
      <c r="AB3049" s="30">
        <v>1116.2900000000002</v>
      </c>
      <c r="AC3049" s="32">
        <v>1.1095770587942948</v>
      </c>
      <c r="AD3049" s="26">
        <v>111600.72</v>
      </c>
      <c r="AE3049" s="26">
        <v>99879.4</v>
      </c>
      <c r="AF3049" s="27">
        <v>-11721.320000000007</v>
      </c>
      <c r="AG3049" s="33">
        <v>-0.10502907149702984</v>
      </c>
      <c r="AH3049" s="34">
        <v>119.32</v>
      </c>
      <c r="AI3049" s="34">
        <v>113.25</v>
      </c>
      <c r="AJ3049" s="34">
        <v>-6.0699999999999932</v>
      </c>
      <c r="AK3049" s="32">
        <v>-5.087160576600732E-2</v>
      </c>
      <c r="AL3049" s="35">
        <v>44244.041666666664</v>
      </c>
      <c r="AM3049" s="16"/>
    </row>
    <row r="3050" spans="1:39" ht="74.25" hidden="1" x14ac:dyDescent="0.25">
      <c r="A3050" s="25" t="s">
        <v>571</v>
      </c>
      <c r="B3050" s="25" t="s">
        <v>1043</v>
      </c>
      <c r="C3050" s="39">
        <v>633126</v>
      </c>
      <c r="D3050" s="25" t="s">
        <v>3333</v>
      </c>
      <c r="E3050" s="25" t="s">
        <v>53</v>
      </c>
      <c r="F3050" s="25" t="s">
        <v>54</v>
      </c>
      <c r="G3050" s="25" t="s">
        <v>75</v>
      </c>
      <c r="H3050" s="25" t="s">
        <v>56</v>
      </c>
      <c r="I3050" s="25" t="s">
        <v>56</v>
      </c>
      <c r="J3050" s="25" t="s">
        <v>576</v>
      </c>
      <c r="K3050" s="25" t="s">
        <v>65</v>
      </c>
      <c r="L3050" s="25" t="s">
        <v>1045</v>
      </c>
      <c r="M3050" s="25" t="s">
        <v>613</v>
      </c>
      <c r="N3050" s="26">
        <v>307708.34000000003</v>
      </c>
      <c r="O3050" s="26">
        <v>253084.46</v>
      </c>
      <c r="P3050" s="27">
        <v>-54623.880000000034</v>
      </c>
      <c r="Q3050" s="28">
        <v>-0.17751836040583116</v>
      </c>
      <c r="R3050" s="29">
        <v>37862.61</v>
      </c>
      <c r="S3050" s="29">
        <v>25007.73</v>
      </c>
      <c r="T3050" s="30">
        <v>-12854.880000000001</v>
      </c>
      <c r="U3050" s="31">
        <v>-0.3395138370017281</v>
      </c>
      <c r="V3050" s="26">
        <v>215202.29</v>
      </c>
      <c r="W3050" s="26">
        <v>212993.27</v>
      </c>
      <c r="X3050" s="27">
        <v>-2209.0200000000186</v>
      </c>
      <c r="Y3050" s="28">
        <v>-1.0264853594262489E-2</v>
      </c>
      <c r="Z3050" s="29">
        <v>4805.6400000000003</v>
      </c>
      <c r="AA3050" s="29">
        <v>5412.06</v>
      </c>
      <c r="AB3050" s="30">
        <v>606.42000000000007</v>
      </c>
      <c r="AC3050" s="32">
        <v>0.12618922765750243</v>
      </c>
      <c r="AD3050" s="26">
        <v>56810.16</v>
      </c>
      <c r="AE3050" s="26">
        <v>9671.4</v>
      </c>
      <c r="AF3050" s="27">
        <v>-47138.76</v>
      </c>
      <c r="AG3050" s="33">
        <v>-0.82975932474050418</v>
      </c>
      <c r="AH3050" s="34">
        <v>449.4</v>
      </c>
      <c r="AI3050" s="34">
        <v>225.5</v>
      </c>
      <c r="AJ3050" s="34">
        <v>-223.89999999999998</v>
      </c>
      <c r="AK3050" s="32">
        <v>-0.49821984868713837</v>
      </c>
      <c r="AL3050" s="35">
        <v>44125.041666666664</v>
      </c>
      <c r="AM3050" s="16"/>
    </row>
    <row r="3051" spans="1:39" ht="74.25" hidden="1" x14ac:dyDescent="0.25">
      <c r="A3051" s="25" t="s">
        <v>571</v>
      </c>
      <c r="B3051" s="25" t="s">
        <v>51</v>
      </c>
      <c r="C3051" s="39">
        <v>633127</v>
      </c>
      <c r="D3051" s="25" t="s">
        <v>583</v>
      </c>
      <c r="E3051" s="25" t="s">
        <v>53</v>
      </c>
      <c r="F3051" s="25" t="s">
        <v>54</v>
      </c>
      <c r="G3051" s="25" t="s">
        <v>74</v>
      </c>
      <c r="H3051" s="25" t="s">
        <v>75</v>
      </c>
      <c r="I3051" s="25" t="s">
        <v>56</v>
      </c>
      <c r="J3051" s="25" t="s">
        <v>576</v>
      </c>
      <c r="K3051" s="25" t="s">
        <v>58</v>
      </c>
      <c r="L3051" s="25" t="s">
        <v>584</v>
      </c>
      <c r="M3051" s="25" t="s">
        <v>582</v>
      </c>
      <c r="N3051" s="26">
        <v>353619.34</v>
      </c>
      <c r="O3051" s="26">
        <v>236068.83</v>
      </c>
      <c r="P3051" s="27">
        <v>-117550.51000000004</v>
      </c>
      <c r="Q3051" s="28">
        <v>-0.33242104348704465</v>
      </c>
      <c r="R3051" s="29">
        <v>122787.02</v>
      </c>
      <c r="S3051" s="29">
        <v>48144.14</v>
      </c>
      <c r="T3051" s="30">
        <v>-74642.880000000005</v>
      </c>
      <c r="U3051" s="31">
        <v>-0.60790529813330429</v>
      </c>
      <c r="V3051" s="26">
        <v>114322.33</v>
      </c>
      <c r="W3051" s="26">
        <v>151947.25</v>
      </c>
      <c r="X3051" s="27">
        <v>37624.92</v>
      </c>
      <c r="Y3051" s="28">
        <v>0.32911260643480583</v>
      </c>
      <c r="Z3051" s="29">
        <v>16476.07</v>
      </c>
      <c r="AA3051" s="29">
        <v>15658.86</v>
      </c>
      <c r="AB3051" s="30">
        <v>-817.20999999999913</v>
      </c>
      <c r="AC3051" s="32">
        <v>-4.9599813547769531E-2</v>
      </c>
      <c r="AD3051" s="26">
        <v>100033.92</v>
      </c>
      <c r="AE3051" s="26">
        <v>20318.580000000002</v>
      </c>
      <c r="AF3051" s="27">
        <v>-79715.34</v>
      </c>
      <c r="AG3051" s="33">
        <v>-0.79688309725341167</v>
      </c>
      <c r="AH3051" s="34">
        <v>1861.6</v>
      </c>
      <c r="AI3051" s="34">
        <v>481.5</v>
      </c>
      <c r="AJ3051" s="34">
        <v>-1380.1</v>
      </c>
      <c r="AK3051" s="32">
        <v>-0.74135152556940265</v>
      </c>
      <c r="AL3051" s="35">
        <v>44537.041666666664</v>
      </c>
      <c r="AM3051" s="16"/>
    </row>
    <row r="3052" spans="1:39" ht="74.25" hidden="1" x14ac:dyDescent="0.25">
      <c r="A3052" s="25" t="s">
        <v>571</v>
      </c>
      <c r="B3052" s="25" t="s">
        <v>1043</v>
      </c>
      <c r="C3052" s="39">
        <v>633128</v>
      </c>
      <c r="D3052" s="25" t="s">
        <v>3334</v>
      </c>
      <c r="E3052" s="25" t="s">
        <v>53</v>
      </c>
      <c r="F3052" s="25" t="s">
        <v>54</v>
      </c>
      <c r="G3052" s="25" t="s">
        <v>827</v>
      </c>
      <c r="H3052" s="25" t="s">
        <v>75</v>
      </c>
      <c r="I3052" s="25" t="s">
        <v>83</v>
      </c>
      <c r="J3052" s="25" t="s">
        <v>576</v>
      </c>
      <c r="K3052" s="25" t="s">
        <v>65</v>
      </c>
      <c r="L3052" s="25" t="s">
        <v>1045</v>
      </c>
      <c r="M3052" s="25" t="s">
        <v>2753</v>
      </c>
      <c r="N3052" s="26">
        <v>395325.49</v>
      </c>
      <c r="O3052" s="26">
        <v>338473.99</v>
      </c>
      <c r="P3052" s="27">
        <v>-56851.5</v>
      </c>
      <c r="Q3052" s="28">
        <v>-0.14380934555978164</v>
      </c>
      <c r="R3052" s="29">
        <v>72057.45</v>
      </c>
      <c r="S3052" s="29">
        <v>26413.4</v>
      </c>
      <c r="T3052" s="30">
        <v>-45644.049999999996</v>
      </c>
      <c r="U3052" s="31">
        <v>-0.633439706789513</v>
      </c>
      <c r="V3052" s="26">
        <v>233125.95</v>
      </c>
      <c r="W3052" s="26">
        <v>186230.99</v>
      </c>
      <c r="X3052" s="27">
        <v>-46894.960000000021</v>
      </c>
      <c r="Y3052" s="28">
        <v>-0.20115718563291654</v>
      </c>
      <c r="Z3052" s="29">
        <v>11431.05</v>
      </c>
      <c r="AA3052" s="29">
        <v>5742.89</v>
      </c>
      <c r="AB3052" s="30">
        <v>-5688.1599999999989</v>
      </c>
      <c r="AC3052" s="32">
        <v>-0.49760608168103537</v>
      </c>
      <c r="AD3052" s="26">
        <v>85241.74</v>
      </c>
      <c r="AE3052" s="26">
        <v>120086.71</v>
      </c>
      <c r="AF3052" s="27">
        <v>34844.97</v>
      </c>
      <c r="AG3052" s="33">
        <v>0.40877825816319563</v>
      </c>
      <c r="AH3052" s="34">
        <v>1141.4000000000001</v>
      </c>
      <c r="AI3052" s="34">
        <v>137</v>
      </c>
      <c r="AJ3052" s="34">
        <v>-1004.4000000000001</v>
      </c>
      <c r="AK3052" s="32">
        <v>-0.87997196425442437</v>
      </c>
      <c r="AL3052" s="35">
        <v>44187.041666666664</v>
      </c>
      <c r="AM3052" s="16"/>
    </row>
    <row r="3053" spans="1:39" ht="66" hidden="1" x14ac:dyDescent="0.25">
      <c r="A3053" s="25" t="s">
        <v>571</v>
      </c>
      <c r="B3053" s="25" t="s">
        <v>51</v>
      </c>
      <c r="C3053" s="39">
        <v>633130</v>
      </c>
      <c r="D3053" s="25" t="s">
        <v>642</v>
      </c>
      <c r="E3053" s="25" t="s">
        <v>53</v>
      </c>
      <c r="F3053" s="25" t="s">
        <v>54</v>
      </c>
      <c r="G3053" s="25" t="s">
        <v>79</v>
      </c>
      <c r="H3053" s="25" t="s">
        <v>56</v>
      </c>
      <c r="I3053" s="25" t="s">
        <v>56</v>
      </c>
      <c r="J3053" s="25" t="s">
        <v>576</v>
      </c>
      <c r="K3053" s="25" t="s">
        <v>58</v>
      </c>
      <c r="L3053" s="25" t="s">
        <v>595</v>
      </c>
      <c r="M3053" s="25" t="s">
        <v>574</v>
      </c>
      <c r="N3053" s="26">
        <v>130788.23</v>
      </c>
      <c r="O3053" s="26">
        <v>140571.45000000001</v>
      </c>
      <c r="P3053" s="27">
        <v>9783.2200000000157</v>
      </c>
      <c r="Q3053" s="28">
        <v>7.480199097426439E-2</v>
      </c>
      <c r="R3053" s="29">
        <v>12270.27</v>
      </c>
      <c r="S3053" s="29">
        <v>12825.36</v>
      </c>
      <c r="T3053" s="30">
        <v>555.09000000000015</v>
      </c>
      <c r="U3053" s="31">
        <v>4.5238613331246999E-2</v>
      </c>
      <c r="V3053" s="26">
        <v>73302.42</v>
      </c>
      <c r="W3053" s="26">
        <v>82505.77</v>
      </c>
      <c r="X3053" s="27">
        <v>9203.3500000000058</v>
      </c>
      <c r="Y3053" s="28">
        <v>0.12555315363394559</v>
      </c>
      <c r="Z3053" s="29">
        <v>3926.54</v>
      </c>
      <c r="AA3053" s="29">
        <v>472.13</v>
      </c>
      <c r="AB3053" s="30">
        <v>-3454.41</v>
      </c>
      <c r="AC3053" s="32">
        <v>-0.87975927916180652</v>
      </c>
      <c r="AD3053" s="26">
        <v>41289</v>
      </c>
      <c r="AE3053" s="26">
        <v>44768.19</v>
      </c>
      <c r="AF3053" s="27">
        <v>3479.1900000000023</v>
      </c>
      <c r="AG3053" s="33">
        <v>8.4264331904381373E-2</v>
      </c>
      <c r="AH3053" s="34">
        <v>157.19999999999999</v>
      </c>
      <c r="AI3053" s="34">
        <v>38.5</v>
      </c>
      <c r="AJ3053" s="34">
        <v>-118.69999999999999</v>
      </c>
      <c r="AK3053" s="32">
        <v>-0.75508905852417296</v>
      </c>
      <c r="AL3053" s="35">
        <v>44417.041666666664</v>
      </c>
      <c r="AM3053" s="16"/>
    </row>
    <row r="3054" spans="1:39" ht="66" hidden="1" x14ac:dyDescent="0.25">
      <c r="A3054" s="25" t="s">
        <v>571</v>
      </c>
      <c r="B3054" s="25" t="s">
        <v>51</v>
      </c>
      <c r="C3054" s="39">
        <v>633131</v>
      </c>
      <c r="D3054" s="25" t="s">
        <v>643</v>
      </c>
      <c r="E3054" s="25" t="s">
        <v>53</v>
      </c>
      <c r="F3054" s="25" t="s">
        <v>54</v>
      </c>
      <c r="G3054" s="25" t="s">
        <v>79</v>
      </c>
      <c r="H3054" s="25" t="s">
        <v>56</v>
      </c>
      <c r="I3054" s="25" t="s">
        <v>56</v>
      </c>
      <c r="J3054" s="25" t="s">
        <v>576</v>
      </c>
      <c r="K3054" s="25" t="s">
        <v>58</v>
      </c>
      <c r="L3054" s="25" t="s">
        <v>595</v>
      </c>
      <c r="M3054" s="25" t="s">
        <v>596</v>
      </c>
      <c r="N3054" s="26">
        <v>148066.26999999999</v>
      </c>
      <c r="O3054" s="26">
        <v>170901.05</v>
      </c>
      <c r="P3054" s="27">
        <v>22834.78</v>
      </c>
      <c r="Q3054" s="28">
        <v>0.15421999892345503</v>
      </c>
      <c r="R3054" s="29">
        <v>2391.7399999999998</v>
      </c>
      <c r="S3054" s="29">
        <v>13769.13</v>
      </c>
      <c r="T3054" s="30">
        <v>11377.39</v>
      </c>
      <c r="U3054" s="31">
        <v>4.7569510063802927</v>
      </c>
      <c r="V3054" s="26">
        <v>79695.69</v>
      </c>
      <c r="W3054" s="26">
        <v>98528.09</v>
      </c>
      <c r="X3054" s="27">
        <v>18832.399999999994</v>
      </c>
      <c r="Y3054" s="28">
        <v>0.23630387038496051</v>
      </c>
      <c r="Z3054" s="29">
        <v>0</v>
      </c>
      <c r="AA3054" s="29">
        <v>133.06</v>
      </c>
      <c r="AB3054" s="30">
        <v>133.06</v>
      </c>
      <c r="AC3054" s="19"/>
      <c r="AD3054" s="26">
        <v>65978.84</v>
      </c>
      <c r="AE3054" s="26">
        <v>55731.97</v>
      </c>
      <c r="AF3054" s="27">
        <v>-10246.869999999995</v>
      </c>
      <c r="AG3054" s="33">
        <v>-0.15530539791242157</v>
      </c>
      <c r="AH3054" s="34">
        <v>8</v>
      </c>
      <c r="AI3054" s="34">
        <v>31.5</v>
      </c>
      <c r="AJ3054" s="34">
        <v>23.5</v>
      </c>
      <c r="AK3054" s="32">
        <v>2.9375</v>
      </c>
      <c r="AL3054" s="35">
        <v>44396.041666666664</v>
      </c>
      <c r="AM3054" s="16"/>
    </row>
    <row r="3055" spans="1:39" ht="66" hidden="1" x14ac:dyDescent="0.25">
      <c r="A3055" s="25" t="s">
        <v>571</v>
      </c>
      <c r="B3055" s="25" t="s">
        <v>51</v>
      </c>
      <c r="C3055" s="39">
        <v>633132</v>
      </c>
      <c r="D3055" s="25" t="s">
        <v>644</v>
      </c>
      <c r="E3055" s="25" t="s">
        <v>53</v>
      </c>
      <c r="F3055" s="25" t="s">
        <v>54</v>
      </c>
      <c r="G3055" s="25" t="s">
        <v>79</v>
      </c>
      <c r="H3055" s="25" t="s">
        <v>56</v>
      </c>
      <c r="I3055" s="25" t="s">
        <v>56</v>
      </c>
      <c r="J3055" s="25" t="s">
        <v>576</v>
      </c>
      <c r="K3055" s="25" t="s">
        <v>58</v>
      </c>
      <c r="L3055" s="25" t="s">
        <v>595</v>
      </c>
      <c r="M3055" s="25" t="s">
        <v>596</v>
      </c>
      <c r="N3055" s="26">
        <v>161834.26999999999</v>
      </c>
      <c r="O3055" s="26">
        <v>159753.67000000001</v>
      </c>
      <c r="P3055" s="27">
        <v>-2080.5999999999767</v>
      </c>
      <c r="Q3055" s="28">
        <v>-1.2856362252568488E-2</v>
      </c>
      <c r="R3055" s="29">
        <v>3940.81</v>
      </c>
      <c r="S3055" s="29">
        <v>14990.31</v>
      </c>
      <c r="T3055" s="30">
        <v>11049.5</v>
      </c>
      <c r="U3055" s="31">
        <v>2.8038651952263622</v>
      </c>
      <c r="V3055" s="26">
        <v>83049.55</v>
      </c>
      <c r="W3055" s="26">
        <v>89752.79</v>
      </c>
      <c r="X3055" s="27">
        <v>6703.2399999999907</v>
      </c>
      <c r="Y3055" s="28">
        <v>8.0713742578978342E-2</v>
      </c>
      <c r="Z3055" s="29">
        <v>0</v>
      </c>
      <c r="AA3055" s="29">
        <v>0</v>
      </c>
      <c r="AB3055" s="30">
        <v>0</v>
      </c>
      <c r="AC3055" s="19"/>
      <c r="AD3055" s="26">
        <v>74843.91</v>
      </c>
      <c r="AE3055" s="26">
        <v>52262.76</v>
      </c>
      <c r="AF3055" s="27">
        <v>-22581.15</v>
      </c>
      <c r="AG3055" s="33">
        <v>-0.30170991868276259</v>
      </c>
      <c r="AH3055" s="34">
        <v>7</v>
      </c>
      <c r="AI3055" s="34">
        <v>47</v>
      </c>
      <c r="AJ3055" s="34">
        <v>40</v>
      </c>
      <c r="AK3055" s="32">
        <v>5.7142857142857144</v>
      </c>
      <c r="AL3055" s="35">
        <v>44470.041666666664</v>
      </c>
      <c r="AM3055" s="16"/>
    </row>
    <row r="3056" spans="1:39" ht="66" hidden="1" x14ac:dyDescent="0.25">
      <c r="A3056" s="25" t="s">
        <v>571</v>
      </c>
      <c r="B3056" s="25" t="s">
        <v>51</v>
      </c>
      <c r="C3056" s="39">
        <v>633134</v>
      </c>
      <c r="D3056" s="25" t="s">
        <v>633</v>
      </c>
      <c r="E3056" s="25" t="s">
        <v>53</v>
      </c>
      <c r="F3056" s="25" t="s">
        <v>54</v>
      </c>
      <c r="G3056" s="25" t="s">
        <v>104</v>
      </c>
      <c r="H3056" s="25" t="s">
        <v>56</v>
      </c>
      <c r="I3056" s="25" t="s">
        <v>56</v>
      </c>
      <c r="J3056" s="25" t="s">
        <v>576</v>
      </c>
      <c r="K3056" s="25" t="s">
        <v>58</v>
      </c>
      <c r="L3056" s="25" t="s">
        <v>595</v>
      </c>
      <c r="M3056" s="25" t="s">
        <v>596</v>
      </c>
      <c r="N3056" s="26">
        <v>136087.26</v>
      </c>
      <c r="O3056" s="26">
        <v>169052.79999999999</v>
      </c>
      <c r="P3056" s="27">
        <v>32965.539999999979</v>
      </c>
      <c r="Q3056" s="28">
        <v>0.24223825213322669</v>
      </c>
      <c r="R3056" s="29">
        <v>2330.9</v>
      </c>
      <c r="S3056" s="29">
        <v>15068.51</v>
      </c>
      <c r="T3056" s="30">
        <v>12737.61</v>
      </c>
      <c r="U3056" s="31">
        <v>5.4646745892144661</v>
      </c>
      <c r="V3056" s="26">
        <v>76149.19</v>
      </c>
      <c r="W3056" s="26">
        <v>81526.17</v>
      </c>
      <c r="X3056" s="27">
        <v>5376.9799999999959</v>
      </c>
      <c r="Y3056" s="28">
        <v>7.061112534486573E-2</v>
      </c>
      <c r="Z3056" s="29">
        <v>0</v>
      </c>
      <c r="AA3056" s="29">
        <v>0</v>
      </c>
      <c r="AB3056" s="30">
        <v>0</v>
      </c>
      <c r="AC3056" s="19"/>
      <c r="AD3056" s="26">
        <v>57607.17</v>
      </c>
      <c r="AE3056" s="26">
        <v>69719.320000000007</v>
      </c>
      <c r="AF3056" s="27">
        <v>12112.150000000009</v>
      </c>
      <c r="AG3056" s="33">
        <v>0.21025420967563602</v>
      </c>
      <c r="AH3056" s="34">
        <v>0</v>
      </c>
      <c r="AI3056" s="34">
        <v>21</v>
      </c>
      <c r="AJ3056" s="34">
        <v>21</v>
      </c>
      <c r="AK3056" s="19"/>
      <c r="AL3056" s="35">
        <v>44470.041666666664</v>
      </c>
      <c r="AM3056" s="16"/>
    </row>
    <row r="3057" spans="1:39" ht="66" hidden="1" x14ac:dyDescent="0.25">
      <c r="A3057" s="25" t="s">
        <v>571</v>
      </c>
      <c r="B3057" s="25" t="s">
        <v>1043</v>
      </c>
      <c r="C3057" s="39">
        <v>633135</v>
      </c>
      <c r="D3057" s="25" t="s">
        <v>3393</v>
      </c>
      <c r="E3057" s="25" t="s">
        <v>53</v>
      </c>
      <c r="F3057" s="25" t="s">
        <v>54</v>
      </c>
      <c r="G3057" s="25" t="s">
        <v>104</v>
      </c>
      <c r="H3057" s="25" t="s">
        <v>56</v>
      </c>
      <c r="I3057" s="25" t="s">
        <v>56</v>
      </c>
      <c r="J3057" s="25" t="s">
        <v>576</v>
      </c>
      <c r="K3057" s="25" t="s">
        <v>58</v>
      </c>
      <c r="L3057" s="25" t="s">
        <v>1045</v>
      </c>
      <c r="M3057" s="25" t="s">
        <v>596</v>
      </c>
      <c r="N3057" s="26">
        <v>118516.02</v>
      </c>
      <c r="O3057" s="26">
        <v>133873.25</v>
      </c>
      <c r="P3057" s="27">
        <v>15357.229999999996</v>
      </c>
      <c r="Q3057" s="28">
        <v>0.12957935981987917</v>
      </c>
      <c r="R3057" s="29">
        <v>22600.22</v>
      </c>
      <c r="S3057" s="29">
        <v>10268.56</v>
      </c>
      <c r="T3057" s="30">
        <v>-12331.660000000002</v>
      </c>
      <c r="U3057" s="31">
        <v>-0.54564336099383104</v>
      </c>
      <c r="V3057" s="26">
        <v>75652.75</v>
      </c>
      <c r="W3057" s="26">
        <v>84376.19</v>
      </c>
      <c r="X3057" s="27">
        <v>8723.4400000000023</v>
      </c>
      <c r="Y3057" s="28">
        <v>0.11530896100934866</v>
      </c>
      <c r="Z3057" s="29">
        <v>4566.6000000000004</v>
      </c>
      <c r="AA3057" s="29">
        <v>448.79</v>
      </c>
      <c r="AB3057" s="30">
        <v>-4117.8100000000004</v>
      </c>
      <c r="AC3057" s="32">
        <v>-0.90172338282310693</v>
      </c>
      <c r="AD3057" s="26">
        <v>15696.45</v>
      </c>
      <c r="AE3057" s="26">
        <v>38779.71</v>
      </c>
      <c r="AF3057" s="27">
        <v>23083.26</v>
      </c>
      <c r="AG3057" s="33">
        <v>1.4706038626568425</v>
      </c>
      <c r="AH3057" s="34">
        <v>328.11</v>
      </c>
      <c r="AI3057" s="34">
        <v>49.5</v>
      </c>
      <c r="AJ3057" s="34">
        <v>-278.61</v>
      </c>
      <c r="AK3057" s="32">
        <v>-0.84913596050105145</v>
      </c>
      <c r="AL3057" s="35">
        <v>44067.041666666664</v>
      </c>
      <c r="AM3057" s="16"/>
    </row>
    <row r="3058" spans="1:39" ht="74.25" hidden="1" x14ac:dyDescent="0.25">
      <c r="A3058" s="25" t="s">
        <v>571</v>
      </c>
      <c r="B3058" s="25" t="s">
        <v>51</v>
      </c>
      <c r="C3058" s="39">
        <v>633136</v>
      </c>
      <c r="D3058" s="25" t="s">
        <v>634</v>
      </c>
      <c r="E3058" s="25" t="s">
        <v>53</v>
      </c>
      <c r="F3058" s="25" t="s">
        <v>63</v>
      </c>
      <c r="G3058" s="25" t="s">
        <v>56</v>
      </c>
      <c r="H3058" s="17"/>
      <c r="I3058" s="17"/>
      <c r="J3058" s="25" t="s">
        <v>576</v>
      </c>
      <c r="K3058" s="25" t="s">
        <v>65</v>
      </c>
      <c r="L3058" s="25" t="s">
        <v>595</v>
      </c>
      <c r="M3058" s="25" t="s">
        <v>127</v>
      </c>
      <c r="N3058" s="26">
        <v>120170.1</v>
      </c>
      <c r="O3058" s="26">
        <v>16558.39</v>
      </c>
      <c r="P3058" s="27">
        <v>-103611.71</v>
      </c>
      <c r="Q3058" s="28">
        <v>-0.86220873578369328</v>
      </c>
      <c r="R3058" s="29">
        <v>30794.080000000002</v>
      </c>
      <c r="S3058" s="29">
        <v>4813.97</v>
      </c>
      <c r="T3058" s="30">
        <v>-25980.11</v>
      </c>
      <c r="U3058" s="31">
        <v>-0.84367222531083896</v>
      </c>
      <c r="V3058" s="26">
        <v>64356.3</v>
      </c>
      <c r="W3058" s="26">
        <v>0</v>
      </c>
      <c r="X3058" s="27">
        <v>-64356.3</v>
      </c>
      <c r="Y3058" s="28">
        <v>-1</v>
      </c>
      <c r="Z3058" s="29">
        <v>6080.3</v>
      </c>
      <c r="AA3058" s="29">
        <v>0</v>
      </c>
      <c r="AB3058" s="30">
        <v>-6080.3</v>
      </c>
      <c r="AC3058" s="32">
        <v>-1</v>
      </c>
      <c r="AD3058" s="26">
        <v>18939.419999999998</v>
      </c>
      <c r="AE3058" s="26">
        <v>11744.42</v>
      </c>
      <c r="AF3058" s="27">
        <v>-7194.9999999999982</v>
      </c>
      <c r="AG3058" s="33">
        <v>-0.37989547726382322</v>
      </c>
      <c r="AH3058" s="34">
        <v>248.51</v>
      </c>
      <c r="AI3058" s="34">
        <v>0</v>
      </c>
      <c r="AJ3058" s="34">
        <v>-248.51</v>
      </c>
      <c r="AK3058" s="32">
        <v>-1</v>
      </c>
      <c r="AL3058" s="35">
        <v>44011.041666666664</v>
      </c>
      <c r="AM3058" s="16"/>
    </row>
    <row r="3059" spans="1:39" ht="74.25" hidden="1" x14ac:dyDescent="0.25">
      <c r="A3059" s="25" t="s">
        <v>571</v>
      </c>
      <c r="B3059" s="25" t="s">
        <v>1043</v>
      </c>
      <c r="C3059" s="39">
        <v>633137</v>
      </c>
      <c r="D3059" s="25" t="s">
        <v>3403</v>
      </c>
      <c r="E3059" s="25" t="s">
        <v>53</v>
      </c>
      <c r="F3059" s="25" t="s">
        <v>54</v>
      </c>
      <c r="G3059" s="25" t="s">
        <v>104</v>
      </c>
      <c r="H3059" s="25" t="s">
        <v>56</v>
      </c>
      <c r="I3059" s="25" t="s">
        <v>56</v>
      </c>
      <c r="J3059" s="25" t="s">
        <v>576</v>
      </c>
      <c r="K3059" s="25" t="s">
        <v>58</v>
      </c>
      <c r="L3059" s="25" t="s">
        <v>1045</v>
      </c>
      <c r="M3059" s="25" t="s">
        <v>574</v>
      </c>
      <c r="N3059" s="26">
        <v>67280.61</v>
      </c>
      <c r="O3059" s="26">
        <v>93693.65</v>
      </c>
      <c r="P3059" s="27">
        <v>26413.039999999994</v>
      </c>
      <c r="Q3059" s="28">
        <v>0.3925802694119449</v>
      </c>
      <c r="R3059" s="29">
        <v>17540.77</v>
      </c>
      <c r="S3059" s="29">
        <v>12820.66</v>
      </c>
      <c r="T3059" s="30">
        <v>-4720.1100000000006</v>
      </c>
      <c r="U3059" s="31">
        <v>-0.26909366008447749</v>
      </c>
      <c r="V3059" s="26">
        <v>47145.64</v>
      </c>
      <c r="W3059" s="26">
        <v>54513.02</v>
      </c>
      <c r="X3059" s="27">
        <v>7367.3799999999974</v>
      </c>
      <c r="Y3059" s="28">
        <v>0.15626853299690061</v>
      </c>
      <c r="Z3059" s="29">
        <v>2594.1999999999998</v>
      </c>
      <c r="AA3059" s="29">
        <v>1357.87</v>
      </c>
      <c r="AB3059" s="30">
        <v>-1236.33</v>
      </c>
      <c r="AC3059" s="32">
        <v>-0.47657466656387326</v>
      </c>
      <c r="AD3059" s="26">
        <v>0</v>
      </c>
      <c r="AE3059" s="26">
        <v>25002.1</v>
      </c>
      <c r="AF3059" s="27">
        <v>25002.1</v>
      </c>
      <c r="AG3059" s="18"/>
      <c r="AH3059" s="34">
        <v>227.11</v>
      </c>
      <c r="AI3059" s="34">
        <v>102</v>
      </c>
      <c r="AJ3059" s="34">
        <v>-125.11000000000001</v>
      </c>
      <c r="AK3059" s="32">
        <v>-0.55087842895513195</v>
      </c>
      <c r="AL3059" s="35">
        <v>44011.041666666664</v>
      </c>
      <c r="AM3059" s="16"/>
    </row>
    <row r="3060" spans="1:39" ht="66" hidden="1" x14ac:dyDescent="0.25">
      <c r="A3060" s="25" t="s">
        <v>571</v>
      </c>
      <c r="B3060" s="25" t="s">
        <v>1043</v>
      </c>
      <c r="C3060" s="39">
        <v>633138</v>
      </c>
      <c r="D3060" s="25" t="s">
        <v>3406</v>
      </c>
      <c r="E3060" s="25" t="s">
        <v>53</v>
      </c>
      <c r="F3060" s="25" t="s">
        <v>54</v>
      </c>
      <c r="G3060" s="25" t="s">
        <v>104</v>
      </c>
      <c r="H3060" s="25" t="s">
        <v>56</v>
      </c>
      <c r="I3060" s="25" t="s">
        <v>56</v>
      </c>
      <c r="J3060" s="25" t="s">
        <v>576</v>
      </c>
      <c r="K3060" s="25" t="s">
        <v>58</v>
      </c>
      <c r="L3060" s="25" t="s">
        <v>1045</v>
      </c>
      <c r="M3060" s="25" t="s">
        <v>596</v>
      </c>
      <c r="N3060" s="26">
        <v>86092.5</v>
      </c>
      <c r="O3060" s="26">
        <v>102625.22</v>
      </c>
      <c r="P3060" s="27">
        <v>16532.72</v>
      </c>
      <c r="Q3060" s="28">
        <v>0.19203438162441561</v>
      </c>
      <c r="R3060" s="29">
        <v>18687.62</v>
      </c>
      <c r="S3060" s="29">
        <v>18710.05</v>
      </c>
      <c r="T3060" s="30">
        <v>22.430000000000291</v>
      </c>
      <c r="U3060" s="31">
        <v>1.2002598511742155E-3</v>
      </c>
      <c r="V3060" s="26">
        <v>52267.96</v>
      </c>
      <c r="W3060" s="26">
        <v>55333.99</v>
      </c>
      <c r="X3060" s="27">
        <v>3066.0299999999988</v>
      </c>
      <c r="Y3060" s="28">
        <v>5.8659836733631822E-2</v>
      </c>
      <c r="Z3060" s="29">
        <v>3414.6</v>
      </c>
      <c r="AA3060" s="29">
        <v>0</v>
      </c>
      <c r="AB3060" s="30">
        <v>-3414.6</v>
      </c>
      <c r="AC3060" s="32">
        <v>-1</v>
      </c>
      <c r="AD3060" s="26">
        <v>11722.32</v>
      </c>
      <c r="AE3060" s="26">
        <v>28581.18</v>
      </c>
      <c r="AF3060" s="27">
        <v>16858.86</v>
      </c>
      <c r="AG3060" s="33">
        <v>1.438184591446062</v>
      </c>
      <c r="AH3060" s="34">
        <v>254.45</v>
      </c>
      <c r="AI3060" s="34">
        <v>184</v>
      </c>
      <c r="AJ3060" s="34">
        <v>-70.449999999999989</v>
      </c>
      <c r="AK3060" s="32">
        <v>-0.27687168402436624</v>
      </c>
      <c r="AL3060" s="35">
        <v>44086.041666666664</v>
      </c>
      <c r="AM3060" s="16"/>
    </row>
    <row r="3061" spans="1:39" ht="66" hidden="1" x14ac:dyDescent="0.25">
      <c r="A3061" s="25" t="s">
        <v>571</v>
      </c>
      <c r="B3061" s="25" t="s">
        <v>1043</v>
      </c>
      <c r="C3061" s="39">
        <v>633139</v>
      </c>
      <c r="D3061" s="25" t="s">
        <v>3380</v>
      </c>
      <c r="E3061" s="25" t="s">
        <v>53</v>
      </c>
      <c r="F3061" s="25" t="s">
        <v>54</v>
      </c>
      <c r="G3061" s="25" t="s">
        <v>104</v>
      </c>
      <c r="H3061" s="25" t="s">
        <v>56</v>
      </c>
      <c r="I3061" s="25" t="s">
        <v>56</v>
      </c>
      <c r="J3061" s="25" t="s">
        <v>576</v>
      </c>
      <c r="K3061" s="25" t="s">
        <v>58</v>
      </c>
      <c r="L3061" s="25" t="s">
        <v>1045</v>
      </c>
      <c r="M3061" s="25" t="s">
        <v>596</v>
      </c>
      <c r="N3061" s="26">
        <v>79535.23</v>
      </c>
      <c r="O3061" s="26">
        <v>99689.98</v>
      </c>
      <c r="P3061" s="27">
        <v>20154.75</v>
      </c>
      <c r="Q3061" s="28">
        <v>0.25340657215676626</v>
      </c>
      <c r="R3061" s="29">
        <v>16688.849999999999</v>
      </c>
      <c r="S3061" s="29">
        <v>9483.11</v>
      </c>
      <c r="T3061" s="30">
        <v>-7205.739999999998</v>
      </c>
      <c r="U3061" s="31">
        <v>-0.43176971450998713</v>
      </c>
      <c r="V3061" s="26">
        <v>50087.74</v>
      </c>
      <c r="W3061" s="26">
        <v>56573.48</v>
      </c>
      <c r="X3061" s="27">
        <v>6485.7400000000052</v>
      </c>
      <c r="Y3061" s="28">
        <v>0.12948757520303383</v>
      </c>
      <c r="Z3061" s="29">
        <v>2738.4</v>
      </c>
      <c r="AA3061" s="29">
        <v>0</v>
      </c>
      <c r="AB3061" s="30">
        <v>-2738.4</v>
      </c>
      <c r="AC3061" s="32">
        <v>-1</v>
      </c>
      <c r="AD3061" s="26">
        <v>10020.24</v>
      </c>
      <c r="AE3061" s="26">
        <v>33633.39</v>
      </c>
      <c r="AF3061" s="27">
        <v>23613.15</v>
      </c>
      <c r="AG3061" s="33">
        <v>2.3565453522071329</v>
      </c>
      <c r="AH3061" s="34">
        <v>216.75</v>
      </c>
      <c r="AI3061" s="34">
        <v>59</v>
      </c>
      <c r="AJ3061" s="34">
        <v>-157.75</v>
      </c>
      <c r="AK3061" s="32">
        <v>-0.72779700115340251</v>
      </c>
      <c r="AL3061" s="35">
        <v>44162.041666666664</v>
      </c>
      <c r="AM3061" s="16"/>
    </row>
    <row r="3062" spans="1:39" ht="66" hidden="1" x14ac:dyDescent="0.25">
      <c r="A3062" s="25" t="s">
        <v>571</v>
      </c>
      <c r="B3062" s="25" t="s">
        <v>51</v>
      </c>
      <c r="C3062" s="39">
        <v>633140</v>
      </c>
      <c r="D3062" s="25" t="s">
        <v>641</v>
      </c>
      <c r="E3062" s="25" t="s">
        <v>53</v>
      </c>
      <c r="F3062" s="25" t="s">
        <v>63</v>
      </c>
      <c r="G3062" s="25" t="s">
        <v>56</v>
      </c>
      <c r="H3062" s="17"/>
      <c r="I3062" s="17"/>
      <c r="J3062" s="25" t="s">
        <v>576</v>
      </c>
      <c r="K3062" s="25" t="s">
        <v>58</v>
      </c>
      <c r="L3062" s="25" t="s">
        <v>595</v>
      </c>
      <c r="M3062" s="25" t="s">
        <v>107</v>
      </c>
      <c r="N3062" s="26">
        <v>0</v>
      </c>
      <c r="O3062" s="26">
        <v>2773.04</v>
      </c>
      <c r="P3062" s="27">
        <v>2773.04</v>
      </c>
      <c r="Q3062" s="18"/>
      <c r="R3062" s="29">
        <v>0</v>
      </c>
      <c r="S3062" s="29">
        <v>2773.04</v>
      </c>
      <c r="T3062" s="30">
        <v>2773.04</v>
      </c>
      <c r="U3062" s="19"/>
      <c r="V3062" s="26">
        <v>0</v>
      </c>
      <c r="W3062" s="26">
        <v>0</v>
      </c>
      <c r="X3062" s="27">
        <v>0</v>
      </c>
      <c r="Y3062" s="18"/>
      <c r="Z3062" s="29">
        <v>0</v>
      </c>
      <c r="AA3062" s="29">
        <v>0</v>
      </c>
      <c r="AB3062" s="30">
        <v>0</v>
      </c>
      <c r="AC3062" s="19"/>
      <c r="AD3062" s="26">
        <v>0</v>
      </c>
      <c r="AE3062" s="26">
        <v>0</v>
      </c>
      <c r="AF3062" s="27">
        <v>0</v>
      </c>
      <c r="AG3062" s="18"/>
      <c r="AH3062" s="34">
        <v>0</v>
      </c>
      <c r="AI3062" s="34">
        <v>0</v>
      </c>
      <c r="AJ3062" s="34">
        <v>0</v>
      </c>
      <c r="AK3062" s="19"/>
      <c r="AL3062" s="35">
        <v>44084.041666666664</v>
      </c>
      <c r="AM3062" s="16"/>
    </row>
    <row r="3063" spans="1:39" ht="66" hidden="1" x14ac:dyDescent="0.25">
      <c r="A3063" s="25" t="s">
        <v>571</v>
      </c>
      <c r="B3063" s="25" t="s">
        <v>51</v>
      </c>
      <c r="C3063" s="39">
        <v>633141</v>
      </c>
      <c r="D3063" s="25" t="s">
        <v>631</v>
      </c>
      <c r="E3063" s="25" t="s">
        <v>53</v>
      </c>
      <c r="F3063" s="25" t="s">
        <v>63</v>
      </c>
      <c r="G3063" s="25" t="s">
        <v>56</v>
      </c>
      <c r="H3063" s="17"/>
      <c r="I3063" s="17"/>
      <c r="J3063" s="25" t="s">
        <v>576</v>
      </c>
      <c r="K3063" s="25" t="s">
        <v>58</v>
      </c>
      <c r="L3063" s="25" t="s">
        <v>595</v>
      </c>
      <c r="M3063" s="25" t="s">
        <v>107</v>
      </c>
      <c r="N3063" s="26">
        <v>0</v>
      </c>
      <c r="O3063" s="26">
        <v>2911.24</v>
      </c>
      <c r="P3063" s="27">
        <v>2911.24</v>
      </c>
      <c r="Q3063" s="18"/>
      <c r="R3063" s="29">
        <v>0</v>
      </c>
      <c r="S3063" s="29">
        <v>2911.24</v>
      </c>
      <c r="T3063" s="30">
        <v>2911.24</v>
      </c>
      <c r="U3063" s="19"/>
      <c r="V3063" s="26">
        <v>0</v>
      </c>
      <c r="W3063" s="26">
        <v>0</v>
      </c>
      <c r="X3063" s="27">
        <v>0</v>
      </c>
      <c r="Y3063" s="18"/>
      <c r="Z3063" s="29">
        <v>0</v>
      </c>
      <c r="AA3063" s="29">
        <v>0</v>
      </c>
      <c r="AB3063" s="30">
        <v>0</v>
      </c>
      <c r="AC3063" s="19"/>
      <c r="AD3063" s="26">
        <v>0</v>
      </c>
      <c r="AE3063" s="26">
        <v>0</v>
      </c>
      <c r="AF3063" s="27">
        <v>0</v>
      </c>
      <c r="AG3063" s="18"/>
      <c r="AH3063" s="34">
        <v>0</v>
      </c>
      <c r="AI3063" s="34">
        <v>0</v>
      </c>
      <c r="AJ3063" s="34">
        <v>0</v>
      </c>
      <c r="AK3063" s="19"/>
      <c r="AL3063" s="35">
        <v>44084.041666666664</v>
      </c>
      <c r="AM3063" s="16"/>
    </row>
    <row r="3064" spans="1:39" ht="74.25" hidden="1" x14ac:dyDescent="0.25">
      <c r="A3064" s="25" t="s">
        <v>571</v>
      </c>
      <c r="B3064" s="25" t="s">
        <v>1043</v>
      </c>
      <c r="C3064" s="39">
        <v>633144</v>
      </c>
      <c r="D3064" s="25" t="s">
        <v>3395</v>
      </c>
      <c r="E3064" s="25" t="s">
        <v>53</v>
      </c>
      <c r="F3064" s="25" t="s">
        <v>54</v>
      </c>
      <c r="G3064" s="25" t="s">
        <v>75</v>
      </c>
      <c r="H3064" s="25" t="s">
        <v>191</v>
      </c>
      <c r="I3064" s="25" t="s">
        <v>56</v>
      </c>
      <c r="J3064" s="25" t="s">
        <v>576</v>
      </c>
      <c r="K3064" s="25" t="s">
        <v>65</v>
      </c>
      <c r="L3064" s="25" t="s">
        <v>1045</v>
      </c>
      <c r="M3064" s="25" t="s">
        <v>67</v>
      </c>
      <c r="N3064" s="26">
        <v>288145.77</v>
      </c>
      <c r="O3064" s="26">
        <v>209074.61</v>
      </c>
      <c r="P3064" s="27">
        <v>-79071.160000000033</v>
      </c>
      <c r="Q3064" s="28">
        <v>-0.27441374551498721</v>
      </c>
      <c r="R3064" s="29">
        <v>50256.38</v>
      </c>
      <c r="S3064" s="29">
        <v>22388.93</v>
      </c>
      <c r="T3064" s="30">
        <v>-27867.449999999997</v>
      </c>
      <c r="U3064" s="31">
        <v>-0.5545057164881354</v>
      </c>
      <c r="V3064" s="26">
        <v>177830.57</v>
      </c>
      <c r="W3064" s="26">
        <v>175033.38</v>
      </c>
      <c r="X3064" s="27">
        <v>-2797.1900000000023</v>
      </c>
      <c r="Y3064" s="28">
        <v>-1.5729522769903973E-2</v>
      </c>
      <c r="Z3064" s="29">
        <v>6989.46</v>
      </c>
      <c r="AA3064" s="29">
        <v>7465.4</v>
      </c>
      <c r="AB3064" s="30">
        <v>475.9399999999996</v>
      </c>
      <c r="AC3064" s="32">
        <v>6.8093958617690006E-2</v>
      </c>
      <c r="AD3064" s="26">
        <v>62523.360000000001</v>
      </c>
      <c r="AE3064" s="26">
        <v>4186.8999999999996</v>
      </c>
      <c r="AF3064" s="27">
        <v>-58336.46</v>
      </c>
      <c r="AG3064" s="33">
        <v>-0.93303462897707345</v>
      </c>
      <c r="AH3064" s="34">
        <v>647.1</v>
      </c>
      <c r="AI3064" s="34">
        <v>203.5</v>
      </c>
      <c r="AJ3064" s="34">
        <v>-443.6</v>
      </c>
      <c r="AK3064" s="32">
        <v>-0.68552001236284965</v>
      </c>
      <c r="AL3064" s="35">
        <v>44084.041666666664</v>
      </c>
      <c r="AM3064" s="16"/>
    </row>
    <row r="3065" spans="1:39" ht="57.75" hidden="1" x14ac:dyDescent="0.25">
      <c r="A3065" s="25" t="s">
        <v>571</v>
      </c>
      <c r="B3065" s="25" t="s">
        <v>1043</v>
      </c>
      <c r="C3065" s="39">
        <v>633145</v>
      </c>
      <c r="D3065" s="25" t="s">
        <v>3400</v>
      </c>
      <c r="E3065" s="25" t="s">
        <v>53</v>
      </c>
      <c r="F3065" s="25" t="s">
        <v>54</v>
      </c>
      <c r="G3065" s="25" t="s">
        <v>3401</v>
      </c>
      <c r="H3065" s="25" t="s">
        <v>56</v>
      </c>
      <c r="I3065" s="25" t="s">
        <v>56</v>
      </c>
      <c r="J3065" s="25" t="s">
        <v>576</v>
      </c>
      <c r="K3065" s="25" t="s">
        <v>282</v>
      </c>
      <c r="L3065" s="25" t="s">
        <v>1045</v>
      </c>
      <c r="M3065" s="25" t="s">
        <v>574</v>
      </c>
      <c r="N3065" s="26">
        <v>83413.13</v>
      </c>
      <c r="O3065" s="26">
        <v>64231.03</v>
      </c>
      <c r="P3065" s="27">
        <v>-19182.100000000006</v>
      </c>
      <c r="Q3065" s="28">
        <v>-0.22996499471965631</v>
      </c>
      <c r="R3065" s="29">
        <v>20557.38</v>
      </c>
      <c r="S3065" s="29">
        <v>28217.17</v>
      </c>
      <c r="T3065" s="30">
        <v>7659.7899999999972</v>
      </c>
      <c r="U3065" s="31">
        <v>0.37260536118902299</v>
      </c>
      <c r="V3065" s="26">
        <v>49624.55</v>
      </c>
      <c r="W3065" s="26">
        <v>15435.62</v>
      </c>
      <c r="X3065" s="27">
        <v>-34188.93</v>
      </c>
      <c r="Y3065" s="28">
        <v>-0.68895194011834859</v>
      </c>
      <c r="Z3065" s="29">
        <v>4134.8999999999996</v>
      </c>
      <c r="AA3065" s="29">
        <v>7924.26</v>
      </c>
      <c r="AB3065" s="30">
        <v>3789.3600000000006</v>
      </c>
      <c r="AC3065" s="32">
        <v>0.91643328738300822</v>
      </c>
      <c r="AD3065" s="26">
        <v>9096.2999999999993</v>
      </c>
      <c r="AE3065" s="26">
        <v>12653.98</v>
      </c>
      <c r="AF3065" s="27">
        <v>3557.6800000000003</v>
      </c>
      <c r="AG3065" s="33">
        <v>0.39111287006804973</v>
      </c>
      <c r="AH3065" s="34">
        <v>289.08999999999997</v>
      </c>
      <c r="AI3065" s="34">
        <v>301</v>
      </c>
      <c r="AJ3065" s="34">
        <v>11.910000000000025</v>
      </c>
      <c r="AK3065" s="32">
        <v>4.1198242761769782E-2</v>
      </c>
      <c r="AL3065" s="35">
        <v>44098.041666666664</v>
      </c>
      <c r="AM3065" s="16"/>
    </row>
    <row r="3066" spans="1:39" ht="33" hidden="1" x14ac:dyDescent="0.25">
      <c r="A3066" s="25" t="s">
        <v>571</v>
      </c>
      <c r="B3066" s="25" t="s">
        <v>1040</v>
      </c>
      <c r="C3066" s="39">
        <v>633158</v>
      </c>
      <c r="D3066" s="25" t="s">
        <v>2890</v>
      </c>
      <c r="E3066" s="25" t="s">
        <v>53</v>
      </c>
      <c r="F3066" s="25" t="s">
        <v>54</v>
      </c>
      <c r="G3066" s="25" t="s">
        <v>75</v>
      </c>
      <c r="H3066" s="25" t="s">
        <v>74</v>
      </c>
      <c r="I3066" s="17"/>
      <c r="J3066" s="25" t="s">
        <v>586</v>
      </c>
      <c r="K3066" s="25" t="s">
        <v>65</v>
      </c>
      <c r="L3066" s="25" t="s">
        <v>587</v>
      </c>
      <c r="M3066" s="25" t="s">
        <v>67</v>
      </c>
      <c r="N3066" s="26">
        <v>63629.37</v>
      </c>
      <c r="O3066" s="26">
        <v>31961.65</v>
      </c>
      <c r="P3066" s="27">
        <v>-31667.72</v>
      </c>
      <c r="Q3066" s="28">
        <v>-0.49769029616354837</v>
      </c>
      <c r="R3066" s="29">
        <v>13021.27</v>
      </c>
      <c r="S3066" s="29">
        <v>7011.46</v>
      </c>
      <c r="T3066" s="30">
        <v>-6009.81</v>
      </c>
      <c r="U3066" s="31">
        <v>-0.46153792986398412</v>
      </c>
      <c r="V3066" s="26">
        <v>25020.25</v>
      </c>
      <c r="W3066" s="26">
        <v>7972.55</v>
      </c>
      <c r="X3066" s="27">
        <v>-17047.7</v>
      </c>
      <c r="Y3066" s="28">
        <v>-0.68135610155773829</v>
      </c>
      <c r="Z3066" s="29">
        <v>1409.89</v>
      </c>
      <c r="AA3066" s="29">
        <v>1894.5</v>
      </c>
      <c r="AB3066" s="30">
        <v>484.6099999999999</v>
      </c>
      <c r="AC3066" s="32">
        <v>0.34372185064083005</v>
      </c>
      <c r="AD3066" s="26">
        <v>24177.96</v>
      </c>
      <c r="AE3066" s="26">
        <v>15083.14</v>
      </c>
      <c r="AF3066" s="27">
        <v>-9094.82</v>
      </c>
      <c r="AG3066" s="33">
        <v>-0.37616159510562514</v>
      </c>
      <c r="AH3066" s="34">
        <v>80</v>
      </c>
      <c r="AI3066" s="34">
        <v>87.99</v>
      </c>
      <c r="AJ3066" s="34">
        <v>7.9899999999999949</v>
      </c>
      <c r="AK3066" s="32">
        <v>9.9874999999999936E-2</v>
      </c>
      <c r="AL3066" s="35">
        <v>43762.041655092595</v>
      </c>
      <c r="AM3066" s="16"/>
    </row>
    <row r="3067" spans="1:39" ht="57.75" hidden="1" x14ac:dyDescent="0.25">
      <c r="A3067" s="25" t="s">
        <v>571</v>
      </c>
      <c r="B3067" s="25" t="s">
        <v>1043</v>
      </c>
      <c r="C3067" s="39">
        <v>633162</v>
      </c>
      <c r="D3067" s="25" t="s">
        <v>3402</v>
      </c>
      <c r="E3067" s="25" t="s">
        <v>53</v>
      </c>
      <c r="F3067" s="25" t="s">
        <v>63</v>
      </c>
      <c r="G3067" s="25" t="s">
        <v>56</v>
      </c>
      <c r="H3067" s="17"/>
      <c r="I3067" s="17"/>
      <c r="J3067" s="25" t="s">
        <v>576</v>
      </c>
      <c r="K3067" s="25" t="s">
        <v>65</v>
      </c>
      <c r="L3067" s="25" t="s">
        <v>1045</v>
      </c>
      <c r="M3067" s="25" t="s">
        <v>127</v>
      </c>
      <c r="N3067" s="26">
        <v>0</v>
      </c>
      <c r="O3067" s="26">
        <v>0</v>
      </c>
      <c r="P3067" s="27">
        <v>0</v>
      </c>
      <c r="Q3067" s="18"/>
      <c r="R3067" s="29">
        <v>0</v>
      </c>
      <c r="S3067" s="29">
        <v>0</v>
      </c>
      <c r="T3067" s="30">
        <v>0</v>
      </c>
      <c r="U3067" s="19"/>
      <c r="V3067" s="26">
        <v>0</v>
      </c>
      <c r="W3067" s="26">
        <v>0</v>
      </c>
      <c r="X3067" s="27">
        <v>0</v>
      </c>
      <c r="Y3067" s="18"/>
      <c r="Z3067" s="29">
        <v>0</v>
      </c>
      <c r="AA3067" s="29">
        <v>0</v>
      </c>
      <c r="AB3067" s="30">
        <v>0</v>
      </c>
      <c r="AC3067" s="19"/>
      <c r="AD3067" s="26">
        <v>0</v>
      </c>
      <c r="AE3067" s="26">
        <v>0</v>
      </c>
      <c r="AF3067" s="27">
        <v>0</v>
      </c>
      <c r="AG3067" s="18"/>
      <c r="AH3067" s="34">
        <v>0</v>
      </c>
      <c r="AI3067" s="34">
        <v>0</v>
      </c>
      <c r="AJ3067" s="34">
        <v>0</v>
      </c>
      <c r="AK3067" s="19"/>
      <c r="AL3067" s="35">
        <v>43778.041655092595</v>
      </c>
      <c r="AM3067" s="16"/>
    </row>
    <row r="3068" spans="1:39" ht="74.25" hidden="1" x14ac:dyDescent="0.25">
      <c r="A3068" s="25" t="s">
        <v>571</v>
      </c>
      <c r="B3068" s="25" t="s">
        <v>1043</v>
      </c>
      <c r="C3068" s="39">
        <v>633163</v>
      </c>
      <c r="D3068" s="25" t="s">
        <v>3407</v>
      </c>
      <c r="E3068" s="25" t="s">
        <v>53</v>
      </c>
      <c r="F3068" s="25" t="s">
        <v>63</v>
      </c>
      <c r="G3068" s="25" t="s">
        <v>56</v>
      </c>
      <c r="H3068" s="17"/>
      <c r="I3068" s="17"/>
      <c r="J3068" s="25" t="s">
        <v>576</v>
      </c>
      <c r="K3068" s="25" t="s">
        <v>65</v>
      </c>
      <c r="L3068" s="25" t="s">
        <v>1045</v>
      </c>
      <c r="M3068" s="25" t="s">
        <v>127</v>
      </c>
      <c r="N3068" s="26">
        <v>0</v>
      </c>
      <c r="O3068" s="26">
        <v>0</v>
      </c>
      <c r="P3068" s="27">
        <v>0</v>
      </c>
      <c r="Q3068" s="18"/>
      <c r="R3068" s="29">
        <v>0</v>
      </c>
      <c r="S3068" s="29">
        <v>0</v>
      </c>
      <c r="T3068" s="30">
        <v>0</v>
      </c>
      <c r="U3068" s="19"/>
      <c r="V3068" s="26">
        <v>0</v>
      </c>
      <c r="W3068" s="26">
        <v>0</v>
      </c>
      <c r="X3068" s="27">
        <v>0</v>
      </c>
      <c r="Y3068" s="18"/>
      <c r="Z3068" s="29">
        <v>0</v>
      </c>
      <c r="AA3068" s="29">
        <v>0</v>
      </c>
      <c r="AB3068" s="30">
        <v>0</v>
      </c>
      <c r="AC3068" s="19"/>
      <c r="AD3068" s="26">
        <v>0</v>
      </c>
      <c r="AE3068" s="26">
        <v>0</v>
      </c>
      <c r="AF3068" s="27">
        <v>0</v>
      </c>
      <c r="AG3068" s="18"/>
      <c r="AH3068" s="34">
        <v>0</v>
      </c>
      <c r="AI3068" s="34">
        <v>0</v>
      </c>
      <c r="AJ3068" s="34">
        <v>0</v>
      </c>
      <c r="AK3068" s="19"/>
      <c r="AL3068" s="35">
        <v>43778.041655092595</v>
      </c>
      <c r="AM3068" s="16"/>
    </row>
    <row r="3069" spans="1:39" ht="57.75" hidden="1" x14ac:dyDescent="0.25">
      <c r="A3069" s="25" t="s">
        <v>571</v>
      </c>
      <c r="B3069" s="25" t="s">
        <v>1040</v>
      </c>
      <c r="C3069" s="39">
        <v>633164</v>
      </c>
      <c r="D3069" s="25" t="s">
        <v>3375</v>
      </c>
      <c r="E3069" s="25" t="s">
        <v>53</v>
      </c>
      <c r="F3069" s="25" t="s">
        <v>54</v>
      </c>
      <c r="G3069" s="25" t="s">
        <v>74</v>
      </c>
      <c r="H3069" s="17"/>
      <c r="I3069" s="17"/>
      <c r="J3069" s="25" t="s">
        <v>576</v>
      </c>
      <c r="K3069" s="25" t="s">
        <v>65</v>
      </c>
      <c r="L3069" s="25" t="s">
        <v>577</v>
      </c>
      <c r="M3069" s="25" t="s">
        <v>613</v>
      </c>
      <c r="N3069" s="26">
        <v>687740.72</v>
      </c>
      <c r="O3069" s="26">
        <v>617867.72</v>
      </c>
      <c r="P3069" s="27">
        <v>-69873</v>
      </c>
      <c r="Q3069" s="28">
        <v>-0.10159788124803779</v>
      </c>
      <c r="R3069" s="29">
        <v>28570.04</v>
      </c>
      <c r="S3069" s="29">
        <v>63673.78</v>
      </c>
      <c r="T3069" s="30">
        <v>35103.74</v>
      </c>
      <c r="U3069" s="31">
        <v>1.2286906143638581</v>
      </c>
      <c r="V3069" s="26">
        <v>3785.43</v>
      </c>
      <c r="W3069" s="26">
        <v>4126.88</v>
      </c>
      <c r="X3069" s="27">
        <v>341.45000000000027</v>
      </c>
      <c r="Y3069" s="28">
        <v>9.0201113215671744E-2</v>
      </c>
      <c r="Z3069" s="29">
        <v>2390.25</v>
      </c>
      <c r="AA3069" s="29">
        <v>1543.5</v>
      </c>
      <c r="AB3069" s="30">
        <v>-846.75</v>
      </c>
      <c r="AC3069" s="32">
        <v>-0.35425164731722625</v>
      </c>
      <c r="AD3069" s="26">
        <v>652995</v>
      </c>
      <c r="AE3069" s="26">
        <v>548523.56000000006</v>
      </c>
      <c r="AF3069" s="27">
        <v>-104471.43999999994</v>
      </c>
      <c r="AG3069" s="33">
        <v>-0.15998811629491794</v>
      </c>
      <c r="AH3069" s="34">
        <v>203.35</v>
      </c>
      <c r="AI3069" s="34">
        <v>254</v>
      </c>
      <c r="AJ3069" s="34">
        <v>50.650000000000006</v>
      </c>
      <c r="AK3069" s="32">
        <v>0.2490779444307844</v>
      </c>
      <c r="AL3069" s="35">
        <v>43778.041655092595</v>
      </c>
      <c r="AM3069" s="16"/>
    </row>
    <row r="3070" spans="1:39" ht="33" hidden="1" x14ac:dyDescent="0.25">
      <c r="A3070" s="25" t="s">
        <v>571</v>
      </c>
      <c r="B3070" s="25" t="s">
        <v>1043</v>
      </c>
      <c r="C3070" s="39">
        <v>633166</v>
      </c>
      <c r="D3070" s="25" t="s">
        <v>3335</v>
      </c>
      <c r="E3070" s="25" t="s">
        <v>53</v>
      </c>
      <c r="F3070" s="25" t="s">
        <v>54</v>
      </c>
      <c r="G3070" s="25" t="s">
        <v>74</v>
      </c>
      <c r="H3070" s="25" t="s">
        <v>83</v>
      </c>
      <c r="I3070" s="25" t="s">
        <v>56</v>
      </c>
      <c r="J3070" s="25" t="s">
        <v>586</v>
      </c>
      <c r="K3070" s="25" t="s">
        <v>65</v>
      </c>
      <c r="L3070" s="25" t="s">
        <v>1045</v>
      </c>
      <c r="M3070" s="25" t="s">
        <v>2753</v>
      </c>
      <c r="N3070" s="26">
        <v>85268.08</v>
      </c>
      <c r="O3070" s="26">
        <v>70570.95</v>
      </c>
      <c r="P3070" s="27">
        <v>-14697.130000000005</v>
      </c>
      <c r="Q3070" s="28">
        <v>-0.1723637966282342</v>
      </c>
      <c r="R3070" s="29">
        <v>14151.58</v>
      </c>
      <c r="S3070" s="29">
        <v>12472.9</v>
      </c>
      <c r="T3070" s="30">
        <v>-1678.6800000000003</v>
      </c>
      <c r="U3070" s="31">
        <v>-0.11862138361935559</v>
      </c>
      <c r="V3070" s="26">
        <v>53768.52</v>
      </c>
      <c r="W3070" s="26">
        <v>47934.15</v>
      </c>
      <c r="X3070" s="27">
        <v>-5834.3699999999953</v>
      </c>
      <c r="Y3070" s="28">
        <v>-0.10850903093482944</v>
      </c>
      <c r="Z3070" s="29">
        <v>1420.14</v>
      </c>
      <c r="AA3070" s="29">
        <v>1545.5</v>
      </c>
      <c r="AB3070" s="30">
        <v>125.3599999999999</v>
      </c>
      <c r="AC3070" s="32">
        <v>8.8272987170278913E-2</v>
      </c>
      <c r="AD3070" s="26">
        <v>15927.84</v>
      </c>
      <c r="AE3070" s="26">
        <v>8618.4</v>
      </c>
      <c r="AF3070" s="27">
        <v>-7309.4400000000005</v>
      </c>
      <c r="AG3070" s="33">
        <v>-0.45890968266883647</v>
      </c>
      <c r="AH3070" s="34">
        <v>134.15</v>
      </c>
      <c r="AI3070" s="34">
        <v>129.80000000000001</v>
      </c>
      <c r="AJ3070" s="34">
        <v>-4.3499999999999943</v>
      </c>
      <c r="AK3070" s="32">
        <v>-3.2426388371226196E-2</v>
      </c>
      <c r="AL3070" s="35">
        <v>44139.041666666664</v>
      </c>
      <c r="AM3070" s="16"/>
    </row>
    <row r="3071" spans="1:39" ht="66" hidden="1" x14ac:dyDescent="0.25">
      <c r="A3071" s="25" t="s">
        <v>571</v>
      </c>
      <c r="B3071" s="25" t="s">
        <v>51</v>
      </c>
      <c r="C3071" s="39">
        <v>633197</v>
      </c>
      <c r="D3071" s="25" t="s">
        <v>627</v>
      </c>
      <c r="E3071" s="25" t="s">
        <v>53</v>
      </c>
      <c r="F3071" s="25" t="s">
        <v>63</v>
      </c>
      <c r="G3071" s="25" t="s">
        <v>56</v>
      </c>
      <c r="H3071" s="17"/>
      <c r="I3071" s="17"/>
      <c r="J3071" s="25" t="s">
        <v>145</v>
      </c>
      <c r="K3071" s="25" t="s">
        <v>65</v>
      </c>
      <c r="L3071" s="25" t="s">
        <v>146</v>
      </c>
      <c r="M3071" s="25" t="s">
        <v>127</v>
      </c>
      <c r="N3071" s="26">
        <v>0</v>
      </c>
      <c r="O3071" s="26">
        <v>6098.58</v>
      </c>
      <c r="P3071" s="27">
        <v>6098.58</v>
      </c>
      <c r="Q3071" s="18"/>
      <c r="R3071" s="29">
        <v>0</v>
      </c>
      <c r="S3071" s="29">
        <v>5892.91</v>
      </c>
      <c r="T3071" s="30">
        <v>5892.91</v>
      </c>
      <c r="U3071" s="19"/>
      <c r="V3071" s="26">
        <v>0</v>
      </c>
      <c r="W3071" s="26">
        <v>0</v>
      </c>
      <c r="X3071" s="27">
        <v>0</v>
      </c>
      <c r="Y3071" s="18"/>
      <c r="Z3071" s="29">
        <v>0</v>
      </c>
      <c r="AA3071" s="29">
        <v>0</v>
      </c>
      <c r="AB3071" s="30">
        <v>0</v>
      </c>
      <c r="AC3071" s="19"/>
      <c r="AD3071" s="26">
        <v>0</v>
      </c>
      <c r="AE3071" s="26">
        <v>205.67</v>
      </c>
      <c r="AF3071" s="27">
        <v>205.67</v>
      </c>
      <c r="AG3071" s="18"/>
      <c r="AH3071" s="34">
        <v>0</v>
      </c>
      <c r="AI3071" s="34">
        <v>79.5</v>
      </c>
      <c r="AJ3071" s="34">
        <v>79.5</v>
      </c>
      <c r="AK3071" s="19"/>
      <c r="AL3071" s="35">
        <v>43768.041655092595</v>
      </c>
      <c r="AM3071" s="16"/>
    </row>
    <row r="3072" spans="1:39" ht="57.75" hidden="1" x14ac:dyDescent="0.25">
      <c r="A3072" s="25" t="s">
        <v>571</v>
      </c>
      <c r="B3072" s="25" t="s">
        <v>1043</v>
      </c>
      <c r="C3072" s="39">
        <v>633330</v>
      </c>
      <c r="D3072" s="25" t="s">
        <v>3413</v>
      </c>
      <c r="E3072" s="25" t="s">
        <v>53</v>
      </c>
      <c r="F3072" s="25" t="s">
        <v>54</v>
      </c>
      <c r="G3072" s="25" t="s">
        <v>55</v>
      </c>
      <c r="H3072" s="25" t="s">
        <v>56</v>
      </c>
      <c r="I3072" s="25" t="s">
        <v>56</v>
      </c>
      <c r="J3072" s="25" t="s">
        <v>576</v>
      </c>
      <c r="K3072" s="25" t="s">
        <v>65</v>
      </c>
      <c r="L3072" s="25" t="s">
        <v>1045</v>
      </c>
      <c r="M3072" s="25" t="s">
        <v>613</v>
      </c>
      <c r="N3072" s="26">
        <v>235551.64</v>
      </c>
      <c r="O3072" s="26">
        <v>279558.87</v>
      </c>
      <c r="P3072" s="27">
        <v>44007.229999999981</v>
      </c>
      <c r="Q3072" s="28">
        <v>0.18682625177222276</v>
      </c>
      <c r="R3072" s="29">
        <v>24693.81</v>
      </c>
      <c r="S3072" s="29">
        <v>13148.94</v>
      </c>
      <c r="T3072" s="30">
        <v>-11544.87</v>
      </c>
      <c r="U3072" s="31">
        <v>-0.46752080784617683</v>
      </c>
      <c r="V3072" s="26">
        <v>188806.8</v>
      </c>
      <c r="W3072" s="26">
        <v>244784.72</v>
      </c>
      <c r="X3072" s="27">
        <v>55977.920000000013</v>
      </c>
      <c r="Y3072" s="28">
        <v>0.29648254194234536</v>
      </c>
      <c r="Z3072" s="29">
        <v>2441.4699999999998</v>
      </c>
      <c r="AA3072" s="29">
        <v>3816.85</v>
      </c>
      <c r="AB3072" s="30">
        <v>1375.38</v>
      </c>
      <c r="AC3072" s="32">
        <v>0.56334093804142593</v>
      </c>
      <c r="AD3072" s="26">
        <v>19609.560000000001</v>
      </c>
      <c r="AE3072" s="26">
        <v>17808.36</v>
      </c>
      <c r="AF3072" s="27">
        <v>-1801.2000000000007</v>
      </c>
      <c r="AG3072" s="33">
        <v>-9.1853157337543553E-2</v>
      </c>
      <c r="AH3072" s="34">
        <v>268.89999999999998</v>
      </c>
      <c r="AI3072" s="34">
        <v>128.5</v>
      </c>
      <c r="AJ3072" s="34">
        <v>-140.39999999999998</v>
      </c>
      <c r="AK3072" s="32">
        <v>-0.52212718482707321</v>
      </c>
      <c r="AL3072" s="35">
        <v>44008.041666666664</v>
      </c>
      <c r="AM3072" s="16"/>
    </row>
    <row r="3073" spans="1:39" ht="57.75" hidden="1" x14ac:dyDescent="0.25">
      <c r="A3073" s="25" t="s">
        <v>571</v>
      </c>
      <c r="B3073" s="25" t="s">
        <v>1043</v>
      </c>
      <c r="C3073" s="39">
        <v>633331</v>
      </c>
      <c r="D3073" s="25" t="s">
        <v>3382</v>
      </c>
      <c r="E3073" s="25" t="s">
        <v>53</v>
      </c>
      <c r="F3073" s="25" t="s">
        <v>54</v>
      </c>
      <c r="G3073" s="25" t="s">
        <v>79</v>
      </c>
      <c r="H3073" s="25" t="s">
        <v>56</v>
      </c>
      <c r="I3073" s="25" t="s">
        <v>56</v>
      </c>
      <c r="J3073" s="25" t="s">
        <v>576</v>
      </c>
      <c r="K3073" s="25" t="s">
        <v>65</v>
      </c>
      <c r="L3073" s="25" t="s">
        <v>1045</v>
      </c>
      <c r="M3073" s="25" t="s">
        <v>613</v>
      </c>
      <c r="N3073" s="26">
        <v>141719.64000000001</v>
      </c>
      <c r="O3073" s="26">
        <v>141376.38</v>
      </c>
      <c r="P3073" s="27">
        <v>-343.26000000000931</v>
      </c>
      <c r="Q3073" s="28">
        <v>-2.4221060680087057E-3</v>
      </c>
      <c r="R3073" s="29">
        <v>17439.13</v>
      </c>
      <c r="S3073" s="29">
        <v>14193.73</v>
      </c>
      <c r="T3073" s="30">
        <v>-3245.4000000000015</v>
      </c>
      <c r="U3073" s="31">
        <v>-0.18609873313634345</v>
      </c>
      <c r="V3073" s="26">
        <v>122670.66</v>
      </c>
      <c r="W3073" s="26">
        <v>124909.95</v>
      </c>
      <c r="X3073" s="27">
        <v>2239.2899999999936</v>
      </c>
      <c r="Y3073" s="28">
        <v>1.8254487258811469E-2</v>
      </c>
      <c r="Z3073" s="29">
        <v>1609.85</v>
      </c>
      <c r="AA3073" s="29">
        <v>2272.6999999999998</v>
      </c>
      <c r="AB3073" s="30">
        <v>662.84999999999991</v>
      </c>
      <c r="AC3073" s="32">
        <v>0.41174643600335431</v>
      </c>
      <c r="AD3073" s="26">
        <v>0</v>
      </c>
      <c r="AE3073" s="26">
        <v>0</v>
      </c>
      <c r="AF3073" s="27">
        <v>0</v>
      </c>
      <c r="AG3073" s="18"/>
      <c r="AH3073" s="34">
        <v>177</v>
      </c>
      <c r="AI3073" s="34">
        <v>108</v>
      </c>
      <c r="AJ3073" s="34">
        <v>-69</v>
      </c>
      <c r="AK3073" s="32">
        <v>-0.38983050847457629</v>
      </c>
      <c r="AL3073" s="35">
        <v>44107.041666666664</v>
      </c>
      <c r="AM3073" s="16"/>
    </row>
    <row r="3074" spans="1:39" ht="57.75" hidden="1" x14ac:dyDescent="0.25">
      <c r="A3074" s="25" t="s">
        <v>571</v>
      </c>
      <c r="B3074" s="25" t="s">
        <v>1043</v>
      </c>
      <c r="C3074" s="39">
        <v>633332</v>
      </c>
      <c r="D3074" s="25" t="s">
        <v>3383</v>
      </c>
      <c r="E3074" s="25" t="s">
        <v>53</v>
      </c>
      <c r="F3074" s="25" t="s">
        <v>54</v>
      </c>
      <c r="G3074" s="25" t="s">
        <v>55</v>
      </c>
      <c r="H3074" s="25" t="s">
        <v>56</v>
      </c>
      <c r="I3074" s="25" t="s">
        <v>56</v>
      </c>
      <c r="J3074" s="25" t="s">
        <v>576</v>
      </c>
      <c r="K3074" s="25" t="s">
        <v>65</v>
      </c>
      <c r="L3074" s="25" t="s">
        <v>1045</v>
      </c>
      <c r="M3074" s="25" t="s">
        <v>613</v>
      </c>
      <c r="N3074" s="26">
        <v>476514.91</v>
      </c>
      <c r="O3074" s="26">
        <v>415346.82</v>
      </c>
      <c r="P3074" s="27">
        <v>-61168.089999999967</v>
      </c>
      <c r="Q3074" s="28">
        <v>-0.12836553215092467</v>
      </c>
      <c r="R3074" s="29">
        <v>46301.760000000002</v>
      </c>
      <c r="S3074" s="29">
        <v>39334.61</v>
      </c>
      <c r="T3074" s="30">
        <v>-6967.1500000000015</v>
      </c>
      <c r="U3074" s="31">
        <v>-0.15047268181598283</v>
      </c>
      <c r="V3074" s="26">
        <v>377679.69</v>
      </c>
      <c r="W3074" s="26">
        <v>325349.17</v>
      </c>
      <c r="X3074" s="27">
        <v>-52330.520000000019</v>
      </c>
      <c r="Y3074" s="28">
        <v>-0.13855794046007616</v>
      </c>
      <c r="Z3074" s="29">
        <v>4938.9399999999996</v>
      </c>
      <c r="AA3074" s="29">
        <v>8260.85</v>
      </c>
      <c r="AB3074" s="30">
        <v>3321.9100000000008</v>
      </c>
      <c r="AC3074" s="32">
        <v>0.67259573916670401</v>
      </c>
      <c r="AD3074" s="26">
        <v>47594.52</v>
      </c>
      <c r="AE3074" s="26">
        <v>42402.19</v>
      </c>
      <c r="AF3074" s="27">
        <v>-5192.3299999999945</v>
      </c>
      <c r="AG3074" s="33">
        <v>-0.10909512271580835</v>
      </c>
      <c r="AH3074" s="34">
        <v>308.68</v>
      </c>
      <c r="AI3074" s="34">
        <v>334</v>
      </c>
      <c r="AJ3074" s="34">
        <v>25.319999999999993</v>
      </c>
      <c r="AK3074" s="32">
        <v>8.2026694311260834E-2</v>
      </c>
      <c r="AL3074" s="35">
        <v>44173.041666666664</v>
      </c>
      <c r="AM3074" s="16"/>
    </row>
    <row r="3075" spans="1:39" ht="57.75" hidden="1" x14ac:dyDescent="0.25">
      <c r="A3075" s="25" t="s">
        <v>571</v>
      </c>
      <c r="B3075" s="25" t="s">
        <v>1043</v>
      </c>
      <c r="C3075" s="39">
        <v>633333</v>
      </c>
      <c r="D3075" s="25" t="s">
        <v>3384</v>
      </c>
      <c r="E3075" s="25" t="s">
        <v>53</v>
      </c>
      <c r="F3075" s="25" t="s">
        <v>54</v>
      </c>
      <c r="G3075" s="25" t="s">
        <v>79</v>
      </c>
      <c r="H3075" s="25" t="s">
        <v>56</v>
      </c>
      <c r="I3075" s="25" t="s">
        <v>56</v>
      </c>
      <c r="J3075" s="25" t="s">
        <v>576</v>
      </c>
      <c r="K3075" s="25" t="s">
        <v>65</v>
      </c>
      <c r="L3075" s="25" t="s">
        <v>1045</v>
      </c>
      <c r="M3075" s="25" t="s">
        <v>613</v>
      </c>
      <c r="N3075" s="26">
        <v>66110.210000000006</v>
      </c>
      <c r="O3075" s="26">
        <v>66758.399999999994</v>
      </c>
      <c r="P3075" s="27">
        <v>648.18999999998778</v>
      </c>
      <c r="Q3075" s="28">
        <v>9.8046882622213373E-3</v>
      </c>
      <c r="R3075" s="29">
        <v>15961.49</v>
      </c>
      <c r="S3075" s="29">
        <v>17573.79</v>
      </c>
      <c r="T3075" s="30">
        <v>1612.3000000000011</v>
      </c>
      <c r="U3075" s="31">
        <v>0.10101187295171071</v>
      </c>
      <c r="V3075" s="26">
        <v>48538.87</v>
      </c>
      <c r="W3075" s="26">
        <v>46106.39</v>
      </c>
      <c r="X3075" s="27">
        <v>-2432.4800000000032</v>
      </c>
      <c r="Y3075" s="28">
        <v>-5.0114063223968809E-2</v>
      </c>
      <c r="Z3075" s="29">
        <v>1609.85</v>
      </c>
      <c r="AA3075" s="29">
        <v>3078.22</v>
      </c>
      <c r="AB3075" s="30">
        <v>1468.37</v>
      </c>
      <c r="AC3075" s="32">
        <v>0.91211603565549582</v>
      </c>
      <c r="AD3075" s="26">
        <v>0</v>
      </c>
      <c r="AE3075" s="26">
        <v>0</v>
      </c>
      <c r="AF3075" s="27">
        <v>0</v>
      </c>
      <c r="AG3075" s="18"/>
      <c r="AH3075" s="34">
        <v>100.2</v>
      </c>
      <c r="AI3075" s="34">
        <v>165</v>
      </c>
      <c r="AJ3075" s="34">
        <v>64.8</v>
      </c>
      <c r="AK3075" s="32">
        <v>0.6467065868263473</v>
      </c>
      <c r="AL3075" s="35">
        <v>44026.041666666664</v>
      </c>
      <c r="AM3075" s="16"/>
    </row>
    <row r="3076" spans="1:39" ht="57.75" hidden="1" x14ac:dyDescent="0.25">
      <c r="A3076" s="25" t="s">
        <v>571</v>
      </c>
      <c r="B3076" s="25" t="s">
        <v>1043</v>
      </c>
      <c r="C3076" s="39">
        <v>633334</v>
      </c>
      <c r="D3076" s="25" t="s">
        <v>3385</v>
      </c>
      <c r="E3076" s="25" t="s">
        <v>53</v>
      </c>
      <c r="F3076" s="25" t="s">
        <v>54</v>
      </c>
      <c r="G3076" s="25" t="s">
        <v>79</v>
      </c>
      <c r="H3076" s="25" t="s">
        <v>56</v>
      </c>
      <c r="I3076" s="25" t="s">
        <v>56</v>
      </c>
      <c r="J3076" s="25" t="s">
        <v>576</v>
      </c>
      <c r="K3076" s="25" t="s">
        <v>65</v>
      </c>
      <c r="L3076" s="25" t="s">
        <v>1045</v>
      </c>
      <c r="M3076" s="25" t="s">
        <v>613</v>
      </c>
      <c r="N3076" s="26">
        <v>383896.99</v>
      </c>
      <c r="O3076" s="26">
        <v>381490.52</v>
      </c>
      <c r="P3076" s="27">
        <v>-2406.4699999999721</v>
      </c>
      <c r="Q3076" s="28">
        <v>-6.2685305242949994E-3</v>
      </c>
      <c r="R3076" s="29">
        <v>51438.3</v>
      </c>
      <c r="S3076" s="29">
        <v>35180.269999999997</v>
      </c>
      <c r="T3076" s="30">
        <v>-16258.030000000006</v>
      </c>
      <c r="U3076" s="31">
        <v>-0.31606857147300754</v>
      </c>
      <c r="V3076" s="26">
        <v>306729.99</v>
      </c>
      <c r="W3076" s="26">
        <v>317454.73</v>
      </c>
      <c r="X3076" s="27">
        <v>10724.739999999991</v>
      </c>
      <c r="Y3076" s="28">
        <v>3.496475841830788E-2</v>
      </c>
      <c r="Z3076" s="29">
        <v>6110.5</v>
      </c>
      <c r="AA3076" s="29">
        <v>9778.3799999999992</v>
      </c>
      <c r="AB3076" s="30">
        <v>3667.8799999999992</v>
      </c>
      <c r="AC3076" s="32">
        <v>0.60025857131167648</v>
      </c>
      <c r="AD3076" s="26">
        <v>19618.2</v>
      </c>
      <c r="AE3076" s="26">
        <v>19077.14</v>
      </c>
      <c r="AF3076" s="27">
        <v>-541.06000000000131</v>
      </c>
      <c r="AG3076" s="33">
        <v>-2.7579492512055197E-2</v>
      </c>
      <c r="AH3076" s="34">
        <v>623</v>
      </c>
      <c r="AI3076" s="34">
        <v>316</v>
      </c>
      <c r="AJ3076" s="34">
        <v>-307</v>
      </c>
      <c r="AK3076" s="32">
        <v>-0.492776886035313</v>
      </c>
      <c r="AL3076" s="35">
        <v>44165.041666666664</v>
      </c>
      <c r="AM3076" s="16"/>
    </row>
    <row r="3077" spans="1:39" ht="74.25" hidden="1" x14ac:dyDescent="0.25">
      <c r="A3077" s="25" t="s">
        <v>571</v>
      </c>
      <c r="B3077" s="25" t="s">
        <v>1043</v>
      </c>
      <c r="C3077" s="39">
        <v>633337</v>
      </c>
      <c r="D3077" s="25" t="s">
        <v>3386</v>
      </c>
      <c r="E3077" s="25" t="s">
        <v>53</v>
      </c>
      <c r="F3077" s="25" t="s">
        <v>54</v>
      </c>
      <c r="G3077" s="25" t="s">
        <v>79</v>
      </c>
      <c r="H3077" s="25" t="s">
        <v>56</v>
      </c>
      <c r="I3077" s="25" t="s">
        <v>56</v>
      </c>
      <c r="J3077" s="25" t="s">
        <v>576</v>
      </c>
      <c r="K3077" s="25" t="s">
        <v>65</v>
      </c>
      <c r="L3077" s="25" t="s">
        <v>1045</v>
      </c>
      <c r="M3077" s="25" t="s">
        <v>613</v>
      </c>
      <c r="N3077" s="26">
        <v>277402.32</v>
      </c>
      <c r="O3077" s="26">
        <v>262438.19</v>
      </c>
      <c r="P3077" s="27">
        <v>-14964.130000000005</v>
      </c>
      <c r="Q3077" s="28">
        <v>-5.3943781003706115E-2</v>
      </c>
      <c r="R3077" s="29">
        <v>27313.5</v>
      </c>
      <c r="S3077" s="29">
        <v>16439.349999999999</v>
      </c>
      <c r="T3077" s="30">
        <v>-10874.150000000001</v>
      </c>
      <c r="U3077" s="31">
        <v>-0.39812363849378518</v>
      </c>
      <c r="V3077" s="26">
        <v>217787.97</v>
      </c>
      <c r="W3077" s="26">
        <v>240952.14</v>
      </c>
      <c r="X3077" s="27">
        <v>23164.170000000013</v>
      </c>
      <c r="Y3077" s="28">
        <v>0.10636110892626444</v>
      </c>
      <c r="Z3077" s="29">
        <v>2955.09</v>
      </c>
      <c r="AA3077" s="29">
        <v>5046.7</v>
      </c>
      <c r="AB3077" s="30">
        <v>2091.6099999999997</v>
      </c>
      <c r="AC3077" s="32">
        <v>0.70779908564544547</v>
      </c>
      <c r="AD3077" s="26">
        <v>29345.759999999998</v>
      </c>
      <c r="AE3077" s="26">
        <v>0</v>
      </c>
      <c r="AF3077" s="27">
        <v>-29345.759999999998</v>
      </c>
      <c r="AG3077" s="33">
        <v>-1</v>
      </c>
      <c r="AH3077" s="34">
        <v>171.48</v>
      </c>
      <c r="AI3077" s="34">
        <v>167</v>
      </c>
      <c r="AJ3077" s="34">
        <v>-4.4799999999999898</v>
      </c>
      <c r="AK3077" s="32">
        <v>-2.6125495684627888E-2</v>
      </c>
      <c r="AL3077" s="35">
        <v>44007.041666666664</v>
      </c>
      <c r="AM3077" s="16"/>
    </row>
    <row r="3078" spans="1:39" ht="74.25" hidden="1" x14ac:dyDescent="0.25">
      <c r="A3078" s="25" t="s">
        <v>571</v>
      </c>
      <c r="B3078" s="25" t="s">
        <v>1043</v>
      </c>
      <c r="C3078" s="39">
        <v>633338</v>
      </c>
      <c r="D3078" s="25" t="s">
        <v>3317</v>
      </c>
      <c r="E3078" s="25" t="s">
        <v>53</v>
      </c>
      <c r="F3078" s="25" t="s">
        <v>54</v>
      </c>
      <c r="G3078" s="25" t="s">
        <v>131</v>
      </c>
      <c r="H3078" s="25" t="s">
        <v>56</v>
      </c>
      <c r="I3078" s="25" t="s">
        <v>56</v>
      </c>
      <c r="J3078" s="25" t="s">
        <v>576</v>
      </c>
      <c r="K3078" s="25" t="s">
        <v>65</v>
      </c>
      <c r="L3078" s="25" t="s">
        <v>1045</v>
      </c>
      <c r="M3078" s="25" t="s">
        <v>613</v>
      </c>
      <c r="N3078" s="26">
        <v>307183.99</v>
      </c>
      <c r="O3078" s="26">
        <v>232568.79</v>
      </c>
      <c r="P3078" s="27">
        <v>-74615.199999999983</v>
      </c>
      <c r="Q3078" s="28">
        <v>-0.24290067981733027</v>
      </c>
      <c r="R3078" s="29">
        <v>32551.57</v>
      </c>
      <c r="S3078" s="29">
        <v>17391.939999999999</v>
      </c>
      <c r="T3078" s="30">
        <v>-15159.630000000001</v>
      </c>
      <c r="U3078" s="31">
        <v>-0.46571117767898756</v>
      </c>
      <c r="V3078" s="26">
        <v>246207.22</v>
      </c>
      <c r="W3078" s="26">
        <v>192205.9</v>
      </c>
      <c r="X3078" s="27">
        <v>-54001.320000000007</v>
      </c>
      <c r="Y3078" s="28">
        <v>-0.21933280429387897</v>
      </c>
      <c r="Z3078" s="29">
        <v>3664.04</v>
      </c>
      <c r="AA3078" s="29">
        <v>4270.67</v>
      </c>
      <c r="AB3078" s="30">
        <v>606.63000000000011</v>
      </c>
      <c r="AC3078" s="32">
        <v>0.16556314887392062</v>
      </c>
      <c r="AD3078" s="26">
        <v>24761.16</v>
      </c>
      <c r="AE3078" s="26">
        <v>18700.28</v>
      </c>
      <c r="AF3078" s="27">
        <v>-6060.880000000001</v>
      </c>
      <c r="AG3078" s="33">
        <v>-0.24477366973114351</v>
      </c>
      <c r="AH3078" s="34">
        <v>366.8</v>
      </c>
      <c r="AI3078" s="34">
        <v>133</v>
      </c>
      <c r="AJ3078" s="34">
        <v>-233.8</v>
      </c>
      <c r="AK3078" s="32">
        <v>-0.63740458015267176</v>
      </c>
      <c r="AL3078" s="35">
        <v>44007.041666666664</v>
      </c>
      <c r="AM3078" s="16"/>
    </row>
    <row r="3079" spans="1:39" ht="74.25" hidden="1" x14ac:dyDescent="0.25">
      <c r="A3079" s="25" t="s">
        <v>571</v>
      </c>
      <c r="B3079" s="25" t="s">
        <v>1043</v>
      </c>
      <c r="C3079" s="39">
        <v>633339</v>
      </c>
      <c r="D3079" s="25" t="s">
        <v>3388</v>
      </c>
      <c r="E3079" s="25" t="s">
        <v>53</v>
      </c>
      <c r="F3079" s="25" t="s">
        <v>54</v>
      </c>
      <c r="G3079" s="25" t="s">
        <v>79</v>
      </c>
      <c r="H3079" s="25" t="s">
        <v>56</v>
      </c>
      <c r="I3079" s="25" t="s">
        <v>56</v>
      </c>
      <c r="J3079" s="25" t="s">
        <v>576</v>
      </c>
      <c r="K3079" s="25" t="s">
        <v>65</v>
      </c>
      <c r="L3079" s="25" t="s">
        <v>1045</v>
      </c>
      <c r="M3079" s="25" t="s">
        <v>613</v>
      </c>
      <c r="N3079" s="26">
        <v>141785.22</v>
      </c>
      <c r="O3079" s="26">
        <v>131094.6</v>
      </c>
      <c r="P3079" s="27">
        <v>-10690.619999999995</v>
      </c>
      <c r="Q3079" s="28">
        <v>-7.5400101646701925E-2</v>
      </c>
      <c r="R3079" s="29">
        <v>20431.32</v>
      </c>
      <c r="S3079" s="29">
        <v>12548.69</v>
      </c>
      <c r="T3079" s="30">
        <v>-7882.6299999999992</v>
      </c>
      <c r="U3079" s="31">
        <v>-0.38581109786347623</v>
      </c>
      <c r="V3079" s="26">
        <v>108860.66</v>
      </c>
      <c r="W3079" s="26">
        <v>116186.9</v>
      </c>
      <c r="X3079" s="27">
        <v>7326.2399999999907</v>
      </c>
      <c r="Y3079" s="28">
        <v>6.7299242903726561E-2</v>
      </c>
      <c r="Z3079" s="29">
        <v>1693.24</v>
      </c>
      <c r="AA3079" s="29">
        <v>2359.0100000000002</v>
      </c>
      <c r="AB3079" s="30">
        <v>665.77000000000021</v>
      </c>
      <c r="AC3079" s="32">
        <v>0.39319293189388405</v>
      </c>
      <c r="AD3079" s="26">
        <v>10800</v>
      </c>
      <c r="AE3079" s="26">
        <v>0</v>
      </c>
      <c r="AF3079" s="27">
        <v>-10800</v>
      </c>
      <c r="AG3079" s="33">
        <v>-1</v>
      </c>
      <c r="AH3079" s="34">
        <v>111.28</v>
      </c>
      <c r="AI3079" s="34">
        <v>117</v>
      </c>
      <c r="AJ3079" s="34">
        <v>5.7199999999999989</v>
      </c>
      <c r="AK3079" s="32">
        <v>5.1401869158878497E-2</v>
      </c>
      <c r="AL3079" s="35">
        <v>44012.041666666664</v>
      </c>
      <c r="AM3079" s="16"/>
    </row>
    <row r="3080" spans="1:39" ht="90.75" hidden="1" x14ac:dyDescent="0.25">
      <c r="A3080" s="25" t="s">
        <v>571</v>
      </c>
      <c r="B3080" s="25" t="s">
        <v>1043</v>
      </c>
      <c r="C3080" s="39">
        <v>633340</v>
      </c>
      <c r="D3080" s="25" t="s">
        <v>3318</v>
      </c>
      <c r="E3080" s="25" t="s">
        <v>53</v>
      </c>
      <c r="F3080" s="25" t="s">
        <v>54</v>
      </c>
      <c r="G3080" s="25" t="s">
        <v>79</v>
      </c>
      <c r="H3080" s="25" t="s">
        <v>56</v>
      </c>
      <c r="I3080" s="25" t="s">
        <v>56</v>
      </c>
      <c r="J3080" s="25" t="s">
        <v>576</v>
      </c>
      <c r="K3080" s="25" t="s">
        <v>65</v>
      </c>
      <c r="L3080" s="25" t="s">
        <v>1045</v>
      </c>
      <c r="M3080" s="25" t="s">
        <v>613</v>
      </c>
      <c r="N3080" s="26">
        <v>184388.12</v>
      </c>
      <c r="O3080" s="26">
        <v>185665.51</v>
      </c>
      <c r="P3080" s="27">
        <v>1277.390000000014</v>
      </c>
      <c r="Q3080" s="28">
        <v>6.9277239770111762E-3</v>
      </c>
      <c r="R3080" s="29">
        <v>13783.44</v>
      </c>
      <c r="S3080" s="29">
        <v>20303.48</v>
      </c>
      <c r="T3080" s="30">
        <v>6520.0399999999991</v>
      </c>
      <c r="U3080" s="31">
        <v>0.47303430783606987</v>
      </c>
      <c r="V3080" s="26">
        <v>156662.6</v>
      </c>
      <c r="W3080" s="26">
        <v>159645.75</v>
      </c>
      <c r="X3080" s="27">
        <v>2983.1499999999942</v>
      </c>
      <c r="Y3080" s="28">
        <v>1.9041877257239406E-2</v>
      </c>
      <c r="Z3080" s="29">
        <v>2062.08</v>
      </c>
      <c r="AA3080" s="29">
        <v>5716.28</v>
      </c>
      <c r="AB3080" s="30">
        <v>3654.2</v>
      </c>
      <c r="AC3080" s="32">
        <v>1.7720941961514587</v>
      </c>
      <c r="AD3080" s="26">
        <v>11880</v>
      </c>
      <c r="AE3080" s="26">
        <v>0</v>
      </c>
      <c r="AF3080" s="27">
        <v>-11880</v>
      </c>
      <c r="AG3080" s="33">
        <v>-1</v>
      </c>
      <c r="AH3080" s="34">
        <v>122.26</v>
      </c>
      <c r="AI3080" s="34">
        <v>237.5</v>
      </c>
      <c r="AJ3080" s="34">
        <v>115.24</v>
      </c>
      <c r="AK3080" s="32">
        <v>0.94258138393587432</v>
      </c>
      <c r="AL3080" s="35">
        <v>44007.041666666664</v>
      </c>
      <c r="AM3080" s="16"/>
    </row>
    <row r="3081" spans="1:39" ht="57.75" hidden="1" x14ac:dyDescent="0.25">
      <c r="A3081" s="25" t="s">
        <v>571</v>
      </c>
      <c r="B3081" s="25" t="s">
        <v>1043</v>
      </c>
      <c r="C3081" s="39">
        <v>633385</v>
      </c>
      <c r="D3081" s="25" t="s">
        <v>3319</v>
      </c>
      <c r="E3081" s="25" t="s">
        <v>53</v>
      </c>
      <c r="F3081" s="25" t="s">
        <v>54</v>
      </c>
      <c r="G3081" s="25" t="s">
        <v>79</v>
      </c>
      <c r="H3081" s="25" t="s">
        <v>56</v>
      </c>
      <c r="I3081" s="25" t="s">
        <v>56</v>
      </c>
      <c r="J3081" s="25" t="s">
        <v>576</v>
      </c>
      <c r="K3081" s="25" t="s">
        <v>65</v>
      </c>
      <c r="L3081" s="25" t="s">
        <v>1045</v>
      </c>
      <c r="M3081" s="25" t="s">
        <v>613</v>
      </c>
      <c r="N3081" s="26">
        <v>223029.72</v>
      </c>
      <c r="O3081" s="26">
        <v>220533.69</v>
      </c>
      <c r="P3081" s="27">
        <v>-2496.0299999999988</v>
      </c>
      <c r="Q3081" s="28">
        <v>-1.1191468114653056E-2</v>
      </c>
      <c r="R3081" s="29">
        <v>11485.27</v>
      </c>
      <c r="S3081" s="29">
        <v>23606.03</v>
      </c>
      <c r="T3081" s="30">
        <v>12120.759999999998</v>
      </c>
      <c r="U3081" s="31">
        <v>1.0553308716294869</v>
      </c>
      <c r="V3081" s="26">
        <v>410.27</v>
      </c>
      <c r="W3081" s="26">
        <v>0</v>
      </c>
      <c r="X3081" s="27">
        <v>-410.27</v>
      </c>
      <c r="Y3081" s="28">
        <v>-1</v>
      </c>
      <c r="Z3081" s="29">
        <v>813.9</v>
      </c>
      <c r="AA3081" s="29">
        <v>129.46</v>
      </c>
      <c r="AB3081" s="30">
        <v>-684.43999999999994</v>
      </c>
      <c r="AC3081" s="32">
        <v>-0.84093869025678825</v>
      </c>
      <c r="AD3081" s="26">
        <v>210320.28</v>
      </c>
      <c r="AE3081" s="26">
        <v>196798.2</v>
      </c>
      <c r="AF3081" s="27">
        <v>-13522.079999999987</v>
      </c>
      <c r="AG3081" s="33">
        <v>-6.4292801435981289E-2</v>
      </c>
      <c r="AH3081" s="34">
        <v>129</v>
      </c>
      <c r="AI3081" s="34">
        <v>65</v>
      </c>
      <c r="AJ3081" s="34">
        <v>-64</v>
      </c>
      <c r="AK3081" s="32">
        <v>-0.49612403100775193</v>
      </c>
      <c r="AL3081" s="35">
        <v>44125.041666666664</v>
      </c>
      <c r="AM3081" s="16"/>
    </row>
    <row r="3082" spans="1:39" ht="82.5" hidden="1" x14ac:dyDescent="0.25">
      <c r="A3082" s="25" t="s">
        <v>571</v>
      </c>
      <c r="B3082" s="25" t="s">
        <v>1043</v>
      </c>
      <c r="C3082" s="39">
        <v>633386</v>
      </c>
      <c r="D3082" s="25" t="s">
        <v>3320</v>
      </c>
      <c r="E3082" s="25" t="s">
        <v>53</v>
      </c>
      <c r="F3082" s="25" t="s">
        <v>54</v>
      </c>
      <c r="G3082" s="25" t="s">
        <v>79</v>
      </c>
      <c r="H3082" s="25" t="s">
        <v>56</v>
      </c>
      <c r="I3082" s="25" t="s">
        <v>56</v>
      </c>
      <c r="J3082" s="25" t="s">
        <v>576</v>
      </c>
      <c r="K3082" s="25" t="s">
        <v>65</v>
      </c>
      <c r="L3082" s="25" t="s">
        <v>1045</v>
      </c>
      <c r="M3082" s="25" t="s">
        <v>613</v>
      </c>
      <c r="N3082" s="26">
        <v>233159.83</v>
      </c>
      <c r="O3082" s="26">
        <v>247057.98</v>
      </c>
      <c r="P3082" s="27">
        <v>13898.150000000023</v>
      </c>
      <c r="Q3082" s="28">
        <v>5.9607823526033728E-2</v>
      </c>
      <c r="R3082" s="29">
        <v>68600.509999999995</v>
      </c>
      <c r="S3082" s="29">
        <v>35952.410000000003</v>
      </c>
      <c r="T3082" s="30">
        <v>-32648.099999999991</v>
      </c>
      <c r="U3082" s="31">
        <v>-0.4759162869197327</v>
      </c>
      <c r="V3082" s="26">
        <v>3749.28</v>
      </c>
      <c r="W3082" s="26">
        <v>13673.78</v>
      </c>
      <c r="X3082" s="27">
        <v>9924.5</v>
      </c>
      <c r="Y3082" s="28">
        <v>2.6470415653138732</v>
      </c>
      <c r="Z3082" s="29">
        <v>1459.28</v>
      </c>
      <c r="AA3082" s="29">
        <v>2239.62</v>
      </c>
      <c r="AB3082" s="30">
        <v>780.33999999999992</v>
      </c>
      <c r="AC3082" s="32">
        <v>0.53474316101090946</v>
      </c>
      <c r="AD3082" s="26">
        <v>159350.76</v>
      </c>
      <c r="AE3082" s="26">
        <v>195192.17</v>
      </c>
      <c r="AF3082" s="27">
        <v>35841.410000000003</v>
      </c>
      <c r="AG3082" s="33">
        <v>0.22492148766657907</v>
      </c>
      <c r="AH3082" s="34">
        <v>241.04000000000002</v>
      </c>
      <c r="AI3082" s="34">
        <v>167</v>
      </c>
      <c r="AJ3082" s="34">
        <v>-74.04000000000002</v>
      </c>
      <c r="AK3082" s="32">
        <v>-0.30716893461666117</v>
      </c>
      <c r="AL3082" s="35">
        <v>44183.041666666664</v>
      </c>
      <c r="AM3082" s="16"/>
    </row>
    <row r="3083" spans="1:39" ht="82.5" hidden="1" x14ac:dyDescent="0.25">
      <c r="A3083" s="25" t="s">
        <v>571</v>
      </c>
      <c r="B3083" s="25" t="s">
        <v>1043</v>
      </c>
      <c r="C3083" s="39">
        <v>633387</v>
      </c>
      <c r="D3083" s="25" t="s">
        <v>3269</v>
      </c>
      <c r="E3083" s="25" t="s">
        <v>53</v>
      </c>
      <c r="F3083" s="25" t="s">
        <v>54</v>
      </c>
      <c r="G3083" s="25" t="s">
        <v>79</v>
      </c>
      <c r="H3083" s="25" t="s">
        <v>56</v>
      </c>
      <c r="I3083" s="25" t="s">
        <v>56</v>
      </c>
      <c r="J3083" s="25" t="s">
        <v>576</v>
      </c>
      <c r="K3083" s="25" t="s">
        <v>65</v>
      </c>
      <c r="L3083" s="25" t="s">
        <v>1045</v>
      </c>
      <c r="M3083" s="25" t="s">
        <v>613</v>
      </c>
      <c r="N3083" s="26">
        <v>86502.080000000002</v>
      </c>
      <c r="O3083" s="26">
        <v>86940.67</v>
      </c>
      <c r="P3083" s="27">
        <v>438.58999999999651</v>
      </c>
      <c r="Q3083" s="28">
        <v>5.0702827030286038E-3</v>
      </c>
      <c r="R3083" s="29">
        <v>12054.01</v>
      </c>
      <c r="S3083" s="29">
        <v>16557.88</v>
      </c>
      <c r="T3083" s="30">
        <v>4503.8700000000008</v>
      </c>
      <c r="U3083" s="31">
        <v>0.37364080501011704</v>
      </c>
      <c r="V3083" s="26">
        <v>1395.37</v>
      </c>
      <c r="W3083" s="26">
        <v>1137.9100000000001</v>
      </c>
      <c r="X3083" s="27">
        <v>-257.45999999999981</v>
      </c>
      <c r="Y3083" s="28">
        <v>-0.18451020159527567</v>
      </c>
      <c r="Z3083" s="29">
        <v>1237.02</v>
      </c>
      <c r="AA3083" s="29">
        <v>2114.48</v>
      </c>
      <c r="AB3083" s="30">
        <v>877.46</v>
      </c>
      <c r="AC3083" s="32">
        <v>0.70933372136262962</v>
      </c>
      <c r="AD3083" s="26">
        <v>71815.679999999993</v>
      </c>
      <c r="AE3083" s="26">
        <v>67130.399999999994</v>
      </c>
      <c r="AF3083" s="27">
        <v>-4685.2799999999988</v>
      </c>
      <c r="AG3083" s="33">
        <v>-6.5240348625815417E-2</v>
      </c>
      <c r="AH3083" s="34">
        <v>139.846667</v>
      </c>
      <c r="AI3083" s="34">
        <v>96.5</v>
      </c>
      <c r="AJ3083" s="34">
        <v>-43.346666999999997</v>
      </c>
      <c r="AK3083" s="32">
        <v>-0.30995852764942905</v>
      </c>
      <c r="AL3083" s="35">
        <v>44125.041666666664</v>
      </c>
      <c r="AM3083" s="16"/>
    </row>
    <row r="3084" spans="1:39" ht="82.5" hidden="1" x14ac:dyDescent="0.25">
      <c r="A3084" s="25" t="s">
        <v>571</v>
      </c>
      <c r="B3084" s="25" t="s">
        <v>1043</v>
      </c>
      <c r="C3084" s="39">
        <v>633388</v>
      </c>
      <c r="D3084" s="25" t="s">
        <v>3321</v>
      </c>
      <c r="E3084" s="25" t="s">
        <v>53</v>
      </c>
      <c r="F3084" s="25" t="s">
        <v>54</v>
      </c>
      <c r="G3084" s="25" t="s">
        <v>75</v>
      </c>
      <c r="H3084" s="25" t="s">
        <v>56</v>
      </c>
      <c r="I3084" s="25" t="s">
        <v>56</v>
      </c>
      <c r="J3084" s="25" t="s">
        <v>576</v>
      </c>
      <c r="K3084" s="25" t="s">
        <v>65</v>
      </c>
      <c r="L3084" s="25" t="s">
        <v>1045</v>
      </c>
      <c r="M3084" s="25" t="s">
        <v>613</v>
      </c>
      <c r="N3084" s="26">
        <v>106494.3</v>
      </c>
      <c r="O3084" s="26">
        <v>97201.52</v>
      </c>
      <c r="P3084" s="27">
        <v>-9292.7799999999988</v>
      </c>
      <c r="Q3084" s="28">
        <v>-8.7260820532178707E-2</v>
      </c>
      <c r="R3084" s="29">
        <v>9852.73</v>
      </c>
      <c r="S3084" s="29">
        <v>13252.36</v>
      </c>
      <c r="T3084" s="30">
        <v>3399.630000000001</v>
      </c>
      <c r="U3084" s="31">
        <v>0.34504446990834026</v>
      </c>
      <c r="V3084" s="26">
        <v>410.27</v>
      </c>
      <c r="W3084" s="26">
        <v>0</v>
      </c>
      <c r="X3084" s="27">
        <v>-410.27</v>
      </c>
      <c r="Y3084" s="28">
        <v>-1</v>
      </c>
      <c r="Z3084" s="29">
        <v>645.9</v>
      </c>
      <c r="AA3084" s="29">
        <v>129.46</v>
      </c>
      <c r="AB3084" s="30">
        <v>-516.43999999999994</v>
      </c>
      <c r="AC3084" s="32">
        <v>-0.79956649636166588</v>
      </c>
      <c r="AD3084" s="26">
        <v>95585.4</v>
      </c>
      <c r="AE3084" s="26">
        <v>83819.7</v>
      </c>
      <c r="AF3084" s="27">
        <v>-11765.699999999997</v>
      </c>
      <c r="AG3084" s="33">
        <v>-0.12309097414458692</v>
      </c>
      <c r="AH3084" s="34">
        <v>100</v>
      </c>
      <c r="AI3084" s="34">
        <v>46</v>
      </c>
      <c r="AJ3084" s="34">
        <v>-54</v>
      </c>
      <c r="AK3084" s="32">
        <v>-0.54</v>
      </c>
      <c r="AL3084" s="35">
        <v>44125.041666666664</v>
      </c>
      <c r="AM3084" s="16"/>
    </row>
    <row r="3085" spans="1:39" ht="82.5" hidden="1" x14ac:dyDescent="0.25">
      <c r="A3085" s="25" t="s">
        <v>571</v>
      </c>
      <c r="B3085" s="25" t="s">
        <v>1043</v>
      </c>
      <c r="C3085" s="39">
        <v>633389</v>
      </c>
      <c r="D3085" s="25" t="s">
        <v>3322</v>
      </c>
      <c r="E3085" s="25" t="s">
        <v>53</v>
      </c>
      <c r="F3085" s="25" t="s">
        <v>54</v>
      </c>
      <c r="G3085" s="25" t="s">
        <v>827</v>
      </c>
      <c r="H3085" s="25" t="s">
        <v>56</v>
      </c>
      <c r="I3085" s="25" t="s">
        <v>56</v>
      </c>
      <c r="J3085" s="25" t="s">
        <v>576</v>
      </c>
      <c r="K3085" s="25" t="s">
        <v>65</v>
      </c>
      <c r="L3085" s="25" t="s">
        <v>1045</v>
      </c>
      <c r="M3085" s="25" t="s">
        <v>613</v>
      </c>
      <c r="N3085" s="26">
        <v>205695.16</v>
      </c>
      <c r="O3085" s="26">
        <v>163301.41</v>
      </c>
      <c r="P3085" s="27">
        <v>-42393.75</v>
      </c>
      <c r="Q3085" s="28">
        <v>-0.20609989073150772</v>
      </c>
      <c r="R3085" s="29">
        <v>13779.13</v>
      </c>
      <c r="S3085" s="29">
        <v>21664.59</v>
      </c>
      <c r="T3085" s="30">
        <v>7885.4600000000009</v>
      </c>
      <c r="U3085" s="31">
        <v>0.57227560811168787</v>
      </c>
      <c r="V3085" s="26">
        <v>1065.96</v>
      </c>
      <c r="W3085" s="26">
        <v>1239.83</v>
      </c>
      <c r="X3085" s="27">
        <v>173.86999999999989</v>
      </c>
      <c r="Y3085" s="28">
        <v>0.16311118616083145</v>
      </c>
      <c r="Z3085" s="29">
        <v>1348.95</v>
      </c>
      <c r="AA3085" s="29">
        <v>1035.6600000000001</v>
      </c>
      <c r="AB3085" s="30">
        <v>-313.28999999999996</v>
      </c>
      <c r="AC3085" s="32">
        <v>-0.23224730345824526</v>
      </c>
      <c r="AD3085" s="26">
        <v>189501.12</v>
      </c>
      <c r="AE3085" s="26">
        <v>139361.32999999999</v>
      </c>
      <c r="AF3085" s="27">
        <v>-50139.790000000008</v>
      </c>
      <c r="AG3085" s="33">
        <v>-0.26458835705034361</v>
      </c>
      <c r="AH3085" s="34">
        <v>166.05</v>
      </c>
      <c r="AI3085" s="34">
        <v>86</v>
      </c>
      <c r="AJ3085" s="34">
        <v>-80.050000000000011</v>
      </c>
      <c r="AK3085" s="32">
        <v>-0.48208370972598619</v>
      </c>
      <c r="AL3085" s="35">
        <v>44148.041666666664</v>
      </c>
      <c r="AM3085" s="16"/>
    </row>
    <row r="3086" spans="1:39" ht="74.25" hidden="1" x14ac:dyDescent="0.25">
      <c r="A3086" s="25" t="s">
        <v>571</v>
      </c>
      <c r="B3086" s="25" t="s">
        <v>1043</v>
      </c>
      <c r="C3086" s="39">
        <v>633392</v>
      </c>
      <c r="D3086" s="25" t="s">
        <v>3412</v>
      </c>
      <c r="E3086" s="25" t="s">
        <v>53</v>
      </c>
      <c r="F3086" s="25" t="s">
        <v>54</v>
      </c>
      <c r="G3086" s="25" t="s">
        <v>75</v>
      </c>
      <c r="H3086" s="25" t="s">
        <v>56</v>
      </c>
      <c r="I3086" s="25" t="s">
        <v>56</v>
      </c>
      <c r="J3086" s="25" t="s">
        <v>576</v>
      </c>
      <c r="K3086" s="25" t="s">
        <v>65</v>
      </c>
      <c r="L3086" s="25" t="s">
        <v>1045</v>
      </c>
      <c r="M3086" s="25" t="s">
        <v>613</v>
      </c>
      <c r="N3086" s="26">
        <v>29686.65</v>
      </c>
      <c r="O3086" s="26">
        <v>28095.83</v>
      </c>
      <c r="P3086" s="27">
        <v>-1590.8199999999997</v>
      </c>
      <c r="Q3086" s="28">
        <v>-5.3587050071328343E-2</v>
      </c>
      <c r="R3086" s="29">
        <v>7733.87</v>
      </c>
      <c r="S3086" s="29">
        <v>6283.73</v>
      </c>
      <c r="T3086" s="30">
        <v>-1450.1400000000003</v>
      </c>
      <c r="U3086" s="31">
        <v>-0.18750509124151302</v>
      </c>
      <c r="V3086" s="26">
        <v>11044.48</v>
      </c>
      <c r="W3086" s="26">
        <v>10856.29</v>
      </c>
      <c r="X3086" s="27">
        <v>-188.18999999999869</v>
      </c>
      <c r="Y3086" s="28">
        <v>-1.7039281161267773E-2</v>
      </c>
      <c r="Z3086" s="29">
        <v>946.38</v>
      </c>
      <c r="AA3086" s="29">
        <v>1570.75</v>
      </c>
      <c r="AB3086" s="30">
        <v>624.37</v>
      </c>
      <c r="AC3086" s="32">
        <v>0.65974555675310131</v>
      </c>
      <c r="AD3086" s="26">
        <v>9961.92</v>
      </c>
      <c r="AE3086" s="26">
        <v>9385.06</v>
      </c>
      <c r="AF3086" s="27">
        <v>-576.86000000000058</v>
      </c>
      <c r="AG3086" s="33">
        <v>-5.7906507982397028E-2</v>
      </c>
      <c r="AH3086" s="34">
        <v>92.2</v>
      </c>
      <c r="AI3086" s="34">
        <v>40.5</v>
      </c>
      <c r="AJ3086" s="34">
        <v>-51.7</v>
      </c>
      <c r="AK3086" s="32">
        <v>-0.56073752711496749</v>
      </c>
      <c r="AL3086" s="35">
        <v>44081.041666666664</v>
      </c>
      <c r="AM3086" s="16"/>
    </row>
    <row r="3087" spans="1:39" ht="66" hidden="1" x14ac:dyDescent="0.25">
      <c r="A3087" s="25" t="s">
        <v>571</v>
      </c>
      <c r="B3087" s="25" t="s">
        <v>51</v>
      </c>
      <c r="C3087" s="39">
        <v>633440</v>
      </c>
      <c r="D3087" s="25" t="s">
        <v>632</v>
      </c>
      <c r="E3087" s="25" t="s">
        <v>53</v>
      </c>
      <c r="F3087" s="25" t="s">
        <v>54</v>
      </c>
      <c r="G3087" s="25" t="s">
        <v>79</v>
      </c>
      <c r="H3087" s="25" t="s">
        <v>56</v>
      </c>
      <c r="I3087" s="25" t="s">
        <v>56</v>
      </c>
      <c r="J3087" s="25" t="s">
        <v>576</v>
      </c>
      <c r="K3087" s="25" t="s">
        <v>58</v>
      </c>
      <c r="L3087" s="25" t="s">
        <v>595</v>
      </c>
      <c r="M3087" s="25" t="s">
        <v>596</v>
      </c>
      <c r="N3087" s="26">
        <v>144879.57</v>
      </c>
      <c r="O3087" s="26">
        <v>162892.82999999999</v>
      </c>
      <c r="P3087" s="27">
        <v>18013.25999999998</v>
      </c>
      <c r="Q3087" s="28">
        <v>0.12433264400218733</v>
      </c>
      <c r="R3087" s="29">
        <v>3777.39</v>
      </c>
      <c r="S3087" s="29">
        <v>13863.9</v>
      </c>
      <c r="T3087" s="30">
        <v>10086.51</v>
      </c>
      <c r="U3087" s="31">
        <v>2.6702326209366785</v>
      </c>
      <c r="V3087" s="26">
        <v>12856.81</v>
      </c>
      <c r="W3087" s="26">
        <v>89318.24</v>
      </c>
      <c r="X3087" s="27">
        <v>76461.430000000008</v>
      </c>
      <c r="Y3087" s="28">
        <v>5.9471540763221986</v>
      </c>
      <c r="Z3087" s="29">
        <v>0</v>
      </c>
      <c r="AA3087" s="29">
        <v>0</v>
      </c>
      <c r="AB3087" s="30">
        <v>0</v>
      </c>
      <c r="AC3087" s="19"/>
      <c r="AD3087" s="26">
        <v>128245.37</v>
      </c>
      <c r="AE3087" s="26">
        <v>59710.69</v>
      </c>
      <c r="AF3087" s="27">
        <v>-68534.679999999993</v>
      </c>
      <c r="AG3087" s="33">
        <v>-0.53440276245450413</v>
      </c>
      <c r="AH3087" s="34">
        <v>20</v>
      </c>
      <c r="AI3087" s="34">
        <v>30</v>
      </c>
      <c r="AJ3087" s="34">
        <v>10</v>
      </c>
      <c r="AK3087" s="32">
        <v>0.5</v>
      </c>
      <c r="AL3087" s="35">
        <v>44456.041666666664</v>
      </c>
      <c r="AM3087" s="16"/>
    </row>
    <row r="3088" spans="1:39" ht="66" hidden="1" x14ac:dyDescent="0.25">
      <c r="A3088" s="25" t="s">
        <v>571</v>
      </c>
      <c r="B3088" s="25" t="s">
        <v>1043</v>
      </c>
      <c r="C3088" s="39">
        <v>633441</v>
      </c>
      <c r="D3088" s="25" t="s">
        <v>3379</v>
      </c>
      <c r="E3088" s="25" t="s">
        <v>53</v>
      </c>
      <c r="F3088" s="25" t="s">
        <v>54</v>
      </c>
      <c r="G3088" s="25" t="s">
        <v>104</v>
      </c>
      <c r="H3088" s="25" t="s">
        <v>56</v>
      </c>
      <c r="I3088" s="25" t="s">
        <v>56</v>
      </c>
      <c r="J3088" s="25" t="s">
        <v>576</v>
      </c>
      <c r="K3088" s="25" t="s">
        <v>282</v>
      </c>
      <c r="L3088" s="25" t="s">
        <v>1045</v>
      </c>
      <c r="M3088" s="25" t="s">
        <v>596</v>
      </c>
      <c r="N3088" s="26">
        <v>58157.31</v>
      </c>
      <c r="O3088" s="26">
        <v>96058.98</v>
      </c>
      <c r="P3088" s="27">
        <v>37901.67</v>
      </c>
      <c r="Q3088" s="28">
        <v>0.65170947555861847</v>
      </c>
      <c r="R3088" s="29">
        <v>21235.96</v>
      </c>
      <c r="S3088" s="29">
        <v>11369.47</v>
      </c>
      <c r="T3088" s="30">
        <v>-9866.49</v>
      </c>
      <c r="U3088" s="31">
        <v>-0.4646123838997625</v>
      </c>
      <c r="V3088" s="26">
        <v>27788.15</v>
      </c>
      <c r="W3088" s="26">
        <v>37952.120000000003</v>
      </c>
      <c r="X3088" s="27">
        <v>10163.970000000001</v>
      </c>
      <c r="Y3088" s="28">
        <v>0.36576634284758075</v>
      </c>
      <c r="Z3088" s="29">
        <v>3517.2</v>
      </c>
      <c r="AA3088" s="29">
        <v>0</v>
      </c>
      <c r="AB3088" s="30">
        <v>-3517.2</v>
      </c>
      <c r="AC3088" s="32">
        <v>-1</v>
      </c>
      <c r="AD3088" s="26">
        <v>5616</v>
      </c>
      <c r="AE3088" s="26">
        <v>46737.39</v>
      </c>
      <c r="AF3088" s="27">
        <v>41121.39</v>
      </c>
      <c r="AG3088" s="33">
        <v>7.3221848290598288</v>
      </c>
      <c r="AH3088" s="34">
        <v>287.27999999999997</v>
      </c>
      <c r="AI3088" s="34">
        <v>52.5</v>
      </c>
      <c r="AJ3088" s="34">
        <v>-234.77999999999997</v>
      </c>
      <c r="AK3088" s="32">
        <v>-0.81725146198830412</v>
      </c>
      <c r="AL3088" s="35">
        <v>44189.041666666664</v>
      </c>
      <c r="AM3088" s="16"/>
    </row>
    <row r="3089" spans="1:39" ht="57.75" hidden="1" x14ac:dyDescent="0.25">
      <c r="A3089" s="25" t="s">
        <v>571</v>
      </c>
      <c r="B3089" s="25" t="s">
        <v>1043</v>
      </c>
      <c r="C3089" s="39">
        <v>633442</v>
      </c>
      <c r="D3089" s="25" t="s">
        <v>3414</v>
      </c>
      <c r="E3089" s="25" t="s">
        <v>53</v>
      </c>
      <c r="F3089" s="25" t="s">
        <v>54</v>
      </c>
      <c r="G3089" s="25" t="s">
        <v>104</v>
      </c>
      <c r="H3089" s="25" t="s">
        <v>56</v>
      </c>
      <c r="I3089" s="25" t="s">
        <v>56</v>
      </c>
      <c r="J3089" s="25" t="s">
        <v>576</v>
      </c>
      <c r="K3089" s="25" t="s">
        <v>282</v>
      </c>
      <c r="L3089" s="25" t="s">
        <v>1045</v>
      </c>
      <c r="M3089" s="25" t="s">
        <v>596</v>
      </c>
      <c r="N3089" s="26">
        <v>104020.34</v>
      </c>
      <c r="O3089" s="26">
        <v>120390.62</v>
      </c>
      <c r="P3089" s="27">
        <v>16370.279999999999</v>
      </c>
      <c r="Q3089" s="28">
        <v>0.15737575939474913</v>
      </c>
      <c r="R3089" s="29">
        <v>22928.880000000001</v>
      </c>
      <c r="S3089" s="29">
        <v>9619.48</v>
      </c>
      <c r="T3089" s="30">
        <v>-13309.400000000001</v>
      </c>
      <c r="U3089" s="31">
        <v>-0.58046446228511817</v>
      </c>
      <c r="V3089" s="26">
        <v>75378.41</v>
      </c>
      <c r="W3089" s="26">
        <v>69774.320000000007</v>
      </c>
      <c r="X3089" s="27">
        <v>-5604.0899999999965</v>
      </c>
      <c r="Y3089" s="28">
        <v>-7.4346089284716893E-2</v>
      </c>
      <c r="Z3089" s="29">
        <v>5713.05</v>
      </c>
      <c r="AA3089" s="29">
        <v>0</v>
      </c>
      <c r="AB3089" s="30">
        <v>-5713.05</v>
      </c>
      <c r="AC3089" s="32">
        <v>-1</v>
      </c>
      <c r="AD3089" s="26">
        <v>0</v>
      </c>
      <c r="AE3089" s="26">
        <v>40996.82</v>
      </c>
      <c r="AF3089" s="27">
        <v>40996.82</v>
      </c>
      <c r="AG3089" s="18"/>
      <c r="AH3089" s="34">
        <v>321.37</v>
      </c>
      <c r="AI3089" s="34">
        <v>42</v>
      </c>
      <c r="AJ3089" s="34">
        <v>-279.37</v>
      </c>
      <c r="AK3089" s="32">
        <v>-0.86930951862339356</v>
      </c>
      <c r="AL3089" s="35">
        <v>44104.041666666664</v>
      </c>
      <c r="AM3089" s="16"/>
    </row>
    <row r="3090" spans="1:39" ht="57.75" hidden="1" x14ac:dyDescent="0.25">
      <c r="A3090" s="25" t="s">
        <v>571</v>
      </c>
      <c r="B3090" s="25" t="s">
        <v>1043</v>
      </c>
      <c r="C3090" s="39">
        <v>633443</v>
      </c>
      <c r="D3090" s="25" t="s">
        <v>3415</v>
      </c>
      <c r="E3090" s="25" t="s">
        <v>53</v>
      </c>
      <c r="F3090" s="25" t="s">
        <v>54</v>
      </c>
      <c r="G3090" s="25" t="s">
        <v>104</v>
      </c>
      <c r="H3090" s="25" t="s">
        <v>56</v>
      </c>
      <c r="I3090" s="25" t="s">
        <v>56</v>
      </c>
      <c r="J3090" s="25" t="s">
        <v>576</v>
      </c>
      <c r="K3090" s="25" t="s">
        <v>282</v>
      </c>
      <c r="L3090" s="25" t="s">
        <v>1045</v>
      </c>
      <c r="M3090" s="25" t="s">
        <v>596</v>
      </c>
      <c r="N3090" s="26">
        <v>84230.98</v>
      </c>
      <c r="O3090" s="26">
        <v>91576.65</v>
      </c>
      <c r="P3090" s="27">
        <v>7345.6699999999983</v>
      </c>
      <c r="Q3090" s="28">
        <v>8.7208649359178755E-2</v>
      </c>
      <c r="R3090" s="29">
        <v>18248.87</v>
      </c>
      <c r="S3090" s="29">
        <v>7122.06</v>
      </c>
      <c r="T3090" s="30">
        <v>-11126.809999999998</v>
      </c>
      <c r="U3090" s="31">
        <v>-0.60972597207388723</v>
      </c>
      <c r="V3090" s="26">
        <v>54277.87</v>
      </c>
      <c r="W3090" s="26">
        <v>60516.38</v>
      </c>
      <c r="X3090" s="27">
        <v>6238.5099999999948</v>
      </c>
      <c r="Y3090" s="28">
        <v>0.11493652938112706</v>
      </c>
      <c r="Z3090" s="29">
        <v>3304</v>
      </c>
      <c r="AA3090" s="29">
        <v>0</v>
      </c>
      <c r="AB3090" s="30">
        <v>-3304</v>
      </c>
      <c r="AC3090" s="32">
        <v>-1</v>
      </c>
      <c r="AD3090" s="26">
        <v>8400.24</v>
      </c>
      <c r="AE3090" s="26">
        <v>23938.21</v>
      </c>
      <c r="AF3090" s="27">
        <v>15537.97</v>
      </c>
      <c r="AG3090" s="33">
        <v>1.8497054846052017</v>
      </c>
      <c r="AH3090" s="34">
        <v>286</v>
      </c>
      <c r="AI3090" s="34">
        <v>24</v>
      </c>
      <c r="AJ3090" s="34">
        <v>-262</v>
      </c>
      <c r="AK3090" s="32">
        <v>-0.91608391608391604</v>
      </c>
      <c r="AL3090" s="35">
        <v>44189.041666666664</v>
      </c>
      <c r="AM3090" s="16"/>
    </row>
    <row r="3091" spans="1:39" ht="66" hidden="1" x14ac:dyDescent="0.25">
      <c r="A3091" s="25" t="s">
        <v>571</v>
      </c>
      <c r="B3091" s="25" t="s">
        <v>51</v>
      </c>
      <c r="C3091" s="39">
        <v>633456</v>
      </c>
      <c r="D3091" s="25" t="s">
        <v>628</v>
      </c>
      <c r="E3091" s="25" t="s">
        <v>53</v>
      </c>
      <c r="F3091" s="25" t="s">
        <v>54</v>
      </c>
      <c r="G3091" s="25" t="s">
        <v>74</v>
      </c>
      <c r="H3091" s="25" t="s">
        <v>56</v>
      </c>
      <c r="I3091" s="25" t="s">
        <v>56</v>
      </c>
      <c r="J3091" s="25" t="s">
        <v>85</v>
      </c>
      <c r="K3091" s="25" t="s">
        <v>65</v>
      </c>
      <c r="L3091" s="25" t="s">
        <v>573</v>
      </c>
      <c r="M3091" s="25" t="s">
        <v>582</v>
      </c>
      <c r="N3091" s="26">
        <v>103749.13</v>
      </c>
      <c r="O3091" s="26">
        <v>76353.88</v>
      </c>
      <c r="P3091" s="27">
        <v>-27395.25</v>
      </c>
      <c r="Q3091" s="28">
        <v>-0.26405281663566721</v>
      </c>
      <c r="R3091" s="29">
        <v>20486.78</v>
      </c>
      <c r="S3091" s="29">
        <v>20297.54</v>
      </c>
      <c r="T3091" s="30">
        <v>-189.23999999999796</v>
      </c>
      <c r="U3091" s="31">
        <v>-9.23717636446518E-3</v>
      </c>
      <c r="V3091" s="26">
        <v>5019.3599999999997</v>
      </c>
      <c r="W3091" s="26">
        <v>6152.54</v>
      </c>
      <c r="X3091" s="27">
        <v>1133.1800000000003</v>
      </c>
      <c r="Y3091" s="28">
        <v>0.22576185011634956</v>
      </c>
      <c r="Z3091" s="29">
        <v>1826.51</v>
      </c>
      <c r="AA3091" s="29">
        <v>2344.38</v>
      </c>
      <c r="AB3091" s="30">
        <v>517.87000000000012</v>
      </c>
      <c r="AC3091" s="32">
        <v>0.28352979178871185</v>
      </c>
      <c r="AD3091" s="26">
        <v>76416.479999999996</v>
      </c>
      <c r="AE3091" s="26">
        <v>46094.35</v>
      </c>
      <c r="AF3091" s="27">
        <v>-30322.129999999997</v>
      </c>
      <c r="AG3091" s="33">
        <v>-0.39680092566420228</v>
      </c>
      <c r="AH3091" s="34">
        <v>99.82</v>
      </c>
      <c r="AI3091" s="34">
        <v>108</v>
      </c>
      <c r="AJ3091" s="34">
        <v>8.1800000000000068</v>
      </c>
      <c r="AK3091" s="32">
        <v>8.1947505509917931E-2</v>
      </c>
      <c r="AL3091" s="35">
        <v>44398.041666666664</v>
      </c>
      <c r="AM3091" s="16"/>
    </row>
    <row r="3092" spans="1:39" ht="66" hidden="1" x14ac:dyDescent="0.25">
      <c r="A3092" s="25" t="s">
        <v>571</v>
      </c>
      <c r="B3092" s="25" t="s">
        <v>1043</v>
      </c>
      <c r="C3092" s="39">
        <v>633481</v>
      </c>
      <c r="D3092" s="25" t="s">
        <v>3239</v>
      </c>
      <c r="E3092" s="25" t="s">
        <v>53</v>
      </c>
      <c r="F3092" s="25" t="s">
        <v>54</v>
      </c>
      <c r="G3092" s="25" t="s">
        <v>90</v>
      </c>
      <c r="H3092" s="25" t="s">
        <v>56</v>
      </c>
      <c r="I3092" s="25" t="s">
        <v>56</v>
      </c>
      <c r="J3092" s="25" t="s">
        <v>576</v>
      </c>
      <c r="K3092" s="25" t="s">
        <v>65</v>
      </c>
      <c r="L3092" s="25" t="s">
        <v>1045</v>
      </c>
      <c r="M3092" s="25" t="s">
        <v>639</v>
      </c>
      <c r="N3092" s="26">
        <v>125166.55</v>
      </c>
      <c r="O3092" s="26">
        <v>158230.26999999999</v>
      </c>
      <c r="P3092" s="27">
        <v>33063.719999999987</v>
      </c>
      <c r="Q3092" s="28">
        <v>0.26415779615240642</v>
      </c>
      <c r="R3092" s="29">
        <v>54111.8</v>
      </c>
      <c r="S3092" s="29">
        <v>64661.08</v>
      </c>
      <c r="T3092" s="30">
        <v>10549.279999999999</v>
      </c>
      <c r="U3092" s="31">
        <v>0.19495341127073942</v>
      </c>
      <c r="V3092" s="26">
        <v>39094.6</v>
      </c>
      <c r="W3092" s="26">
        <v>42587.16</v>
      </c>
      <c r="X3092" s="27">
        <v>3492.5600000000049</v>
      </c>
      <c r="Y3092" s="28">
        <v>8.9336123147442492E-2</v>
      </c>
      <c r="Z3092" s="29">
        <v>11078.35</v>
      </c>
      <c r="AA3092" s="29">
        <v>30233.43</v>
      </c>
      <c r="AB3092" s="30">
        <v>19155.080000000002</v>
      </c>
      <c r="AC3092" s="32">
        <v>1.7290553196098699</v>
      </c>
      <c r="AD3092" s="26">
        <v>20881.8</v>
      </c>
      <c r="AE3092" s="26">
        <v>20748.599999999999</v>
      </c>
      <c r="AF3092" s="27">
        <v>-133.20000000000073</v>
      </c>
      <c r="AG3092" s="33">
        <v>-6.378760451685235E-3</v>
      </c>
      <c r="AH3092" s="34">
        <v>820.03</v>
      </c>
      <c r="AI3092" s="34">
        <v>714</v>
      </c>
      <c r="AJ3092" s="34">
        <v>-106.02999999999997</v>
      </c>
      <c r="AK3092" s="32">
        <v>-0.1293001475555772</v>
      </c>
      <c r="AL3092" s="35">
        <v>44106.041666666664</v>
      </c>
      <c r="AM3092" s="16"/>
    </row>
    <row r="3093" spans="1:39" ht="74.25" hidden="1" x14ac:dyDescent="0.25">
      <c r="A3093" s="25" t="s">
        <v>571</v>
      </c>
      <c r="B3093" s="25" t="s">
        <v>1043</v>
      </c>
      <c r="C3093" s="39">
        <v>633482</v>
      </c>
      <c r="D3093" s="25" t="s">
        <v>3399</v>
      </c>
      <c r="E3093" s="25" t="s">
        <v>53</v>
      </c>
      <c r="F3093" s="25" t="s">
        <v>54</v>
      </c>
      <c r="G3093" s="25" t="s">
        <v>447</v>
      </c>
      <c r="H3093" s="25" t="s">
        <v>724</v>
      </c>
      <c r="I3093" s="25" t="s">
        <v>298</v>
      </c>
      <c r="J3093" s="25" t="s">
        <v>576</v>
      </c>
      <c r="K3093" s="25" t="s">
        <v>65</v>
      </c>
      <c r="L3093" s="25" t="s">
        <v>1045</v>
      </c>
      <c r="M3093" s="25" t="s">
        <v>605</v>
      </c>
      <c r="N3093" s="26">
        <v>247047.75</v>
      </c>
      <c r="O3093" s="26">
        <v>436814.51</v>
      </c>
      <c r="P3093" s="27">
        <v>189766.76</v>
      </c>
      <c r="Q3093" s="28">
        <v>0.7681379814226198</v>
      </c>
      <c r="R3093" s="29">
        <v>100562.91</v>
      </c>
      <c r="S3093" s="29">
        <v>191628.65</v>
      </c>
      <c r="T3093" s="30">
        <v>91065.739999999991</v>
      </c>
      <c r="U3093" s="31">
        <v>0.90555991269544589</v>
      </c>
      <c r="V3093" s="26">
        <v>80750.8</v>
      </c>
      <c r="W3093" s="26">
        <v>83457.440000000002</v>
      </c>
      <c r="X3093" s="27">
        <v>2706.6399999999994</v>
      </c>
      <c r="Y3093" s="28">
        <v>3.3518429538778552E-2</v>
      </c>
      <c r="Z3093" s="29">
        <v>24424.04</v>
      </c>
      <c r="AA3093" s="29">
        <v>57944</v>
      </c>
      <c r="AB3093" s="30">
        <v>33519.96</v>
      </c>
      <c r="AC3093" s="32">
        <v>1.3724166845452266</v>
      </c>
      <c r="AD3093" s="26">
        <v>41310</v>
      </c>
      <c r="AE3093" s="26">
        <v>103784.42</v>
      </c>
      <c r="AF3093" s="27">
        <v>62474.42</v>
      </c>
      <c r="AG3093" s="33">
        <v>1.5123316388283707</v>
      </c>
      <c r="AH3093" s="34">
        <v>1611.74</v>
      </c>
      <c r="AI3093" s="34">
        <v>2171.4899999999998</v>
      </c>
      <c r="AJ3093" s="34">
        <v>559.74999999999977</v>
      </c>
      <c r="AK3093" s="32">
        <v>0.34729546949259793</v>
      </c>
      <c r="AL3093" s="35">
        <v>44091.041666666664</v>
      </c>
      <c r="AM3093" s="16"/>
    </row>
    <row r="3094" spans="1:39" ht="82.5" hidden="1" x14ac:dyDescent="0.25">
      <c r="A3094" s="25" t="s">
        <v>571</v>
      </c>
      <c r="B3094" s="25" t="s">
        <v>1043</v>
      </c>
      <c r="C3094" s="39">
        <v>633511</v>
      </c>
      <c r="D3094" s="25" t="s">
        <v>3330</v>
      </c>
      <c r="E3094" s="25" t="s">
        <v>53</v>
      </c>
      <c r="F3094" s="25" t="s">
        <v>54</v>
      </c>
      <c r="G3094" s="25" t="s">
        <v>75</v>
      </c>
      <c r="H3094" s="25" t="s">
        <v>56</v>
      </c>
      <c r="I3094" s="25" t="s">
        <v>56</v>
      </c>
      <c r="J3094" s="25" t="s">
        <v>64</v>
      </c>
      <c r="K3094" s="25" t="s">
        <v>65</v>
      </c>
      <c r="L3094" s="25" t="s">
        <v>1045</v>
      </c>
      <c r="M3094" s="25" t="s">
        <v>574</v>
      </c>
      <c r="N3094" s="26">
        <v>10584.84</v>
      </c>
      <c r="O3094" s="26">
        <v>5942.21</v>
      </c>
      <c r="P3094" s="27">
        <v>-4642.63</v>
      </c>
      <c r="Q3094" s="28">
        <v>-0.43861125912153609</v>
      </c>
      <c r="R3094" s="29">
        <v>5936.84</v>
      </c>
      <c r="S3094" s="29">
        <v>2077.21</v>
      </c>
      <c r="T3094" s="30">
        <v>-3859.63</v>
      </c>
      <c r="U3094" s="31">
        <v>-0.65011521280681306</v>
      </c>
      <c r="V3094" s="26">
        <v>0</v>
      </c>
      <c r="W3094" s="26">
        <v>0</v>
      </c>
      <c r="X3094" s="27">
        <v>0</v>
      </c>
      <c r="Y3094" s="18"/>
      <c r="Z3094" s="29">
        <v>760</v>
      </c>
      <c r="AA3094" s="29">
        <v>265</v>
      </c>
      <c r="AB3094" s="30">
        <v>-495</v>
      </c>
      <c r="AC3094" s="32">
        <v>-0.65131578947368418</v>
      </c>
      <c r="AD3094" s="26">
        <v>3888</v>
      </c>
      <c r="AE3094" s="26">
        <v>3600</v>
      </c>
      <c r="AF3094" s="27">
        <v>-288</v>
      </c>
      <c r="AG3094" s="33">
        <v>-7.407407407407407E-2</v>
      </c>
      <c r="AH3094" s="34">
        <v>67.16</v>
      </c>
      <c r="AI3094" s="34">
        <v>10</v>
      </c>
      <c r="AJ3094" s="34">
        <v>-57.16</v>
      </c>
      <c r="AK3094" s="32">
        <v>-0.85110184633710539</v>
      </c>
      <c r="AL3094" s="35">
        <v>44105.041666666664</v>
      </c>
      <c r="AM3094" s="16"/>
    </row>
    <row r="3095" spans="1:39" ht="66" hidden="1" x14ac:dyDescent="0.25">
      <c r="A3095" s="25" t="s">
        <v>571</v>
      </c>
      <c r="B3095" s="25" t="s">
        <v>1043</v>
      </c>
      <c r="C3095" s="39">
        <v>633518</v>
      </c>
      <c r="D3095" s="25" t="s">
        <v>3279</v>
      </c>
      <c r="E3095" s="25" t="s">
        <v>53</v>
      </c>
      <c r="F3095" s="25" t="s">
        <v>63</v>
      </c>
      <c r="G3095" s="25" t="s">
        <v>56</v>
      </c>
      <c r="H3095" s="17"/>
      <c r="I3095" s="17"/>
      <c r="J3095" s="25" t="s">
        <v>576</v>
      </c>
      <c r="K3095" s="25" t="s">
        <v>65</v>
      </c>
      <c r="L3095" s="25" t="s">
        <v>1045</v>
      </c>
      <c r="M3095" s="25" t="s">
        <v>127</v>
      </c>
      <c r="N3095" s="26">
        <v>0</v>
      </c>
      <c r="O3095" s="26">
        <v>0</v>
      </c>
      <c r="P3095" s="27">
        <v>0</v>
      </c>
      <c r="Q3095" s="18"/>
      <c r="R3095" s="29">
        <v>0</v>
      </c>
      <c r="S3095" s="29">
        <v>0</v>
      </c>
      <c r="T3095" s="30">
        <v>0</v>
      </c>
      <c r="U3095" s="19"/>
      <c r="V3095" s="26">
        <v>0</v>
      </c>
      <c r="W3095" s="26">
        <v>0</v>
      </c>
      <c r="X3095" s="27">
        <v>0</v>
      </c>
      <c r="Y3095" s="18"/>
      <c r="Z3095" s="29">
        <v>0</v>
      </c>
      <c r="AA3095" s="29">
        <v>0</v>
      </c>
      <c r="AB3095" s="30">
        <v>0</v>
      </c>
      <c r="AC3095" s="19"/>
      <c r="AD3095" s="26">
        <v>0</v>
      </c>
      <c r="AE3095" s="26">
        <v>0</v>
      </c>
      <c r="AF3095" s="27">
        <v>0</v>
      </c>
      <c r="AG3095" s="18"/>
      <c r="AH3095" s="34">
        <v>0</v>
      </c>
      <c r="AI3095" s="34">
        <v>0</v>
      </c>
      <c r="AJ3095" s="34">
        <v>0</v>
      </c>
      <c r="AK3095" s="19"/>
      <c r="AL3095" s="35">
        <v>44019.041666666664</v>
      </c>
      <c r="AM3095" s="16"/>
    </row>
    <row r="3096" spans="1:39" ht="82.5" hidden="1" x14ac:dyDescent="0.25">
      <c r="A3096" s="25" t="s">
        <v>571</v>
      </c>
      <c r="B3096" s="25" t="s">
        <v>1043</v>
      </c>
      <c r="C3096" s="39">
        <v>633519</v>
      </c>
      <c r="D3096" s="25" t="s">
        <v>3361</v>
      </c>
      <c r="E3096" s="25" t="s">
        <v>53</v>
      </c>
      <c r="F3096" s="25" t="s">
        <v>54</v>
      </c>
      <c r="G3096" s="25" t="s">
        <v>79</v>
      </c>
      <c r="H3096" s="25" t="s">
        <v>56</v>
      </c>
      <c r="I3096" s="25" t="s">
        <v>56</v>
      </c>
      <c r="J3096" s="25" t="s">
        <v>576</v>
      </c>
      <c r="K3096" s="25" t="s">
        <v>65</v>
      </c>
      <c r="L3096" s="25" t="s">
        <v>1045</v>
      </c>
      <c r="M3096" s="25" t="s">
        <v>613</v>
      </c>
      <c r="N3096" s="26">
        <v>126919.39</v>
      </c>
      <c r="O3096" s="26">
        <v>130294.01</v>
      </c>
      <c r="P3096" s="27">
        <v>3374.6199999999953</v>
      </c>
      <c r="Q3096" s="28">
        <v>2.6588687512601464E-2</v>
      </c>
      <c r="R3096" s="29">
        <v>15961.49</v>
      </c>
      <c r="S3096" s="29">
        <v>11276.97</v>
      </c>
      <c r="T3096" s="30">
        <v>-4684.5200000000004</v>
      </c>
      <c r="U3096" s="31">
        <v>-0.29348889107470544</v>
      </c>
      <c r="V3096" s="26">
        <v>109348.05</v>
      </c>
      <c r="W3096" s="26">
        <v>114023.94</v>
      </c>
      <c r="X3096" s="27">
        <v>4675.8899999999994</v>
      </c>
      <c r="Y3096" s="28">
        <v>4.2761530726885384E-2</v>
      </c>
      <c r="Z3096" s="29">
        <v>1609.85</v>
      </c>
      <c r="AA3096" s="29">
        <v>2114.48</v>
      </c>
      <c r="AB3096" s="30">
        <v>504.63000000000011</v>
      </c>
      <c r="AC3096" s="32">
        <v>0.31346398732801201</v>
      </c>
      <c r="AD3096" s="26">
        <v>0</v>
      </c>
      <c r="AE3096" s="26">
        <v>2878.62</v>
      </c>
      <c r="AF3096" s="27">
        <v>2878.62</v>
      </c>
      <c r="AG3096" s="18"/>
      <c r="AH3096" s="34">
        <v>128.86000000000001</v>
      </c>
      <c r="AI3096" s="34">
        <v>96.5</v>
      </c>
      <c r="AJ3096" s="34">
        <v>-32.360000000000014</v>
      </c>
      <c r="AK3096" s="32">
        <v>-0.25112525221170268</v>
      </c>
      <c r="AL3096" s="35">
        <v>44019.041666666664</v>
      </c>
      <c r="AM3096" s="16"/>
    </row>
    <row r="3097" spans="1:39" ht="74.25" hidden="1" x14ac:dyDescent="0.25">
      <c r="A3097" s="25" t="s">
        <v>571</v>
      </c>
      <c r="B3097" s="25" t="s">
        <v>1043</v>
      </c>
      <c r="C3097" s="39">
        <v>633546</v>
      </c>
      <c r="D3097" s="25" t="s">
        <v>3405</v>
      </c>
      <c r="E3097" s="25" t="s">
        <v>53</v>
      </c>
      <c r="F3097" s="25" t="s">
        <v>54</v>
      </c>
      <c r="G3097" s="25" t="s">
        <v>131</v>
      </c>
      <c r="H3097" s="25" t="s">
        <v>56</v>
      </c>
      <c r="I3097" s="25" t="s">
        <v>56</v>
      </c>
      <c r="J3097" s="25" t="s">
        <v>576</v>
      </c>
      <c r="K3097" s="25" t="s">
        <v>65</v>
      </c>
      <c r="L3097" s="25" t="s">
        <v>1045</v>
      </c>
      <c r="M3097" s="25" t="s">
        <v>605</v>
      </c>
      <c r="N3097" s="26">
        <v>224484.56</v>
      </c>
      <c r="O3097" s="26">
        <v>178113.33</v>
      </c>
      <c r="P3097" s="27">
        <v>-46371.23000000001</v>
      </c>
      <c r="Q3097" s="28">
        <v>-0.20656756972506266</v>
      </c>
      <c r="R3097" s="29">
        <v>135567.81</v>
      </c>
      <c r="S3097" s="29">
        <v>68357.39</v>
      </c>
      <c r="T3097" s="30">
        <v>-67210.42</v>
      </c>
      <c r="U3097" s="31">
        <v>-0.4957697553718689</v>
      </c>
      <c r="V3097" s="26">
        <v>26628.29</v>
      </c>
      <c r="W3097" s="26">
        <v>45553.89</v>
      </c>
      <c r="X3097" s="27">
        <v>18925.599999999999</v>
      </c>
      <c r="Y3097" s="28">
        <v>0.71073283338885063</v>
      </c>
      <c r="Z3097" s="29">
        <v>9693.5400000000009</v>
      </c>
      <c r="AA3097" s="29">
        <v>32890.910000000003</v>
      </c>
      <c r="AB3097" s="30">
        <v>23197.370000000003</v>
      </c>
      <c r="AC3097" s="32">
        <v>2.3930751820284439</v>
      </c>
      <c r="AD3097" s="26">
        <v>52594.92</v>
      </c>
      <c r="AE3097" s="26">
        <v>30928.01</v>
      </c>
      <c r="AF3097" s="27">
        <v>-21666.91</v>
      </c>
      <c r="AG3097" s="33">
        <v>-0.41195822714437058</v>
      </c>
      <c r="AH3097" s="34">
        <v>1446.21</v>
      </c>
      <c r="AI3097" s="34">
        <v>777.5</v>
      </c>
      <c r="AJ3097" s="34">
        <v>-668.71</v>
      </c>
      <c r="AK3097" s="32">
        <v>-0.46238789664018365</v>
      </c>
      <c r="AL3097" s="35">
        <v>44033.041666666664</v>
      </c>
      <c r="AM3097" s="16"/>
    </row>
    <row r="3098" spans="1:39" ht="66" hidden="1" x14ac:dyDescent="0.25">
      <c r="A3098" s="25" t="s">
        <v>571</v>
      </c>
      <c r="B3098" s="25" t="s">
        <v>1043</v>
      </c>
      <c r="C3098" s="39">
        <v>633547</v>
      </c>
      <c r="D3098" s="25" t="s">
        <v>3416</v>
      </c>
      <c r="E3098" s="25" t="s">
        <v>53</v>
      </c>
      <c r="F3098" s="25" t="s">
        <v>54</v>
      </c>
      <c r="G3098" s="25" t="s">
        <v>79</v>
      </c>
      <c r="H3098" s="25" t="s">
        <v>56</v>
      </c>
      <c r="I3098" s="25" t="s">
        <v>56</v>
      </c>
      <c r="J3098" s="25" t="s">
        <v>576</v>
      </c>
      <c r="K3098" s="25" t="s">
        <v>65</v>
      </c>
      <c r="L3098" s="25" t="s">
        <v>1045</v>
      </c>
      <c r="M3098" s="25" t="s">
        <v>605</v>
      </c>
      <c r="N3098" s="26">
        <v>160755.20000000001</v>
      </c>
      <c r="O3098" s="26">
        <v>172353.5</v>
      </c>
      <c r="P3098" s="27">
        <v>11598.299999999988</v>
      </c>
      <c r="Q3098" s="28">
        <v>7.2148832510550126E-2</v>
      </c>
      <c r="R3098" s="29">
        <v>77216.73</v>
      </c>
      <c r="S3098" s="29">
        <v>84248.44</v>
      </c>
      <c r="T3098" s="30">
        <v>7031.7100000000064</v>
      </c>
      <c r="U3098" s="31">
        <v>9.1064591831329908E-2</v>
      </c>
      <c r="V3098" s="26">
        <v>30089.45</v>
      </c>
      <c r="W3098" s="26">
        <v>47809.61</v>
      </c>
      <c r="X3098" s="27">
        <v>17720.16</v>
      </c>
      <c r="Y3098" s="28">
        <v>0.5889160486482804</v>
      </c>
      <c r="Z3098" s="29">
        <v>5646.06</v>
      </c>
      <c r="AA3098" s="29">
        <v>24921</v>
      </c>
      <c r="AB3098" s="30">
        <v>19274.939999999999</v>
      </c>
      <c r="AC3098" s="32">
        <v>3.4138744540440586</v>
      </c>
      <c r="AD3098" s="26">
        <v>47802.96</v>
      </c>
      <c r="AE3098" s="26">
        <v>15374.45</v>
      </c>
      <c r="AF3098" s="27">
        <v>-32428.51</v>
      </c>
      <c r="AG3098" s="33">
        <v>-0.67837870290877378</v>
      </c>
      <c r="AH3098" s="34">
        <v>918.38</v>
      </c>
      <c r="AI3098" s="34">
        <v>1014</v>
      </c>
      <c r="AJ3098" s="34">
        <v>95.62</v>
      </c>
      <c r="AK3098" s="32">
        <v>0.10411812103922125</v>
      </c>
      <c r="AL3098" s="35">
        <v>44033.041666666664</v>
      </c>
      <c r="AM3098" s="16"/>
    </row>
    <row r="3099" spans="1:39" ht="24.75" hidden="1" x14ac:dyDescent="0.25">
      <c r="A3099" s="25" t="s">
        <v>571</v>
      </c>
      <c r="B3099" s="25" t="s">
        <v>51</v>
      </c>
      <c r="C3099" s="39">
        <v>633585</v>
      </c>
      <c r="D3099" s="25" t="s">
        <v>635</v>
      </c>
      <c r="E3099" s="25" t="s">
        <v>53</v>
      </c>
      <c r="F3099" s="25" t="s">
        <v>63</v>
      </c>
      <c r="G3099" s="25" t="s">
        <v>56</v>
      </c>
      <c r="H3099" s="17"/>
      <c r="I3099" s="17"/>
      <c r="J3099" s="25" t="s">
        <v>586</v>
      </c>
      <c r="K3099" s="25" t="s">
        <v>65</v>
      </c>
      <c r="L3099" s="25" t="s">
        <v>586</v>
      </c>
      <c r="M3099" s="25" t="s">
        <v>127</v>
      </c>
      <c r="N3099" s="26">
        <v>0</v>
      </c>
      <c r="O3099" s="26">
        <v>0</v>
      </c>
      <c r="P3099" s="27">
        <v>0</v>
      </c>
      <c r="Q3099" s="18"/>
      <c r="R3099" s="29">
        <v>0</v>
      </c>
      <c r="S3099" s="29">
        <v>0</v>
      </c>
      <c r="T3099" s="30">
        <v>0</v>
      </c>
      <c r="U3099" s="19"/>
      <c r="V3099" s="26">
        <v>0</v>
      </c>
      <c r="W3099" s="26">
        <v>0</v>
      </c>
      <c r="X3099" s="27">
        <v>0</v>
      </c>
      <c r="Y3099" s="18"/>
      <c r="Z3099" s="29">
        <v>0</v>
      </c>
      <c r="AA3099" s="29">
        <v>0</v>
      </c>
      <c r="AB3099" s="30">
        <v>0</v>
      </c>
      <c r="AC3099" s="19"/>
      <c r="AD3099" s="26">
        <v>0</v>
      </c>
      <c r="AE3099" s="26">
        <v>0</v>
      </c>
      <c r="AF3099" s="27">
        <v>0</v>
      </c>
      <c r="AG3099" s="18"/>
      <c r="AH3099" s="34">
        <v>0</v>
      </c>
      <c r="AI3099" s="34">
        <v>0</v>
      </c>
      <c r="AJ3099" s="34">
        <v>0</v>
      </c>
      <c r="AK3099" s="19"/>
      <c r="AL3099" s="35">
        <v>44166.041666666664</v>
      </c>
      <c r="AM3099" s="16"/>
    </row>
    <row r="3100" spans="1:39" ht="57.75" hidden="1" x14ac:dyDescent="0.25">
      <c r="A3100" s="25" t="s">
        <v>571</v>
      </c>
      <c r="B3100" s="25" t="s">
        <v>1043</v>
      </c>
      <c r="C3100" s="39">
        <v>633607</v>
      </c>
      <c r="D3100" s="25" t="s">
        <v>3387</v>
      </c>
      <c r="E3100" s="25" t="s">
        <v>53</v>
      </c>
      <c r="F3100" s="25" t="s">
        <v>54</v>
      </c>
      <c r="G3100" s="25" t="s">
        <v>90</v>
      </c>
      <c r="H3100" s="25" t="s">
        <v>56</v>
      </c>
      <c r="I3100" s="25" t="s">
        <v>56</v>
      </c>
      <c r="J3100" s="25" t="s">
        <v>576</v>
      </c>
      <c r="K3100" s="25" t="s">
        <v>65</v>
      </c>
      <c r="L3100" s="25" t="s">
        <v>1045</v>
      </c>
      <c r="M3100" s="25" t="s">
        <v>574</v>
      </c>
      <c r="N3100" s="26">
        <v>114154</v>
      </c>
      <c r="O3100" s="26">
        <v>138381.75</v>
      </c>
      <c r="P3100" s="27">
        <v>24227.75</v>
      </c>
      <c r="Q3100" s="28">
        <v>0.21223741612208069</v>
      </c>
      <c r="R3100" s="29">
        <v>45597.87</v>
      </c>
      <c r="S3100" s="29">
        <v>65911.28</v>
      </c>
      <c r="T3100" s="30">
        <v>20313.409999999996</v>
      </c>
      <c r="U3100" s="31">
        <v>0.44549032663148508</v>
      </c>
      <c r="V3100" s="26">
        <v>28441.59</v>
      </c>
      <c r="W3100" s="26">
        <v>34247.53</v>
      </c>
      <c r="X3100" s="27">
        <v>5805.9399999999987</v>
      </c>
      <c r="Y3100" s="28">
        <v>0.20413556344775374</v>
      </c>
      <c r="Z3100" s="29">
        <v>10038.700000000001</v>
      </c>
      <c r="AA3100" s="29">
        <v>24067.64</v>
      </c>
      <c r="AB3100" s="30">
        <v>14028.939999999999</v>
      </c>
      <c r="AC3100" s="32">
        <v>1.3974857302240327</v>
      </c>
      <c r="AD3100" s="26">
        <v>30075.84</v>
      </c>
      <c r="AE3100" s="26">
        <v>14155.3</v>
      </c>
      <c r="AF3100" s="27">
        <v>-15920.54</v>
      </c>
      <c r="AG3100" s="33">
        <v>-0.52934647876834029</v>
      </c>
      <c r="AH3100" s="34">
        <v>673.32</v>
      </c>
      <c r="AI3100" s="34">
        <v>777.5</v>
      </c>
      <c r="AJ3100" s="34">
        <v>104.17999999999995</v>
      </c>
      <c r="AK3100" s="32">
        <v>0.1547258361551713</v>
      </c>
      <c r="AL3100" s="35">
        <v>44187.041666666664</v>
      </c>
      <c r="AM3100" s="16"/>
    </row>
    <row r="3101" spans="1:39" ht="57.75" hidden="1" x14ac:dyDescent="0.25">
      <c r="A3101" s="25" t="s">
        <v>571</v>
      </c>
      <c r="B3101" s="25" t="s">
        <v>1043</v>
      </c>
      <c r="C3101" s="39">
        <v>633608</v>
      </c>
      <c r="D3101" s="25" t="s">
        <v>3390</v>
      </c>
      <c r="E3101" s="25" t="s">
        <v>53</v>
      </c>
      <c r="F3101" s="25" t="s">
        <v>54</v>
      </c>
      <c r="G3101" s="25" t="s">
        <v>90</v>
      </c>
      <c r="H3101" s="25" t="s">
        <v>69</v>
      </c>
      <c r="I3101" s="25" t="s">
        <v>56</v>
      </c>
      <c r="J3101" s="25" t="s">
        <v>576</v>
      </c>
      <c r="K3101" s="25" t="s">
        <v>65</v>
      </c>
      <c r="L3101" s="25" t="s">
        <v>1045</v>
      </c>
      <c r="M3101" s="25" t="s">
        <v>639</v>
      </c>
      <c r="N3101" s="26">
        <v>166986.64000000001</v>
      </c>
      <c r="O3101" s="26">
        <v>254412.34</v>
      </c>
      <c r="P3101" s="27">
        <v>87425.699999999983</v>
      </c>
      <c r="Q3101" s="28">
        <v>0.52354906955430669</v>
      </c>
      <c r="R3101" s="29">
        <v>60888.37</v>
      </c>
      <c r="S3101" s="29">
        <v>114969.63</v>
      </c>
      <c r="T3101" s="30">
        <v>54081.26</v>
      </c>
      <c r="U3101" s="31">
        <v>0.88820344509140248</v>
      </c>
      <c r="V3101" s="26">
        <v>58106.55</v>
      </c>
      <c r="W3101" s="26">
        <v>68301.83</v>
      </c>
      <c r="X3101" s="27">
        <v>10195.279999999999</v>
      </c>
      <c r="Y3101" s="28">
        <v>0.17545836054627229</v>
      </c>
      <c r="Z3101" s="29">
        <v>47991.72</v>
      </c>
      <c r="AA3101" s="29">
        <v>40792.15</v>
      </c>
      <c r="AB3101" s="30">
        <v>-7199.57</v>
      </c>
      <c r="AC3101" s="32">
        <v>-0.15001691958529512</v>
      </c>
      <c r="AD3101" s="26">
        <v>0</v>
      </c>
      <c r="AE3101" s="26">
        <v>30348.73</v>
      </c>
      <c r="AF3101" s="27">
        <v>30348.73</v>
      </c>
      <c r="AG3101" s="18"/>
      <c r="AH3101" s="34">
        <v>941.98</v>
      </c>
      <c r="AI3101" s="34">
        <v>1314</v>
      </c>
      <c r="AJ3101" s="34">
        <v>372.02</v>
      </c>
      <c r="AK3101" s="32">
        <v>0.39493407503344019</v>
      </c>
      <c r="AL3101" s="35">
        <v>44155.041666666664</v>
      </c>
      <c r="AM3101" s="16"/>
    </row>
    <row r="3102" spans="1:39" ht="57.75" hidden="1" x14ac:dyDescent="0.25">
      <c r="A3102" s="25" t="s">
        <v>571</v>
      </c>
      <c r="B3102" s="25" t="s">
        <v>1043</v>
      </c>
      <c r="C3102" s="39">
        <v>633609</v>
      </c>
      <c r="D3102" s="25" t="s">
        <v>3410</v>
      </c>
      <c r="E3102" s="25" t="s">
        <v>53</v>
      </c>
      <c r="F3102" s="25" t="s">
        <v>54</v>
      </c>
      <c r="G3102" s="25" t="s">
        <v>104</v>
      </c>
      <c r="H3102" s="25" t="s">
        <v>56</v>
      </c>
      <c r="I3102" s="25" t="s">
        <v>56</v>
      </c>
      <c r="J3102" s="25" t="s">
        <v>576</v>
      </c>
      <c r="K3102" s="25" t="s">
        <v>65</v>
      </c>
      <c r="L3102" s="25" t="s">
        <v>1045</v>
      </c>
      <c r="M3102" s="25" t="s">
        <v>596</v>
      </c>
      <c r="N3102" s="26">
        <v>292043.75</v>
      </c>
      <c r="O3102" s="26">
        <v>305096.28999999998</v>
      </c>
      <c r="P3102" s="27">
        <v>13052.539999999979</v>
      </c>
      <c r="Q3102" s="28">
        <v>4.4693783037644118E-2</v>
      </c>
      <c r="R3102" s="29">
        <v>70837.009999999995</v>
      </c>
      <c r="S3102" s="29">
        <v>16620.3</v>
      </c>
      <c r="T3102" s="30">
        <v>-54216.709999999992</v>
      </c>
      <c r="U3102" s="31">
        <v>-0.76537264912790637</v>
      </c>
      <c r="V3102" s="26">
        <v>155894.07999999999</v>
      </c>
      <c r="W3102" s="26">
        <v>111530.3</v>
      </c>
      <c r="X3102" s="27">
        <v>-44363.779999999984</v>
      </c>
      <c r="Y3102" s="28">
        <v>-0.28457642522410082</v>
      </c>
      <c r="Z3102" s="29">
        <v>65312.66</v>
      </c>
      <c r="AA3102" s="29">
        <v>0</v>
      </c>
      <c r="AB3102" s="30">
        <v>-65312.66</v>
      </c>
      <c r="AC3102" s="32">
        <v>-1</v>
      </c>
      <c r="AD3102" s="26">
        <v>0</v>
      </c>
      <c r="AE3102" s="26">
        <v>176945.69</v>
      </c>
      <c r="AF3102" s="27">
        <v>176945.69</v>
      </c>
      <c r="AG3102" s="18"/>
      <c r="AH3102" s="34">
        <v>1223.256666</v>
      </c>
      <c r="AI3102" s="34">
        <v>4</v>
      </c>
      <c r="AJ3102" s="34">
        <v>-1219.256666</v>
      </c>
      <c r="AK3102" s="32">
        <v>-0.99673004030047119</v>
      </c>
      <c r="AL3102" s="35">
        <v>44162.041666666664</v>
      </c>
      <c r="AM3102" s="16"/>
    </row>
    <row r="3103" spans="1:39" ht="66" hidden="1" x14ac:dyDescent="0.25">
      <c r="A3103" s="25" t="s">
        <v>571</v>
      </c>
      <c r="B3103" s="25" t="s">
        <v>1043</v>
      </c>
      <c r="C3103" s="39">
        <v>633610</v>
      </c>
      <c r="D3103" s="25" t="s">
        <v>3408</v>
      </c>
      <c r="E3103" s="25" t="s">
        <v>53</v>
      </c>
      <c r="F3103" s="25" t="s">
        <v>54</v>
      </c>
      <c r="G3103" s="25" t="s">
        <v>69</v>
      </c>
      <c r="H3103" s="25" t="s">
        <v>56</v>
      </c>
      <c r="I3103" s="25" t="s">
        <v>56</v>
      </c>
      <c r="J3103" s="25" t="s">
        <v>576</v>
      </c>
      <c r="K3103" s="25" t="s">
        <v>65</v>
      </c>
      <c r="L3103" s="25" t="s">
        <v>1045</v>
      </c>
      <c r="M3103" s="25" t="s">
        <v>613</v>
      </c>
      <c r="N3103" s="26">
        <v>267170.53999999998</v>
      </c>
      <c r="O3103" s="26">
        <v>178972.81</v>
      </c>
      <c r="P3103" s="27">
        <v>-88197.729999999981</v>
      </c>
      <c r="Q3103" s="28">
        <v>-0.33011772181169374</v>
      </c>
      <c r="R3103" s="29">
        <v>73122</v>
      </c>
      <c r="S3103" s="29">
        <v>32458.720000000001</v>
      </c>
      <c r="T3103" s="30">
        <v>-40663.279999999999</v>
      </c>
      <c r="U3103" s="31">
        <v>-0.55610185717020866</v>
      </c>
      <c r="V3103" s="26">
        <v>129319.92</v>
      </c>
      <c r="W3103" s="26">
        <v>86973.58</v>
      </c>
      <c r="X3103" s="27">
        <v>-42346.34</v>
      </c>
      <c r="Y3103" s="28">
        <v>-0.32745411534433361</v>
      </c>
      <c r="Z3103" s="29">
        <v>10091.42</v>
      </c>
      <c r="AA3103" s="29">
        <v>9666.18</v>
      </c>
      <c r="AB3103" s="30">
        <v>-425.23999999999978</v>
      </c>
      <c r="AC3103" s="32">
        <v>-4.2138767388533997E-2</v>
      </c>
      <c r="AD3103" s="26">
        <v>54637.2</v>
      </c>
      <c r="AE3103" s="26">
        <v>49874.33</v>
      </c>
      <c r="AF3103" s="27">
        <v>-4762.8699999999953</v>
      </c>
      <c r="AG3103" s="33">
        <v>-8.7172658921028087E-2</v>
      </c>
      <c r="AH3103" s="34">
        <v>1125.8</v>
      </c>
      <c r="AI3103" s="34">
        <v>336</v>
      </c>
      <c r="AJ3103" s="34">
        <v>-789.8</v>
      </c>
      <c r="AK3103" s="32">
        <v>-0.70154556759637587</v>
      </c>
      <c r="AL3103" s="35">
        <v>44007.041666666664</v>
      </c>
      <c r="AM3103" s="16"/>
    </row>
    <row r="3104" spans="1:39" ht="66" hidden="1" x14ac:dyDescent="0.25">
      <c r="A3104" s="25" t="s">
        <v>571</v>
      </c>
      <c r="B3104" s="25" t="s">
        <v>1043</v>
      </c>
      <c r="C3104" s="39">
        <v>633611</v>
      </c>
      <c r="D3104" s="25" t="s">
        <v>3392</v>
      </c>
      <c r="E3104" s="25" t="s">
        <v>53</v>
      </c>
      <c r="F3104" s="25" t="s">
        <v>54</v>
      </c>
      <c r="G3104" s="25" t="s">
        <v>69</v>
      </c>
      <c r="H3104" s="25" t="s">
        <v>56</v>
      </c>
      <c r="I3104" s="25" t="s">
        <v>56</v>
      </c>
      <c r="J3104" s="25" t="s">
        <v>576</v>
      </c>
      <c r="K3104" s="25" t="s">
        <v>65</v>
      </c>
      <c r="L3104" s="25" t="s">
        <v>1045</v>
      </c>
      <c r="M3104" s="25" t="s">
        <v>2753</v>
      </c>
      <c r="N3104" s="26">
        <v>360970.61</v>
      </c>
      <c r="O3104" s="26">
        <v>261889.52</v>
      </c>
      <c r="P3104" s="27">
        <v>-99081.09</v>
      </c>
      <c r="Q3104" s="28">
        <v>-0.27448519977845287</v>
      </c>
      <c r="R3104" s="29">
        <v>90026.68</v>
      </c>
      <c r="S3104" s="29">
        <v>14756.07</v>
      </c>
      <c r="T3104" s="30">
        <v>-75270.609999999986</v>
      </c>
      <c r="U3104" s="31">
        <v>-0.83609225620671557</v>
      </c>
      <c r="V3104" s="26">
        <v>227283.91</v>
      </c>
      <c r="W3104" s="26">
        <v>158685.79999999999</v>
      </c>
      <c r="X3104" s="27">
        <v>-68598.110000000015</v>
      </c>
      <c r="Y3104" s="28">
        <v>-0.30181683340452925</v>
      </c>
      <c r="Z3104" s="29">
        <v>7836.42</v>
      </c>
      <c r="AA3104" s="29">
        <v>1216.18</v>
      </c>
      <c r="AB3104" s="30">
        <v>-6620.24</v>
      </c>
      <c r="AC3104" s="32">
        <v>-0.84480413249927899</v>
      </c>
      <c r="AD3104" s="26">
        <v>35823.599999999999</v>
      </c>
      <c r="AE3104" s="26">
        <v>87231.47</v>
      </c>
      <c r="AF3104" s="27">
        <v>51407.87</v>
      </c>
      <c r="AG3104" s="33">
        <v>1.435028026217354</v>
      </c>
      <c r="AH3104" s="34">
        <v>1051.1500000000001</v>
      </c>
      <c r="AI3104" s="34">
        <v>47</v>
      </c>
      <c r="AJ3104" s="34">
        <v>-1004.1500000000001</v>
      </c>
      <c r="AK3104" s="32">
        <v>-0.95528706654616369</v>
      </c>
      <c r="AL3104" s="35">
        <v>44168.041666666664</v>
      </c>
      <c r="AM3104" s="16"/>
    </row>
    <row r="3105" spans="1:39" ht="66" hidden="1" x14ac:dyDescent="0.25">
      <c r="A3105" s="25" t="s">
        <v>571</v>
      </c>
      <c r="B3105" s="25" t="s">
        <v>1043</v>
      </c>
      <c r="C3105" s="39">
        <v>633668</v>
      </c>
      <c r="D3105" s="25" t="s">
        <v>3409</v>
      </c>
      <c r="E3105" s="25" t="s">
        <v>53</v>
      </c>
      <c r="F3105" s="25" t="s">
        <v>54</v>
      </c>
      <c r="G3105" s="25" t="s">
        <v>74</v>
      </c>
      <c r="H3105" s="25" t="s">
        <v>83</v>
      </c>
      <c r="I3105" s="25" t="s">
        <v>56</v>
      </c>
      <c r="J3105" s="25" t="s">
        <v>586</v>
      </c>
      <c r="K3105" s="25" t="s">
        <v>65</v>
      </c>
      <c r="L3105" s="25" t="s">
        <v>1045</v>
      </c>
      <c r="M3105" s="25" t="s">
        <v>67</v>
      </c>
      <c r="N3105" s="26">
        <v>40255</v>
      </c>
      <c r="O3105" s="26">
        <v>32122.26</v>
      </c>
      <c r="P3105" s="27">
        <v>-8132.7400000000016</v>
      </c>
      <c r="Q3105" s="28">
        <v>-0.2020305552105329</v>
      </c>
      <c r="R3105" s="29">
        <v>9459.81</v>
      </c>
      <c r="S3105" s="29">
        <v>8991.5499999999993</v>
      </c>
      <c r="T3105" s="30">
        <v>-468.26000000000022</v>
      </c>
      <c r="U3105" s="31">
        <v>-4.9499937102330832E-2</v>
      </c>
      <c r="V3105" s="26">
        <v>8155.51</v>
      </c>
      <c r="W3105" s="26">
        <v>5706.92</v>
      </c>
      <c r="X3105" s="27">
        <v>-2448.59</v>
      </c>
      <c r="Y3105" s="28">
        <v>-0.30023750813866945</v>
      </c>
      <c r="Z3105" s="29">
        <v>926.28</v>
      </c>
      <c r="AA3105" s="29">
        <v>720</v>
      </c>
      <c r="AB3105" s="30">
        <v>-206.27999999999997</v>
      </c>
      <c r="AC3105" s="32">
        <v>-0.22269724057520401</v>
      </c>
      <c r="AD3105" s="26">
        <v>21713.4</v>
      </c>
      <c r="AE3105" s="26">
        <v>16703.79</v>
      </c>
      <c r="AF3105" s="27">
        <v>-5009.6100000000006</v>
      </c>
      <c r="AG3105" s="33">
        <v>-0.23071513443311506</v>
      </c>
      <c r="AH3105" s="34">
        <v>94.25</v>
      </c>
      <c r="AI3105" s="34">
        <v>123.5</v>
      </c>
      <c r="AJ3105" s="34">
        <v>29.25</v>
      </c>
      <c r="AK3105" s="32">
        <v>0.31034482758620691</v>
      </c>
      <c r="AL3105" s="35">
        <v>43838.041655092595</v>
      </c>
      <c r="AM3105" s="16"/>
    </row>
    <row r="3106" spans="1:39" ht="82.5" hidden="1" x14ac:dyDescent="0.25">
      <c r="A3106" s="25" t="s">
        <v>571</v>
      </c>
      <c r="B3106" s="25" t="s">
        <v>1040</v>
      </c>
      <c r="C3106" s="39">
        <v>633680</v>
      </c>
      <c r="D3106" s="25" t="s">
        <v>3404</v>
      </c>
      <c r="E3106" s="25" t="s">
        <v>53</v>
      </c>
      <c r="F3106" s="25" t="s">
        <v>54</v>
      </c>
      <c r="G3106" s="25" t="s">
        <v>990</v>
      </c>
      <c r="H3106" s="17"/>
      <c r="I3106" s="17"/>
      <c r="J3106" s="25" t="s">
        <v>64</v>
      </c>
      <c r="K3106" s="25" t="s">
        <v>65</v>
      </c>
      <c r="L3106" s="25" t="s">
        <v>66</v>
      </c>
      <c r="M3106" s="25" t="s">
        <v>127</v>
      </c>
      <c r="N3106" s="26">
        <v>0</v>
      </c>
      <c r="O3106" s="26">
        <v>711.62</v>
      </c>
      <c r="P3106" s="27">
        <v>711.62</v>
      </c>
      <c r="Q3106" s="18"/>
      <c r="R3106" s="29">
        <v>0</v>
      </c>
      <c r="S3106" s="29">
        <v>614.12</v>
      </c>
      <c r="T3106" s="30">
        <v>614.12</v>
      </c>
      <c r="U3106" s="19"/>
      <c r="V3106" s="26">
        <v>0</v>
      </c>
      <c r="W3106" s="26">
        <v>0</v>
      </c>
      <c r="X3106" s="27">
        <v>0</v>
      </c>
      <c r="Y3106" s="18"/>
      <c r="Z3106" s="29">
        <v>0</v>
      </c>
      <c r="AA3106" s="29">
        <v>97.5</v>
      </c>
      <c r="AB3106" s="30">
        <v>97.5</v>
      </c>
      <c r="AC3106" s="19"/>
      <c r="AD3106" s="26">
        <v>0</v>
      </c>
      <c r="AE3106" s="26">
        <v>0</v>
      </c>
      <c r="AF3106" s="27">
        <v>0</v>
      </c>
      <c r="AG3106" s="18"/>
      <c r="AH3106" s="34">
        <v>0</v>
      </c>
      <c r="AI3106" s="34">
        <v>5</v>
      </c>
      <c r="AJ3106" s="34">
        <v>5</v>
      </c>
      <c r="AK3106" s="19"/>
      <c r="AL3106" s="35">
        <v>43784.041666666664</v>
      </c>
      <c r="AM3106" s="16"/>
    </row>
    <row r="3107" spans="1:39" ht="41.25" hidden="1" x14ac:dyDescent="0.25">
      <c r="A3107" s="25" t="s">
        <v>571</v>
      </c>
      <c r="B3107" s="25" t="s">
        <v>1040</v>
      </c>
      <c r="C3107" s="39">
        <v>633681</v>
      </c>
      <c r="D3107" s="25" t="s">
        <v>3517</v>
      </c>
      <c r="E3107" s="25" t="s">
        <v>53</v>
      </c>
      <c r="F3107" s="25" t="s">
        <v>54</v>
      </c>
      <c r="G3107" s="25" t="s">
        <v>990</v>
      </c>
      <c r="H3107" s="17"/>
      <c r="I3107" s="17"/>
      <c r="J3107" s="25" t="s">
        <v>64</v>
      </c>
      <c r="K3107" s="25" t="s">
        <v>65</v>
      </c>
      <c r="L3107" s="25" t="s">
        <v>66</v>
      </c>
      <c r="M3107" s="25" t="s">
        <v>593</v>
      </c>
      <c r="N3107" s="26">
        <v>0</v>
      </c>
      <c r="O3107" s="26">
        <v>894.63</v>
      </c>
      <c r="P3107" s="27">
        <v>894.63</v>
      </c>
      <c r="Q3107" s="18"/>
      <c r="R3107" s="29">
        <v>0</v>
      </c>
      <c r="S3107" s="29">
        <v>777.63</v>
      </c>
      <c r="T3107" s="30">
        <v>777.63</v>
      </c>
      <c r="U3107" s="19"/>
      <c r="V3107" s="26">
        <v>0</v>
      </c>
      <c r="W3107" s="26">
        <v>0</v>
      </c>
      <c r="X3107" s="27">
        <v>0</v>
      </c>
      <c r="Y3107" s="18"/>
      <c r="Z3107" s="29">
        <v>0</v>
      </c>
      <c r="AA3107" s="29">
        <v>117</v>
      </c>
      <c r="AB3107" s="30">
        <v>117</v>
      </c>
      <c r="AC3107" s="19"/>
      <c r="AD3107" s="26">
        <v>0</v>
      </c>
      <c r="AE3107" s="26">
        <v>0</v>
      </c>
      <c r="AF3107" s="27">
        <v>0</v>
      </c>
      <c r="AG3107" s="18"/>
      <c r="AH3107" s="34">
        <v>0</v>
      </c>
      <c r="AI3107" s="34">
        <v>6</v>
      </c>
      <c r="AJ3107" s="34">
        <v>6</v>
      </c>
      <c r="AK3107" s="19"/>
      <c r="AL3107" s="35">
        <v>43798.041666666664</v>
      </c>
      <c r="AM3107" s="16"/>
    </row>
    <row r="3108" spans="1:39" ht="82.5" hidden="1" x14ac:dyDescent="0.25">
      <c r="A3108" s="25" t="s">
        <v>571</v>
      </c>
      <c r="B3108" s="25" t="s">
        <v>51</v>
      </c>
      <c r="C3108" s="39">
        <v>633700</v>
      </c>
      <c r="D3108" s="25" t="s">
        <v>636</v>
      </c>
      <c r="E3108" s="25" t="s">
        <v>53</v>
      </c>
      <c r="F3108" s="25" t="s">
        <v>63</v>
      </c>
      <c r="G3108" s="25" t="s">
        <v>56</v>
      </c>
      <c r="H3108" s="17"/>
      <c r="I3108" s="17"/>
      <c r="J3108" s="25" t="s">
        <v>85</v>
      </c>
      <c r="K3108" s="25" t="s">
        <v>65</v>
      </c>
      <c r="L3108" s="25" t="s">
        <v>637</v>
      </c>
      <c r="M3108" s="25" t="s">
        <v>127</v>
      </c>
      <c r="N3108" s="26">
        <v>0</v>
      </c>
      <c r="O3108" s="26">
        <v>0</v>
      </c>
      <c r="P3108" s="27">
        <v>0</v>
      </c>
      <c r="Q3108" s="18"/>
      <c r="R3108" s="29">
        <v>0</v>
      </c>
      <c r="S3108" s="29">
        <v>0</v>
      </c>
      <c r="T3108" s="30">
        <v>0</v>
      </c>
      <c r="U3108" s="19"/>
      <c r="V3108" s="26">
        <v>0</v>
      </c>
      <c r="W3108" s="26">
        <v>0</v>
      </c>
      <c r="X3108" s="27">
        <v>0</v>
      </c>
      <c r="Y3108" s="18"/>
      <c r="Z3108" s="29">
        <v>0</v>
      </c>
      <c r="AA3108" s="29">
        <v>0</v>
      </c>
      <c r="AB3108" s="30">
        <v>0</v>
      </c>
      <c r="AC3108" s="19"/>
      <c r="AD3108" s="26">
        <v>0</v>
      </c>
      <c r="AE3108" s="26">
        <v>0</v>
      </c>
      <c r="AF3108" s="27">
        <v>0</v>
      </c>
      <c r="AG3108" s="18"/>
      <c r="AH3108" s="34">
        <v>0</v>
      </c>
      <c r="AI3108" s="34">
        <v>0</v>
      </c>
      <c r="AJ3108" s="34">
        <v>0</v>
      </c>
      <c r="AK3108" s="19"/>
      <c r="AL3108" s="35">
        <v>44392.041666666664</v>
      </c>
      <c r="AM3108" s="16"/>
    </row>
    <row r="3109" spans="1:39" ht="49.5" hidden="1" x14ac:dyDescent="0.25">
      <c r="A3109" s="25" t="s">
        <v>571</v>
      </c>
      <c r="B3109" s="25" t="s">
        <v>51</v>
      </c>
      <c r="C3109" s="39">
        <v>633703</v>
      </c>
      <c r="D3109" s="25" t="s">
        <v>640</v>
      </c>
      <c r="E3109" s="25" t="s">
        <v>53</v>
      </c>
      <c r="F3109" s="25" t="s">
        <v>54</v>
      </c>
      <c r="G3109" s="25" t="s">
        <v>79</v>
      </c>
      <c r="H3109" s="25" t="s">
        <v>56</v>
      </c>
      <c r="I3109" s="25" t="s">
        <v>56</v>
      </c>
      <c r="J3109" s="25" t="s">
        <v>85</v>
      </c>
      <c r="K3109" s="25" t="s">
        <v>65</v>
      </c>
      <c r="L3109" s="25" t="s">
        <v>637</v>
      </c>
      <c r="M3109" s="25" t="s">
        <v>582</v>
      </c>
      <c r="N3109" s="26">
        <v>224485.77</v>
      </c>
      <c r="O3109" s="26">
        <v>232783.02</v>
      </c>
      <c r="P3109" s="27">
        <v>8297.25</v>
      </c>
      <c r="Q3109" s="28">
        <v>3.6961140120373777E-2</v>
      </c>
      <c r="R3109" s="29">
        <v>62628.05</v>
      </c>
      <c r="S3109" s="29">
        <v>57420.52</v>
      </c>
      <c r="T3109" s="30">
        <v>-5207.5300000000061</v>
      </c>
      <c r="U3109" s="31">
        <v>-8.3150122029985063E-2</v>
      </c>
      <c r="V3109" s="26">
        <v>22292.04</v>
      </c>
      <c r="W3109" s="26">
        <v>19304.87</v>
      </c>
      <c r="X3109" s="27">
        <v>-2987.1700000000019</v>
      </c>
      <c r="Y3109" s="28">
        <v>-0.13400164363602443</v>
      </c>
      <c r="Z3109" s="29">
        <v>7843.48</v>
      </c>
      <c r="AA3109" s="29">
        <v>9046.5</v>
      </c>
      <c r="AB3109" s="30">
        <v>1203.0200000000004</v>
      </c>
      <c r="AC3109" s="32">
        <v>0.15337834736622016</v>
      </c>
      <c r="AD3109" s="26">
        <v>131722.20000000001</v>
      </c>
      <c r="AE3109" s="26">
        <v>147011.13</v>
      </c>
      <c r="AF3109" s="27">
        <v>15288.929999999993</v>
      </c>
      <c r="AG3109" s="33">
        <v>0.11606950081307472</v>
      </c>
      <c r="AH3109" s="34">
        <v>311.92999999999995</v>
      </c>
      <c r="AI3109" s="34">
        <v>314</v>
      </c>
      <c r="AJ3109" s="34">
        <v>2.07000000000005</v>
      </c>
      <c r="AK3109" s="32">
        <v>6.6361042541597482E-3</v>
      </c>
      <c r="AL3109" s="35">
        <v>44392.041666666664</v>
      </c>
      <c r="AM3109" s="16"/>
    </row>
    <row r="3110" spans="1:39" ht="57.75" hidden="1" x14ac:dyDescent="0.25">
      <c r="A3110" s="25" t="s">
        <v>571</v>
      </c>
      <c r="B3110" s="25" t="s">
        <v>1043</v>
      </c>
      <c r="C3110" s="39">
        <v>633826</v>
      </c>
      <c r="D3110" s="25" t="s">
        <v>3394</v>
      </c>
      <c r="E3110" s="25" t="s">
        <v>53</v>
      </c>
      <c r="F3110" s="25" t="s">
        <v>54</v>
      </c>
      <c r="G3110" s="25" t="s">
        <v>74</v>
      </c>
      <c r="H3110" s="25" t="s">
        <v>75</v>
      </c>
      <c r="I3110" s="25" t="s">
        <v>56</v>
      </c>
      <c r="J3110" s="25" t="s">
        <v>586</v>
      </c>
      <c r="K3110" s="25" t="s">
        <v>65</v>
      </c>
      <c r="L3110" s="25" t="s">
        <v>1045</v>
      </c>
      <c r="M3110" s="25" t="s">
        <v>67</v>
      </c>
      <c r="N3110" s="26">
        <v>59102.75</v>
      </c>
      <c r="O3110" s="26">
        <v>48351.59</v>
      </c>
      <c r="P3110" s="27">
        <v>-10751.160000000003</v>
      </c>
      <c r="Q3110" s="28">
        <v>-0.18190625647706754</v>
      </c>
      <c r="R3110" s="29">
        <v>13845.23</v>
      </c>
      <c r="S3110" s="29">
        <v>7914.94</v>
      </c>
      <c r="T3110" s="30">
        <v>-5930.29</v>
      </c>
      <c r="U3110" s="31">
        <v>-0.42832730117159484</v>
      </c>
      <c r="V3110" s="26">
        <v>25401.42</v>
      </c>
      <c r="W3110" s="26">
        <v>26771.65</v>
      </c>
      <c r="X3110" s="27">
        <v>1370.2300000000032</v>
      </c>
      <c r="Y3110" s="28">
        <v>5.3943047278459368E-2</v>
      </c>
      <c r="Z3110" s="29">
        <v>1374.06</v>
      </c>
      <c r="AA3110" s="29">
        <v>745.5</v>
      </c>
      <c r="AB3110" s="30">
        <v>-628.55999999999995</v>
      </c>
      <c r="AC3110" s="32">
        <v>-0.45744727304484517</v>
      </c>
      <c r="AD3110" s="26">
        <v>18482.04</v>
      </c>
      <c r="AE3110" s="26">
        <v>12919.5</v>
      </c>
      <c r="AF3110" s="27">
        <v>-5562.5400000000009</v>
      </c>
      <c r="AG3110" s="33">
        <v>-0.30097002278969209</v>
      </c>
      <c r="AH3110" s="34">
        <v>153.35</v>
      </c>
      <c r="AI3110" s="34">
        <v>56.5</v>
      </c>
      <c r="AJ3110" s="34">
        <v>-96.85</v>
      </c>
      <c r="AK3110" s="32">
        <v>-0.63156178676230845</v>
      </c>
      <c r="AL3110" s="35">
        <v>43915.041655092595</v>
      </c>
      <c r="AM3110" s="16"/>
    </row>
    <row r="3111" spans="1:39" ht="82.5" hidden="1" x14ac:dyDescent="0.25">
      <c r="A3111" s="25" t="s">
        <v>571</v>
      </c>
      <c r="B3111" s="25" t="s">
        <v>1040</v>
      </c>
      <c r="C3111" s="39">
        <v>633843</v>
      </c>
      <c r="D3111" s="25" t="s">
        <v>3431</v>
      </c>
      <c r="E3111" s="25" t="s">
        <v>53</v>
      </c>
      <c r="F3111" s="25" t="s">
        <v>54</v>
      </c>
      <c r="G3111" s="25" t="s">
        <v>79</v>
      </c>
      <c r="H3111" s="17"/>
      <c r="I3111" s="17"/>
      <c r="J3111" s="25" t="s">
        <v>576</v>
      </c>
      <c r="K3111" s="25" t="s">
        <v>65</v>
      </c>
      <c r="L3111" s="25" t="s">
        <v>595</v>
      </c>
      <c r="M3111" s="25" t="s">
        <v>574</v>
      </c>
      <c r="N3111" s="26">
        <v>19056.73</v>
      </c>
      <c r="O3111" s="26">
        <v>18775.63</v>
      </c>
      <c r="P3111" s="27">
        <v>-281.09999999999854</v>
      </c>
      <c r="Q3111" s="28">
        <v>-1.4750694374113426E-2</v>
      </c>
      <c r="R3111" s="29">
        <v>10465.5</v>
      </c>
      <c r="S3111" s="29">
        <v>11565.84</v>
      </c>
      <c r="T3111" s="30">
        <v>1100.3400000000001</v>
      </c>
      <c r="U3111" s="31">
        <v>0.10513974487602122</v>
      </c>
      <c r="V3111" s="26">
        <v>5390.25</v>
      </c>
      <c r="W3111" s="26">
        <v>3019.79</v>
      </c>
      <c r="X3111" s="27">
        <v>-2370.46</v>
      </c>
      <c r="Y3111" s="28">
        <v>-0.43976809980984183</v>
      </c>
      <c r="Z3111" s="29">
        <v>3200.98</v>
      </c>
      <c r="AA3111" s="29">
        <v>3060</v>
      </c>
      <c r="AB3111" s="30">
        <v>-140.98000000000002</v>
      </c>
      <c r="AC3111" s="32">
        <v>-4.4042761904166852E-2</v>
      </c>
      <c r="AD3111" s="26">
        <v>0</v>
      </c>
      <c r="AE3111" s="26">
        <v>1130</v>
      </c>
      <c r="AF3111" s="27">
        <v>1130</v>
      </c>
      <c r="AG3111" s="18"/>
      <c r="AH3111" s="34">
        <v>145.66</v>
      </c>
      <c r="AI3111" s="34">
        <v>121</v>
      </c>
      <c r="AJ3111" s="34">
        <v>-24.659999999999997</v>
      </c>
      <c r="AK3111" s="32">
        <v>-0.16929836605794313</v>
      </c>
      <c r="AL3111" s="35">
        <v>43811.041655092595</v>
      </c>
      <c r="AM3111" s="16"/>
    </row>
    <row r="3112" spans="1:39" ht="90.75" hidden="1" x14ac:dyDescent="0.25">
      <c r="A3112" s="25" t="s">
        <v>571</v>
      </c>
      <c r="B3112" s="25" t="s">
        <v>1043</v>
      </c>
      <c r="C3112" s="39">
        <v>633869</v>
      </c>
      <c r="D3112" s="25" t="s">
        <v>3354</v>
      </c>
      <c r="E3112" s="25" t="s">
        <v>53</v>
      </c>
      <c r="F3112" s="25" t="s">
        <v>54</v>
      </c>
      <c r="G3112" s="25" t="s">
        <v>83</v>
      </c>
      <c r="H3112" s="25" t="s">
        <v>90</v>
      </c>
      <c r="I3112" s="25" t="s">
        <v>56</v>
      </c>
      <c r="J3112" s="25" t="s">
        <v>576</v>
      </c>
      <c r="K3112" s="25" t="s">
        <v>65</v>
      </c>
      <c r="L3112" s="25" t="s">
        <v>1045</v>
      </c>
      <c r="M3112" s="25" t="s">
        <v>639</v>
      </c>
      <c r="N3112" s="26">
        <v>29044.28</v>
      </c>
      <c r="O3112" s="26">
        <v>67654.55</v>
      </c>
      <c r="P3112" s="27">
        <v>38610.270000000004</v>
      </c>
      <c r="Q3112" s="28">
        <v>1.329358827280277</v>
      </c>
      <c r="R3112" s="29">
        <v>13580.92</v>
      </c>
      <c r="S3112" s="29">
        <v>26403.08</v>
      </c>
      <c r="T3112" s="30">
        <v>12822.160000000002</v>
      </c>
      <c r="U3112" s="31">
        <v>0.94413044182573802</v>
      </c>
      <c r="V3112" s="26">
        <v>11568.46</v>
      </c>
      <c r="W3112" s="26">
        <v>22868.11</v>
      </c>
      <c r="X3112" s="27">
        <v>11299.650000000001</v>
      </c>
      <c r="Y3112" s="28">
        <v>0.97676354501809248</v>
      </c>
      <c r="Z3112" s="29">
        <v>1842.9</v>
      </c>
      <c r="AA3112" s="29">
        <v>10032.26</v>
      </c>
      <c r="AB3112" s="30">
        <v>8189.3600000000006</v>
      </c>
      <c r="AC3112" s="32">
        <v>4.4437354170058061</v>
      </c>
      <c r="AD3112" s="26">
        <v>2052</v>
      </c>
      <c r="AE3112" s="26">
        <v>8351.1</v>
      </c>
      <c r="AF3112" s="27">
        <v>6299.1</v>
      </c>
      <c r="AG3112" s="33">
        <v>3.0697368421052635</v>
      </c>
      <c r="AH3112" s="34">
        <v>168.69</v>
      </c>
      <c r="AI3112" s="34">
        <v>295.5</v>
      </c>
      <c r="AJ3112" s="34">
        <v>126.81</v>
      </c>
      <c r="AK3112" s="32">
        <v>0.75173394984883513</v>
      </c>
      <c r="AL3112" s="35">
        <v>44186.041666666664</v>
      </c>
      <c r="AM3112" s="16"/>
    </row>
    <row r="3113" spans="1:39" ht="90.75" hidden="1" x14ac:dyDescent="0.25">
      <c r="A3113" s="25" t="s">
        <v>571</v>
      </c>
      <c r="B3113" s="25" t="s">
        <v>1043</v>
      </c>
      <c r="C3113" s="39">
        <v>633870</v>
      </c>
      <c r="D3113" s="25" t="s">
        <v>3422</v>
      </c>
      <c r="E3113" s="25" t="s">
        <v>53</v>
      </c>
      <c r="F3113" s="25" t="s">
        <v>54</v>
      </c>
      <c r="G3113" s="25" t="s">
        <v>90</v>
      </c>
      <c r="H3113" s="25" t="s">
        <v>56</v>
      </c>
      <c r="I3113" s="25" t="s">
        <v>56</v>
      </c>
      <c r="J3113" s="25" t="s">
        <v>576</v>
      </c>
      <c r="K3113" s="25" t="s">
        <v>65</v>
      </c>
      <c r="L3113" s="25" t="s">
        <v>1045</v>
      </c>
      <c r="M3113" s="25" t="s">
        <v>639</v>
      </c>
      <c r="N3113" s="26">
        <v>16827.45</v>
      </c>
      <c r="O3113" s="26">
        <v>21463.79</v>
      </c>
      <c r="P3113" s="27">
        <v>4636.34</v>
      </c>
      <c r="Q3113" s="28">
        <v>0.2755224350688904</v>
      </c>
      <c r="R3113" s="29">
        <v>11326.69</v>
      </c>
      <c r="S3113" s="29">
        <v>12167.3</v>
      </c>
      <c r="T3113" s="30">
        <v>840.60999999999876</v>
      </c>
      <c r="U3113" s="31">
        <v>7.4214973659559744E-2</v>
      </c>
      <c r="V3113" s="26">
        <v>2787.96</v>
      </c>
      <c r="W3113" s="26">
        <v>2388.4899999999998</v>
      </c>
      <c r="X3113" s="27">
        <v>-399.47000000000025</v>
      </c>
      <c r="Y3113" s="28">
        <v>-0.14328397824932934</v>
      </c>
      <c r="Z3113" s="29">
        <v>1308.8</v>
      </c>
      <c r="AA3113" s="29">
        <v>2612</v>
      </c>
      <c r="AB3113" s="30">
        <v>1303.2</v>
      </c>
      <c r="AC3113" s="32">
        <v>0.99572127139364308</v>
      </c>
      <c r="AD3113" s="26">
        <v>1404</v>
      </c>
      <c r="AE3113" s="26">
        <v>4296</v>
      </c>
      <c r="AF3113" s="27">
        <v>2892</v>
      </c>
      <c r="AG3113" s="33">
        <v>2.0598290598290596</v>
      </c>
      <c r="AH3113" s="34">
        <v>131.38</v>
      </c>
      <c r="AI3113" s="34">
        <v>127</v>
      </c>
      <c r="AJ3113" s="34">
        <v>-4.3799999999999955</v>
      </c>
      <c r="AK3113" s="32">
        <v>-3.3338407672400636E-2</v>
      </c>
      <c r="AL3113" s="35">
        <v>44033.041666666664</v>
      </c>
      <c r="AM3113" s="16"/>
    </row>
    <row r="3114" spans="1:39" ht="49.5" hidden="1" x14ac:dyDescent="0.25">
      <c r="A3114" s="25" t="s">
        <v>571</v>
      </c>
      <c r="B3114" s="25" t="s">
        <v>1043</v>
      </c>
      <c r="C3114" s="39">
        <v>633871</v>
      </c>
      <c r="D3114" s="25" t="s">
        <v>3432</v>
      </c>
      <c r="E3114" s="25" t="s">
        <v>53</v>
      </c>
      <c r="F3114" s="25" t="s">
        <v>63</v>
      </c>
      <c r="G3114" s="25" t="s">
        <v>56</v>
      </c>
      <c r="H3114" s="17"/>
      <c r="I3114" s="17"/>
      <c r="J3114" s="25" t="s">
        <v>576</v>
      </c>
      <c r="K3114" s="25" t="s">
        <v>65</v>
      </c>
      <c r="L3114" s="25" t="s">
        <v>1045</v>
      </c>
      <c r="M3114" s="25" t="s">
        <v>127</v>
      </c>
      <c r="N3114" s="26">
        <v>0</v>
      </c>
      <c r="O3114" s="26">
        <v>0</v>
      </c>
      <c r="P3114" s="27">
        <v>0</v>
      </c>
      <c r="Q3114" s="18"/>
      <c r="R3114" s="29">
        <v>0</v>
      </c>
      <c r="S3114" s="29">
        <v>0</v>
      </c>
      <c r="T3114" s="30">
        <v>0</v>
      </c>
      <c r="U3114" s="19"/>
      <c r="V3114" s="26">
        <v>0</v>
      </c>
      <c r="W3114" s="26">
        <v>0</v>
      </c>
      <c r="X3114" s="27">
        <v>0</v>
      </c>
      <c r="Y3114" s="18"/>
      <c r="Z3114" s="29">
        <v>0</v>
      </c>
      <c r="AA3114" s="29">
        <v>0</v>
      </c>
      <c r="AB3114" s="30">
        <v>0</v>
      </c>
      <c r="AC3114" s="19"/>
      <c r="AD3114" s="26">
        <v>0</v>
      </c>
      <c r="AE3114" s="26">
        <v>0</v>
      </c>
      <c r="AF3114" s="27">
        <v>0</v>
      </c>
      <c r="AG3114" s="18"/>
      <c r="AH3114" s="34">
        <v>0</v>
      </c>
      <c r="AI3114" s="34">
        <v>0</v>
      </c>
      <c r="AJ3114" s="34">
        <v>0</v>
      </c>
      <c r="AK3114" s="19"/>
      <c r="AL3114" s="35">
        <v>43788.041655092595</v>
      </c>
      <c r="AM3114" s="16"/>
    </row>
    <row r="3115" spans="1:39" ht="49.5" hidden="1" x14ac:dyDescent="0.25">
      <c r="A3115" s="25" t="s">
        <v>571</v>
      </c>
      <c r="B3115" s="25" t="s">
        <v>1043</v>
      </c>
      <c r="C3115" s="39">
        <v>633885</v>
      </c>
      <c r="D3115" s="25" t="s">
        <v>3331</v>
      </c>
      <c r="E3115" s="25" t="s">
        <v>53</v>
      </c>
      <c r="F3115" s="25" t="s">
        <v>54</v>
      </c>
      <c r="G3115" s="25" t="s">
        <v>74</v>
      </c>
      <c r="H3115" s="25" t="s">
        <v>75</v>
      </c>
      <c r="I3115" s="25" t="s">
        <v>56</v>
      </c>
      <c r="J3115" s="25" t="s">
        <v>586</v>
      </c>
      <c r="K3115" s="25" t="s">
        <v>65</v>
      </c>
      <c r="L3115" s="25" t="s">
        <v>1045</v>
      </c>
      <c r="M3115" s="25" t="s">
        <v>2753</v>
      </c>
      <c r="N3115" s="26">
        <v>68426.2</v>
      </c>
      <c r="O3115" s="26">
        <v>51226.29</v>
      </c>
      <c r="P3115" s="27">
        <v>-17199.909999999996</v>
      </c>
      <c r="Q3115" s="28">
        <v>-0.25136438966360836</v>
      </c>
      <c r="R3115" s="29">
        <v>19961.169999999998</v>
      </c>
      <c r="S3115" s="29">
        <v>13135.62</v>
      </c>
      <c r="T3115" s="30">
        <v>-6825.5499999999975</v>
      </c>
      <c r="U3115" s="31">
        <v>-0.3419413791876928</v>
      </c>
      <c r="V3115" s="26">
        <v>24957.29</v>
      </c>
      <c r="W3115" s="26">
        <v>24403.119999999999</v>
      </c>
      <c r="X3115" s="27">
        <v>-554.17000000000189</v>
      </c>
      <c r="Y3115" s="28">
        <v>-2.2204734568536964E-2</v>
      </c>
      <c r="Z3115" s="29">
        <v>1832.14</v>
      </c>
      <c r="AA3115" s="29">
        <v>1438.5</v>
      </c>
      <c r="AB3115" s="30">
        <v>-393.6400000000001</v>
      </c>
      <c r="AC3115" s="32">
        <v>-0.21485257676815095</v>
      </c>
      <c r="AD3115" s="26">
        <v>21675.599999999999</v>
      </c>
      <c r="AE3115" s="26">
        <v>12249.05</v>
      </c>
      <c r="AF3115" s="27">
        <v>-9426.5499999999993</v>
      </c>
      <c r="AG3115" s="33">
        <v>-0.43489222905017622</v>
      </c>
      <c r="AH3115" s="34">
        <v>203.39999999999998</v>
      </c>
      <c r="AI3115" s="34">
        <v>102.5</v>
      </c>
      <c r="AJ3115" s="34">
        <v>-100.89999999999998</v>
      </c>
      <c r="AK3115" s="32">
        <v>-0.49606686332350042</v>
      </c>
      <c r="AL3115" s="35">
        <v>44158.041666666664</v>
      </c>
      <c r="AM3115" s="16"/>
    </row>
    <row r="3116" spans="1:39" ht="82.5" hidden="1" x14ac:dyDescent="0.25">
      <c r="A3116" s="25" t="s">
        <v>571</v>
      </c>
      <c r="B3116" s="25" t="s">
        <v>1043</v>
      </c>
      <c r="C3116" s="39">
        <v>633943</v>
      </c>
      <c r="D3116" s="25" t="s">
        <v>3070</v>
      </c>
      <c r="E3116" s="25" t="s">
        <v>53</v>
      </c>
      <c r="F3116" s="25" t="s">
        <v>63</v>
      </c>
      <c r="G3116" s="25" t="s">
        <v>56</v>
      </c>
      <c r="H3116" s="17"/>
      <c r="I3116" s="17"/>
      <c r="J3116" s="25" t="s">
        <v>145</v>
      </c>
      <c r="K3116" s="25" t="s">
        <v>65</v>
      </c>
      <c r="L3116" s="25" t="s">
        <v>1045</v>
      </c>
      <c r="M3116" s="25" t="s">
        <v>127</v>
      </c>
      <c r="N3116" s="26">
        <v>0</v>
      </c>
      <c r="O3116" s="26">
        <v>0</v>
      </c>
      <c r="P3116" s="27">
        <v>0</v>
      </c>
      <c r="Q3116" s="18"/>
      <c r="R3116" s="29">
        <v>0</v>
      </c>
      <c r="S3116" s="29">
        <v>0</v>
      </c>
      <c r="T3116" s="30">
        <v>0</v>
      </c>
      <c r="U3116" s="19"/>
      <c r="V3116" s="26">
        <v>0</v>
      </c>
      <c r="W3116" s="26">
        <v>0</v>
      </c>
      <c r="X3116" s="27">
        <v>0</v>
      </c>
      <c r="Y3116" s="18"/>
      <c r="Z3116" s="29">
        <v>0</v>
      </c>
      <c r="AA3116" s="29">
        <v>0</v>
      </c>
      <c r="AB3116" s="30">
        <v>0</v>
      </c>
      <c r="AC3116" s="19"/>
      <c r="AD3116" s="26">
        <v>0</v>
      </c>
      <c r="AE3116" s="26">
        <v>0</v>
      </c>
      <c r="AF3116" s="27">
        <v>0</v>
      </c>
      <c r="AG3116" s="18"/>
      <c r="AH3116" s="34">
        <v>0</v>
      </c>
      <c r="AI3116" s="34">
        <v>2</v>
      </c>
      <c r="AJ3116" s="34">
        <v>2</v>
      </c>
      <c r="AK3116" s="19"/>
      <c r="AL3116" s="35">
        <v>43888.041655092595</v>
      </c>
      <c r="AM3116" s="16"/>
    </row>
    <row r="3117" spans="1:39" ht="74.25" hidden="1" x14ac:dyDescent="0.25">
      <c r="A3117" s="25" t="s">
        <v>571</v>
      </c>
      <c r="B3117" s="25" t="s">
        <v>1043</v>
      </c>
      <c r="C3117" s="39">
        <v>633950</v>
      </c>
      <c r="D3117" s="25" t="s">
        <v>3071</v>
      </c>
      <c r="E3117" s="25" t="s">
        <v>53</v>
      </c>
      <c r="F3117" s="25" t="s">
        <v>54</v>
      </c>
      <c r="G3117" s="25" t="s">
        <v>75</v>
      </c>
      <c r="H3117" s="25" t="s">
        <v>56</v>
      </c>
      <c r="I3117" s="25" t="s">
        <v>56</v>
      </c>
      <c r="J3117" s="25" t="s">
        <v>145</v>
      </c>
      <c r="K3117" s="25" t="s">
        <v>65</v>
      </c>
      <c r="L3117" s="25" t="s">
        <v>1045</v>
      </c>
      <c r="M3117" s="25" t="s">
        <v>574</v>
      </c>
      <c r="N3117" s="26">
        <v>34798.980000000003</v>
      </c>
      <c r="O3117" s="26">
        <v>18323.95</v>
      </c>
      <c r="P3117" s="27">
        <v>-16475.030000000002</v>
      </c>
      <c r="Q3117" s="28">
        <v>-0.47343427882081601</v>
      </c>
      <c r="R3117" s="29">
        <v>18719.07</v>
      </c>
      <c r="S3117" s="29">
        <v>9163.9500000000007</v>
      </c>
      <c r="T3117" s="30">
        <v>-9555.119999999999</v>
      </c>
      <c r="U3117" s="31">
        <v>-0.51044843573959597</v>
      </c>
      <c r="V3117" s="26">
        <v>6523.09</v>
      </c>
      <c r="W3117" s="26">
        <v>4011.65</v>
      </c>
      <c r="X3117" s="27">
        <v>-2511.44</v>
      </c>
      <c r="Y3117" s="28">
        <v>-0.38500771873452611</v>
      </c>
      <c r="Z3117" s="29">
        <v>3304.7</v>
      </c>
      <c r="AA3117" s="29">
        <v>2819.3</v>
      </c>
      <c r="AB3117" s="30">
        <v>-485.39999999999964</v>
      </c>
      <c r="AC3117" s="32">
        <v>-0.146881713922595</v>
      </c>
      <c r="AD3117" s="26">
        <v>6252.12</v>
      </c>
      <c r="AE3117" s="26">
        <v>2329.0500000000002</v>
      </c>
      <c r="AF3117" s="27">
        <v>-3923.0699999999997</v>
      </c>
      <c r="AG3117" s="33">
        <v>-0.62747835934051166</v>
      </c>
      <c r="AH3117" s="34">
        <v>205.46</v>
      </c>
      <c r="AI3117" s="34">
        <v>77</v>
      </c>
      <c r="AJ3117" s="34">
        <v>-128.46</v>
      </c>
      <c r="AK3117" s="32">
        <v>-0.62523118855251636</v>
      </c>
      <c r="AL3117" s="35">
        <v>43888.041655092595</v>
      </c>
      <c r="AM3117" s="16"/>
    </row>
    <row r="3118" spans="1:39" ht="66" hidden="1" x14ac:dyDescent="0.25">
      <c r="A3118" s="25" t="s">
        <v>571</v>
      </c>
      <c r="B3118" s="25" t="s">
        <v>1043</v>
      </c>
      <c r="C3118" s="39">
        <v>633952</v>
      </c>
      <c r="D3118" s="25" t="s">
        <v>3419</v>
      </c>
      <c r="E3118" s="25" t="s">
        <v>171</v>
      </c>
      <c r="F3118" s="25" t="s">
        <v>54</v>
      </c>
      <c r="G3118" s="25" t="s">
        <v>69</v>
      </c>
      <c r="H3118" s="25" t="s">
        <v>56</v>
      </c>
      <c r="I3118" s="25" t="s">
        <v>56</v>
      </c>
      <c r="J3118" s="25" t="s">
        <v>1881</v>
      </c>
      <c r="K3118" s="25" t="s">
        <v>65</v>
      </c>
      <c r="L3118" s="25" t="s">
        <v>1045</v>
      </c>
      <c r="M3118" s="25" t="s">
        <v>67</v>
      </c>
      <c r="N3118" s="26">
        <v>87096.93</v>
      </c>
      <c r="O3118" s="26">
        <v>556290.41</v>
      </c>
      <c r="P3118" s="27">
        <v>469193.48000000004</v>
      </c>
      <c r="Q3118" s="28">
        <v>5.3870266150597965</v>
      </c>
      <c r="R3118" s="29">
        <v>16609.990000000002</v>
      </c>
      <c r="S3118" s="29">
        <v>496067.22</v>
      </c>
      <c r="T3118" s="30">
        <v>479457.23</v>
      </c>
      <c r="U3118" s="31">
        <v>28.865594139430545</v>
      </c>
      <c r="V3118" s="26">
        <v>40473.440000000002</v>
      </c>
      <c r="W3118" s="26">
        <v>39482.160000000003</v>
      </c>
      <c r="X3118" s="27">
        <v>-991.27999999999884</v>
      </c>
      <c r="Y3118" s="28">
        <v>-2.4492111369826701E-2</v>
      </c>
      <c r="Z3118" s="29">
        <v>1374.06</v>
      </c>
      <c r="AA3118" s="29">
        <v>1975.67</v>
      </c>
      <c r="AB3118" s="30">
        <v>601.61000000000013</v>
      </c>
      <c r="AC3118" s="32">
        <v>0.4378338646056214</v>
      </c>
      <c r="AD3118" s="26">
        <v>28639.439999999999</v>
      </c>
      <c r="AE3118" s="26">
        <v>18765.36</v>
      </c>
      <c r="AF3118" s="27">
        <v>-9874.0799999999981</v>
      </c>
      <c r="AG3118" s="33">
        <v>-0.34477210448248985</v>
      </c>
      <c r="AH3118" s="34">
        <v>158.35</v>
      </c>
      <c r="AI3118" s="34">
        <v>135</v>
      </c>
      <c r="AJ3118" s="34">
        <v>-23.349999999999994</v>
      </c>
      <c r="AK3118" s="32">
        <v>-0.14745816229870537</v>
      </c>
      <c r="AL3118" s="35">
        <v>43887.041655092595</v>
      </c>
      <c r="AM3118" s="16"/>
    </row>
    <row r="3119" spans="1:39" ht="74.25" hidden="1" x14ac:dyDescent="0.25">
      <c r="A3119" s="25" t="s">
        <v>571</v>
      </c>
      <c r="B3119" s="25" t="s">
        <v>1136</v>
      </c>
      <c r="C3119" s="39">
        <v>633955</v>
      </c>
      <c r="D3119" s="25" t="s">
        <v>5591</v>
      </c>
      <c r="E3119" s="25" t="s">
        <v>53</v>
      </c>
      <c r="F3119" s="25" t="s">
        <v>63</v>
      </c>
      <c r="G3119" s="25" t="s">
        <v>56</v>
      </c>
      <c r="H3119" s="17"/>
      <c r="I3119" s="17"/>
      <c r="J3119" s="25" t="s">
        <v>70</v>
      </c>
      <c r="K3119" s="25" t="s">
        <v>65</v>
      </c>
      <c r="L3119" s="25" t="s">
        <v>71</v>
      </c>
      <c r="M3119" s="25" t="s">
        <v>127</v>
      </c>
      <c r="N3119" s="26">
        <v>0</v>
      </c>
      <c r="O3119" s="26">
        <v>0</v>
      </c>
      <c r="P3119" s="27">
        <v>0</v>
      </c>
      <c r="Q3119" s="18"/>
      <c r="R3119" s="29">
        <v>0</v>
      </c>
      <c r="S3119" s="29">
        <v>0</v>
      </c>
      <c r="T3119" s="30">
        <v>0</v>
      </c>
      <c r="U3119" s="19"/>
      <c r="V3119" s="26">
        <v>0</v>
      </c>
      <c r="W3119" s="26">
        <v>0</v>
      </c>
      <c r="X3119" s="27">
        <v>0</v>
      </c>
      <c r="Y3119" s="18"/>
      <c r="Z3119" s="29">
        <v>0</v>
      </c>
      <c r="AA3119" s="29">
        <v>0</v>
      </c>
      <c r="AB3119" s="30">
        <v>0</v>
      </c>
      <c r="AC3119" s="19"/>
      <c r="AD3119" s="26">
        <v>0</v>
      </c>
      <c r="AE3119" s="26">
        <v>0</v>
      </c>
      <c r="AF3119" s="27">
        <v>0</v>
      </c>
      <c r="AG3119" s="18"/>
      <c r="AH3119" s="34">
        <v>0</v>
      </c>
      <c r="AI3119" s="34">
        <v>0</v>
      </c>
      <c r="AJ3119" s="34">
        <v>0</v>
      </c>
      <c r="AK3119" s="19"/>
      <c r="AL3119" s="35">
        <v>44132.041666666664</v>
      </c>
      <c r="AM3119" s="16"/>
    </row>
    <row r="3120" spans="1:39" ht="74.25" hidden="1" x14ac:dyDescent="0.25">
      <c r="A3120" s="25" t="s">
        <v>571</v>
      </c>
      <c r="B3120" s="25" t="s">
        <v>1043</v>
      </c>
      <c r="C3120" s="39">
        <v>633975</v>
      </c>
      <c r="D3120" s="25" t="s">
        <v>3430</v>
      </c>
      <c r="E3120" s="25" t="s">
        <v>53</v>
      </c>
      <c r="F3120" s="25" t="s">
        <v>63</v>
      </c>
      <c r="G3120" s="25" t="s">
        <v>56</v>
      </c>
      <c r="H3120" s="17"/>
      <c r="I3120" s="17"/>
      <c r="J3120" s="25" t="s">
        <v>57</v>
      </c>
      <c r="K3120" s="25" t="s">
        <v>58</v>
      </c>
      <c r="L3120" s="25" t="s">
        <v>1045</v>
      </c>
      <c r="M3120" s="25" t="s">
        <v>127</v>
      </c>
      <c r="N3120" s="26">
        <v>0</v>
      </c>
      <c r="O3120" s="26">
        <v>0</v>
      </c>
      <c r="P3120" s="27">
        <v>0</v>
      </c>
      <c r="Q3120" s="18"/>
      <c r="R3120" s="29">
        <v>0</v>
      </c>
      <c r="S3120" s="29">
        <v>0</v>
      </c>
      <c r="T3120" s="30">
        <v>0</v>
      </c>
      <c r="U3120" s="19"/>
      <c r="V3120" s="26">
        <v>0</v>
      </c>
      <c r="W3120" s="26">
        <v>0</v>
      </c>
      <c r="X3120" s="27">
        <v>0</v>
      </c>
      <c r="Y3120" s="18"/>
      <c r="Z3120" s="29">
        <v>0</v>
      </c>
      <c r="AA3120" s="29">
        <v>0</v>
      </c>
      <c r="AB3120" s="30">
        <v>0</v>
      </c>
      <c r="AC3120" s="19"/>
      <c r="AD3120" s="26">
        <v>0</v>
      </c>
      <c r="AE3120" s="26">
        <v>0</v>
      </c>
      <c r="AF3120" s="27">
        <v>0</v>
      </c>
      <c r="AG3120" s="18"/>
      <c r="AH3120" s="34">
        <v>0</v>
      </c>
      <c r="AI3120" s="34">
        <v>0</v>
      </c>
      <c r="AJ3120" s="34">
        <v>0</v>
      </c>
      <c r="AK3120" s="19"/>
      <c r="AL3120" s="35">
        <v>43872.041655092595</v>
      </c>
      <c r="AM3120" s="16"/>
    </row>
    <row r="3121" spans="1:39" ht="74.25" hidden="1" x14ac:dyDescent="0.25">
      <c r="A3121" s="25" t="s">
        <v>571</v>
      </c>
      <c r="B3121" s="25" t="s">
        <v>1043</v>
      </c>
      <c r="C3121" s="39">
        <v>633979</v>
      </c>
      <c r="D3121" s="25" t="s">
        <v>3350</v>
      </c>
      <c r="E3121" s="25" t="s">
        <v>53</v>
      </c>
      <c r="F3121" s="25" t="s">
        <v>54</v>
      </c>
      <c r="G3121" s="25" t="s">
        <v>79</v>
      </c>
      <c r="H3121" s="25" t="s">
        <v>56</v>
      </c>
      <c r="I3121" s="25" t="s">
        <v>56</v>
      </c>
      <c r="J3121" s="25" t="s">
        <v>586</v>
      </c>
      <c r="K3121" s="25" t="s">
        <v>65</v>
      </c>
      <c r="L3121" s="25" t="s">
        <v>1045</v>
      </c>
      <c r="M3121" s="25" t="s">
        <v>67</v>
      </c>
      <c r="N3121" s="26">
        <v>53753.19</v>
      </c>
      <c r="O3121" s="26">
        <v>53634.75</v>
      </c>
      <c r="P3121" s="27">
        <v>-118.44000000000233</v>
      </c>
      <c r="Q3121" s="28">
        <v>-2.2034041142488907E-3</v>
      </c>
      <c r="R3121" s="29">
        <v>14085.24</v>
      </c>
      <c r="S3121" s="29">
        <v>11915.24</v>
      </c>
      <c r="T3121" s="30">
        <v>-2170</v>
      </c>
      <c r="U3121" s="31">
        <v>-0.15406198261442475</v>
      </c>
      <c r="V3121" s="26">
        <v>23852.97</v>
      </c>
      <c r="W3121" s="26">
        <v>22033.89</v>
      </c>
      <c r="X3121" s="27">
        <v>-1819.0800000000017</v>
      </c>
      <c r="Y3121" s="28">
        <v>-7.6262201310780237E-2</v>
      </c>
      <c r="Z3121" s="29">
        <v>1223.0999999999999</v>
      </c>
      <c r="AA3121" s="29">
        <v>1110</v>
      </c>
      <c r="AB3121" s="30">
        <v>-113.09999999999991</v>
      </c>
      <c r="AC3121" s="32">
        <v>-9.2469953397105648E-2</v>
      </c>
      <c r="AD3121" s="26">
        <v>14591.88</v>
      </c>
      <c r="AE3121" s="26">
        <v>18575.62</v>
      </c>
      <c r="AF3121" s="27">
        <v>3983.74</v>
      </c>
      <c r="AG3121" s="33">
        <v>0.27301074296115374</v>
      </c>
      <c r="AH3121" s="34">
        <v>147.80000000000001</v>
      </c>
      <c r="AI3121" s="34">
        <v>119</v>
      </c>
      <c r="AJ3121" s="34">
        <v>-28.800000000000011</v>
      </c>
      <c r="AK3121" s="32">
        <v>-0.19485791610284173</v>
      </c>
      <c r="AL3121" s="35">
        <v>43872.041655092595</v>
      </c>
      <c r="AM3121" s="16"/>
    </row>
    <row r="3122" spans="1:39" ht="74.25" hidden="1" x14ac:dyDescent="0.25">
      <c r="A3122" s="25" t="s">
        <v>571</v>
      </c>
      <c r="B3122" s="25" t="s">
        <v>1043</v>
      </c>
      <c r="C3122" s="39">
        <v>633982</v>
      </c>
      <c r="D3122" s="25" t="s">
        <v>3328</v>
      </c>
      <c r="E3122" s="25" t="s">
        <v>53</v>
      </c>
      <c r="F3122" s="25" t="s">
        <v>63</v>
      </c>
      <c r="G3122" s="25" t="s">
        <v>56</v>
      </c>
      <c r="H3122" s="17"/>
      <c r="I3122" s="17"/>
      <c r="J3122" s="25" t="s">
        <v>586</v>
      </c>
      <c r="K3122" s="25" t="s">
        <v>65</v>
      </c>
      <c r="L3122" s="25" t="s">
        <v>1045</v>
      </c>
      <c r="M3122" s="25" t="s">
        <v>127</v>
      </c>
      <c r="N3122" s="26">
        <v>0</v>
      </c>
      <c r="O3122" s="26">
        <v>0</v>
      </c>
      <c r="P3122" s="27">
        <v>0</v>
      </c>
      <c r="Q3122" s="18"/>
      <c r="R3122" s="29">
        <v>0</v>
      </c>
      <c r="S3122" s="29">
        <v>0</v>
      </c>
      <c r="T3122" s="30">
        <v>0</v>
      </c>
      <c r="U3122" s="19"/>
      <c r="V3122" s="26">
        <v>0</v>
      </c>
      <c r="W3122" s="26">
        <v>0</v>
      </c>
      <c r="X3122" s="27">
        <v>0</v>
      </c>
      <c r="Y3122" s="18"/>
      <c r="Z3122" s="29">
        <v>0</v>
      </c>
      <c r="AA3122" s="29">
        <v>0</v>
      </c>
      <c r="AB3122" s="30">
        <v>0</v>
      </c>
      <c r="AC3122" s="19"/>
      <c r="AD3122" s="26">
        <v>0</v>
      </c>
      <c r="AE3122" s="26">
        <v>0</v>
      </c>
      <c r="AF3122" s="27">
        <v>0</v>
      </c>
      <c r="AG3122" s="18"/>
      <c r="AH3122" s="34">
        <v>0</v>
      </c>
      <c r="AI3122" s="34">
        <v>0</v>
      </c>
      <c r="AJ3122" s="34">
        <v>0</v>
      </c>
      <c r="AK3122" s="19"/>
      <c r="AL3122" s="35">
        <v>44249.041666666664</v>
      </c>
      <c r="AM3122" s="16"/>
    </row>
    <row r="3123" spans="1:39" ht="66" hidden="1" x14ac:dyDescent="0.25">
      <c r="A3123" s="25" t="s">
        <v>571</v>
      </c>
      <c r="B3123" s="25" t="s">
        <v>1043</v>
      </c>
      <c r="C3123" s="39">
        <v>633993</v>
      </c>
      <c r="D3123" s="25" t="s">
        <v>3468</v>
      </c>
      <c r="E3123" s="25" t="s">
        <v>53</v>
      </c>
      <c r="F3123" s="25" t="s">
        <v>54</v>
      </c>
      <c r="G3123" s="25" t="s">
        <v>75</v>
      </c>
      <c r="H3123" s="25" t="s">
        <v>56</v>
      </c>
      <c r="I3123" s="25" t="s">
        <v>56</v>
      </c>
      <c r="J3123" s="25" t="s">
        <v>64</v>
      </c>
      <c r="K3123" s="25" t="s">
        <v>65</v>
      </c>
      <c r="L3123" s="25" t="s">
        <v>1045</v>
      </c>
      <c r="M3123" s="25" t="s">
        <v>574</v>
      </c>
      <c r="N3123" s="26">
        <v>7784.84</v>
      </c>
      <c r="O3123" s="26">
        <v>6714.49</v>
      </c>
      <c r="P3123" s="27">
        <v>-1070.3500000000004</v>
      </c>
      <c r="Q3123" s="28">
        <v>-0.1374915862111489</v>
      </c>
      <c r="R3123" s="29">
        <v>3137.93</v>
      </c>
      <c r="S3123" s="29">
        <v>1180.6300000000001</v>
      </c>
      <c r="T3123" s="30">
        <v>-1957.2999999999997</v>
      </c>
      <c r="U3123" s="31">
        <v>-0.62375515068851117</v>
      </c>
      <c r="V3123" s="26">
        <v>249.71</v>
      </c>
      <c r="W3123" s="26">
        <v>0</v>
      </c>
      <c r="X3123" s="27">
        <v>-249.71</v>
      </c>
      <c r="Y3123" s="28">
        <v>-1</v>
      </c>
      <c r="Z3123" s="29">
        <v>217.6</v>
      </c>
      <c r="AA3123" s="29">
        <v>0</v>
      </c>
      <c r="AB3123" s="30">
        <v>-217.6</v>
      </c>
      <c r="AC3123" s="32">
        <v>-1</v>
      </c>
      <c r="AD3123" s="26">
        <v>4179.6000000000004</v>
      </c>
      <c r="AE3123" s="26">
        <v>5533.86</v>
      </c>
      <c r="AF3123" s="27">
        <v>1354.2599999999993</v>
      </c>
      <c r="AG3123" s="33">
        <v>0.32401665231122578</v>
      </c>
      <c r="AH3123" s="34">
        <v>21.060000000000002</v>
      </c>
      <c r="AI3123" s="34">
        <v>1.5</v>
      </c>
      <c r="AJ3123" s="34">
        <v>-19.560000000000002</v>
      </c>
      <c r="AK3123" s="32">
        <v>-0.92877492877492873</v>
      </c>
      <c r="AL3123" s="35">
        <v>43874.041655092595</v>
      </c>
      <c r="AM3123" s="16"/>
    </row>
    <row r="3124" spans="1:39" ht="57.75" hidden="1" x14ac:dyDescent="0.25">
      <c r="A3124" s="25" t="s">
        <v>571</v>
      </c>
      <c r="B3124" s="25" t="s">
        <v>1043</v>
      </c>
      <c r="C3124" s="39">
        <v>634040</v>
      </c>
      <c r="D3124" s="25" t="s">
        <v>3417</v>
      </c>
      <c r="E3124" s="25" t="s">
        <v>53</v>
      </c>
      <c r="F3124" s="25" t="s">
        <v>63</v>
      </c>
      <c r="G3124" s="25" t="s">
        <v>56</v>
      </c>
      <c r="H3124" s="17"/>
      <c r="I3124" s="17"/>
      <c r="J3124" s="25" t="s">
        <v>576</v>
      </c>
      <c r="K3124" s="25" t="s">
        <v>65</v>
      </c>
      <c r="L3124" s="25" t="s">
        <v>1045</v>
      </c>
      <c r="M3124" s="25" t="s">
        <v>127</v>
      </c>
      <c r="N3124" s="26">
        <v>0</v>
      </c>
      <c r="O3124" s="26">
        <v>0</v>
      </c>
      <c r="P3124" s="27">
        <v>0</v>
      </c>
      <c r="Q3124" s="18"/>
      <c r="R3124" s="29">
        <v>0</v>
      </c>
      <c r="S3124" s="29">
        <v>0</v>
      </c>
      <c r="T3124" s="30">
        <v>0</v>
      </c>
      <c r="U3124" s="19"/>
      <c r="V3124" s="26">
        <v>0</v>
      </c>
      <c r="W3124" s="26">
        <v>0</v>
      </c>
      <c r="X3124" s="27">
        <v>0</v>
      </c>
      <c r="Y3124" s="18"/>
      <c r="Z3124" s="29">
        <v>0</v>
      </c>
      <c r="AA3124" s="29">
        <v>0</v>
      </c>
      <c r="AB3124" s="30">
        <v>0</v>
      </c>
      <c r="AC3124" s="19"/>
      <c r="AD3124" s="26">
        <v>0</v>
      </c>
      <c r="AE3124" s="26">
        <v>0</v>
      </c>
      <c r="AF3124" s="27">
        <v>0</v>
      </c>
      <c r="AG3124" s="18"/>
      <c r="AH3124" s="34">
        <v>0</v>
      </c>
      <c r="AI3124" s="34">
        <v>0</v>
      </c>
      <c r="AJ3124" s="34">
        <v>0</v>
      </c>
      <c r="AK3124" s="19"/>
      <c r="AL3124" s="35">
        <v>44279.041666666664</v>
      </c>
      <c r="AM3124" s="16"/>
    </row>
    <row r="3125" spans="1:39" ht="33" hidden="1" x14ac:dyDescent="0.25">
      <c r="A3125" s="25" t="s">
        <v>571</v>
      </c>
      <c r="B3125" s="25" t="s">
        <v>1043</v>
      </c>
      <c r="C3125" s="39">
        <v>634047</v>
      </c>
      <c r="D3125" s="25" t="s">
        <v>3252</v>
      </c>
      <c r="E3125" s="25" t="s">
        <v>53</v>
      </c>
      <c r="F3125" s="25" t="s">
        <v>54</v>
      </c>
      <c r="G3125" s="25" t="s">
        <v>74</v>
      </c>
      <c r="H3125" s="25" t="s">
        <v>75</v>
      </c>
      <c r="I3125" s="25" t="s">
        <v>56</v>
      </c>
      <c r="J3125" s="25" t="s">
        <v>586</v>
      </c>
      <c r="K3125" s="25" t="s">
        <v>65</v>
      </c>
      <c r="L3125" s="25" t="s">
        <v>1045</v>
      </c>
      <c r="M3125" s="25" t="s">
        <v>2753</v>
      </c>
      <c r="N3125" s="26">
        <v>56424.53</v>
      </c>
      <c r="O3125" s="26">
        <v>41063.519999999997</v>
      </c>
      <c r="P3125" s="27">
        <v>-15361.010000000002</v>
      </c>
      <c r="Q3125" s="28">
        <v>-0.27223992827233123</v>
      </c>
      <c r="R3125" s="29">
        <v>16137.41</v>
      </c>
      <c r="S3125" s="29">
        <v>8017.96</v>
      </c>
      <c r="T3125" s="30">
        <v>-8119.45</v>
      </c>
      <c r="U3125" s="31">
        <v>-0.50314455665438262</v>
      </c>
      <c r="V3125" s="26">
        <v>31668.21</v>
      </c>
      <c r="W3125" s="26">
        <v>30728.98</v>
      </c>
      <c r="X3125" s="27">
        <v>-939.22999999999956</v>
      </c>
      <c r="Y3125" s="28">
        <v>-2.9658449277682557E-2</v>
      </c>
      <c r="Z3125" s="29">
        <v>1998.51</v>
      </c>
      <c r="AA3125" s="29">
        <v>2316.58</v>
      </c>
      <c r="AB3125" s="30">
        <v>318.06999999999994</v>
      </c>
      <c r="AC3125" s="32">
        <v>0.15915356940920983</v>
      </c>
      <c r="AD3125" s="26">
        <v>6620.4</v>
      </c>
      <c r="AE3125" s="26">
        <v>0</v>
      </c>
      <c r="AF3125" s="27">
        <v>-6620.4</v>
      </c>
      <c r="AG3125" s="33">
        <v>-1</v>
      </c>
      <c r="AH3125" s="34">
        <v>165</v>
      </c>
      <c r="AI3125" s="34">
        <v>69</v>
      </c>
      <c r="AJ3125" s="34">
        <v>-96</v>
      </c>
      <c r="AK3125" s="32">
        <v>-0.58181818181818179</v>
      </c>
      <c r="AL3125" s="35">
        <v>44134.041666666664</v>
      </c>
      <c r="AM3125" s="16"/>
    </row>
    <row r="3126" spans="1:39" ht="41.25" hidden="1" x14ac:dyDescent="0.25">
      <c r="A3126" s="25" t="s">
        <v>571</v>
      </c>
      <c r="B3126" s="25" t="s">
        <v>51</v>
      </c>
      <c r="C3126" s="39">
        <v>634066</v>
      </c>
      <c r="D3126" s="25" t="s">
        <v>601</v>
      </c>
      <c r="E3126" s="25" t="s">
        <v>53</v>
      </c>
      <c r="F3126" s="25" t="s">
        <v>54</v>
      </c>
      <c r="G3126" s="25" t="s">
        <v>79</v>
      </c>
      <c r="H3126" s="25" t="s">
        <v>56</v>
      </c>
      <c r="I3126" s="25" t="s">
        <v>56</v>
      </c>
      <c r="J3126" s="25" t="s">
        <v>145</v>
      </c>
      <c r="K3126" s="25" t="s">
        <v>65</v>
      </c>
      <c r="L3126" s="25" t="s">
        <v>146</v>
      </c>
      <c r="M3126" s="25" t="s">
        <v>596</v>
      </c>
      <c r="N3126" s="26">
        <v>533866.15</v>
      </c>
      <c r="O3126" s="26">
        <v>521003.67</v>
      </c>
      <c r="P3126" s="27">
        <v>-12862.48000000004</v>
      </c>
      <c r="Q3126" s="28">
        <v>-2.4093080259911664E-2</v>
      </c>
      <c r="R3126" s="29">
        <v>67506.960000000006</v>
      </c>
      <c r="S3126" s="29">
        <v>68733.41</v>
      </c>
      <c r="T3126" s="30">
        <v>1226.4499999999971</v>
      </c>
      <c r="U3126" s="31">
        <v>1.8167756332087788E-2</v>
      </c>
      <c r="V3126" s="26">
        <v>130429.07</v>
      </c>
      <c r="W3126" s="26">
        <v>132066.75</v>
      </c>
      <c r="X3126" s="27">
        <v>1637.679999999993</v>
      </c>
      <c r="Y3126" s="28">
        <v>1.2556096581843241E-2</v>
      </c>
      <c r="Z3126" s="29">
        <v>662.12</v>
      </c>
      <c r="AA3126" s="29">
        <v>3809.5</v>
      </c>
      <c r="AB3126" s="30">
        <v>3147.38</v>
      </c>
      <c r="AC3126" s="32">
        <v>4.7534887935721626</v>
      </c>
      <c r="AD3126" s="26">
        <v>335268</v>
      </c>
      <c r="AE3126" s="26">
        <v>316394.01</v>
      </c>
      <c r="AF3126" s="27">
        <v>-18873.989999999991</v>
      </c>
      <c r="AG3126" s="33">
        <v>-5.6295232470739795E-2</v>
      </c>
      <c r="AH3126" s="34">
        <v>20.060000000000002</v>
      </c>
      <c r="AI3126" s="34">
        <v>117</v>
      </c>
      <c r="AJ3126" s="34">
        <v>96.94</v>
      </c>
      <c r="AK3126" s="32">
        <v>4.8325024925224325</v>
      </c>
      <c r="AL3126" s="35">
        <v>44533.041666666664</v>
      </c>
      <c r="AM3126" s="16"/>
    </row>
    <row r="3127" spans="1:39" ht="107.25" hidden="1" x14ac:dyDescent="0.25">
      <c r="A3127" s="25" t="s">
        <v>571</v>
      </c>
      <c r="B3127" s="25" t="s">
        <v>1043</v>
      </c>
      <c r="C3127" s="39">
        <v>634080</v>
      </c>
      <c r="D3127" s="25" t="s">
        <v>3253</v>
      </c>
      <c r="E3127" s="25" t="s">
        <v>53</v>
      </c>
      <c r="F3127" s="25" t="s">
        <v>54</v>
      </c>
      <c r="G3127" s="25" t="s">
        <v>75</v>
      </c>
      <c r="H3127" s="25" t="s">
        <v>56</v>
      </c>
      <c r="I3127" s="25" t="s">
        <v>56</v>
      </c>
      <c r="J3127" s="25" t="s">
        <v>576</v>
      </c>
      <c r="K3127" s="25" t="s">
        <v>65</v>
      </c>
      <c r="L3127" s="25" t="s">
        <v>1045</v>
      </c>
      <c r="M3127" s="25" t="s">
        <v>639</v>
      </c>
      <c r="N3127" s="26">
        <v>37097.26</v>
      </c>
      <c r="O3127" s="26">
        <v>13764.47</v>
      </c>
      <c r="P3127" s="27">
        <v>-23332.79</v>
      </c>
      <c r="Q3127" s="28">
        <v>-0.62896262419380833</v>
      </c>
      <c r="R3127" s="29">
        <v>20842.259999999998</v>
      </c>
      <c r="S3127" s="29">
        <v>6121.53</v>
      </c>
      <c r="T3127" s="30">
        <v>-14720.73</v>
      </c>
      <c r="U3127" s="31">
        <v>-0.70629240782909342</v>
      </c>
      <c r="V3127" s="26">
        <v>5341.5</v>
      </c>
      <c r="W3127" s="26">
        <v>5502.94</v>
      </c>
      <c r="X3127" s="27">
        <v>161.4399999999996</v>
      </c>
      <c r="Y3127" s="28">
        <v>3.0223719928858861E-2</v>
      </c>
      <c r="Z3127" s="29">
        <v>1787.5</v>
      </c>
      <c r="AA3127" s="29">
        <v>2140</v>
      </c>
      <c r="AB3127" s="30">
        <v>352.5</v>
      </c>
      <c r="AC3127" s="32">
        <v>0.19720279720279721</v>
      </c>
      <c r="AD3127" s="26">
        <v>9126</v>
      </c>
      <c r="AE3127" s="26">
        <v>0</v>
      </c>
      <c r="AF3127" s="27">
        <v>-9126</v>
      </c>
      <c r="AG3127" s="33">
        <v>-1</v>
      </c>
      <c r="AH3127" s="34">
        <v>237.74</v>
      </c>
      <c r="AI3127" s="34">
        <v>72</v>
      </c>
      <c r="AJ3127" s="34">
        <v>-165.74</v>
      </c>
      <c r="AK3127" s="32">
        <v>-0.69714814503238831</v>
      </c>
      <c r="AL3127" s="35">
        <v>44057.041666666664</v>
      </c>
      <c r="AM3127" s="16"/>
    </row>
    <row r="3128" spans="1:39" ht="90.75" hidden="1" x14ac:dyDescent="0.25">
      <c r="A3128" s="25" t="s">
        <v>571</v>
      </c>
      <c r="B3128" s="25" t="s">
        <v>1043</v>
      </c>
      <c r="C3128" s="39">
        <v>634081</v>
      </c>
      <c r="D3128" s="25" t="s">
        <v>3325</v>
      </c>
      <c r="E3128" s="25" t="s">
        <v>53</v>
      </c>
      <c r="F3128" s="25" t="s">
        <v>54</v>
      </c>
      <c r="G3128" s="25" t="s">
        <v>75</v>
      </c>
      <c r="H3128" s="25" t="s">
        <v>56</v>
      </c>
      <c r="I3128" s="25" t="s">
        <v>56</v>
      </c>
      <c r="J3128" s="25" t="s">
        <v>576</v>
      </c>
      <c r="K3128" s="25" t="s">
        <v>65</v>
      </c>
      <c r="L3128" s="25" t="s">
        <v>1045</v>
      </c>
      <c r="M3128" s="25" t="s">
        <v>639</v>
      </c>
      <c r="N3128" s="26">
        <v>44003.5</v>
      </c>
      <c r="O3128" s="26">
        <v>29767.09</v>
      </c>
      <c r="P3128" s="27">
        <v>-14236.41</v>
      </c>
      <c r="Q3128" s="28">
        <v>-0.3235290374629291</v>
      </c>
      <c r="R3128" s="29">
        <v>27090.76</v>
      </c>
      <c r="S3128" s="29">
        <v>13741.05</v>
      </c>
      <c r="T3128" s="30">
        <v>-13349.71</v>
      </c>
      <c r="U3128" s="31">
        <v>-0.49277724212978891</v>
      </c>
      <c r="V3128" s="26">
        <v>5835.58</v>
      </c>
      <c r="W3128" s="26">
        <v>4523.3100000000004</v>
      </c>
      <c r="X3128" s="27">
        <v>-1312.2699999999995</v>
      </c>
      <c r="Y3128" s="28">
        <v>-0.22487396282803074</v>
      </c>
      <c r="Z3128" s="29">
        <v>2413.4</v>
      </c>
      <c r="AA3128" s="29">
        <v>4070.73</v>
      </c>
      <c r="AB3128" s="30">
        <v>1657.33</v>
      </c>
      <c r="AC3128" s="32">
        <v>0.68671998011104662</v>
      </c>
      <c r="AD3128" s="26">
        <v>8663.76</v>
      </c>
      <c r="AE3128" s="26">
        <v>7432</v>
      </c>
      <c r="AF3128" s="27">
        <v>-1231.7600000000002</v>
      </c>
      <c r="AG3128" s="33">
        <v>-0.14217383676371462</v>
      </c>
      <c r="AH3128" s="34">
        <v>313.99</v>
      </c>
      <c r="AI3128" s="34">
        <v>150</v>
      </c>
      <c r="AJ3128" s="34">
        <v>-163.99</v>
      </c>
      <c r="AK3128" s="32">
        <v>-0.5222777795471194</v>
      </c>
      <c r="AL3128" s="35">
        <v>44118.041666666664</v>
      </c>
      <c r="AM3128" s="16"/>
    </row>
    <row r="3129" spans="1:39" ht="66" hidden="1" x14ac:dyDescent="0.25">
      <c r="A3129" s="25" t="s">
        <v>571</v>
      </c>
      <c r="B3129" s="25" t="s">
        <v>1136</v>
      </c>
      <c r="C3129" s="39">
        <v>634107</v>
      </c>
      <c r="D3129" s="25" t="s">
        <v>5115</v>
      </c>
      <c r="E3129" s="25" t="s">
        <v>53</v>
      </c>
      <c r="F3129" s="25" t="s">
        <v>63</v>
      </c>
      <c r="G3129" s="25" t="s">
        <v>56</v>
      </c>
      <c r="H3129" s="17"/>
      <c r="I3129" s="17"/>
      <c r="J3129" s="25" t="s">
        <v>1881</v>
      </c>
      <c r="K3129" s="25" t="s">
        <v>65</v>
      </c>
      <c r="L3129" s="25" t="s">
        <v>587</v>
      </c>
      <c r="M3129" s="25" t="s">
        <v>127</v>
      </c>
      <c r="N3129" s="26">
        <v>85305.11</v>
      </c>
      <c r="O3129" s="26">
        <v>0</v>
      </c>
      <c r="P3129" s="27">
        <v>-85305.11</v>
      </c>
      <c r="Q3129" s="28">
        <v>-1</v>
      </c>
      <c r="R3129" s="29">
        <v>13509.83</v>
      </c>
      <c r="S3129" s="29">
        <v>0</v>
      </c>
      <c r="T3129" s="30">
        <v>-13509.83</v>
      </c>
      <c r="U3129" s="31">
        <v>-1</v>
      </c>
      <c r="V3129" s="26">
        <v>42418.1</v>
      </c>
      <c r="W3129" s="26">
        <v>0</v>
      </c>
      <c r="X3129" s="27">
        <v>-42418.1</v>
      </c>
      <c r="Y3129" s="28">
        <v>-1</v>
      </c>
      <c r="Z3129" s="29">
        <v>1191.3399999999999</v>
      </c>
      <c r="AA3129" s="29">
        <v>0</v>
      </c>
      <c r="AB3129" s="30">
        <v>-1191.3399999999999</v>
      </c>
      <c r="AC3129" s="32">
        <v>-1</v>
      </c>
      <c r="AD3129" s="26">
        <v>28185.84</v>
      </c>
      <c r="AE3129" s="26">
        <v>0</v>
      </c>
      <c r="AF3129" s="27">
        <v>-28185.84</v>
      </c>
      <c r="AG3129" s="33">
        <v>-1</v>
      </c>
      <c r="AH3129" s="34">
        <v>148.65</v>
      </c>
      <c r="AI3129" s="34">
        <v>2</v>
      </c>
      <c r="AJ3129" s="34">
        <v>-146.65</v>
      </c>
      <c r="AK3129" s="32">
        <v>-0.98654557685839217</v>
      </c>
      <c r="AL3129" s="35">
        <v>44425.041666666664</v>
      </c>
      <c r="AM3129" s="16"/>
    </row>
    <row r="3130" spans="1:39" ht="57.75" hidden="1" x14ac:dyDescent="0.25">
      <c r="A3130" s="25" t="s">
        <v>571</v>
      </c>
      <c r="B3130" s="25" t="s">
        <v>51</v>
      </c>
      <c r="C3130" s="39">
        <v>634124</v>
      </c>
      <c r="D3130" s="25" t="s">
        <v>646</v>
      </c>
      <c r="E3130" s="25" t="s">
        <v>53</v>
      </c>
      <c r="F3130" s="25" t="s">
        <v>54</v>
      </c>
      <c r="G3130" s="25" t="s">
        <v>74</v>
      </c>
      <c r="H3130" s="25" t="s">
        <v>56</v>
      </c>
      <c r="I3130" s="25" t="s">
        <v>56</v>
      </c>
      <c r="J3130" s="25" t="s">
        <v>1881</v>
      </c>
      <c r="K3130" s="25" t="s">
        <v>65</v>
      </c>
      <c r="L3130" s="25" t="s">
        <v>587</v>
      </c>
      <c r="M3130" s="25" t="s">
        <v>582</v>
      </c>
      <c r="N3130" s="26">
        <v>75325.570000000007</v>
      </c>
      <c r="O3130" s="26">
        <v>64544.26</v>
      </c>
      <c r="P3130" s="27">
        <v>-10781.310000000005</v>
      </c>
      <c r="Q3130" s="28">
        <v>-0.14312948444996837</v>
      </c>
      <c r="R3130" s="29">
        <v>16766.36</v>
      </c>
      <c r="S3130" s="29">
        <v>14114.63</v>
      </c>
      <c r="T3130" s="30">
        <v>-2651.7300000000014</v>
      </c>
      <c r="U3130" s="31">
        <v>-0.15815776352171856</v>
      </c>
      <c r="V3130" s="26">
        <v>37871.25</v>
      </c>
      <c r="W3130" s="26">
        <v>40328.47</v>
      </c>
      <c r="X3130" s="27">
        <v>2457.2200000000012</v>
      </c>
      <c r="Y3130" s="28">
        <v>6.4883519820444296E-2</v>
      </c>
      <c r="Z3130" s="29">
        <v>2051.48</v>
      </c>
      <c r="AA3130" s="29">
        <v>3742</v>
      </c>
      <c r="AB3130" s="30">
        <v>1690.52</v>
      </c>
      <c r="AC3130" s="32">
        <v>0.82404897927350007</v>
      </c>
      <c r="AD3130" s="26">
        <v>18636.48</v>
      </c>
      <c r="AE3130" s="26">
        <v>6359.16</v>
      </c>
      <c r="AF3130" s="27">
        <v>-12277.32</v>
      </c>
      <c r="AG3130" s="33">
        <v>-0.65877891103899444</v>
      </c>
      <c r="AH3130" s="34">
        <v>208.99</v>
      </c>
      <c r="AI3130" s="34">
        <v>125</v>
      </c>
      <c r="AJ3130" s="34">
        <v>-83.990000000000009</v>
      </c>
      <c r="AK3130" s="32">
        <v>-0.40188525766783101</v>
      </c>
      <c r="AL3130" s="35">
        <v>44425.041666666664</v>
      </c>
      <c r="AM3130" s="16"/>
    </row>
    <row r="3131" spans="1:39" ht="57.75" hidden="1" x14ac:dyDescent="0.25">
      <c r="A3131" s="25" t="s">
        <v>571</v>
      </c>
      <c r="B3131" s="25" t="s">
        <v>1043</v>
      </c>
      <c r="C3131" s="39">
        <v>634139</v>
      </c>
      <c r="D3131" s="25" t="s">
        <v>3418</v>
      </c>
      <c r="E3131" s="25" t="s">
        <v>53</v>
      </c>
      <c r="F3131" s="25" t="s">
        <v>54</v>
      </c>
      <c r="G3131" s="25" t="s">
        <v>104</v>
      </c>
      <c r="H3131" s="25" t="s">
        <v>56</v>
      </c>
      <c r="I3131" s="25" t="s">
        <v>56</v>
      </c>
      <c r="J3131" s="25" t="s">
        <v>576</v>
      </c>
      <c r="K3131" s="25" t="s">
        <v>65</v>
      </c>
      <c r="L3131" s="25" t="s">
        <v>1045</v>
      </c>
      <c r="M3131" s="25" t="s">
        <v>596</v>
      </c>
      <c r="N3131" s="26">
        <v>245896.33</v>
      </c>
      <c r="O3131" s="26">
        <v>398020.47</v>
      </c>
      <c r="P3131" s="27">
        <v>152124.13999999998</v>
      </c>
      <c r="Q3131" s="28">
        <v>0.61865152684466662</v>
      </c>
      <c r="R3131" s="29">
        <v>123117.87</v>
      </c>
      <c r="S3131" s="29">
        <v>41164.050000000003</v>
      </c>
      <c r="T3131" s="30">
        <v>-81953.819999999992</v>
      </c>
      <c r="U3131" s="31">
        <v>-0.66565332879784223</v>
      </c>
      <c r="V3131" s="26">
        <v>51253.89</v>
      </c>
      <c r="W3131" s="26">
        <v>113724.6</v>
      </c>
      <c r="X3131" s="27">
        <v>62470.710000000006</v>
      </c>
      <c r="Y3131" s="28">
        <v>1.2188481693779731</v>
      </c>
      <c r="Z3131" s="29">
        <v>29760.97</v>
      </c>
      <c r="AA3131" s="29">
        <v>857.3</v>
      </c>
      <c r="AB3131" s="30">
        <v>-28903.670000000002</v>
      </c>
      <c r="AC3131" s="32">
        <v>-0.97119381525534954</v>
      </c>
      <c r="AD3131" s="26">
        <v>41763.599999999999</v>
      </c>
      <c r="AE3131" s="26">
        <v>242274.52</v>
      </c>
      <c r="AF3131" s="27">
        <v>200510.91999999998</v>
      </c>
      <c r="AG3131" s="33">
        <v>4.8010928176689749</v>
      </c>
      <c r="AH3131" s="34">
        <v>2012.67</v>
      </c>
      <c r="AI3131" s="34">
        <v>245</v>
      </c>
      <c r="AJ3131" s="34">
        <v>-1767.67</v>
      </c>
      <c r="AK3131" s="32">
        <v>-0.87827115225049313</v>
      </c>
      <c r="AL3131" s="35">
        <v>44189.041666666664</v>
      </c>
      <c r="AM3131" s="16"/>
    </row>
    <row r="3132" spans="1:39" ht="74.25" hidden="1" x14ac:dyDescent="0.25">
      <c r="A3132" s="25" t="s">
        <v>571</v>
      </c>
      <c r="B3132" s="25" t="s">
        <v>51</v>
      </c>
      <c r="C3132" s="39">
        <v>634156</v>
      </c>
      <c r="D3132" s="25" t="s">
        <v>645</v>
      </c>
      <c r="E3132" s="25" t="s">
        <v>53</v>
      </c>
      <c r="F3132" s="25" t="s">
        <v>54</v>
      </c>
      <c r="G3132" s="25" t="s">
        <v>912</v>
      </c>
      <c r="H3132" s="25" t="s">
        <v>56</v>
      </c>
      <c r="I3132" s="25" t="s">
        <v>56</v>
      </c>
      <c r="J3132" s="25" t="s">
        <v>145</v>
      </c>
      <c r="K3132" s="25" t="s">
        <v>65</v>
      </c>
      <c r="L3132" s="25" t="s">
        <v>146</v>
      </c>
      <c r="M3132" s="25" t="s">
        <v>639</v>
      </c>
      <c r="N3132" s="26">
        <v>4462892.9800000004</v>
      </c>
      <c r="O3132" s="26">
        <v>1524432.15</v>
      </c>
      <c r="P3132" s="27">
        <v>-2938460.8300000005</v>
      </c>
      <c r="Q3132" s="28">
        <v>-0.65842063503839621</v>
      </c>
      <c r="R3132" s="29">
        <v>1285631.45</v>
      </c>
      <c r="S3132" s="29">
        <v>393181.14</v>
      </c>
      <c r="T3132" s="30">
        <v>-892450.30999999994</v>
      </c>
      <c r="U3132" s="31">
        <v>-0.69417274289610753</v>
      </c>
      <c r="V3132" s="26">
        <v>1060825.3899999999</v>
      </c>
      <c r="W3132" s="26">
        <v>551492.05000000005</v>
      </c>
      <c r="X3132" s="27">
        <v>-509333.33999999985</v>
      </c>
      <c r="Y3132" s="28">
        <v>-0.48012928876070726</v>
      </c>
      <c r="Z3132" s="29">
        <v>330418.53999999998</v>
      </c>
      <c r="AA3132" s="29">
        <v>140849.75</v>
      </c>
      <c r="AB3132" s="30">
        <v>-189568.78999999998</v>
      </c>
      <c r="AC3132" s="32">
        <v>-0.57372322388447083</v>
      </c>
      <c r="AD3132" s="26">
        <v>1786017.6</v>
      </c>
      <c r="AE3132" s="26">
        <v>438909.21</v>
      </c>
      <c r="AF3132" s="27">
        <v>-1347108.3900000001</v>
      </c>
      <c r="AG3132" s="33">
        <v>-0.75425258407307971</v>
      </c>
      <c r="AH3132" s="34">
        <v>8148.7000000000007</v>
      </c>
      <c r="AI3132" s="34">
        <v>4251.5</v>
      </c>
      <c r="AJ3132" s="34">
        <v>-3897.2000000000007</v>
      </c>
      <c r="AK3132" s="32">
        <v>-0.47826033600451612</v>
      </c>
      <c r="AL3132" s="35">
        <v>44439.041666666664</v>
      </c>
      <c r="AM3132" s="16"/>
    </row>
    <row r="3133" spans="1:39" ht="74.25" hidden="1" x14ac:dyDescent="0.25">
      <c r="A3133" s="25" t="s">
        <v>571</v>
      </c>
      <c r="B3133" s="25" t="s">
        <v>51</v>
      </c>
      <c r="C3133" s="39">
        <v>634344</v>
      </c>
      <c r="D3133" s="25" t="s">
        <v>647</v>
      </c>
      <c r="E3133" s="25" t="s">
        <v>53</v>
      </c>
      <c r="F3133" s="25" t="s">
        <v>54</v>
      </c>
      <c r="G3133" s="25" t="s">
        <v>104</v>
      </c>
      <c r="H3133" s="25" t="s">
        <v>56</v>
      </c>
      <c r="I3133" s="25" t="s">
        <v>56</v>
      </c>
      <c r="J3133" s="25" t="s">
        <v>576</v>
      </c>
      <c r="K3133" s="25" t="s">
        <v>58</v>
      </c>
      <c r="L3133" s="25" t="s">
        <v>595</v>
      </c>
      <c r="M3133" s="25" t="s">
        <v>596</v>
      </c>
      <c r="N3133" s="26">
        <v>1001729.31</v>
      </c>
      <c r="O3133" s="26">
        <v>1042939.15</v>
      </c>
      <c r="P3133" s="27">
        <v>41209.839999999967</v>
      </c>
      <c r="Q3133" s="28">
        <v>4.1138698437405176E-2</v>
      </c>
      <c r="R3133" s="29">
        <v>-26316.94</v>
      </c>
      <c r="S3133" s="29">
        <v>59534.83</v>
      </c>
      <c r="T3133" s="30">
        <v>85851.77</v>
      </c>
      <c r="U3133" s="31">
        <v>-3.2622246355389346</v>
      </c>
      <c r="V3133" s="26">
        <v>417861</v>
      </c>
      <c r="W3133" s="26">
        <v>371284.13</v>
      </c>
      <c r="X3133" s="27">
        <v>-46576.869999999995</v>
      </c>
      <c r="Y3133" s="28">
        <v>-0.11146498476766196</v>
      </c>
      <c r="Z3133" s="29">
        <v>29252.71</v>
      </c>
      <c r="AA3133" s="29">
        <v>0</v>
      </c>
      <c r="AB3133" s="30">
        <v>-29252.71</v>
      </c>
      <c r="AC3133" s="32">
        <v>-1</v>
      </c>
      <c r="AD3133" s="26">
        <v>580932.54</v>
      </c>
      <c r="AE3133" s="26">
        <v>612120.18999999994</v>
      </c>
      <c r="AF3133" s="27">
        <v>31187.649999999907</v>
      </c>
      <c r="AG3133" s="33">
        <v>5.3685493327676061E-2</v>
      </c>
      <c r="AH3133" s="34">
        <v>111.74000000000001</v>
      </c>
      <c r="AI3133" s="34">
        <v>126</v>
      </c>
      <c r="AJ3133" s="34">
        <v>14.259999999999991</v>
      </c>
      <c r="AK3133" s="32">
        <v>0.12761768390907455</v>
      </c>
      <c r="AL3133" s="35">
        <v>44282.041666666664</v>
      </c>
      <c r="AM3133" s="16"/>
    </row>
    <row r="3134" spans="1:39" ht="57.75" hidden="1" x14ac:dyDescent="0.25">
      <c r="A3134" s="25" t="s">
        <v>571</v>
      </c>
      <c r="B3134" s="25" t="s">
        <v>1040</v>
      </c>
      <c r="C3134" s="39">
        <v>634364</v>
      </c>
      <c r="D3134" s="25" t="s">
        <v>3206</v>
      </c>
      <c r="E3134" s="25" t="s">
        <v>53</v>
      </c>
      <c r="F3134" s="25" t="s">
        <v>54</v>
      </c>
      <c r="G3134" s="25" t="s">
        <v>90</v>
      </c>
      <c r="H3134" s="17"/>
      <c r="I3134" s="17"/>
      <c r="J3134" s="25" t="s">
        <v>576</v>
      </c>
      <c r="K3134" s="25" t="s">
        <v>65</v>
      </c>
      <c r="L3134" s="25" t="s">
        <v>577</v>
      </c>
      <c r="M3134" s="25" t="s">
        <v>574</v>
      </c>
      <c r="N3134" s="26">
        <v>28955.31</v>
      </c>
      <c r="O3134" s="26">
        <v>42606.29</v>
      </c>
      <c r="P3134" s="27">
        <v>13650.98</v>
      </c>
      <c r="Q3134" s="28">
        <v>0.47144996893488617</v>
      </c>
      <c r="R3134" s="29">
        <v>18041.03</v>
      </c>
      <c r="S3134" s="29">
        <v>27594.44</v>
      </c>
      <c r="T3134" s="30">
        <v>9553.41</v>
      </c>
      <c r="U3134" s="31">
        <v>0.52953794766706785</v>
      </c>
      <c r="V3134" s="26">
        <v>2864.74</v>
      </c>
      <c r="W3134" s="26">
        <v>0</v>
      </c>
      <c r="X3134" s="27">
        <v>-2864.74</v>
      </c>
      <c r="Y3134" s="28">
        <v>-1</v>
      </c>
      <c r="Z3134" s="29">
        <v>8049.54</v>
      </c>
      <c r="AA3134" s="29">
        <v>5745</v>
      </c>
      <c r="AB3134" s="30">
        <v>-2304.54</v>
      </c>
      <c r="AC3134" s="32">
        <v>-0.28629462056216876</v>
      </c>
      <c r="AD3134" s="26">
        <v>0</v>
      </c>
      <c r="AE3134" s="26">
        <v>9266.85</v>
      </c>
      <c r="AF3134" s="27">
        <v>9266.85</v>
      </c>
      <c r="AG3134" s="18"/>
      <c r="AH3134" s="34">
        <v>298.85000000000002</v>
      </c>
      <c r="AI3134" s="34">
        <v>255</v>
      </c>
      <c r="AJ3134" s="34">
        <v>-43.850000000000023</v>
      </c>
      <c r="AK3134" s="32">
        <v>-0.14672912832524684</v>
      </c>
      <c r="AL3134" s="35">
        <v>43814.041655092595</v>
      </c>
      <c r="AM3134" s="16"/>
    </row>
    <row r="3135" spans="1:39" ht="57.75" hidden="1" x14ac:dyDescent="0.25">
      <c r="A3135" s="25" t="s">
        <v>571</v>
      </c>
      <c r="B3135" s="25" t="s">
        <v>1043</v>
      </c>
      <c r="C3135" s="39">
        <v>634378</v>
      </c>
      <c r="D3135" s="25" t="s">
        <v>3207</v>
      </c>
      <c r="E3135" s="25" t="s">
        <v>53</v>
      </c>
      <c r="F3135" s="25" t="s">
        <v>54</v>
      </c>
      <c r="G3135" s="25" t="s">
        <v>74</v>
      </c>
      <c r="H3135" s="25" t="s">
        <v>56</v>
      </c>
      <c r="I3135" s="25" t="s">
        <v>56</v>
      </c>
      <c r="J3135" s="25" t="s">
        <v>576</v>
      </c>
      <c r="K3135" s="25" t="s">
        <v>65</v>
      </c>
      <c r="L3135" s="25" t="s">
        <v>1045</v>
      </c>
      <c r="M3135" s="25" t="s">
        <v>613</v>
      </c>
      <c r="N3135" s="26">
        <v>440108.38</v>
      </c>
      <c r="O3135" s="26">
        <v>91977.67</v>
      </c>
      <c r="P3135" s="27">
        <v>-348130.71</v>
      </c>
      <c r="Q3135" s="28">
        <v>-0.79101131862110874</v>
      </c>
      <c r="R3135" s="29">
        <v>30021.22</v>
      </c>
      <c r="S3135" s="29">
        <v>14532.21</v>
      </c>
      <c r="T3135" s="30">
        <v>-15489.010000000002</v>
      </c>
      <c r="U3135" s="31">
        <v>-0.51593539503058172</v>
      </c>
      <c r="V3135" s="26">
        <v>66432.960000000006</v>
      </c>
      <c r="W3135" s="26">
        <v>68529.929999999993</v>
      </c>
      <c r="X3135" s="27">
        <v>2096.9699999999866</v>
      </c>
      <c r="Y3135" s="28">
        <v>3.1565204982586755E-2</v>
      </c>
      <c r="Z3135" s="29">
        <v>3114</v>
      </c>
      <c r="AA3135" s="29">
        <v>2453.94</v>
      </c>
      <c r="AB3135" s="30">
        <v>-660.06</v>
      </c>
      <c r="AC3135" s="32">
        <v>-0.21196531791907514</v>
      </c>
      <c r="AD3135" s="26">
        <v>340540.2</v>
      </c>
      <c r="AE3135" s="26">
        <v>6461.59</v>
      </c>
      <c r="AF3135" s="27">
        <v>-334078.61</v>
      </c>
      <c r="AG3135" s="33">
        <v>-0.98102547070801027</v>
      </c>
      <c r="AH3135" s="34">
        <v>390</v>
      </c>
      <c r="AI3135" s="34">
        <v>160</v>
      </c>
      <c r="AJ3135" s="34">
        <v>-230</v>
      </c>
      <c r="AK3135" s="32">
        <v>-0.58974358974358976</v>
      </c>
      <c r="AL3135" s="35">
        <v>44181.041666666664</v>
      </c>
      <c r="AM3135" s="16"/>
    </row>
    <row r="3136" spans="1:39" ht="57.75" hidden="1" x14ac:dyDescent="0.25">
      <c r="A3136" s="25" t="s">
        <v>571</v>
      </c>
      <c r="B3136" s="25" t="s">
        <v>1043</v>
      </c>
      <c r="C3136" s="39">
        <v>634389</v>
      </c>
      <c r="D3136" s="25" t="s">
        <v>3420</v>
      </c>
      <c r="E3136" s="25" t="s">
        <v>53</v>
      </c>
      <c r="F3136" s="25" t="s">
        <v>54</v>
      </c>
      <c r="G3136" s="25" t="s">
        <v>75</v>
      </c>
      <c r="H3136" s="25" t="s">
        <v>56</v>
      </c>
      <c r="I3136" s="25" t="s">
        <v>56</v>
      </c>
      <c r="J3136" s="25" t="s">
        <v>576</v>
      </c>
      <c r="K3136" s="25" t="s">
        <v>65</v>
      </c>
      <c r="L3136" s="25" t="s">
        <v>1045</v>
      </c>
      <c r="M3136" s="25" t="s">
        <v>639</v>
      </c>
      <c r="N3136" s="26">
        <v>47864.28</v>
      </c>
      <c r="O3136" s="26">
        <v>40593.769999999997</v>
      </c>
      <c r="P3136" s="27">
        <v>-7270.510000000002</v>
      </c>
      <c r="Q3136" s="28">
        <v>-0.15189845120411302</v>
      </c>
      <c r="R3136" s="29">
        <v>26934.71</v>
      </c>
      <c r="S3136" s="29">
        <v>19224.89</v>
      </c>
      <c r="T3136" s="30">
        <v>-7709.82</v>
      </c>
      <c r="U3136" s="31">
        <v>-0.28624106218333145</v>
      </c>
      <c r="V3136" s="26">
        <v>12403.33</v>
      </c>
      <c r="W3136" s="26">
        <v>9095.92</v>
      </c>
      <c r="X3136" s="27">
        <v>-3307.41</v>
      </c>
      <c r="Y3136" s="28">
        <v>-0.26665500313222334</v>
      </c>
      <c r="Z3136" s="29">
        <v>2853</v>
      </c>
      <c r="AA3136" s="29">
        <v>7358.96</v>
      </c>
      <c r="AB3136" s="30">
        <v>4505.96</v>
      </c>
      <c r="AC3136" s="32">
        <v>1.5793760953382405</v>
      </c>
      <c r="AD3136" s="26">
        <v>5673.24</v>
      </c>
      <c r="AE3136" s="26">
        <v>4914</v>
      </c>
      <c r="AF3136" s="27">
        <v>-759.23999999999978</v>
      </c>
      <c r="AG3136" s="33">
        <v>-0.13382828859699217</v>
      </c>
      <c r="AH3136" s="34">
        <v>350.01</v>
      </c>
      <c r="AI3136" s="34">
        <v>217.01</v>
      </c>
      <c r="AJ3136" s="34">
        <v>-133</v>
      </c>
      <c r="AK3136" s="32">
        <v>-0.37998914316733806</v>
      </c>
      <c r="AL3136" s="35">
        <v>44181.041666666664</v>
      </c>
      <c r="AM3136" s="16"/>
    </row>
    <row r="3137" spans="1:39" ht="57.75" hidden="1" x14ac:dyDescent="0.25">
      <c r="A3137" s="25" t="s">
        <v>571</v>
      </c>
      <c r="B3137" s="25" t="s">
        <v>1043</v>
      </c>
      <c r="C3137" s="39">
        <v>634390</v>
      </c>
      <c r="D3137" s="25" t="s">
        <v>3421</v>
      </c>
      <c r="E3137" s="25" t="s">
        <v>53</v>
      </c>
      <c r="F3137" s="25" t="s">
        <v>54</v>
      </c>
      <c r="G3137" s="25" t="s">
        <v>79</v>
      </c>
      <c r="H3137" s="25" t="s">
        <v>56</v>
      </c>
      <c r="I3137" s="25" t="s">
        <v>56</v>
      </c>
      <c r="J3137" s="25" t="s">
        <v>576</v>
      </c>
      <c r="K3137" s="25" t="s">
        <v>65</v>
      </c>
      <c r="L3137" s="25" t="s">
        <v>1045</v>
      </c>
      <c r="M3137" s="25" t="s">
        <v>639</v>
      </c>
      <c r="N3137" s="26">
        <v>144594.46</v>
      </c>
      <c r="O3137" s="26">
        <v>136861.64000000001</v>
      </c>
      <c r="P3137" s="27">
        <v>-7732.8199999999779</v>
      </c>
      <c r="Q3137" s="28">
        <v>-5.3479365668643031E-2</v>
      </c>
      <c r="R3137" s="29">
        <v>75719.520000000004</v>
      </c>
      <c r="S3137" s="29">
        <v>68761.539999999994</v>
      </c>
      <c r="T3137" s="30">
        <v>-6957.9800000000105</v>
      </c>
      <c r="U3137" s="31">
        <v>-9.1891496406739104E-2</v>
      </c>
      <c r="V3137" s="26">
        <v>33991.040000000001</v>
      </c>
      <c r="W3137" s="26">
        <v>37079.54</v>
      </c>
      <c r="X3137" s="27">
        <v>3088.5</v>
      </c>
      <c r="Y3137" s="28">
        <v>9.0862180151004501E-2</v>
      </c>
      <c r="Z3137" s="29">
        <v>9727.4599999999991</v>
      </c>
      <c r="AA3137" s="29">
        <v>19070</v>
      </c>
      <c r="AB3137" s="30">
        <v>9342.5400000000009</v>
      </c>
      <c r="AC3137" s="32">
        <v>0.96042954687040627</v>
      </c>
      <c r="AD3137" s="26">
        <v>25156.44</v>
      </c>
      <c r="AE3137" s="26">
        <v>11950.56</v>
      </c>
      <c r="AF3137" s="27">
        <v>-13205.88</v>
      </c>
      <c r="AG3137" s="33">
        <v>-0.52495027118304494</v>
      </c>
      <c r="AH3137" s="34">
        <v>1023.24</v>
      </c>
      <c r="AI3137" s="34">
        <v>832</v>
      </c>
      <c r="AJ3137" s="34">
        <v>-191.24</v>
      </c>
      <c r="AK3137" s="32">
        <v>-0.18689652476447363</v>
      </c>
      <c r="AL3137" s="35">
        <v>44069.041666666664</v>
      </c>
      <c r="AM3137" s="16"/>
    </row>
    <row r="3138" spans="1:39" ht="57.75" hidden="1" x14ac:dyDescent="0.25">
      <c r="A3138" s="25" t="s">
        <v>571</v>
      </c>
      <c r="B3138" s="25" t="s">
        <v>1043</v>
      </c>
      <c r="C3138" s="39">
        <v>634391</v>
      </c>
      <c r="D3138" s="25" t="s">
        <v>3424</v>
      </c>
      <c r="E3138" s="25" t="s">
        <v>53</v>
      </c>
      <c r="F3138" s="25" t="s">
        <v>54</v>
      </c>
      <c r="G3138" s="25" t="s">
        <v>79</v>
      </c>
      <c r="H3138" s="25" t="s">
        <v>56</v>
      </c>
      <c r="I3138" s="25" t="s">
        <v>56</v>
      </c>
      <c r="J3138" s="25" t="s">
        <v>576</v>
      </c>
      <c r="K3138" s="25" t="s">
        <v>65</v>
      </c>
      <c r="L3138" s="25" t="s">
        <v>1045</v>
      </c>
      <c r="M3138" s="25" t="s">
        <v>639</v>
      </c>
      <c r="N3138" s="26">
        <v>72326.600000000006</v>
      </c>
      <c r="O3138" s="26">
        <v>67756.58</v>
      </c>
      <c r="P3138" s="27">
        <v>-4570.0200000000041</v>
      </c>
      <c r="Q3138" s="28">
        <v>-6.3185881819413661E-2</v>
      </c>
      <c r="R3138" s="29">
        <v>42685.55</v>
      </c>
      <c r="S3138" s="29">
        <v>36619.89</v>
      </c>
      <c r="T3138" s="30">
        <v>-6065.6600000000035</v>
      </c>
      <c r="U3138" s="31">
        <v>-0.14210101544902204</v>
      </c>
      <c r="V3138" s="26">
        <v>16664.95</v>
      </c>
      <c r="W3138" s="26">
        <v>13682.69</v>
      </c>
      <c r="X3138" s="27">
        <v>-2982.26</v>
      </c>
      <c r="Y3138" s="28">
        <v>-0.17895403226532333</v>
      </c>
      <c r="Z3138" s="29">
        <v>5345.9</v>
      </c>
      <c r="AA3138" s="29">
        <v>9300</v>
      </c>
      <c r="AB3138" s="30">
        <v>3954.1000000000004</v>
      </c>
      <c r="AC3138" s="32">
        <v>0.7396509474550591</v>
      </c>
      <c r="AD3138" s="26">
        <v>7630.2</v>
      </c>
      <c r="AE3138" s="26">
        <v>8154</v>
      </c>
      <c r="AF3138" s="27">
        <v>523.80000000000018</v>
      </c>
      <c r="AG3138" s="33">
        <v>6.8648266100495431E-2</v>
      </c>
      <c r="AH3138" s="34">
        <v>565.55999999999995</v>
      </c>
      <c r="AI3138" s="34">
        <v>417</v>
      </c>
      <c r="AJ3138" s="34">
        <v>-148.55999999999995</v>
      </c>
      <c r="AK3138" s="32">
        <v>-0.26267769997878204</v>
      </c>
      <c r="AL3138" s="35">
        <v>44033.041666666664</v>
      </c>
      <c r="AM3138" s="16"/>
    </row>
    <row r="3139" spans="1:39" ht="57.75" hidden="1" x14ac:dyDescent="0.25">
      <c r="A3139" s="25" t="s">
        <v>571</v>
      </c>
      <c r="B3139" s="25" t="s">
        <v>1043</v>
      </c>
      <c r="C3139" s="39">
        <v>634392</v>
      </c>
      <c r="D3139" s="25" t="s">
        <v>3426</v>
      </c>
      <c r="E3139" s="25" t="s">
        <v>53</v>
      </c>
      <c r="F3139" s="25" t="s">
        <v>54</v>
      </c>
      <c r="G3139" s="25" t="s">
        <v>79</v>
      </c>
      <c r="H3139" s="25" t="s">
        <v>56</v>
      </c>
      <c r="I3139" s="25" t="s">
        <v>56</v>
      </c>
      <c r="J3139" s="25" t="s">
        <v>576</v>
      </c>
      <c r="K3139" s="25" t="s">
        <v>65</v>
      </c>
      <c r="L3139" s="25" t="s">
        <v>1045</v>
      </c>
      <c r="M3139" s="25" t="s">
        <v>639</v>
      </c>
      <c r="N3139" s="26">
        <v>69289.73</v>
      </c>
      <c r="O3139" s="26">
        <v>64898.22</v>
      </c>
      <c r="P3139" s="27">
        <v>-4391.5099999999948</v>
      </c>
      <c r="Q3139" s="28">
        <v>-6.3378945191444602E-2</v>
      </c>
      <c r="R3139" s="29">
        <v>38496.65</v>
      </c>
      <c r="S3139" s="29">
        <v>32500.27</v>
      </c>
      <c r="T3139" s="30">
        <v>-5996.380000000001</v>
      </c>
      <c r="U3139" s="31">
        <v>-0.15576368333348489</v>
      </c>
      <c r="V3139" s="26">
        <v>16362.04</v>
      </c>
      <c r="W3139" s="26">
        <v>15642.67</v>
      </c>
      <c r="X3139" s="27">
        <v>-719.3700000000008</v>
      </c>
      <c r="Y3139" s="28">
        <v>-4.3965789106981817E-2</v>
      </c>
      <c r="Z3139" s="29">
        <v>5274.8</v>
      </c>
      <c r="AA3139" s="29">
        <v>11766.28</v>
      </c>
      <c r="AB3139" s="30">
        <v>6491.4800000000005</v>
      </c>
      <c r="AC3139" s="32">
        <v>1.2306589823310836</v>
      </c>
      <c r="AD3139" s="26">
        <v>9156.24</v>
      </c>
      <c r="AE3139" s="26">
        <v>4989</v>
      </c>
      <c r="AF3139" s="27">
        <v>-4167.24</v>
      </c>
      <c r="AG3139" s="33">
        <v>-0.45512568477890486</v>
      </c>
      <c r="AH3139" s="34">
        <v>538.27</v>
      </c>
      <c r="AI3139" s="34">
        <v>392</v>
      </c>
      <c r="AJ3139" s="34">
        <v>-146.26999999999998</v>
      </c>
      <c r="AK3139" s="32">
        <v>-0.27174094785144998</v>
      </c>
      <c r="AL3139" s="35">
        <v>44084.041666666664</v>
      </c>
      <c r="AM3139" s="16"/>
    </row>
    <row r="3140" spans="1:39" ht="33" hidden="1" x14ac:dyDescent="0.25">
      <c r="A3140" s="25" t="s">
        <v>571</v>
      </c>
      <c r="B3140" s="25" t="s">
        <v>1136</v>
      </c>
      <c r="C3140" s="39">
        <v>634467</v>
      </c>
      <c r="D3140" s="25" t="s">
        <v>5420</v>
      </c>
      <c r="E3140" s="25" t="s">
        <v>62</v>
      </c>
      <c r="F3140" s="25" t="s">
        <v>248</v>
      </c>
      <c r="G3140" s="17"/>
      <c r="H3140" s="17"/>
      <c r="I3140" s="17"/>
      <c r="J3140" s="25" t="s">
        <v>145</v>
      </c>
      <c r="K3140" s="25" t="s">
        <v>65</v>
      </c>
      <c r="L3140" s="25" t="s">
        <v>4881</v>
      </c>
      <c r="M3140" s="25" t="s">
        <v>4975</v>
      </c>
      <c r="N3140" s="26">
        <v>33564.51</v>
      </c>
      <c r="O3140" s="26">
        <v>25622.37</v>
      </c>
      <c r="P3140" s="27">
        <v>-7942.1400000000031</v>
      </c>
      <c r="Q3140" s="28">
        <v>-0.23662314748524566</v>
      </c>
      <c r="R3140" s="29">
        <v>24795.17</v>
      </c>
      <c r="S3140" s="29">
        <v>18363.3</v>
      </c>
      <c r="T3140" s="30">
        <v>-6431.869999999999</v>
      </c>
      <c r="U3140" s="31">
        <v>-0.25940011703892329</v>
      </c>
      <c r="V3140" s="26">
        <v>2423.17</v>
      </c>
      <c r="W3140" s="26">
        <v>1410.26</v>
      </c>
      <c r="X3140" s="27">
        <v>-1012.9100000000001</v>
      </c>
      <c r="Y3140" s="28">
        <v>-0.41801029230305758</v>
      </c>
      <c r="Z3140" s="29">
        <v>3646.17</v>
      </c>
      <c r="AA3140" s="29">
        <v>2657</v>
      </c>
      <c r="AB3140" s="30">
        <v>-989.17000000000007</v>
      </c>
      <c r="AC3140" s="32">
        <v>-0.27129014829259196</v>
      </c>
      <c r="AD3140" s="26">
        <v>2700</v>
      </c>
      <c r="AE3140" s="26">
        <v>3191.81</v>
      </c>
      <c r="AF3140" s="27">
        <v>491.80999999999995</v>
      </c>
      <c r="AG3140" s="33">
        <v>0.18215185185185184</v>
      </c>
      <c r="AH3140" s="34">
        <v>106.22</v>
      </c>
      <c r="AI3140" s="34">
        <v>168</v>
      </c>
      <c r="AJ3140" s="34">
        <v>61.78</v>
      </c>
      <c r="AK3140" s="32">
        <v>0.58162304650724916</v>
      </c>
      <c r="AL3140" s="35">
        <v>44861.041666666664</v>
      </c>
      <c r="AM3140" s="16"/>
    </row>
    <row r="3141" spans="1:39" ht="33" hidden="1" x14ac:dyDescent="0.25">
      <c r="A3141" s="25" t="s">
        <v>571</v>
      </c>
      <c r="B3141" s="25" t="s">
        <v>1043</v>
      </c>
      <c r="C3141" s="39">
        <v>634469</v>
      </c>
      <c r="D3141" s="25" t="s">
        <v>3433</v>
      </c>
      <c r="E3141" s="25" t="s">
        <v>53</v>
      </c>
      <c r="F3141" s="25" t="s">
        <v>63</v>
      </c>
      <c r="G3141" s="25" t="s">
        <v>56</v>
      </c>
      <c r="H3141" s="17"/>
      <c r="I3141" s="17"/>
      <c r="J3141" s="25" t="s">
        <v>145</v>
      </c>
      <c r="K3141" s="25" t="s">
        <v>65</v>
      </c>
      <c r="L3141" s="25" t="s">
        <v>1045</v>
      </c>
      <c r="M3141" s="25" t="s">
        <v>127</v>
      </c>
      <c r="N3141" s="26">
        <v>1.3</v>
      </c>
      <c r="O3141" s="26">
        <v>0</v>
      </c>
      <c r="P3141" s="27">
        <v>-1.3</v>
      </c>
      <c r="Q3141" s="28">
        <v>-1</v>
      </c>
      <c r="R3141" s="29">
        <v>1.3</v>
      </c>
      <c r="S3141" s="29">
        <v>0</v>
      </c>
      <c r="T3141" s="30">
        <v>-1.3</v>
      </c>
      <c r="U3141" s="31">
        <v>-1</v>
      </c>
      <c r="V3141" s="26">
        <v>0</v>
      </c>
      <c r="W3141" s="26">
        <v>0</v>
      </c>
      <c r="X3141" s="27">
        <v>0</v>
      </c>
      <c r="Y3141" s="18"/>
      <c r="Z3141" s="29">
        <v>0</v>
      </c>
      <c r="AA3141" s="29">
        <v>0</v>
      </c>
      <c r="AB3141" s="30">
        <v>0</v>
      </c>
      <c r="AC3141" s="19"/>
      <c r="AD3141" s="26">
        <v>0</v>
      </c>
      <c r="AE3141" s="26">
        <v>0</v>
      </c>
      <c r="AF3141" s="27">
        <v>0</v>
      </c>
      <c r="AG3141" s="18"/>
      <c r="AH3141" s="34">
        <v>0</v>
      </c>
      <c r="AI3141" s="34">
        <v>0</v>
      </c>
      <c r="AJ3141" s="34">
        <v>0</v>
      </c>
      <c r="AK3141" s="19"/>
      <c r="AL3141" s="35">
        <v>44092.041666666664</v>
      </c>
      <c r="AM3141" s="16"/>
    </row>
    <row r="3142" spans="1:39" ht="107.25" hidden="1" x14ac:dyDescent="0.25">
      <c r="A3142" s="25" t="s">
        <v>571</v>
      </c>
      <c r="B3142" s="25" t="s">
        <v>1043</v>
      </c>
      <c r="C3142" s="39">
        <v>634470</v>
      </c>
      <c r="D3142" s="25" t="s">
        <v>3437</v>
      </c>
      <c r="E3142" s="25" t="s">
        <v>53</v>
      </c>
      <c r="F3142" s="25" t="s">
        <v>54</v>
      </c>
      <c r="G3142" s="25" t="s">
        <v>79</v>
      </c>
      <c r="H3142" s="25" t="s">
        <v>56</v>
      </c>
      <c r="I3142" s="25" t="s">
        <v>56</v>
      </c>
      <c r="J3142" s="25" t="s">
        <v>576</v>
      </c>
      <c r="K3142" s="25" t="s">
        <v>65</v>
      </c>
      <c r="L3142" s="25" t="s">
        <v>1045</v>
      </c>
      <c r="M3142" s="25" t="s">
        <v>596</v>
      </c>
      <c r="N3142" s="26">
        <v>84208.31</v>
      </c>
      <c r="O3142" s="26">
        <v>81618.600000000006</v>
      </c>
      <c r="P3142" s="27">
        <v>-2589.7099999999919</v>
      </c>
      <c r="Q3142" s="28">
        <v>-3.0753615646721705E-2</v>
      </c>
      <c r="R3142" s="29">
        <v>3342.51</v>
      </c>
      <c r="S3142" s="29">
        <v>6206.26</v>
      </c>
      <c r="T3142" s="30">
        <v>2863.75</v>
      </c>
      <c r="U3142" s="31">
        <v>0.85676632231466765</v>
      </c>
      <c r="V3142" s="26">
        <v>13639.64</v>
      </c>
      <c r="W3142" s="26">
        <v>23504.78</v>
      </c>
      <c r="X3142" s="27">
        <v>9865.14</v>
      </c>
      <c r="Y3142" s="28">
        <v>0.72326982237067838</v>
      </c>
      <c r="Z3142" s="29">
        <v>194.88</v>
      </c>
      <c r="AA3142" s="29">
        <v>0</v>
      </c>
      <c r="AB3142" s="30">
        <v>-194.88</v>
      </c>
      <c r="AC3142" s="32">
        <v>-1</v>
      </c>
      <c r="AD3142" s="26">
        <v>67031.28</v>
      </c>
      <c r="AE3142" s="26">
        <v>51907.56</v>
      </c>
      <c r="AF3142" s="27">
        <v>-15123.720000000001</v>
      </c>
      <c r="AG3142" s="33">
        <v>-0.22562182909232825</v>
      </c>
      <c r="AH3142" s="34">
        <v>13.020000000000003</v>
      </c>
      <c r="AI3142" s="34">
        <v>0</v>
      </c>
      <c r="AJ3142" s="34">
        <v>-13.020000000000003</v>
      </c>
      <c r="AK3142" s="32">
        <v>-1</v>
      </c>
      <c r="AL3142" s="35">
        <v>44092.041666666664</v>
      </c>
      <c r="AM3142" s="16"/>
    </row>
    <row r="3143" spans="1:39" ht="90.75" hidden="1" x14ac:dyDescent="0.25">
      <c r="A3143" s="25" t="s">
        <v>571</v>
      </c>
      <c r="B3143" s="25" t="s">
        <v>1043</v>
      </c>
      <c r="C3143" s="39">
        <v>634471</v>
      </c>
      <c r="D3143" s="25" t="s">
        <v>3434</v>
      </c>
      <c r="E3143" s="25" t="s">
        <v>53</v>
      </c>
      <c r="F3143" s="25" t="s">
        <v>54</v>
      </c>
      <c r="G3143" s="25" t="s">
        <v>104</v>
      </c>
      <c r="H3143" s="25" t="s">
        <v>56</v>
      </c>
      <c r="I3143" s="25" t="s">
        <v>56</v>
      </c>
      <c r="J3143" s="25" t="s">
        <v>576</v>
      </c>
      <c r="K3143" s="25" t="s">
        <v>65</v>
      </c>
      <c r="L3143" s="25" t="s">
        <v>1045</v>
      </c>
      <c r="M3143" s="25" t="s">
        <v>596</v>
      </c>
      <c r="N3143" s="26">
        <v>57871.99</v>
      </c>
      <c r="O3143" s="26">
        <v>79530.97</v>
      </c>
      <c r="P3143" s="27">
        <v>21658.980000000003</v>
      </c>
      <c r="Q3143" s="28">
        <v>0.37425670000288574</v>
      </c>
      <c r="R3143" s="29">
        <v>27957.57</v>
      </c>
      <c r="S3143" s="29">
        <v>6808.66</v>
      </c>
      <c r="T3143" s="30">
        <v>-21148.91</v>
      </c>
      <c r="U3143" s="31">
        <v>-0.75646452821185817</v>
      </c>
      <c r="V3143" s="26">
        <v>13077.1</v>
      </c>
      <c r="W3143" s="26">
        <v>18978.52</v>
      </c>
      <c r="X3143" s="27">
        <v>5901.42</v>
      </c>
      <c r="Y3143" s="28">
        <v>0.45127895328474965</v>
      </c>
      <c r="Z3143" s="29">
        <v>3208.8</v>
      </c>
      <c r="AA3143" s="29">
        <v>0</v>
      </c>
      <c r="AB3143" s="30">
        <v>-3208.8</v>
      </c>
      <c r="AC3143" s="32">
        <v>-1</v>
      </c>
      <c r="AD3143" s="26">
        <v>13628.52</v>
      </c>
      <c r="AE3143" s="26">
        <v>53743.79</v>
      </c>
      <c r="AF3143" s="27">
        <v>40115.270000000004</v>
      </c>
      <c r="AG3143" s="33">
        <v>2.9434795561073397</v>
      </c>
      <c r="AH3143" s="34">
        <v>328.79</v>
      </c>
      <c r="AI3143" s="34">
        <v>0</v>
      </c>
      <c r="AJ3143" s="34">
        <v>-328.79</v>
      </c>
      <c r="AK3143" s="32">
        <v>-1</v>
      </c>
      <c r="AL3143" s="35">
        <v>44092.041666666664</v>
      </c>
      <c r="AM3143" s="16"/>
    </row>
    <row r="3144" spans="1:39" ht="49.5" hidden="1" x14ac:dyDescent="0.25">
      <c r="A3144" s="25" t="s">
        <v>571</v>
      </c>
      <c r="B3144" s="25" t="s">
        <v>1043</v>
      </c>
      <c r="C3144" s="39">
        <v>634476</v>
      </c>
      <c r="D3144" s="25" t="s">
        <v>3442</v>
      </c>
      <c r="E3144" s="25" t="s">
        <v>53</v>
      </c>
      <c r="F3144" s="25" t="s">
        <v>54</v>
      </c>
      <c r="G3144" s="25" t="s">
        <v>75</v>
      </c>
      <c r="H3144" s="25" t="s">
        <v>56</v>
      </c>
      <c r="I3144" s="25" t="s">
        <v>56</v>
      </c>
      <c r="J3144" s="25" t="s">
        <v>576</v>
      </c>
      <c r="K3144" s="25" t="s">
        <v>65</v>
      </c>
      <c r="L3144" s="25" t="s">
        <v>1045</v>
      </c>
      <c r="M3144" s="25" t="s">
        <v>605</v>
      </c>
      <c r="N3144" s="26">
        <v>160199.54</v>
      </c>
      <c r="O3144" s="26">
        <v>137656.67000000001</v>
      </c>
      <c r="P3144" s="27">
        <v>-22542.869999999995</v>
      </c>
      <c r="Q3144" s="28">
        <v>-0.14071744525608496</v>
      </c>
      <c r="R3144" s="29">
        <v>48662.3</v>
      </c>
      <c r="S3144" s="29">
        <v>54782.93</v>
      </c>
      <c r="T3144" s="30">
        <v>6120.6299999999974</v>
      </c>
      <c r="U3144" s="31">
        <v>0.12577765539236735</v>
      </c>
      <c r="V3144" s="26">
        <v>34204.97</v>
      </c>
      <c r="W3144" s="26">
        <v>33155.379999999997</v>
      </c>
      <c r="X3144" s="27">
        <v>-1049.5900000000038</v>
      </c>
      <c r="Y3144" s="28">
        <v>-3.0685306842836105E-2</v>
      </c>
      <c r="Z3144" s="29">
        <v>10966.27</v>
      </c>
      <c r="AA3144" s="29">
        <v>15836</v>
      </c>
      <c r="AB3144" s="30">
        <v>4869.7299999999996</v>
      </c>
      <c r="AC3144" s="32">
        <v>0.4440643901709514</v>
      </c>
      <c r="AD3144" s="26">
        <v>66366</v>
      </c>
      <c r="AE3144" s="26">
        <v>33882.36</v>
      </c>
      <c r="AF3144" s="27">
        <v>-32483.64</v>
      </c>
      <c r="AG3144" s="33">
        <v>-0.48946207395353042</v>
      </c>
      <c r="AH3144" s="34">
        <v>737.54</v>
      </c>
      <c r="AI3144" s="34">
        <v>571</v>
      </c>
      <c r="AJ3144" s="34">
        <v>-166.53999999999996</v>
      </c>
      <c r="AK3144" s="32">
        <v>-0.2258047021178512</v>
      </c>
      <c r="AL3144" s="35">
        <v>44088.041666666664</v>
      </c>
      <c r="AM3144" s="16"/>
    </row>
    <row r="3145" spans="1:39" ht="57.75" hidden="1" x14ac:dyDescent="0.25">
      <c r="A3145" s="25" t="s">
        <v>571</v>
      </c>
      <c r="B3145" s="25" t="s">
        <v>1043</v>
      </c>
      <c r="C3145" s="39">
        <v>634479</v>
      </c>
      <c r="D3145" s="25" t="s">
        <v>3436</v>
      </c>
      <c r="E3145" s="25" t="s">
        <v>53</v>
      </c>
      <c r="F3145" s="25" t="s">
        <v>54</v>
      </c>
      <c r="G3145" s="25" t="s">
        <v>79</v>
      </c>
      <c r="H3145" s="25" t="s">
        <v>56</v>
      </c>
      <c r="I3145" s="25" t="s">
        <v>56</v>
      </c>
      <c r="J3145" s="25" t="s">
        <v>576</v>
      </c>
      <c r="K3145" s="25" t="s">
        <v>65</v>
      </c>
      <c r="L3145" s="25" t="s">
        <v>1045</v>
      </c>
      <c r="M3145" s="25" t="s">
        <v>613</v>
      </c>
      <c r="N3145" s="26">
        <v>149290.99</v>
      </c>
      <c r="O3145" s="26">
        <v>144883.62</v>
      </c>
      <c r="P3145" s="27">
        <v>-4407.3699999999953</v>
      </c>
      <c r="Q3145" s="28">
        <v>-2.9522009332244335E-2</v>
      </c>
      <c r="R3145" s="29">
        <v>17390.12</v>
      </c>
      <c r="S3145" s="29">
        <v>21438.77</v>
      </c>
      <c r="T3145" s="30">
        <v>4048.6500000000015</v>
      </c>
      <c r="U3145" s="31">
        <v>0.23281322958093456</v>
      </c>
      <c r="V3145" s="26">
        <v>13315.66</v>
      </c>
      <c r="W3145" s="26">
        <v>17722.07</v>
      </c>
      <c r="X3145" s="27">
        <v>4406.41</v>
      </c>
      <c r="Y3145" s="28">
        <v>0.33091938364301882</v>
      </c>
      <c r="Z3145" s="29">
        <v>2250.85</v>
      </c>
      <c r="AA3145" s="29">
        <v>1680.79</v>
      </c>
      <c r="AB3145" s="30">
        <v>-570.05999999999995</v>
      </c>
      <c r="AC3145" s="32">
        <v>-0.25326432236710572</v>
      </c>
      <c r="AD3145" s="26">
        <v>116334.36</v>
      </c>
      <c r="AE3145" s="26">
        <v>104041.99</v>
      </c>
      <c r="AF3145" s="27">
        <v>-12292.369999999995</v>
      </c>
      <c r="AG3145" s="33">
        <v>-0.10566413912450281</v>
      </c>
      <c r="AH3145" s="34">
        <v>242</v>
      </c>
      <c r="AI3145" s="34">
        <v>122.5</v>
      </c>
      <c r="AJ3145" s="34">
        <v>-119.5</v>
      </c>
      <c r="AK3145" s="32">
        <v>-0.493801652892562</v>
      </c>
      <c r="AL3145" s="35">
        <v>44125.041666666664</v>
      </c>
      <c r="AM3145" s="16"/>
    </row>
    <row r="3146" spans="1:39" ht="66" hidden="1" x14ac:dyDescent="0.25">
      <c r="A3146" s="25" t="s">
        <v>571</v>
      </c>
      <c r="B3146" s="25" t="s">
        <v>1043</v>
      </c>
      <c r="C3146" s="39">
        <v>634480</v>
      </c>
      <c r="D3146" s="25" t="s">
        <v>3438</v>
      </c>
      <c r="E3146" s="25" t="s">
        <v>53</v>
      </c>
      <c r="F3146" s="25" t="s">
        <v>54</v>
      </c>
      <c r="G3146" s="25" t="s">
        <v>75</v>
      </c>
      <c r="H3146" s="25" t="s">
        <v>56</v>
      </c>
      <c r="I3146" s="25" t="s">
        <v>56</v>
      </c>
      <c r="J3146" s="25" t="s">
        <v>576</v>
      </c>
      <c r="K3146" s="25" t="s">
        <v>65</v>
      </c>
      <c r="L3146" s="25" t="s">
        <v>1045</v>
      </c>
      <c r="M3146" s="25" t="s">
        <v>613</v>
      </c>
      <c r="N3146" s="26">
        <v>720786.36</v>
      </c>
      <c r="O3146" s="26">
        <v>680631.91</v>
      </c>
      <c r="P3146" s="27">
        <v>-40154.449999999953</v>
      </c>
      <c r="Q3146" s="28">
        <v>-5.5709225685125277E-2</v>
      </c>
      <c r="R3146" s="29">
        <v>18265.7</v>
      </c>
      <c r="S3146" s="29">
        <v>62473.11</v>
      </c>
      <c r="T3146" s="30">
        <v>44207.41</v>
      </c>
      <c r="U3146" s="31">
        <v>2.4202417646189307</v>
      </c>
      <c r="V3146" s="26">
        <v>1334.51</v>
      </c>
      <c r="W3146" s="26">
        <v>0</v>
      </c>
      <c r="X3146" s="27">
        <v>-1334.51</v>
      </c>
      <c r="Y3146" s="28">
        <v>-1</v>
      </c>
      <c r="Z3146" s="29">
        <v>1661.51</v>
      </c>
      <c r="AA3146" s="29">
        <v>717.95</v>
      </c>
      <c r="AB3146" s="30">
        <v>-943.56</v>
      </c>
      <c r="AC3146" s="32">
        <v>-0.56789306113113969</v>
      </c>
      <c r="AD3146" s="26">
        <v>699524.64</v>
      </c>
      <c r="AE3146" s="26">
        <v>617440.85</v>
      </c>
      <c r="AF3146" s="27">
        <v>-82083.790000000037</v>
      </c>
      <c r="AG3146" s="33">
        <v>-0.11734224258347788</v>
      </c>
      <c r="AH3146" s="34">
        <v>235.60000000000002</v>
      </c>
      <c r="AI3146" s="34">
        <v>57</v>
      </c>
      <c r="AJ3146" s="34">
        <v>-178.60000000000002</v>
      </c>
      <c r="AK3146" s="32">
        <v>-0.75806451612903225</v>
      </c>
      <c r="AL3146" s="35">
        <v>44138.041666666664</v>
      </c>
      <c r="AM3146" s="16"/>
    </row>
    <row r="3147" spans="1:39" ht="66" hidden="1" x14ac:dyDescent="0.25">
      <c r="A3147" s="25" t="s">
        <v>571</v>
      </c>
      <c r="B3147" s="25" t="s">
        <v>1043</v>
      </c>
      <c r="C3147" s="39">
        <v>634481</v>
      </c>
      <c r="D3147" s="25" t="s">
        <v>3453</v>
      </c>
      <c r="E3147" s="25" t="s">
        <v>53</v>
      </c>
      <c r="F3147" s="25" t="s">
        <v>54</v>
      </c>
      <c r="G3147" s="25" t="s">
        <v>827</v>
      </c>
      <c r="H3147" s="25" t="s">
        <v>56</v>
      </c>
      <c r="I3147" s="25" t="s">
        <v>56</v>
      </c>
      <c r="J3147" s="25" t="s">
        <v>576</v>
      </c>
      <c r="K3147" s="25" t="s">
        <v>65</v>
      </c>
      <c r="L3147" s="25" t="s">
        <v>1045</v>
      </c>
      <c r="M3147" s="25" t="s">
        <v>613</v>
      </c>
      <c r="N3147" s="26">
        <v>196761.53</v>
      </c>
      <c r="O3147" s="26">
        <v>185704.05</v>
      </c>
      <c r="P3147" s="27">
        <v>-11057.48000000001</v>
      </c>
      <c r="Q3147" s="28">
        <v>-5.6197367442711033E-2</v>
      </c>
      <c r="R3147" s="29">
        <v>12468.18</v>
      </c>
      <c r="S3147" s="29">
        <v>20007.490000000002</v>
      </c>
      <c r="T3147" s="30">
        <v>7539.3100000000013</v>
      </c>
      <c r="U3147" s="31">
        <v>0.60468408380373084</v>
      </c>
      <c r="V3147" s="26">
        <v>1669.89</v>
      </c>
      <c r="W3147" s="26">
        <v>0</v>
      </c>
      <c r="X3147" s="27">
        <v>-1669.89</v>
      </c>
      <c r="Y3147" s="28">
        <v>-1</v>
      </c>
      <c r="Z3147" s="29">
        <v>1461.02</v>
      </c>
      <c r="AA3147" s="29">
        <v>956.55</v>
      </c>
      <c r="AB3147" s="30">
        <v>-504.47</v>
      </c>
      <c r="AC3147" s="32">
        <v>-0.34528616993607208</v>
      </c>
      <c r="AD3147" s="26">
        <v>181162.44</v>
      </c>
      <c r="AE3147" s="26">
        <v>164740.01</v>
      </c>
      <c r="AF3147" s="27">
        <v>-16422.429999999993</v>
      </c>
      <c r="AG3147" s="33">
        <v>-9.0650302568236515E-2</v>
      </c>
      <c r="AH3147" s="34">
        <v>156.08000000000001</v>
      </c>
      <c r="AI3147" s="34">
        <v>52</v>
      </c>
      <c r="AJ3147" s="34">
        <v>-104.08000000000001</v>
      </c>
      <c r="AK3147" s="32">
        <v>-0.66683751922091239</v>
      </c>
      <c r="AL3147" s="35">
        <v>44138.041666666664</v>
      </c>
      <c r="AM3147" s="16"/>
    </row>
    <row r="3148" spans="1:39" ht="49.5" hidden="1" x14ac:dyDescent="0.25">
      <c r="A3148" s="25" t="s">
        <v>571</v>
      </c>
      <c r="B3148" s="25" t="s">
        <v>1043</v>
      </c>
      <c r="C3148" s="39">
        <v>634487</v>
      </c>
      <c r="D3148" s="25" t="s">
        <v>3439</v>
      </c>
      <c r="E3148" s="25" t="s">
        <v>53</v>
      </c>
      <c r="F3148" s="25" t="s">
        <v>54</v>
      </c>
      <c r="G3148" s="25" t="s">
        <v>298</v>
      </c>
      <c r="H3148" s="25" t="s">
        <v>56</v>
      </c>
      <c r="I3148" s="25" t="s">
        <v>56</v>
      </c>
      <c r="J3148" s="25" t="s">
        <v>576</v>
      </c>
      <c r="K3148" s="25" t="s">
        <v>65</v>
      </c>
      <c r="L3148" s="25" t="s">
        <v>1045</v>
      </c>
      <c r="M3148" s="25" t="s">
        <v>639</v>
      </c>
      <c r="N3148" s="26">
        <v>131114.29999999999</v>
      </c>
      <c r="O3148" s="26">
        <v>100916.19</v>
      </c>
      <c r="P3148" s="27">
        <v>-30198.109999999986</v>
      </c>
      <c r="Q3148" s="28">
        <v>-0.23031896597091231</v>
      </c>
      <c r="R3148" s="29">
        <v>51424.11</v>
      </c>
      <c r="S3148" s="29">
        <v>48041.09</v>
      </c>
      <c r="T3148" s="30">
        <v>-3383.0200000000041</v>
      </c>
      <c r="U3148" s="31">
        <v>-6.5786651436456636E-2</v>
      </c>
      <c r="V3148" s="26">
        <v>31791.67</v>
      </c>
      <c r="W3148" s="26">
        <v>32010.5</v>
      </c>
      <c r="X3148" s="27">
        <v>218.83000000000175</v>
      </c>
      <c r="Y3148" s="28">
        <v>6.8832496059502936E-3</v>
      </c>
      <c r="Z3148" s="29">
        <v>9450.52</v>
      </c>
      <c r="AA3148" s="29">
        <v>10494</v>
      </c>
      <c r="AB3148" s="30">
        <v>1043.4799999999996</v>
      </c>
      <c r="AC3148" s="32">
        <v>0.11041508827027502</v>
      </c>
      <c r="AD3148" s="26">
        <v>38448</v>
      </c>
      <c r="AE3148" s="26">
        <v>10370.6</v>
      </c>
      <c r="AF3148" s="27">
        <v>-28077.4</v>
      </c>
      <c r="AG3148" s="33">
        <v>-0.73026945484810657</v>
      </c>
      <c r="AH3148" s="34">
        <v>880.77</v>
      </c>
      <c r="AI3148" s="34">
        <v>483.5</v>
      </c>
      <c r="AJ3148" s="34">
        <v>-397.27</v>
      </c>
      <c r="AK3148" s="32">
        <v>-0.45104851436810972</v>
      </c>
      <c r="AL3148" s="35">
        <v>44092.041666666664</v>
      </c>
      <c r="AM3148" s="16"/>
    </row>
    <row r="3149" spans="1:39" ht="41.25" hidden="1" x14ac:dyDescent="0.25">
      <c r="A3149" s="25" t="s">
        <v>571</v>
      </c>
      <c r="B3149" s="25" t="s">
        <v>1043</v>
      </c>
      <c r="C3149" s="39">
        <v>634488</v>
      </c>
      <c r="D3149" s="25" t="s">
        <v>3440</v>
      </c>
      <c r="E3149" s="25" t="s">
        <v>53</v>
      </c>
      <c r="F3149" s="25" t="s">
        <v>63</v>
      </c>
      <c r="G3149" s="25" t="s">
        <v>56</v>
      </c>
      <c r="H3149" s="17"/>
      <c r="I3149" s="17"/>
      <c r="J3149" s="25" t="s">
        <v>576</v>
      </c>
      <c r="K3149" s="25" t="s">
        <v>65</v>
      </c>
      <c r="L3149" s="25" t="s">
        <v>1045</v>
      </c>
      <c r="M3149" s="25" t="s">
        <v>127</v>
      </c>
      <c r="N3149" s="26">
        <v>0</v>
      </c>
      <c r="O3149" s="26">
        <v>211.44</v>
      </c>
      <c r="P3149" s="27">
        <v>211.44</v>
      </c>
      <c r="Q3149" s="18"/>
      <c r="R3149" s="29">
        <v>0</v>
      </c>
      <c r="S3149" s="29">
        <v>211.44</v>
      </c>
      <c r="T3149" s="30">
        <v>211.44</v>
      </c>
      <c r="U3149" s="19"/>
      <c r="V3149" s="26">
        <v>0</v>
      </c>
      <c r="W3149" s="26">
        <v>0</v>
      </c>
      <c r="X3149" s="27">
        <v>0</v>
      </c>
      <c r="Y3149" s="18"/>
      <c r="Z3149" s="29">
        <v>0</v>
      </c>
      <c r="AA3149" s="29">
        <v>0</v>
      </c>
      <c r="AB3149" s="30">
        <v>0</v>
      </c>
      <c r="AC3149" s="19"/>
      <c r="AD3149" s="26">
        <v>0</v>
      </c>
      <c r="AE3149" s="26">
        <v>0</v>
      </c>
      <c r="AF3149" s="27">
        <v>0</v>
      </c>
      <c r="AG3149" s="18"/>
      <c r="AH3149" s="34">
        <v>0</v>
      </c>
      <c r="AI3149" s="34">
        <v>0</v>
      </c>
      <c r="AJ3149" s="34">
        <v>0</v>
      </c>
      <c r="AK3149" s="19"/>
      <c r="AL3149" s="35">
        <v>44211.041666666664</v>
      </c>
      <c r="AM3149" s="16"/>
    </row>
    <row r="3150" spans="1:39" ht="41.25" hidden="1" x14ac:dyDescent="0.25">
      <c r="A3150" s="25" t="s">
        <v>571</v>
      </c>
      <c r="B3150" s="25" t="s">
        <v>1043</v>
      </c>
      <c r="C3150" s="39">
        <v>634494</v>
      </c>
      <c r="D3150" s="25" t="s">
        <v>3454</v>
      </c>
      <c r="E3150" s="25" t="s">
        <v>53</v>
      </c>
      <c r="F3150" s="25" t="s">
        <v>54</v>
      </c>
      <c r="G3150" s="25" t="s">
        <v>79</v>
      </c>
      <c r="H3150" s="25" t="s">
        <v>56</v>
      </c>
      <c r="I3150" s="25" t="s">
        <v>56</v>
      </c>
      <c r="J3150" s="25" t="s">
        <v>576</v>
      </c>
      <c r="K3150" s="25" t="s">
        <v>65</v>
      </c>
      <c r="L3150" s="25" t="s">
        <v>1045</v>
      </c>
      <c r="M3150" s="25" t="s">
        <v>639</v>
      </c>
      <c r="N3150" s="26">
        <v>50374.01</v>
      </c>
      <c r="O3150" s="26">
        <v>51871.14</v>
      </c>
      <c r="P3150" s="27">
        <v>1497.1299999999974</v>
      </c>
      <c r="Q3150" s="28">
        <v>2.9720286314311631E-2</v>
      </c>
      <c r="R3150" s="29">
        <v>21143.599999999999</v>
      </c>
      <c r="S3150" s="29">
        <v>29540.6</v>
      </c>
      <c r="T3150" s="30">
        <v>8397</v>
      </c>
      <c r="U3150" s="31">
        <v>0.39714145178682914</v>
      </c>
      <c r="V3150" s="26">
        <v>17129.57</v>
      </c>
      <c r="W3150" s="26">
        <v>13721.6</v>
      </c>
      <c r="X3150" s="27">
        <v>-3407.9699999999993</v>
      </c>
      <c r="Y3150" s="28">
        <v>-0.19895245473178833</v>
      </c>
      <c r="Z3150" s="29">
        <v>5443.72</v>
      </c>
      <c r="AA3150" s="29">
        <v>8608.94</v>
      </c>
      <c r="AB3150" s="30">
        <v>3165.2200000000003</v>
      </c>
      <c r="AC3150" s="32">
        <v>0.58144430646690137</v>
      </c>
      <c r="AD3150" s="26">
        <v>6657.12</v>
      </c>
      <c r="AE3150" s="26">
        <v>0</v>
      </c>
      <c r="AF3150" s="27">
        <v>-6657.12</v>
      </c>
      <c r="AG3150" s="33">
        <v>-1</v>
      </c>
      <c r="AH3150" s="34">
        <v>427.18</v>
      </c>
      <c r="AI3150" s="34">
        <v>304</v>
      </c>
      <c r="AJ3150" s="34">
        <v>-123.18</v>
      </c>
      <c r="AK3150" s="32">
        <v>-0.28835619645114474</v>
      </c>
      <c r="AL3150" s="35">
        <v>44158.041666666664</v>
      </c>
      <c r="AM3150" s="16"/>
    </row>
    <row r="3151" spans="1:39" ht="49.5" hidden="1" x14ac:dyDescent="0.25">
      <c r="A3151" s="25" t="s">
        <v>571</v>
      </c>
      <c r="B3151" s="25" t="s">
        <v>1136</v>
      </c>
      <c r="C3151" s="39">
        <v>634501</v>
      </c>
      <c r="D3151" s="25" t="s">
        <v>4876</v>
      </c>
      <c r="E3151" s="25" t="s">
        <v>53</v>
      </c>
      <c r="F3151" s="25" t="s">
        <v>63</v>
      </c>
      <c r="G3151" s="25" t="s">
        <v>56</v>
      </c>
      <c r="H3151" s="17"/>
      <c r="I3151" s="17"/>
      <c r="J3151" s="25" t="s">
        <v>1881</v>
      </c>
      <c r="K3151" s="25" t="s">
        <v>65</v>
      </c>
      <c r="L3151" s="25" t="s">
        <v>587</v>
      </c>
      <c r="M3151" s="25" t="s">
        <v>127</v>
      </c>
      <c r="N3151" s="26">
        <v>0</v>
      </c>
      <c r="O3151" s="26">
        <v>0</v>
      </c>
      <c r="P3151" s="27">
        <v>0</v>
      </c>
      <c r="Q3151" s="18"/>
      <c r="R3151" s="29">
        <v>0</v>
      </c>
      <c r="S3151" s="29">
        <v>0</v>
      </c>
      <c r="T3151" s="30">
        <v>0</v>
      </c>
      <c r="U3151" s="19"/>
      <c r="V3151" s="26">
        <v>0</v>
      </c>
      <c r="W3151" s="26">
        <v>0</v>
      </c>
      <c r="X3151" s="27">
        <v>0</v>
      </c>
      <c r="Y3151" s="18"/>
      <c r="Z3151" s="29">
        <v>0</v>
      </c>
      <c r="AA3151" s="29">
        <v>0</v>
      </c>
      <c r="AB3151" s="30">
        <v>0</v>
      </c>
      <c r="AC3151" s="19"/>
      <c r="AD3151" s="26">
        <v>0</v>
      </c>
      <c r="AE3151" s="26">
        <v>0</v>
      </c>
      <c r="AF3151" s="27">
        <v>0</v>
      </c>
      <c r="AG3151" s="18"/>
      <c r="AH3151" s="34">
        <v>0</v>
      </c>
      <c r="AI3151" s="34">
        <v>0</v>
      </c>
      <c r="AJ3151" s="34">
        <v>0</v>
      </c>
      <c r="AK3151" s="19"/>
      <c r="AL3151" s="35">
        <v>44418.041666666664</v>
      </c>
      <c r="AM3151" s="16"/>
    </row>
    <row r="3152" spans="1:39" ht="49.5" hidden="1" x14ac:dyDescent="0.25">
      <c r="A3152" s="25" t="s">
        <v>571</v>
      </c>
      <c r="B3152" s="25" t="s">
        <v>1043</v>
      </c>
      <c r="C3152" s="39">
        <v>634522</v>
      </c>
      <c r="D3152" s="25" t="s">
        <v>3443</v>
      </c>
      <c r="E3152" s="25" t="s">
        <v>53</v>
      </c>
      <c r="F3152" s="25" t="s">
        <v>54</v>
      </c>
      <c r="G3152" s="25" t="s">
        <v>79</v>
      </c>
      <c r="H3152" s="25" t="s">
        <v>56</v>
      </c>
      <c r="I3152" s="25" t="s">
        <v>56</v>
      </c>
      <c r="J3152" s="25" t="s">
        <v>576</v>
      </c>
      <c r="K3152" s="25" t="s">
        <v>58</v>
      </c>
      <c r="L3152" s="25" t="s">
        <v>1045</v>
      </c>
      <c r="M3152" s="25" t="s">
        <v>613</v>
      </c>
      <c r="N3152" s="26">
        <v>277240.31</v>
      </c>
      <c r="O3152" s="26">
        <v>272472.59999999998</v>
      </c>
      <c r="P3152" s="27">
        <v>-4767.710000000021</v>
      </c>
      <c r="Q3152" s="28">
        <v>-1.719703025869514E-2</v>
      </c>
      <c r="R3152" s="29">
        <v>71454.720000000001</v>
      </c>
      <c r="S3152" s="29">
        <v>39648.129999999997</v>
      </c>
      <c r="T3152" s="30">
        <v>-31806.590000000004</v>
      </c>
      <c r="U3152" s="31">
        <v>-0.44512930706327031</v>
      </c>
      <c r="V3152" s="26">
        <v>201225.59</v>
      </c>
      <c r="W3152" s="26">
        <v>224891.47</v>
      </c>
      <c r="X3152" s="27">
        <v>23665.880000000005</v>
      </c>
      <c r="Y3152" s="28">
        <v>0.11760869976825515</v>
      </c>
      <c r="Z3152" s="29">
        <v>4560</v>
      </c>
      <c r="AA3152" s="29">
        <v>7933</v>
      </c>
      <c r="AB3152" s="30">
        <v>3373</v>
      </c>
      <c r="AC3152" s="32">
        <v>0.73969298245614035</v>
      </c>
      <c r="AD3152" s="26">
        <v>0</v>
      </c>
      <c r="AE3152" s="26">
        <v>0</v>
      </c>
      <c r="AF3152" s="27">
        <v>0</v>
      </c>
      <c r="AG3152" s="18"/>
      <c r="AH3152" s="34">
        <v>720</v>
      </c>
      <c r="AI3152" s="34">
        <v>514</v>
      </c>
      <c r="AJ3152" s="34">
        <v>-206</v>
      </c>
      <c r="AK3152" s="32">
        <v>-0.28611111111111109</v>
      </c>
      <c r="AL3152" s="35">
        <v>44007.041666666664</v>
      </c>
      <c r="AM3152" s="16"/>
    </row>
    <row r="3153" spans="1:39" ht="41.25" hidden="1" x14ac:dyDescent="0.25">
      <c r="A3153" s="25" t="s">
        <v>571</v>
      </c>
      <c r="B3153" s="25" t="s">
        <v>1043</v>
      </c>
      <c r="C3153" s="39">
        <v>634525</v>
      </c>
      <c r="D3153" s="25" t="s">
        <v>3455</v>
      </c>
      <c r="E3153" s="25" t="s">
        <v>53</v>
      </c>
      <c r="F3153" s="25" t="s">
        <v>63</v>
      </c>
      <c r="G3153" s="25" t="s">
        <v>56</v>
      </c>
      <c r="H3153" s="17"/>
      <c r="I3153" s="17"/>
      <c r="J3153" s="25" t="s">
        <v>576</v>
      </c>
      <c r="K3153" s="25" t="s">
        <v>65</v>
      </c>
      <c r="L3153" s="25" t="s">
        <v>1045</v>
      </c>
      <c r="M3153" s="25" t="s">
        <v>127</v>
      </c>
      <c r="N3153" s="26">
        <v>0</v>
      </c>
      <c r="O3153" s="26">
        <v>0</v>
      </c>
      <c r="P3153" s="27">
        <v>0</v>
      </c>
      <c r="Q3153" s="18"/>
      <c r="R3153" s="29">
        <v>0</v>
      </c>
      <c r="S3153" s="29">
        <v>0</v>
      </c>
      <c r="T3153" s="30">
        <v>0</v>
      </c>
      <c r="U3153" s="19"/>
      <c r="V3153" s="26">
        <v>0</v>
      </c>
      <c r="W3153" s="26">
        <v>0</v>
      </c>
      <c r="X3153" s="27">
        <v>0</v>
      </c>
      <c r="Y3153" s="18"/>
      <c r="Z3153" s="29">
        <v>0</v>
      </c>
      <c r="AA3153" s="29">
        <v>0</v>
      </c>
      <c r="AB3153" s="30">
        <v>0</v>
      </c>
      <c r="AC3153" s="19"/>
      <c r="AD3153" s="26">
        <v>0</v>
      </c>
      <c r="AE3153" s="26">
        <v>0</v>
      </c>
      <c r="AF3153" s="27">
        <v>0</v>
      </c>
      <c r="AG3153" s="18"/>
      <c r="AH3153" s="34">
        <v>0</v>
      </c>
      <c r="AI3153" s="34">
        <v>0</v>
      </c>
      <c r="AJ3153" s="34">
        <v>0</v>
      </c>
      <c r="AK3153" s="19"/>
      <c r="AL3153" s="35">
        <v>44279.041666666664</v>
      </c>
      <c r="AM3153" s="16"/>
    </row>
    <row r="3154" spans="1:39" ht="82.5" hidden="1" x14ac:dyDescent="0.25">
      <c r="A3154" s="25" t="s">
        <v>571</v>
      </c>
      <c r="B3154" s="25" t="s">
        <v>1043</v>
      </c>
      <c r="C3154" s="39">
        <v>634568</v>
      </c>
      <c r="D3154" s="25" t="s">
        <v>3456</v>
      </c>
      <c r="E3154" s="25" t="s">
        <v>53</v>
      </c>
      <c r="F3154" s="25" t="s">
        <v>63</v>
      </c>
      <c r="G3154" s="25" t="s">
        <v>56</v>
      </c>
      <c r="H3154" s="17"/>
      <c r="I3154" s="17"/>
      <c r="J3154" s="25" t="s">
        <v>576</v>
      </c>
      <c r="K3154" s="25" t="s">
        <v>58</v>
      </c>
      <c r="L3154" s="25" t="s">
        <v>611</v>
      </c>
      <c r="M3154" s="25" t="s">
        <v>127</v>
      </c>
      <c r="N3154" s="26">
        <v>0</v>
      </c>
      <c r="O3154" s="26">
        <v>0</v>
      </c>
      <c r="P3154" s="27">
        <v>0</v>
      </c>
      <c r="Q3154" s="18"/>
      <c r="R3154" s="29">
        <v>0</v>
      </c>
      <c r="S3154" s="29">
        <v>0</v>
      </c>
      <c r="T3154" s="30">
        <v>0</v>
      </c>
      <c r="U3154" s="19"/>
      <c r="V3154" s="26">
        <v>0</v>
      </c>
      <c r="W3154" s="26">
        <v>0</v>
      </c>
      <c r="X3154" s="27">
        <v>0</v>
      </c>
      <c r="Y3154" s="18"/>
      <c r="Z3154" s="29">
        <v>0</v>
      </c>
      <c r="AA3154" s="29">
        <v>0</v>
      </c>
      <c r="AB3154" s="30">
        <v>0</v>
      </c>
      <c r="AC3154" s="19"/>
      <c r="AD3154" s="26">
        <v>0</v>
      </c>
      <c r="AE3154" s="26">
        <v>0</v>
      </c>
      <c r="AF3154" s="27">
        <v>0</v>
      </c>
      <c r="AG3154" s="18"/>
      <c r="AH3154" s="34">
        <v>0</v>
      </c>
      <c r="AI3154" s="34">
        <v>0</v>
      </c>
      <c r="AJ3154" s="34">
        <v>0</v>
      </c>
      <c r="AK3154" s="19"/>
      <c r="AL3154" s="35">
        <v>44152.041666666664</v>
      </c>
      <c r="AM3154" s="16"/>
    </row>
    <row r="3155" spans="1:39" ht="82.5" hidden="1" x14ac:dyDescent="0.25">
      <c r="A3155" s="25" t="s">
        <v>571</v>
      </c>
      <c r="B3155" s="25" t="s">
        <v>1043</v>
      </c>
      <c r="C3155" s="39">
        <v>634569</v>
      </c>
      <c r="D3155" s="25" t="s">
        <v>3444</v>
      </c>
      <c r="E3155" s="25" t="s">
        <v>53</v>
      </c>
      <c r="F3155" s="25" t="s">
        <v>63</v>
      </c>
      <c r="G3155" s="25" t="s">
        <v>56</v>
      </c>
      <c r="H3155" s="17"/>
      <c r="I3155" s="17"/>
      <c r="J3155" s="25" t="s">
        <v>576</v>
      </c>
      <c r="K3155" s="25" t="s">
        <v>58</v>
      </c>
      <c r="L3155" s="25" t="s">
        <v>577</v>
      </c>
      <c r="M3155" s="25" t="s">
        <v>127</v>
      </c>
      <c r="N3155" s="26">
        <v>0</v>
      </c>
      <c r="O3155" s="26">
        <v>0</v>
      </c>
      <c r="P3155" s="27">
        <v>0</v>
      </c>
      <c r="Q3155" s="18"/>
      <c r="R3155" s="29">
        <v>0</v>
      </c>
      <c r="S3155" s="29">
        <v>0</v>
      </c>
      <c r="T3155" s="30">
        <v>0</v>
      </c>
      <c r="U3155" s="19"/>
      <c r="V3155" s="26">
        <v>0</v>
      </c>
      <c r="W3155" s="26">
        <v>0</v>
      </c>
      <c r="X3155" s="27">
        <v>0</v>
      </c>
      <c r="Y3155" s="18"/>
      <c r="Z3155" s="29">
        <v>0</v>
      </c>
      <c r="AA3155" s="29">
        <v>0</v>
      </c>
      <c r="AB3155" s="30">
        <v>0</v>
      </c>
      <c r="AC3155" s="19"/>
      <c r="AD3155" s="26">
        <v>0</v>
      </c>
      <c r="AE3155" s="26">
        <v>0</v>
      </c>
      <c r="AF3155" s="27">
        <v>0</v>
      </c>
      <c r="AG3155" s="18"/>
      <c r="AH3155" s="34">
        <v>0</v>
      </c>
      <c r="AI3155" s="34">
        <v>0</v>
      </c>
      <c r="AJ3155" s="34">
        <v>0</v>
      </c>
      <c r="AK3155" s="19"/>
      <c r="AL3155" s="35">
        <v>44152.041666666664</v>
      </c>
      <c r="AM3155" s="16"/>
    </row>
    <row r="3156" spans="1:39" ht="90.75" hidden="1" x14ac:dyDescent="0.25">
      <c r="A3156" s="25" t="s">
        <v>571</v>
      </c>
      <c r="B3156" s="25" t="s">
        <v>1043</v>
      </c>
      <c r="C3156" s="39">
        <v>634571</v>
      </c>
      <c r="D3156" s="25" t="s">
        <v>3445</v>
      </c>
      <c r="E3156" s="25" t="s">
        <v>53</v>
      </c>
      <c r="F3156" s="25" t="s">
        <v>63</v>
      </c>
      <c r="G3156" s="25" t="s">
        <v>56</v>
      </c>
      <c r="H3156" s="17"/>
      <c r="I3156" s="17"/>
      <c r="J3156" s="25" t="s">
        <v>576</v>
      </c>
      <c r="K3156" s="25" t="s">
        <v>58</v>
      </c>
      <c r="L3156" s="25" t="s">
        <v>577</v>
      </c>
      <c r="M3156" s="25" t="s">
        <v>127</v>
      </c>
      <c r="N3156" s="26">
        <v>0</v>
      </c>
      <c r="O3156" s="26">
        <v>0</v>
      </c>
      <c r="P3156" s="27">
        <v>0</v>
      </c>
      <c r="Q3156" s="18"/>
      <c r="R3156" s="29">
        <v>0</v>
      </c>
      <c r="S3156" s="29">
        <v>0</v>
      </c>
      <c r="T3156" s="30">
        <v>0</v>
      </c>
      <c r="U3156" s="19"/>
      <c r="V3156" s="26">
        <v>0</v>
      </c>
      <c r="W3156" s="26">
        <v>0</v>
      </c>
      <c r="X3156" s="27">
        <v>0</v>
      </c>
      <c r="Y3156" s="18"/>
      <c r="Z3156" s="29">
        <v>0</v>
      </c>
      <c r="AA3156" s="29">
        <v>0</v>
      </c>
      <c r="AB3156" s="30">
        <v>0</v>
      </c>
      <c r="AC3156" s="19"/>
      <c r="AD3156" s="26">
        <v>0</v>
      </c>
      <c r="AE3156" s="26">
        <v>0</v>
      </c>
      <c r="AF3156" s="27">
        <v>0</v>
      </c>
      <c r="AG3156" s="18"/>
      <c r="AH3156" s="34">
        <v>0</v>
      </c>
      <c r="AI3156" s="34">
        <v>0</v>
      </c>
      <c r="AJ3156" s="34">
        <v>0</v>
      </c>
      <c r="AK3156" s="19"/>
      <c r="AL3156" s="35">
        <v>44181.041666666664</v>
      </c>
      <c r="AM3156" s="16"/>
    </row>
    <row r="3157" spans="1:39" ht="74.25" hidden="1" x14ac:dyDescent="0.25">
      <c r="A3157" s="25" t="s">
        <v>571</v>
      </c>
      <c r="B3157" s="25" t="s">
        <v>1043</v>
      </c>
      <c r="C3157" s="39">
        <v>634572</v>
      </c>
      <c r="D3157" s="25" t="s">
        <v>3457</v>
      </c>
      <c r="E3157" s="25" t="s">
        <v>53</v>
      </c>
      <c r="F3157" s="25" t="s">
        <v>54</v>
      </c>
      <c r="G3157" s="25" t="s">
        <v>75</v>
      </c>
      <c r="H3157" s="25" t="s">
        <v>298</v>
      </c>
      <c r="I3157" s="25" t="s">
        <v>56</v>
      </c>
      <c r="J3157" s="25" t="s">
        <v>576</v>
      </c>
      <c r="K3157" s="25" t="s">
        <v>65</v>
      </c>
      <c r="L3157" s="25" t="s">
        <v>1045</v>
      </c>
      <c r="M3157" s="25" t="s">
        <v>574</v>
      </c>
      <c r="N3157" s="26">
        <v>78247.11</v>
      </c>
      <c r="O3157" s="26">
        <v>52871.5</v>
      </c>
      <c r="P3157" s="27">
        <v>-25375.61</v>
      </c>
      <c r="Q3157" s="28">
        <v>-0.32430092306284541</v>
      </c>
      <c r="R3157" s="29">
        <v>44463.28</v>
      </c>
      <c r="S3157" s="29">
        <v>25254.6</v>
      </c>
      <c r="T3157" s="30">
        <v>-19208.68</v>
      </c>
      <c r="U3157" s="31">
        <v>-0.43201221322403566</v>
      </c>
      <c r="V3157" s="26">
        <v>21016.27</v>
      </c>
      <c r="W3157" s="26">
        <v>12524.19</v>
      </c>
      <c r="X3157" s="27">
        <v>-8492.08</v>
      </c>
      <c r="Y3157" s="28">
        <v>-0.40407170254283942</v>
      </c>
      <c r="Z3157" s="29">
        <v>5639.56</v>
      </c>
      <c r="AA3157" s="29">
        <v>10588.21</v>
      </c>
      <c r="AB3157" s="30">
        <v>4948.6499999999987</v>
      </c>
      <c r="AC3157" s="32">
        <v>0.87748866932881264</v>
      </c>
      <c r="AD3157" s="26">
        <v>7128</v>
      </c>
      <c r="AE3157" s="26">
        <v>4504.5</v>
      </c>
      <c r="AF3157" s="27">
        <v>-2623.5</v>
      </c>
      <c r="AG3157" s="33">
        <v>-0.36805555555555558</v>
      </c>
      <c r="AH3157" s="34">
        <v>595.82000000000005</v>
      </c>
      <c r="AI3157" s="34">
        <v>271</v>
      </c>
      <c r="AJ3157" s="34">
        <v>-324.82000000000005</v>
      </c>
      <c r="AK3157" s="32">
        <v>-0.54516464704105272</v>
      </c>
      <c r="AL3157" s="35">
        <v>44181.041666666664</v>
      </c>
      <c r="AM3157" s="16"/>
    </row>
    <row r="3158" spans="1:39" ht="49.5" hidden="1" x14ac:dyDescent="0.25">
      <c r="A3158" s="25" t="s">
        <v>571</v>
      </c>
      <c r="B3158" s="25" t="s">
        <v>1043</v>
      </c>
      <c r="C3158" s="39">
        <v>634595</v>
      </c>
      <c r="D3158" s="25" t="s">
        <v>3349</v>
      </c>
      <c r="E3158" s="25" t="s">
        <v>53</v>
      </c>
      <c r="F3158" s="25" t="s">
        <v>54</v>
      </c>
      <c r="G3158" s="25" t="s">
        <v>79</v>
      </c>
      <c r="H3158" s="25" t="s">
        <v>56</v>
      </c>
      <c r="I3158" s="25" t="s">
        <v>56</v>
      </c>
      <c r="J3158" s="25" t="s">
        <v>586</v>
      </c>
      <c r="K3158" s="25" t="s">
        <v>65</v>
      </c>
      <c r="L3158" s="25" t="s">
        <v>1045</v>
      </c>
      <c r="M3158" s="25" t="s">
        <v>67</v>
      </c>
      <c r="N3158" s="26">
        <v>59853.75</v>
      </c>
      <c r="O3158" s="26">
        <v>71459.66</v>
      </c>
      <c r="P3158" s="27">
        <v>11605.910000000003</v>
      </c>
      <c r="Q3158" s="28">
        <v>0.19390447549234599</v>
      </c>
      <c r="R3158" s="29">
        <v>12788.28</v>
      </c>
      <c r="S3158" s="29">
        <v>8486.24</v>
      </c>
      <c r="T3158" s="30">
        <v>-4302.0400000000009</v>
      </c>
      <c r="U3158" s="31">
        <v>-0.33640489573265525</v>
      </c>
      <c r="V3158" s="26">
        <v>34725.96</v>
      </c>
      <c r="W3158" s="26">
        <v>54889.35</v>
      </c>
      <c r="X3158" s="27">
        <v>20163.39</v>
      </c>
      <c r="Y3158" s="28">
        <v>0.58064312692867237</v>
      </c>
      <c r="Z3158" s="29">
        <v>1611.98</v>
      </c>
      <c r="AA3158" s="29">
        <v>933</v>
      </c>
      <c r="AB3158" s="30">
        <v>-678.98</v>
      </c>
      <c r="AC3158" s="32">
        <v>-0.42120869985979975</v>
      </c>
      <c r="AD3158" s="26">
        <v>10727.53</v>
      </c>
      <c r="AE3158" s="26">
        <v>7151.07</v>
      </c>
      <c r="AF3158" s="27">
        <v>-3576.4600000000009</v>
      </c>
      <c r="AG3158" s="33">
        <v>-0.33339081783038599</v>
      </c>
      <c r="AH3158" s="34">
        <v>159.65</v>
      </c>
      <c r="AI3158" s="34">
        <v>80.5</v>
      </c>
      <c r="AJ3158" s="34">
        <v>-79.150000000000006</v>
      </c>
      <c r="AK3158" s="32">
        <v>-0.4957720012527404</v>
      </c>
      <c r="AL3158" s="35">
        <v>43900.041655092595</v>
      </c>
      <c r="AM3158" s="16"/>
    </row>
    <row r="3159" spans="1:39" ht="66" hidden="1" x14ac:dyDescent="0.25">
      <c r="A3159" s="25" t="s">
        <v>571</v>
      </c>
      <c r="B3159" s="25" t="s">
        <v>51</v>
      </c>
      <c r="C3159" s="39">
        <v>634625</v>
      </c>
      <c r="D3159" s="25" t="s">
        <v>603</v>
      </c>
      <c r="E3159" s="25" t="s">
        <v>53</v>
      </c>
      <c r="F3159" s="25" t="s">
        <v>54</v>
      </c>
      <c r="G3159" s="25" t="s">
        <v>74</v>
      </c>
      <c r="H3159" s="25" t="s">
        <v>56</v>
      </c>
      <c r="I3159" s="25" t="s">
        <v>56</v>
      </c>
      <c r="J3159" s="25" t="s">
        <v>586</v>
      </c>
      <c r="K3159" s="25" t="s">
        <v>65</v>
      </c>
      <c r="L3159" s="25" t="s">
        <v>589</v>
      </c>
      <c r="M3159" s="25" t="s">
        <v>582</v>
      </c>
      <c r="N3159" s="26">
        <v>180088.47</v>
      </c>
      <c r="O3159" s="26">
        <v>142620.35</v>
      </c>
      <c r="P3159" s="27">
        <v>-37468.119999999995</v>
      </c>
      <c r="Q3159" s="28">
        <v>-0.20805396369906409</v>
      </c>
      <c r="R3159" s="29">
        <v>21962.35</v>
      </c>
      <c r="S3159" s="29">
        <v>23057.55</v>
      </c>
      <c r="T3159" s="30">
        <v>1095.2000000000007</v>
      </c>
      <c r="U3159" s="31">
        <v>4.9867159024421376E-2</v>
      </c>
      <c r="V3159" s="26">
        <v>42469.74</v>
      </c>
      <c r="W3159" s="26">
        <v>37738.720000000001</v>
      </c>
      <c r="X3159" s="27">
        <v>-4731.0199999999968</v>
      </c>
      <c r="Y3159" s="28">
        <v>-0.11139743261908354</v>
      </c>
      <c r="Z3159" s="29">
        <v>2276.31</v>
      </c>
      <c r="AA3159" s="29">
        <v>1582.55</v>
      </c>
      <c r="AB3159" s="30">
        <v>-693.76</v>
      </c>
      <c r="AC3159" s="32">
        <v>-0.304773954338381</v>
      </c>
      <c r="AD3159" s="26">
        <v>113380.07</v>
      </c>
      <c r="AE3159" s="26">
        <v>80241.53</v>
      </c>
      <c r="AF3159" s="27">
        <v>-33138.540000000008</v>
      </c>
      <c r="AG3159" s="33">
        <v>-0.29227835191846335</v>
      </c>
      <c r="AH3159" s="34">
        <v>123.05000000000001</v>
      </c>
      <c r="AI3159" s="34">
        <v>119.05000000000001</v>
      </c>
      <c r="AJ3159" s="34">
        <v>-4</v>
      </c>
      <c r="AK3159" s="32">
        <v>-3.2507110930516045E-2</v>
      </c>
      <c r="AL3159" s="35">
        <v>44454.041666666664</v>
      </c>
      <c r="AM3159" s="16"/>
    </row>
    <row r="3160" spans="1:39" ht="41.25" hidden="1" x14ac:dyDescent="0.25">
      <c r="A3160" s="25" t="s">
        <v>571</v>
      </c>
      <c r="B3160" s="25" t="s">
        <v>1043</v>
      </c>
      <c r="C3160" s="39">
        <v>634639</v>
      </c>
      <c r="D3160" s="25" t="s">
        <v>3450</v>
      </c>
      <c r="E3160" s="25" t="s">
        <v>53</v>
      </c>
      <c r="F3160" s="25" t="s">
        <v>54</v>
      </c>
      <c r="G3160" s="25" t="s">
        <v>75</v>
      </c>
      <c r="H3160" s="25" t="s">
        <v>74</v>
      </c>
      <c r="I3160" s="25" t="s">
        <v>56</v>
      </c>
      <c r="J3160" s="25" t="s">
        <v>586</v>
      </c>
      <c r="K3160" s="25" t="s">
        <v>65</v>
      </c>
      <c r="L3160" s="25" t="s">
        <v>1045</v>
      </c>
      <c r="M3160" s="25" t="s">
        <v>2753</v>
      </c>
      <c r="N3160" s="26">
        <v>41252.53</v>
      </c>
      <c r="O3160" s="26">
        <v>25291.29</v>
      </c>
      <c r="P3160" s="27">
        <v>-15961.239999999998</v>
      </c>
      <c r="Q3160" s="28">
        <v>-0.3869154207026817</v>
      </c>
      <c r="R3160" s="29">
        <v>16604.66</v>
      </c>
      <c r="S3160" s="29">
        <v>8543.8799999999992</v>
      </c>
      <c r="T3160" s="30">
        <v>-8060.7800000000007</v>
      </c>
      <c r="U3160" s="31">
        <v>-0.48545287889062472</v>
      </c>
      <c r="V3160" s="26">
        <v>7468.56</v>
      </c>
      <c r="W3160" s="26">
        <v>6311.43</v>
      </c>
      <c r="X3160" s="27">
        <v>-1157.1300000000001</v>
      </c>
      <c r="Y3160" s="28">
        <v>-0.15493348115299335</v>
      </c>
      <c r="Z3160" s="29">
        <v>3043.89</v>
      </c>
      <c r="AA3160" s="29">
        <v>1389.51</v>
      </c>
      <c r="AB3160" s="30">
        <v>-1654.3799999999999</v>
      </c>
      <c r="AC3160" s="32">
        <v>-0.54350847106827116</v>
      </c>
      <c r="AD3160" s="26">
        <v>14135.42</v>
      </c>
      <c r="AE3160" s="26">
        <v>9046.4699999999993</v>
      </c>
      <c r="AF3160" s="27">
        <v>-5088.9500000000007</v>
      </c>
      <c r="AG3160" s="33">
        <v>-0.36001406396131141</v>
      </c>
      <c r="AH3160" s="34">
        <v>215.1</v>
      </c>
      <c r="AI3160" s="34">
        <v>51.5</v>
      </c>
      <c r="AJ3160" s="34">
        <v>-163.6</v>
      </c>
      <c r="AK3160" s="32">
        <v>-0.76057647605764755</v>
      </c>
      <c r="AL3160" s="35">
        <v>44175.041666666664</v>
      </c>
      <c r="AM3160" s="16"/>
    </row>
    <row r="3161" spans="1:39" ht="49.5" hidden="1" x14ac:dyDescent="0.25">
      <c r="A3161" s="25" t="s">
        <v>571</v>
      </c>
      <c r="B3161" s="25" t="s">
        <v>1043</v>
      </c>
      <c r="C3161" s="39">
        <v>634727</v>
      </c>
      <c r="D3161" s="25" t="s">
        <v>3451</v>
      </c>
      <c r="E3161" s="25" t="s">
        <v>53</v>
      </c>
      <c r="F3161" s="25" t="s">
        <v>54</v>
      </c>
      <c r="G3161" s="25" t="s">
        <v>75</v>
      </c>
      <c r="H3161" s="25" t="s">
        <v>74</v>
      </c>
      <c r="I3161" s="25" t="s">
        <v>56</v>
      </c>
      <c r="J3161" s="25" t="s">
        <v>586</v>
      </c>
      <c r="K3161" s="25" t="s">
        <v>65</v>
      </c>
      <c r="L3161" s="25" t="s">
        <v>1045</v>
      </c>
      <c r="M3161" s="25" t="s">
        <v>67</v>
      </c>
      <c r="N3161" s="26">
        <v>12237.67</v>
      </c>
      <c r="O3161" s="26">
        <v>3219.24</v>
      </c>
      <c r="P3161" s="27">
        <v>-9018.43</v>
      </c>
      <c r="Q3161" s="28">
        <v>-0.73694012013724841</v>
      </c>
      <c r="R3161" s="29">
        <v>6543.95</v>
      </c>
      <c r="S3161" s="29">
        <v>2835.24</v>
      </c>
      <c r="T3161" s="30">
        <v>-3708.71</v>
      </c>
      <c r="U3161" s="31">
        <v>-0.56673874341949437</v>
      </c>
      <c r="V3161" s="26">
        <v>0</v>
      </c>
      <c r="W3161" s="26">
        <v>0</v>
      </c>
      <c r="X3161" s="27">
        <v>0</v>
      </c>
      <c r="Y3161" s="18"/>
      <c r="Z3161" s="29">
        <v>392</v>
      </c>
      <c r="AA3161" s="29">
        <v>384</v>
      </c>
      <c r="AB3161" s="30">
        <v>-8</v>
      </c>
      <c r="AC3161" s="32">
        <v>-2.0408163265306121E-2</v>
      </c>
      <c r="AD3161" s="26">
        <v>5301.72</v>
      </c>
      <c r="AE3161" s="26">
        <v>0</v>
      </c>
      <c r="AF3161" s="27">
        <v>-5301.72</v>
      </c>
      <c r="AG3161" s="33">
        <v>-1</v>
      </c>
      <c r="AH3161" s="34">
        <v>40</v>
      </c>
      <c r="AI3161" s="34">
        <v>16</v>
      </c>
      <c r="AJ3161" s="34">
        <v>-24</v>
      </c>
      <c r="AK3161" s="32">
        <v>-0.6</v>
      </c>
      <c r="AL3161" s="35">
        <v>43890.041655092595</v>
      </c>
      <c r="AM3161" s="16"/>
    </row>
    <row r="3162" spans="1:39" ht="66" hidden="1" x14ac:dyDescent="0.25">
      <c r="A3162" s="25" t="s">
        <v>571</v>
      </c>
      <c r="B3162" s="25" t="s">
        <v>51</v>
      </c>
      <c r="C3162" s="39">
        <v>634740</v>
      </c>
      <c r="D3162" s="25" t="s">
        <v>649</v>
      </c>
      <c r="E3162" s="25" t="s">
        <v>53</v>
      </c>
      <c r="F3162" s="25" t="s">
        <v>54</v>
      </c>
      <c r="G3162" s="25" t="s">
        <v>74</v>
      </c>
      <c r="H3162" s="25" t="s">
        <v>75</v>
      </c>
      <c r="I3162" s="25" t="s">
        <v>56</v>
      </c>
      <c r="J3162" s="25" t="s">
        <v>586</v>
      </c>
      <c r="K3162" s="25" t="s">
        <v>65</v>
      </c>
      <c r="L3162" s="25" t="s">
        <v>617</v>
      </c>
      <c r="M3162" s="25" t="s">
        <v>582</v>
      </c>
      <c r="N3162" s="26">
        <v>122523.1</v>
      </c>
      <c r="O3162" s="26">
        <v>88669.440000000002</v>
      </c>
      <c r="P3162" s="27">
        <v>-33853.660000000003</v>
      </c>
      <c r="Q3162" s="28">
        <v>-0.27630430506573866</v>
      </c>
      <c r="R3162" s="29">
        <v>23088.13</v>
      </c>
      <c r="S3162" s="29">
        <v>18304.59</v>
      </c>
      <c r="T3162" s="30">
        <v>-4783.5400000000009</v>
      </c>
      <c r="U3162" s="31">
        <v>-0.20718611684878768</v>
      </c>
      <c r="V3162" s="26">
        <v>40470.910000000003</v>
      </c>
      <c r="W3162" s="26">
        <v>39383.089999999997</v>
      </c>
      <c r="X3162" s="27">
        <v>-1087.820000000007</v>
      </c>
      <c r="Y3162" s="28">
        <v>-2.6879059551663326E-2</v>
      </c>
      <c r="Z3162" s="29">
        <v>1724.06</v>
      </c>
      <c r="AA3162" s="29">
        <v>2321.83</v>
      </c>
      <c r="AB3162" s="30">
        <v>597.77</v>
      </c>
      <c r="AC3162" s="32">
        <v>0.34672227184668747</v>
      </c>
      <c r="AD3162" s="26">
        <v>57240</v>
      </c>
      <c r="AE3162" s="26">
        <v>28659.93</v>
      </c>
      <c r="AF3162" s="27">
        <v>-28580.07</v>
      </c>
      <c r="AG3162" s="33">
        <v>-0.49930241090146749</v>
      </c>
      <c r="AH3162" s="34">
        <v>114.78</v>
      </c>
      <c r="AI3162" s="34">
        <v>115.5</v>
      </c>
      <c r="AJ3162" s="34">
        <v>0.71999999999999886</v>
      </c>
      <c r="AK3162" s="32">
        <v>6.2728698379508523E-3</v>
      </c>
      <c r="AL3162" s="35">
        <v>44313</v>
      </c>
      <c r="AM3162" s="16"/>
    </row>
    <row r="3163" spans="1:39" ht="41.25" hidden="1" x14ac:dyDescent="0.25">
      <c r="A3163" s="25" t="s">
        <v>571</v>
      </c>
      <c r="B3163" s="25" t="s">
        <v>51</v>
      </c>
      <c r="C3163" s="39">
        <v>634840</v>
      </c>
      <c r="D3163" s="25" t="s">
        <v>580</v>
      </c>
      <c r="E3163" s="25" t="s">
        <v>53</v>
      </c>
      <c r="F3163" s="25" t="s">
        <v>54</v>
      </c>
      <c r="G3163" s="25" t="s">
        <v>75</v>
      </c>
      <c r="H3163" s="25" t="s">
        <v>56</v>
      </c>
      <c r="I3163" s="25" t="s">
        <v>56</v>
      </c>
      <c r="J3163" s="25" t="s">
        <v>64</v>
      </c>
      <c r="K3163" s="25" t="s">
        <v>65</v>
      </c>
      <c r="L3163" s="25" t="s">
        <v>66</v>
      </c>
      <c r="M3163" s="25" t="s">
        <v>574</v>
      </c>
      <c r="N3163" s="26">
        <v>14210.4</v>
      </c>
      <c r="O3163" s="26">
        <v>7789.45</v>
      </c>
      <c r="P3163" s="27">
        <v>-6420.95</v>
      </c>
      <c r="Q3163" s="28">
        <v>-0.45184864606203906</v>
      </c>
      <c r="R3163" s="29">
        <v>3912.03</v>
      </c>
      <c r="S3163" s="29">
        <v>2146.4899999999998</v>
      </c>
      <c r="T3163" s="30">
        <v>-1765.5400000000004</v>
      </c>
      <c r="U3163" s="31">
        <v>-0.45131044496080047</v>
      </c>
      <c r="V3163" s="26">
        <v>1163.8399999999999</v>
      </c>
      <c r="W3163" s="26">
        <v>572.96</v>
      </c>
      <c r="X3163" s="27">
        <v>-590.87999999999988</v>
      </c>
      <c r="Y3163" s="28">
        <v>-0.50769865273577119</v>
      </c>
      <c r="Z3163" s="29">
        <v>483.73</v>
      </c>
      <c r="AA3163" s="29">
        <v>260</v>
      </c>
      <c r="AB3163" s="30">
        <v>-223.73000000000002</v>
      </c>
      <c r="AC3163" s="32">
        <v>-0.46251007793603871</v>
      </c>
      <c r="AD3163" s="26">
        <v>8650.7999999999993</v>
      </c>
      <c r="AE3163" s="26">
        <v>4810</v>
      </c>
      <c r="AF3163" s="27">
        <v>-3840.7999999999993</v>
      </c>
      <c r="AG3163" s="33">
        <v>-0.44398205946270858</v>
      </c>
      <c r="AH3163" s="34">
        <v>17.89</v>
      </c>
      <c r="AI3163" s="34">
        <v>9</v>
      </c>
      <c r="AJ3163" s="34">
        <v>-8.89</v>
      </c>
      <c r="AK3163" s="32">
        <v>-0.49692565679150363</v>
      </c>
      <c r="AL3163" s="35">
        <v>44309</v>
      </c>
      <c r="AM3163" s="16"/>
    </row>
    <row r="3164" spans="1:39" ht="66" hidden="1" x14ac:dyDescent="0.25">
      <c r="A3164" s="25" t="s">
        <v>571</v>
      </c>
      <c r="B3164" s="25" t="s">
        <v>1136</v>
      </c>
      <c r="C3164" s="39">
        <v>634900</v>
      </c>
      <c r="D3164" s="25" t="s">
        <v>3452</v>
      </c>
      <c r="E3164" s="25" t="s">
        <v>53</v>
      </c>
      <c r="F3164" s="25" t="s">
        <v>54</v>
      </c>
      <c r="G3164" s="25" t="s">
        <v>79</v>
      </c>
      <c r="H3164" s="25" t="s">
        <v>56</v>
      </c>
      <c r="I3164" s="25" t="s">
        <v>56</v>
      </c>
      <c r="J3164" s="25" t="s">
        <v>145</v>
      </c>
      <c r="K3164" s="25" t="s">
        <v>65</v>
      </c>
      <c r="L3164" s="25" t="s">
        <v>780</v>
      </c>
      <c r="M3164" s="25" t="s">
        <v>639</v>
      </c>
      <c r="N3164" s="26">
        <v>555613.31000000006</v>
      </c>
      <c r="O3164" s="26">
        <v>615956.46</v>
      </c>
      <c r="P3164" s="27">
        <v>60343.149999999907</v>
      </c>
      <c r="Q3164" s="28">
        <v>0.10860637949799996</v>
      </c>
      <c r="R3164" s="29">
        <v>168910.05</v>
      </c>
      <c r="S3164" s="29">
        <v>235181.51</v>
      </c>
      <c r="T3164" s="30">
        <v>66271.460000000021</v>
      </c>
      <c r="U3164" s="31">
        <v>0.39234764302064928</v>
      </c>
      <c r="V3164" s="26">
        <v>129179.07</v>
      </c>
      <c r="W3164" s="26">
        <v>128118.2</v>
      </c>
      <c r="X3164" s="27">
        <v>-1060.8700000000099</v>
      </c>
      <c r="Y3164" s="28">
        <v>-8.2123984945859253E-3</v>
      </c>
      <c r="Z3164" s="29">
        <v>26412.59</v>
      </c>
      <c r="AA3164" s="29">
        <v>71164</v>
      </c>
      <c r="AB3164" s="30">
        <v>44751.41</v>
      </c>
      <c r="AC3164" s="32">
        <v>1.6943211551763762</v>
      </c>
      <c r="AD3164" s="26">
        <v>231111.6</v>
      </c>
      <c r="AE3164" s="26">
        <v>181492.75</v>
      </c>
      <c r="AF3164" s="27">
        <v>-49618.850000000006</v>
      </c>
      <c r="AG3164" s="33">
        <v>-0.21469649294972648</v>
      </c>
      <c r="AH3164" s="34">
        <v>2395.98</v>
      </c>
      <c r="AI3164" s="34">
        <v>2584</v>
      </c>
      <c r="AJ3164" s="34">
        <v>188.01999999999998</v>
      </c>
      <c r="AK3164" s="32">
        <v>7.8473109124450116E-2</v>
      </c>
      <c r="AL3164" s="35">
        <v>44643.041666666664</v>
      </c>
      <c r="AM3164" s="16"/>
    </row>
    <row r="3165" spans="1:39" ht="99" hidden="1" x14ac:dyDescent="0.25">
      <c r="A3165" s="25" t="s">
        <v>571</v>
      </c>
      <c r="B3165" s="25" t="s">
        <v>1043</v>
      </c>
      <c r="C3165" s="39">
        <v>634943</v>
      </c>
      <c r="D3165" s="25" t="s">
        <v>3170</v>
      </c>
      <c r="E3165" s="25" t="s">
        <v>53</v>
      </c>
      <c r="F3165" s="25" t="s">
        <v>54</v>
      </c>
      <c r="G3165" s="25" t="s">
        <v>79</v>
      </c>
      <c r="H3165" s="25" t="s">
        <v>56</v>
      </c>
      <c r="I3165" s="25" t="s">
        <v>56</v>
      </c>
      <c r="J3165" s="25" t="s">
        <v>85</v>
      </c>
      <c r="K3165" s="25" t="s">
        <v>65</v>
      </c>
      <c r="L3165" s="25" t="s">
        <v>1045</v>
      </c>
      <c r="M3165" s="25" t="s">
        <v>2753</v>
      </c>
      <c r="N3165" s="26">
        <v>496942.86</v>
      </c>
      <c r="O3165" s="26">
        <v>488224.81</v>
      </c>
      <c r="P3165" s="27">
        <v>-8718.0499999999884</v>
      </c>
      <c r="Q3165" s="28">
        <v>-1.754336504603364E-2</v>
      </c>
      <c r="R3165" s="29">
        <v>22294.77</v>
      </c>
      <c r="S3165" s="29">
        <v>50136.67</v>
      </c>
      <c r="T3165" s="30">
        <v>27841.899999999998</v>
      </c>
      <c r="U3165" s="31">
        <v>1.2488085770788395</v>
      </c>
      <c r="V3165" s="26">
        <v>2209.94</v>
      </c>
      <c r="W3165" s="26">
        <v>0</v>
      </c>
      <c r="X3165" s="27">
        <v>-2209.94</v>
      </c>
      <c r="Y3165" s="28">
        <v>-1</v>
      </c>
      <c r="Z3165" s="29">
        <v>1408.03</v>
      </c>
      <c r="AA3165" s="29">
        <v>1065.8699999999999</v>
      </c>
      <c r="AB3165" s="30">
        <v>-342.16000000000008</v>
      </c>
      <c r="AC3165" s="32">
        <v>-0.24300618594774265</v>
      </c>
      <c r="AD3165" s="26">
        <v>471030.12</v>
      </c>
      <c r="AE3165" s="26">
        <v>432836.8</v>
      </c>
      <c r="AF3165" s="27">
        <v>-38193.320000000007</v>
      </c>
      <c r="AG3165" s="33">
        <v>-8.1084666093115251E-2</v>
      </c>
      <c r="AH3165" s="34">
        <v>235.2</v>
      </c>
      <c r="AI3165" s="34">
        <v>74.919999999999987</v>
      </c>
      <c r="AJ3165" s="34">
        <v>-160.28</v>
      </c>
      <c r="AK3165" s="32">
        <v>-0.68146258503401369</v>
      </c>
      <c r="AL3165" s="35">
        <v>44109.041666666664</v>
      </c>
      <c r="AM3165" s="16"/>
    </row>
    <row r="3166" spans="1:39" ht="49.5" hidden="1" x14ac:dyDescent="0.25">
      <c r="A3166" s="25" t="s">
        <v>571</v>
      </c>
      <c r="B3166" s="25" t="s">
        <v>1136</v>
      </c>
      <c r="C3166" s="39">
        <v>634946</v>
      </c>
      <c r="D3166" s="25" t="s">
        <v>5298</v>
      </c>
      <c r="E3166" s="25" t="s">
        <v>53</v>
      </c>
      <c r="F3166" s="25" t="s">
        <v>248</v>
      </c>
      <c r="G3166" s="17"/>
      <c r="H3166" s="17"/>
      <c r="I3166" s="17"/>
      <c r="J3166" s="25" t="s">
        <v>3564</v>
      </c>
      <c r="K3166" s="25" t="s">
        <v>65</v>
      </c>
      <c r="L3166" s="25" t="s">
        <v>573</v>
      </c>
      <c r="M3166" s="25" t="s">
        <v>582</v>
      </c>
      <c r="N3166" s="26">
        <v>262701.09000000003</v>
      </c>
      <c r="O3166" s="26">
        <v>240830</v>
      </c>
      <c r="P3166" s="27">
        <v>-21871.090000000026</v>
      </c>
      <c r="Q3166" s="28">
        <v>-8.325466026806369E-2</v>
      </c>
      <c r="R3166" s="29">
        <v>64854.31</v>
      </c>
      <c r="S3166" s="29">
        <v>59964.3</v>
      </c>
      <c r="T3166" s="30">
        <v>-4890.0099999999948</v>
      </c>
      <c r="U3166" s="31">
        <v>-7.5399923305020045E-2</v>
      </c>
      <c r="V3166" s="26">
        <v>8133.12</v>
      </c>
      <c r="W3166" s="26">
        <v>9009.75</v>
      </c>
      <c r="X3166" s="27">
        <v>876.63000000000011</v>
      </c>
      <c r="Y3166" s="28">
        <v>0.10778520420207745</v>
      </c>
      <c r="Z3166" s="29">
        <v>5499.14</v>
      </c>
      <c r="AA3166" s="29">
        <v>3775</v>
      </c>
      <c r="AB3166" s="30">
        <v>-1724.1400000000003</v>
      </c>
      <c r="AC3166" s="32">
        <v>-0.31352902453838238</v>
      </c>
      <c r="AD3166" s="26">
        <v>184214.52</v>
      </c>
      <c r="AE3166" s="26">
        <v>167211.25</v>
      </c>
      <c r="AF3166" s="27">
        <v>-17003.26999999999</v>
      </c>
      <c r="AG3166" s="33">
        <v>-9.2301464618532739E-2</v>
      </c>
      <c r="AH3166" s="34">
        <v>438.05999999999995</v>
      </c>
      <c r="AI3166" s="34">
        <v>373.75</v>
      </c>
      <c r="AJ3166" s="34">
        <v>-64.309999999999945</v>
      </c>
      <c r="AK3166" s="32">
        <v>-0.14680637355613377</v>
      </c>
      <c r="AL3166" s="35">
        <v>44841.041666666664</v>
      </c>
      <c r="AM3166" s="16"/>
    </row>
    <row r="3167" spans="1:39" ht="99" hidden="1" x14ac:dyDescent="0.25">
      <c r="A3167" s="25" t="s">
        <v>571</v>
      </c>
      <c r="B3167" s="25" t="s">
        <v>1040</v>
      </c>
      <c r="C3167" s="39">
        <v>634961</v>
      </c>
      <c r="D3167" s="25" t="s">
        <v>3447</v>
      </c>
      <c r="E3167" s="25" t="s">
        <v>53</v>
      </c>
      <c r="F3167" s="25" t="s">
        <v>54</v>
      </c>
      <c r="G3167" s="25" t="s">
        <v>90</v>
      </c>
      <c r="H3167" s="17"/>
      <c r="I3167" s="17"/>
      <c r="J3167" s="25" t="s">
        <v>576</v>
      </c>
      <c r="K3167" s="25" t="s">
        <v>65</v>
      </c>
      <c r="L3167" s="25" t="s">
        <v>595</v>
      </c>
      <c r="M3167" s="25" t="s">
        <v>574</v>
      </c>
      <c r="N3167" s="26">
        <v>21443.7</v>
      </c>
      <c r="O3167" s="26">
        <v>31427.86</v>
      </c>
      <c r="P3167" s="27">
        <v>9984.16</v>
      </c>
      <c r="Q3167" s="28">
        <v>0.46559875394638051</v>
      </c>
      <c r="R3167" s="29">
        <v>10115.469999999999</v>
      </c>
      <c r="S3167" s="29">
        <v>16446.45</v>
      </c>
      <c r="T3167" s="30">
        <v>6330.9800000000014</v>
      </c>
      <c r="U3167" s="31">
        <v>0.62587106679175575</v>
      </c>
      <c r="V3167" s="26">
        <v>1537.68</v>
      </c>
      <c r="W3167" s="26">
        <v>1874.87</v>
      </c>
      <c r="X3167" s="27">
        <v>337.18999999999983</v>
      </c>
      <c r="Y3167" s="28">
        <v>0.21928489672753745</v>
      </c>
      <c r="Z3167" s="29">
        <v>1694.6</v>
      </c>
      <c r="AA3167" s="29">
        <v>3830</v>
      </c>
      <c r="AB3167" s="30">
        <v>2135.4</v>
      </c>
      <c r="AC3167" s="32">
        <v>1.2601203823911249</v>
      </c>
      <c r="AD3167" s="26">
        <v>8095.95</v>
      </c>
      <c r="AE3167" s="26">
        <v>9276.5400000000009</v>
      </c>
      <c r="AF3167" s="27">
        <v>1180.5900000000011</v>
      </c>
      <c r="AG3167" s="33">
        <v>0.14582476423396898</v>
      </c>
      <c r="AH3167" s="34">
        <v>99.41</v>
      </c>
      <c r="AI3167" s="34">
        <v>170</v>
      </c>
      <c r="AJ3167" s="34">
        <v>70.59</v>
      </c>
      <c r="AK3167" s="32">
        <v>0.71008952821647731</v>
      </c>
      <c r="AL3167" s="35">
        <v>43820.041655092595</v>
      </c>
      <c r="AM3167" s="16"/>
    </row>
    <row r="3168" spans="1:39" ht="74.25" hidden="1" x14ac:dyDescent="0.25">
      <c r="A3168" s="25" t="s">
        <v>571</v>
      </c>
      <c r="B3168" s="25" t="s">
        <v>1043</v>
      </c>
      <c r="C3168" s="39">
        <v>634963</v>
      </c>
      <c r="D3168" s="25" t="s">
        <v>3449</v>
      </c>
      <c r="E3168" s="25" t="s">
        <v>53</v>
      </c>
      <c r="F3168" s="25" t="s">
        <v>54</v>
      </c>
      <c r="G3168" s="25" t="s">
        <v>75</v>
      </c>
      <c r="H3168" s="25" t="s">
        <v>56</v>
      </c>
      <c r="I3168" s="25" t="s">
        <v>56</v>
      </c>
      <c r="J3168" s="25" t="s">
        <v>576</v>
      </c>
      <c r="K3168" s="25" t="s">
        <v>65</v>
      </c>
      <c r="L3168" s="25" t="s">
        <v>1045</v>
      </c>
      <c r="M3168" s="25" t="s">
        <v>574</v>
      </c>
      <c r="N3168" s="26">
        <v>84453.2</v>
      </c>
      <c r="O3168" s="26">
        <v>74877.37</v>
      </c>
      <c r="P3168" s="27">
        <v>-9575.8300000000017</v>
      </c>
      <c r="Q3168" s="28">
        <v>-0.11338623048031338</v>
      </c>
      <c r="R3168" s="29">
        <v>53526.67</v>
      </c>
      <c r="S3168" s="29">
        <v>33408.910000000003</v>
      </c>
      <c r="T3168" s="30">
        <v>-20117.759999999995</v>
      </c>
      <c r="U3168" s="31">
        <v>-0.37584553644005869</v>
      </c>
      <c r="V3168" s="26">
        <v>19535.93</v>
      </c>
      <c r="W3168" s="26">
        <v>22881.98</v>
      </c>
      <c r="X3168" s="27">
        <v>3346.0499999999993</v>
      </c>
      <c r="Y3168" s="28">
        <v>0.17127671935761438</v>
      </c>
      <c r="Z3168" s="29">
        <v>5882.6</v>
      </c>
      <c r="AA3168" s="29">
        <v>13901.61</v>
      </c>
      <c r="AB3168" s="30">
        <v>8019.01</v>
      </c>
      <c r="AC3168" s="32">
        <v>1.3631744466732396</v>
      </c>
      <c r="AD3168" s="26">
        <v>5508</v>
      </c>
      <c r="AE3168" s="26">
        <v>4684.87</v>
      </c>
      <c r="AF3168" s="27">
        <v>-823.13000000000011</v>
      </c>
      <c r="AG3168" s="33">
        <v>-0.14944262890341323</v>
      </c>
      <c r="AH3168" s="34">
        <v>648.01</v>
      </c>
      <c r="AI3168" s="34">
        <v>356</v>
      </c>
      <c r="AJ3168" s="34">
        <v>-292.01</v>
      </c>
      <c r="AK3168" s="32">
        <v>-0.4506257619481181</v>
      </c>
      <c r="AL3168" s="35">
        <v>44168.041666666664</v>
      </c>
      <c r="AM3168" s="16"/>
    </row>
    <row r="3169" spans="1:39" ht="90.75" hidden="1" x14ac:dyDescent="0.25">
      <c r="A3169" s="25" t="s">
        <v>571</v>
      </c>
      <c r="B3169" s="25" t="s">
        <v>1043</v>
      </c>
      <c r="C3169" s="39">
        <v>634964</v>
      </c>
      <c r="D3169" s="25" t="s">
        <v>3448</v>
      </c>
      <c r="E3169" s="25" t="s">
        <v>53</v>
      </c>
      <c r="F3169" s="25" t="s">
        <v>54</v>
      </c>
      <c r="G3169" s="25" t="s">
        <v>298</v>
      </c>
      <c r="H3169" s="25" t="s">
        <v>56</v>
      </c>
      <c r="I3169" s="25" t="s">
        <v>56</v>
      </c>
      <c r="J3169" s="25" t="s">
        <v>576</v>
      </c>
      <c r="K3169" s="25" t="s">
        <v>65</v>
      </c>
      <c r="L3169" s="25" t="s">
        <v>1045</v>
      </c>
      <c r="M3169" s="25" t="s">
        <v>574</v>
      </c>
      <c r="N3169" s="26">
        <v>55765.11</v>
      </c>
      <c r="O3169" s="26">
        <v>65378.01</v>
      </c>
      <c r="P3169" s="27">
        <v>9612.9000000000015</v>
      </c>
      <c r="Q3169" s="28">
        <v>0.17238197862426885</v>
      </c>
      <c r="R3169" s="29">
        <v>20129.45</v>
      </c>
      <c r="S3169" s="29">
        <v>21411.37</v>
      </c>
      <c r="T3169" s="30">
        <v>1281.9199999999983</v>
      </c>
      <c r="U3169" s="31">
        <v>6.3683806562027184E-2</v>
      </c>
      <c r="V3169" s="26">
        <v>9384.9599999999991</v>
      </c>
      <c r="W3169" s="26">
        <v>13467.22</v>
      </c>
      <c r="X3169" s="27">
        <v>4082.26</v>
      </c>
      <c r="Y3169" s="28">
        <v>0.43497894503546108</v>
      </c>
      <c r="Z3169" s="29">
        <v>2220.6999999999998</v>
      </c>
      <c r="AA3169" s="29">
        <v>7580.47</v>
      </c>
      <c r="AB3169" s="30">
        <v>5359.77</v>
      </c>
      <c r="AC3169" s="32">
        <v>2.4135497816003966</v>
      </c>
      <c r="AD3169" s="26">
        <v>24030</v>
      </c>
      <c r="AE3169" s="26">
        <v>22918.95</v>
      </c>
      <c r="AF3169" s="27">
        <v>-1111.0499999999993</v>
      </c>
      <c r="AG3169" s="33">
        <v>-4.6235955056179744E-2</v>
      </c>
      <c r="AH3169" s="34">
        <v>203.81</v>
      </c>
      <c r="AI3169" s="34">
        <v>184.5</v>
      </c>
      <c r="AJ3169" s="34">
        <v>-19.310000000000002</v>
      </c>
      <c r="AK3169" s="32">
        <v>-9.4745105735734275E-2</v>
      </c>
      <c r="AL3169" s="35">
        <v>44182.041666666664</v>
      </c>
      <c r="AM3169" s="16"/>
    </row>
    <row r="3170" spans="1:39" ht="90.75" hidden="1" x14ac:dyDescent="0.25">
      <c r="A3170" s="25" t="s">
        <v>571</v>
      </c>
      <c r="B3170" s="25" t="s">
        <v>51</v>
      </c>
      <c r="C3170" s="39">
        <v>635032</v>
      </c>
      <c r="D3170" s="25" t="s">
        <v>648</v>
      </c>
      <c r="E3170" s="25" t="s">
        <v>62</v>
      </c>
      <c r="F3170" s="25" t="s">
        <v>54</v>
      </c>
      <c r="G3170" s="25" t="s">
        <v>79</v>
      </c>
      <c r="H3170" s="25" t="s">
        <v>56</v>
      </c>
      <c r="I3170" s="25" t="s">
        <v>56</v>
      </c>
      <c r="J3170" s="25" t="s">
        <v>145</v>
      </c>
      <c r="K3170" s="25" t="s">
        <v>65</v>
      </c>
      <c r="L3170" s="25" t="s">
        <v>146</v>
      </c>
      <c r="M3170" s="25" t="s">
        <v>605</v>
      </c>
      <c r="N3170" s="26">
        <v>749128.4</v>
      </c>
      <c r="O3170" s="26">
        <v>801141.6</v>
      </c>
      <c r="P3170" s="27">
        <v>52013.199999999953</v>
      </c>
      <c r="Q3170" s="28">
        <v>6.9431622135804685E-2</v>
      </c>
      <c r="R3170" s="29">
        <v>293179.45</v>
      </c>
      <c r="S3170" s="29">
        <v>241734.71</v>
      </c>
      <c r="T3170" s="30">
        <v>-51444.74000000002</v>
      </c>
      <c r="U3170" s="31">
        <v>-0.17547184838500796</v>
      </c>
      <c r="V3170" s="26">
        <v>289419.84999999998</v>
      </c>
      <c r="W3170" s="26">
        <v>350830.19</v>
      </c>
      <c r="X3170" s="27">
        <v>61410.340000000026</v>
      </c>
      <c r="Y3170" s="28">
        <v>0.21218427139672705</v>
      </c>
      <c r="Z3170" s="29">
        <v>67007.100000000006</v>
      </c>
      <c r="AA3170" s="29">
        <v>82012.5</v>
      </c>
      <c r="AB3170" s="30">
        <v>15005.399999999994</v>
      </c>
      <c r="AC3170" s="32">
        <v>0.22393746334343664</v>
      </c>
      <c r="AD3170" s="26">
        <v>99522</v>
      </c>
      <c r="AE3170" s="26">
        <v>126503.63</v>
      </c>
      <c r="AF3170" s="27">
        <v>26981.630000000005</v>
      </c>
      <c r="AG3170" s="33">
        <v>0.27111221639436511</v>
      </c>
      <c r="AH3170" s="34">
        <v>2630.25</v>
      </c>
      <c r="AI3170" s="34">
        <v>2625.5</v>
      </c>
      <c r="AJ3170" s="34">
        <v>-4.75</v>
      </c>
      <c r="AK3170" s="32">
        <v>-1.8059119855527042E-3</v>
      </c>
      <c r="AL3170" s="35">
        <v>44383.041666666664</v>
      </c>
      <c r="AM3170" s="16"/>
    </row>
    <row r="3171" spans="1:39" ht="74.25" hidden="1" x14ac:dyDescent="0.25">
      <c r="A3171" s="25" t="s">
        <v>571</v>
      </c>
      <c r="B3171" s="25" t="s">
        <v>1136</v>
      </c>
      <c r="C3171" s="39">
        <v>635051</v>
      </c>
      <c r="D3171" s="25" t="s">
        <v>5742</v>
      </c>
      <c r="E3171" s="25" t="s">
        <v>53</v>
      </c>
      <c r="F3171" s="25" t="s">
        <v>248</v>
      </c>
      <c r="G3171" s="17"/>
      <c r="H3171" s="17"/>
      <c r="I3171" s="17"/>
      <c r="J3171" s="25" t="s">
        <v>576</v>
      </c>
      <c r="K3171" s="25" t="s">
        <v>58</v>
      </c>
      <c r="L3171" s="25" t="s">
        <v>611</v>
      </c>
      <c r="M3171" s="25" t="s">
        <v>582</v>
      </c>
      <c r="N3171" s="26">
        <v>62094.37</v>
      </c>
      <c r="O3171" s="26">
        <v>28109.89</v>
      </c>
      <c r="P3171" s="27">
        <v>-33984.480000000003</v>
      </c>
      <c r="Q3171" s="28">
        <v>-0.54730372495928381</v>
      </c>
      <c r="R3171" s="29">
        <v>16877.41</v>
      </c>
      <c r="S3171" s="29">
        <v>7619.17</v>
      </c>
      <c r="T3171" s="30">
        <v>-9258.24</v>
      </c>
      <c r="U3171" s="31">
        <v>-0.54855810222066059</v>
      </c>
      <c r="V3171" s="26">
        <v>41270.730000000003</v>
      </c>
      <c r="W3171" s="26">
        <v>16081.11</v>
      </c>
      <c r="X3171" s="27">
        <v>-25189.620000000003</v>
      </c>
      <c r="Y3171" s="28">
        <v>-0.61035072556264458</v>
      </c>
      <c r="Z3171" s="29">
        <v>3946.23</v>
      </c>
      <c r="AA3171" s="29">
        <v>394.71</v>
      </c>
      <c r="AB3171" s="30">
        <v>-3551.52</v>
      </c>
      <c r="AC3171" s="32">
        <v>-0.89997795364183031</v>
      </c>
      <c r="AD3171" s="26">
        <v>0</v>
      </c>
      <c r="AE3171" s="26">
        <v>4014.9</v>
      </c>
      <c r="AF3171" s="27">
        <v>4014.9</v>
      </c>
      <c r="AG3171" s="18"/>
      <c r="AH3171" s="34">
        <v>292.7</v>
      </c>
      <c r="AI3171" s="34">
        <v>55</v>
      </c>
      <c r="AJ3171" s="34">
        <v>-237.7</v>
      </c>
      <c r="AK3171" s="32">
        <v>-0.81209429449948756</v>
      </c>
      <c r="AL3171" s="35">
        <v>44865.041666666664</v>
      </c>
      <c r="AM3171" s="16"/>
    </row>
    <row r="3172" spans="1:39" ht="82.5" hidden="1" x14ac:dyDescent="0.25">
      <c r="A3172" s="25" t="s">
        <v>571</v>
      </c>
      <c r="B3172" s="25" t="s">
        <v>1136</v>
      </c>
      <c r="C3172" s="39">
        <v>635065</v>
      </c>
      <c r="D3172" s="25" t="s">
        <v>4316</v>
      </c>
      <c r="E3172" s="25" t="s">
        <v>171</v>
      </c>
      <c r="F3172" s="25" t="s">
        <v>54</v>
      </c>
      <c r="G3172" s="25" t="s">
        <v>79</v>
      </c>
      <c r="H3172" s="25" t="s">
        <v>56</v>
      </c>
      <c r="I3172" s="25" t="s">
        <v>56</v>
      </c>
      <c r="J3172" s="25" t="s">
        <v>145</v>
      </c>
      <c r="K3172" s="25" t="s">
        <v>65</v>
      </c>
      <c r="L3172" s="25" t="s">
        <v>780</v>
      </c>
      <c r="M3172" s="25" t="s">
        <v>596</v>
      </c>
      <c r="N3172" s="26">
        <v>1955792.92</v>
      </c>
      <c r="O3172" s="26">
        <v>2038101.4</v>
      </c>
      <c r="P3172" s="27">
        <v>82308.479999999981</v>
      </c>
      <c r="Q3172" s="28">
        <v>4.2084455444291097E-2</v>
      </c>
      <c r="R3172" s="29">
        <v>97756.81</v>
      </c>
      <c r="S3172" s="29">
        <v>228393.57</v>
      </c>
      <c r="T3172" s="30">
        <v>130636.76000000001</v>
      </c>
      <c r="U3172" s="31">
        <v>1.3363443426601176</v>
      </c>
      <c r="V3172" s="26">
        <v>741242.67</v>
      </c>
      <c r="W3172" s="26">
        <v>745287.68000000005</v>
      </c>
      <c r="X3172" s="27">
        <v>4045.0100000000093</v>
      </c>
      <c r="Y3172" s="28">
        <v>5.4570657676790372E-3</v>
      </c>
      <c r="Z3172" s="29">
        <v>160</v>
      </c>
      <c r="AA3172" s="29">
        <v>48</v>
      </c>
      <c r="AB3172" s="30">
        <v>-112</v>
      </c>
      <c r="AC3172" s="32">
        <v>-0.7</v>
      </c>
      <c r="AD3172" s="26">
        <v>1116633.44</v>
      </c>
      <c r="AE3172" s="26">
        <v>1053331.1499999999</v>
      </c>
      <c r="AF3172" s="27">
        <v>-63302.290000000037</v>
      </c>
      <c r="AG3172" s="33">
        <v>-5.669030474315729E-2</v>
      </c>
      <c r="AH3172" s="34">
        <v>58</v>
      </c>
      <c r="AI3172" s="34">
        <v>23</v>
      </c>
      <c r="AJ3172" s="34">
        <v>-35</v>
      </c>
      <c r="AK3172" s="32">
        <v>-0.60344827586206895</v>
      </c>
      <c r="AL3172" s="35">
        <v>44821.041666666664</v>
      </c>
      <c r="AM3172" s="16"/>
    </row>
    <row r="3173" spans="1:39" ht="99" hidden="1" x14ac:dyDescent="0.25">
      <c r="A3173" s="25" t="s">
        <v>571</v>
      </c>
      <c r="B3173" s="25" t="s">
        <v>51</v>
      </c>
      <c r="C3173" s="39">
        <v>635079</v>
      </c>
      <c r="D3173" s="25" t="s">
        <v>612</v>
      </c>
      <c r="E3173" s="25" t="s">
        <v>53</v>
      </c>
      <c r="F3173" s="25" t="s">
        <v>54</v>
      </c>
      <c r="G3173" s="25" t="s">
        <v>79</v>
      </c>
      <c r="H3173" s="25" t="s">
        <v>56</v>
      </c>
      <c r="I3173" s="25" t="s">
        <v>56</v>
      </c>
      <c r="J3173" s="25" t="s">
        <v>576</v>
      </c>
      <c r="K3173" s="25" t="s">
        <v>58</v>
      </c>
      <c r="L3173" s="25" t="s">
        <v>577</v>
      </c>
      <c r="M3173" s="25" t="s">
        <v>613</v>
      </c>
      <c r="N3173" s="26">
        <v>532574.71</v>
      </c>
      <c r="O3173" s="26">
        <v>542307.4</v>
      </c>
      <c r="P3173" s="27">
        <v>9732.6900000000605</v>
      </c>
      <c r="Q3173" s="28">
        <v>1.8274788151318829E-2</v>
      </c>
      <c r="R3173" s="29">
        <v>21120.54</v>
      </c>
      <c r="S3173" s="29">
        <v>62159.199999999997</v>
      </c>
      <c r="T3173" s="30">
        <v>41038.659999999996</v>
      </c>
      <c r="U3173" s="31">
        <v>1.9430686904785577</v>
      </c>
      <c r="V3173" s="26">
        <v>1909.59</v>
      </c>
      <c r="W3173" s="26">
        <v>0</v>
      </c>
      <c r="X3173" s="27">
        <v>-1909.59</v>
      </c>
      <c r="Y3173" s="28">
        <v>-1</v>
      </c>
      <c r="Z3173" s="29">
        <v>1835.34</v>
      </c>
      <c r="AA3173" s="29">
        <v>3077.76</v>
      </c>
      <c r="AB3173" s="30">
        <v>1242.4200000000003</v>
      </c>
      <c r="AC3173" s="32">
        <v>0.67694269181732014</v>
      </c>
      <c r="AD3173" s="26">
        <v>507709.24</v>
      </c>
      <c r="AE3173" s="26">
        <v>477070.44</v>
      </c>
      <c r="AF3173" s="27">
        <v>-30638.799999999988</v>
      </c>
      <c r="AG3173" s="33">
        <v>-6.0347138846635902E-2</v>
      </c>
      <c r="AH3173" s="34">
        <v>112.08000000000001</v>
      </c>
      <c r="AI3173" s="34">
        <v>210</v>
      </c>
      <c r="AJ3173" s="34">
        <v>97.919999999999987</v>
      </c>
      <c r="AK3173" s="32">
        <v>0.87366167023554586</v>
      </c>
      <c r="AL3173" s="35">
        <v>44228.041666666664</v>
      </c>
      <c r="AM3173" s="16"/>
    </row>
    <row r="3174" spans="1:39" ht="82.5" hidden="1" x14ac:dyDescent="0.25">
      <c r="A3174" s="25" t="s">
        <v>571</v>
      </c>
      <c r="B3174" s="25" t="s">
        <v>51</v>
      </c>
      <c r="C3174" s="39">
        <v>635159</v>
      </c>
      <c r="D3174" s="25" t="s">
        <v>638</v>
      </c>
      <c r="E3174" s="25" t="s">
        <v>53</v>
      </c>
      <c r="F3174" s="25" t="s">
        <v>54</v>
      </c>
      <c r="G3174" s="25" t="s">
        <v>434</v>
      </c>
      <c r="H3174" s="25" t="s">
        <v>56</v>
      </c>
      <c r="I3174" s="25" t="s">
        <v>56</v>
      </c>
      <c r="J3174" s="25" t="s">
        <v>576</v>
      </c>
      <c r="K3174" s="25" t="s">
        <v>65</v>
      </c>
      <c r="L3174" s="25" t="s">
        <v>595</v>
      </c>
      <c r="M3174" s="25" t="s">
        <v>639</v>
      </c>
      <c r="N3174" s="26">
        <v>93617.85</v>
      </c>
      <c r="O3174" s="26">
        <v>102802.97</v>
      </c>
      <c r="P3174" s="27">
        <v>9185.1199999999953</v>
      </c>
      <c r="Q3174" s="28">
        <v>9.8112913295915205E-2</v>
      </c>
      <c r="R3174" s="29">
        <v>34968.22</v>
      </c>
      <c r="S3174" s="29">
        <v>34490.07</v>
      </c>
      <c r="T3174" s="30">
        <v>-478.15000000000146</v>
      </c>
      <c r="U3174" s="31">
        <v>-1.3673844422163937E-2</v>
      </c>
      <c r="V3174" s="26">
        <v>25597.05</v>
      </c>
      <c r="W3174" s="26">
        <v>29586.04</v>
      </c>
      <c r="X3174" s="27">
        <v>3988.9900000000016</v>
      </c>
      <c r="Y3174" s="28">
        <v>0.15583787975567504</v>
      </c>
      <c r="Z3174" s="29">
        <v>5983.58</v>
      </c>
      <c r="AA3174" s="29">
        <v>9644.83</v>
      </c>
      <c r="AB3174" s="30">
        <v>3661.25</v>
      </c>
      <c r="AC3174" s="32">
        <v>0.61188285274033272</v>
      </c>
      <c r="AD3174" s="26">
        <v>27069</v>
      </c>
      <c r="AE3174" s="26">
        <v>29082.03</v>
      </c>
      <c r="AF3174" s="27">
        <v>2013.0299999999988</v>
      </c>
      <c r="AG3174" s="33">
        <v>7.436661864125009E-2</v>
      </c>
      <c r="AH3174" s="34">
        <v>311.69</v>
      </c>
      <c r="AI3174" s="34">
        <v>334.5</v>
      </c>
      <c r="AJ3174" s="34">
        <v>22.810000000000002</v>
      </c>
      <c r="AK3174" s="32">
        <v>7.3181686932529119E-2</v>
      </c>
      <c r="AL3174" s="35">
        <v>44203.041666666664</v>
      </c>
      <c r="AM3174" s="16"/>
    </row>
    <row r="3175" spans="1:39" ht="41.25" hidden="1" x14ac:dyDescent="0.25">
      <c r="A3175" s="25" t="s">
        <v>571</v>
      </c>
      <c r="B3175" s="25" t="s">
        <v>1136</v>
      </c>
      <c r="C3175" s="39">
        <v>635204</v>
      </c>
      <c r="D3175" s="25" t="s">
        <v>3353</v>
      </c>
      <c r="E3175" s="25" t="s">
        <v>53</v>
      </c>
      <c r="F3175" s="25" t="s">
        <v>54</v>
      </c>
      <c r="G3175" s="25" t="s">
        <v>79</v>
      </c>
      <c r="H3175" s="25" t="s">
        <v>56</v>
      </c>
      <c r="I3175" s="25" t="s">
        <v>56</v>
      </c>
      <c r="J3175" s="25" t="s">
        <v>1881</v>
      </c>
      <c r="K3175" s="25" t="s">
        <v>65</v>
      </c>
      <c r="L3175" s="25" t="s">
        <v>587</v>
      </c>
      <c r="M3175" s="25" t="s">
        <v>582</v>
      </c>
      <c r="N3175" s="26">
        <v>37697.03</v>
      </c>
      <c r="O3175" s="26">
        <v>34166.79</v>
      </c>
      <c r="P3175" s="27">
        <v>-3530.239999999998</v>
      </c>
      <c r="Q3175" s="28">
        <v>-9.364769585296237E-2</v>
      </c>
      <c r="R3175" s="29">
        <v>18654.86</v>
      </c>
      <c r="S3175" s="29">
        <v>22068.97</v>
      </c>
      <c r="T3175" s="30">
        <v>3414.1100000000006</v>
      </c>
      <c r="U3175" s="31">
        <v>0.18301450667547225</v>
      </c>
      <c r="V3175" s="26">
        <v>13718.27</v>
      </c>
      <c r="W3175" s="26">
        <v>4795.99</v>
      </c>
      <c r="X3175" s="27">
        <v>-8922.2800000000007</v>
      </c>
      <c r="Y3175" s="28">
        <v>-0.65039396367034619</v>
      </c>
      <c r="Z3175" s="29">
        <v>1098.94</v>
      </c>
      <c r="AA3175" s="29">
        <v>3916</v>
      </c>
      <c r="AB3175" s="30">
        <v>2817.06</v>
      </c>
      <c r="AC3175" s="32">
        <v>2.5634338544415525</v>
      </c>
      <c r="AD3175" s="26">
        <v>4224.96</v>
      </c>
      <c r="AE3175" s="26">
        <v>3385.83</v>
      </c>
      <c r="AF3175" s="27">
        <v>-839.13000000000011</v>
      </c>
      <c r="AG3175" s="33">
        <v>-0.19861253124289938</v>
      </c>
      <c r="AH3175" s="34">
        <v>76.300000000000011</v>
      </c>
      <c r="AI3175" s="34">
        <v>148</v>
      </c>
      <c r="AJ3175" s="34">
        <v>71.699999999999989</v>
      </c>
      <c r="AK3175" s="32">
        <v>0.93971166448230636</v>
      </c>
      <c r="AL3175" s="35">
        <v>44603.041666666664</v>
      </c>
      <c r="AM3175" s="16"/>
    </row>
    <row r="3176" spans="1:39" ht="24.75" hidden="1" x14ac:dyDescent="0.25">
      <c r="A3176" s="25" t="s">
        <v>571</v>
      </c>
      <c r="B3176" s="25" t="s">
        <v>1043</v>
      </c>
      <c r="C3176" s="39">
        <v>635317</v>
      </c>
      <c r="D3176" s="25" t="s">
        <v>3465</v>
      </c>
      <c r="E3176" s="25" t="s">
        <v>53</v>
      </c>
      <c r="F3176" s="25" t="s">
        <v>54</v>
      </c>
      <c r="G3176" s="25" t="s">
        <v>74</v>
      </c>
      <c r="H3176" s="25" t="s">
        <v>56</v>
      </c>
      <c r="I3176" s="25" t="s">
        <v>56</v>
      </c>
      <c r="J3176" s="25" t="s">
        <v>586</v>
      </c>
      <c r="K3176" s="25" t="s">
        <v>65</v>
      </c>
      <c r="L3176" s="25" t="s">
        <v>1045</v>
      </c>
      <c r="M3176" s="25" t="s">
        <v>2753</v>
      </c>
      <c r="N3176" s="26">
        <v>44148.28</v>
      </c>
      <c r="O3176" s="26">
        <v>25537.57</v>
      </c>
      <c r="P3176" s="27">
        <v>-18610.71</v>
      </c>
      <c r="Q3176" s="28">
        <v>-0.42155005812230961</v>
      </c>
      <c r="R3176" s="29">
        <v>12386.75</v>
      </c>
      <c r="S3176" s="29">
        <v>9706.69</v>
      </c>
      <c r="T3176" s="30">
        <v>-2680.0599999999995</v>
      </c>
      <c r="U3176" s="31">
        <v>-0.21636506751165555</v>
      </c>
      <c r="V3176" s="26">
        <v>14768.44</v>
      </c>
      <c r="W3176" s="26">
        <v>9195.07</v>
      </c>
      <c r="X3176" s="27">
        <v>-5573.3700000000008</v>
      </c>
      <c r="Y3176" s="28">
        <v>-0.37738379950759865</v>
      </c>
      <c r="Z3176" s="29">
        <v>3592.09</v>
      </c>
      <c r="AA3176" s="29">
        <v>1299</v>
      </c>
      <c r="AB3176" s="30">
        <v>-2293.09</v>
      </c>
      <c r="AC3176" s="32">
        <v>-0.63837208978616911</v>
      </c>
      <c r="AD3176" s="26">
        <v>13401</v>
      </c>
      <c r="AE3176" s="26">
        <v>5336.81</v>
      </c>
      <c r="AF3176" s="27">
        <v>-8064.19</v>
      </c>
      <c r="AG3176" s="33">
        <v>-0.60176031639429894</v>
      </c>
      <c r="AH3176" s="34">
        <v>264.5</v>
      </c>
      <c r="AI3176" s="34">
        <v>65</v>
      </c>
      <c r="AJ3176" s="34">
        <v>-199.5</v>
      </c>
      <c r="AK3176" s="32">
        <v>-0.75425330812854441</v>
      </c>
      <c r="AL3176" s="35">
        <v>44139.041666666664</v>
      </c>
      <c r="AM3176" s="16"/>
    </row>
    <row r="3177" spans="1:39" ht="57.75" hidden="1" x14ac:dyDescent="0.25">
      <c r="A3177" s="25" t="s">
        <v>571</v>
      </c>
      <c r="B3177" s="25" t="s">
        <v>51</v>
      </c>
      <c r="C3177" s="39">
        <v>635331</v>
      </c>
      <c r="D3177" s="25" t="s">
        <v>652</v>
      </c>
      <c r="E3177" s="25" t="s">
        <v>53</v>
      </c>
      <c r="F3177" s="25" t="s">
        <v>54</v>
      </c>
      <c r="G3177" s="25" t="s">
        <v>74</v>
      </c>
      <c r="H3177" s="25" t="s">
        <v>56</v>
      </c>
      <c r="I3177" s="25" t="s">
        <v>56</v>
      </c>
      <c r="J3177" s="25" t="s">
        <v>586</v>
      </c>
      <c r="K3177" s="25" t="s">
        <v>65</v>
      </c>
      <c r="L3177" s="25" t="s">
        <v>617</v>
      </c>
      <c r="M3177" s="25" t="s">
        <v>582</v>
      </c>
      <c r="N3177" s="26">
        <v>96470.44</v>
      </c>
      <c r="O3177" s="26">
        <v>44792.6</v>
      </c>
      <c r="P3177" s="27">
        <v>-51677.840000000004</v>
      </c>
      <c r="Q3177" s="28">
        <v>-0.53568574995615237</v>
      </c>
      <c r="R3177" s="29">
        <v>24492.65</v>
      </c>
      <c r="S3177" s="29">
        <v>18797.72</v>
      </c>
      <c r="T3177" s="30">
        <v>-5694.93</v>
      </c>
      <c r="U3177" s="31">
        <v>-0.23251587721214323</v>
      </c>
      <c r="V3177" s="26">
        <v>15736.06</v>
      </c>
      <c r="W3177" s="26">
        <v>2760.34</v>
      </c>
      <c r="X3177" s="27">
        <v>-12975.72</v>
      </c>
      <c r="Y3177" s="28">
        <v>-0.8245850613177631</v>
      </c>
      <c r="Z3177" s="29">
        <v>2850.18</v>
      </c>
      <c r="AA3177" s="29">
        <v>3607.83</v>
      </c>
      <c r="AB3177" s="30">
        <v>757.65000000000009</v>
      </c>
      <c r="AC3177" s="32">
        <v>0.26582531629581296</v>
      </c>
      <c r="AD3177" s="26">
        <v>58391.55</v>
      </c>
      <c r="AE3177" s="26">
        <v>19626.71</v>
      </c>
      <c r="AF3177" s="27">
        <v>-38764.840000000004</v>
      </c>
      <c r="AG3177" s="33">
        <v>-0.66387756447636692</v>
      </c>
      <c r="AH3177" s="34">
        <v>153.36000000000001</v>
      </c>
      <c r="AI3177" s="34">
        <v>140.5</v>
      </c>
      <c r="AJ3177" s="34">
        <v>-12.860000000000014</v>
      </c>
      <c r="AK3177" s="32">
        <v>-8.3854981742305768E-2</v>
      </c>
      <c r="AL3177" s="35">
        <v>44477.041666666664</v>
      </c>
      <c r="AM3177" s="16"/>
    </row>
    <row r="3178" spans="1:39" ht="33" hidden="1" x14ac:dyDescent="0.25">
      <c r="A3178" s="25" t="s">
        <v>571</v>
      </c>
      <c r="B3178" s="25" t="s">
        <v>1043</v>
      </c>
      <c r="C3178" s="39">
        <v>635382</v>
      </c>
      <c r="D3178" s="25" t="s">
        <v>2992</v>
      </c>
      <c r="E3178" s="25" t="s">
        <v>53</v>
      </c>
      <c r="F3178" s="25" t="s">
        <v>54</v>
      </c>
      <c r="G3178" s="25" t="s">
        <v>69</v>
      </c>
      <c r="H3178" s="25" t="s">
        <v>56</v>
      </c>
      <c r="I3178" s="25" t="s">
        <v>56</v>
      </c>
      <c r="J3178" s="25" t="s">
        <v>64</v>
      </c>
      <c r="K3178" s="25" t="s">
        <v>65</v>
      </c>
      <c r="L3178" s="25" t="s">
        <v>1045</v>
      </c>
      <c r="M3178" s="25" t="s">
        <v>574</v>
      </c>
      <c r="N3178" s="26">
        <v>40963.25</v>
      </c>
      <c r="O3178" s="26">
        <v>76875.570000000007</v>
      </c>
      <c r="P3178" s="27">
        <v>35912.320000000007</v>
      </c>
      <c r="Q3178" s="28">
        <v>0.87669606293445967</v>
      </c>
      <c r="R3178" s="29">
        <v>17221.36</v>
      </c>
      <c r="S3178" s="29">
        <v>27170.01</v>
      </c>
      <c r="T3178" s="30">
        <v>9948.6499999999978</v>
      </c>
      <c r="U3178" s="31">
        <v>0.57769247028109261</v>
      </c>
      <c r="V3178" s="26">
        <v>8929.09</v>
      </c>
      <c r="W3178" s="26">
        <v>15069.01</v>
      </c>
      <c r="X3178" s="27">
        <v>6139.92</v>
      </c>
      <c r="Y3178" s="28">
        <v>0.68763110238557346</v>
      </c>
      <c r="Z3178" s="29">
        <v>2102.2800000000002</v>
      </c>
      <c r="AA3178" s="29">
        <v>9237.5300000000007</v>
      </c>
      <c r="AB3178" s="30">
        <v>7135.25</v>
      </c>
      <c r="AC3178" s="32">
        <v>3.3940531232756812</v>
      </c>
      <c r="AD3178" s="26">
        <v>12710.52</v>
      </c>
      <c r="AE3178" s="26">
        <v>25399.02</v>
      </c>
      <c r="AF3178" s="27">
        <v>12688.5</v>
      </c>
      <c r="AG3178" s="33">
        <v>0.99826757677892008</v>
      </c>
      <c r="AH3178" s="34">
        <v>291.3</v>
      </c>
      <c r="AI3178" s="34">
        <v>274.5</v>
      </c>
      <c r="AJ3178" s="34">
        <v>-16.800000000000011</v>
      </c>
      <c r="AK3178" s="32">
        <v>-5.767250257466533E-2</v>
      </c>
      <c r="AL3178" s="35">
        <v>44057.041666666664</v>
      </c>
      <c r="AM3178" s="16"/>
    </row>
    <row r="3179" spans="1:39" ht="66" hidden="1" x14ac:dyDescent="0.25">
      <c r="A3179" s="25" t="s">
        <v>571</v>
      </c>
      <c r="B3179" s="25" t="s">
        <v>1043</v>
      </c>
      <c r="C3179" s="39">
        <v>635570</v>
      </c>
      <c r="D3179" s="25" t="s">
        <v>3464</v>
      </c>
      <c r="E3179" s="25" t="s">
        <v>53</v>
      </c>
      <c r="F3179" s="25" t="s">
        <v>54</v>
      </c>
      <c r="G3179" s="25" t="s">
        <v>75</v>
      </c>
      <c r="H3179" s="25" t="s">
        <v>56</v>
      </c>
      <c r="I3179" s="25" t="s">
        <v>56</v>
      </c>
      <c r="J3179" s="25" t="s">
        <v>586</v>
      </c>
      <c r="K3179" s="25" t="s">
        <v>65</v>
      </c>
      <c r="L3179" s="25" t="s">
        <v>1045</v>
      </c>
      <c r="M3179" s="25" t="s">
        <v>67</v>
      </c>
      <c r="N3179" s="26">
        <v>7356.02</v>
      </c>
      <c r="O3179" s="26">
        <v>3929.6</v>
      </c>
      <c r="P3179" s="27">
        <v>-3426.4200000000005</v>
      </c>
      <c r="Q3179" s="28">
        <v>-0.46579808102751219</v>
      </c>
      <c r="R3179" s="29">
        <v>6384.21</v>
      </c>
      <c r="S3179" s="29">
        <v>3324.6</v>
      </c>
      <c r="T3179" s="30">
        <v>-3059.61</v>
      </c>
      <c r="U3179" s="31">
        <v>-0.47924645335914706</v>
      </c>
      <c r="V3179" s="26">
        <v>0</v>
      </c>
      <c r="W3179" s="26">
        <v>0</v>
      </c>
      <c r="X3179" s="27">
        <v>0</v>
      </c>
      <c r="Y3179" s="18"/>
      <c r="Z3179" s="29">
        <v>971.81</v>
      </c>
      <c r="AA3179" s="29">
        <v>605</v>
      </c>
      <c r="AB3179" s="30">
        <v>-366.80999999999995</v>
      </c>
      <c r="AC3179" s="32">
        <v>-0.37745032465193812</v>
      </c>
      <c r="AD3179" s="26">
        <v>0</v>
      </c>
      <c r="AE3179" s="26">
        <v>0</v>
      </c>
      <c r="AF3179" s="27">
        <v>0</v>
      </c>
      <c r="AG3179" s="18"/>
      <c r="AH3179" s="34">
        <v>73.849999999999994</v>
      </c>
      <c r="AI3179" s="34">
        <v>16.5</v>
      </c>
      <c r="AJ3179" s="34">
        <v>-57.349999999999994</v>
      </c>
      <c r="AK3179" s="32">
        <v>-0.77657413676371023</v>
      </c>
      <c r="AL3179" s="35">
        <v>44040.041666666664</v>
      </c>
      <c r="AM3179" s="16"/>
    </row>
    <row r="3180" spans="1:39" ht="41.25" hidden="1" x14ac:dyDescent="0.25">
      <c r="A3180" s="25" t="s">
        <v>571</v>
      </c>
      <c r="B3180" s="25" t="s">
        <v>1136</v>
      </c>
      <c r="C3180" s="39">
        <v>635587</v>
      </c>
      <c r="D3180" s="25" t="s">
        <v>3193</v>
      </c>
      <c r="E3180" s="25" t="s">
        <v>53</v>
      </c>
      <c r="F3180" s="25" t="s">
        <v>54</v>
      </c>
      <c r="G3180" s="25" t="s">
        <v>204</v>
      </c>
      <c r="H3180" s="25" t="s">
        <v>56</v>
      </c>
      <c r="I3180" s="25" t="s">
        <v>56</v>
      </c>
      <c r="J3180" s="25" t="s">
        <v>145</v>
      </c>
      <c r="K3180" s="25" t="s">
        <v>65</v>
      </c>
      <c r="L3180" s="25" t="s">
        <v>146</v>
      </c>
      <c r="M3180" s="25" t="s">
        <v>605</v>
      </c>
      <c r="N3180" s="26">
        <v>120072.61</v>
      </c>
      <c r="O3180" s="26">
        <v>109608.17</v>
      </c>
      <c r="P3180" s="27">
        <v>-10464.440000000002</v>
      </c>
      <c r="Q3180" s="28">
        <v>-8.715093308956974E-2</v>
      </c>
      <c r="R3180" s="29">
        <v>17391.48</v>
      </c>
      <c r="S3180" s="29">
        <v>54933.22</v>
      </c>
      <c r="T3180" s="30">
        <v>37541.740000000005</v>
      </c>
      <c r="U3180" s="31">
        <v>2.158628247854697</v>
      </c>
      <c r="V3180" s="26">
        <v>21734.13</v>
      </c>
      <c r="W3180" s="26">
        <v>28788.37</v>
      </c>
      <c r="X3180" s="27">
        <v>7054.239999999998</v>
      </c>
      <c r="Y3180" s="28">
        <v>0.32456969752182385</v>
      </c>
      <c r="Z3180" s="29">
        <v>42</v>
      </c>
      <c r="AA3180" s="29">
        <v>14173.5</v>
      </c>
      <c r="AB3180" s="30">
        <v>14131.5</v>
      </c>
      <c r="AC3180" s="32">
        <v>336.46428571428572</v>
      </c>
      <c r="AD3180" s="26">
        <v>80905</v>
      </c>
      <c r="AE3180" s="26">
        <v>11713.08</v>
      </c>
      <c r="AF3180" s="27">
        <v>-69191.92</v>
      </c>
      <c r="AG3180" s="33">
        <v>-0.85522427538471046</v>
      </c>
      <c r="AH3180" s="34">
        <v>504</v>
      </c>
      <c r="AI3180" s="34">
        <v>609</v>
      </c>
      <c r="AJ3180" s="34">
        <v>105</v>
      </c>
      <c r="AK3180" s="32">
        <v>0.20833333333333334</v>
      </c>
      <c r="AL3180" s="35">
        <v>44585.041666666664</v>
      </c>
      <c r="AM3180" s="16"/>
    </row>
    <row r="3181" spans="1:39" ht="66" hidden="1" x14ac:dyDescent="0.25">
      <c r="A3181" s="25" t="s">
        <v>571</v>
      </c>
      <c r="B3181" s="25" t="s">
        <v>1043</v>
      </c>
      <c r="C3181" s="39">
        <v>635618</v>
      </c>
      <c r="D3181" s="25" t="s">
        <v>3194</v>
      </c>
      <c r="E3181" s="25" t="s">
        <v>53</v>
      </c>
      <c r="F3181" s="25" t="s">
        <v>54</v>
      </c>
      <c r="G3181" s="25" t="s">
        <v>827</v>
      </c>
      <c r="H3181" s="25" t="s">
        <v>56</v>
      </c>
      <c r="I3181" s="25" t="s">
        <v>56</v>
      </c>
      <c r="J3181" s="25" t="s">
        <v>70</v>
      </c>
      <c r="K3181" s="25" t="s">
        <v>65</v>
      </c>
      <c r="L3181" s="25" t="s">
        <v>1045</v>
      </c>
      <c r="M3181" s="25" t="s">
        <v>2753</v>
      </c>
      <c r="N3181" s="26">
        <v>46227.79</v>
      </c>
      <c r="O3181" s="26">
        <v>44757.97</v>
      </c>
      <c r="P3181" s="27">
        <v>-1469.8199999999997</v>
      </c>
      <c r="Q3181" s="28">
        <v>-3.1795160443534067E-2</v>
      </c>
      <c r="R3181" s="29">
        <v>10099.31</v>
      </c>
      <c r="S3181" s="29">
        <v>16728.59</v>
      </c>
      <c r="T3181" s="30">
        <v>6629.2800000000007</v>
      </c>
      <c r="U3181" s="31">
        <v>0.65640920023249127</v>
      </c>
      <c r="V3181" s="26">
        <v>9640.41</v>
      </c>
      <c r="W3181" s="26">
        <v>5484.89</v>
      </c>
      <c r="X3181" s="27">
        <v>-4155.5199999999995</v>
      </c>
      <c r="Y3181" s="28">
        <v>-0.43105220628583218</v>
      </c>
      <c r="Z3181" s="29">
        <v>918.03</v>
      </c>
      <c r="AA3181" s="29">
        <v>3190.42</v>
      </c>
      <c r="AB3181" s="30">
        <v>2272.3900000000003</v>
      </c>
      <c r="AC3181" s="32">
        <v>2.4752894785573463</v>
      </c>
      <c r="AD3181" s="26">
        <v>25570.04</v>
      </c>
      <c r="AE3181" s="26">
        <v>19354.07</v>
      </c>
      <c r="AF3181" s="27">
        <v>-6215.9700000000012</v>
      </c>
      <c r="AG3181" s="33">
        <v>-0.24309582620911038</v>
      </c>
      <c r="AH3181" s="34">
        <v>197.816664</v>
      </c>
      <c r="AI3181" s="34">
        <v>120.6</v>
      </c>
      <c r="AJ3181" s="34">
        <v>-77.216664000000009</v>
      </c>
      <c r="AK3181" s="32">
        <v>-0.39034458694541529</v>
      </c>
      <c r="AL3181" s="35">
        <v>44167.041666666664</v>
      </c>
      <c r="AM3181" s="16"/>
    </row>
    <row r="3182" spans="1:39" ht="57.75" hidden="1" x14ac:dyDescent="0.25">
      <c r="A3182" s="25" t="s">
        <v>571</v>
      </c>
      <c r="B3182" s="25" t="s">
        <v>1043</v>
      </c>
      <c r="C3182" s="39">
        <v>635655</v>
      </c>
      <c r="D3182" s="25" t="s">
        <v>3459</v>
      </c>
      <c r="E3182" s="25" t="s">
        <v>53</v>
      </c>
      <c r="F3182" s="25" t="s">
        <v>54</v>
      </c>
      <c r="G3182" s="25" t="s">
        <v>112</v>
      </c>
      <c r="H3182" s="25" t="s">
        <v>56</v>
      </c>
      <c r="I3182" s="25" t="s">
        <v>56</v>
      </c>
      <c r="J3182" s="25" t="s">
        <v>576</v>
      </c>
      <c r="K3182" s="25" t="s">
        <v>65</v>
      </c>
      <c r="L3182" s="25" t="s">
        <v>1045</v>
      </c>
      <c r="M3182" s="25" t="s">
        <v>613</v>
      </c>
      <c r="N3182" s="26">
        <v>214326.59</v>
      </c>
      <c r="O3182" s="26">
        <v>240414.1</v>
      </c>
      <c r="P3182" s="27">
        <v>26087.510000000009</v>
      </c>
      <c r="Q3182" s="28">
        <v>0.12171849512466003</v>
      </c>
      <c r="R3182" s="29">
        <v>4303.03</v>
      </c>
      <c r="S3182" s="29">
        <v>21055.93</v>
      </c>
      <c r="T3182" s="30">
        <v>16752.900000000001</v>
      </c>
      <c r="U3182" s="31">
        <v>3.8932798516394267</v>
      </c>
      <c r="V3182" s="26">
        <v>11689.12</v>
      </c>
      <c r="W3182" s="26">
        <v>11885.32</v>
      </c>
      <c r="X3182" s="27">
        <v>196.19999999999891</v>
      </c>
      <c r="Y3182" s="28">
        <v>1.6784839235117689E-2</v>
      </c>
      <c r="Z3182" s="29">
        <v>0</v>
      </c>
      <c r="AA3182" s="29">
        <v>0</v>
      </c>
      <c r="AB3182" s="30">
        <v>0</v>
      </c>
      <c r="AC3182" s="19"/>
      <c r="AD3182" s="26">
        <v>198334.44</v>
      </c>
      <c r="AE3182" s="26">
        <v>207472.85</v>
      </c>
      <c r="AF3182" s="27">
        <v>9138.4100000000035</v>
      </c>
      <c r="AG3182" s="33">
        <v>4.6075759711727338E-2</v>
      </c>
      <c r="AH3182" s="34">
        <v>0</v>
      </c>
      <c r="AI3182" s="34">
        <v>0</v>
      </c>
      <c r="AJ3182" s="34">
        <v>0</v>
      </c>
      <c r="AK3182" s="19"/>
      <c r="AL3182" s="35">
        <v>44169.041666666664</v>
      </c>
      <c r="AM3182" s="16"/>
    </row>
    <row r="3183" spans="1:39" ht="66" hidden="1" x14ac:dyDescent="0.25">
      <c r="A3183" s="25" t="s">
        <v>571</v>
      </c>
      <c r="B3183" s="25" t="s">
        <v>1136</v>
      </c>
      <c r="C3183" s="39">
        <v>635657</v>
      </c>
      <c r="D3183" s="25" t="s">
        <v>5246</v>
      </c>
      <c r="E3183" s="25" t="s">
        <v>53</v>
      </c>
      <c r="F3183" s="25" t="s">
        <v>54</v>
      </c>
      <c r="G3183" s="25" t="s">
        <v>104</v>
      </c>
      <c r="H3183" s="25" t="s">
        <v>56</v>
      </c>
      <c r="I3183" s="25" t="s">
        <v>56</v>
      </c>
      <c r="J3183" s="25" t="s">
        <v>64</v>
      </c>
      <c r="K3183" s="25" t="s">
        <v>65</v>
      </c>
      <c r="L3183" s="25" t="s">
        <v>66</v>
      </c>
      <c r="M3183" s="25" t="s">
        <v>596</v>
      </c>
      <c r="N3183" s="26">
        <v>40874.89</v>
      </c>
      <c r="O3183" s="26">
        <v>45766.720000000001</v>
      </c>
      <c r="P3183" s="27">
        <v>4891.8300000000017</v>
      </c>
      <c r="Q3183" s="28">
        <v>0.11967812023469671</v>
      </c>
      <c r="R3183" s="29">
        <v>15918.66</v>
      </c>
      <c r="S3183" s="29">
        <v>4791.09</v>
      </c>
      <c r="T3183" s="30">
        <v>-11127.57</v>
      </c>
      <c r="U3183" s="31">
        <v>-0.69902680250724625</v>
      </c>
      <c r="V3183" s="26">
        <v>8900.75</v>
      </c>
      <c r="W3183" s="26">
        <v>7233.7</v>
      </c>
      <c r="X3183" s="27">
        <v>-1667.0500000000002</v>
      </c>
      <c r="Y3183" s="28">
        <v>-0.18729320562873916</v>
      </c>
      <c r="Z3183" s="29">
        <v>3450.48</v>
      </c>
      <c r="AA3183" s="29">
        <v>0</v>
      </c>
      <c r="AB3183" s="30">
        <v>-3450.48</v>
      </c>
      <c r="AC3183" s="32">
        <v>-1</v>
      </c>
      <c r="AD3183" s="26">
        <v>12605</v>
      </c>
      <c r="AE3183" s="26">
        <v>33741.93</v>
      </c>
      <c r="AF3183" s="27">
        <v>21136.93</v>
      </c>
      <c r="AG3183" s="33">
        <v>1.6768687028956764</v>
      </c>
      <c r="AH3183" s="34">
        <v>119.88</v>
      </c>
      <c r="AI3183" s="34">
        <v>0</v>
      </c>
      <c r="AJ3183" s="34">
        <v>-119.88</v>
      </c>
      <c r="AK3183" s="32">
        <v>-1</v>
      </c>
      <c r="AL3183" s="35">
        <v>44655</v>
      </c>
      <c r="AM3183" s="16"/>
    </row>
    <row r="3184" spans="1:39" ht="66" hidden="1" x14ac:dyDescent="0.25">
      <c r="A3184" s="25" t="s">
        <v>571</v>
      </c>
      <c r="B3184" s="25" t="s">
        <v>51</v>
      </c>
      <c r="C3184" s="39">
        <v>635665</v>
      </c>
      <c r="D3184" s="25" t="s">
        <v>650</v>
      </c>
      <c r="E3184" s="25" t="s">
        <v>53</v>
      </c>
      <c r="F3184" s="25" t="s">
        <v>54</v>
      </c>
      <c r="G3184" s="25" t="s">
        <v>69</v>
      </c>
      <c r="H3184" s="25" t="s">
        <v>56</v>
      </c>
      <c r="I3184" s="25" t="s">
        <v>56</v>
      </c>
      <c r="J3184" s="25" t="s">
        <v>586</v>
      </c>
      <c r="K3184" s="25" t="s">
        <v>65</v>
      </c>
      <c r="L3184" s="25" t="s">
        <v>617</v>
      </c>
      <c r="M3184" s="25" t="s">
        <v>582</v>
      </c>
      <c r="N3184" s="26">
        <v>34847.57</v>
      </c>
      <c r="O3184" s="26">
        <v>40781.5</v>
      </c>
      <c r="P3184" s="27">
        <v>5933.93</v>
      </c>
      <c r="Q3184" s="28">
        <v>0.17028246158914381</v>
      </c>
      <c r="R3184" s="29">
        <v>17718.669999999998</v>
      </c>
      <c r="S3184" s="29">
        <v>9764.8799999999992</v>
      </c>
      <c r="T3184" s="30">
        <v>-7953.7899999999991</v>
      </c>
      <c r="U3184" s="31">
        <v>-0.44889317313319793</v>
      </c>
      <c r="V3184" s="26">
        <v>37472.75</v>
      </c>
      <c r="W3184" s="26">
        <v>29364.12</v>
      </c>
      <c r="X3184" s="27">
        <v>-8108.630000000001</v>
      </c>
      <c r="Y3184" s="28">
        <v>-0.21638737482570672</v>
      </c>
      <c r="Z3184" s="29">
        <v>2006.15</v>
      </c>
      <c r="AA3184" s="29">
        <v>1652.5</v>
      </c>
      <c r="AB3184" s="30">
        <v>-353.65000000000009</v>
      </c>
      <c r="AC3184" s="32">
        <v>-0.17628292999027992</v>
      </c>
      <c r="AD3184" s="26">
        <v>0</v>
      </c>
      <c r="AE3184" s="26">
        <v>0</v>
      </c>
      <c r="AF3184" s="27">
        <v>0</v>
      </c>
      <c r="AG3184" s="18"/>
      <c r="AH3184" s="34">
        <v>85.4</v>
      </c>
      <c r="AI3184" s="34">
        <v>90.5</v>
      </c>
      <c r="AJ3184" s="34">
        <v>5.0999999999999943</v>
      </c>
      <c r="AK3184" s="32">
        <v>5.9718969555035056E-2</v>
      </c>
      <c r="AL3184" s="35">
        <v>44454.041666666664</v>
      </c>
      <c r="AM3184" s="16"/>
    </row>
    <row r="3185" spans="1:39" ht="49.5" hidden="1" x14ac:dyDescent="0.25">
      <c r="A3185" s="25" t="s">
        <v>571</v>
      </c>
      <c r="B3185" s="25" t="s">
        <v>1043</v>
      </c>
      <c r="C3185" s="39">
        <v>635680</v>
      </c>
      <c r="D3185" s="25" t="s">
        <v>3458</v>
      </c>
      <c r="E3185" s="25" t="s">
        <v>53</v>
      </c>
      <c r="F3185" s="25" t="s">
        <v>54</v>
      </c>
      <c r="G3185" s="25" t="s">
        <v>827</v>
      </c>
      <c r="H3185" s="25" t="s">
        <v>56</v>
      </c>
      <c r="I3185" s="25" t="s">
        <v>56</v>
      </c>
      <c r="J3185" s="25" t="s">
        <v>576</v>
      </c>
      <c r="K3185" s="25" t="s">
        <v>65</v>
      </c>
      <c r="L3185" s="25" t="s">
        <v>1045</v>
      </c>
      <c r="M3185" s="25" t="s">
        <v>639</v>
      </c>
      <c r="N3185" s="26">
        <v>69747.37</v>
      </c>
      <c r="O3185" s="26">
        <v>54111.45</v>
      </c>
      <c r="P3185" s="27">
        <v>-15635.919999999998</v>
      </c>
      <c r="Q3185" s="28">
        <v>-0.22417934898477174</v>
      </c>
      <c r="R3185" s="29">
        <v>14045.87</v>
      </c>
      <c r="S3185" s="29">
        <v>8036.89</v>
      </c>
      <c r="T3185" s="30">
        <v>-6008.9800000000005</v>
      </c>
      <c r="U3185" s="31">
        <v>-0.42781116442057349</v>
      </c>
      <c r="V3185" s="26">
        <v>7091.62</v>
      </c>
      <c r="W3185" s="26">
        <v>9341.16</v>
      </c>
      <c r="X3185" s="27">
        <v>2249.54</v>
      </c>
      <c r="Y3185" s="28">
        <v>0.31721101807485452</v>
      </c>
      <c r="Z3185" s="29">
        <v>1723.95</v>
      </c>
      <c r="AA3185" s="29">
        <v>872.74</v>
      </c>
      <c r="AB3185" s="30">
        <v>-851.21</v>
      </c>
      <c r="AC3185" s="32">
        <v>-0.4937556193625105</v>
      </c>
      <c r="AD3185" s="26">
        <v>46885.93</v>
      </c>
      <c r="AE3185" s="26">
        <v>35860.660000000003</v>
      </c>
      <c r="AF3185" s="27">
        <v>-11025.269999999997</v>
      </c>
      <c r="AG3185" s="33">
        <v>-0.23515092907403132</v>
      </c>
      <c r="AH3185" s="34">
        <v>205.63</v>
      </c>
      <c r="AI3185" s="34">
        <v>51</v>
      </c>
      <c r="AJ3185" s="34">
        <v>-154.63</v>
      </c>
      <c r="AK3185" s="32">
        <v>-0.75198171473034092</v>
      </c>
      <c r="AL3185" s="35">
        <v>44186.041666666664</v>
      </c>
      <c r="AM3185" s="16"/>
    </row>
    <row r="3186" spans="1:39" ht="66" hidden="1" x14ac:dyDescent="0.25">
      <c r="A3186" s="25" t="s">
        <v>571</v>
      </c>
      <c r="B3186" s="25" t="s">
        <v>1043</v>
      </c>
      <c r="C3186" s="39">
        <v>635761</v>
      </c>
      <c r="D3186" s="25" t="s">
        <v>3460</v>
      </c>
      <c r="E3186" s="25" t="s">
        <v>53</v>
      </c>
      <c r="F3186" s="25" t="s">
        <v>54</v>
      </c>
      <c r="G3186" s="25" t="s">
        <v>191</v>
      </c>
      <c r="H3186" s="25" t="s">
        <v>56</v>
      </c>
      <c r="I3186" s="25" t="s">
        <v>56</v>
      </c>
      <c r="J3186" s="25" t="s">
        <v>357</v>
      </c>
      <c r="K3186" s="25" t="s">
        <v>65</v>
      </c>
      <c r="L3186" s="25" t="s">
        <v>1045</v>
      </c>
      <c r="M3186" s="25" t="s">
        <v>605</v>
      </c>
      <c r="N3186" s="26">
        <v>15379.58</v>
      </c>
      <c r="O3186" s="26">
        <v>5261.9</v>
      </c>
      <c r="P3186" s="27">
        <v>-10117.68</v>
      </c>
      <c r="Q3186" s="28">
        <v>-0.65786451905708743</v>
      </c>
      <c r="R3186" s="29">
        <v>7547.58</v>
      </c>
      <c r="S3186" s="29">
        <v>4011.9</v>
      </c>
      <c r="T3186" s="30">
        <v>-3535.68</v>
      </c>
      <c r="U3186" s="31">
        <v>-0.46845213962621129</v>
      </c>
      <c r="V3186" s="26">
        <v>3698</v>
      </c>
      <c r="W3186" s="26">
        <v>0</v>
      </c>
      <c r="X3186" s="27">
        <v>-3698</v>
      </c>
      <c r="Y3186" s="28">
        <v>-1</v>
      </c>
      <c r="Z3186" s="29">
        <v>1434</v>
      </c>
      <c r="AA3186" s="29">
        <v>1250</v>
      </c>
      <c r="AB3186" s="30">
        <v>-184</v>
      </c>
      <c r="AC3186" s="32">
        <v>-0.12831241283124128</v>
      </c>
      <c r="AD3186" s="26">
        <v>2700</v>
      </c>
      <c r="AE3186" s="26">
        <v>0</v>
      </c>
      <c r="AF3186" s="27">
        <v>-2700</v>
      </c>
      <c r="AG3186" s="33">
        <v>-1</v>
      </c>
      <c r="AH3186" s="34">
        <v>108</v>
      </c>
      <c r="AI3186" s="34">
        <v>50</v>
      </c>
      <c r="AJ3186" s="34">
        <v>-58</v>
      </c>
      <c r="AK3186" s="32">
        <v>-0.53703703703703709</v>
      </c>
      <c r="AL3186" s="35">
        <v>44004.041666666664</v>
      </c>
      <c r="AM3186" s="16"/>
    </row>
    <row r="3187" spans="1:39" ht="24.75" hidden="1" x14ac:dyDescent="0.25">
      <c r="A3187" s="25" t="s">
        <v>571</v>
      </c>
      <c r="B3187" s="25" t="s">
        <v>1043</v>
      </c>
      <c r="C3187" s="39">
        <v>635799</v>
      </c>
      <c r="D3187" s="25" t="s">
        <v>3461</v>
      </c>
      <c r="E3187" s="25" t="s">
        <v>53</v>
      </c>
      <c r="F3187" s="25" t="s">
        <v>63</v>
      </c>
      <c r="G3187" s="25" t="s">
        <v>56</v>
      </c>
      <c r="H3187" s="17"/>
      <c r="I3187" s="17"/>
      <c r="J3187" s="25" t="s">
        <v>145</v>
      </c>
      <c r="K3187" s="25" t="s">
        <v>65</v>
      </c>
      <c r="L3187" s="25" t="s">
        <v>1045</v>
      </c>
      <c r="M3187" s="25" t="s">
        <v>107</v>
      </c>
      <c r="N3187" s="26">
        <v>0</v>
      </c>
      <c r="O3187" s="26">
        <v>-2049.84</v>
      </c>
      <c r="P3187" s="27">
        <v>-2049.84</v>
      </c>
      <c r="Q3187" s="18"/>
      <c r="R3187" s="29">
        <v>0</v>
      </c>
      <c r="S3187" s="29">
        <v>-2049.84</v>
      </c>
      <c r="T3187" s="30">
        <v>-2049.84</v>
      </c>
      <c r="U3187" s="19"/>
      <c r="V3187" s="26">
        <v>0</v>
      </c>
      <c r="W3187" s="26">
        <v>0</v>
      </c>
      <c r="X3187" s="27">
        <v>0</v>
      </c>
      <c r="Y3187" s="18"/>
      <c r="Z3187" s="29">
        <v>0</v>
      </c>
      <c r="AA3187" s="29">
        <v>0</v>
      </c>
      <c r="AB3187" s="30">
        <v>0</v>
      </c>
      <c r="AC3187" s="19"/>
      <c r="AD3187" s="26">
        <v>0</v>
      </c>
      <c r="AE3187" s="26">
        <v>0</v>
      </c>
      <c r="AF3187" s="27">
        <v>0</v>
      </c>
      <c r="AG3187" s="18"/>
      <c r="AH3187" s="34">
        <v>0</v>
      </c>
      <c r="AI3187" s="34">
        <v>0</v>
      </c>
      <c r="AJ3187" s="34">
        <v>0</v>
      </c>
      <c r="AK3187" s="19"/>
      <c r="AL3187" s="35">
        <v>44056.041666666664</v>
      </c>
      <c r="AM3187" s="16"/>
    </row>
    <row r="3188" spans="1:39" ht="49.5" hidden="1" x14ac:dyDescent="0.25">
      <c r="A3188" s="25" t="s">
        <v>571</v>
      </c>
      <c r="B3188" s="25" t="s">
        <v>1043</v>
      </c>
      <c r="C3188" s="39">
        <v>635805</v>
      </c>
      <c r="D3188" s="25" t="s">
        <v>3462</v>
      </c>
      <c r="E3188" s="25" t="s">
        <v>53</v>
      </c>
      <c r="F3188" s="25" t="s">
        <v>54</v>
      </c>
      <c r="G3188" s="25" t="s">
        <v>74</v>
      </c>
      <c r="H3188" s="25" t="s">
        <v>56</v>
      </c>
      <c r="I3188" s="25" t="s">
        <v>56</v>
      </c>
      <c r="J3188" s="25" t="s">
        <v>145</v>
      </c>
      <c r="K3188" s="25" t="s">
        <v>65</v>
      </c>
      <c r="L3188" s="25" t="s">
        <v>1045</v>
      </c>
      <c r="M3188" s="25" t="s">
        <v>67</v>
      </c>
      <c r="N3188" s="26">
        <v>168545.26</v>
      </c>
      <c r="O3188" s="26">
        <v>144217.15</v>
      </c>
      <c r="P3188" s="27">
        <v>-24328.110000000015</v>
      </c>
      <c r="Q3188" s="28">
        <v>-0.14434170382483621</v>
      </c>
      <c r="R3188" s="29">
        <v>10911.76</v>
      </c>
      <c r="S3188" s="29">
        <v>21336.240000000002</v>
      </c>
      <c r="T3188" s="30">
        <v>10424.480000000001</v>
      </c>
      <c r="U3188" s="31">
        <v>0.95534359260101043</v>
      </c>
      <c r="V3188" s="26">
        <v>0</v>
      </c>
      <c r="W3188" s="26">
        <v>355.83</v>
      </c>
      <c r="X3188" s="27">
        <v>355.83</v>
      </c>
      <c r="Y3188" s="18"/>
      <c r="Z3188" s="29">
        <v>680.34</v>
      </c>
      <c r="AA3188" s="29">
        <v>1122.69</v>
      </c>
      <c r="AB3188" s="30">
        <v>442.35</v>
      </c>
      <c r="AC3188" s="32">
        <v>0.6501896110768145</v>
      </c>
      <c r="AD3188" s="26">
        <v>156953.16</v>
      </c>
      <c r="AE3188" s="26">
        <v>121402.39</v>
      </c>
      <c r="AF3188" s="27">
        <v>-35550.770000000004</v>
      </c>
      <c r="AG3188" s="33">
        <v>-0.2265056020535044</v>
      </c>
      <c r="AH3188" s="34">
        <v>106.02000000000001</v>
      </c>
      <c r="AI3188" s="34">
        <v>109.9</v>
      </c>
      <c r="AJ3188" s="34">
        <v>3.8799999999999955</v>
      </c>
      <c r="AK3188" s="32">
        <v>3.6596868515374414E-2</v>
      </c>
      <c r="AL3188" s="35">
        <v>44056.041666666664</v>
      </c>
      <c r="AM3188" s="16"/>
    </row>
    <row r="3189" spans="1:39" ht="115.5" hidden="1" x14ac:dyDescent="0.25">
      <c r="A3189" s="25" t="s">
        <v>571</v>
      </c>
      <c r="B3189" s="25" t="s">
        <v>1043</v>
      </c>
      <c r="C3189" s="39">
        <v>635808</v>
      </c>
      <c r="D3189" s="25" t="s">
        <v>3463</v>
      </c>
      <c r="E3189" s="25" t="s">
        <v>53</v>
      </c>
      <c r="F3189" s="25" t="s">
        <v>54</v>
      </c>
      <c r="G3189" s="25" t="s">
        <v>104</v>
      </c>
      <c r="H3189" s="25" t="s">
        <v>56</v>
      </c>
      <c r="I3189" s="25" t="s">
        <v>56</v>
      </c>
      <c r="J3189" s="25" t="s">
        <v>85</v>
      </c>
      <c r="K3189" s="25" t="s">
        <v>65</v>
      </c>
      <c r="L3189" s="25" t="s">
        <v>1045</v>
      </c>
      <c r="M3189" s="25" t="s">
        <v>574</v>
      </c>
      <c r="N3189" s="26">
        <v>22102.42</v>
      </c>
      <c r="O3189" s="26">
        <v>18205.91</v>
      </c>
      <c r="P3189" s="27">
        <v>-3896.5099999999984</v>
      </c>
      <c r="Q3189" s="28">
        <v>-0.17629336516091898</v>
      </c>
      <c r="R3189" s="29">
        <v>15380.03</v>
      </c>
      <c r="S3189" s="29">
        <v>5808.91</v>
      </c>
      <c r="T3189" s="30">
        <v>-9571.1200000000008</v>
      </c>
      <c r="U3189" s="31">
        <v>-0.62230827898255081</v>
      </c>
      <c r="V3189" s="26">
        <v>3143.19</v>
      </c>
      <c r="W3189" s="26">
        <v>3498.89</v>
      </c>
      <c r="X3189" s="27">
        <v>355.69999999999982</v>
      </c>
      <c r="Y3189" s="28">
        <v>0.11316528749455165</v>
      </c>
      <c r="Z3189" s="29">
        <v>1743.2</v>
      </c>
      <c r="AA3189" s="29">
        <v>228.71</v>
      </c>
      <c r="AB3189" s="30">
        <v>-1514.49</v>
      </c>
      <c r="AC3189" s="32">
        <v>-0.86879876089949515</v>
      </c>
      <c r="AD3189" s="26">
        <v>1836</v>
      </c>
      <c r="AE3189" s="26">
        <v>8669.4</v>
      </c>
      <c r="AF3189" s="27">
        <v>6833.4</v>
      </c>
      <c r="AG3189" s="33">
        <v>3.721895424836601</v>
      </c>
      <c r="AH3189" s="34">
        <v>61.400000000000006</v>
      </c>
      <c r="AI3189" s="34">
        <v>6</v>
      </c>
      <c r="AJ3189" s="34">
        <v>-55.400000000000006</v>
      </c>
      <c r="AK3189" s="32">
        <v>-0.90228013029315957</v>
      </c>
      <c r="AL3189" s="35">
        <v>44077.041666666664</v>
      </c>
      <c r="AM3189" s="16"/>
    </row>
    <row r="3190" spans="1:39" ht="49.5" hidden="1" x14ac:dyDescent="0.25">
      <c r="A3190" s="25" t="s">
        <v>571</v>
      </c>
      <c r="B3190" s="25" t="s">
        <v>1043</v>
      </c>
      <c r="C3190" s="39">
        <v>635882</v>
      </c>
      <c r="D3190" s="25" t="s">
        <v>3228</v>
      </c>
      <c r="E3190" s="25" t="s">
        <v>53</v>
      </c>
      <c r="F3190" s="25" t="s">
        <v>63</v>
      </c>
      <c r="G3190" s="25" t="s">
        <v>56</v>
      </c>
      <c r="H3190" s="17"/>
      <c r="I3190" s="17"/>
      <c r="J3190" s="25" t="s">
        <v>85</v>
      </c>
      <c r="K3190" s="25" t="s">
        <v>65</v>
      </c>
      <c r="L3190" s="25" t="s">
        <v>1045</v>
      </c>
      <c r="M3190" s="25" t="s">
        <v>107</v>
      </c>
      <c r="N3190" s="26">
        <v>0</v>
      </c>
      <c r="O3190" s="26">
        <v>5311.6</v>
      </c>
      <c r="P3190" s="27">
        <v>5311.6</v>
      </c>
      <c r="Q3190" s="18"/>
      <c r="R3190" s="29">
        <v>0</v>
      </c>
      <c r="S3190" s="29">
        <v>5311.6</v>
      </c>
      <c r="T3190" s="30">
        <v>5311.6</v>
      </c>
      <c r="U3190" s="19"/>
      <c r="V3190" s="26">
        <v>0</v>
      </c>
      <c r="W3190" s="26">
        <v>0</v>
      </c>
      <c r="X3190" s="27">
        <v>0</v>
      </c>
      <c r="Y3190" s="18"/>
      <c r="Z3190" s="29">
        <v>0</v>
      </c>
      <c r="AA3190" s="29">
        <v>0</v>
      </c>
      <c r="AB3190" s="30">
        <v>0</v>
      </c>
      <c r="AC3190" s="19"/>
      <c r="AD3190" s="26">
        <v>0</v>
      </c>
      <c r="AE3190" s="26">
        <v>0</v>
      </c>
      <c r="AF3190" s="27">
        <v>0</v>
      </c>
      <c r="AG3190" s="18"/>
      <c r="AH3190" s="34">
        <v>0</v>
      </c>
      <c r="AI3190" s="34">
        <v>10.5</v>
      </c>
      <c r="AJ3190" s="34">
        <v>10.5</v>
      </c>
      <c r="AK3190" s="19"/>
      <c r="AL3190" s="35">
        <v>44841.041666666664</v>
      </c>
      <c r="AM3190" s="16"/>
    </row>
    <row r="3191" spans="1:39" ht="57.75" hidden="1" x14ac:dyDescent="0.25">
      <c r="A3191" s="25" t="s">
        <v>571</v>
      </c>
      <c r="B3191" s="25" t="s">
        <v>1136</v>
      </c>
      <c r="C3191" s="39">
        <v>635904</v>
      </c>
      <c r="D3191" s="25" t="s">
        <v>5299</v>
      </c>
      <c r="E3191" s="25" t="s">
        <v>53</v>
      </c>
      <c r="F3191" s="25" t="s">
        <v>54</v>
      </c>
      <c r="G3191" s="25" t="s">
        <v>79</v>
      </c>
      <c r="H3191" s="25" t="s">
        <v>56</v>
      </c>
      <c r="I3191" s="25" t="s">
        <v>56</v>
      </c>
      <c r="J3191" s="25" t="s">
        <v>3564</v>
      </c>
      <c r="K3191" s="25" t="s">
        <v>65</v>
      </c>
      <c r="L3191" s="25" t="s">
        <v>600</v>
      </c>
      <c r="M3191" s="25" t="s">
        <v>582</v>
      </c>
      <c r="N3191" s="26">
        <v>210274.46</v>
      </c>
      <c r="O3191" s="26">
        <v>205224.23</v>
      </c>
      <c r="P3191" s="27">
        <v>-5050.2299999999814</v>
      </c>
      <c r="Q3191" s="28">
        <v>-2.4017324785901156E-2</v>
      </c>
      <c r="R3191" s="29">
        <v>45589.2</v>
      </c>
      <c r="S3191" s="29">
        <v>42288.44</v>
      </c>
      <c r="T3191" s="30">
        <v>-3300.7599999999948</v>
      </c>
      <c r="U3191" s="31">
        <v>-7.2402235617207475E-2</v>
      </c>
      <c r="V3191" s="26">
        <v>6491.3</v>
      </c>
      <c r="W3191" s="26">
        <v>6224.32</v>
      </c>
      <c r="X3191" s="27">
        <v>-266.98000000000047</v>
      </c>
      <c r="Y3191" s="28">
        <v>-4.112889559872452E-2</v>
      </c>
      <c r="Z3191" s="29">
        <v>3381.96</v>
      </c>
      <c r="AA3191" s="29">
        <v>4315.5</v>
      </c>
      <c r="AB3191" s="30">
        <v>933.54</v>
      </c>
      <c r="AC3191" s="32">
        <v>0.27603519852393288</v>
      </c>
      <c r="AD3191" s="26">
        <v>154812</v>
      </c>
      <c r="AE3191" s="26">
        <v>151394.65</v>
      </c>
      <c r="AF3191" s="27">
        <v>-3417.3500000000058</v>
      </c>
      <c r="AG3191" s="33">
        <v>-2.2074193214996291E-2</v>
      </c>
      <c r="AH3191" s="34">
        <v>167.8</v>
      </c>
      <c r="AI3191" s="34">
        <v>165</v>
      </c>
      <c r="AJ3191" s="34">
        <v>-2.8000000000000114</v>
      </c>
      <c r="AK3191" s="32">
        <v>-1.6686531585220567E-2</v>
      </c>
      <c r="AL3191" s="35">
        <v>44841.041666666664</v>
      </c>
      <c r="AM3191" s="16"/>
    </row>
    <row r="3192" spans="1:39" ht="49.5" hidden="1" x14ac:dyDescent="0.25">
      <c r="A3192" s="25" t="s">
        <v>571</v>
      </c>
      <c r="B3192" s="25" t="s">
        <v>51</v>
      </c>
      <c r="C3192" s="39">
        <v>635906</v>
      </c>
      <c r="D3192" s="25" t="s">
        <v>591</v>
      </c>
      <c r="E3192" s="25" t="s">
        <v>62</v>
      </c>
      <c r="F3192" s="25" t="s">
        <v>54</v>
      </c>
      <c r="G3192" s="25" t="s">
        <v>75</v>
      </c>
      <c r="H3192" s="25" t="s">
        <v>56</v>
      </c>
      <c r="I3192" s="25" t="s">
        <v>56</v>
      </c>
      <c r="J3192" s="25" t="s">
        <v>145</v>
      </c>
      <c r="K3192" s="25" t="s">
        <v>65</v>
      </c>
      <c r="L3192" s="25" t="s">
        <v>146</v>
      </c>
      <c r="M3192" s="25" t="s">
        <v>574</v>
      </c>
      <c r="N3192" s="26">
        <v>18138.240000000002</v>
      </c>
      <c r="O3192" s="26">
        <v>13606.5</v>
      </c>
      <c r="P3192" s="27">
        <v>-4531.7400000000016</v>
      </c>
      <c r="Q3192" s="28">
        <v>-0.24984452736318413</v>
      </c>
      <c r="R3192" s="29">
        <v>10230.85</v>
      </c>
      <c r="S3192" s="29">
        <v>8078.82</v>
      </c>
      <c r="T3192" s="30">
        <v>-2152.0300000000007</v>
      </c>
      <c r="U3192" s="31">
        <v>-0.21034713635719424</v>
      </c>
      <c r="V3192" s="26">
        <v>1091.3399999999999</v>
      </c>
      <c r="W3192" s="26">
        <v>1176.17</v>
      </c>
      <c r="X3192" s="27">
        <v>84.830000000000155</v>
      </c>
      <c r="Y3192" s="28">
        <v>7.7730129932010339E-2</v>
      </c>
      <c r="Z3192" s="29">
        <v>649.25</v>
      </c>
      <c r="AA3192" s="29">
        <v>0</v>
      </c>
      <c r="AB3192" s="30">
        <v>-649.25</v>
      </c>
      <c r="AC3192" s="32">
        <v>-1</v>
      </c>
      <c r="AD3192" s="26">
        <v>6166.8</v>
      </c>
      <c r="AE3192" s="26">
        <v>4351.51</v>
      </c>
      <c r="AF3192" s="27">
        <v>-1815.29</v>
      </c>
      <c r="AG3192" s="33">
        <v>-0.29436498670299022</v>
      </c>
      <c r="AH3192" s="34">
        <v>23.060000000000002</v>
      </c>
      <c r="AI3192" s="34">
        <v>13.25</v>
      </c>
      <c r="AJ3192" s="34">
        <v>-9.8100000000000023</v>
      </c>
      <c r="AK3192" s="32">
        <v>-0.42541196877710324</v>
      </c>
      <c r="AL3192" s="35">
        <v>44398.041666666664</v>
      </c>
      <c r="AM3192" s="16"/>
    </row>
    <row r="3193" spans="1:39" ht="57.75" hidden="1" x14ac:dyDescent="0.25">
      <c r="A3193" s="25" t="s">
        <v>571</v>
      </c>
      <c r="B3193" s="25" t="s">
        <v>1043</v>
      </c>
      <c r="C3193" s="39">
        <v>635933</v>
      </c>
      <c r="D3193" s="25" t="s">
        <v>3266</v>
      </c>
      <c r="E3193" s="25" t="s">
        <v>53</v>
      </c>
      <c r="F3193" s="25" t="s">
        <v>54</v>
      </c>
      <c r="G3193" s="25" t="s">
        <v>90</v>
      </c>
      <c r="H3193" s="25" t="s">
        <v>56</v>
      </c>
      <c r="I3193" s="25" t="s">
        <v>56</v>
      </c>
      <c r="J3193" s="25" t="s">
        <v>576</v>
      </c>
      <c r="K3193" s="25" t="s">
        <v>65</v>
      </c>
      <c r="L3193" s="25" t="s">
        <v>1045</v>
      </c>
      <c r="M3193" s="25" t="s">
        <v>639</v>
      </c>
      <c r="N3193" s="26">
        <v>13739.21</v>
      </c>
      <c r="O3193" s="26">
        <v>21867.31</v>
      </c>
      <c r="P3193" s="27">
        <v>8128.1000000000022</v>
      </c>
      <c r="Q3193" s="28">
        <v>0.59159878915891106</v>
      </c>
      <c r="R3193" s="29">
        <v>5025.01</v>
      </c>
      <c r="S3193" s="29">
        <v>11973.15</v>
      </c>
      <c r="T3193" s="30">
        <v>6948.1399999999994</v>
      </c>
      <c r="U3193" s="31">
        <v>1.382711676195669</v>
      </c>
      <c r="V3193" s="26">
        <v>4880.16</v>
      </c>
      <c r="W3193" s="26">
        <v>4853.16</v>
      </c>
      <c r="X3193" s="27">
        <v>-27</v>
      </c>
      <c r="Y3193" s="28">
        <v>-5.5326054883446446E-3</v>
      </c>
      <c r="Z3193" s="29">
        <v>1049.8</v>
      </c>
      <c r="AA3193" s="29">
        <v>2584</v>
      </c>
      <c r="AB3193" s="30">
        <v>1534.2</v>
      </c>
      <c r="AC3193" s="32">
        <v>1.4614212230901125</v>
      </c>
      <c r="AD3193" s="26">
        <v>2784.24</v>
      </c>
      <c r="AE3193" s="26">
        <v>2457</v>
      </c>
      <c r="AF3193" s="27">
        <v>-327.23999999999978</v>
      </c>
      <c r="AG3193" s="33">
        <v>-0.1175329712955779</v>
      </c>
      <c r="AH3193" s="34">
        <v>67.13</v>
      </c>
      <c r="AI3193" s="34">
        <v>156</v>
      </c>
      <c r="AJ3193" s="34">
        <v>88.87</v>
      </c>
      <c r="AK3193" s="32">
        <v>1.3238492477282886</v>
      </c>
      <c r="AL3193" s="35">
        <v>44069.041666666664</v>
      </c>
      <c r="AM3193" s="16"/>
    </row>
    <row r="3194" spans="1:39" ht="74.25" hidden="1" x14ac:dyDescent="0.25">
      <c r="A3194" s="25" t="s">
        <v>571</v>
      </c>
      <c r="B3194" s="25" t="s">
        <v>1136</v>
      </c>
      <c r="C3194" s="39">
        <v>635979</v>
      </c>
      <c r="D3194" s="25" t="s">
        <v>5040</v>
      </c>
      <c r="E3194" s="25" t="s">
        <v>53</v>
      </c>
      <c r="F3194" s="25" t="s">
        <v>63</v>
      </c>
      <c r="G3194" s="25" t="s">
        <v>56</v>
      </c>
      <c r="H3194" s="17"/>
      <c r="I3194" s="17"/>
      <c r="J3194" s="25" t="s">
        <v>145</v>
      </c>
      <c r="K3194" s="25" t="s">
        <v>65</v>
      </c>
      <c r="L3194" s="25" t="s">
        <v>181</v>
      </c>
      <c r="M3194" s="25" t="s">
        <v>107</v>
      </c>
      <c r="N3194" s="26">
        <v>0</v>
      </c>
      <c r="O3194" s="26">
        <v>57850.84</v>
      </c>
      <c r="P3194" s="27">
        <v>57850.84</v>
      </c>
      <c r="Q3194" s="18"/>
      <c r="R3194" s="29">
        <v>0</v>
      </c>
      <c r="S3194" s="29">
        <v>5750.84</v>
      </c>
      <c r="T3194" s="30">
        <v>5750.84</v>
      </c>
      <c r="U3194" s="19"/>
      <c r="V3194" s="26">
        <v>0</v>
      </c>
      <c r="W3194" s="26">
        <v>0</v>
      </c>
      <c r="X3194" s="27">
        <v>0</v>
      </c>
      <c r="Y3194" s="18"/>
      <c r="Z3194" s="29">
        <v>0</v>
      </c>
      <c r="AA3194" s="29">
        <v>0</v>
      </c>
      <c r="AB3194" s="30">
        <v>0</v>
      </c>
      <c r="AC3194" s="19"/>
      <c r="AD3194" s="26">
        <v>0</v>
      </c>
      <c r="AE3194" s="26">
        <v>52100</v>
      </c>
      <c r="AF3194" s="27">
        <v>52100</v>
      </c>
      <c r="AG3194" s="18"/>
      <c r="AH3194" s="34">
        <v>0</v>
      </c>
      <c r="AI3194" s="34">
        <v>0</v>
      </c>
      <c r="AJ3194" s="34">
        <v>0</v>
      </c>
      <c r="AK3194" s="19"/>
      <c r="AL3194" s="35">
        <v>44181.041666666664</v>
      </c>
      <c r="AM3194" s="16"/>
    </row>
    <row r="3195" spans="1:39" ht="74.25" hidden="1" x14ac:dyDescent="0.25">
      <c r="A3195" s="25" t="s">
        <v>571</v>
      </c>
      <c r="B3195" s="25" t="s">
        <v>1136</v>
      </c>
      <c r="C3195" s="39">
        <v>636063</v>
      </c>
      <c r="D3195" s="25" t="s">
        <v>3478</v>
      </c>
      <c r="E3195" s="25" t="s">
        <v>53</v>
      </c>
      <c r="F3195" s="25" t="s">
        <v>54</v>
      </c>
      <c r="G3195" s="25" t="s">
        <v>79</v>
      </c>
      <c r="H3195" s="25" t="s">
        <v>56</v>
      </c>
      <c r="I3195" s="25" t="s">
        <v>56</v>
      </c>
      <c r="J3195" s="25" t="s">
        <v>70</v>
      </c>
      <c r="K3195" s="25" t="s">
        <v>65</v>
      </c>
      <c r="L3195" s="25" t="s">
        <v>71</v>
      </c>
      <c r="M3195" s="25" t="s">
        <v>582</v>
      </c>
      <c r="N3195" s="26">
        <v>40279.42</v>
      </c>
      <c r="O3195" s="26">
        <v>38109.96</v>
      </c>
      <c r="P3195" s="27">
        <v>-2169.4599999999991</v>
      </c>
      <c r="Q3195" s="28">
        <v>-5.3860259159640315E-2</v>
      </c>
      <c r="R3195" s="29">
        <v>15838.28</v>
      </c>
      <c r="S3195" s="29">
        <v>12669.54</v>
      </c>
      <c r="T3195" s="30">
        <v>-3168.74</v>
      </c>
      <c r="U3195" s="31">
        <v>-0.20006844177524324</v>
      </c>
      <c r="V3195" s="26">
        <v>43265.08</v>
      </c>
      <c r="W3195" s="26">
        <v>22223.86</v>
      </c>
      <c r="X3195" s="27">
        <v>-21041.22</v>
      </c>
      <c r="Y3195" s="28">
        <v>-0.48633262668184135</v>
      </c>
      <c r="Z3195" s="29">
        <v>1490.26</v>
      </c>
      <c r="AA3195" s="29">
        <v>1646</v>
      </c>
      <c r="AB3195" s="30">
        <v>155.74</v>
      </c>
      <c r="AC3195" s="32">
        <v>0.10450525411673131</v>
      </c>
      <c r="AD3195" s="26">
        <v>2035.8</v>
      </c>
      <c r="AE3195" s="26">
        <v>1570.56</v>
      </c>
      <c r="AF3195" s="27">
        <v>-465.24</v>
      </c>
      <c r="AG3195" s="33">
        <v>-0.22852932508104923</v>
      </c>
      <c r="AH3195" s="34">
        <v>89.28</v>
      </c>
      <c r="AI3195" s="34">
        <v>87</v>
      </c>
      <c r="AJ3195" s="34">
        <v>-2.2800000000000011</v>
      </c>
      <c r="AK3195" s="32">
        <v>-2.5537634408602163E-2</v>
      </c>
      <c r="AL3195" s="35">
        <v>44603.041666666664</v>
      </c>
      <c r="AM3195" s="16"/>
    </row>
    <row r="3196" spans="1:39" ht="82.5" hidden="1" x14ac:dyDescent="0.25">
      <c r="A3196" s="25" t="s">
        <v>571</v>
      </c>
      <c r="B3196" s="25" t="s">
        <v>1136</v>
      </c>
      <c r="C3196" s="39">
        <v>636066</v>
      </c>
      <c r="D3196" s="25" t="s">
        <v>5042</v>
      </c>
      <c r="E3196" s="25" t="s">
        <v>171</v>
      </c>
      <c r="F3196" s="25" t="s">
        <v>54</v>
      </c>
      <c r="G3196" s="25" t="s">
        <v>79</v>
      </c>
      <c r="H3196" s="25" t="s">
        <v>56</v>
      </c>
      <c r="I3196" s="25" t="s">
        <v>56</v>
      </c>
      <c r="J3196" s="25" t="s">
        <v>586</v>
      </c>
      <c r="K3196" s="25" t="s">
        <v>65</v>
      </c>
      <c r="L3196" s="25" t="s">
        <v>617</v>
      </c>
      <c r="M3196" s="25" t="s">
        <v>582</v>
      </c>
      <c r="N3196" s="26">
        <v>151014.19</v>
      </c>
      <c r="O3196" s="26">
        <v>147729.38</v>
      </c>
      <c r="P3196" s="27">
        <v>-3284.8099999999977</v>
      </c>
      <c r="Q3196" s="28">
        <v>-2.1751664529008813E-2</v>
      </c>
      <c r="R3196" s="29">
        <v>49399.1</v>
      </c>
      <c r="S3196" s="29">
        <v>37253.24</v>
      </c>
      <c r="T3196" s="30">
        <v>-12145.86</v>
      </c>
      <c r="U3196" s="31">
        <v>-0.24587209078707914</v>
      </c>
      <c r="V3196" s="26">
        <v>40882.050000000003</v>
      </c>
      <c r="W3196" s="26">
        <v>28857.65</v>
      </c>
      <c r="X3196" s="27">
        <v>-12024.400000000001</v>
      </c>
      <c r="Y3196" s="28">
        <v>-0.29412419386992583</v>
      </c>
      <c r="Z3196" s="29">
        <v>6111.04</v>
      </c>
      <c r="AA3196" s="29">
        <v>3414</v>
      </c>
      <c r="AB3196" s="30">
        <v>-2697.04</v>
      </c>
      <c r="AC3196" s="32">
        <v>-0.44133895376237103</v>
      </c>
      <c r="AD3196" s="26">
        <v>76972</v>
      </c>
      <c r="AE3196" s="26">
        <v>78204.490000000005</v>
      </c>
      <c r="AF3196" s="27">
        <v>1232.4900000000052</v>
      </c>
      <c r="AG3196" s="33">
        <v>1.6012186249545358E-2</v>
      </c>
      <c r="AH3196" s="34">
        <v>279.67</v>
      </c>
      <c r="AI3196" s="34">
        <v>201.5</v>
      </c>
      <c r="AJ3196" s="34">
        <v>-78.170000000000016</v>
      </c>
      <c r="AK3196" s="32">
        <v>-0.2795079915614832</v>
      </c>
      <c r="AL3196" s="35">
        <v>44761.041666666664</v>
      </c>
      <c r="AM3196" s="16"/>
    </row>
    <row r="3197" spans="1:39" ht="41.25" hidden="1" x14ac:dyDescent="0.25">
      <c r="A3197" s="25" t="s">
        <v>571</v>
      </c>
      <c r="B3197" s="25" t="s">
        <v>1136</v>
      </c>
      <c r="C3197" s="39">
        <v>636102</v>
      </c>
      <c r="D3197" s="25" t="s">
        <v>5873</v>
      </c>
      <c r="E3197" s="25" t="s">
        <v>62</v>
      </c>
      <c r="F3197" s="25" t="s">
        <v>248</v>
      </c>
      <c r="G3197" s="17"/>
      <c r="H3197" s="17"/>
      <c r="I3197" s="17"/>
      <c r="J3197" s="25" t="s">
        <v>1881</v>
      </c>
      <c r="K3197" s="25" t="s">
        <v>65</v>
      </c>
      <c r="L3197" s="25" t="s">
        <v>587</v>
      </c>
      <c r="M3197" s="25" t="s">
        <v>582</v>
      </c>
      <c r="N3197" s="26">
        <v>46900.2</v>
      </c>
      <c r="O3197" s="26">
        <v>53636.84</v>
      </c>
      <c r="P3197" s="27">
        <v>6736.6399999999994</v>
      </c>
      <c r="Q3197" s="28">
        <v>0.14363776700312578</v>
      </c>
      <c r="R3197" s="29">
        <v>18941.189999999999</v>
      </c>
      <c r="S3197" s="29">
        <v>26588.65</v>
      </c>
      <c r="T3197" s="30">
        <v>7647.4600000000028</v>
      </c>
      <c r="U3197" s="31">
        <v>0.40374759980761521</v>
      </c>
      <c r="V3197" s="26">
        <v>13212.11</v>
      </c>
      <c r="W3197" s="26">
        <v>13980.59</v>
      </c>
      <c r="X3197" s="27">
        <v>768.47999999999956</v>
      </c>
      <c r="Y3197" s="28">
        <v>5.8164820002255473E-2</v>
      </c>
      <c r="Z3197" s="29">
        <v>1304.9000000000001</v>
      </c>
      <c r="AA3197" s="29">
        <v>1196</v>
      </c>
      <c r="AB3197" s="30">
        <v>-108.90000000000009</v>
      </c>
      <c r="AC3197" s="32">
        <v>-8.3454670856004359E-2</v>
      </c>
      <c r="AD3197" s="26">
        <v>13442</v>
      </c>
      <c r="AE3197" s="26">
        <v>11871.6</v>
      </c>
      <c r="AF3197" s="27">
        <v>-1570.3999999999996</v>
      </c>
      <c r="AG3197" s="33">
        <v>-0.11682785299806574</v>
      </c>
      <c r="AH3197" s="34">
        <v>90.460000000000008</v>
      </c>
      <c r="AI3197" s="34">
        <v>176</v>
      </c>
      <c r="AJ3197" s="34">
        <v>85.539999999999992</v>
      </c>
      <c r="AK3197" s="32">
        <v>0.94561131992040659</v>
      </c>
      <c r="AL3197" s="35">
        <v>44903.041666666664</v>
      </c>
      <c r="AM3197" s="16"/>
    </row>
    <row r="3198" spans="1:39" ht="33" hidden="1" x14ac:dyDescent="0.25">
      <c r="A3198" s="25" t="s">
        <v>571</v>
      </c>
      <c r="B3198" s="25" t="s">
        <v>1136</v>
      </c>
      <c r="C3198" s="39">
        <v>636112</v>
      </c>
      <c r="D3198" s="25" t="s">
        <v>5744</v>
      </c>
      <c r="E3198" s="25" t="s">
        <v>171</v>
      </c>
      <c r="F3198" s="25" t="s">
        <v>248</v>
      </c>
      <c r="G3198" s="17"/>
      <c r="H3198" s="17"/>
      <c r="I3198" s="17"/>
      <c r="J3198" s="25" t="s">
        <v>3564</v>
      </c>
      <c r="K3198" s="25" t="s">
        <v>65</v>
      </c>
      <c r="L3198" s="25" t="s">
        <v>637</v>
      </c>
      <c r="M3198" s="25" t="s">
        <v>582</v>
      </c>
      <c r="N3198" s="26">
        <v>83925.85</v>
      </c>
      <c r="O3198" s="26">
        <v>74785.58</v>
      </c>
      <c r="P3198" s="27">
        <v>-9140.2700000000041</v>
      </c>
      <c r="Q3198" s="28">
        <v>-0.1089088761090892</v>
      </c>
      <c r="R3198" s="29">
        <v>26281.040000000001</v>
      </c>
      <c r="S3198" s="29">
        <v>17984.759999999998</v>
      </c>
      <c r="T3198" s="30">
        <v>-8296.2800000000025</v>
      </c>
      <c r="U3198" s="31">
        <v>-0.31567548316200583</v>
      </c>
      <c r="V3198" s="26">
        <v>3230.32</v>
      </c>
      <c r="W3198" s="26">
        <v>3025.82</v>
      </c>
      <c r="X3198" s="27">
        <v>-204.5</v>
      </c>
      <c r="Y3198" s="28">
        <v>-6.3306421654820574E-2</v>
      </c>
      <c r="Z3198" s="29">
        <v>1884.49</v>
      </c>
      <c r="AA3198" s="29">
        <v>1245</v>
      </c>
      <c r="AB3198" s="30">
        <v>-639.49</v>
      </c>
      <c r="AC3198" s="32">
        <v>-0.339343801240654</v>
      </c>
      <c r="AD3198" s="26">
        <v>52530</v>
      </c>
      <c r="AE3198" s="26">
        <v>52530</v>
      </c>
      <c r="AF3198" s="27">
        <v>0</v>
      </c>
      <c r="AG3198" s="33">
        <v>0</v>
      </c>
      <c r="AH3198" s="34">
        <v>96.35</v>
      </c>
      <c r="AI3198" s="34">
        <v>62</v>
      </c>
      <c r="AJ3198" s="34">
        <v>-34.349999999999994</v>
      </c>
      <c r="AK3198" s="32">
        <v>-0.35651271406331081</v>
      </c>
      <c r="AL3198" s="35">
        <v>44903.041666666664</v>
      </c>
      <c r="AM3198" s="16"/>
    </row>
    <row r="3199" spans="1:39" ht="49.5" hidden="1" x14ac:dyDescent="0.25">
      <c r="A3199" s="25" t="s">
        <v>571</v>
      </c>
      <c r="B3199" s="25" t="s">
        <v>1043</v>
      </c>
      <c r="C3199" s="39">
        <v>636130</v>
      </c>
      <c r="D3199" s="25" t="s">
        <v>3477</v>
      </c>
      <c r="E3199" s="25" t="s">
        <v>53</v>
      </c>
      <c r="F3199" s="25" t="s">
        <v>54</v>
      </c>
      <c r="G3199" s="25" t="s">
        <v>827</v>
      </c>
      <c r="H3199" s="25" t="s">
        <v>56</v>
      </c>
      <c r="I3199" s="25" t="s">
        <v>56</v>
      </c>
      <c r="J3199" s="25" t="s">
        <v>586</v>
      </c>
      <c r="K3199" s="25" t="s">
        <v>65</v>
      </c>
      <c r="L3199" s="25" t="s">
        <v>1045</v>
      </c>
      <c r="M3199" s="25" t="s">
        <v>582</v>
      </c>
      <c r="N3199" s="26">
        <v>108118.58</v>
      </c>
      <c r="O3199" s="26">
        <v>79758.490000000005</v>
      </c>
      <c r="P3199" s="27">
        <v>-28360.089999999997</v>
      </c>
      <c r="Q3199" s="28">
        <v>-0.26230542428507658</v>
      </c>
      <c r="R3199" s="29">
        <v>21276.55</v>
      </c>
      <c r="S3199" s="29">
        <v>14603.22</v>
      </c>
      <c r="T3199" s="30">
        <v>-6673.33</v>
      </c>
      <c r="U3199" s="31">
        <v>-0.31364718434144634</v>
      </c>
      <c r="V3199" s="26">
        <v>54976.47</v>
      </c>
      <c r="W3199" s="26">
        <v>52554.84</v>
      </c>
      <c r="X3199" s="27">
        <v>-2421.6300000000047</v>
      </c>
      <c r="Y3199" s="28">
        <v>-4.4048481104734527E-2</v>
      </c>
      <c r="Z3199" s="29">
        <v>2523.56</v>
      </c>
      <c r="AA3199" s="29">
        <v>3193.29</v>
      </c>
      <c r="AB3199" s="30">
        <v>669.73</v>
      </c>
      <c r="AC3199" s="32">
        <v>0.2653909556341042</v>
      </c>
      <c r="AD3199" s="26">
        <v>29342</v>
      </c>
      <c r="AE3199" s="26">
        <v>9407.14</v>
      </c>
      <c r="AF3199" s="27">
        <v>-19934.86</v>
      </c>
      <c r="AG3199" s="33">
        <v>-0.67939676913639158</v>
      </c>
      <c r="AH3199" s="34">
        <v>143.08000000000001</v>
      </c>
      <c r="AI3199" s="34">
        <v>127</v>
      </c>
      <c r="AJ3199" s="34">
        <v>-16.080000000000013</v>
      </c>
      <c r="AK3199" s="32">
        <v>-0.11238467989935708</v>
      </c>
      <c r="AL3199" s="35">
        <v>44186.041666666664</v>
      </c>
      <c r="AM3199" s="16"/>
    </row>
    <row r="3200" spans="1:39" ht="57.75" hidden="1" x14ac:dyDescent="0.25">
      <c r="A3200" s="25" t="s">
        <v>571</v>
      </c>
      <c r="B3200" s="25" t="s">
        <v>1136</v>
      </c>
      <c r="C3200" s="39">
        <v>636134</v>
      </c>
      <c r="D3200" s="25" t="s">
        <v>5859</v>
      </c>
      <c r="E3200" s="25" t="s">
        <v>171</v>
      </c>
      <c r="F3200" s="25" t="s">
        <v>248</v>
      </c>
      <c r="G3200" s="17"/>
      <c r="H3200" s="17"/>
      <c r="I3200" s="17"/>
      <c r="J3200" s="25" t="s">
        <v>3564</v>
      </c>
      <c r="K3200" s="25" t="s">
        <v>65</v>
      </c>
      <c r="L3200" s="25" t="s">
        <v>418</v>
      </c>
      <c r="M3200" s="25" t="s">
        <v>582</v>
      </c>
      <c r="N3200" s="26">
        <v>117378.53</v>
      </c>
      <c r="O3200" s="26">
        <v>108199.82</v>
      </c>
      <c r="P3200" s="27">
        <v>-9178.7099999999919</v>
      </c>
      <c r="Q3200" s="28">
        <v>-7.8197520449438174E-2</v>
      </c>
      <c r="R3200" s="29">
        <v>27082.81</v>
      </c>
      <c r="S3200" s="29">
        <v>24477.46</v>
      </c>
      <c r="T3200" s="30">
        <v>-2605.3500000000022</v>
      </c>
      <c r="U3200" s="31">
        <v>-9.6199397329893091E-2</v>
      </c>
      <c r="V3200" s="26">
        <v>124.17</v>
      </c>
      <c r="W3200" s="26">
        <v>553.36</v>
      </c>
      <c r="X3200" s="27">
        <v>429.19</v>
      </c>
      <c r="Y3200" s="28">
        <v>3.4564709672223564</v>
      </c>
      <c r="Z3200" s="29">
        <v>577.54999999999995</v>
      </c>
      <c r="AA3200" s="29">
        <v>1475</v>
      </c>
      <c r="AB3200" s="30">
        <v>897.45</v>
      </c>
      <c r="AC3200" s="32">
        <v>1.5538914379707387</v>
      </c>
      <c r="AD3200" s="26">
        <v>89594</v>
      </c>
      <c r="AE3200" s="26">
        <v>81694</v>
      </c>
      <c r="AF3200" s="27">
        <v>-7900</v>
      </c>
      <c r="AG3200" s="33">
        <v>-8.8175547469696636E-2</v>
      </c>
      <c r="AH3200" s="34">
        <v>45.169999999999987</v>
      </c>
      <c r="AI3200" s="34">
        <v>58</v>
      </c>
      <c r="AJ3200" s="34">
        <v>12.830000000000013</v>
      </c>
      <c r="AK3200" s="32">
        <v>0.2840380783706003</v>
      </c>
      <c r="AL3200" s="35">
        <v>44903.041666666664</v>
      </c>
      <c r="AM3200" s="16"/>
    </row>
    <row r="3201" spans="1:39" ht="82.5" hidden="1" x14ac:dyDescent="0.25">
      <c r="A3201" s="25" t="s">
        <v>571</v>
      </c>
      <c r="B3201" s="25" t="s">
        <v>51</v>
      </c>
      <c r="C3201" s="39">
        <v>636143</v>
      </c>
      <c r="D3201" s="25" t="s">
        <v>656</v>
      </c>
      <c r="E3201" s="25" t="s">
        <v>53</v>
      </c>
      <c r="F3201" s="25" t="s">
        <v>54</v>
      </c>
      <c r="G3201" s="25" t="s">
        <v>55</v>
      </c>
      <c r="H3201" s="25" t="s">
        <v>56</v>
      </c>
      <c r="I3201" s="25" t="s">
        <v>56</v>
      </c>
      <c r="J3201" s="25" t="s">
        <v>576</v>
      </c>
      <c r="K3201" s="25" t="s">
        <v>65</v>
      </c>
      <c r="L3201" s="25" t="s">
        <v>595</v>
      </c>
      <c r="M3201" s="25" t="s">
        <v>574</v>
      </c>
      <c r="N3201" s="26">
        <v>34803.440000000002</v>
      </c>
      <c r="O3201" s="26">
        <v>30893.47</v>
      </c>
      <c r="P3201" s="27">
        <v>-3909.9700000000012</v>
      </c>
      <c r="Q3201" s="28">
        <v>-0.11234435446611027</v>
      </c>
      <c r="R3201" s="29">
        <v>8891.42</v>
      </c>
      <c r="S3201" s="29">
        <v>9417</v>
      </c>
      <c r="T3201" s="30">
        <v>525.57999999999993</v>
      </c>
      <c r="U3201" s="31">
        <v>5.9110918166052205E-2</v>
      </c>
      <c r="V3201" s="26">
        <v>13049.08</v>
      </c>
      <c r="W3201" s="26">
        <v>8091.37</v>
      </c>
      <c r="X3201" s="27">
        <v>-4957.71</v>
      </c>
      <c r="Y3201" s="28">
        <v>-0.37992793361677607</v>
      </c>
      <c r="Z3201" s="29">
        <v>1522.94</v>
      </c>
      <c r="AA3201" s="29">
        <v>2346</v>
      </c>
      <c r="AB3201" s="30">
        <v>823.06</v>
      </c>
      <c r="AC3201" s="32">
        <v>0.54044151443917676</v>
      </c>
      <c r="AD3201" s="26">
        <v>11340</v>
      </c>
      <c r="AE3201" s="26">
        <v>11039.1</v>
      </c>
      <c r="AF3201" s="27">
        <v>-300.89999999999964</v>
      </c>
      <c r="AG3201" s="33">
        <v>-2.6534391534391501E-2</v>
      </c>
      <c r="AH3201" s="34">
        <v>53.89</v>
      </c>
      <c r="AI3201" s="34">
        <v>96.5</v>
      </c>
      <c r="AJ3201" s="34">
        <v>42.61</v>
      </c>
      <c r="AK3201" s="32">
        <v>0.79068472814993507</v>
      </c>
      <c r="AL3201" s="35">
        <v>44272.041666666664</v>
      </c>
      <c r="AM3201" s="16"/>
    </row>
    <row r="3202" spans="1:39" ht="33" hidden="1" x14ac:dyDescent="0.25">
      <c r="A3202" s="25" t="s">
        <v>571</v>
      </c>
      <c r="B3202" s="25" t="s">
        <v>1043</v>
      </c>
      <c r="C3202" s="39">
        <v>636148</v>
      </c>
      <c r="D3202" s="25" t="s">
        <v>3475</v>
      </c>
      <c r="E3202" s="25" t="s">
        <v>53</v>
      </c>
      <c r="F3202" s="25" t="s">
        <v>54</v>
      </c>
      <c r="G3202" s="25" t="s">
        <v>74</v>
      </c>
      <c r="H3202" s="25" t="s">
        <v>56</v>
      </c>
      <c r="I3202" s="25" t="s">
        <v>56</v>
      </c>
      <c r="J3202" s="25" t="s">
        <v>586</v>
      </c>
      <c r="K3202" s="25" t="s">
        <v>65</v>
      </c>
      <c r="L3202" s="25" t="s">
        <v>1045</v>
      </c>
      <c r="M3202" s="25" t="s">
        <v>2753</v>
      </c>
      <c r="N3202" s="26">
        <v>75811.88</v>
      </c>
      <c r="O3202" s="26">
        <v>66532.02</v>
      </c>
      <c r="P3202" s="27">
        <v>-9279.86</v>
      </c>
      <c r="Q3202" s="28">
        <v>-0.1224064091274349</v>
      </c>
      <c r="R3202" s="29">
        <v>24951.27</v>
      </c>
      <c r="S3202" s="29">
        <v>22234.34</v>
      </c>
      <c r="T3202" s="30">
        <v>-2716.9300000000003</v>
      </c>
      <c r="U3202" s="31">
        <v>-0.10888944731069802</v>
      </c>
      <c r="V3202" s="26">
        <v>27115.4</v>
      </c>
      <c r="W3202" s="26">
        <v>30287.23</v>
      </c>
      <c r="X3202" s="27">
        <v>3171.8299999999981</v>
      </c>
      <c r="Y3202" s="28">
        <v>0.11697522441122012</v>
      </c>
      <c r="Z3202" s="29">
        <v>4050.71</v>
      </c>
      <c r="AA3202" s="29">
        <v>4525</v>
      </c>
      <c r="AB3202" s="30">
        <v>474.28999999999996</v>
      </c>
      <c r="AC3202" s="32">
        <v>0.11708811541680346</v>
      </c>
      <c r="AD3202" s="26">
        <v>19694.5</v>
      </c>
      <c r="AE3202" s="26">
        <v>9485.4500000000007</v>
      </c>
      <c r="AF3202" s="27">
        <v>-10209.049999999999</v>
      </c>
      <c r="AG3202" s="33">
        <v>-0.51837061108431282</v>
      </c>
      <c r="AH3202" s="34">
        <v>351.46</v>
      </c>
      <c r="AI3202" s="34">
        <v>227.5</v>
      </c>
      <c r="AJ3202" s="34">
        <v>-123.95999999999998</v>
      </c>
      <c r="AK3202" s="32">
        <v>-0.35270016502589197</v>
      </c>
      <c r="AL3202" s="35">
        <v>44118.041666666664</v>
      </c>
      <c r="AM3202" s="16"/>
    </row>
    <row r="3203" spans="1:39" ht="49.5" hidden="1" x14ac:dyDescent="0.25">
      <c r="A3203" s="25" t="s">
        <v>571</v>
      </c>
      <c r="B3203" s="25" t="s">
        <v>1043</v>
      </c>
      <c r="C3203" s="39">
        <v>636201</v>
      </c>
      <c r="D3203" s="25" t="s">
        <v>3474</v>
      </c>
      <c r="E3203" s="25" t="s">
        <v>53</v>
      </c>
      <c r="F3203" s="25" t="s">
        <v>54</v>
      </c>
      <c r="G3203" s="25" t="s">
        <v>74</v>
      </c>
      <c r="H3203" s="25" t="s">
        <v>56</v>
      </c>
      <c r="I3203" s="25" t="s">
        <v>56</v>
      </c>
      <c r="J3203" s="25" t="s">
        <v>586</v>
      </c>
      <c r="K3203" s="25" t="s">
        <v>65</v>
      </c>
      <c r="L3203" s="25" t="s">
        <v>1045</v>
      </c>
      <c r="M3203" s="25" t="s">
        <v>67</v>
      </c>
      <c r="N3203" s="26">
        <v>116651.07</v>
      </c>
      <c r="O3203" s="26">
        <v>99727.72</v>
      </c>
      <c r="P3203" s="27">
        <v>-16923.350000000006</v>
      </c>
      <c r="Q3203" s="28">
        <v>-0.14507668039393043</v>
      </c>
      <c r="R3203" s="29">
        <v>18232.41</v>
      </c>
      <c r="S3203" s="29">
        <v>16440.34</v>
      </c>
      <c r="T3203" s="30">
        <v>-1792.0699999999997</v>
      </c>
      <c r="U3203" s="31">
        <v>-9.8290352180540025E-2</v>
      </c>
      <c r="V3203" s="26">
        <v>51718.12</v>
      </c>
      <c r="W3203" s="26">
        <v>51416.47</v>
      </c>
      <c r="X3203" s="27">
        <v>-301.65000000000146</v>
      </c>
      <c r="Y3203" s="28">
        <v>-5.8325786010783344E-3</v>
      </c>
      <c r="Z3203" s="29">
        <v>1653.74</v>
      </c>
      <c r="AA3203" s="29">
        <v>1846.5</v>
      </c>
      <c r="AB3203" s="30">
        <v>192.76</v>
      </c>
      <c r="AC3203" s="32">
        <v>0.11656003966766239</v>
      </c>
      <c r="AD3203" s="26">
        <v>45046.8</v>
      </c>
      <c r="AE3203" s="26">
        <v>30024.41</v>
      </c>
      <c r="AF3203" s="27">
        <v>-15022.390000000003</v>
      </c>
      <c r="AG3203" s="33">
        <v>-0.33348406546080972</v>
      </c>
      <c r="AH3203" s="34">
        <v>216.2</v>
      </c>
      <c r="AI3203" s="34">
        <v>143.01</v>
      </c>
      <c r="AJ3203" s="34">
        <v>-73.19</v>
      </c>
      <c r="AK3203" s="32">
        <v>-0.33852913968547643</v>
      </c>
      <c r="AL3203" s="35">
        <v>44063.041666666664</v>
      </c>
      <c r="AM3203" s="16"/>
    </row>
    <row r="3204" spans="1:39" ht="74.25" hidden="1" x14ac:dyDescent="0.25">
      <c r="A3204" s="25" t="s">
        <v>571</v>
      </c>
      <c r="B3204" s="25" t="s">
        <v>1043</v>
      </c>
      <c r="C3204" s="39">
        <v>636210</v>
      </c>
      <c r="D3204" s="25" t="s">
        <v>3480</v>
      </c>
      <c r="E3204" s="25" t="s">
        <v>53</v>
      </c>
      <c r="F3204" s="25" t="s">
        <v>54</v>
      </c>
      <c r="G3204" s="25" t="s">
        <v>75</v>
      </c>
      <c r="H3204" s="25" t="s">
        <v>56</v>
      </c>
      <c r="I3204" s="25" t="s">
        <v>56</v>
      </c>
      <c r="J3204" s="25" t="s">
        <v>64</v>
      </c>
      <c r="K3204" s="25" t="s">
        <v>65</v>
      </c>
      <c r="L3204" s="25" t="s">
        <v>1045</v>
      </c>
      <c r="M3204" s="25" t="s">
        <v>574</v>
      </c>
      <c r="N3204" s="26">
        <v>5560.75</v>
      </c>
      <c r="O3204" s="26">
        <v>4596.3599999999997</v>
      </c>
      <c r="P3204" s="27">
        <v>-964.39000000000033</v>
      </c>
      <c r="Q3204" s="28">
        <v>-0.17342804477813251</v>
      </c>
      <c r="R3204" s="29">
        <v>2730.31</v>
      </c>
      <c r="S3204" s="29">
        <v>1621.68</v>
      </c>
      <c r="T3204" s="30">
        <v>-1108.6299999999999</v>
      </c>
      <c r="U3204" s="31">
        <v>-0.40604546736451169</v>
      </c>
      <c r="V3204" s="26">
        <v>0</v>
      </c>
      <c r="W3204" s="26">
        <v>0</v>
      </c>
      <c r="X3204" s="27">
        <v>0</v>
      </c>
      <c r="Y3204" s="18"/>
      <c r="Z3204" s="29">
        <v>130.44</v>
      </c>
      <c r="AA3204" s="29">
        <v>474.68</v>
      </c>
      <c r="AB3204" s="30">
        <v>344.24</v>
      </c>
      <c r="AC3204" s="32">
        <v>2.6390677706225087</v>
      </c>
      <c r="AD3204" s="26">
        <v>2700</v>
      </c>
      <c r="AE3204" s="26">
        <v>2500</v>
      </c>
      <c r="AF3204" s="27">
        <v>-200</v>
      </c>
      <c r="AG3204" s="33">
        <v>-7.407407407407407E-2</v>
      </c>
      <c r="AH3204" s="34">
        <v>12.96</v>
      </c>
      <c r="AI3204" s="34">
        <v>9</v>
      </c>
      <c r="AJ3204" s="34">
        <v>-3.9600000000000009</v>
      </c>
      <c r="AK3204" s="32">
        <v>-0.30555555555555558</v>
      </c>
      <c r="AL3204" s="35">
        <v>44060.041666666664</v>
      </c>
      <c r="AM3204" s="16"/>
    </row>
    <row r="3205" spans="1:39" ht="41.25" hidden="1" x14ac:dyDescent="0.25">
      <c r="A3205" s="25" t="s">
        <v>571</v>
      </c>
      <c r="B3205" s="25" t="s">
        <v>1136</v>
      </c>
      <c r="C3205" s="39">
        <v>636227</v>
      </c>
      <c r="D3205" s="25" t="s">
        <v>5743</v>
      </c>
      <c r="E3205" s="25" t="s">
        <v>53</v>
      </c>
      <c r="F3205" s="25" t="s">
        <v>63</v>
      </c>
      <c r="G3205" s="25" t="s">
        <v>56</v>
      </c>
      <c r="H3205" s="17"/>
      <c r="I3205" s="17"/>
      <c r="J3205" s="25" t="s">
        <v>70</v>
      </c>
      <c r="K3205" s="25" t="s">
        <v>65</v>
      </c>
      <c r="L3205" s="25" t="s">
        <v>71</v>
      </c>
      <c r="M3205" s="25" t="s">
        <v>107</v>
      </c>
      <c r="N3205" s="26">
        <v>0</v>
      </c>
      <c r="O3205" s="26">
        <v>0</v>
      </c>
      <c r="P3205" s="27">
        <v>0</v>
      </c>
      <c r="Q3205" s="18"/>
      <c r="R3205" s="29">
        <v>0</v>
      </c>
      <c r="S3205" s="29">
        <v>0</v>
      </c>
      <c r="T3205" s="30">
        <v>0</v>
      </c>
      <c r="U3205" s="19"/>
      <c r="V3205" s="26">
        <v>0</v>
      </c>
      <c r="W3205" s="26">
        <v>0</v>
      </c>
      <c r="X3205" s="27">
        <v>0</v>
      </c>
      <c r="Y3205" s="18"/>
      <c r="Z3205" s="29">
        <v>0</v>
      </c>
      <c r="AA3205" s="29">
        <v>0</v>
      </c>
      <c r="AB3205" s="30">
        <v>0</v>
      </c>
      <c r="AC3205" s="19"/>
      <c r="AD3205" s="26">
        <v>0</v>
      </c>
      <c r="AE3205" s="26">
        <v>0</v>
      </c>
      <c r="AF3205" s="27">
        <v>0</v>
      </c>
      <c r="AG3205" s="18"/>
      <c r="AH3205" s="34">
        <v>0</v>
      </c>
      <c r="AI3205" s="34">
        <v>0</v>
      </c>
      <c r="AJ3205" s="34">
        <v>0</v>
      </c>
      <c r="AK3205" s="19"/>
      <c r="AL3205" s="35">
        <v>44454.041666666664</v>
      </c>
      <c r="AM3205" s="16"/>
    </row>
    <row r="3206" spans="1:39" ht="41.25" hidden="1" x14ac:dyDescent="0.25">
      <c r="A3206" s="25" t="s">
        <v>571</v>
      </c>
      <c r="B3206" s="25" t="s">
        <v>1136</v>
      </c>
      <c r="C3206" s="39">
        <v>636242</v>
      </c>
      <c r="D3206" s="25" t="s">
        <v>5745</v>
      </c>
      <c r="E3206" s="25" t="s">
        <v>53</v>
      </c>
      <c r="F3206" s="25" t="s">
        <v>63</v>
      </c>
      <c r="G3206" s="25" t="s">
        <v>56</v>
      </c>
      <c r="H3206" s="17"/>
      <c r="I3206" s="17"/>
      <c r="J3206" s="25" t="s">
        <v>586</v>
      </c>
      <c r="K3206" s="25" t="s">
        <v>65</v>
      </c>
      <c r="L3206" s="25" t="s">
        <v>617</v>
      </c>
      <c r="M3206" s="25" t="s">
        <v>107</v>
      </c>
      <c r="N3206" s="26">
        <v>0</v>
      </c>
      <c r="O3206" s="26">
        <v>985.07</v>
      </c>
      <c r="P3206" s="27">
        <v>985.07</v>
      </c>
      <c r="Q3206" s="18"/>
      <c r="R3206" s="29">
        <v>0</v>
      </c>
      <c r="S3206" s="29">
        <v>985.07</v>
      </c>
      <c r="T3206" s="30">
        <v>985.07</v>
      </c>
      <c r="U3206" s="19"/>
      <c r="V3206" s="26">
        <v>0</v>
      </c>
      <c r="W3206" s="26">
        <v>0</v>
      </c>
      <c r="X3206" s="27">
        <v>0</v>
      </c>
      <c r="Y3206" s="18"/>
      <c r="Z3206" s="29">
        <v>0</v>
      </c>
      <c r="AA3206" s="29">
        <v>0</v>
      </c>
      <c r="AB3206" s="30">
        <v>0</v>
      </c>
      <c r="AC3206" s="19"/>
      <c r="AD3206" s="26">
        <v>0</v>
      </c>
      <c r="AE3206" s="26">
        <v>0</v>
      </c>
      <c r="AF3206" s="27">
        <v>0</v>
      </c>
      <c r="AG3206" s="18"/>
      <c r="AH3206" s="34">
        <v>0</v>
      </c>
      <c r="AI3206" s="34">
        <v>0</v>
      </c>
      <c r="AJ3206" s="34">
        <v>0</v>
      </c>
      <c r="AK3206" s="19"/>
      <c r="AL3206" s="35">
        <v>44137.041666666664</v>
      </c>
      <c r="AM3206" s="16"/>
    </row>
    <row r="3207" spans="1:39" ht="74.25" hidden="1" x14ac:dyDescent="0.25">
      <c r="A3207" s="25" t="s">
        <v>571</v>
      </c>
      <c r="B3207" s="25" t="s">
        <v>51</v>
      </c>
      <c r="C3207" s="39">
        <v>636249</v>
      </c>
      <c r="D3207" s="25" t="s">
        <v>653</v>
      </c>
      <c r="E3207" s="25" t="s">
        <v>53</v>
      </c>
      <c r="F3207" s="25" t="s">
        <v>54</v>
      </c>
      <c r="G3207" s="25" t="s">
        <v>79</v>
      </c>
      <c r="H3207" s="25" t="s">
        <v>56</v>
      </c>
      <c r="I3207" s="25" t="s">
        <v>56</v>
      </c>
      <c r="J3207" s="25" t="s">
        <v>3564</v>
      </c>
      <c r="K3207" s="25" t="s">
        <v>65</v>
      </c>
      <c r="L3207" s="25" t="s">
        <v>625</v>
      </c>
      <c r="M3207" s="25" t="s">
        <v>582</v>
      </c>
      <c r="N3207" s="26">
        <v>610216.29</v>
      </c>
      <c r="O3207" s="26">
        <v>613590.19999999995</v>
      </c>
      <c r="P3207" s="27">
        <v>3373.9099999999162</v>
      </c>
      <c r="Q3207" s="28">
        <v>5.529039547600271E-3</v>
      </c>
      <c r="R3207" s="29">
        <v>99774.81</v>
      </c>
      <c r="S3207" s="29">
        <v>123006.14</v>
      </c>
      <c r="T3207" s="30">
        <v>23231.33</v>
      </c>
      <c r="U3207" s="31">
        <v>0.23283762705235922</v>
      </c>
      <c r="V3207" s="26">
        <v>8472.08</v>
      </c>
      <c r="W3207" s="26">
        <v>23443.25</v>
      </c>
      <c r="X3207" s="27">
        <v>14971.17</v>
      </c>
      <c r="Y3207" s="28">
        <v>1.7671185824496465</v>
      </c>
      <c r="Z3207" s="29">
        <v>8346.76</v>
      </c>
      <c r="AA3207" s="29">
        <v>10051.5</v>
      </c>
      <c r="AB3207" s="30">
        <v>1704.7399999999998</v>
      </c>
      <c r="AC3207" s="32">
        <v>0.20423972894871781</v>
      </c>
      <c r="AD3207" s="26">
        <v>493622.64</v>
      </c>
      <c r="AE3207" s="26">
        <v>455279.34</v>
      </c>
      <c r="AF3207" s="27">
        <v>-38343.299999999988</v>
      </c>
      <c r="AG3207" s="33">
        <v>-7.7677352886407286E-2</v>
      </c>
      <c r="AH3207" s="34">
        <v>726.94</v>
      </c>
      <c r="AI3207" s="34">
        <v>809</v>
      </c>
      <c r="AJ3207" s="34">
        <v>82.059999999999945</v>
      </c>
      <c r="AK3207" s="32">
        <v>0.11288414449610688</v>
      </c>
      <c r="AL3207" s="35">
        <v>44454.041666666664</v>
      </c>
      <c r="AM3207" s="16"/>
    </row>
    <row r="3208" spans="1:39" ht="99" hidden="1" x14ac:dyDescent="0.25">
      <c r="A3208" s="25" t="s">
        <v>571</v>
      </c>
      <c r="B3208" s="25" t="s">
        <v>1043</v>
      </c>
      <c r="C3208" s="39">
        <v>636250</v>
      </c>
      <c r="D3208" s="25" t="s">
        <v>3479</v>
      </c>
      <c r="E3208" s="25" t="s">
        <v>53</v>
      </c>
      <c r="F3208" s="25" t="s">
        <v>54</v>
      </c>
      <c r="G3208" s="25" t="s">
        <v>79</v>
      </c>
      <c r="H3208" s="25" t="s">
        <v>56</v>
      </c>
      <c r="I3208" s="25" t="s">
        <v>56</v>
      </c>
      <c r="J3208" s="25" t="s">
        <v>576</v>
      </c>
      <c r="K3208" s="25" t="s">
        <v>65</v>
      </c>
      <c r="L3208" s="25" t="s">
        <v>1045</v>
      </c>
      <c r="M3208" s="25" t="s">
        <v>639</v>
      </c>
      <c r="N3208" s="26">
        <v>19403.830000000002</v>
      </c>
      <c r="O3208" s="26">
        <v>19451.12</v>
      </c>
      <c r="P3208" s="27">
        <v>47.289999999997235</v>
      </c>
      <c r="Q3208" s="28">
        <v>2.4371477177442405E-3</v>
      </c>
      <c r="R3208" s="29">
        <v>7879.23</v>
      </c>
      <c r="S3208" s="29">
        <v>8181.95</v>
      </c>
      <c r="T3208" s="30">
        <v>302.72000000000025</v>
      </c>
      <c r="U3208" s="31">
        <v>3.8419997893195182E-2</v>
      </c>
      <c r="V3208" s="26">
        <v>1538.84</v>
      </c>
      <c r="W3208" s="26">
        <v>1453.68</v>
      </c>
      <c r="X3208" s="27">
        <v>-85.159999999999854</v>
      </c>
      <c r="Y3208" s="28">
        <v>-5.5340386264978725E-2</v>
      </c>
      <c r="Z3208" s="29">
        <v>1694.6</v>
      </c>
      <c r="AA3208" s="29">
        <v>1021.28</v>
      </c>
      <c r="AB3208" s="30">
        <v>-673.31999999999994</v>
      </c>
      <c r="AC3208" s="32">
        <v>-0.39733270388292219</v>
      </c>
      <c r="AD3208" s="26">
        <v>8291.16</v>
      </c>
      <c r="AE3208" s="26">
        <v>8794.2099999999991</v>
      </c>
      <c r="AF3208" s="27">
        <v>503.04999999999927</v>
      </c>
      <c r="AG3208" s="33">
        <v>6.0673054192658116E-2</v>
      </c>
      <c r="AH3208" s="34">
        <v>97.91</v>
      </c>
      <c r="AI3208" s="34">
        <v>92</v>
      </c>
      <c r="AJ3208" s="34">
        <v>-5.9099999999999966</v>
      </c>
      <c r="AK3208" s="32">
        <v>-6.0361556531508494E-2</v>
      </c>
      <c r="AL3208" s="35">
        <v>44033.041666666664</v>
      </c>
      <c r="AM3208" s="16"/>
    </row>
    <row r="3209" spans="1:39" ht="57.75" hidden="1" x14ac:dyDescent="0.25">
      <c r="A3209" s="25" t="s">
        <v>571</v>
      </c>
      <c r="B3209" s="25" t="s">
        <v>51</v>
      </c>
      <c r="C3209" s="39">
        <v>636271</v>
      </c>
      <c r="D3209" s="25" t="s">
        <v>658</v>
      </c>
      <c r="E3209" s="25" t="s">
        <v>53</v>
      </c>
      <c r="F3209" s="25" t="s">
        <v>54</v>
      </c>
      <c r="G3209" s="25" t="s">
        <v>69</v>
      </c>
      <c r="H3209" s="25" t="s">
        <v>56</v>
      </c>
      <c r="I3209" s="25" t="s">
        <v>56</v>
      </c>
      <c r="J3209" s="25" t="s">
        <v>85</v>
      </c>
      <c r="K3209" s="25" t="s">
        <v>65</v>
      </c>
      <c r="L3209" s="25" t="s">
        <v>573</v>
      </c>
      <c r="M3209" s="25" t="s">
        <v>582</v>
      </c>
      <c r="N3209" s="26">
        <v>100623.51</v>
      </c>
      <c r="O3209" s="26">
        <v>932265.8</v>
      </c>
      <c r="P3209" s="27">
        <v>831642.29</v>
      </c>
      <c r="Q3209" s="28">
        <v>8.2648904813596751</v>
      </c>
      <c r="R3209" s="29">
        <v>73554.22</v>
      </c>
      <c r="S3209" s="29">
        <v>48379.37</v>
      </c>
      <c r="T3209" s="30">
        <v>-25174.85</v>
      </c>
      <c r="U3209" s="31">
        <v>-0.34226248337620868</v>
      </c>
      <c r="V3209" s="26">
        <v>15514.01</v>
      </c>
      <c r="W3209" s="26">
        <v>17667.54</v>
      </c>
      <c r="X3209" s="27">
        <v>2153.5300000000007</v>
      </c>
      <c r="Y3209" s="28">
        <v>0.13881195126211732</v>
      </c>
      <c r="Z3209" s="29">
        <v>7775.28</v>
      </c>
      <c r="AA3209" s="29">
        <v>2409</v>
      </c>
      <c r="AB3209" s="30">
        <v>-5366.28</v>
      </c>
      <c r="AC3209" s="32">
        <v>-0.69017192949964501</v>
      </c>
      <c r="AD3209" s="26">
        <v>3780</v>
      </c>
      <c r="AE3209" s="26">
        <v>2795</v>
      </c>
      <c r="AF3209" s="27">
        <v>-985</v>
      </c>
      <c r="AG3209" s="33">
        <v>-0.26058201058201058</v>
      </c>
      <c r="AH3209" s="34">
        <v>464.03999999999996</v>
      </c>
      <c r="AI3209" s="34">
        <v>261.25</v>
      </c>
      <c r="AJ3209" s="34">
        <v>-202.78999999999996</v>
      </c>
      <c r="AK3209" s="32">
        <v>-0.43700974053960862</v>
      </c>
      <c r="AL3209" s="35">
        <v>44538.041666666664</v>
      </c>
      <c r="AM3209" s="16"/>
    </row>
    <row r="3210" spans="1:39" ht="57.75" hidden="1" x14ac:dyDescent="0.25">
      <c r="A3210" s="25" t="s">
        <v>571</v>
      </c>
      <c r="B3210" s="25" t="s">
        <v>51</v>
      </c>
      <c r="C3210" s="39">
        <v>636273</v>
      </c>
      <c r="D3210" s="25" t="s">
        <v>657</v>
      </c>
      <c r="E3210" s="25" t="s">
        <v>53</v>
      </c>
      <c r="F3210" s="25" t="s">
        <v>54</v>
      </c>
      <c r="G3210" s="25" t="s">
        <v>69</v>
      </c>
      <c r="H3210" s="25" t="s">
        <v>56</v>
      </c>
      <c r="I3210" s="25" t="s">
        <v>56</v>
      </c>
      <c r="J3210" s="25" t="s">
        <v>85</v>
      </c>
      <c r="K3210" s="25" t="s">
        <v>65</v>
      </c>
      <c r="L3210" s="25" t="s">
        <v>573</v>
      </c>
      <c r="M3210" s="25" t="s">
        <v>582</v>
      </c>
      <c r="N3210" s="26">
        <v>46054.78</v>
      </c>
      <c r="O3210" s="26">
        <v>268307.39</v>
      </c>
      <c r="P3210" s="27">
        <v>222252.61000000002</v>
      </c>
      <c r="Q3210" s="28">
        <v>4.8258315423502189</v>
      </c>
      <c r="R3210" s="29">
        <v>39537.17</v>
      </c>
      <c r="S3210" s="29">
        <v>25542.31</v>
      </c>
      <c r="T3210" s="30">
        <v>-13994.859999999997</v>
      </c>
      <c r="U3210" s="31">
        <v>-0.35396716558114799</v>
      </c>
      <c r="V3210" s="26">
        <v>4114.43</v>
      </c>
      <c r="W3210" s="26">
        <v>0</v>
      </c>
      <c r="X3210" s="27">
        <v>-4114.43</v>
      </c>
      <c r="Y3210" s="28">
        <v>-1</v>
      </c>
      <c r="Z3210" s="29">
        <v>2403.1799999999998</v>
      </c>
      <c r="AA3210" s="29">
        <v>736</v>
      </c>
      <c r="AB3210" s="30">
        <v>-1667.1799999999998</v>
      </c>
      <c r="AC3210" s="32">
        <v>-0.69373912898742496</v>
      </c>
      <c r="AD3210" s="26">
        <v>0</v>
      </c>
      <c r="AE3210" s="26">
        <v>0</v>
      </c>
      <c r="AF3210" s="27">
        <v>0</v>
      </c>
      <c r="AG3210" s="18"/>
      <c r="AH3210" s="34">
        <v>193.74</v>
      </c>
      <c r="AI3210" s="34">
        <v>117.5</v>
      </c>
      <c r="AJ3210" s="34">
        <v>-76.240000000000009</v>
      </c>
      <c r="AK3210" s="32">
        <v>-0.39351708475276148</v>
      </c>
      <c r="AL3210" s="35">
        <v>44538.041666666664</v>
      </c>
      <c r="AM3210" s="16"/>
    </row>
    <row r="3211" spans="1:39" ht="41.25" hidden="1" x14ac:dyDescent="0.25">
      <c r="A3211" s="25" t="s">
        <v>571</v>
      </c>
      <c r="B3211" s="25" t="s">
        <v>1043</v>
      </c>
      <c r="C3211" s="39">
        <v>636295</v>
      </c>
      <c r="D3211" s="25" t="s">
        <v>3466</v>
      </c>
      <c r="E3211" s="25" t="s">
        <v>53</v>
      </c>
      <c r="F3211" s="25" t="s">
        <v>54</v>
      </c>
      <c r="G3211" s="25" t="s">
        <v>74</v>
      </c>
      <c r="H3211" s="25" t="s">
        <v>56</v>
      </c>
      <c r="I3211" s="25" t="s">
        <v>56</v>
      </c>
      <c r="J3211" s="25" t="s">
        <v>145</v>
      </c>
      <c r="K3211" s="25" t="s">
        <v>65</v>
      </c>
      <c r="L3211" s="25" t="s">
        <v>1045</v>
      </c>
      <c r="M3211" s="25" t="s">
        <v>574</v>
      </c>
      <c r="N3211" s="26">
        <v>25111.37</v>
      </c>
      <c r="O3211" s="26">
        <v>13474.65</v>
      </c>
      <c r="P3211" s="27">
        <v>-11636.72</v>
      </c>
      <c r="Q3211" s="28">
        <v>-0.46340442596321907</v>
      </c>
      <c r="R3211" s="29">
        <v>12125.51</v>
      </c>
      <c r="S3211" s="29">
        <v>8494.08</v>
      </c>
      <c r="T3211" s="30">
        <v>-3631.4300000000003</v>
      </c>
      <c r="U3211" s="31">
        <v>-0.29948678447339538</v>
      </c>
      <c r="V3211" s="26">
        <v>4128.66</v>
      </c>
      <c r="W3211" s="26">
        <v>2369.75</v>
      </c>
      <c r="X3211" s="27">
        <v>-1758.9099999999999</v>
      </c>
      <c r="Y3211" s="28">
        <v>-0.42602442438951132</v>
      </c>
      <c r="Z3211" s="29">
        <v>1804.8</v>
      </c>
      <c r="AA3211" s="29">
        <v>1382.32</v>
      </c>
      <c r="AB3211" s="30">
        <v>-422.48</v>
      </c>
      <c r="AC3211" s="32">
        <v>-0.23408687943262413</v>
      </c>
      <c r="AD3211" s="26">
        <v>7052.4</v>
      </c>
      <c r="AE3211" s="26">
        <v>1228.5</v>
      </c>
      <c r="AF3211" s="27">
        <v>-5823.9</v>
      </c>
      <c r="AG3211" s="33">
        <v>-0.82580398162327717</v>
      </c>
      <c r="AH3211" s="34">
        <v>65.87</v>
      </c>
      <c r="AI3211" s="34">
        <v>41</v>
      </c>
      <c r="AJ3211" s="34">
        <v>-24.870000000000005</v>
      </c>
      <c r="AK3211" s="32">
        <v>-0.3775618642781236</v>
      </c>
      <c r="AL3211" s="35">
        <v>44175.041666666664</v>
      </c>
      <c r="AM3211" s="16"/>
    </row>
    <row r="3212" spans="1:39" ht="66" hidden="1" x14ac:dyDescent="0.25">
      <c r="A3212" s="25" t="s">
        <v>571</v>
      </c>
      <c r="B3212" s="25" t="s">
        <v>1043</v>
      </c>
      <c r="C3212" s="39">
        <v>636304</v>
      </c>
      <c r="D3212" s="25" t="s">
        <v>3470</v>
      </c>
      <c r="E3212" s="25" t="s">
        <v>53</v>
      </c>
      <c r="F3212" s="25" t="s">
        <v>54</v>
      </c>
      <c r="G3212" s="25" t="s">
        <v>75</v>
      </c>
      <c r="H3212" s="25" t="s">
        <v>56</v>
      </c>
      <c r="I3212" s="25" t="s">
        <v>56</v>
      </c>
      <c r="J3212" s="25" t="s">
        <v>64</v>
      </c>
      <c r="K3212" s="25" t="s">
        <v>65</v>
      </c>
      <c r="L3212" s="25" t="s">
        <v>1045</v>
      </c>
      <c r="M3212" s="25" t="s">
        <v>574</v>
      </c>
      <c r="N3212" s="26">
        <v>6117.71</v>
      </c>
      <c r="O3212" s="26">
        <v>4439.49</v>
      </c>
      <c r="P3212" s="27">
        <v>-1678.2200000000003</v>
      </c>
      <c r="Q3212" s="28">
        <v>-0.27432160072968487</v>
      </c>
      <c r="R3212" s="29">
        <v>2589.7199999999998</v>
      </c>
      <c r="S3212" s="29">
        <v>1183.49</v>
      </c>
      <c r="T3212" s="30">
        <v>-1406.2299999999998</v>
      </c>
      <c r="U3212" s="31">
        <v>-0.54300464915125957</v>
      </c>
      <c r="V3212" s="26">
        <v>0</v>
      </c>
      <c r="W3212" s="26">
        <v>0</v>
      </c>
      <c r="X3212" s="27">
        <v>0</v>
      </c>
      <c r="Y3212" s="18"/>
      <c r="Z3212" s="29">
        <v>125.99</v>
      </c>
      <c r="AA3212" s="29">
        <v>106</v>
      </c>
      <c r="AB3212" s="30">
        <v>-19.989999999999995</v>
      </c>
      <c r="AC3212" s="32">
        <v>-0.15866338598301449</v>
      </c>
      <c r="AD3212" s="26">
        <v>3402</v>
      </c>
      <c r="AE3212" s="26">
        <v>3150</v>
      </c>
      <c r="AF3212" s="27">
        <v>-252</v>
      </c>
      <c r="AG3212" s="33">
        <v>-7.407407407407407E-2</v>
      </c>
      <c r="AH3212" s="34">
        <v>11.969999999999999</v>
      </c>
      <c r="AI3212" s="34">
        <v>4</v>
      </c>
      <c r="AJ3212" s="34">
        <v>-7.9699999999999989</v>
      </c>
      <c r="AK3212" s="32">
        <v>-0.66583124477861322</v>
      </c>
      <c r="AL3212" s="35">
        <v>44057.041666666664</v>
      </c>
      <c r="AM3212" s="16"/>
    </row>
    <row r="3213" spans="1:39" ht="49.5" hidden="1" x14ac:dyDescent="0.25">
      <c r="A3213" s="25" t="s">
        <v>571</v>
      </c>
      <c r="B3213" s="25" t="s">
        <v>51</v>
      </c>
      <c r="C3213" s="39">
        <v>636308</v>
      </c>
      <c r="D3213" s="25" t="s">
        <v>655</v>
      </c>
      <c r="E3213" s="25" t="s">
        <v>53</v>
      </c>
      <c r="F3213" s="25" t="s">
        <v>54</v>
      </c>
      <c r="G3213" s="25" t="s">
        <v>79</v>
      </c>
      <c r="H3213" s="25" t="s">
        <v>56</v>
      </c>
      <c r="I3213" s="25" t="s">
        <v>56</v>
      </c>
      <c r="J3213" s="25" t="s">
        <v>586</v>
      </c>
      <c r="K3213" s="25" t="s">
        <v>65</v>
      </c>
      <c r="L3213" s="25" t="s">
        <v>587</v>
      </c>
      <c r="M3213" s="25" t="s">
        <v>582</v>
      </c>
      <c r="N3213" s="26">
        <v>63007.13</v>
      </c>
      <c r="O3213" s="26">
        <v>65254.19</v>
      </c>
      <c r="P3213" s="27">
        <v>2247.0600000000049</v>
      </c>
      <c r="Q3213" s="28">
        <v>3.5663582835783907E-2</v>
      </c>
      <c r="R3213" s="29">
        <v>15337.1</v>
      </c>
      <c r="S3213" s="29">
        <v>17670.12</v>
      </c>
      <c r="T3213" s="30">
        <v>2333.0199999999986</v>
      </c>
      <c r="U3213" s="31">
        <v>0.15211611060761152</v>
      </c>
      <c r="V3213" s="26">
        <v>25211.53</v>
      </c>
      <c r="W3213" s="26">
        <v>25181.88</v>
      </c>
      <c r="X3213" s="27">
        <v>-29.649999999997817</v>
      </c>
      <c r="Y3213" s="28">
        <v>-1.1760492124039206E-3</v>
      </c>
      <c r="Z3213" s="29">
        <v>1265.3399999999999</v>
      </c>
      <c r="AA3213" s="29">
        <v>2625.33</v>
      </c>
      <c r="AB3213" s="30">
        <v>1359.99</v>
      </c>
      <c r="AC3213" s="32">
        <v>1.074802029494049</v>
      </c>
      <c r="AD3213" s="26">
        <v>21193.16</v>
      </c>
      <c r="AE3213" s="26">
        <v>19776.86</v>
      </c>
      <c r="AF3213" s="27">
        <v>-1416.2999999999993</v>
      </c>
      <c r="AG3213" s="33">
        <v>-6.6828165313714397E-2</v>
      </c>
      <c r="AH3213" s="34">
        <v>158.65</v>
      </c>
      <c r="AI3213" s="34">
        <v>145</v>
      </c>
      <c r="AJ3213" s="34">
        <v>-13.650000000000006</v>
      </c>
      <c r="AK3213" s="32">
        <v>-8.6038449416955598E-2</v>
      </c>
      <c r="AL3213" s="35">
        <v>44313</v>
      </c>
      <c r="AM3213" s="16"/>
    </row>
    <row r="3214" spans="1:39" ht="74.25" hidden="1" x14ac:dyDescent="0.25">
      <c r="A3214" s="25" t="s">
        <v>571</v>
      </c>
      <c r="B3214" s="25" t="s">
        <v>1043</v>
      </c>
      <c r="C3214" s="39">
        <v>636313</v>
      </c>
      <c r="D3214" s="25" t="s">
        <v>3471</v>
      </c>
      <c r="E3214" s="25" t="s">
        <v>53</v>
      </c>
      <c r="F3214" s="25" t="s">
        <v>54</v>
      </c>
      <c r="G3214" s="25" t="s">
        <v>74</v>
      </c>
      <c r="H3214" s="25" t="s">
        <v>56</v>
      </c>
      <c r="I3214" s="25" t="s">
        <v>56</v>
      </c>
      <c r="J3214" s="25" t="s">
        <v>586</v>
      </c>
      <c r="K3214" s="25" t="s">
        <v>65</v>
      </c>
      <c r="L3214" s="25" t="s">
        <v>1045</v>
      </c>
      <c r="M3214" s="25" t="s">
        <v>2753</v>
      </c>
      <c r="N3214" s="26">
        <v>110642.28</v>
      </c>
      <c r="O3214" s="26">
        <v>95711.25</v>
      </c>
      <c r="P3214" s="27">
        <v>-14931.029999999999</v>
      </c>
      <c r="Q3214" s="28">
        <v>-0.13494868327008444</v>
      </c>
      <c r="R3214" s="29">
        <v>18625.82</v>
      </c>
      <c r="S3214" s="29">
        <v>21817.29</v>
      </c>
      <c r="T3214" s="30">
        <v>3191.4700000000012</v>
      </c>
      <c r="U3214" s="31">
        <v>0.17134655011161931</v>
      </c>
      <c r="V3214" s="26">
        <v>53850.47</v>
      </c>
      <c r="W3214" s="26">
        <v>51417.51</v>
      </c>
      <c r="X3214" s="27">
        <v>-2432.9599999999991</v>
      </c>
      <c r="Y3214" s="28">
        <v>-4.5179921363731813E-2</v>
      </c>
      <c r="Z3214" s="29">
        <v>1667.39</v>
      </c>
      <c r="AA3214" s="29">
        <v>3869.35</v>
      </c>
      <c r="AB3214" s="30">
        <v>2201.96</v>
      </c>
      <c r="AC3214" s="32">
        <v>1.320602858359472</v>
      </c>
      <c r="AD3214" s="26">
        <v>36498.6</v>
      </c>
      <c r="AE3214" s="26">
        <v>18607.099999999999</v>
      </c>
      <c r="AF3214" s="27">
        <v>-17891.5</v>
      </c>
      <c r="AG3214" s="33">
        <v>-0.490196884264054</v>
      </c>
      <c r="AH3214" s="34">
        <v>97.789999999999992</v>
      </c>
      <c r="AI3214" s="34">
        <v>149</v>
      </c>
      <c r="AJ3214" s="34">
        <v>51.210000000000008</v>
      </c>
      <c r="AK3214" s="32">
        <v>0.52367317721648443</v>
      </c>
      <c r="AL3214" s="35">
        <v>44186.041666666664</v>
      </c>
      <c r="AM3214" s="16"/>
    </row>
    <row r="3215" spans="1:39" ht="74.25" hidden="1" x14ac:dyDescent="0.25">
      <c r="A3215" s="25" t="s">
        <v>571</v>
      </c>
      <c r="B3215" s="25" t="s">
        <v>1043</v>
      </c>
      <c r="C3215" s="39">
        <v>636314</v>
      </c>
      <c r="D3215" s="25" t="s">
        <v>3472</v>
      </c>
      <c r="E3215" s="25" t="s">
        <v>53</v>
      </c>
      <c r="F3215" s="25" t="s">
        <v>54</v>
      </c>
      <c r="G3215" s="25" t="s">
        <v>79</v>
      </c>
      <c r="H3215" s="25" t="s">
        <v>56</v>
      </c>
      <c r="I3215" s="25" t="s">
        <v>56</v>
      </c>
      <c r="J3215" s="25" t="s">
        <v>85</v>
      </c>
      <c r="K3215" s="25" t="s">
        <v>65</v>
      </c>
      <c r="L3215" s="25" t="s">
        <v>1045</v>
      </c>
      <c r="M3215" s="25" t="s">
        <v>2753</v>
      </c>
      <c r="N3215" s="26">
        <v>329086.90999999997</v>
      </c>
      <c r="O3215" s="26">
        <v>323259.24</v>
      </c>
      <c r="P3215" s="27">
        <v>-5827.6699999999837</v>
      </c>
      <c r="Q3215" s="28">
        <v>-1.7708604696552603E-2</v>
      </c>
      <c r="R3215" s="29">
        <v>37918.86</v>
      </c>
      <c r="S3215" s="29">
        <v>48865.22</v>
      </c>
      <c r="T3215" s="30">
        <v>10946.36</v>
      </c>
      <c r="U3215" s="31">
        <v>0.28867850984971594</v>
      </c>
      <c r="V3215" s="26">
        <v>1262.93</v>
      </c>
      <c r="W3215" s="26">
        <v>1295.07</v>
      </c>
      <c r="X3215" s="27">
        <v>32.139999999999873</v>
      </c>
      <c r="Y3215" s="28">
        <v>2.5448758046764167E-2</v>
      </c>
      <c r="Z3215" s="29">
        <v>1881</v>
      </c>
      <c r="AA3215" s="29">
        <v>6409.95</v>
      </c>
      <c r="AB3215" s="30">
        <v>4528.95</v>
      </c>
      <c r="AC3215" s="32">
        <v>2.4077352472089313</v>
      </c>
      <c r="AD3215" s="26">
        <v>288024.12</v>
      </c>
      <c r="AE3215" s="26">
        <v>266689</v>
      </c>
      <c r="AF3215" s="27">
        <v>-21335.119999999995</v>
      </c>
      <c r="AG3215" s="33">
        <v>-7.4074074074074056E-2</v>
      </c>
      <c r="AH3215" s="34">
        <v>281</v>
      </c>
      <c r="AI3215" s="34">
        <v>236.5</v>
      </c>
      <c r="AJ3215" s="34">
        <v>-44.5</v>
      </c>
      <c r="AK3215" s="32">
        <v>-0.15836298932384341</v>
      </c>
      <c r="AL3215" s="35">
        <v>44186.041666666664</v>
      </c>
      <c r="AM3215" s="16"/>
    </row>
    <row r="3216" spans="1:39" ht="49.5" hidden="1" x14ac:dyDescent="0.25">
      <c r="A3216" s="25" t="s">
        <v>571</v>
      </c>
      <c r="B3216" s="25" t="s">
        <v>1043</v>
      </c>
      <c r="C3216" s="39">
        <v>636408</v>
      </c>
      <c r="D3216" s="25" t="s">
        <v>3473</v>
      </c>
      <c r="E3216" s="25" t="s">
        <v>53</v>
      </c>
      <c r="F3216" s="25" t="s">
        <v>63</v>
      </c>
      <c r="G3216" s="25" t="s">
        <v>56</v>
      </c>
      <c r="H3216" s="17"/>
      <c r="I3216" s="17"/>
      <c r="J3216" s="25" t="s">
        <v>145</v>
      </c>
      <c r="K3216" s="25" t="s">
        <v>65</v>
      </c>
      <c r="L3216" s="25" t="s">
        <v>1045</v>
      </c>
      <c r="M3216" s="25" t="s">
        <v>107</v>
      </c>
      <c r="N3216" s="26">
        <v>0</v>
      </c>
      <c r="O3216" s="26">
        <v>0</v>
      </c>
      <c r="P3216" s="27">
        <v>0</v>
      </c>
      <c r="Q3216" s="18"/>
      <c r="R3216" s="29">
        <v>0</v>
      </c>
      <c r="S3216" s="29">
        <v>0</v>
      </c>
      <c r="T3216" s="30">
        <v>0</v>
      </c>
      <c r="U3216" s="19"/>
      <c r="V3216" s="26">
        <v>0</v>
      </c>
      <c r="W3216" s="26">
        <v>0</v>
      </c>
      <c r="X3216" s="27">
        <v>0</v>
      </c>
      <c r="Y3216" s="18"/>
      <c r="Z3216" s="29">
        <v>0</v>
      </c>
      <c r="AA3216" s="29">
        <v>0</v>
      </c>
      <c r="AB3216" s="30">
        <v>0</v>
      </c>
      <c r="AC3216" s="19"/>
      <c r="AD3216" s="26">
        <v>0</v>
      </c>
      <c r="AE3216" s="26">
        <v>0</v>
      </c>
      <c r="AF3216" s="27">
        <v>0</v>
      </c>
      <c r="AG3216" s="18"/>
      <c r="AH3216" s="34">
        <v>0</v>
      </c>
      <c r="AI3216" s="34">
        <v>0</v>
      </c>
      <c r="AJ3216" s="34">
        <v>0</v>
      </c>
      <c r="AK3216" s="19"/>
      <c r="AL3216" s="35">
        <v>44718.041666666664</v>
      </c>
      <c r="AM3216" s="16"/>
    </row>
    <row r="3217" spans="1:39" ht="41.25" hidden="1" x14ac:dyDescent="0.25">
      <c r="A3217" s="25" t="s">
        <v>571</v>
      </c>
      <c r="B3217" s="25" t="s">
        <v>1136</v>
      </c>
      <c r="C3217" s="39">
        <v>636429</v>
      </c>
      <c r="D3217" s="25" t="s">
        <v>3469</v>
      </c>
      <c r="E3217" s="25" t="s">
        <v>53</v>
      </c>
      <c r="F3217" s="25" t="s">
        <v>54</v>
      </c>
      <c r="G3217" s="25" t="s">
        <v>79</v>
      </c>
      <c r="H3217" s="25" t="s">
        <v>56</v>
      </c>
      <c r="I3217" s="25" t="s">
        <v>56</v>
      </c>
      <c r="J3217" s="25" t="s">
        <v>586</v>
      </c>
      <c r="K3217" s="25" t="s">
        <v>65</v>
      </c>
      <c r="L3217" s="25" t="s">
        <v>617</v>
      </c>
      <c r="M3217" s="25" t="s">
        <v>582</v>
      </c>
      <c r="N3217" s="26">
        <v>72684</v>
      </c>
      <c r="O3217" s="26">
        <v>68807.520000000004</v>
      </c>
      <c r="P3217" s="27">
        <v>-3876.4799999999959</v>
      </c>
      <c r="Q3217" s="28">
        <v>-5.3333333333333274E-2</v>
      </c>
      <c r="R3217" s="29">
        <v>26508.38</v>
      </c>
      <c r="S3217" s="29">
        <v>14577.67</v>
      </c>
      <c r="T3217" s="30">
        <v>-11930.710000000001</v>
      </c>
      <c r="U3217" s="31">
        <v>-0.45007314668040826</v>
      </c>
      <c r="V3217" s="26">
        <v>56731.73</v>
      </c>
      <c r="W3217" s="26">
        <v>46656.23</v>
      </c>
      <c r="X3217" s="27">
        <v>-10075.5</v>
      </c>
      <c r="Y3217" s="28">
        <v>-0.17759902615344181</v>
      </c>
      <c r="Z3217" s="29">
        <v>3153.89</v>
      </c>
      <c r="AA3217" s="29">
        <v>1105</v>
      </c>
      <c r="AB3217" s="30">
        <v>-2048.89</v>
      </c>
      <c r="AC3217" s="32">
        <v>-0.64963901721366313</v>
      </c>
      <c r="AD3217" s="26">
        <v>8640</v>
      </c>
      <c r="AE3217" s="26">
        <v>6468.62</v>
      </c>
      <c r="AF3217" s="27">
        <v>-2171.38</v>
      </c>
      <c r="AG3217" s="33">
        <v>-0.25131712962962965</v>
      </c>
      <c r="AH3217" s="34">
        <v>162.54000000000002</v>
      </c>
      <c r="AI3217" s="34">
        <v>117</v>
      </c>
      <c r="AJ3217" s="34">
        <v>-45.54000000000002</v>
      </c>
      <c r="AK3217" s="32">
        <v>-0.28017718715393142</v>
      </c>
      <c r="AL3217" s="35">
        <v>44603.041666666664</v>
      </c>
      <c r="AM3217" s="16"/>
    </row>
    <row r="3218" spans="1:39" ht="74.25" hidden="1" x14ac:dyDescent="0.25">
      <c r="A3218" s="25" t="s">
        <v>571</v>
      </c>
      <c r="B3218" s="25" t="s">
        <v>1136</v>
      </c>
      <c r="C3218" s="39">
        <v>636449</v>
      </c>
      <c r="D3218" s="25" t="s">
        <v>3486</v>
      </c>
      <c r="E3218" s="25" t="s">
        <v>171</v>
      </c>
      <c r="F3218" s="25" t="s">
        <v>54</v>
      </c>
      <c r="G3218" s="25" t="s">
        <v>79</v>
      </c>
      <c r="H3218" s="25" t="s">
        <v>56</v>
      </c>
      <c r="I3218" s="25" t="s">
        <v>56</v>
      </c>
      <c r="J3218" s="25" t="s">
        <v>1881</v>
      </c>
      <c r="K3218" s="25" t="s">
        <v>65</v>
      </c>
      <c r="L3218" s="25" t="s">
        <v>617</v>
      </c>
      <c r="M3218" s="25" t="s">
        <v>582</v>
      </c>
      <c r="N3218" s="26">
        <v>64329.93</v>
      </c>
      <c r="O3218" s="26">
        <v>60198.23</v>
      </c>
      <c r="P3218" s="27">
        <v>-4131.6999999999971</v>
      </c>
      <c r="Q3218" s="28">
        <v>-6.4226713755168044E-2</v>
      </c>
      <c r="R3218" s="29">
        <v>21155.17</v>
      </c>
      <c r="S3218" s="29">
        <v>22852.51</v>
      </c>
      <c r="T3218" s="30">
        <v>1697.3400000000001</v>
      </c>
      <c r="U3218" s="31">
        <v>8.0232869790221512E-2</v>
      </c>
      <c r="V3218" s="26">
        <v>18716.599999999999</v>
      </c>
      <c r="W3218" s="26">
        <v>18873.52</v>
      </c>
      <c r="X3218" s="27">
        <v>156.92000000000189</v>
      </c>
      <c r="Y3218" s="28">
        <v>8.3840013677698895E-3</v>
      </c>
      <c r="Z3218" s="29">
        <v>2318.16</v>
      </c>
      <c r="AA3218" s="29">
        <v>3563.5</v>
      </c>
      <c r="AB3218" s="30">
        <v>1245.3400000000001</v>
      </c>
      <c r="AC3218" s="32">
        <v>0.53721054629533782</v>
      </c>
      <c r="AD3218" s="26">
        <v>22140</v>
      </c>
      <c r="AE3218" s="26">
        <v>14908.7</v>
      </c>
      <c r="AF3218" s="27">
        <v>-7231.2999999999993</v>
      </c>
      <c r="AG3218" s="33">
        <v>-0.32661698283649498</v>
      </c>
      <c r="AH3218" s="34">
        <v>136.41999999999999</v>
      </c>
      <c r="AI3218" s="34">
        <v>208.5</v>
      </c>
      <c r="AJ3218" s="34">
        <v>72.080000000000013</v>
      </c>
      <c r="AK3218" s="32">
        <v>0.5283682744465622</v>
      </c>
      <c r="AL3218" s="35">
        <v>44686</v>
      </c>
      <c r="AM3218" s="16"/>
    </row>
    <row r="3219" spans="1:39" ht="57.75" hidden="1" x14ac:dyDescent="0.25">
      <c r="A3219" s="25" t="s">
        <v>571</v>
      </c>
      <c r="B3219" s="25" t="s">
        <v>1043</v>
      </c>
      <c r="C3219" s="39">
        <v>636469</v>
      </c>
      <c r="D3219" s="25" t="s">
        <v>3487</v>
      </c>
      <c r="E3219" s="25" t="s">
        <v>53</v>
      </c>
      <c r="F3219" s="25" t="s">
        <v>63</v>
      </c>
      <c r="G3219" s="25" t="s">
        <v>56</v>
      </c>
      <c r="H3219" s="17"/>
      <c r="I3219" s="17"/>
      <c r="J3219" s="25" t="s">
        <v>70</v>
      </c>
      <c r="K3219" s="25" t="s">
        <v>65</v>
      </c>
      <c r="L3219" s="25" t="s">
        <v>1045</v>
      </c>
      <c r="M3219" s="25" t="s">
        <v>107</v>
      </c>
      <c r="N3219" s="26">
        <v>0</v>
      </c>
      <c r="O3219" s="26">
        <v>0</v>
      </c>
      <c r="P3219" s="27">
        <v>0</v>
      </c>
      <c r="Q3219" s="18"/>
      <c r="R3219" s="29">
        <v>0</v>
      </c>
      <c r="S3219" s="29">
        <v>0</v>
      </c>
      <c r="T3219" s="30">
        <v>0</v>
      </c>
      <c r="U3219" s="19"/>
      <c r="V3219" s="26">
        <v>0</v>
      </c>
      <c r="W3219" s="26">
        <v>0</v>
      </c>
      <c r="X3219" s="27">
        <v>0</v>
      </c>
      <c r="Y3219" s="18"/>
      <c r="Z3219" s="29">
        <v>0</v>
      </c>
      <c r="AA3219" s="29">
        <v>0</v>
      </c>
      <c r="AB3219" s="30">
        <v>0</v>
      </c>
      <c r="AC3219" s="19"/>
      <c r="AD3219" s="26">
        <v>0</v>
      </c>
      <c r="AE3219" s="26">
        <v>0</v>
      </c>
      <c r="AF3219" s="27">
        <v>0</v>
      </c>
      <c r="AG3219" s="18"/>
      <c r="AH3219" s="34">
        <v>0</v>
      </c>
      <c r="AI3219" s="34">
        <v>0</v>
      </c>
      <c r="AJ3219" s="34">
        <v>0</v>
      </c>
      <c r="AK3219" s="19"/>
      <c r="AL3219" s="35">
        <v>44686</v>
      </c>
      <c r="AM3219" s="16"/>
    </row>
    <row r="3220" spans="1:39" ht="41.25" hidden="1" x14ac:dyDescent="0.25">
      <c r="A3220" s="25" t="s">
        <v>571</v>
      </c>
      <c r="B3220" s="25" t="s">
        <v>1136</v>
      </c>
      <c r="C3220" s="39">
        <v>636488</v>
      </c>
      <c r="D3220" s="25" t="s">
        <v>3488</v>
      </c>
      <c r="E3220" s="25" t="s">
        <v>171</v>
      </c>
      <c r="F3220" s="25" t="s">
        <v>248</v>
      </c>
      <c r="G3220" s="17"/>
      <c r="H3220" s="17"/>
      <c r="I3220" s="17"/>
      <c r="J3220" s="25" t="s">
        <v>3564</v>
      </c>
      <c r="K3220" s="25" t="s">
        <v>65</v>
      </c>
      <c r="L3220" s="25" t="s">
        <v>637</v>
      </c>
      <c r="M3220" s="25" t="s">
        <v>582</v>
      </c>
      <c r="N3220" s="26">
        <v>285796.15999999997</v>
      </c>
      <c r="O3220" s="26">
        <v>283364</v>
      </c>
      <c r="P3220" s="27">
        <v>-2432.1599999999744</v>
      </c>
      <c r="Q3220" s="28">
        <v>-8.5101213396288275E-3</v>
      </c>
      <c r="R3220" s="29">
        <v>57756.46</v>
      </c>
      <c r="S3220" s="29">
        <v>60733</v>
      </c>
      <c r="T3220" s="30">
        <v>2976.5400000000009</v>
      </c>
      <c r="U3220" s="31">
        <v>5.1536053283044024E-2</v>
      </c>
      <c r="V3220" s="26">
        <v>3643.89</v>
      </c>
      <c r="W3220" s="26">
        <v>0</v>
      </c>
      <c r="X3220" s="27">
        <v>-3643.89</v>
      </c>
      <c r="Y3220" s="28">
        <v>-1</v>
      </c>
      <c r="Z3220" s="29">
        <v>3462.81</v>
      </c>
      <c r="AA3220" s="29">
        <v>1698</v>
      </c>
      <c r="AB3220" s="30">
        <v>-1764.81</v>
      </c>
      <c r="AC3220" s="32">
        <v>-0.50964678974590005</v>
      </c>
      <c r="AD3220" s="26">
        <v>220933</v>
      </c>
      <c r="AE3220" s="26">
        <v>220933</v>
      </c>
      <c r="AF3220" s="27">
        <v>0</v>
      </c>
      <c r="AG3220" s="33">
        <v>0</v>
      </c>
      <c r="AH3220" s="34">
        <v>246.13</v>
      </c>
      <c r="AI3220" s="34">
        <v>213.5</v>
      </c>
      <c r="AJ3220" s="34">
        <v>-32.629999999999995</v>
      </c>
      <c r="AK3220" s="32">
        <v>-0.13257221793361229</v>
      </c>
      <c r="AL3220" s="35">
        <v>44686</v>
      </c>
      <c r="AM3220" s="16"/>
    </row>
    <row r="3221" spans="1:39" ht="57.75" hidden="1" x14ac:dyDescent="0.25">
      <c r="A3221" s="25" t="s">
        <v>571</v>
      </c>
      <c r="B3221" s="25" t="s">
        <v>1136</v>
      </c>
      <c r="C3221" s="39">
        <v>636498</v>
      </c>
      <c r="D3221" s="25" t="s">
        <v>5300</v>
      </c>
      <c r="E3221" s="25" t="s">
        <v>53</v>
      </c>
      <c r="F3221" s="25" t="s">
        <v>248</v>
      </c>
      <c r="G3221" s="17"/>
      <c r="H3221" s="17"/>
      <c r="I3221" s="17"/>
      <c r="J3221" s="25" t="s">
        <v>70</v>
      </c>
      <c r="K3221" s="25" t="s">
        <v>65</v>
      </c>
      <c r="L3221" s="25" t="s">
        <v>77</v>
      </c>
      <c r="M3221" s="25" t="s">
        <v>582</v>
      </c>
      <c r="N3221" s="26">
        <v>58561.91</v>
      </c>
      <c r="O3221" s="26">
        <v>54288.1</v>
      </c>
      <c r="P3221" s="27">
        <v>-4273.8100000000049</v>
      </c>
      <c r="Q3221" s="28">
        <v>-7.2979347838893996E-2</v>
      </c>
      <c r="R3221" s="29">
        <v>15171.84</v>
      </c>
      <c r="S3221" s="29">
        <v>10816.29</v>
      </c>
      <c r="T3221" s="30">
        <v>-4355.5499999999993</v>
      </c>
      <c r="U3221" s="31">
        <v>-0.28708119779802577</v>
      </c>
      <c r="V3221" s="26">
        <v>39806.730000000003</v>
      </c>
      <c r="W3221" s="26">
        <v>39299.67</v>
      </c>
      <c r="X3221" s="27">
        <v>-507.06000000000495</v>
      </c>
      <c r="Y3221" s="28">
        <v>-1.273804705887685E-2</v>
      </c>
      <c r="Z3221" s="29">
        <v>1443.86</v>
      </c>
      <c r="AA3221" s="29">
        <v>933.5</v>
      </c>
      <c r="AB3221" s="30">
        <v>-510.3599999999999</v>
      </c>
      <c r="AC3221" s="32">
        <v>-0.35346917291150109</v>
      </c>
      <c r="AD3221" s="26">
        <v>2139.48</v>
      </c>
      <c r="AE3221" s="26">
        <v>3238.64</v>
      </c>
      <c r="AF3221" s="27">
        <v>1099.1599999999999</v>
      </c>
      <c r="AG3221" s="33">
        <v>0.51375100491708259</v>
      </c>
      <c r="AH3221" s="34">
        <v>94.15</v>
      </c>
      <c r="AI3221" s="34">
        <v>82.5</v>
      </c>
      <c r="AJ3221" s="34">
        <v>-11.650000000000006</v>
      </c>
      <c r="AK3221" s="32">
        <v>-0.12373871481678178</v>
      </c>
      <c r="AL3221" s="35">
        <v>44841.041666666664</v>
      </c>
      <c r="AM3221" s="16"/>
    </row>
    <row r="3222" spans="1:39" ht="66" hidden="1" x14ac:dyDescent="0.25">
      <c r="A3222" s="25" t="s">
        <v>571</v>
      </c>
      <c r="B3222" s="25" t="s">
        <v>1136</v>
      </c>
      <c r="C3222" s="39">
        <v>636507</v>
      </c>
      <c r="D3222" s="25" t="s">
        <v>4898</v>
      </c>
      <c r="E3222" s="25" t="s">
        <v>171</v>
      </c>
      <c r="F3222" s="25" t="s">
        <v>54</v>
      </c>
      <c r="G3222" s="25" t="s">
        <v>75</v>
      </c>
      <c r="H3222" s="25" t="s">
        <v>74</v>
      </c>
      <c r="I3222" s="25" t="s">
        <v>56</v>
      </c>
      <c r="J3222" s="25" t="s">
        <v>3564</v>
      </c>
      <c r="K3222" s="25" t="s">
        <v>65</v>
      </c>
      <c r="L3222" s="25" t="s">
        <v>637</v>
      </c>
      <c r="M3222" s="25" t="s">
        <v>675</v>
      </c>
      <c r="N3222" s="26">
        <v>32644.84</v>
      </c>
      <c r="O3222" s="26">
        <v>22267.33</v>
      </c>
      <c r="P3222" s="27">
        <v>-10377.509999999998</v>
      </c>
      <c r="Q3222" s="28">
        <v>-0.31789128082723023</v>
      </c>
      <c r="R3222" s="29">
        <v>16994.61</v>
      </c>
      <c r="S3222" s="29">
        <v>11093.99</v>
      </c>
      <c r="T3222" s="30">
        <v>-5900.6200000000008</v>
      </c>
      <c r="U3222" s="31">
        <v>-0.34720537864652384</v>
      </c>
      <c r="V3222" s="26">
        <v>6733.31</v>
      </c>
      <c r="W3222" s="26">
        <v>7098.02</v>
      </c>
      <c r="X3222" s="27">
        <v>364.71000000000004</v>
      </c>
      <c r="Y3222" s="28">
        <v>5.4165039185779362E-2</v>
      </c>
      <c r="Z3222" s="29">
        <v>1516.92</v>
      </c>
      <c r="AA3222" s="29">
        <v>1788</v>
      </c>
      <c r="AB3222" s="30">
        <v>271.07999999999993</v>
      </c>
      <c r="AC3222" s="32">
        <v>0.17870421643857284</v>
      </c>
      <c r="AD3222" s="26">
        <v>7400</v>
      </c>
      <c r="AE3222" s="26">
        <v>2287.3200000000002</v>
      </c>
      <c r="AF3222" s="27">
        <v>-5112.68</v>
      </c>
      <c r="AG3222" s="33">
        <v>-0.69090270270270271</v>
      </c>
      <c r="AH3222" s="34">
        <v>59.580000000000013</v>
      </c>
      <c r="AI3222" s="34">
        <v>48</v>
      </c>
      <c r="AJ3222" s="34">
        <v>-11.580000000000013</v>
      </c>
      <c r="AK3222" s="32">
        <v>-0.19436052366565978</v>
      </c>
      <c r="AL3222" s="35">
        <v>44720.041666666664</v>
      </c>
      <c r="AM3222" s="16"/>
    </row>
    <row r="3223" spans="1:39" ht="66" hidden="1" x14ac:dyDescent="0.25">
      <c r="A3223" s="25" t="s">
        <v>571</v>
      </c>
      <c r="B3223" s="25" t="s">
        <v>1043</v>
      </c>
      <c r="C3223" s="39">
        <v>636529</v>
      </c>
      <c r="D3223" s="25" t="s">
        <v>3489</v>
      </c>
      <c r="E3223" s="25" t="s">
        <v>53</v>
      </c>
      <c r="F3223" s="25" t="s">
        <v>54</v>
      </c>
      <c r="G3223" s="25" t="s">
        <v>104</v>
      </c>
      <c r="H3223" s="25" t="s">
        <v>56</v>
      </c>
      <c r="I3223" s="25" t="s">
        <v>56</v>
      </c>
      <c r="J3223" s="25" t="s">
        <v>85</v>
      </c>
      <c r="K3223" s="25" t="s">
        <v>65</v>
      </c>
      <c r="L3223" s="25" t="s">
        <v>1045</v>
      </c>
      <c r="M3223" s="25" t="s">
        <v>574</v>
      </c>
      <c r="N3223" s="26">
        <v>15700.1</v>
      </c>
      <c r="O3223" s="26">
        <v>13194.2</v>
      </c>
      <c r="P3223" s="27">
        <v>-2505.8999999999996</v>
      </c>
      <c r="Q3223" s="28">
        <v>-0.15961044834109334</v>
      </c>
      <c r="R3223" s="29">
        <v>9855.5499999999993</v>
      </c>
      <c r="S3223" s="29">
        <v>4105.67</v>
      </c>
      <c r="T3223" s="30">
        <v>-5749.8799999999992</v>
      </c>
      <c r="U3223" s="31">
        <v>-0.58341543597262457</v>
      </c>
      <c r="V3223" s="26">
        <v>2061.65</v>
      </c>
      <c r="W3223" s="26">
        <v>1800.78</v>
      </c>
      <c r="X3223" s="27">
        <v>-260.87000000000012</v>
      </c>
      <c r="Y3223" s="28">
        <v>-0.12653457182353944</v>
      </c>
      <c r="Z3223" s="29">
        <v>1460.9</v>
      </c>
      <c r="AA3223" s="29">
        <v>341</v>
      </c>
      <c r="AB3223" s="30">
        <v>-1119.9000000000001</v>
      </c>
      <c r="AC3223" s="32">
        <v>-0.76658224382230133</v>
      </c>
      <c r="AD3223" s="26">
        <v>2322</v>
      </c>
      <c r="AE3223" s="26">
        <v>6946.75</v>
      </c>
      <c r="AF3223" s="27">
        <v>4624.75</v>
      </c>
      <c r="AG3223" s="33">
        <v>1.9917097329888027</v>
      </c>
      <c r="AH3223" s="34">
        <v>115.61000000000001</v>
      </c>
      <c r="AI3223" s="34">
        <v>21</v>
      </c>
      <c r="AJ3223" s="34">
        <v>-94.610000000000014</v>
      </c>
      <c r="AK3223" s="32">
        <v>-0.81835481359743967</v>
      </c>
      <c r="AL3223" s="35">
        <v>44020.041666666664</v>
      </c>
      <c r="AM3223" s="16"/>
    </row>
    <row r="3224" spans="1:39" ht="41.25" hidden="1" x14ac:dyDescent="0.25">
      <c r="A3224" s="25" t="s">
        <v>571</v>
      </c>
      <c r="B3224" s="25" t="s">
        <v>1043</v>
      </c>
      <c r="C3224" s="39">
        <v>636541</v>
      </c>
      <c r="D3224" s="25" t="s">
        <v>3351</v>
      </c>
      <c r="E3224" s="25" t="s">
        <v>53</v>
      </c>
      <c r="F3224" s="25" t="s">
        <v>54</v>
      </c>
      <c r="G3224" s="25" t="s">
        <v>69</v>
      </c>
      <c r="H3224" s="25" t="s">
        <v>56</v>
      </c>
      <c r="I3224" s="25" t="s">
        <v>56</v>
      </c>
      <c r="J3224" s="25" t="s">
        <v>586</v>
      </c>
      <c r="K3224" s="25" t="s">
        <v>65</v>
      </c>
      <c r="L3224" s="25" t="s">
        <v>1045</v>
      </c>
      <c r="M3224" s="25" t="s">
        <v>2753</v>
      </c>
      <c r="N3224" s="26">
        <v>18768.03</v>
      </c>
      <c r="O3224" s="26">
        <v>26411.85</v>
      </c>
      <c r="P3224" s="27">
        <v>7643.82</v>
      </c>
      <c r="Q3224" s="28">
        <v>0.40727876074366892</v>
      </c>
      <c r="R3224" s="29">
        <v>16171.1</v>
      </c>
      <c r="S3224" s="29">
        <v>20955.18</v>
      </c>
      <c r="T3224" s="30">
        <v>4784.08</v>
      </c>
      <c r="U3224" s="31">
        <v>0.29584134659979838</v>
      </c>
      <c r="V3224" s="26">
        <v>696.97</v>
      </c>
      <c r="W3224" s="26">
        <v>0</v>
      </c>
      <c r="X3224" s="27">
        <v>-696.97</v>
      </c>
      <c r="Y3224" s="28">
        <v>-1</v>
      </c>
      <c r="Z3224" s="29">
        <v>1341.06</v>
      </c>
      <c r="AA3224" s="29">
        <v>5249.02</v>
      </c>
      <c r="AB3224" s="30">
        <v>3907.9600000000005</v>
      </c>
      <c r="AC3224" s="32">
        <v>2.9140828896544528</v>
      </c>
      <c r="AD3224" s="26">
        <v>558.9</v>
      </c>
      <c r="AE3224" s="26">
        <v>207.65</v>
      </c>
      <c r="AF3224" s="27">
        <v>-351.25</v>
      </c>
      <c r="AG3224" s="33">
        <v>-0.62846663088208987</v>
      </c>
      <c r="AH3224" s="34">
        <v>148.15</v>
      </c>
      <c r="AI3224" s="34">
        <v>164.5</v>
      </c>
      <c r="AJ3224" s="34">
        <v>16.349999999999994</v>
      </c>
      <c r="AK3224" s="32">
        <v>0.11036112048599388</v>
      </c>
      <c r="AL3224" s="35">
        <v>44158.041666666664</v>
      </c>
      <c r="AM3224" s="16"/>
    </row>
    <row r="3225" spans="1:39" ht="66" hidden="1" x14ac:dyDescent="0.25">
      <c r="A3225" s="25" t="s">
        <v>571</v>
      </c>
      <c r="B3225" s="25" t="s">
        <v>51</v>
      </c>
      <c r="C3225" s="39">
        <v>636542</v>
      </c>
      <c r="D3225" s="25" t="s">
        <v>609</v>
      </c>
      <c r="E3225" s="25" t="s">
        <v>53</v>
      </c>
      <c r="F3225" s="25" t="s">
        <v>54</v>
      </c>
      <c r="G3225" s="25" t="s">
        <v>74</v>
      </c>
      <c r="H3225" s="25" t="s">
        <v>56</v>
      </c>
      <c r="I3225" s="25" t="s">
        <v>56</v>
      </c>
      <c r="J3225" s="25" t="s">
        <v>1881</v>
      </c>
      <c r="K3225" s="25" t="s">
        <v>65</v>
      </c>
      <c r="L3225" s="25" t="s">
        <v>587</v>
      </c>
      <c r="M3225" s="25" t="s">
        <v>582</v>
      </c>
      <c r="N3225" s="26">
        <v>28817.08</v>
      </c>
      <c r="O3225" s="26">
        <v>32636.37</v>
      </c>
      <c r="P3225" s="27">
        <v>3819.2899999999972</v>
      </c>
      <c r="Q3225" s="28">
        <v>0.13253563511639616</v>
      </c>
      <c r="R3225" s="29">
        <v>10850.58</v>
      </c>
      <c r="S3225" s="29">
        <v>13855.5</v>
      </c>
      <c r="T3225" s="30">
        <v>3004.92</v>
      </c>
      <c r="U3225" s="31">
        <v>0.27693634810305073</v>
      </c>
      <c r="V3225" s="26">
        <v>7242.08</v>
      </c>
      <c r="W3225" s="26">
        <v>7653.32</v>
      </c>
      <c r="X3225" s="27">
        <v>411.23999999999978</v>
      </c>
      <c r="Y3225" s="28">
        <v>5.6784791109736402E-2</v>
      </c>
      <c r="Z3225" s="29">
        <v>1004.42</v>
      </c>
      <c r="AA3225" s="29">
        <v>2628.83</v>
      </c>
      <c r="AB3225" s="30">
        <v>1624.4099999999999</v>
      </c>
      <c r="AC3225" s="32">
        <v>1.6172617032715397</v>
      </c>
      <c r="AD3225" s="26">
        <v>9720</v>
      </c>
      <c r="AE3225" s="26">
        <v>8498.7199999999993</v>
      </c>
      <c r="AF3225" s="27">
        <v>-1221.2800000000007</v>
      </c>
      <c r="AG3225" s="33">
        <v>-0.12564609053497949</v>
      </c>
      <c r="AH3225" s="34">
        <v>53.7</v>
      </c>
      <c r="AI3225" s="34">
        <v>90</v>
      </c>
      <c r="AJ3225" s="34">
        <v>36.299999999999997</v>
      </c>
      <c r="AK3225" s="32">
        <v>0.67597765363128481</v>
      </c>
      <c r="AL3225" s="35">
        <v>44398.041666666664</v>
      </c>
      <c r="AM3225" s="16"/>
    </row>
    <row r="3226" spans="1:39" ht="82.5" hidden="1" x14ac:dyDescent="0.25">
      <c r="A3226" s="25" t="s">
        <v>571</v>
      </c>
      <c r="B3226" s="25" t="s">
        <v>1136</v>
      </c>
      <c r="C3226" s="39">
        <v>636551</v>
      </c>
      <c r="D3226" s="25" t="s">
        <v>3352</v>
      </c>
      <c r="E3226" s="25" t="s">
        <v>53</v>
      </c>
      <c r="F3226" s="25" t="s">
        <v>54</v>
      </c>
      <c r="G3226" s="25" t="s">
        <v>131</v>
      </c>
      <c r="H3226" s="25" t="s">
        <v>56</v>
      </c>
      <c r="I3226" s="25" t="s">
        <v>56</v>
      </c>
      <c r="J3226" s="25" t="s">
        <v>576</v>
      </c>
      <c r="K3226" s="25" t="s">
        <v>58</v>
      </c>
      <c r="L3226" s="25" t="s">
        <v>611</v>
      </c>
      <c r="M3226" s="25" t="s">
        <v>578</v>
      </c>
      <c r="N3226" s="26">
        <v>2209530.91</v>
      </c>
      <c r="O3226" s="26">
        <v>182707.12</v>
      </c>
      <c r="P3226" s="27">
        <v>-2026823.79</v>
      </c>
      <c r="Q3226" s="28">
        <v>-0.91730954331840509</v>
      </c>
      <c r="R3226" s="29">
        <v>5920.61</v>
      </c>
      <c r="S3226" s="29">
        <v>182707.12</v>
      </c>
      <c r="T3226" s="30">
        <v>176786.51</v>
      </c>
      <c r="U3226" s="31">
        <v>29.859509408658909</v>
      </c>
      <c r="V3226" s="26">
        <v>29311.1</v>
      </c>
      <c r="W3226" s="26">
        <v>0</v>
      </c>
      <c r="X3226" s="27">
        <v>-29311.1</v>
      </c>
      <c r="Y3226" s="28">
        <v>-1</v>
      </c>
      <c r="Z3226" s="29">
        <v>0</v>
      </c>
      <c r="AA3226" s="29">
        <v>0</v>
      </c>
      <c r="AB3226" s="30">
        <v>0</v>
      </c>
      <c r="AC3226" s="19"/>
      <c r="AD3226" s="26">
        <v>2174299.2000000002</v>
      </c>
      <c r="AE3226" s="26">
        <v>0</v>
      </c>
      <c r="AF3226" s="27">
        <v>-2174299.2000000002</v>
      </c>
      <c r="AG3226" s="33">
        <v>-1</v>
      </c>
      <c r="AH3226" s="34">
        <v>0</v>
      </c>
      <c r="AI3226" s="34">
        <v>1517.5</v>
      </c>
      <c r="AJ3226" s="34">
        <v>1517.5</v>
      </c>
      <c r="AK3226" s="19"/>
      <c r="AL3226" s="35">
        <v>44600.041666666664</v>
      </c>
      <c r="AM3226" s="16"/>
    </row>
    <row r="3227" spans="1:39" ht="90.75" hidden="1" x14ac:dyDescent="0.25">
      <c r="A3227" s="25" t="s">
        <v>571</v>
      </c>
      <c r="B3227" s="25" t="s">
        <v>51</v>
      </c>
      <c r="C3227" s="39">
        <v>636552</v>
      </c>
      <c r="D3227" s="25" t="s">
        <v>614</v>
      </c>
      <c r="E3227" s="25" t="s">
        <v>53</v>
      </c>
      <c r="F3227" s="25" t="s">
        <v>54</v>
      </c>
      <c r="G3227" s="25" t="s">
        <v>79</v>
      </c>
      <c r="H3227" s="25" t="s">
        <v>56</v>
      </c>
      <c r="I3227" s="25" t="s">
        <v>56</v>
      </c>
      <c r="J3227" s="25" t="s">
        <v>576</v>
      </c>
      <c r="K3227" s="25" t="s">
        <v>58</v>
      </c>
      <c r="L3227" s="25" t="s">
        <v>611</v>
      </c>
      <c r="M3227" s="25" t="s">
        <v>578</v>
      </c>
      <c r="N3227" s="26">
        <v>246208.77</v>
      </c>
      <c r="O3227" s="26">
        <v>252974.44</v>
      </c>
      <c r="P3227" s="27">
        <v>6765.6700000000128</v>
      </c>
      <c r="Q3227" s="28">
        <v>2.7479402947344293E-2</v>
      </c>
      <c r="R3227" s="29">
        <v>5920.61</v>
      </c>
      <c r="S3227" s="29">
        <v>35482.07</v>
      </c>
      <c r="T3227" s="30">
        <v>29561.46</v>
      </c>
      <c r="U3227" s="31">
        <v>4.9929753859821879</v>
      </c>
      <c r="V3227" s="26">
        <v>24720.16</v>
      </c>
      <c r="W3227" s="26">
        <v>6524.42</v>
      </c>
      <c r="X3227" s="27">
        <v>-18195.739999999998</v>
      </c>
      <c r="Y3227" s="28">
        <v>-0.7360688603957255</v>
      </c>
      <c r="Z3227" s="29">
        <v>0</v>
      </c>
      <c r="AA3227" s="29">
        <v>0</v>
      </c>
      <c r="AB3227" s="30">
        <v>0</v>
      </c>
      <c r="AC3227" s="19"/>
      <c r="AD3227" s="26">
        <v>215568</v>
      </c>
      <c r="AE3227" s="26">
        <v>210967.95</v>
      </c>
      <c r="AF3227" s="27">
        <v>-4600.0499999999884</v>
      </c>
      <c r="AG3227" s="33">
        <v>-2.1339206190158042E-2</v>
      </c>
      <c r="AH3227" s="34">
        <v>0</v>
      </c>
      <c r="AI3227" s="34">
        <v>0</v>
      </c>
      <c r="AJ3227" s="34">
        <v>0</v>
      </c>
      <c r="AK3227" s="19"/>
      <c r="AL3227" s="35">
        <v>44536.041666666664</v>
      </c>
      <c r="AM3227" s="16"/>
    </row>
    <row r="3228" spans="1:39" ht="82.5" hidden="1" x14ac:dyDescent="0.25">
      <c r="A3228" s="25" t="s">
        <v>571</v>
      </c>
      <c r="B3228" s="25" t="s">
        <v>51</v>
      </c>
      <c r="C3228" s="39">
        <v>636554</v>
      </c>
      <c r="D3228" s="25" t="s">
        <v>610</v>
      </c>
      <c r="E3228" s="25" t="s">
        <v>53</v>
      </c>
      <c r="F3228" s="25" t="s">
        <v>54</v>
      </c>
      <c r="G3228" s="25" t="s">
        <v>112</v>
      </c>
      <c r="H3228" s="25" t="s">
        <v>56</v>
      </c>
      <c r="I3228" s="25" t="s">
        <v>56</v>
      </c>
      <c r="J3228" s="25" t="s">
        <v>576</v>
      </c>
      <c r="K3228" s="25" t="s">
        <v>58</v>
      </c>
      <c r="L3228" s="25" t="s">
        <v>611</v>
      </c>
      <c r="M3228" s="25" t="s">
        <v>578</v>
      </c>
      <c r="N3228" s="26">
        <v>262697.21000000002</v>
      </c>
      <c r="O3228" s="26">
        <v>725722.22</v>
      </c>
      <c r="P3228" s="27">
        <v>463025.00999999995</v>
      </c>
      <c r="Q3228" s="28">
        <v>1.7625806151500425</v>
      </c>
      <c r="R3228" s="29">
        <v>5920.61</v>
      </c>
      <c r="S3228" s="29">
        <v>96260.61</v>
      </c>
      <c r="T3228" s="30">
        <v>90340</v>
      </c>
      <c r="U3228" s="31">
        <v>15.258562884567638</v>
      </c>
      <c r="V3228" s="26">
        <v>23496.6</v>
      </c>
      <c r="W3228" s="26">
        <v>14839.98</v>
      </c>
      <c r="X3228" s="27">
        <v>-8656.619999999999</v>
      </c>
      <c r="Y3228" s="28">
        <v>-0.36842011184596918</v>
      </c>
      <c r="Z3228" s="29">
        <v>0</v>
      </c>
      <c r="AA3228" s="29">
        <v>0</v>
      </c>
      <c r="AB3228" s="30">
        <v>0</v>
      </c>
      <c r="AC3228" s="19"/>
      <c r="AD3228" s="26">
        <v>233280</v>
      </c>
      <c r="AE3228" s="26">
        <v>614621.63</v>
      </c>
      <c r="AF3228" s="27">
        <v>381341.63</v>
      </c>
      <c r="AG3228" s="33">
        <v>1.6346949159807955</v>
      </c>
      <c r="AH3228" s="34">
        <v>0</v>
      </c>
      <c r="AI3228" s="34">
        <v>0</v>
      </c>
      <c r="AJ3228" s="34">
        <v>0</v>
      </c>
      <c r="AK3228" s="19"/>
      <c r="AL3228" s="35">
        <v>44536.041666666664</v>
      </c>
      <c r="AM3228" s="16"/>
    </row>
    <row r="3229" spans="1:39" ht="90.75" hidden="1" x14ac:dyDescent="0.25">
      <c r="A3229" s="25" t="s">
        <v>571</v>
      </c>
      <c r="B3229" s="25" t="s">
        <v>51</v>
      </c>
      <c r="C3229" s="39">
        <v>636555</v>
      </c>
      <c r="D3229" s="25" t="s">
        <v>615</v>
      </c>
      <c r="E3229" s="25" t="s">
        <v>53</v>
      </c>
      <c r="F3229" s="25" t="s">
        <v>54</v>
      </c>
      <c r="G3229" s="25" t="s">
        <v>79</v>
      </c>
      <c r="H3229" s="25" t="s">
        <v>56</v>
      </c>
      <c r="I3229" s="25" t="s">
        <v>56</v>
      </c>
      <c r="J3229" s="25" t="s">
        <v>576</v>
      </c>
      <c r="K3229" s="25" t="s">
        <v>58</v>
      </c>
      <c r="L3229" s="25" t="s">
        <v>611</v>
      </c>
      <c r="M3229" s="25" t="s">
        <v>578</v>
      </c>
      <c r="N3229" s="26">
        <v>589042.5</v>
      </c>
      <c r="O3229" s="26">
        <v>577826.80000000005</v>
      </c>
      <c r="P3229" s="27">
        <v>-11215.699999999953</v>
      </c>
      <c r="Q3229" s="28">
        <v>-1.9040561589358924E-2</v>
      </c>
      <c r="R3229" s="29">
        <v>5920.61</v>
      </c>
      <c r="S3229" s="29">
        <v>78296.3</v>
      </c>
      <c r="T3229" s="30">
        <v>72375.69</v>
      </c>
      <c r="U3229" s="31">
        <v>12.224363705766805</v>
      </c>
      <c r="V3229" s="26">
        <v>42365.89</v>
      </c>
      <c r="W3229" s="26">
        <v>7921.81</v>
      </c>
      <c r="X3229" s="27">
        <v>-34444.080000000002</v>
      </c>
      <c r="Y3229" s="28">
        <v>-0.81301443212924362</v>
      </c>
      <c r="Z3229" s="29">
        <v>0</v>
      </c>
      <c r="AA3229" s="29">
        <v>0</v>
      </c>
      <c r="AB3229" s="30">
        <v>0</v>
      </c>
      <c r="AC3229" s="19"/>
      <c r="AD3229" s="26">
        <v>540756</v>
      </c>
      <c r="AE3229" s="26">
        <v>491608.69</v>
      </c>
      <c r="AF3229" s="27">
        <v>-49147.31</v>
      </c>
      <c r="AG3229" s="33">
        <v>-9.0886296222325774E-2</v>
      </c>
      <c r="AH3229" s="34">
        <v>0</v>
      </c>
      <c r="AI3229" s="34">
        <v>0</v>
      </c>
      <c r="AJ3229" s="34">
        <v>0</v>
      </c>
      <c r="AK3229" s="19"/>
      <c r="AL3229" s="35">
        <v>44536.041666666664</v>
      </c>
      <c r="AM3229" s="16"/>
    </row>
    <row r="3230" spans="1:39" ht="90.75" hidden="1" x14ac:dyDescent="0.25">
      <c r="A3230" s="25" t="s">
        <v>571</v>
      </c>
      <c r="B3230" s="25" t="s">
        <v>51</v>
      </c>
      <c r="C3230" s="39">
        <v>636602</v>
      </c>
      <c r="D3230" s="25" t="s">
        <v>606</v>
      </c>
      <c r="E3230" s="25" t="s">
        <v>53</v>
      </c>
      <c r="F3230" s="25" t="s">
        <v>54</v>
      </c>
      <c r="G3230" s="25" t="s">
        <v>131</v>
      </c>
      <c r="H3230" s="25" t="s">
        <v>56</v>
      </c>
      <c r="I3230" s="25" t="s">
        <v>56</v>
      </c>
      <c r="J3230" s="25" t="s">
        <v>576</v>
      </c>
      <c r="K3230" s="25" t="s">
        <v>58</v>
      </c>
      <c r="L3230" s="25" t="s">
        <v>595</v>
      </c>
      <c r="M3230" s="25" t="s">
        <v>596</v>
      </c>
      <c r="N3230" s="26">
        <v>977426.7</v>
      </c>
      <c r="O3230" s="26">
        <v>364389.42</v>
      </c>
      <c r="P3230" s="27">
        <v>-613037.28</v>
      </c>
      <c r="Q3230" s="28">
        <v>-0.6271951441473822</v>
      </c>
      <c r="R3230" s="29">
        <v>158892.04</v>
      </c>
      <c r="S3230" s="29">
        <v>35992.89</v>
      </c>
      <c r="T3230" s="30">
        <v>-122899.15000000001</v>
      </c>
      <c r="U3230" s="31">
        <v>-0.77347581414399369</v>
      </c>
      <c r="V3230" s="26">
        <v>318633.88</v>
      </c>
      <c r="W3230" s="26">
        <v>87103.07</v>
      </c>
      <c r="X3230" s="27">
        <v>-231530.81</v>
      </c>
      <c r="Y3230" s="28">
        <v>-0.72663588065399698</v>
      </c>
      <c r="Z3230" s="29">
        <v>39002.839999999997</v>
      </c>
      <c r="AA3230" s="29">
        <v>0</v>
      </c>
      <c r="AB3230" s="30">
        <v>-39002.839999999997</v>
      </c>
      <c r="AC3230" s="32">
        <v>-1</v>
      </c>
      <c r="AD3230" s="26">
        <v>460897.94</v>
      </c>
      <c r="AE3230" s="26">
        <v>241293.46</v>
      </c>
      <c r="AF3230" s="27">
        <v>-219604.48000000001</v>
      </c>
      <c r="AG3230" s="33">
        <v>-0.47647095146487312</v>
      </c>
      <c r="AH3230" s="34">
        <v>0</v>
      </c>
      <c r="AI3230" s="34">
        <v>0</v>
      </c>
      <c r="AJ3230" s="34">
        <v>0</v>
      </c>
      <c r="AK3230" s="19"/>
      <c r="AL3230" s="35">
        <v>44345.041666666664</v>
      </c>
      <c r="AM3230" s="16"/>
    </row>
    <row r="3231" spans="1:39" ht="74.25" hidden="1" x14ac:dyDescent="0.25">
      <c r="A3231" s="25" t="s">
        <v>571</v>
      </c>
      <c r="B3231" s="25" t="s">
        <v>1136</v>
      </c>
      <c r="C3231" s="39">
        <v>636603</v>
      </c>
      <c r="D3231" s="25" t="s">
        <v>3490</v>
      </c>
      <c r="E3231" s="25" t="s">
        <v>53</v>
      </c>
      <c r="F3231" s="25" t="s">
        <v>63</v>
      </c>
      <c r="G3231" s="25" t="s">
        <v>56</v>
      </c>
      <c r="H3231" s="17"/>
      <c r="I3231" s="17"/>
      <c r="J3231" s="25" t="s">
        <v>576</v>
      </c>
      <c r="K3231" s="25" t="s">
        <v>58</v>
      </c>
      <c r="L3231" s="25" t="s">
        <v>595</v>
      </c>
      <c r="M3231" s="25" t="s">
        <v>107</v>
      </c>
      <c r="N3231" s="26">
        <v>613454.34</v>
      </c>
      <c r="O3231" s="26">
        <v>0</v>
      </c>
      <c r="P3231" s="27">
        <v>-613454.34</v>
      </c>
      <c r="Q3231" s="28">
        <v>-1</v>
      </c>
      <c r="R3231" s="29">
        <v>172454.86</v>
      </c>
      <c r="S3231" s="29">
        <v>0</v>
      </c>
      <c r="T3231" s="30">
        <v>-172454.86</v>
      </c>
      <c r="U3231" s="31">
        <v>-1</v>
      </c>
      <c r="V3231" s="26">
        <v>336013.13</v>
      </c>
      <c r="W3231" s="26">
        <v>0</v>
      </c>
      <c r="X3231" s="27">
        <v>-336013.13</v>
      </c>
      <c r="Y3231" s="28">
        <v>-1</v>
      </c>
      <c r="Z3231" s="29">
        <v>48286.35</v>
      </c>
      <c r="AA3231" s="29">
        <v>0</v>
      </c>
      <c r="AB3231" s="30">
        <v>-48286.35</v>
      </c>
      <c r="AC3231" s="32">
        <v>-1</v>
      </c>
      <c r="AD3231" s="26">
        <v>56700</v>
      </c>
      <c r="AE3231" s="26">
        <v>0</v>
      </c>
      <c r="AF3231" s="27">
        <v>-56700</v>
      </c>
      <c r="AG3231" s="33">
        <v>-1</v>
      </c>
      <c r="AH3231" s="34">
        <v>1555.88</v>
      </c>
      <c r="AI3231" s="34">
        <v>0</v>
      </c>
      <c r="AJ3231" s="34">
        <v>-1555.88</v>
      </c>
      <c r="AK3231" s="32">
        <v>-1</v>
      </c>
      <c r="AL3231" s="35">
        <v>44533.041666666664</v>
      </c>
      <c r="AM3231" s="16"/>
    </row>
    <row r="3232" spans="1:39" ht="82.5" hidden="1" x14ac:dyDescent="0.25">
      <c r="A3232" s="25" t="s">
        <v>571</v>
      </c>
      <c r="B3232" s="25" t="s">
        <v>51</v>
      </c>
      <c r="C3232" s="39">
        <v>636604</v>
      </c>
      <c r="D3232" s="25" t="s">
        <v>608</v>
      </c>
      <c r="E3232" s="25" t="s">
        <v>53</v>
      </c>
      <c r="F3232" s="25" t="s">
        <v>63</v>
      </c>
      <c r="G3232" s="25" t="s">
        <v>56</v>
      </c>
      <c r="H3232" s="17"/>
      <c r="I3232" s="17"/>
      <c r="J3232" s="25" t="s">
        <v>576</v>
      </c>
      <c r="K3232" s="25" t="s">
        <v>58</v>
      </c>
      <c r="L3232" s="25" t="s">
        <v>595</v>
      </c>
      <c r="M3232" s="25" t="s">
        <v>107</v>
      </c>
      <c r="N3232" s="26">
        <v>728197.05</v>
      </c>
      <c r="O3232" s="26">
        <v>-4415.05</v>
      </c>
      <c r="P3232" s="27">
        <v>-732612.10000000009</v>
      </c>
      <c r="Q3232" s="28">
        <v>-1.0060629880332528</v>
      </c>
      <c r="R3232" s="29">
        <v>209460.27</v>
      </c>
      <c r="S3232" s="29">
        <v>-4415.05</v>
      </c>
      <c r="T3232" s="30">
        <v>-213875.31999999998</v>
      </c>
      <c r="U3232" s="31">
        <v>-1.0210782216598879</v>
      </c>
      <c r="V3232" s="26">
        <v>338883.91</v>
      </c>
      <c r="W3232" s="26">
        <v>0</v>
      </c>
      <c r="X3232" s="27">
        <v>-338883.91</v>
      </c>
      <c r="Y3232" s="28">
        <v>-1</v>
      </c>
      <c r="Z3232" s="29">
        <v>60944.87</v>
      </c>
      <c r="AA3232" s="29">
        <v>0</v>
      </c>
      <c r="AB3232" s="30">
        <v>-60944.87</v>
      </c>
      <c r="AC3232" s="32">
        <v>-1</v>
      </c>
      <c r="AD3232" s="26">
        <v>118908</v>
      </c>
      <c r="AE3232" s="26">
        <v>0</v>
      </c>
      <c r="AF3232" s="27">
        <v>-118908</v>
      </c>
      <c r="AG3232" s="33">
        <v>-1</v>
      </c>
      <c r="AH3232" s="34">
        <v>1893.12</v>
      </c>
      <c r="AI3232" s="34">
        <v>0</v>
      </c>
      <c r="AJ3232" s="34">
        <v>-1893.12</v>
      </c>
      <c r="AK3232" s="32">
        <v>-1</v>
      </c>
      <c r="AL3232" s="35">
        <v>44533.041666666664</v>
      </c>
      <c r="AM3232" s="16"/>
    </row>
    <row r="3233" spans="1:39" ht="74.25" hidden="1" x14ac:dyDescent="0.25">
      <c r="A3233" s="25" t="s">
        <v>571</v>
      </c>
      <c r="B3233" s="25" t="s">
        <v>51</v>
      </c>
      <c r="C3233" s="39">
        <v>636605</v>
      </c>
      <c r="D3233" s="25" t="s">
        <v>607</v>
      </c>
      <c r="E3233" s="25" t="s">
        <v>53</v>
      </c>
      <c r="F3233" s="25" t="s">
        <v>54</v>
      </c>
      <c r="G3233" s="25" t="s">
        <v>104</v>
      </c>
      <c r="H3233" s="25" t="s">
        <v>56</v>
      </c>
      <c r="I3233" s="25" t="s">
        <v>56</v>
      </c>
      <c r="J3233" s="25" t="s">
        <v>576</v>
      </c>
      <c r="K3233" s="25" t="s">
        <v>58</v>
      </c>
      <c r="L3233" s="25" t="s">
        <v>595</v>
      </c>
      <c r="M3233" s="25" t="s">
        <v>596</v>
      </c>
      <c r="N3233" s="26">
        <v>214480.89</v>
      </c>
      <c r="O3233" s="26">
        <v>241748.17</v>
      </c>
      <c r="P3233" s="27">
        <v>27267.279999999999</v>
      </c>
      <c r="Q3233" s="28">
        <v>0.12713151274223078</v>
      </c>
      <c r="R3233" s="29">
        <v>38325.86</v>
      </c>
      <c r="S3233" s="29">
        <v>21498.06</v>
      </c>
      <c r="T3233" s="30">
        <v>-16827.8</v>
      </c>
      <c r="U3233" s="31">
        <v>-0.43907168684538322</v>
      </c>
      <c r="V3233" s="26">
        <v>83772.710000000006</v>
      </c>
      <c r="W3233" s="26">
        <v>83993.48</v>
      </c>
      <c r="X3233" s="27">
        <v>220.76999999998952</v>
      </c>
      <c r="Y3233" s="28">
        <v>2.6353450903043424E-3</v>
      </c>
      <c r="Z3233" s="29">
        <v>9708.32</v>
      </c>
      <c r="AA3233" s="29">
        <v>0</v>
      </c>
      <c r="AB3233" s="30">
        <v>-9708.32</v>
      </c>
      <c r="AC3233" s="32">
        <v>-1</v>
      </c>
      <c r="AD3233" s="26">
        <v>82674</v>
      </c>
      <c r="AE3233" s="26">
        <v>136256.63</v>
      </c>
      <c r="AF3233" s="27">
        <v>53582.630000000005</v>
      </c>
      <c r="AG3233" s="33">
        <v>0.64811948133633313</v>
      </c>
      <c r="AH3233" s="34">
        <v>0</v>
      </c>
      <c r="AI3233" s="34">
        <v>0</v>
      </c>
      <c r="AJ3233" s="34">
        <v>0</v>
      </c>
      <c r="AK3233" s="19"/>
      <c r="AL3233" s="35">
        <v>44533.041666666664</v>
      </c>
      <c r="AM3233" s="16"/>
    </row>
    <row r="3234" spans="1:39" ht="90.75" hidden="1" x14ac:dyDescent="0.25">
      <c r="A3234" s="25" t="s">
        <v>571</v>
      </c>
      <c r="B3234" s="25" t="s">
        <v>51</v>
      </c>
      <c r="C3234" s="39">
        <v>636606</v>
      </c>
      <c r="D3234" s="25" t="s">
        <v>604</v>
      </c>
      <c r="E3234" s="25" t="s">
        <v>53</v>
      </c>
      <c r="F3234" s="25" t="s">
        <v>54</v>
      </c>
      <c r="G3234" s="25" t="s">
        <v>434</v>
      </c>
      <c r="H3234" s="25" t="s">
        <v>56</v>
      </c>
      <c r="I3234" s="25" t="s">
        <v>56</v>
      </c>
      <c r="J3234" s="25" t="s">
        <v>576</v>
      </c>
      <c r="K3234" s="25" t="s">
        <v>58</v>
      </c>
      <c r="L3234" s="25" t="s">
        <v>595</v>
      </c>
      <c r="M3234" s="25" t="s">
        <v>605</v>
      </c>
      <c r="N3234" s="26">
        <v>121621.12</v>
      </c>
      <c r="O3234" s="26">
        <v>169516.25</v>
      </c>
      <c r="P3234" s="27">
        <v>47895.130000000005</v>
      </c>
      <c r="Q3234" s="28">
        <v>0.39380602645330026</v>
      </c>
      <c r="R3234" s="29">
        <v>38381.72</v>
      </c>
      <c r="S3234" s="29">
        <v>58595.27</v>
      </c>
      <c r="T3234" s="30">
        <v>20213.549999999996</v>
      </c>
      <c r="U3234" s="31">
        <v>0.52664523632604254</v>
      </c>
      <c r="V3234" s="26">
        <v>48370.400000000001</v>
      </c>
      <c r="W3234" s="26">
        <v>49162.49</v>
      </c>
      <c r="X3234" s="27">
        <v>792.08999999999651</v>
      </c>
      <c r="Y3234" s="28">
        <v>1.6375510642872428E-2</v>
      </c>
      <c r="Z3234" s="29">
        <v>2839</v>
      </c>
      <c r="AA3234" s="29">
        <v>15852</v>
      </c>
      <c r="AB3234" s="30">
        <v>13013</v>
      </c>
      <c r="AC3234" s="32">
        <v>4.5836562169778094</v>
      </c>
      <c r="AD3234" s="26">
        <v>32030</v>
      </c>
      <c r="AE3234" s="26">
        <v>45906.49</v>
      </c>
      <c r="AF3234" s="27">
        <v>13876.489999999998</v>
      </c>
      <c r="AG3234" s="33">
        <v>0.43323415547923816</v>
      </c>
      <c r="AH3234" s="34">
        <v>551</v>
      </c>
      <c r="AI3234" s="34">
        <v>513</v>
      </c>
      <c r="AJ3234" s="34">
        <v>-38</v>
      </c>
      <c r="AK3234" s="32">
        <v>-6.8965517241379309E-2</v>
      </c>
      <c r="AL3234" s="35">
        <v>44327</v>
      </c>
      <c r="AM3234" s="16"/>
    </row>
    <row r="3235" spans="1:39" ht="82.5" hidden="1" x14ac:dyDescent="0.25">
      <c r="A3235" s="25" t="s">
        <v>571</v>
      </c>
      <c r="B3235" s="25" t="s">
        <v>1136</v>
      </c>
      <c r="C3235" s="39">
        <v>636633</v>
      </c>
      <c r="D3235" s="25" t="s">
        <v>3484</v>
      </c>
      <c r="E3235" s="25" t="s">
        <v>53</v>
      </c>
      <c r="F3235" s="25" t="s">
        <v>54</v>
      </c>
      <c r="G3235" s="25" t="s">
        <v>112</v>
      </c>
      <c r="H3235" s="25" t="s">
        <v>90</v>
      </c>
      <c r="I3235" s="25" t="s">
        <v>104</v>
      </c>
      <c r="J3235" s="25" t="s">
        <v>576</v>
      </c>
      <c r="K3235" s="25" t="s">
        <v>58</v>
      </c>
      <c r="L3235" s="25" t="s">
        <v>595</v>
      </c>
      <c r="M3235" s="25" t="s">
        <v>675</v>
      </c>
      <c r="N3235" s="26">
        <v>298015.76</v>
      </c>
      <c r="O3235" s="26">
        <v>552910.06999999995</v>
      </c>
      <c r="P3235" s="27">
        <v>254894.30999999994</v>
      </c>
      <c r="Q3235" s="28">
        <v>0.85530479998775877</v>
      </c>
      <c r="R3235" s="29">
        <v>60261.29</v>
      </c>
      <c r="S3235" s="29">
        <v>123360.18</v>
      </c>
      <c r="T3235" s="30">
        <v>63098.889999999992</v>
      </c>
      <c r="U3235" s="31">
        <v>1.0470882717578729</v>
      </c>
      <c r="V3235" s="26">
        <v>163230.47</v>
      </c>
      <c r="W3235" s="26">
        <v>118617.64</v>
      </c>
      <c r="X3235" s="27">
        <v>-44612.83</v>
      </c>
      <c r="Y3235" s="28">
        <v>-0.27331190065188199</v>
      </c>
      <c r="Z3235" s="29">
        <v>14314</v>
      </c>
      <c r="AA3235" s="29">
        <v>37425.94</v>
      </c>
      <c r="AB3235" s="30">
        <v>23111.940000000002</v>
      </c>
      <c r="AC3235" s="32">
        <v>1.6146388151460112</v>
      </c>
      <c r="AD3235" s="26">
        <v>60210</v>
      </c>
      <c r="AE3235" s="26">
        <v>273506.31</v>
      </c>
      <c r="AF3235" s="27">
        <v>213296.31</v>
      </c>
      <c r="AG3235" s="33">
        <v>3.542539611360239</v>
      </c>
      <c r="AH3235" s="34">
        <v>513.25</v>
      </c>
      <c r="AI3235" s="34">
        <v>1046</v>
      </c>
      <c r="AJ3235" s="34">
        <v>532.75</v>
      </c>
      <c r="AK3235" s="32">
        <v>1.0379931807111544</v>
      </c>
      <c r="AL3235" s="35">
        <v>44586.041666666664</v>
      </c>
      <c r="AM3235" s="16"/>
    </row>
    <row r="3236" spans="1:39" ht="74.25" hidden="1" x14ac:dyDescent="0.25">
      <c r="A3236" s="25" t="s">
        <v>571</v>
      </c>
      <c r="B3236" s="25" t="s">
        <v>51</v>
      </c>
      <c r="C3236" s="39">
        <v>636656</v>
      </c>
      <c r="D3236" s="25" t="s">
        <v>659</v>
      </c>
      <c r="E3236" s="25" t="s">
        <v>53</v>
      </c>
      <c r="F3236" s="25" t="s">
        <v>54</v>
      </c>
      <c r="G3236" s="25" t="s">
        <v>74</v>
      </c>
      <c r="H3236" s="25" t="s">
        <v>56</v>
      </c>
      <c r="I3236" s="25" t="s">
        <v>56</v>
      </c>
      <c r="J3236" s="25" t="s">
        <v>576</v>
      </c>
      <c r="K3236" s="25" t="s">
        <v>58</v>
      </c>
      <c r="L3236" s="25" t="s">
        <v>611</v>
      </c>
      <c r="M3236" s="25" t="s">
        <v>578</v>
      </c>
      <c r="N3236" s="26">
        <v>262709.51</v>
      </c>
      <c r="O3236" s="26">
        <v>175924.49</v>
      </c>
      <c r="P3236" s="27">
        <v>-86785.020000000019</v>
      </c>
      <c r="Q3236" s="28">
        <v>-0.33034593989383948</v>
      </c>
      <c r="R3236" s="29">
        <v>5920.61</v>
      </c>
      <c r="S3236" s="29">
        <v>25576.35</v>
      </c>
      <c r="T3236" s="30">
        <v>19655.739999999998</v>
      </c>
      <c r="U3236" s="31">
        <v>3.3198842686817742</v>
      </c>
      <c r="V3236" s="26">
        <v>28206.9</v>
      </c>
      <c r="W3236" s="26">
        <v>0</v>
      </c>
      <c r="X3236" s="27">
        <v>-28206.9</v>
      </c>
      <c r="Y3236" s="28">
        <v>-1</v>
      </c>
      <c r="Z3236" s="29">
        <v>0</v>
      </c>
      <c r="AA3236" s="29">
        <v>0</v>
      </c>
      <c r="AB3236" s="30">
        <v>0</v>
      </c>
      <c r="AC3236" s="19"/>
      <c r="AD3236" s="26">
        <v>228582</v>
      </c>
      <c r="AE3236" s="26">
        <v>150348.14000000001</v>
      </c>
      <c r="AF3236" s="27">
        <v>-78233.859999999986</v>
      </c>
      <c r="AG3236" s="33">
        <v>-0.34225730809950033</v>
      </c>
      <c r="AH3236" s="34">
        <v>0</v>
      </c>
      <c r="AI3236" s="34">
        <v>8</v>
      </c>
      <c r="AJ3236" s="34">
        <v>8</v>
      </c>
      <c r="AK3236" s="19"/>
      <c r="AL3236" s="35">
        <v>44519.041666666664</v>
      </c>
      <c r="AM3236" s="16"/>
    </row>
    <row r="3237" spans="1:39" ht="99" hidden="1" x14ac:dyDescent="0.25">
      <c r="A3237" s="25" t="s">
        <v>571</v>
      </c>
      <c r="B3237" s="25" t="s">
        <v>51</v>
      </c>
      <c r="C3237" s="39">
        <v>636663</v>
      </c>
      <c r="D3237" s="25" t="s">
        <v>660</v>
      </c>
      <c r="E3237" s="25" t="s">
        <v>53</v>
      </c>
      <c r="F3237" s="25" t="s">
        <v>54</v>
      </c>
      <c r="G3237" s="25" t="s">
        <v>79</v>
      </c>
      <c r="H3237" s="25" t="s">
        <v>56</v>
      </c>
      <c r="I3237" s="25" t="s">
        <v>56</v>
      </c>
      <c r="J3237" s="25" t="s">
        <v>576</v>
      </c>
      <c r="K3237" s="25" t="s">
        <v>58</v>
      </c>
      <c r="L3237" s="25" t="s">
        <v>577</v>
      </c>
      <c r="M3237" s="25" t="s">
        <v>578</v>
      </c>
      <c r="N3237" s="26">
        <v>729422.31</v>
      </c>
      <c r="O3237" s="26">
        <v>765153.17</v>
      </c>
      <c r="P3237" s="27">
        <v>35730.859999999986</v>
      </c>
      <c r="Q3237" s="28">
        <v>4.8985148260683148E-2</v>
      </c>
      <c r="R3237" s="29">
        <v>80609.149999999994</v>
      </c>
      <c r="S3237" s="29">
        <v>167566.47</v>
      </c>
      <c r="T3237" s="30">
        <v>86957.32</v>
      </c>
      <c r="U3237" s="31">
        <v>1.078752474129798</v>
      </c>
      <c r="V3237" s="26">
        <v>18623.45</v>
      </c>
      <c r="W3237" s="26">
        <v>17786.48</v>
      </c>
      <c r="X3237" s="27">
        <v>-836.97000000000116</v>
      </c>
      <c r="Y3237" s="28">
        <v>-4.4941726694033658E-2</v>
      </c>
      <c r="Z3237" s="29">
        <v>12865.31</v>
      </c>
      <c r="AA3237" s="29">
        <v>17797.240000000002</v>
      </c>
      <c r="AB3237" s="30">
        <v>4931.9300000000021</v>
      </c>
      <c r="AC3237" s="32">
        <v>0.3833510424544766</v>
      </c>
      <c r="AD3237" s="26">
        <v>617324.4</v>
      </c>
      <c r="AE3237" s="26">
        <v>562002.98</v>
      </c>
      <c r="AF3237" s="27">
        <v>-55321.420000000042</v>
      </c>
      <c r="AG3237" s="33">
        <v>-8.961482811954305E-2</v>
      </c>
      <c r="AH3237" s="34">
        <v>624.84666600000003</v>
      </c>
      <c r="AI3237" s="34">
        <v>644.5</v>
      </c>
      <c r="AJ3237" s="34">
        <v>19.653333999999973</v>
      </c>
      <c r="AK3237" s="32">
        <v>3.1453050915374446E-2</v>
      </c>
      <c r="AL3237" s="35">
        <v>44449.041666666664</v>
      </c>
      <c r="AM3237" s="16"/>
    </row>
    <row r="3238" spans="1:39" ht="74.25" hidden="1" x14ac:dyDescent="0.25">
      <c r="A3238" s="25" t="s">
        <v>571</v>
      </c>
      <c r="B3238" s="25" t="s">
        <v>1043</v>
      </c>
      <c r="C3238" s="39">
        <v>636664</v>
      </c>
      <c r="D3238" s="25" t="s">
        <v>3485</v>
      </c>
      <c r="E3238" s="25" t="s">
        <v>53</v>
      </c>
      <c r="F3238" s="25" t="s">
        <v>54</v>
      </c>
      <c r="G3238" s="25" t="s">
        <v>69</v>
      </c>
      <c r="H3238" s="25" t="s">
        <v>56</v>
      </c>
      <c r="I3238" s="25" t="s">
        <v>56</v>
      </c>
      <c r="J3238" s="25" t="s">
        <v>85</v>
      </c>
      <c r="K3238" s="25" t="s">
        <v>65</v>
      </c>
      <c r="L3238" s="25" t="s">
        <v>1045</v>
      </c>
      <c r="M3238" s="25" t="s">
        <v>2753</v>
      </c>
      <c r="N3238" s="26">
        <v>42845.41</v>
      </c>
      <c r="O3238" s="26">
        <v>371990.05</v>
      </c>
      <c r="P3238" s="27">
        <v>329144.64</v>
      </c>
      <c r="Q3238" s="28">
        <v>7.6821447151515176</v>
      </c>
      <c r="R3238" s="29">
        <v>28437.26</v>
      </c>
      <c r="S3238" s="29">
        <v>9059</v>
      </c>
      <c r="T3238" s="30">
        <v>-19378.259999999998</v>
      </c>
      <c r="U3238" s="31">
        <v>-0.68143906972753354</v>
      </c>
      <c r="V3238" s="26">
        <v>4905.6099999999997</v>
      </c>
      <c r="W3238" s="26">
        <v>0</v>
      </c>
      <c r="X3238" s="27">
        <v>-4905.6099999999997</v>
      </c>
      <c r="Y3238" s="28">
        <v>-1</v>
      </c>
      <c r="Z3238" s="29">
        <v>1942.54</v>
      </c>
      <c r="AA3238" s="29">
        <v>865.93</v>
      </c>
      <c r="AB3238" s="30">
        <v>-1076.6100000000001</v>
      </c>
      <c r="AC3238" s="32">
        <v>-0.55422796956562037</v>
      </c>
      <c r="AD3238" s="26">
        <v>7560</v>
      </c>
      <c r="AE3238" s="26">
        <v>7000</v>
      </c>
      <c r="AF3238" s="27">
        <v>-560</v>
      </c>
      <c r="AG3238" s="33">
        <v>-7.407407407407407E-2</v>
      </c>
      <c r="AH3238" s="34">
        <v>222.04000000000002</v>
      </c>
      <c r="AI3238" s="34">
        <v>50</v>
      </c>
      <c r="AJ3238" s="34">
        <v>-172.04000000000002</v>
      </c>
      <c r="AK3238" s="32">
        <v>-0.77481534858584045</v>
      </c>
      <c r="AL3238" s="35">
        <v>44172.041666666664</v>
      </c>
      <c r="AM3238" s="16"/>
    </row>
    <row r="3239" spans="1:39" ht="57.75" hidden="1" x14ac:dyDescent="0.25">
      <c r="A3239" s="25" t="s">
        <v>571</v>
      </c>
      <c r="B3239" s="25" t="s">
        <v>1136</v>
      </c>
      <c r="C3239" s="39">
        <v>636704</v>
      </c>
      <c r="D3239" s="25" t="s">
        <v>5874</v>
      </c>
      <c r="E3239" s="25" t="s">
        <v>62</v>
      </c>
      <c r="F3239" s="25" t="s">
        <v>248</v>
      </c>
      <c r="G3239" s="17"/>
      <c r="H3239" s="17"/>
      <c r="I3239" s="17"/>
      <c r="J3239" s="25" t="s">
        <v>1881</v>
      </c>
      <c r="K3239" s="25" t="s">
        <v>65</v>
      </c>
      <c r="L3239" s="25" t="s">
        <v>587</v>
      </c>
      <c r="M3239" s="25" t="s">
        <v>582</v>
      </c>
      <c r="N3239" s="26">
        <v>64178.32</v>
      </c>
      <c r="O3239" s="26">
        <v>69055.490000000005</v>
      </c>
      <c r="P3239" s="27">
        <v>4877.1700000000055</v>
      </c>
      <c r="Q3239" s="28">
        <v>7.5994042848114521E-2</v>
      </c>
      <c r="R3239" s="29">
        <v>20802.330000000002</v>
      </c>
      <c r="S3239" s="29">
        <v>19464.05</v>
      </c>
      <c r="T3239" s="30">
        <v>-1338.2800000000025</v>
      </c>
      <c r="U3239" s="31">
        <v>-6.4333178062265253E-2</v>
      </c>
      <c r="V3239" s="26">
        <v>18188.71</v>
      </c>
      <c r="W3239" s="26">
        <v>19256.39</v>
      </c>
      <c r="X3239" s="27">
        <v>1067.6800000000003</v>
      </c>
      <c r="Y3239" s="28">
        <v>5.8700149708253102E-2</v>
      </c>
      <c r="Z3239" s="29">
        <v>2496.48</v>
      </c>
      <c r="AA3239" s="29">
        <v>1824.5</v>
      </c>
      <c r="AB3239" s="30">
        <v>-671.98</v>
      </c>
      <c r="AC3239" s="32">
        <v>-0.26917099275780298</v>
      </c>
      <c r="AD3239" s="26">
        <v>22690.799999999999</v>
      </c>
      <c r="AE3239" s="26">
        <v>28510.55</v>
      </c>
      <c r="AF3239" s="27">
        <v>5819.75</v>
      </c>
      <c r="AG3239" s="33">
        <v>0.25648060006698753</v>
      </c>
      <c r="AH3239" s="34">
        <v>138.21</v>
      </c>
      <c r="AI3239" s="34">
        <v>118.5</v>
      </c>
      <c r="AJ3239" s="34">
        <v>-19.710000000000008</v>
      </c>
      <c r="AK3239" s="32">
        <v>-0.14260907314955507</v>
      </c>
      <c r="AL3239" s="35">
        <v>44841.041666666664</v>
      </c>
      <c r="AM3239" s="16"/>
    </row>
    <row r="3240" spans="1:39" ht="57.75" hidden="1" x14ac:dyDescent="0.25">
      <c r="A3240" s="25" t="s">
        <v>571</v>
      </c>
      <c r="B3240" s="25" t="s">
        <v>1136</v>
      </c>
      <c r="C3240" s="39">
        <v>636706</v>
      </c>
      <c r="D3240" s="25" t="s">
        <v>5301</v>
      </c>
      <c r="E3240" s="25" t="s">
        <v>53</v>
      </c>
      <c r="F3240" s="25" t="s">
        <v>54</v>
      </c>
      <c r="G3240" s="25" t="s">
        <v>79</v>
      </c>
      <c r="H3240" s="25" t="s">
        <v>56</v>
      </c>
      <c r="I3240" s="25" t="s">
        <v>56</v>
      </c>
      <c r="J3240" s="25" t="s">
        <v>586</v>
      </c>
      <c r="K3240" s="25" t="s">
        <v>65</v>
      </c>
      <c r="L3240" s="25" t="s">
        <v>589</v>
      </c>
      <c r="M3240" s="25" t="s">
        <v>582</v>
      </c>
      <c r="N3240" s="26">
        <v>63764.18</v>
      </c>
      <c r="O3240" s="26">
        <v>68146.06</v>
      </c>
      <c r="P3240" s="27">
        <v>4381.8799999999974</v>
      </c>
      <c r="Q3240" s="28">
        <v>6.8720087045736289E-2</v>
      </c>
      <c r="R3240" s="29">
        <v>27937.56</v>
      </c>
      <c r="S3240" s="29">
        <v>26662.29</v>
      </c>
      <c r="T3240" s="30">
        <v>-1275.2700000000004</v>
      </c>
      <c r="U3240" s="31">
        <v>-4.5647150287999393E-2</v>
      </c>
      <c r="V3240" s="26">
        <v>35435.86</v>
      </c>
      <c r="W3240" s="26">
        <v>25933.279999999999</v>
      </c>
      <c r="X3240" s="27">
        <v>-9502.5800000000017</v>
      </c>
      <c r="Y3240" s="28">
        <v>-0.26816281585941476</v>
      </c>
      <c r="Z3240" s="29">
        <v>3146.54</v>
      </c>
      <c r="AA3240" s="29">
        <v>1899</v>
      </c>
      <c r="AB3240" s="30">
        <v>-1247.54</v>
      </c>
      <c r="AC3240" s="32">
        <v>-0.39647994304855494</v>
      </c>
      <c r="AD3240" s="26">
        <v>19594.22</v>
      </c>
      <c r="AE3240" s="26">
        <v>13651.49</v>
      </c>
      <c r="AF3240" s="27">
        <v>-5942.7300000000014</v>
      </c>
      <c r="AG3240" s="33">
        <v>-0.30328994979131607</v>
      </c>
      <c r="AH3240" s="34">
        <v>173.26</v>
      </c>
      <c r="AI3240" s="34">
        <v>204.5</v>
      </c>
      <c r="AJ3240" s="34">
        <v>31.240000000000009</v>
      </c>
      <c r="AK3240" s="32">
        <v>0.1803070529839548</v>
      </c>
      <c r="AL3240" s="35">
        <v>44841.041666666664</v>
      </c>
      <c r="AM3240" s="16"/>
    </row>
    <row r="3241" spans="1:39" ht="66" hidden="1" x14ac:dyDescent="0.25">
      <c r="A3241" s="25" t="s">
        <v>571</v>
      </c>
      <c r="B3241" s="25" t="s">
        <v>1043</v>
      </c>
      <c r="C3241" s="39">
        <v>636734</v>
      </c>
      <c r="D3241" s="25" t="s">
        <v>3481</v>
      </c>
      <c r="E3241" s="25" t="s">
        <v>53</v>
      </c>
      <c r="F3241" s="25" t="s">
        <v>54</v>
      </c>
      <c r="G3241" s="25" t="s">
        <v>191</v>
      </c>
      <c r="H3241" s="25" t="s">
        <v>56</v>
      </c>
      <c r="I3241" s="25" t="s">
        <v>56</v>
      </c>
      <c r="J3241" s="25" t="s">
        <v>85</v>
      </c>
      <c r="K3241" s="25" t="s">
        <v>65</v>
      </c>
      <c r="L3241" s="25" t="s">
        <v>1045</v>
      </c>
      <c r="M3241" s="25" t="s">
        <v>574</v>
      </c>
      <c r="N3241" s="26">
        <v>13787.54</v>
      </c>
      <c r="O3241" s="26">
        <v>6980.46</v>
      </c>
      <c r="P3241" s="27">
        <v>-6807.0800000000008</v>
      </c>
      <c r="Q3241" s="28">
        <v>-0.49371243891223526</v>
      </c>
      <c r="R3241" s="29">
        <v>6601.73</v>
      </c>
      <c r="S3241" s="29">
        <v>4762.46</v>
      </c>
      <c r="T3241" s="30">
        <v>-1839.2699999999995</v>
      </c>
      <c r="U3241" s="31">
        <v>-0.27860424464496419</v>
      </c>
      <c r="V3241" s="26">
        <v>1365.99</v>
      </c>
      <c r="W3241" s="26">
        <v>0</v>
      </c>
      <c r="X3241" s="27">
        <v>-1365.99</v>
      </c>
      <c r="Y3241" s="28">
        <v>-1</v>
      </c>
      <c r="Z3241" s="29">
        <v>1061.8800000000001</v>
      </c>
      <c r="AA3241" s="29">
        <v>268</v>
      </c>
      <c r="AB3241" s="30">
        <v>-793.88000000000011</v>
      </c>
      <c r="AC3241" s="32">
        <v>-0.74761743323162699</v>
      </c>
      <c r="AD3241" s="26">
        <v>4757.9399999999996</v>
      </c>
      <c r="AE3241" s="26">
        <v>1950</v>
      </c>
      <c r="AF3241" s="27">
        <v>-2807.9399999999996</v>
      </c>
      <c r="AG3241" s="33">
        <v>-0.59015876618872876</v>
      </c>
      <c r="AH3241" s="34">
        <v>37.56</v>
      </c>
      <c r="AI3241" s="34">
        <v>16</v>
      </c>
      <c r="AJ3241" s="34">
        <v>-21.560000000000002</v>
      </c>
      <c r="AK3241" s="32">
        <v>-0.57401490947816824</v>
      </c>
      <c r="AL3241" s="35">
        <v>44092.041666666664</v>
      </c>
      <c r="AM3241" s="16"/>
    </row>
    <row r="3242" spans="1:39" ht="82.5" hidden="1" x14ac:dyDescent="0.25">
      <c r="A3242" s="25" t="s">
        <v>571</v>
      </c>
      <c r="B3242" s="25" t="s">
        <v>1043</v>
      </c>
      <c r="C3242" s="39">
        <v>636740</v>
      </c>
      <c r="D3242" s="25" t="s">
        <v>3482</v>
      </c>
      <c r="E3242" s="25" t="s">
        <v>53</v>
      </c>
      <c r="F3242" s="25" t="s">
        <v>54</v>
      </c>
      <c r="G3242" s="25" t="s">
        <v>75</v>
      </c>
      <c r="H3242" s="25" t="s">
        <v>56</v>
      </c>
      <c r="I3242" s="25" t="s">
        <v>56</v>
      </c>
      <c r="J3242" s="25" t="s">
        <v>576</v>
      </c>
      <c r="K3242" s="25" t="s">
        <v>65</v>
      </c>
      <c r="L3242" s="25" t="s">
        <v>1045</v>
      </c>
      <c r="M3242" s="25" t="s">
        <v>574</v>
      </c>
      <c r="N3242" s="26">
        <v>38572.74</v>
      </c>
      <c r="O3242" s="26">
        <v>32146.58</v>
      </c>
      <c r="P3242" s="27">
        <v>-6426.1599999999962</v>
      </c>
      <c r="Q3242" s="28">
        <v>-0.16659848379969888</v>
      </c>
      <c r="R3242" s="29">
        <v>17649.63</v>
      </c>
      <c r="S3242" s="29">
        <v>13011.05</v>
      </c>
      <c r="T3242" s="30">
        <v>-4638.5800000000017</v>
      </c>
      <c r="U3242" s="31">
        <v>-0.26281457458315</v>
      </c>
      <c r="V3242" s="26">
        <v>6932.45</v>
      </c>
      <c r="W3242" s="26">
        <v>7701.04</v>
      </c>
      <c r="X3242" s="27">
        <v>768.59000000000015</v>
      </c>
      <c r="Y3242" s="28">
        <v>0.11086845199027763</v>
      </c>
      <c r="Z3242" s="29">
        <v>2218.66</v>
      </c>
      <c r="AA3242" s="29">
        <v>4913.6400000000003</v>
      </c>
      <c r="AB3242" s="30">
        <v>2694.9800000000005</v>
      </c>
      <c r="AC3242" s="32">
        <v>1.2146881450965901</v>
      </c>
      <c r="AD3242" s="26">
        <v>11772</v>
      </c>
      <c r="AE3242" s="26">
        <v>6520.85</v>
      </c>
      <c r="AF3242" s="27">
        <v>-5251.15</v>
      </c>
      <c r="AG3242" s="33">
        <v>-0.4460711858647638</v>
      </c>
      <c r="AH3242" s="34">
        <v>227.72000000000003</v>
      </c>
      <c r="AI3242" s="34">
        <v>130</v>
      </c>
      <c r="AJ3242" s="34">
        <v>-97.720000000000027</v>
      </c>
      <c r="AK3242" s="32">
        <v>-0.42912348498155639</v>
      </c>
      <c r="AL3242" s="35">
        <v>44155.041666666664</v>
      </c>
      <c r="AM3242" s="16"/>
    </row>
    <row r="3243" spans="1:39" ht="49.5" hidden="1" x14ac:dyDescent="0.25">
      <c r="A3243" s="25" t="s">
        <v>571</v>
      </c>
      <c r="B3243" s="25" t="s">
        <v>1043</v>
      </c>
      <c r="C3243" s="39">
        <v>636747</v>
      </c>
      <c r="D3243" s="25" t="s">
        <v>3483</v>
      </c>
      <c r="E3243" s="25" t="s">
        <v>53</v>
      </c>
      <c r="F3243" s="25" t="s">
        <v>63</v>
      </c>
      <c r="G3243" s="25" t="s">
        <v>56</v>
      </c>
      <c r="H3243" s="17"/>
      <c r="I3243" s="17"/>
      <c r="J3243" s="25" t="s">
        <v>576</v>
      </c>
      <c r="K3243" s="25" t="s">
        <v>58</v>
      </c>
      <c r="L3243" s="25" t="s">
        <v>611</v>
      </c>
      <c r="M3243" s="25" t="s">
        <v>107</v>
      </c>
      <c r="N3243" s="26">
        <v>0</v>
      </c>
      <c r="O3243" s="26">
        <v>0</v>
      </c>
      <c r="P3243" s="27">
        <v>0</v>
      </c>
      <c r="Q3243" s="18"/>
      <c r="R3243" s="29">
        <v>0</v>
      </c>
      <c r="S3243" s="29">
        <v>0</v>
      </c>
      <c r="T3243" s="30">
        <v>0</v>
      </c>
      <c r="U3243" s="19"/>
      <c r="V3243" s="26">
        <v>0</v>
      </c>
      <c r="W3243" s="26">
        <v>0</v>
      </c>
      <c r="X3243" s="27">
        <v>0</v>
      </c>
      <c r="Y3243" s="18"/>
      <c r="Z3243" s="29">
        <v>0</v>
      </c>
      <c r="AA3243" s="29">
        <v>0</v>
      </c>
      <c r="AB3243" s="30">
        <v>0</v>
      </c>
      <c r="AC3243" s="19"/>
      <c r="AD3243" s="26">
        <v>0</v>
      </c>
      <c r="AE3243" s="26">
        <v>0</v>
      </c>
      <c r="AF3243" s="27">
        <v>0</v>
      </c>
      <c r="AG3243" s="18"/>
      <c r="AH3243" s="34">
        <v>0</v>
      </c>
      <c r="AI3243" s="34">
        <v>0</v>
      </c>
      <c r="AJ3243" s="34">
        <v>0</v>
      </c>
      <c r="AK3243" s="19"/>
      <c r="AL3243" s="35">
        <v>44359.041666666664</v>
      </c>
      <c r="AM3243" s="16"/>
    </row>
    <row r="3244" spans="1:39" ht="49.5" hidden="1" x14ac:dyDescent="0.25">
      <c r="A3244" s="25" t="s">
        <v>571</v>
      </c>
      <c r="B3244" s="25" t="s">
        <v>51</v>
      </c>
      <c r="C3244" s="39">
        <v>636872</v>
      </c>
      <c r="D3244" s="25" t="s">
        <v>629</v>
      </c>
      <c r="E3244" s="25" t="s">
        <v>53</v>
      </c>
      <c r="F3244" s="25" t="s">
        <v>54</v>
      </c>
      <c r="G3244" s="25" t="s">
        <v>79</v>
      </c>
      <c r="H3244" s="25" t="s">
        <v>56</v>
      </c>
      <c r="I3244" s="25" t="s">
        <v>56</v>
      </c>
      <c r="J3244" s="25" t="s">
        <v>576</v>
      </c>
      <c r="K3244" s="25" t="s">
        <v>58</v>
      </c>
      <c r="L3244" s="25" t="s">
        <v>577</v>
      </c>
      <c r="M3244" s="25" t="s">
        <v>605</v>
      </c>
      <c r="N3244" s="26">
        <v>735554.01</v>
      </c>
      <c r="O3244" s="26">
        <v>749194.89</v>
      </c>
      <c r="P3244" s="27">
        <v>13640.880000000005</v>
      </c>
      <c r="Q3244" s="28">
        <v>1.8545041988147146E-2</v>
      </c>
      <c r="R3244" s="29">
        <v>272410.58</v>
      </c>
      <c r="S3244" s="29">
        <v>265188.75</v>
      </c>
      <c r="T3244" s="30">
        <v>-7221.8300000000163</v>
      </c>
      <c r="U3244" s="31">
        <v>-2.651082788341046E-2</v>
      </c>
      <c r="V3244" s="26">
        <v>242424.88</v>
      </c>
      <c r="W3244" s="26">
        <v>250093.35</v>
      </c>
      <c r="X3244" s="27">
        <v>7668.4700000000012</v>
      </c>
      <c r="Y3244" s="28">
        <v>3.1632355556904891E-2</v>
      </c>
      <c r="Z3244" s="29">
        <v>55455.06</v>
      </c>
      <c r="AA3244" s="29">
        <v>73381.070000000007</v>
      </c>
      <c r="AB3244" s="30">
        <v>17926.010000000009</v>
      </c>
      <c r="AC3244" s="32">
        <v>0.32325291866964007</v>
      </c>
      <c r="AD3244" s="26">
        <v>165263.49</v>
      </c>
      <c r="AE3244" s="26">
        <v>157659.32</v>
      </c>
      <c r="AF3244" s="27">
        <v>-7604.1699999999837</v>
      </c>
      <c r="AG3244" s="33">
        <v>-4.6012401166161891E-2</v>
      </c>
      <c r="AH3244" s="34">
        <v>2965.71</v>
      </c>
      <c r="AI3244" s="34">
        <v>2960</v>
      </c>
      <c r="AJ3244" s="34">
        <v>-5.7100000000000364</v>
      </c>
      <c r="AK3244" s="32">
        <v>-1.9253399691810853E-3</v>
      </c>
      <c r="AL3244" s="35">
        <v>44327</v>
      </c>
      <c r="AM3244" s="16"/>
    </row>
    <row r="3245" spans="1:39" ht="49.5" hidden="1" x14ac:dyDescent="0.25">
      <c r="A3245" s="25" t="s">
        <v>571</v>
      </c>
      <c r="B3245" s="25" t="s">
        <v>51</v>
      </c>
      <c r="C3245" s="39">
        <v>636895</v>
      </c>
      <c r="D3245" s="25" t="s">
        <v>630</v>
      </c>
      <c r="E3245" s="25" t="s">
        <v>53</v>
      </c>
      <c r="F3245" s="25" t="s">
        <v>54</v>
      </c>
      <c r="G3245" s="25" t="s">
        <v>69</v>
      </c>
      <c r="H3245" s="25" t="s">
        <v>56</v>
      </c>
      <c r="I3245" s="25" t="s">
        <v>56</v>
      </c>
      <c r="J3245" s="25" t="s">
        <v>85</v>
      </c>
      <c r="K3245" s="25" t="s">
        <v>65</v>
      </c>
      <c r="L3245" s="25" t="s">
        <v>573</v>
      </c>
      <c r="M3245" s="25" t="s">
        <v>582</v>
      </c>
      <c r="N3245" s="26">
        <v>19907.53</v>
      </c>
      <c r="O3245" s="26">
        <v>115059.3</v>
      </c>
      <c r="P3245" s="27">
        <v>95151.77</v>
      </c>
      <c r="Q3245" s="28">
        <v>4.7796873846228038</v>
      </c>
      <c r="R3245" s="29">
        <v>13605.44</v>
      </c>
      <c r="S3245" s="29">
        <v>13970.44</v>
      </c>
      <c r="T3245" s="30">
        <v>365</v>
      </c>
      <c r="U3245" s="31">
        <v>2.6827504292400686E-2</v>
      </c>
      <c r="V3245" s="26">
        <v>1639.06</v>
      </c>
      <c r="W3245" s="26">
        <v>3663.66</v>
      </c>
      <c r="X3245" s="27">
        <v>2024.6</v>
      </c>
      <c r="Y3245" s="28">
        <v>1.2352201871804571</v>
      </c>
      <c r="Z3245" s="29">
        <v>613.03</v>
      </c>
      <c r="AA3245" s="29">
        <v>1373</v>
      </c>
      <c r="AB3245" s="30">
        <v>759.97</v>
      </c>
      <c r="AC3245" s="32">
        <v>1.2396946315840986</v>
      </c>
      <c r="AD3245" s="26">
        <v>4050</v>
      </c>
      <c r="AE3245" s="26">
        <v>3750</v>
      </c>
      <c r="AF3245" s="27">
        <v>-300</v>
      </c>
      <c r="AG3245" s="33">
        <v>-7.407407407407407E-2</v>
      </c>
      <c r="AH3245" s="34">
        <v>59.319999999999993</v>
      </c>
      <c r="AI3245" s="34">
        <v>83</v>
      </c>
      <c r="AJ3245" s="34">
        <v>23.680000000000007</v>
      </c>
      <c r="AK3245" s="32">
        <v>0.39919082939986528</v>
      </c>
      <c r="AL3245" s="35">
        <v>44511.041666666664</v>
      </c>
      <c r="AM3245" s="16"/>
    </row>
    <row r="3246" spans="1:39" ht="49.5" hidden="1" x14ac:dyDescent="0.25">
      <c r="A3246" s="25" t="s">
        <v>571</v>
      </c>
      <c r="B3246" s="25" t="s">
        <v>51</v>
      </c>
      <c r="C3246" s="39">
        <v>636949</v>
      </c>
      <c r="D3246" s="25" t="s">
        <v>662</v>
      </c>
      <c r="E3246" s="25" t="s">
        <v>53</v>
      </c>
      <c r="F3246" s="25" t="s">
        <v>54</v>
      </c>
      <c r="G3246" s="25" t="s">
        <v>75</v>
      </c>
      <c r="H3246" s="25" t="s">
        <v>56</v>
      </c>
      <c r="I3246" s="25" t="s">
        <v>56</v>
      </c>
      <c r="J3246" s="25" t="s">
        <v>85</v>
      </c>
      <c r="K3246" s="25" t="s">
        <v>65</v>
      </c>
      <c r="L3246" s="25" t="s">
        <v>625</v>
      </c>
      <c r="M3246" s="25" t="s">
        <v>663</v>
      </c>
      <c r="N3246" s="26">
        <v>3167.38</v>
      </c>
      <c r="O3246" s="26">
        <v>2341.5</v>
      </c>
      <c r="P3246" s="27">
        <v>-825.88000000000011</v>
      </c>
      <c r="Q3246" s="28">
        <v>-0.26074547417739585</v>
      </c>
      <c r="R3246" s="29">
        <v>2987.38</v>
      </c>
      <c r="S3246" s="29">
        <v>2053.5</v>
      </c>
      <c r="T3246" s="30">
        <v>-933.88000000000011</v>
      </c>
      <c r="U3246" s="31">
        <v>-0.31260837255387669</v>
      </c>
      <c r="V3246" s="26">
        <v>0</v>
      </c>
      <c r="W3246" s="26">
        <v>0</v>
      </c>
      <c r="X3246" s="27">
        <v>0</v>
      </c>
      <c r="Y3246" s="18"/>
      <c r="Z3246" s="29">
        <v>180</v>
      </c>
      <c r="AA3246" s="29">
        <v>288</v>
      </c>
      <c r="AB3246" s="30">
        <v>108</v>
      </c>
      <c r="AC3246" s="32">
        <v>0.6</v>
      </c>
      <c r="AD3246" s="26">
        <v>0</v>
      </c>
      <c r="AE3246" s="26">
        <v>0</v>
      </c>
      <c r="AF3246" s="27">
        <v>0</v>
      </c>
      <c r="AG3246" s="18"/>
      <c r="AH3246" s="34">
        <v>20</v>
      </c>
      <c r="AI3246" s="34">
        <v>18</v>
      </c>
      <c r="AJ3246" s="34">
        <v>-2</v>
      </c>
      <c r="AK3246" s="32">
        <v>-0.1</v>
      </c>
      <c r="AL3246" s="35">
        <v>44364.041666666664</v>
      </c>
      <c r="AM3246" s="16"/>
    </row>
    <row r="3247" spans="1:39" ht="49.5" hidden="1" x14ac:dyDescent="0.25">
      <c r="A3247" s="25" t="s">
        <v>571</v>
      </c>
      <c r="B3247" s="25" t="s">
        <v>1043</v>
      </c>
      <c r="C3247" s="39">
        <v>636957</v>
      </c>
      <c r="D3247" s="25" t="s">
        <v>3493</v>
      </c>
      <c r="E3247" s="25" t="s">
        <v>53</v>
      </c>
      <c r="F3247" s="25" t="s">
        <v>63</v>
      </c>
      <c r="G3247" s="25" t="s">
        <v>56</v>
      </c>
      <c r="H3247" s="17"/>
      <c r="I3247" s="17"/>
      <c r="J3247" s="25" t="s">
        <v>576</v>
      </c>
      <c r="K3247" s="25" t="s">
        <v>65</v>
      </c>
      <c r="L3247" s="25" t="s">
        <v>1045</v>
      </c>
      <c r="M3247" s="25" t="s">
        <v>107</v>
      </c>
      <c r="N3247" s="26">
        <v>0</v>
      </c>
      <c r="O3247" s="26">
        <v>0</v>
      </c>
      <c r="P3247" s="27">
        <v>0</v>
      </c>
      <c r="Q3247" s="18"/>
      <c r="R3247" s="29">
        <v>0</v>
      </c>
      <c r="S3247" s="29">
        <v>0</v>
      </c>
      <c r="T3247" s="30">
        <v>0</v>
      </c>
      <c r="U3247" s="19"/>
      <c r="V3247" s="26">
        <v>0</v>
      </c>
      <c r="W3247" s="26">
        <v>0</v>
      </c>
      <c r="X3247" s="27">
        <v>0</v>
      </c>
      <c r="Y3247" s="18"/>
      <c r="Z3247" s="29">
        <v>0</v>
      </c>
      <c r="AA3247" s="29">
        <v>0</v>
      </c>
      <c r="AB3247" s="30">
        <v>0</v>
      </c>
      <c r="AC3247" s="19"/>
      <c r="AD3247" s="26">
        <v>0</v>
      </c>
      <c r="AE3247" s="26">
        <v>0</v>
      </c>
      <c r="AF3247" s="27">
        <v>0</v>
      </c>
      <c r="AG3247" s="18"/>
      <c r="AH3247" s="34">
        <v>0</v>
      </c>
      <c r="AI3247" s="34">
        <v>0</v>
      </c>
      <c r="AJ3247" s="34">
        <v>0</v>
      </c>
      <c r="AK3247" s="19"/>
      <c r="AL3247" s="35">
        <v>43992.041666666664</v>
      </c>
      <c r="AM3247" s="16"/>
    </row>
    <row r="3248" spans="1:39" ht="66" hidden="1" x14ac:dyDescent="0.25">
      <c r="A3248" s="25" t="s">
        <v>571</v>
      </c>
      <c r="B3248" s="25" t="s">
        <v>1043</v>
      </c>
      <c r="C3248" s="39">
        <v>636960</v>
      </c>
      <c r="D3248" s="25" t="s">
        <v>3492</v>
      </c>
      <c r="E3248" s="25" t="s">
        <v>53</v>
      </c>
      <c r="F3248" s="25" t="s">
        <v>54</v>
      </c>
      <c r="G3248" s="25" t="s">
        <v>83</v>
      </c>
      <c r="H3248" s="25" t="s">
        <v>75</v>
      </c>
      <c r="I3248" s="25" t="s">
        <v>56</v>
      </c>
      <c r="J3248" s="25" t="s">
        <v>576</v>
      </c>
      <c r="K3248" s="25" t="s">
        <v>65</v>
      </c>
      <c r="L3248" s="25" t="s">
        <v>1045</v>
      </c>
      <c r="M3248" s="25" t="s">
        <v>596</v>
      </c>
      <c r="N3248" s="26">
        <v>11750.86</v>
      </c>
      <c r="O3248" s="26">
        <v>7038.23</v>
      </c>
      <c r="P3248" s="27">
        <v>-4712.630000000001</v>
      </c>
      <c r="Q3248" s="28">
        <v>-0.40104554049661051</v>
      </c>
      <c r="R3248" s="29">
        <v>5387.23</v>
      </c>
      <c r="S3248" s="29">
        <v>2402.44</v>
      </c>
      <c r="T3248" s="30">
        <v>-2984.7899999999995</v>
      </c>
      <c r="U3248" s="31">
        <v>-0.5540491124381175</v>
      </c>
      <c r="V3248" s="26">
        <v>5315.03</v>
      </c>
      <c r="W3248" s="26">
        <v>3565.79</v>
      </c>
      <c r="X3248" s="27">
        <v>-1749.2399999999998</v>
      </c>
      <c r="Y3248" s="28">
        <v>-0.32911197114597657</v>
      </c>
      <c r="Z3248" s="29">
        <v>1048.5999999999999</v>
      </c>
      <c r="AA3248" s="29">
        <v>1070</v>
      </c>
      <c r="AB3248" s="30">
        <v>21.400000000000091</v>
      </c>
      <c r="AC3248" s="32">
        <v>2.0408163265306211E-2</v>
      </c>
      <c r="AD3248" s="26">
        <v>0</v>
      </c>
      <c r="AE3248" s="26">
        <v>0</v>
      </c>
      <c r="AF3248" s="27">
        <v>0</v>
      </c>
      <c r="AG3248" s="18"/>
      <c r="AH3248" s="34">
        <v>71.89</v>
      </c>
      <c r="AI3248" s="34">
        <v>30</v>
      </c>
      <c r="AJ3248" s="34">
        <v>-41.89</v>
      </c>
      <c r="AK3248" s="32">
        <v>-0.58269578522743082</v>
      </c>
      <c r="AL3248" s="35">
        <v>43992.041666666664</v>
      </c>
      <c r="AM3248" s="16"/>
    </row>
    <row r="3249" spans="1:39" ht="82.5" hidden="1" x14ac:dyDescent="0.25">
      <c r="A3249" s="25" t="s">
        <v>571</v>
      </c>
      <c r="B3249" s="25" t="s">
        <v>51</v>
      </c>
      <c r="C3249" s="39">
        <v>636961</v>
      </c>
      <c r="D3249" s="25" t="s">
        <v>664</v>
      </c>
      <c r="E3249" s="25" t="s">
        <v>53</v>
      </c>
      <c r="F3249" s="25" t="s">
        <v>54</v>
      </c>
      <c r="G3249" s="25" t="s">
        <v>79</v>
      </c>
      <c r="H3249" s="25" t="s">
        <v>56</v>
      </c>
      <c r="I3249" s="25" t="s">
        <v>56</v>
      </c>
      <c r="J3249" s="25" t="s">
        <v>357</v>
      </c>
      <c r="K3249" s="25" t="s">
        <v>65</v>
      </c>
      <c r="L3249" s="25" t="s">
        <v>665</v>
      </c>
      <c r="M3249" s="25" t="s">
        <v>663</v>
      </c>
      <c r="N3249" s="26">
        <v>489695.76</v>
      </c>
      <c r="O3249" s="26">
        <v>466688.87</v>
      </c>
      <c r="P3249" s="27">
        <v>-23006.890000000014</v>
      </c>
      <c r="Q3249" s="28">
        <v>-4.6982007767435059E-2</v>
      </c>
      <c r="R3249" s="29">
        <v>21246.91</v>
      </c>
      <c r="S3249" s="29">
        <v>47394.75</v>
      </c>
      <c r="T3249" s="30">
        <v>26147.84</v>
      </c>
      <c r="U3249" s="31">
        <v>1.230665541483444</v>
      </c>
      <c r="V3249" s="26">
        <v>33055.230000000003</v>
      </c>
      <c r="W3249" s="26">
        <v>35292.07</v>
      </c>
      <c r="X3249" s="27">
        <v>2236.8399999999965</v>
      </c>
      <c r="Y3249" s="28">
        <v>6.7669775705690036E-2</v>
      </c>
      <c r="Z3249" s="29">
        <v>3330.98</v>
      </c>
      <c r="AA3249" s="29">
        <v>856</v>
      </c>
      <c r="AB3249" s="30">
        <v>-2474.98</v>
      </c>
      <c r="AC3249" s="32">
        <v>-0.74301857111120451</v>
      </c>
      <c r="AD3249" s="26">
        <v>432062.64</v>
      </c>
      <c r="AE3249" s="26">
        <v>383146.05</v>
      </c>
      <c r="AF3249" s="27">
        <v>-48916.590000000026</v>
      </c>
      <c r="AG3249" s="33">
        <v>-0.11321643083975051</v>
      </c>
      <c r="AH3249" s="34">
        <v>103.02000000000001</v>
      </c>
      <c r="AI3249" s="34">
        <v>56.5</v>
      </c>
      <c r="AJ3249" s="34">
        <v>-46.52000000000001</v>
      </c>
      <c r="AK3249" s="32">
        <v>-0.45156280333915749</v>
      </c>
      <c r="AL3249" s="35">
        <v>44494.041666666664</v>
      </c>
      <c r="AM3249" s="16"/>
    </row>
    <row r="3250" spans="1:39" ht="41.25" hidden="1" x14ac:dyDescent="0.25">
      <c r="A3250" s="25" t="s">
        <v>571</v>
      </c>
      <c r="B3250" s="25" t="s">
        <v>1136</v>
      </c>
      <c r="C3250" s="39">
        <v>636970</v>
      </c>
      <c r="D3250" s="25" t="s">
        <v>5302</v>
      </c>
      <c r="E3250" s="25" t="s">
        <v>171</v>
      </c>
      <c r="F3250" s="25" t="s">
        <v>248</v>
      </c>
      <c r="G3250" s="17"/>
      <c r="H3250" s="17"/>
      <c r="I3250" s="17"/>
      <c r="J3250" s="25" t="s">
        <v>3564</v>
      </c>
      <c r="K3250" s="25" t="s">
        <v>65</v>
      </c>
      <c r="L3250" s="25" t="s">
        <v>418</v>
      </c>
      <c r="M3250" s="25" t="s">
        <v>582</v>
      </c>
      <c r="N3250" s="26">
        <v>114263.03999999999</v>
      </c>
      <c r="O3250" s="26">
        <v>32713.13</v>
      </c>
      <c r="P3250" s="27">
        <v>-81549.909999999989</v>
      </c>
      <c r="Q3250" s="28">
        <v>-0.7137033112369493</v>
      </c>
      <c r="R3250" s="29">
        <v>30681.71</v>
      </c>
      <c r="S3250" s="29">
        <v>22143.68</v>
      </c>
      <c r="T3250" s="30">
        <v>-8538.0299999999988</v>
      </c>
      <c r="U3250" s="31">
        <v>-0.27827751451923632</v>
      </c>
      <c r="V3250" s="26">
        <v>2446.13</v>
      </c>
      <c r="W3250" s="26">
        <v>8108.45</v>
      </c>
      <c r="X3250" s="27">
        <v>5662.32</v>
      </c>
      <c r="Y3250" s="28">
        <v>2.3148074713935887</v>
      </c>
      <c r="Z3250" s="29">
        <v>1596.2</v>
      </c>
      <c r="AA3250" s="29">
        <v>2341</v>
      </c>
      <c r="AB3250" s="30">
        <v>744.8</v>
      </c>
      <c r="AC3250" s="32">
        <v>0.46660819446184687</v>
      </c>
      <c r="AD3250" s="26">
        <v>79539</v>
      </c>
      <c r="AE3250" s="26">
        <v>0</v>
      </c>
      <c r="AF3250" s="27">
        <v>-79539</v>
      </c>
      <c r="AG3250" s="33">
        <v>-1</v>
      </c>
      <c r="AH3250" s="34">
        <v>123.63999999999999</v>
      </c>
      <c r="AI3250" s="34">
        <v>133.5</v>
      </c>
      <c r="AJ3250" s="34">
        <v>9.8600000000000136</v>
      </c>
      <c r="AK3250" s="32">
        <v>7.974765448075069E-2</v>
      </c>
      <c r="AL3250" s="35">
        <v>44841.041666666664</v>
      </c>
      <c r="AM3250" s="16"/>
    </row>
    <row r="3251" spans="1:39" ht="66" hidden="1" x14ac:dyDescent="0.25">
      <c r="A3251" s="25" t="s">
        <v>571</v>
      </c>
      <c r="B3251" s="25" t="s">
        <v>51</v>
      </c>
      <c r="C3251" s="39">
        <v>637007</v>
      </c>
      <c r="D3251" s="25" t="s">
        <v>621</v>
      </c>
      <c r="E3251" s="25" t="s">
        <v>53</v>
      </c>
      <c r="F3251" s="25" t="s">
        <v>54</v>
      </c>
      <c r="G3251" s="25" t="s">
        <v>55</v>
      </c>
      <c r="H3251" s="25" t="s">
        <v>75</v>
      </c>
      <c r="I3251" s="25" t="s">
        <v>56</v>
      </c>
      <c r="J3251" s="25" t="s">
        <v>586</v>
      </c>
      <c r="K3251" s="25" t="s">
        <v>65</v>
      </c>
      <c r="L3251" s="25" t="s">
        <v>617</v>
      </c>
      <c r="M3251" s="25" t="s">
        <v>582</v>
      </c>
      <c r="N3251" s="26">
        <v>118111.78</v>
      </c>
      <c r="O3251" s="26">
        <v>120087.48</v>
      </c>
      <c r="P3251" s="27">
        <v>1975.6999999999971</v>
      </c>
      <c r="Q3251" s="28">
        <v>1.6727374695394457E-2</v>
      </c>
      <c r="R3251" s="29">
        <v>29672.01</v>
      </c>
      <c r="S3251" s="29">
        <v>21464.48</v>
      </c>
      <c r="T3251" s="30">
        <v>-8207.5299999999988</v>
      </c>
      <c r="U3251" s="31">
        <v>-0.2766084939982158</v>
      </c>
      <c r="V3251" s="26">
        <v>94805.87</v>
      </c>
      <c r="W3251" s="26">
        <v>76530.8</v>
      </c>
      <c r="X3251" s="27">
        <v>-18275.069999999992</v>
      </c>
      <c r="Y3251" s="28">
        <v>-0.192763064143602</v>
      </c>
      <c r="Z3251" s="29">
        <v>3502.9</v>
      </c>
      <c r="AA3251" s="29">
        <v>3313</v>
      </c>
      <c r="AB3251" s="30">
        <v>-189.90000000000009</v>
      </c>
      <c r="AC3251" s="32">
        <v>-5.4212224157126974E-2</v>
      </c>
      <c r="AD3251" s="26">
        <v>12481</v>
      </c>
      <c r="AE3251" s="26">
        <v>18779.2</v>
      </c>
      <c r="AF3251" s="27">
        <v>6298.2000000000007</v>
      </c>
      <c r="AG3251" s="33">
        <v>0.50462302700104167</v>
      </c>
      <c r="AH3251" s="34">
        <v>179.12</v>
      </c>
      <c r="AI3251" s="34">
        <v>167.5</v>
      </c>
      <c r="AJ3251" s="34">
        <v>-11.620000000000005</v>
      </c>
      <c r="AK3251" s="32">
        <v>-6.4872711031710606E-2</v>
      </c>
      <c r="AL3251" s="35">
        <v>44511.041666666664</v>
      </c>
      <c r="AM3251" s="16"/>
    </row>
    <row r="3252" spans="1:39" ht="82.5" hidden="1" x14ac:dyDescent="0.25">
      <c r="A3252" s="25" t="s">
        <v>571</v>
      </c>
      <c r="B3252" s="25" t="s">
        <v>1043</v>
      </c>
      <c r="C3252" s="39">
        <v>637015</v>
      </c>
      <c r="D3252" s="25" t="s">
        <v>3244</v>
      </c>
      <c r="E3252" s="25" t="s">
        <v>53</v>
      </c>
      <c r="F3252" s="25" t="s">
        <v>54</v>
      </c>
      <c r="G3252" s="25" t="s">
        <v>74</v>
      </c>
      <c r="H3252" s="25" t="s">
        <v>56</v>
      </c>
      <c r="I3252" s="25" t="s">
        <v>56</v>
      </c>
      <c r="J3252" s="25" t="s">
        <v>576</v>
      </c>
      <c r="K3252" s="25" t="s">
        <v>65</v>
      </c>
      <c r="L3252" s="25" t="s">
        <v>1045</v>
      </c>
      <c r="M3252" s="25" t="s">
        <v>613</v>
      </c>
      <c r="N3252" s="26">
        <v>109219.23</v>
      </c>
      <c r="O3252" s="26">
        <v>29290.43</v>
      </c>
      <c r="P3252" s="27">
        <v>-79928.799999999988</v>
      </c>
      <c r="Q3252" s="28">
        <v>-0.73181984527816202</v>
      </c>
      <c r="R3252" s="29">
        <v>9762.31</v>
      </c>
      <c r="S3252" s="29">
        <v>7781.74</v>
      </c>
      <c r="T3252" s="30">
        <v>-1980.5699999999997</v>
      </c>
      <c r="U3252" s="31">
        <v>-0.20287923657413048</v>
      </c>
      <c r="V3252" s="26">
        <v>2597.6999999999998</v>
      </c>
      <c r="W3252" s="26">
        <v>6796.5</v>
      </c>
      <c r="X3252" s="27">
        <v>4198.8</v>
      </c>
      <c r="Y3252" s="28">
        <v>1.6163529275897912</v>
      </c>
      <c r="Z3252" s="29">
        <v>754.34</v>
      </c>
      <c r="AA3252" s="29">
        <v>420.02</v>
      </c>
      <c r="AB3252" s="30">
        <v>-334.32000000000005</v>
      </c>
      <c r="AC3252" s="32">
        <v>-0.4431953760903572</v>
      </c>
      <c r="AD3252" s="26">
        <v>96104.88</v>
      </c>
      <c r="AE3252" s="26">
        <v>14292.17</v>
      </c>
      <c r="AF3252" s="27">
        <v>-81812.710000000006</v>
      </c>
      <c r="AG3252" s="33">
        <v>-0.85128569953991928</v>
      </c>
      <c r="AH3252" s="34">
        <v>55.480000000000004</v>
      </c>
      <c r="AI3252" s="34">
        <v>38</v>
      </c>
      <c r="AJ3252" s="34">
        <v>-17.480000000000004</v>
      </c>
      <c r="AK3252" s="32">
        <v>-0.31506849315068497</v>
      </c>
      <c r="AL3252" s="35">
        <v>44173.041666666664</v>
      </c>
      <c r="AM3252" s="16"/>
    </row>
    <row r="3253" spans="1:39" ht="33" hidden="1" x14ac:dyDescent="0.25">
      <c r="A3253" s="25" t="s">
        <v>571</v>
      </c>
      <c r="B3253" s="25" t="s">
        <v>1043</v>
      </c>
      <c r="C3253" s="39">
        <v>637039</v>
      </c>
      <c r="D3253" s="25" t="s">
        <v>3245</v>
      </c>
      <c r="E3253" s="25" t="s">
        <v>53</v>
      </c>
      <c r="F3253" s="25" t="s">
        <v>63</v>
      </c>
      <c r="G3253" s="25" t="s">
        <v>56</v>
      </c>
      <c r="H3253" s="17"/>
      <c r="I3253" s="17"/>
      <c r="J3253" s="25" t="s">
        <v>586</v>
      </c>
      <c r="K3253" s="25" t="s">
        <v>65</v>
      </c>
      <c r="L3253" s="25" t="s">
        <v>1045</v>
      </c>
      <c r="M3253" s="25" t="s">
        <v>107</v>
      </c>
      <c r="N3253" s="26">
        <v>0</v>
      </c>
      <c r="O3253" s="26">
        <v>0</v>
      </c>
      <c r="P3253" s="27">
        <v>0</v>
      </c>
      <c r="Q3253" s="18"/>
      <c r="R3253" s="29">
        <v>0</v>
      </c>
      <c r="S3253" s="29">
        <v>0</v>
      </c>
      <c r="T3253" s="30">
        <v>0</v>
      </c>
      <c r="U3253" s="19"/>
      <c r="V3253" s="26">
        <v>0</v>
      </c>
      <c r="W3253" s="26">
        <v>0</v>
      </c>
      <c r="X3253" s="27">
        <v>0</v>
      </c>
      <c r="Y3253" s="18"/>
      <c r="Z3253" s="29">
        <v>0</v>
      </c>
      <c r="AA3253" s="29">
        <v>0</v>
      </c>
      <c r="AB3253" s="30">
        <v>0</v>
      </c>
      <c r="AC3253" s="19"/>
      <c r="AD3253" s="26">
        <v>0</v>
      </c>
      <c r="AE3253" s="26">
        <v>0</v>
      </c>
      <c r="AF3253" s="27">
        <v>0</v>
      </c>
      <c r="AG3253" s="18"/>
      <c r="AH3253" s="34">
        <v>0</v>
      </c>
      <c r="AI3253" s="34">
        <v>0</v>
      </c>
      <c r="AJ3253" s="34">
        <v>0</v>
      </c>
      <c r="AK3253" s="19"/>
      <c r="AL3253" s="35">
        <v>43972</v>
      </c>
      <c r="AM3253" s="16"/>
    </row>
    <row r="3254" spans="1:39" ht="41.25" hidden="1" x14ac:dyDescent="0.25">
      <c r="A3254" s="25" t="s">
        <v>571</v>
      </c>
      <c r="B3254" s="25" t="s">
        <v>51</v>
      </c>
      <c r="C3254" s="39">
        <v>637056</v>
      </c>
      <c r="D3254" s="25" t="s">
        <v>623</v>
      </c>
      <c r="E3254" s="25" t="s">
        <v>53</v>
      </c>
      <c r="F3254" s="25" t="s">
        <v>54</v>
      </c>
      <c r="G3254" s="25" t="s">
        <v>90</v>
      </c>
      <c r="H3254" s="25" t="s">
        <v>112</v>
      </c>
      <c r="I3254" s="25" t="s">
        <v>56</v>
      </c>
      <c r="J3254" s="25" t="s">
        <v>1881</v>
      </c>
      <c r="K3254" s="25" t="s">
        <v>65</v>
      </c>
      <c r="L3254" s="25" t="s">
        <v>617</v>
      </c>
      <c r="M3254" s="25" t="s">
        <v>582</v>
      </c>
      <c r="N3254" s="26">
        <v>87145.03</v>
      </c>
      <c r="O3254" s="26">
        <v>71736.03</v>
      </c>
      <c r="P3254" s="27">
        <v>-15409</v>
      </c>
      <c r="Q3254" s="28">
        <v>-0.17682018125416907</v>
      </c>
      <c r="R3254" s="29">
        <v>26511.95</v>
      </c>
      <c r="S3254" s="29">
        <v>17270.900000000001</v>
      </c>
      <c r="T3254" s="30">
        <v>-9241.0499999999993</v>
      </c>
      <c r="U3254" s="31">
        <v>-0.34856168633389845</v>
      </c>
      <c r="V3254" s="26">
        <v>32614.27</v>
      </c>
      <c r="W3254" s="26">
        <v>32293.61</v>
      </c>
      <c r="X3254" s="27">
        <v>-320.65999999999985</v>
      </c>
      <c r="Y3254" s="28">
        <v>-9.8318926040656396E-3</v>
      </c>
      <c r="Z3254" s="29">
        <v>4258.8100000000004</v>
      </c>
      <c r="AA3254" s="29">
        <v>3903.28</v>
      </c>
      <c r="AB3254" s="30">
        <v>-355.5300000000002</v>
      </c>
      <c r="AC3254" s="32">
        <v>-8.3481066307254881E-2</v>
      </c>
      <c r="AD3254" s="26">
        <v>23760</v>
      </c>
      <c r="AE3254" s="26">
        <v>18268.240000000002</v>
      </c>
      <c r="AF3254" s="27">
        <v>-5491.7599999999984</v>
      </c>
      <c r="AG3254" s="33">
        <v>-0.23113468013468005</v>
      </c>
      <c r="AH3254" s="34">
        <v>184.75</v>
      </c>
      <c r="AI3254" s="34">
        <v>148.5</v>
      </c>
      <c r="AJ3254" s="34">
        <v>-36.25</v>
      </c>
      <c r="AK3254" s="32">
        <v>-0.19621109607577808</v>
      </c>
      <c r="AL3254" s="35">
        <v>44477.041666666664</v>
      </c>
      <c r="AM3254" s="16"/>
    </row>
    <row r="3255" spans="1:39" ht="66" hidden="1" x14ac:dyDescent="0.25">
      <c r="A3255" s="25" t="s">
        <v>571</v>
      </c>
      <c r="B3255" s="25" t="s">
        <v>51</v>
      </c>
      <c r="C3255" s="39">
        <v>637057</v>
      </c>
      <c r="D3255" s="25" t="s">
        <v>622</v>
      </c>
      <c r="E3255" s="25" t="s">
        <v>53</v>
      </c>
      <c r="F3255" s="25" t="s">
        <v>54</v>
      </c>
      <c r="G3255" s="25" t="s">
        <v>75</v>
      </c>
      <c r="H3255" s="25" t="s">
        <v>74</v>
      </c>
      <c r="I3255" s="25" t="s">
        <v>56</v>
      </c>
      <c r="J3255" s="25" t="s">
        <v>586</v>
      </c>
      <c r="K3255" s="25" t="s">
        <v>65</v>
      </c>
      <c r="L3255" s="25" t="s">
        <v>617</v>
      </c>
      <c r="M3255" s="25" t="s">
        <v>582</v>
      </c>
      <c r="N3255" s="26">
        <v>77482.03</v>
      </c>
      <c r="O3255" s="26">
        <v>58121.63</v>
      </c>
      <c r="P3255" s="27">
        <v>-19360.400000000001</v>
      </c>
      <c r="Q3255" s="28">
        <v>-0.24986955039768577</v>
      </c>
      <c r="R3255" s="29">
        <v>25022.13</v>
      </c>
      <c r="S3255" s="29">
        <v>12470.96</v>
      </c>
      <c r="T3255" s="30">
        <v>-12551.170000000002</v>
      </c>
      <c r="U3255" s="31">
        <v>-0.50160278121806579</v>
      </c>
      <c r="V3255" s="26">
        <v>36973.53</v>
      </c>
      <c r="W3255" s="26">
        <v>36047.699999999997</v>
      </c>
      <c r="X3255" s="27">
        <v>-925.83000000000175</v>
      </c>
      <c r="Y3255" s="28">
        <v>-2.5040346431622888E-2</v>
      </c>
      <c r="Z3255" s="29">
        <v>3922.81</v>
      </c>
      <c r="AA3255" s="29">
        <v>2918.97</v>
      </c>
      <c r="AB3255" s="30">
        <v>-1003.8400000000001</v>
      </c>
      <c r="AC3255" s="32">
        <v>-0.25589819542623787</v>
      </c>
      <c r="AD3255" s="26">
        <v>11563.56</v>
      </c>
      <c r="AE3255" s="26">
        <v>6684</v>
      </c>
      <c r="AF3255" s="27">
        <v>-4879.5599999999995</v>
      </c>
      <c r="AG3255" s="33">
        <v>-0.42197731494453261</v>
      </c>
      <c r="AH3255" s="34">
        <v>76.75</v>
      </c>
      <c r="AI3255" s="34">
        <v>109</v>
      </c>
      <c r="AJ3255" s="34">
        <v>32.25</v>
      </c>
      <c r="AK3255" s="32">
        <v>0.4201954397394137</v>
      </c>
      <c r="AL3255" s="35">
        <v>44342.041666666664</v>
      </c>
      <c r="AM3255" s="16"/>
    </row>
    <row r="3256" spans="1:39" ht="41.25" hidden="1" x14ac:dyDescent="0.25">
      <c r="A3256" s="25" t="s">
        <v>571</v>
      </c>
      <c r="B3256" s="25" t="s">
        <v>1043</v>
      </c>
      <c r="C3256" s="39">
        <v>637072</v>
      </c>
      <c r="D3256" s="25" t="s">
        <v>3249</v>
      </c>
      <c r="E3256" s="25" t="s">
        <v>53</v>
      </c>
      <c r="F3256" s="25" t="s">
        <v>63</v>
      </c>
      <c r="G3256" s="25" t="s">
        <v>56</v>
      </c>
      <c r="H3256" s="17"/>
      <c r="I3256" s="17"/>
      <c r="J3256" s="25" t="s">
        <v>586</v>
      </c>
      <c r="K3256" s="25" t="s">
        <v>65</v>
      </c>
      <c r="L3256" s="25" t="s">
        <v>1045</v>
      </c>
      <c r="M3256" s="25" t="s">
        <v>2753</v>
      </c>
      <c r="N3256" s="26">
        <v>15383.7</v>
      </c>
      <c r="O3256" s="26">
        <v>0</v>
      </c>
      <c r="P3256" s="27">
        <v>-15383.7</v>
      </c>
      <c r="Q3256" s="28">
        <v>-1</v>
      </c>
      <c r="R3256" s="29">
        <v>6300.29</v>
      </c>
      <c r="S3256" s="29">
        <v>0</v>
      </c>
      <c r="T3256" s="30">
        <v>-6300.29</v>
      </c>
      <c r="U3256" s="31">
        <v>-1</v>
      </c>
      <c r="V3256" s="26">
        <v>0</v>
      </c>
      <c r="W3256" s="26">
        <v>0</v>
      </c>
      <c r="X3256" s="27">
        <v>0</v>
      </c>
      <c r="Y3256" s="18"/>
      <c r="Z3256" s="29">
        <v>774.97</v>
      </c>
      <c r="AA3256" s="29">
        <v>0</v>
      </c>
      <c r="AB3256" s="30">
        <v>-774.97</v>
      </c>
      <c r="AC3256" s="32">
        <v>-1</v>
      </c>
      <c r="AD3256" s="26">
        <v>8308.44</v>
      </c>
      <c r="AE3256" s="26">
        <v>0</v>
      </c>
      <c r="AF3256" s="27">
        <v>-8308.44</v>
      </c>
      <c r="AG3256" s="33">
        <v>-1</v>
      </c>
      <c r="AH3256" s="34">
        <v>69.03</v>
      </c>
      <c r="AI3256" s="34">
        <v>0</v>
      </c>
      <c r="AJ3256" s="34">
        <v>-69.03</v>
      </c>
      <c r="AK3256" s="32">
        <v>-1</v>
      </c>
      <c r="AL3256" s="35">
        <v>44482.041666666664</v>
      </c>
      <c r="AM3256" s="16"/>
    </row>
    <row r="3257" spans="1:39" ht="57.75" hidden="1" x14ac:dyDescent="0.25">
      <c r="A3257" s="25" t="s">
        <v>571</v>
      </c>
      <c r="B3257" s="25" t="s">
        <v>1043</v>
      </c>
      <c r="C3257" s="39">
        <v>637105</v>
      </c>
      <c r="D3257" s="25" t="s">
        <v>3512</v>
      </c>
      <c r="E3257" s="25" t="s">
        <v>53</v>
      </c>
      <c r="F3257" s="25" t="s">
        <v>54</v>
      </c>
      <c r="G3257" s="25" t="s">
        <v>827</v>
      </c>
      <c r="H3257" s="25" t="s">
        <v>90</v>
      </c>
      <c r="I3257" s="25" t="s">
        <v>56</v>
      </c>
      <c r="J3257" s="25" t="s">
        <v>586</v>
      </c>
      <c r="K3257" s="25" t="s">
        <v>65</v>
      </c>
      <c r="L3257" s="25" t="s">
        <v>1045</v>
      </c>
      <c r="M3257" s="25" t="s">
        <v>2753</v>
      </c>
      <c r="N3257" s="26">
        <v>34813.379999999997</v>
      </c>
      <c r="O3257" s="26">
        <v>41873.99</v>
      </c>
      <c r="P3257" s="27">
        <v>7060.6100000000006</v>
      </c>
      <c r="Q3257" s="28">
        <v>0.20281311380854147</v>
      </c>
      <c r="R3257" s="29">
        <v>9507.07</v>
      </c>
      <c r="S3257" s="29">
        <v>12204.7</v>
      </c>
      <c r="T3257" s="30">
        <v>2697.630000000001</v>
      </c>
      <c r="U3257" s="31">
        <v>0.28374988298182313</v>
      </c>
      <c r="V3257" s="26">
        <v>6500.83</v>
      </c>
      <c r="W3257" s="26">
        <v>7100.2</v>
      </c>
      <c r="X3257" s="27">
        <v>599.36999999999989</v>
      </c>
      <c r="Y3257" s="28">
        <v>9.2198996128186689E-2</v>
      </c>
      <c r="Z3257" s="29">
        <v>1224.81</v>
      </c>
      <c r="AA3257" s="29">
        <v>1434</v>
      </c>
      <c r="AB3257" s="30">
        <v>209.19000000000005</v>
      </c>
      <c r="AC3257" s="32">
        <v>0.17079383741151694</v>
      </c>
      <c r="AD3257" s="26">
        <v>17580.669999999998</v>
      </c>
      <c r="AE3257" s="26">
        <v>21135.09</v>
      </c>
      <c r="AF3257" s="27">
        <v>3554.4200000000019</v>
      </c>
      <c r="AG3257" s="33">
        <v>0.20217773270301997</v>
      </c>
      <c r="AH3257" s="34">
        <v>56.78</v>
      </c>
      <c r="AI3257" s="34">
        <v>83.5</v>
      </c>
      <c r="AJ3257" s="34">
        <v>26.72</v>
      </c>
      <c r="AK3257" s="32">
        <v>0.47058823529411764</v>
      </c>
      <c r="AL3257" s="35">
        <v>44089.041666666664</v>
      </c>
      <c r="AM3257" s="16"/>
    </row>
    <row r="3258" spans="1:39" ht="82.5" hidden="1" x14ac:dyDescent="0.25">
      <c r="A3258" s="25" t="s">
        <v>571</v>
      </c>
      <c r="B3258" s="25" t="s">
        <v>1043</v>
      </c>
      <c r="C3258" s="39">
        <v>637155</v>
      </c>
      <c r="D3258" s="25" t="s">
        <v>3497</v>
      </c>
      <c r="E3258" s="25" t="s">
        <v>53</v>
      </c>
      <c r="F3258" s="25" t="s">
        <v>54</v>
      </c>
      <c r="G3258" s="25" t="s">
        <v>79</v>
      </c>
      <c r="H3258" s="25" t="s">
        <v>56</v>
      </c>
      <c r="I3258" s="25" t="s">
        <v>56</v>
      </c>
      <c r="J3258" s="25" t="s">
        <v>586</v>
      </c>
      <c r="K3258" s="25" t="s">
        <v>65</v>
      </c>
      <c r="L3258" s="25" t="s">
        <v>1045</v>
      </c>
      <c r="M3258" s="25" t="s">
        <v>2753</v>
      </c>
      <c r="N3258" s="26">
        <v>49785.26</v>
      </c>
      <c r="O3258" s="26">
        <v>51984.71</v>
      </c>
      <c r="P3258" s="27">
        <v>2199.4499999999971</v>
      </c>
      <c r="Q3258" s="28">
        <v>4.4178738847602622E-2</v>
      </c>
      <c r="R3258" s="29">
        <v>15599.6</v>
      </c>
      <c r="S3258" s="29">
        <v>17712.21</v>
      </c>
      <c r="T3258" s="30">
        <v>2112.6099999999988</v>
      </c>
      <c r="U3258" s="31">
        <v>0.13542719044078044</v>
      </c>
      <c r="V3258" s="26">
        <v>5669.86</v>
      </c>
      <c r="W3258" s="26">
        <v>5475.12</v>
      </c>
      <c r="X3258" s="27">
        <v>-194.73999999999978</v>
      </c>
      <c r="Y3258" s="28">
        <v>-3.4346527074742547E-2</v>
      </c>
      <c r="Z3258" s="29">
        <v>1804.92</v>
      </c>
      <c r="AA3258" s="29">
        <v>4488.59</v>
      </c>
      <c r="AB3258" s="30">
        <v>2683.67</v>
      </c>
      <c r="AC3258" s="32">
        <v>1.4868636837089733</v>
      </c>
      <c r="AD3258" s="26">
        <v>26710.880000000001</v>
      </c>
      <c r="AE3258" s="26">
        <v>24308.79</v>
      </c>
      <c r="AF3258" s="27">
        <v>-2402.09</v>
      </c>
      <c r="AG3258" s="33">
        <v>-8.9929272266582011E-2</v>
      </c>
      <c r="AH3258" s="34">
        <v>89.199999999999989</v>
      </c>
      <c r="AI3258" s="34">
        <v>123.5</v>
      </c>
      <c r="AJ3258" s="34">
        <v>34.300000000000011</v>
      </c>
      <c r="AK3258" s="32">
        <v>0.38452914798206295</v>
      </c>
      <c r="AL3258" s="35">
        <v>44186.041666666664</v>
      </c>
      <c r="AM3258" s="16"/>
    </row>
    <row r="3259" spans="1:39" ht="82.5" hidden="1" x14ac:dyDescent="0.25">
      <c r="A3259" s="25" t="s">
        <v>571</v>
      </c>
      <c r="B3259" s="25" t="s">
        <v>51</v>
      </c>
      <c r="C3259" s="39">
        <v>637204</v>
      </c>
      <c r="D3259" s="25" t="s">
        <v>671</v>
      </c>
      <c r="E3259" s="25" t="s">
        <v>53</v>
      </c>
      <c r="F3259" s="25" t="s">
        <v>54</v>
      </c>
      <c r="G3259" s="25" t="s">
        <v>79</v>
      </c>
      <c r="H3259" s="25" t="s">
        <v>56</v>
      </c>
      <c r="I3259" s="25" t="s">
        <v>56</v>
      </c>
      <c r="J3259" s="25" t="s">
        <v>85</v>
      </c>
      <c r="K3259" s="25" t="s">
        <v>65</v>
      </c>
      <c r="L3259" s="25" t="s">
        <v>600</v>
      </c>
      <c r="M3259" s="25" t="s">
        <v>582</v>
      </c>
      <c r="N3259" s="26">
        <v>299943.32</v>
      </c>
      <c r="O3259" s="26">
        <v>297123.02</v>
      </c>
      <c r="P3259" s="27">
        <v>-2820.2999999999884</v>
      </c>
      <c r="Q3259" s="28">
        <v>-9.4027764979062994E-3</v>
      </c>
      <c r="R3259" s="29">
        <v>42154.17</v>
      </c>
      <c r="S3259" s="29">
        <v>39867.85</v>
      </c>
      <c r="T3259" s="30">
        <v>-2286.3199999999997</v>
      </c>
      <c r="U3259" s="31">
        <v>-5.4237101572632077E-2</v>
      </c>
      <c r="V3259" s="26">
        <v>2012.93</v>
      </c>
      <c r="W3259" s="26">
        <v>1566.35</v>
      </c>
      <c r="X3259" s="27">
        <v>-446.58000000000015</v>
      </c>
      <c r="Y3259" s="28">
        <v>-0.22185570288087522</v>
      </c>
      <c r="Z3259" s="29">
        <v>1835.22</v>
      </c>
      <c r="AA3259" s="29">
        <v>2890</v>
      </c>
      <c r="AB3259" s="30">
        <v>1054.78</v>
      </c>
      <c r="AC3259" s="32">
        <v>0.5747430825732065</v>
      </c>
      <c r="AD3259" s="26">
        <v>253941</v>
      </c>
      <c r="AE3259" s="26">
        <v>252798.82</v>
      </c>
      <c r="AF3259" s="27">
        <v>-1142.179999999993</v>
      </c>
      <c r="AG3259" s="33">
        <v>-4.4978164219247503E-3</v>
      </c>
      <c r="AH3259" s="34">
        <v>150.54</v>
      </c>
      <c r="AI3259" s="34">
        <v>144.25</v>
      </c>
      <c r="AJ3259" s="34">
        <v>-6.289999999999992</v>
      </c>
      <c r="AK3259" s="32">
        <v>-4.1782914839909605E-2</v>
      </c>
      <c r="AL3259" s="35">
        <v>44537.041666666664</v>
      </c>
      <c r="AM3259" s="16"/>
    </row>
    <row r="3260" spans="1:39" ht="49.5" hidden="1" x14ac:dyDescent="0.25">
      <c r="A3260" s="25" t="s">
        <v>571</v>
      </c>
      <c r="B3260" s="25" t="s">
        <v>1136</v>
      </c>
      <c r="C3260" s="39">
        <v>637206</v>
      </c>
      <c r="D3260" s="25" t="s">
        <v>5303</v>
      </c>
      <c r="E3260" s="25" t="s">
        <v>171</v>
      </c>
      <c r="F3260" s="25" t="s">
        <v>248</v>
      </c>
      <c r="G3260" s="17"/>
      <c r="H3260" s="17"/>
      <c r="I3260" s="17"/>
      <c r="J3260" s="25" t="s">
        <v>3564</v>
      </c>
      <c r="K3260" s="25" t="s">
        <v>65</v>
      </c>
      <c r="L3260" s="25" t="s">
        <v>573</v>
      </c>
      <c r="M3260" s="25" t="s">
        <v>582</v>
      </c>
      <c r="N3260" s="26">
        <v>145541.79999999999</v>
      </c>
      <c r="O3260" s="26">
        <v>139684.06</v>
      </c>
      <c r="P3260" s="27">
        <v>-5857.7399999999907</v>
      </c>
      <c r="Q3260" s="28">
        <v>-4.0247818839673488E-2</v>
      </c>
      <c r="R3260" s="29">
        <v>34000.86</v>
      </c>
      <c r="S3260" s="29">
        <v>31221.17</v>
      </c>
      <c r="T3260" s="30">
        <v>-2779.6900000000023</v>
      </c>
      <c r="U3260" s="31">
        <v>-8.1753520352132333E-2</v>
      </c>
      <c r="V3260" s="26">
        <v>5185.26</v>
      </c>
      <c r="W3260" s="26">
        <v>2784.89</v>
      </c>
      <c r="X3260" s="27">
        <v>-2400.3700000000003</v>
      </c>
      <c r="Y3260" s="28">
        <v>-0.46292182069944426</v>
      </c>
      <c r="Z3260" s="29">
        <v>3073.68</v>
      </c>
      <c r="AA3260" s="29">
        <v>2396</v>
      </c>
      <c r="AB3260" s="30">
        <v>-677.67999999999984</v>
      </c>
      <c r="AC3260" s="32">
        <v>-0.22047838421696464</v>
      </c>
      <c r="AD3260" s="26">
        <v>103282</v>
      </c>
      <c r="AE3260" s="26">
        <v>103282</v>
      </c>
      <c r="AF3260" s="27">
        <v>0</v>
      </c>
      <c r="AG3260" s="33">
        <v>0</v>
      </c>
      <c r="AH3260" s="34">
        <v>167.08</v>
      </c>
      <c r="AI3260" s="34">
        <v>119.5</v>
      </c>
      <c r="AJ3260" s="34">
        <v>-47.580000000000013</v>
      </c>
      <c r="AK3260" s="32">
        <v>-0.28477376107254015</v>
      </c>
      <c r="AL3260" s="35">
        <v>44841.041666666664</v>
      </c>
      <c r="AM3260" s="16"/>
    </row>
    <row r="3261" spans="1:39" ht="82.5" hidden="1" x14ac:dyDescent="0.25">
      <c r="A3261" s="25" t="s">
        <v>571</v>
      </c>
      <c r="B3261" s="25" t="s">
        <v>51</v>
      </c>
      <c r="C3261" s="39">
        <v>637282</v>
      </c>
      <c r="D3261" s="25" t="s">
        <v>579</v>
      </c>
      <c r="E3261" s="25" t="s">
        <v>53</v>
      </c>
      <c r="F3261" s="25" t="s">
        <v>54</v>
      </c>
      <c r="G3261" s="25" t="s">
        <v>75</v>
      </c>
      <c r="H3261" s="25" t="s">
        <v>56</v>
      </c>
      <c r="I3261" s="25" t="s">
        <v>56</v>
      </c>
      <c r="J3261" s="25" t="s">
        <v>64</v>
      </c>
      <c r="K3261" s="25" t="s">
        <v>65</v>
      </c>
      <c r="L3261" s="25" t="s">
        <v>66</v>
      </c>
      <c r="M3261" s="25" t="s">
        <v>574</v>
      </c>
      <c r="N3261" s="26">
        <v>16977.34</v>
      </c>
      <c r="O3261" s="26">
        <v>7507.92</v>
      </c>
      <c r="P3261" s="27">
        <v>-9469.42</v>
      </c>
      <c r="Q3261" s="28">
        <v>-0.55776817805380585</v>
      </c>
      <c r="R3261" s="29">
        <v>4180.42</v>
      </c>
      <c r="S3261" s="29">
        <v>3202.92</v>
      </c>
      <c r="T3261" s="30">
        <v>-977.5</v>
      </c>
      <c r="U3261" s="31">
        <v>-0.23382817994364202</v>
      </c>
      <c r="V3261" s="26">
        <v>884.89</v>
      </c>
      <c r="W3261" s="26">
        <v>0</v>
      </c>
      <c r="X3261" s="27">
        <v>-884.89</v>
      </c>
      <c r="Y3261" s="28">
        <v>-1</v>
      </c>
      <c r="Z3261" s="29">
        <v>474.83</v>
      </c>
      <c r="AA3261" s="29">
        <v>615</v>
      </c>
      <c r="AB3261" s="30">
        <v>140.17000000000002</v>
      </c>
      <c r="AC3261" s="32">
        <v>0.29520038750710786</v>
      </c>
      <c r="AD3261" s="26">
        <v>11437.2</v>
      </c>
      <c r="AE3261" s="26">
        <v>3690</v>
      </c>
      <c r="AF3261" s="27">
        <v>-7747.2000000000007</v>
      </c>
      <c r="AG3261" s="33">
        <v>-0.67736858671702871</v>
      </c>
      <c r="AH3261" s="34">
        <v>21.18</v>
      </c>
      <c r="AI3261" s="34">
        <v>18</v>
      </c>
      <c r="AJ3261" s="34">
        <v>-3.1799999999999997</v>
      </c>
      <c r="AK3261" s="32">
        <v>-0.15014164305949007</v>
      </c>
      <c r="AL3261" s="35">
        <v>44272.041666666664</v>
      </c>
      <c r="AM3261" s="16"/>
    </row>
    <row r="3262" spans="1:39" ht="24.75" hidden="1" x14ac:dyDescent="0.25">
      <c r="A3262" s="25" t="s">
        <v>571</v>
      </c>
      <c r="B3262" s="25" t="s">
        <v>51</v>
      </c>
      <c r="C3262" s="39">
        <v>637321</v>
      </c>
      <c r="D3262" s="25" t="s">
        <v>668</v>
      </c>
      <c r="E3262" s="25" t="s">
        <v>53</v>
      </c>
      <c r="F3262" s="25" t="s">
        <v>54</v>
      </c>
      <c r="G3262" s="25" t="s">
        <v>75</v>
      </c>
      <c r="H3262" s="25" t="s">
        <v>56</v>
      </c>
      <c r="I3262" s="25" t="s">
        <v>56</v>
      </c>
      <c r="J3262" s="25" t="s">
        <v>586</v>
      </c>
      <c r="K3262" s="25" t="s">
        <v>65</v>
      </c>
      <c r="L3262" s="25" t="s">
        <v>589</v>
      </c>
      <c r="M3262" s="25" t="s">
        <v>582</v>
      </c>
      <c r="N3262" s="26">
        <v>40521.449999999997</v>
      </c>
      <c r="O3262" s="26">
        <v>26674.94</v>
      </c>
      <c r="P3262" s="27">
        <v>-13846.509999999998</v>
      </c>
      <c r="Q3262" s="28">
        <v>-0.34170815703781576</v>
      </c>
      <c r="R3262" s="29">
        <v>19147.73</v>
      </c>
      <c r="S3262" s="29">
        <v>11381.56</v>
      </c>
      <c r="T3262" s="30">
        <v>-7766.17</v>
      </c>
      <c r="U3262" s="31">
        <v>-0.40559220335778706</v>
      </c>
      <c r="V3262" s="26">
        <v>11976.65</v>
      </c>
      <c r="W3262" s="26">
        <v>9865.89</v>
      </c>
      <c r="X3262" s="27">
        <v>-2110.7600000000002</v>
      </c>
      <c r="Y3262" s="28">
        <v>-0.17623959955413243</v>
      </c>
      <c r="Z3262" s="29">
        <v>3168.49</v>
      </c>
      <c r="AA3262" s="29">
        <v>2014.1</v>
      </c>
      <c r="AB3262" s="30">
        <v>-1154.3899999999999</v>
      </c>
      <c r="AC3262" s="32">
        <v>-0.36433443059627768</v>
      </c>
      <c r="AD3262" s="26">
        <v>6228.58</v>
      </c>
      <c r="AE3262" s="26">
        <v>3413.39</v>
      </c>
      <c r="AF3262" s="27">
        <v>-2815.19</v>
      </c>
      <c r="AG3262" s="33">
        <v>-0.45197942388152679</v>
      </c>
      <c r="AH3262" s="34">
        <v>223</v>
      </c>
      <c r="AI3262" s="34">
        <v>90</v>
      </c>
      <c r="AJ3262" s="34">
        <v>-133</v>
      </c>
      <c r="AK3262" s="32">
        <v>-0.5964125560538116</v>
      </c>
      <c r="AL3262" s="35">
        <v>44342.041666666664</v>
      </c>
      <c r="AM3262" s="16"/>
    </row>
    <row r="3263" spans="1:39" ht="66" hidden="1" x14ac:dyDescent="0.25">
      <c r="A3263" s="25" t="s">
        <v>571</v>
      </c>
      <c r="B3263" s="25" t="s">
        <v>51</v>
      </c>
      <c r="C3263" s="39">
        <v>637324</v>
      </c>
      <c r="D3263" s="25" t="s">
        <v>669</v>
      </c>
      <c r="E3263" s="25" t="s">
        <v>53</v>
      </c>
      <c r="F3263" s="25" t="s">
        <v>54</v>
      </c>
      <c r="G3263" s="25" t="s">
        <v>83</v>
      </c>
      <c r="H3263" s="25" t="s">
        <v>75</v>
      </c>
      <c r="I3263" s="25" t="s">
        <v>56</v>
      </c>
      <c r="J3263" s="25" t="s">
        <v>70</v>
      </c>
      <c r="K3263" s="25" t="s">
        <v>65</v>
      </c>
      <c r="L3263" s="25" t="s">
        <v>77</v>
      </c>
      <c r="M3263" s="25" t="s">
        <v>582</v>
      </c>
      <c r="N3263" s="26">
        <v>67756.800000000003</v>
      </c>
      <c r="O3263" s="26">
        <v>54695.41</v>
      </c>
      <c r="P3263" s="27">
        <v>-13061.39</v>
      </c>
      <c r="Q3263" s="28">
        <v>-0.19276869627845469</v>
      </c>
      <c r="R3263" s="29">
        <v>15197.73</v>
      </c>
      <c r="S3263" s="29">
        <v>10937.54</v>
      </c>
      <c r="T3263" s="30">
        <v>-4260.1899999999987</v>
      </c>
      <c r="U3263" s="31">
        <v>-0.28031752110348052</v>
      </c>
      <c r="V3263" s="26">
        <v>45494.77</v>
      </c>
      <c r="W3263" s="26">
        <v>36641.61</v>
      </c>
      <c r="X3263" s="27">
        <v>-8853.1599999999962</v>
      </c>
      <c r="Y3263" s="28">
        <v>-0.19459731305378611</v>
      </c>
      <c r="Z3263" s="29">
        <v>1563.86</v>
      </c>
      <c r="AA3263" s="29">
        <v>805</v>
      </c>
      <c r="AB3263" s="30">
        <v>-758.8599999999999</v>
      </c>
      <c r="AC3263" s="32">
        <v>-0.48524804010589179</v>
      </c>
      <c r="AD3263" s="26">
        <v>5500.44</v>
      </c>
      <c r="AE3263" s="26">
        <v>6311.26</v>
      </c>
      <c r="AF3263" s="27">
        <v>810.82000000000062</v>
      </c>
      <c r="AG3263" s="33">
        <v>0.14741002537978792</v>
      </c>
      <c r="AH3263" s="34">
        <v>162.25</v>
      </c>
      <c r="AI3263" s="34">
        <v>57</v>
      </c>
      <c r="AJ3263" s="34">
        <v>-105.25</v>
      </c>
      <c r="AK3263" s="32">
        <v>-0.64869029275808932</v>
      </c>
      <c r="AL3263" s="35">
        <v>44511.041666666664</v>
      </c>
      <c r="AM3263" s="16"/>
    </row>
    <row r="3264" spans="1:39" ht="66" hidden="1" x14ac:dyDescent="0.25">
      <c r="A3264" s="25" t="s">
        <v>571</v>
      </c>
      <c r="B3264" s="25" t="s">
        <v>1043</v>
      </c>
      <c r="C3264" s="39">
        <v>637354</v>
      </c>
      <c r="D3264" s="25" t="s">
        <v>3496</v>
      </c>
      <c r="E3264" s="25" t="s">
        <v>53</v>
      </c>
      <c r="F3264" s="25" t="s">
        <v>54</v>
      </c>
      <c r="G3264" s="25" t="s">
        <v>75</v>
      </c>
      <c r="H3264" s="25" t="s">
        <v>74</v>
      </c>
      <c r="I3264" s="17"/>
      <c r="J3264" s="25" t="s">
        <v>85</v>
      </c>
      <c r="K3264" s="25" t="s">
        <v>65</v>
      </c>
      <c r="L3264" s="25" t="s">
        <v>1045</v>
      </c>
      <c r="M3264" s="25" t="s">
        <v>574</v>
      </c>
      <c r="N3264" s="26">
        <v>43127.24</v>
      </c>
      <c r="O3264" s="26">
        <v>20845.66</v>
      </c>
      <c r="P3264" s="27">
        <v>-22281.579999999998</v>
      </c>
      <c r="Q3264" s="28">
        <v>-0.51664748312203612</v>
      </c>
      <c r="R3264" s="29">
        <v>15392.8</v>
      </c>
      <c r="S3264" s="29">
        <v>11044.64</v>
      </c>
      <c r="T3264" s="30">
        <v>-4348.16</v>
      </c>
      <c r="U3264" s="31">
        <v>-0.28248012057585364</v>
      </c>
      <c r="V3264" s="26">
        <v>6190.48</v>
      </c>
      <c r="W3264" s="26">
        <v>2547.83</v>
      </c>
      <c r="X3264" s="27">
        <v>-3642.6499999999996</v>
      </c>
      <c r="Y3264" s="28">
        <v>-0.58842771481371392</v>
      </c>
      <c r="Z3264" s="29">
        <v>2673.12</v>
      </c>
      <c r="AA3264" s="29">
        <v>1650</v>
      </c>
      <c r="AB3264" s="30">
        <v>-1023.1199999999999</v>
      </c>
      <c r="AC3264" s="32">
        <v>-0.38274376010055661</v>
      </c>
      <c r="AD3264" s="26">
        <v>18870.84</v>
      </c>
      <c r="AE3264" s="26">
        <v>5603.19</v>
      </c>
      <c r="AF3264" s="27">
        <v>-13267.650000000001</v>
      </c>
      <c r="AG3264" s="33">
        <v>-0.70307681057123061</v>
      </c>
      <c r="AH3264" s="34">
        <v>105.03999999999999</v>
      </c>
      <c r="AI3264" s="34">
        <v>97</v>
      </c>
      <c r="AJ3264" s="34">
        <v>-8.039999999999992</v>
      </c>
      <c r="AK3264" s="32">
        <v>-7.6542269611576466E-2</v>
      </c>
      <c r="AL3264" s="35">
        <v>44159.041666666664</v>
      </c>
      <c r="AM3264" s="16"/>
    </row>
    <row r="3265" spans="1:39" ht="49.5" hidden="1" x14ac:dyDescent="0.25">
      <c r="A3265" s="25" t="s">
        <v>571</v>
      </c>
      <c r="B3265" s="25" t="s">
        <v>51</v>
      </c>
      <c r="C3265" s="39">
        <v>637455</v>
      </c>
      <c r="D3265" s="25" t="s">
        <v>666</v>
      </c>
      <c r="E3265" s="25" t="s">
        <v>53</v>
      </c>
      <c r="F3265" s="25" t="s">
        <v>54</v>
      </c>
      <c r="G3265" s="25" t="s">
        <v>79</v>
      </c>
      <c r="H3265" s="25" t="s">
        <v>56</v>
      </c>
      <c r="I3265" s="25" t="s">
        <v>56</v>
      </c>
      <c r="J3265" s="25" t="s">
        <v>586</v>
      </c>
      <c r="K3265" s="25" t="s">
        <v>65</v>
      </c>
      <c r="L3265" s="25" t="s">
        <v>587</v>
      </c>
      <c r="M3265" s="25" t="s">
        <v>582</v>
      </c>
      <c r="N3265" s="26">
        <v>77027.38</v>
      </c>
      <c r="O3265" s="26">
        <v>69102.45</v>
      </c>
      <c r="P3265" s="27">
        <v>-7924.9300000000076</v>
      </c>
      <c r="Q3265" s="28">
        <v>-0.10288458467625418</v>
      </c>
      <c r="R3265" s="29">
        <v>23928.48</v>
      </c>
      <c r="S3265" s="29">
        <v>22568.74</v>
      </c>
      <c r="T3265" s="30">
        <v>-1359.739999999998</v>
      </c>
      <c r="U3265" s="31">
        <v>-5.6825172346927091E-2</v>
      </c>
      <c r="V3265" s="26">
        <v>36441.03</v>
      </c>
      <c r="W3265" s="26">
        <v>31356</v>
      </c>
      <c r="X3265" s="27">
        <v>-5085.0299999999988</v>
      </c>
      <c r="Y3265" s="28">
        <v>-0.13954133568672453</v>
      </c>
      <c r="Z3265" s="29">
        <v>3484.03</v>
      </c>
      <c r="AA3265" s="29">
        <v>4274.24</v>
      </c>
      <c r="AB3265" s="30">
        <v>790.20999999999958</v>
      </c>
      <c r="AC3265" s="32">
        <v>0.22680918361782176</v>
      </c>
      <c r="AD3265" s="26">
        <v>13173.84</v>
      </c>
      <c r="AE3265" s="26">
        <v>10903.47</v>
      </c>
      <c r="AF3265" s="27">
        <v>-2270.3700000000008</v>
      </c>
      <c r="AG3265" s="33">
        <v>-0.17233927237616373</v>
      </c>
      <c r="AH3265" s="34">
        <v>167.53</v>
      </c>
      <c r="AI3265" s="34">
        <v>197</v>
      </c>
      <c r="AJ3265" s="34">
        <v>29.47</v>
      </c>
      <c r="AK3265" s="32">
        <v>0.17590879245508267</v>
      </c>
      <c r="AL3265" s="35">
        <v>44511.041666666664</v>
      </c>
      <c r="AM3265" s="16"/>
    </row>
    <row r="3266" spans="1:39" ht="41.25" hidden="1" x14ac:dyDescent="0.25">
      <c r="A3266" s="25" t="s">
        <v>571</v>
      </c>
      <c r="B3266" s="25" t="s">
        <v>1043</v>
      </c>
      <c r="C3266" s="39">
        <v>637456</v>
      </c>
      <c r="D3266" s="25" t="s">
        <v>3494</v>
      </c>
      <c r="E3266" s="25" t="s">
        <v>53</v>
      </c>
      <c r="F3266" s="25" t="s">
        <v>54</v>
      </c>
      <c r="G3266" s="25" t="s">
        <v>75</v>
      </c>
      <c r="H3266" s="25" t="s">
        <v>56</v>
      </c>
      <c r="I3266" s="25" t="s">
        <v>56</v>
      </c>
      <c r="J3266" s="25" t="s">
        <v>85</v>
      </c>
      <c r="K3266" s="25" t="s">
        <v>65</v>
      </c>
      <c r="L3266" s="25" t="s">
        <v>1045</v>
      </c>
      <c r="M3266" s="25" t="s">
        <v>574</v>
      </c>
      <c r="N3266" s="26">
        <v>10742.04</v>
      </c>
      <c r="O3266" s="26">
        <v>9016.6</v>
      </c>
      <c r="P3266" s="27">
        <v>-1725.4400000000005</v>
      </c>
      <c r="Q3266" s="28">
        <v>-0.16062498370886724</v>
      </c>
      <c r="R3266" s="29">
        <v>5027.66</v>
      </c>
      <c r="S3266" s="29">
        <v>4584.1000000000004</v>
      </c>
      <c r="T3266" s="30">
        <v>-443.55999999999949</v>
      </c>
      <c r="U3266" s="31">
        <v>-8.8223945135510254E-2</v>
      </c>
      <c r="V3266" s="26">
        <v>912.58</v>
      </c>
      <c r="W3266" s="26">
        <v>869.81</v>
      </c>
      <c r="X3266" s="27">
        <v>-42.770000000000095</v>
      </c>
      <c r="Y3266" s="28">
        <v>-4.686712397817188E-2</v>
      </c>
      <c r="Z3266" s="29">
        <v>265.8</v>
      </c>
      <c r="AA3266" s="29">
        <v>606</v>
      </c>
      <c r="AB3266" s="30">
        <v>340.2</v>
      </c>
      <c r="AC3266" s="32">
        <v>1.2799097065462752</v>
      </c>
      <c r="AD3266" s="26">
        <v>4536</v>
      </c>
      <c r="AE3266" s="26">
        <v>2956.69</v>
      </c>
      <c r="AF3266" s="27">
        <v>-1579.31</v>
      </c>
      <c r="AG3266" s="33">
        <v>-0.34817239858906524</v>
      </c>
      <c r="AH3266" s="34">
        <v>17.399999999999999</v>
      </c>
      <c r="AI3266" s="34">
        <v>14</v>
      </c>
      <c r="AJ3266" s="34">
        <v>-3.3999999999999986</v>
      </c>
      <c r="AK3266" s="32">
        <v>-0.19540229885057464</v>
      </c>
      <c r="AL3266" s="35">
        <v>44175.041666666664</v>
      </c>
      <c r="AM3266" s="16"/>
    </row>
    <row r="3267" spans="1:39" ht="66" hidden="1" x14ac:dyDescent="0.25">
      <c r="A3267" s="25" t="s">
        <v>571</v>
      </c>
      <c r="B3267" s="25" t="s">
        <v>1043</v>
      </c>
      <c r="C3267" s="39">
        <v>637463</v>
      </c>
      <c r="D3267" s="25" t="s">
        <v>3495</v>
      </c>
      <c r="E3267" s="25" t="s">
        <v>53</v>
      </c>
      <c r="F3267" s="25" t="s">
        <v>63</v>
      </c>
      <c r="G3267" s="25" t="s">
        <v>56</v>
      </c>
      <c r="H3267" s="17"/>
      <c r="I3267" s="17"/>
      <c r="J3267" s="25" t="s">
        <v>586</v>
      </c>
      <c r="K3267" s="25" t="s">
        <v>65</v>
      </c>
      <c r="L3267" s="25" t="s">
        <v>1045</v>
      </c>
      <c r="M3267" s="25" t="s">
        <v>107</v>
      </c>
      <c r="N3267" s="26">
        <v>0</v>
      </c>
      <c r="O3267" s="26">
        <v>0</v>
      </c>
      <c r="P3267" s="27">
        <v>0</v>
      </c>
      <c r="Q3267" s="18"/>
      <c r="R3267" s="29">
        <v>0</v>
      </c>
      <c r="S3267" s="29">
        <v>0</v>
      </c>
      <c r="T3267" s="30">
        <v>0</v>
      </c>
      <c r="U3267" s="19"/>
      <c r="V3267" s="26">
        <v>0</v>
      </c>
      <c r="W3267" s="26">
        <v>0</v>
      </c>
      <c r="X3267" s="27">
        <v>0</v>
      </c>
      <c r="Y3267" s="18"/>
      <c r="Z3267" s="29">
        <v>0</v>
      </c>
      <c r="AA3267" s="29">
        <v>0</v>
      </c>
      <c r="AB3267" s="30">
        <v>0</v>
      </c>
      <c r="AC3267" s="19"/>
      <c r="AD3267" s="26">
        <v>0</v>
      </c>
      <c r="AE3267" s="26">
        <v>0</v>
      </c>
      <c r="AF3267" s="27">
        <v>0</v>
      </c>
      <c r="AG3267" s="18"/>
      <c r="AH3267" s="34">
        <v>0</v>
      </c>
      <c r="AI3267" s="34">
        <v>0</v>
      </c>
      <c r="AJ3267" s="34">
        <v>0</v>
      </c>
      <c r="AK3267" s="19"/>
      <c r="AL3267" s="35">
        <v>44119.041666666664</v>
      </c>
      <c r="AM3267" s="16"/>
    </row>
    <row r="3268" spans="1:39" ht="49.5" hidden="1" x14ac:dyDescent="0.25">
      <c r="A3268" s="25" t="s">
        <v>571</v>
      </c>
      <c r="B3268" s="25" t="s">
        <v>1136</v>
      </c>
      <c r="C3268" s="39">
        <v>637508</v>
      </c>
      <c r="D3268" s="25" t="s">
        <v>3085</v>
      </c>
      <c r="E3268" s="25" t="s">
        <v>53</v>
      </c>
      <c r="F3268" s="25" t="s">
        <v>54</v>
      </c>
      <c r="G3268" s="25" t="s">
        <v>69</v>
      </c>
      <c r="H3268" s="25" t="s">
        <v>56</v>
      </c>
      <c r="I3268" s="25" t="s">
        <v>56</v>
      </c>
      <c r="J3268" s="25" t="s">
        <v>70</v>
      </c>
      <c r="K3268" s="25" t="s">
        <v>65</v>
      </c>
      <c r="L3268" s="25" t="s">
        <v>71</v>
      </c>
      <c r="M3268" s="25" t="s">
        <v>582</v>
      </c>
      <c r="N3268" s="26">
        <v>66901.8</v>
      </c>
      <c r="O3268" s="26">
        <v>82367.490000000005</v>
      </c>
      <c r="P3268" s="27">
        <v>15465.690000000002</v>
      </c>
      <c r="Q3268" s="28">
        <v>0.23117001336286919</v>
      </c>
      <c r="R3268" s="29">
        <v>26719.79</v>
      </c>
      <c r="S3268" s="29">
        <v>20127.14</v>
      </c>
      <c r="T3268" s="30">
        <v>-6592.6500000000015</v>
      </c>
      <c r="U3268" s="31">
        <v>-0.24673285231657888</v>
      </c>
      <c r="V3268" s="26">
        <v>41708.15</v>
      </c>
      <c r="W3268" s="26">
        <v>33311.64</v>
      </c>
      <c r="X3268" s="27">
        <v>-8396.510000000002</v>
      </c>
      <c r="Y3268" s="28">
        <v>-0.20131580997958437</v>
      </c>
      <c r="Z3268" s="29">
        <v>3813.86</v>
      </c>
      <c r="AA3268" s="29">
        <v>3075.28</v>
      </c>
      <c r="AB3268" s="30">
        <v>-738.57999999999993</v>
      </c>
      <c r="AC3268" s="32">
        <v>-0.19365682012449326</v>
      </c>
      <c r="AD3268" s="26">
        <v>17010</v>
      </c>
      <c r="AE3268" s="26">
        <v>25853.43</v>
      </c>
      <c r="AF3268" s="27">
        <v>8843.43</v>
      </c>
      <c r="AG3268" s="33">
        <v>0.51989594356261026</v>
      </c>
      <c r="AH3268" s="34">
        <v>172.14</v>
      </c>
      <c r="AI3268" s="34">
        <v>154</v>
      </c>
      <c r="AJ3268" s="34">
        <v>-18.139999999999986</v>
      </c>
      <c r="AK3268" s="32">
        <v>-0.10537934239572434</v>
      </c>
      <c r="AL3268" s="35">
        <v>44603.041666666664</v>
      </c>
      <c r="AM3268" s="16"/>
    </row>
    <row r="3269" spans="1:39" ht="74.25" hidden="1" x14ac:dyDescent="0.25">
      <c r="A3269" s="25" t="s">
        <v>571</v>
      </c>
      <c r="B3269" s="25" t="s">
        <v>1043</v>
      </c>
      <c r="C3269" s="39">
        <v>637509</v>
      </c>
      <c r="D3269" s="25" t="s">
        <v>3084</v>
      </c>
      <c r="E3269" s="25" t="s">
        <v>53</v>
      </c>
      <c r="F3269" s="25" t="s">
        <v>54</v>
      </c>
      <c r="G3269" s="25" t="s">
        <v>75</v>
      </c>
      <c r="H3269" s="25" t="s">
        <v>56</v>
      </c>
      <c r="I3269" s="25" t="s">
        <v>56</v>
      </c>
      <c r="J3269" s="25" t="s">
        <v>576</v>
      </c>
      <c r="K3269" s="25" t="s">
        <v>65</v>
      </c>
      <c r="L3269" s="25" t="s">
        <v>1045</v>
      </c>
      <c r="M3269" s="25" t="s">
        <v>613</v>
      </c>
      <c r="N3269" s="26">
        <v>56705.54</v>
      </c>
      <c r="O3269" s="26">
        <v>51198.87</v>
      </c>
      <c r="P3269" s="27">
        <v>-5506.6699999999983</v>
      </c>
      <c r="Q3269" s="28">
        <v>-9.710991201212435E-2</v>
      </c>
      <c r="R3269" s="29">
        <v>7812.15</v>
      </c>
      <c r="S3269" s="29">
        <v>9011.2000000000007</v>
      </c>
      <c r="T3269" s="30">
        <v>1199.0500000000011</v>
      </c>
      <c r="U3269" s="31">
        <v>0.15348527614037125</v>
      </c>
      <c r="V3269" s="26">
        <v>2032.46</v>
      </c>
      <c r="W3269" s="26">
        <v>1595.34</v>
      </c>
      <c r="X3269" s="27">
        <v>-437.12000000000012</v>
      </c>
      <c r="Y3269" s="28">
        <v>-0.21506942326048242</v>
      </c>
      <c r="Z3269" s="29">
        <v>485.73</v>
      </c>
      <c r="AA3269" s="29">
        <v>339.47</v>
      </c>
      <c r="AB3269" s="30">
        <v>-146.26</v>
      </c>
      <c r="AC3269" s="32">
        <v>-0.30111378749511042</v>
      </c>
      <c r="AD3269" s="26">
        <v>46375.199999999997</v>
      </c>
      <c r="AE3269" s="26">
        <v>40252.86</v>
      </c>
      <c r="AF3269" s="27">
        <v>-6122.3399999999965</v>
      </c>
      <c r="AG3269" s="33">
        <v>-0.13201754385964906</v>
      </c>
      <c r="AH3269" s="34">
        <v>36.56</v>
      </c>
      <c r="AI3269" s="34">
        <v>26</v>
      </c>
      <c r="AJ3269" s="34">
        <v>-10.560000000000002</v>
      </c>
      <c r="AK3269" s="32">
        <v>-0.28884026258205692</v>
      </c>
      <c r="AL3269" s="35">
        <v>44137.041666666664</v>
      </c>
      <c r="AM3269" s="16"/>
    </row>
    <row r="3270" spans="1:39" ht="49.5" hidden="1" x14ac:dyDescent="0.25">
      <c r="A3270" s="25" t="s">
        <v>571</v>
      </c>
      <c r="B3270" s="25" t="s">
        <v>51</v>
      </c>
      <c r="C3270" s="39">
        <v>637524</v>
      </c>
      <c r="D3270" s="25" t="s">
        <v>667</v>
      </c>
      <c r="E3270" s="25" t="s">
        <v>53</v>
      </c>
      <c r="F3270" s="25" t="s">
        <v>54</v>
      </c>
      <c r="G3270" s="25" t="s">
        <v>83</v>
      </c>
      <c r="H3270" s="25" t="s">
        <v>74</v>
      </c>
      <c r="I3270" s="25" t="s">
        <v>56</v>
      </c>
      <c r="J3270" s="25" t="s">
        <v>586</v>
      </c>
      <c r="K3270" s="25" t="s">
        <v>65</v>
      </c>
      <c r="L3270" s="25" t="s">
        <v>587</v>
      </c>
      <c r="M3270" s="25" t="s">
        <v>582</v>
      </c>
      <c r="N3270" s="26">
        <v>105494.27</v>
      </c>
      <c r="O3270" s="26">
        <v>96143.92</v>
      </c>
      <c r="P3270" s="27">
        <v>-9350.3500000000058</v>
      </c>
      <c r="Q3270" s="28">
        <v>-8.8633723897989958E-2</v>
      </c>
      <c r="R3270" s="29">
        <v>19953.75</v>
      </c>
      <c r="S3270" s="29">
        <v>19801.77</v>
      </c>
      <c r="T3270" s="30">
        <v>-151.97999999999956</v>
      </c>
      <c r="U3270" s="31">
        <v>-7.6166134185303297E-3</v>
      </c>
      <c r="V3270" s="26">
        <v>45895.43</v>
      </c>
      <c r="W3270" s="26">
        <v>36514.58</v>
      </c>
      <c r="X3270" s="27">
        <v>-9380.8499999999985</v>
      </c>
      <c r="Y3270" s="28">
        <v>-0.20439616754870799</v>
      </c>
      <c r="Z3270" s="29">
        <v>2595.09</v>
      </c>
      <c r="AA3270" s="29">
        <v>3255</v>
      </c>
      <c r="AB3270" s="30">
        <v>659.90999999999985</v>
      </c>
      <c r="AC3270" s="32">
        <v>0.25429175866732939</v>
      </c>
      <c r="AD3270" s="26">
        <v>59400</v>
      </c>
      <c r="AE3270" s="26">
        <v>36572.57</v>
      </c>
      <c r="AF3270" s="27">
        <v>-22827.43</v>
      </c>
      <c r="AG3270" s="33">
        <v>-0.38430016835016834</v>
      </c>
      <c r="AH3270" s="34">
        <v>131.01</v>
      </c>
      <c r="AI3270" s="34">
        <v>134</v>
      </c>
      <c r="AJ3270" s="34">
        <v>2.9900000000000091</v>
      </c>
      <c r="AK3270" s="32">
        <v>2.2822685291199216E-2</v>
      </c>
      <c r="AL3270" s="35">
        <v>44454.041666666664</v>
      </c>
      <c r="AM3270" s="16"/>
    </row>
    <row r="3271" spans="1:39" ht="49.5" hidden="1" x14ac:dyDescent="0.25">
      <c r="A3271" s="25" t="s">
        <v>571</v>
      </c>
      <c r="B3271" s="25" t="s">
        <v>1136</v>
      </c>
      <c r="C3271" s="39">
        <v>637531</v>
      </c>
      <c r="D3271" s="25" t="s">
        <v>5746</v>
      </c>
      <c r="E3271" s="25" t="s">
        <v>171</v>
      </c>
      <c r="F3271" s="25" t="s">
        <v>54</v>
      </c>
      <c r="G3271" s="25" t="s">
        <v>874</v>
      </c>
      <c r="H3271" s="25" t="s">
        <v>90</v>
      </c>
      <c r="I3271" s="25" t="s">
        <v>56</v>
      </c>
      <c r="J3271" s="25" t="s">
        <v>1881</v>
      </c>
      <c r="K3271" s="25" t="s">
        <v>65</v>
      </c>
      <c r="L3271" s="25" t="s">
        <v>617</v>
      </c>
      <c r="M3271" s="25" t="s">
        <v>582</v>
      </c>
      <c r="N3271" s="26">
        <v>109448.55</v>
      </c>
      <c r="O3271" s="26">
        <v>136325.39000000001</v>
      </c>
      <c r="P3271" s="27">
        <v>26876.840000000011</v>
      </c>
      <c r="Q3271" s="28">
        <v>0.24556597597684035</v>
      </c>
      <c r="R3271" s="29">
        <v>14973.38</v>
      </c>
      <c r="S3271" s="29">
        <v>19955.53</v>
      </c>
      <c r="T3271" s="30">
        <v>4982.1499999999996</v>
      </c>
      <c r="U3271" s="31">
        <v>0.33273382496136478</v>
      </c>
      <c r="V3271" s="26">
        <v>60899.89</v>
      </c>
      <c r="W3271" s="26">
        <v>79925.31</v>
      </c>
      <c r="X3271" s="27">
        <v>19025.419999999998</v>
      </c>
      <c r="Y3271" s="28">
        <v>0.31240483357194898</v>
      </c>
      <c r="Z3271" s="29">
        <v>1175.28</v>
      </c>
      <c r="AA3271" s="29">
        <v>1689</v>
      </c>
      <c r="AB3271" s="30">
        <v>513.72</v>
      </c>
      <c r="AC3271" s="32">
        <v>0.43710434960179706</v>
      </c>
      <c r="AD3271" s="26">
        <v>32400</v>
      </c>
      <c r="AE3271" s="26">
        <v>34755.550000000003</v>
      </c>
      <c r="AF3271" s="27">
        <v>2355.5500000000029</v>
      </c>
      <c r="AG3271" s="33">
        <v>7.2702160493827245E-2</v>
      </c>
      <c r="AH3271" s="34">
        <v>81.37</v>
      </c>
      <c r="AI3271" s="34">
        <v>158.5</v>
      </c>
      <c r="AJ3271" s="34">
        <v>77.13</v>
      </c>
      <c r="AK3271" s="32">
        <v>0.94789234361558306</v>
      </c>
      <c r="AL3271" s="35">
        <v>44903.041666666664</v>
      </c>
      <c r="AM3271" s="16"/>
    </row>
    <row r="3272" spans="1:39" ht="66" hidden="1" x14ac:dyDescent="0.25">
      <c r="A3272" s="25" t="s">
        <v>571</v>
      </c>
      <c r="B3272" s="25" t="s">
        <v>1043</v>
      </c>
      <c r="C3272" s="39">
        <v>637537</v>
      </c>
      <c r="D3272" s="25" t="s">
        <v>3503</v>
      </c>
      <c r="E3272" s="25" t="s">
        <v>53</v>
      </c>
      <c r="F3272" s="25" t="s">
        <v>54</v>
      </c>
      <c r="G3272" s="25" t="s">
        <v>112</v>
      </c>
      <c r="H3272" s="25" t="s">
        <v>56</v>
      </c>
      <c r="I3272" s="25" t="s">
        <v>56</v>
      </c>
      <c r="J3272" s="25" t="s">
        <v>586</v>
      </c>
      <c r="K3272" s="25" t="s">
        <v>65</v>
      </c>
      <c r="L3272" s="25" t="s">
        <v>1045</v>
      </c>
      <c r="M3272" s="25" t="s">
        <v>67</v>
      </c>
      <c r="N3272" s="26">
        <v>15206.34</v>
      </c>
      <c r="O3272" s="26">
        <v>19620.87</v>
      </c>
      <c r="P3272" s="27">
        <v>4414.5299999999988</v>
      </c>
      <c r="Q3272" s="28">
        <v>0.29030851605317248</v>
      </c>
      <c r="R3272" s="29">
        <v>11303.29</v>
      </c>
      <c r="S3272" s="29">
        <v>11879.49</v>
      </c>
      <c r="T3272" s="30">
        <v>576.19999999999891</v>
      </c>
      <c r="U3272" s="31">
        <v>5.0976308667653299E-2</v>
      </c>
      <c r="V3272" s="26">
        <v>2724.58</v>
      </c>
      <c r="W3272" s="26">
        <v>2530.61</v>
      </c>
      <c r="X3272" s="27">
        <v>-193.9699999999998</v>
      </c>
      <c r="Y3272" s="28">
        <v>-7.1192624184277867E-2</v>
      </c>
      <c r="Z3272" s="29">
        <v>1178.47</v>
      </c>
      <c r="AA3272" s="29">
        <v>2695.6</v>
      </c>
      <c r="AB3272" s="30">
        <v>1517.1299999999999</v>
      </c>
      <c r="AC3272" s="32">
        <v>1.2873726102488818</v>
      </c>
      <c r="AD3272" s="26">
        <v>0</v>
      </c>
      <c r="AE3272" s="26">
        <v>2515.17</v>
      </c>
      <c r="AF3272" s="27">
        <v>2515.17</v>
      </c>
      <c r="AG3272" s="18"/>
      <c r="AH3272" s="34">
        <v>108.15</v>
      </c>
      <c r="AI3272" s="34">
        <v>128</v>
      </c>
      <c r="AJ3272" s="34">
        <v>19.849999999999994</v>
      </c>
      <c r="AK3272" s="32">
        <v>0.18354137771613493</v>
      </c>
      <c r="AL3272" s="35">
        <v>44060.041666666664</v>
      </c>
      <c r="AM3272" s="16"/>
    </row>
    <row r="3273" spans="1:39" ht="66" hidden="1" x14ac:dyDescent="0.25">
      <c r="A3273" s="25" t="s">
        <v>571</v>
      </c>
      <c r="B3273" s="25" t="s">
        <v>1043</v>
      </c>
      <c r="C3273" s="39">
        <v>637554</v>
      </c>
      <c r="D3273" s="25" t="s">
        <v>3504</v>
      </c>
      <c r="E3273" s="25" t="s">
        <v>53</v>
      </c>
      <c r="F3273" s="25" t="s">
        <v>54</v>
      </c>
      <c r="G3273" s="25" t="s">
        <v>75</v>
      </c>
      <c r="H3273" s="25" t="s">
        <v>56</v>
      </c>
      <c r="I3273" s="25" t="s">
        <v>56</v>
      </c>
      <c r="J3273" s="25" t="s">
        <v>85</v>
      </c>
      <c r="K3273" s="25" t="s">
        <v>65</v>
      </c>
      <c r="L3273" s="25" t="s">
        <v>1045</v>
      </c>
      <c r="M3273" s="25" t="s">
        <v>2753</v>
      </c>
      <c r="N3273" s="26">
        <v>25691.42</v>
      </c>
      <c r="O3273" s="26">
        <v>22932.720000000001</v>
      </c>
      <c r="P3273" s="27">
        <v>-2758.6999999999971</v>
      </c>
      <c r="Q3273" s="28">
        <v>-0.10737826091356559</v>
      </c>
      <c r="R3273" s="29">
        <v>9029.66</v>
      </c>
      <c r="S3273" s="29">
        <v>6971.27</v>
      </c>
      <c r="T3273" s="30">
        <v>-2058.3899999999994</v>
      </c>
      <c r="U3273" s="31">
        <v>-0.22795874927738136</v>
      </c>
      <c r="V3273" s="26">
        <v>460.33</v>
      </c>
      <c r="W3273" s="26">
        <v>0</v>
      </c>
      <c r="X3273" s="27">
        <v>-460.33</v>
      </c>
      <c r="Y3273" s="28">
        <v>-1</v>
      </c>
      <c r="Z3273" s="29">
        <v>423.71</v>
      </c>
      <c r="AA3273" s="29">
        <v>1487</v>
      </c>
      <c r="AB3273" s="30">
        <v>1063.29</v>
      </c>
      <c r="AC3273" s="32">
        <v>2.5094758207264403</v>
      </c>
      <c r="AD3273" s="26">
        <v>15777.72</v>
      </c>
      <c r="AE3273" s="26">
        <v>14474.45</v>
      </c>
      <c r="AF3273" s="27">
        <v>-1303.2699999999986</v>
      </c>
      <c r="AG3273" s="33">
        <v>-8.2601922204222078E-2</v>
      </c>
      <c r="AH3273" s="34">
        <v>39.200000000000003</v>
      </c>
      <c r="AI3273" s="34">
        <v>48</v>
      </c>
      <c r="AJ3273" s="34">
        <v>8.7999999999999972</v>
      </c>
      <c r="AK3273" s="32">
        <v>0.22448979591836726</v>
      </c>
      <c r="AL3273" s="35">
        <v>44130.041666666664</v>
      </c>
      <c r="AM3273" s="16"/>
    </row>
    <row r="3274" spans="1:39" ht="49.5" hidden="1" x14ac:dyDescent="0.25">
      <c r="A3274" s="25" t="s">
        <v>571</v>
      </c>
      <c r="B3274" s="25" t="s">
        <v>51</v>
      </c>
      <c r="C3274" s="39">
        <v>637555</v>
      </c>
      <c r="D3274" s="25" t="s">
        <v>677</v>
      </c>
      <c r="E3274" s="25" t="s">
        <v>53</v>
      </c>
      <c r="F3274" s="25" t="s">
        <v>63</v>
      </c>
      <c r="G3274" s="25" t="s">
        <v>56</v>
      </c>
      <c r="H3274" s="17"/>
      <c r="I3274" s="17"/>
      <c r="J3274" s="25" t="s">
        <v>586</v>
      </c>
      <c r="K3274" s="25" t="s">
        <v>65</v>
      </c>
      <c r="L3274" s="25" t="s">
        <v>617</v>
      </c>
      <c r="M3274" s="25" t="s">
        <v>107</v>
      </c>
      <c r="N3274" s="26">
        <v>0</v>
      </c>
      <c r="O3274" s="26">
        <v>0</v>
      </c>
      <c r="P3274" s="27">
        <v>0</v>
      </c>
      <c r="Q3274" s="18"/>
      <c r="R3274" s="29">
        <v>0</v>
      </c>
      <c r="S3274" s="29">
        <v>0</v>
      </c>
      <c r="T3274" s="30">
        <v>0</v>
      </c>
      <c r="U3274" s="19"/>
      <c r="V3274" s="26">
        <v>0</v>
      </c>
      <c r="W3274" s="26">
        <v>0</v>
      </c>
      <c r="X3274" s="27">
        <v>0</v>
      </c>
      <c r="Y3274" s="18"/>
      <c r="Z3274" s="29">
        <v>0</v>
      </c>
      <c r="AA3274" s="29">
        <v>0</v>
      </c>
      <c r="AB3274" s="30">
        <v>0</v>
      </c>
      <c r="AC3274" s="19"/>
      <c r="AD3274" s="26">
        <v>0</v>
      </c>
      <c r="AE3274" s="26">
        <v>0</v>
      </c>
      <c r="AF3274" s="27">
        <v>0</v>
      </c>
      <c r="AG3274" s="18"/>
      <c r="AH3274" s="34">
        <v>0</v>
      </c>
      <c r="AI3274" s="34">
        <v>0</v>
      </c>
      <c r="AJ3274" s="34">
        <v>0</v>
      </c>
      <c r="AK3274" s="19"/>
      <c r="AL3274" s="35">
        <v>44259.041666666664</v>
      </c>
      <c r="AM3274" s="16"/>
    </row>
    <row r="3275" spans="1:39" ht="49.5" hidden="1" x14ac:dyDescent="0.25">
      <c r="A3275" s="25" t="s">
        <v>571</v>
      </c>
      <c r="B3275" s="25" t="s">
        <v>51</v>
      </c>
      <c r="C3275" s="39">
        <v>637556</v>
      </c>
      <c r="D3275" s="25" t="s">
        <v>676</v>
      </c>
      <c r="E3275" s="25" t="s">
        <v>53</v>
      </c>
      <c r="F3275" s="25" t="s">
        <v>54</v>
      </c>
      <c r="G3275" s="25" t="s">
        <v>56</v>
      </c>
      <c r="H3275" s="25" t="s">
        <v>56</v>
      </c>
      <c r="I3275" s="25" t="s">
        <v>56</v>
      </c>
      <c r="J3275" s="25" t="s">
        <v>586</v>
      </c>
      <c r="K3275" s="25" t="s">
        <v>65</v>
      </c>
      <c r="L3275" s="25" t="s">
        <v>589</v>
      </c>
      <c r="M3275" s="25" t="s">
        <v>582</v>
      </c>
      <c r="N3275" s="26">
        <v>84033.39</v>
      </c>
      <c r="O3275" s="26">
        <v>76246.259999999995</v>
      </c>
      <c r="P3275" s="27">
        <v>-7787.1300000000047</v>
      </c>
      <c r="Q3275" s="28">
        <v>-9.2667093401801418E-2</v>
      </c>
      <c r="R3275" s="29">
        <v>16571.23</v>
      </c>
      <c r="S3275" s="29">
        <v>11105.97</v>
      </c>
      <c r="T3275" s="30">
        <v>-5465.26</v>
      </c>
      <c r="U3275" s="31">
        <v>-0.32980412437700762</v>
      </c>
      <c r="V3275" s="26">
        <v>60719.05</v>
      </c>
      <c r="W3275" s="26">
        <v>58763.22</v>
      </c>
      <c r="X3275" s="27">
        <v>-1955.8300000000017</v>
      </c>
      <c r="Y3275" s="28">
        <v>-3.2211142960899448E-2</v>
      </c>
      <c r="Z3275" s="29">
        <v>1909.25</v>
      </c>
      <c r="AA3275" s="29">
        <v>2442.79</v>
      </c>
      <c r="AB3275" s="30">
        <v>533.54</v>
      </c>
      <c r="AC3275" s="32">
        <v>0.27945004582951422</v>
      </c>
      <c r="AD3275" s="26">
        <v>4833.8599999999997</v>
      </c>
      <c r="AE3275" s="26">
        <v>3934.28</v>
      </c>
      <c r="AF3275" s="27">
        <v>-899.57999999999947</v>
      </c>
      <c r="AG3275" s="33">
        <v>-0.186099721547583</v>
      </c>
      <c r="AH3275" s="34">
        <v>182.5</v>
      </c>
      <c r="AI3275" s="34">
        <v>108.5</v>
      </c>
      <c r="AJ3275" s="34">
        <v>-74</v>
      </c>
      <c r="AK3275" s="32">
        <v>-0.40547945205479452</v>
      </c>
      <c r="AL3275" s="35">
        <v>44259.041666666664</v>
      </c>
      <c r="AM3275" s="16"/>
    </row>
    <row r="3276" spans="1:39" ht="82.5" hidden="1" x14ac:dyDescent="0.25">
      <c r="A3276" s="25" t="s">
        <v>571</v>
      </c>
      <c r="B3276" s="25" t="s">
        <v>51</v>
      </c>
      <c r="C3276" s="39">
        <v>637599</v>
      </c>
      <c r="D3276" s="25" t="s">
        <v>670</v>
      </c>
      <c r="E3276" s="25" t="s">
        <v>53</v>
      </c>
      <c r="F3276" s="25" t="s">
        <v>54</v>
      </c>
      <c r="G3276" s="25" t="s">
        <v>75</v>
      </c>
      <c r="H3276" s="25" t="s">
        <v>74</v>
      </c>
      <c r="I3276" s="25" t="s">
        <v>56</v>
      </c>
      <c r="J3276" s="25" t="s">
        <v>145</v>
      </c>
      <c r="K3276" s="25" t="s">
        <v>65</v>
      </c>
      <c r="L3276" s="25" t="s">
        <v>146</v>
      </c>
      <c r="M3276" s="25" t="s">
        <v>574</v>
      </c>
      <c r="N3276" s="26">
        <v>23845.35</v>
      </c>
      <c r="O3276" s="26">
        <v>13053.29</v>
      </c>
      <c r="P3276" s="27">
        <v>-10792.059999999998</v>
      </c>
      <c r="Q3276" s="28">
        <v>-0.4525855145762171</v>
      </c>
      <c r="R3276" s="29">
        <v>13685.71</v>
      </c>
      <c r="S3276" s="29">
        <v>7128.36</v>
      </c>
      <c r="T3276" s="30">
        <v>-6557.3499999999995</v>
      </c>
      <c r="U3276" s="31">
        <v>-0.47913845902039426</v>
      </c>
      <c r="V3276" s="26">
        <v>2010.3</v>
      </c>
      <c r="W3276" s="26">
        <v>2476.0100000000002</v>
      </c>
      <c r="X3276" s="27">
        <v>465.71000000000026</v>
      </c>
      <c r="Y3276" s="28">
        <v>0.23166194100383042</v>
      </c>
      <c r="Z3276" s="29">
        <v>2857.34</v>
      </c>
      <c r="AA3276" s="29">
        <v>1224</v>
      </c>
      <c r="AB3276" s="30">
        <v>-1633.3400000000001</v>
      </c>
      <c r="AC3276" s="32">
        <v>-0.57162955756052836</v>
      </c>
      <c r="AD3276" s="26">
        <v>5292</v>
      </c>
      <c r="AE3276" s="26">
        <v>2224.92</v>
      </c>
      <c r="AF3276" s="27">
        <v>-3067.08</v>
      </c>
      <c r="AG3276" s="33">
        <v>-0.57956916099773237</v>
      </c>
      <c r="AH3276" s="34">
        <v>40.099999999999994</v>
      </c>
      <c r="AI3276" s="34">
        <v>48</v>
      </c>
      <c r="AJ3276" s="34">
        <v>7.9000000000000057</v>
      </c>
      <c r="AK3276" s="32">
        <v>0.19700748129675827</v>
      </c>
      <c r="AL3276" s="35">
        <v>44404.041666666664</v>
      </c>
      <c r="AM3276" s="16"/>
    </row>
    <row r="3277" spans="1:39" ht="66" hidden="1" x14ac:dyDescent="0.25">
      <c r="A3277" s="25" t="s">
        <v>571</v>
      </c>
      <c r="B3277" s="25" t="s">
        <v>51</v>
      </c>
      <c r="C3277" s="39">
        <v>637600</v>
      </c>
      <c r="D3277" s="25" t="s">
        <v>678</v>
      </c>
      <c r="E3277" s="25" t="s">
        <v>53</v>
      </c>
      <c r="F3277" s="25" t="s">
        <v>54</v>
      </c>
      <c r="G3277" s="25" t="s">
        <v>75</v>
      </c>
      <c r="H3277" s="25" t="s">
        <v>56</v>
      </c>
      <c r="I3277" s="25" t="s">
        <v>56</v>
      </c>
      <c r="J3277" s="25" t="s">
        <v>3564</v>
      </c>
      <c r="K3277" s="25" t="s">
        <v>65</v>
      </c>
      <c r="L3277" s="25" t="s">
        <v>573</v>
      </c>
      <c r="M3277" s="25" t="s">
        <v>596</v>
      </c>
      <c r="N3277" s="26">
        <v>92767.21</v>
      </c>
      <c r="O3277" s="26">
        <v>115034.93</v>
      </c>
      <c r="P3277" s="27">
        <v>22267.719999999987</v>
      </c>
      <c r="Q3277" s="28">
        <v>0.24003869470689035</v>
      </c>
      <c r="R3277" s="29">
        <v>53134.35</v>
      </c>
      <c r="S3277" s="29">
        <v>11620.8</v>
      </c>
      <c r="T3277" s="30">
        <v>-41513.550000000003</v>
      </c>
      <c r="U3277" s="31">
        <v>-0.7812940216639519</v>
      </c>
      <c r="V3277" s="26">
        <v>17200.62</v>
      </c>
      <c r="W3277" s="26">
        <v>16230.57</v>
      </c>
      <c r="X3277" s="27">
        <v>-970.04999999999927</v>
      </c>
      <c r="Y3277" s="28">
        <v>-5.6396222926847948E-2</v>
      </c>
      <c r="Z3277" s="29">
        <v>11521</v>
      </c>
      <c r="AA3277" s="29">
        <v>0</v>
      </c>
      <c r="AB3277" s="30">
        <v>-11521</v>
      </c>
      <c r="AC3277" s="32">
        <v>-1</v>
      </c>
      <c r="AD3277" s="26">
        <v>10911.24</v>
      </c>
      <c r="AE3277" s="26">
        <v>87183.56</v>
      </c>
      <c r="AF3277" s="27">
        <v>76272.319999999992</v>
      </c>
      <c r="AG3277" s="33">
        <v>6.9902522536393654</v>
      </c>
      <c r="AH3277" s="34">
        <v>404.66</v>
      </c>
      <c r="AI3277" s="34">
        <v>0</v>
      </c>
      <c r="AJ3277" s="34">
        <v>-404.66</v>
      </c>
      <c r="AK3277" s="32">
        <v>-1</v>
      </c>
      <c r="AL3277" s="35">
        <v>44449.041666666664</v>
      </c>
      <c r="AM3277" s="16"/>
    </row>
    <row r="3278" spans="1:39" ht="66" hidden="1" x14ac:dyDescent="0.25">
      <c r="A3278" s="25" t="s">
        <v>571</v>
      </c>
      <c r="B3278" s="25" t="s">
        <v>1136</v>
      </c>
      <c r="C3278" s="39">
        <v>637609</v>
      </c>
      <c r="D3278" s="25" t="s">
        <v>3498</v>
      </c>
      <c r="E3278" s="25" t="s">
        <v>53</v>
      </c>
      <c r="F3278" s="25" t="s">
        <v>54</v>
      </c>
      <c r="G3278" s="25" t="s">
        <v>79</v>
      </c>
      <c r="H3278" s="25" t="s">
        <v>56</v>
      </c>
      <c r="I3278" s="25" t="s">
        <v>56</v>
      </c>
      <c r="J3278" s="25" t="s">
        <v>586</v>
      </c>
      <c r="K3278" s="25" t="s">
        <v>65</v>
      </c>
      <c r="L3278" s="25" t="s">
        <v>587</v>
      </c>
      <c r="M3278" s="25" t="s">
        <v>582</v>
      </c>
      <c r="N3278" s="26">
        <v>43437.88</v>
      </c>
      <c r="O3278" s="26">
        <v>46689.120000000003</v>
      </c>
      <c r="P3278" s="27">
        <v>3251.2400000000052</v>
      </c>
      <c r="Q3278" s="28">
        <v>7.4848035861787121E-2</v>
      </c>
      <c r="R3278" s="29">
        <v>18623.38</v>
      </c>
      <c r="S3278" s="29">
        <v>21706.06</v>
      </c>
      <c r="T3278" s="30">
        <v>3082.6800000000003</v>
      </c>
      <c r="U3278" s="31">
        <v>0.16552741768680015</v>
      </c>
      <c r="V3278" s="26">
        <v>28300.5</v>
      </c>
      <c r="W3278" s="26">
        <v>19662.61</v>
      </c>
      <c r="X3278" s="27">
        <v>-8637.89</v>
      </c>
      <c r="Y3278" s="28">
        <v>-0.30522040246638749</v>
      </c>
      <c r="Z3278" s="29">
        <v>1514</v>
      </c>
      <c r="AA3278" s="29">
        <v>3163</v>
      </c>
      <c r="AB3278" s="30">
        <v>1649</v>
      </c>
      <c r="AC3278" s="32">
        <v>1.0891677675033025</v>
      </c>
      <c r="AD3278" s="26">
        <v>0</v>
      </c>
      <c r="AE3278" s="26">
        <v>2157.4499999999998</v>
      </c>
      <c r="AF3278" s="27">
        <v>2157.4499999999998</v>
      </c>
      <c r="AG3278" s="18"/>
      <c r="AH3278" s="34">
        <v>94.03</v>
      </c>
      <c r="AI3278" s="34">
        <v>161.5</v>
      </c>
      <c r="AJ3278" s="34">
        <v>67.47</v>
      </c>
      <c r="AK3278" s="32">
        <v>0.71753695629054559</v>
      </c>
      <c r="AL3278" s="35">
        <v>44603.041666666664</v>
      </c>
      <c r="AM3278" s="16"/>
    </row>
    <row r="3279" spans="1:39" ht="66" hidden="1" x14ac:dyDescent="0.25">
      <c r="A3279" s="25" t="s">
        <v>571</v>
      </c>
      <c r="B3279" s="25" t="s">
        <v>1136</v>
      </c>
      <c r="C3279" s="39">
        <v>637622</v>
      </c>
      <c r="D3279" s="25" t="s">
        <v>5043</v>
      </c>
      <c r="E3279" s="25" t="s">
        <v>53</v>
      </c>
      <c r="F3279" s="25" t="s">
        <v>248</v>
      </c>
      <c r="G3279" s="17"/>
      <c r="H3279" s="17"/>
      <c r="I3279" s="17"/>
      <c r="J3279" s="25" t="s">
        <v>3564</v>
      </c>
      <c r="K3279" s="25" t="s">
        <v>65</v>
      </c>
      <c r="L3279" s="25" t="s">
        <v>573</v>
      </c>
      <c r="M3279" s="25" t="s">
        <v>582</v>
      </c>
      <c r="N3279" s="26">
        <v>279602.7</v>
      </c>
      <c r="O3279" s="26">
        <v>273882.77</v>
      </c>
      <c r="P3279" s="27">
        <v>-5719.929999999993</v>
      </c>
      <c r="Q3279" s="28">
        <v>-2.0457348945485836E-2</v>
      </c>
      <c r="R3279" s="29">
        <v>53783.78</v>
      </c>
      <c r="S3279" s="29">
        <v>52735.97</v>
      </c>
      <c r="T3279" s="30">
        <v>-1047.8099999999977</v>
      </c>
      <c r="U3279" s="31">
        <v>-1.9481895842947402E-2</v>
      </c>
      <c r="V3279" s="26">
        <v>1765.7</v>
      </c>
      <c r="W3279" s="26">
        <v>1764.8</v>
      </c>
      <c r="X3279" s="27">
        <v>-0.90000000000009095</v>
      </c>
      <c r="Y3279" s="28">
        <v>-5.0971286175459645E-4</v>
      </c>
      <c r="Z3279" s="29">
        <v>2335.2199999999998</v>
      </c>
      <c r="AA3279" s="29">
        <v>1164</v>
      </c>
      <c r="AB3279" s="30">
        <v>-1171.2199999999998</v>
      </c>
      <c r="AC3279" s="32">
        <v>-0.50154589289231843</v>
      </c>
      <c r="AD3279" s="26">
        <v>221718</v>
      </c>
      <c r="AE3279" s="26">
        <v>218218</v>
      </c>
      <c r="AF3279" s="27">
        <v>-3500</v>
      </c>
      <c r="AG3279" s="33">
        <v>-1.5785818021089852E-2</v>
      </c>
      <c r="AH3279" s="34">
        <v>198.54000000000002</v>
      </c>
      <c r="AI3279" s="34">
        <v>142.5</v>
      </c>
      <c r="AJ3279" s="34">
        <v>-56.04000000000002</v>
      </c>
      <c r="AK3279" s="32">
        <v>-0.28226050166213362</v>
      </c>
      <c r="AL3279" s="35">
        <v>44760.041666666664</v>
      </c>
      <c r="AM3279" s="16"/>
    </row>
    <row r="3280" spans="1:39" ht="49.5" hidden="1" x14ac:dyDescent="0.25">
      <c r="A3280" s="25" t="s">
        <v>571</v>
      </c>
      <c r="B3280" s="25" t="s">
        <v>1043</v>
      </c>
      <c r="C3280" s="39">
        <v>637650</v>
      </c>
      <c r="D3280" s="25" t="s">
        <v>3510</v>
      </c>
      <c r="E3280" s="25" t="s">
        <v>53</v>
      </c>
      <c r="F3280" s="25" t="s">
        <v>54</v>
      </c>
      <c r="G3280" s="25" t="s">
        <v>75</v>
      </c>
      <c r="H3280" s="25" t="s">
        <v>56</v>
      </c>
      <c r="I3280" s="25" t="s">
        <v>56</v>
      </c>
      <c r="J3280" s="25" t="s">
        <v>586</v>
      </c>
      <c r="K3280" s="25" t="s">
        <v>65</v>
      </c>
      <c r="L3280" s="25" t="s">
        <v>1045</v>
      </c>
      <c r="M3280" s="25" t="s">
        <v>67</v>
      </c>
      <c r="N3280" s="26">
        <v>7877.68</v>
      </c>
      <c r="O3280" s="26">
        <v>2759.84</v>
      </c>
      <c r="P3280" s="27">
        <v>-5117.84</v>
      </c>
      <c r="Q3280" s="28">
        <v>-0.6496633526622051</v>
      </c>
      <c r="R3280" s="29">
        <v>5814.83</v>
      </c>
      <c r="S3280" s="29">
        <v>2259.84</v>
      </c>
      <c r="T3280" s="30">
        <v>-3554.99</v>
      </c>
      <c r="U3280" s="31">
        <v>-0.61136611044518929</v>
      </c>
      <c r="V3280" s="26">
        <v>0</v>
      </c>
      <c r="W3280" s="26">
        <v>0</v>
      </c>
      <c r="X3280" s="27">
        <v>0</v>
      </c>
      <c r="Y3280" s="18"/>
      <c r="Z3280" s="29">
        <v>447.17</v>
      </c>
      <c r="AA3280" s="29">
        <v>500</v>
      </c>
      <c r="AB3280" s="30">
        <v>52.829999999999984</v>
      </c>
      <c r="AC3280" s="32">
        <v>0.11814298812532142</v>
      </c>
      <c r="AD3280" s="26">
        <v>1615.68</v>
      </c>
      <c r="AE3280" s="26">
        <v>0</v>
      </c>
      <c r="AF3280" s="27">
        <v>-1615.68</v>
      </c>
      <c r="AG3280" s="33">
        <v>-1</v>
      </c>
      <c r="AH3280" s="34">
        <v>33.650000000000006</v>
      </c>
      <c r="AI3280" s="34">
        <v>15</v>
      </c>
      <c r="AJ3280" s="34">
        <v>-18.650000000000006</v>
      </c>
      <c r="AK3280" s="32">
        <v>-0.55423476968796437</v>
      </c>
      <c r="AL3280" s="35">
        <v>44068.041666666664</v>
      </c>
      <c r="AM3280" s="16"/>
    </row>
    <row r="3281" spans="1:39" ht="66" hidden="1" x14ac:dyDescent="0.25">
      <c r="A3281" s="25" t="s">
        <v>571</v>
      </c>
      <c r="B3281" s="25" t="s">
        <v>1136</v>
      </c>
      <c r="C3281" s="39">
        <v>637668</v>
      </c>
      <c r="D3281" s="25" t="s">
        <v>3511</v>
      </c>
      <c r="E3281" s="25" t="s">
        <v>171</v>
      </c>
      <c r="F3281" s="25" t="s">
        <v>248</v>
      </c>
      <c r="G3281" s="17"/>
      <c r="H3281" s="17"/>
      <c r="I3281" s="17"/>
      <c r="J3281" s="25" t="s">
        <v>3564</v>
      </c>
      <c r="K3281" s="25" t="s">
        <v>65</v>
      </c>
      <c r="L3281" s="25" t="s">
        <v>573</v>
      </c>
      <c r="M3281" s="25" t="s">
        <v>582</v>
      </c>
      <c r="N3281" s="26">
        <v>562083.63</v>
      </c>
      <c r="O3281" s="26">
        <v>564931.26</v>
      </c>
      <c r="P3281" s="27">
        <v>2847.6300000000047</v>
      </c>
      <c r="Q3281" s="28">
        <v>5.0662034046428366E-3</v>
      </c>
      <c r="R3281" s="29">
        <v>24981.67</v>
      </c>
      <c r="S3281" s="29">
        <v>69997.070000000007</v>
      </c>
      <c r="T3281" s="30">
        <v>45015.400000000009</v>
      </c>
      <c r="U3281" s="31">
        <v>1.8019371803406263</v>
      </c>
      <c r="V3281" s="26">
        <v>2716.7</v>
      </c>
      <c r="W3281" s="26">
        <v>1936.79</v>
      </c>
      <c r="X3281" s="27">
        <v>-779.90999999999985</v>
      </c>
      <c r="Y3281" s="28">
        <v>-0.28707991312990022</v>
      </c>
      <c r="Z3281" s="29">
        <v>2255.2199999999998</v>
      </c>
      <c r="AA3281" s="29">
        <v>2052</v>
      </c>
      <c r="AB3281" s="30">
        <v>-203.2199999999998</v>
      </c>
      <c r="AC3281" s="32">
        <v>-9.0110942613137443E-2</v>
      </c>
      <c r="AD3281" s="26">
        <v>532130.04</v>
      </c>
      <c r="AE3281" s="26">
        <v>489260.6</v>
      </c>
      <c r="AF3281" s="27">
        <v>-42869.440000000061</v>
      </c>
      <c r="AG3281" s="33">
        <v>-8.0561961884354535E-2</v>
      </c>
      <c r="AH3281" s="34">
        <v>186.54</v>
      </c>
      <c r="AI3281" s="34">
        <v>193</v>
      </c>
      <c r="AJ3281" s="34">
        <v>6.460000000000008</v>
      </c>
      <c r="AK3281" s="32">
        <v>3.4630642221507496E-2</v>
      </c>
      <c r="AL3281" s="35">
        <v>44686</v>
      </c>
      <c r="AM3281" s="16"/>
    </row>
    <row r="3282" spans="1:39" ht="99" hidden="1" x14ac:dyDescent="0.25">
      <c r="A3282" s="25" t="s">
        <v>571</v>
      </c>
      <c r="B3282" s="25" t="s">
        <v>51</v>
      </c>
      <c r="C3282" s="39">
        <v>637680</v>
      </c>
      <c r="D3282" s="25" t="s">
        <v>572</v>
      </c>
      <c r="E3282" s="25" t="s">
        <v>53</v>
      </c>
      <c r="F3282" s="25" t="s">
        <v>54</v>
      </c>
      <c r="G3282" s="25" t="s">
        <v>75</v>
      </c>
      <c r="H3282" s="25" t="s">
        <v>56</v>
      </c>
      <c r="I3282" s="25" t="s">
        <v>56</v>
      </c>
      <c r="J3282" s="25" t="s">
        <v>85</v>
      </c>
      <c r="K3282" s="25" t="s">
        <v>65</v>
      </c>
      <c r="L3282" s="25" t="s">
        <v>573</v>
      </c>
      <c r="M3282" s="25" t="s">
        <v>574</v>
      </c>
      <c r="N3282" s="26">
        <v>20396.25</v>
      </c>
      <c r="O3282" s="26">
        <v>14986.22</v>
      </c>
      <c r="P3282" s="27">
        <v>-5410.0300000000007</v>
      </c>
      <c r="Q3282" s="28">
        <v>-0.26524630753202183</v>
      </c>
      <c r="R3282" s="29">
        <v>12760.07</v>
      </c>
      <c r="S3282" s="29">
        <v>6954.46</v>
      </c>
      <c r="T3282" s="30">
        <v>-5805.61</v>
      </c>
      <c r="U3282" s="31">
        <v>-0.45498261373174281</v>
      </c>
      <c r="V3282" s="26">
        <v>2860.24</v>
      </c>
      <c r="W3282" s="26">
        <v>3352.95</v>
      </c>
      <c r="X3282" s="27">
        <v>492.71000000000004</v>
      </c>
      <c r="Y3282" s="28">
        <v>0.17226176824322437</v>
      </c>
      <c r="Z3282" s="29">
        <v>1475.94</v>
      </c>
      <c r="AA3282" s="29">
        <v>1884</v>
      </c>
      <c r="AB3282" s="30">
        <v>408.05999999999995</v>
      </c>
      <c r="AC3282" s="32">
        <v>0.27647465344119676</v>
      </c>
      <c r="AD3282" s="26">
        <v>3300</v>
      </c>
      <c r="AE3282" s="26">
        <v>2794.81</v>
      </c>
      <c r="AF3282" s="27">
        <v>-505.19000000000005</v>
      </c>
      <c r="AG3282" s="33">
        <v>-0.1530878787878788</v>
      </c>
      <c r="AH3282" s="34">
        <v>62.92</v>
      </c>
      <c r="AI3282" s="34">
        <v>48</v>
      </c>
      <c r="AJ3282" s="34">
        <v>-14.920000000000002</v>
      </c>
      <c r="AK3282" s="32">
        <v>-0.23712650985378261</v>
      </c>
      <c r="AL3282" s="35">
        <v>44455.041666666664</v>
      </c>
      <c r="AM3282" s="16"/>
    </row>
    <row r="3283" spans="1:39" ht="41.25" hidden="1" x14ac:dyDescent="0.25">
      <c r="A3283" s="25" t="s">
        <v>571</v>
      </c>
      <c r="B3283" s="25" t="s">
        <v>1043</v>
      </c>
      <c r="C3283" s="39">
        <v>637682</v>
      </c>
      <c r="D3283" s="25" t="s">
        <v>2748</v>
      </c>
      <c r="E3283" s="25" t="s">
        <v>53</v>
      </c>
      <c r="F3283" s="25" t="s">
        <v>63</v>
      </c>
      <c r="G3283" s="25" t="s">
        <v>56</v>
      </c>
      <c r="H3283" s="17"/>
      <c r="I3283" s="17"/>
      <c r="J3283" s="25" t="s">
        <v>70</v>
      </c>
      <c r="K3283" s="25" t="s">
        <v>65</v>
      </c>
      <c r="L3283" s="25" t="s">
        <v>1045</v>
      </c>
      <c r="M3283" s="25" t="s">
        <v>107</v>
      </c>
      <c r="N3283" s="26">
        <v>0</v>
      </c>
      <c r="O3283" s="26">
        <v>0</v>
      </c>
      <c r="P3283" s="27">
        <v>0</v>
      </c>
      <c r="Q3283" s="18"/>
      <c r="R3283" s="29">
        <v>0</v>
      </c>
      <c r="S3283" s="29">
        <v>0</v>
      </c>
      <c r="T3283" s="30">
        <v>0</v>
      </c>
      <c r="U3283" s="19"/>
      <c r="V3283" s="26">
        <v>0</v>
      </c>
      <c r="W3283" s="26">
        <v>0</v>
      </c>
      <c r="X3283" s="27">
        <v>0</v>
      </c>
      <c r="Y3283" s="18"/>
      <c r="Z3283" s="29">
        <v>0</v>
      </c>
      <c r="AA3283" s="29">
        <v>0</v>
      </c>
      <c r="AB3283" s="30">
        <v>0</v>
      </c>
      <c r="AC3283" s="19"/>
      <c r="AD3283" s="26">
        <v>0</v>
      </c>
      <c r="AE3283" s="26">
        <v>0</v>
      </c>
      <c r="AF3283" s="27">
        <v>0</v>
      </c>
      <c r="AG3283" s="18"/>
      <c r="AH3283" s="34">
        <v>0</v>
      </c>
      <c r="AI3283" s="34">
        <v>0</v>
      </c>
      <c r="AJ3283" s="34">
        <v>0</v>
      </c>
      <c r="AK3283" s="19"/>
      <c r="AL3283" s="35">
        <v>44169.041666666664</v>
      </c>
      <c r="AM3283" s="16"/>
    </row>
    <row r="3284" spans="1:39" ht="33" hidden="1" x14ac:dyDescent="0.25">
      <c r="A3284" s="25" t="s">
        <v>571</v>
      </c>
      <c r="B3284" s="25" t="s">
        <v>51</v>
      </c>
      <c r="C3284" s="39">
        <v>637707</v>
      </c>
      <c r="D3284" s="25" t="s">
        <v>592</v>
      </c>
      <c r="E3284" s="25" t="s">
        <v>53</v>
      </c>
      <c r="F3284" s="25" t="s">
        <v>54</v>
      </c>
      <c r="G3284" s="25" t="s">
        <v>75</v>
      </c>
      <c r="H3284" s="25" t="s">
        <v>74</v>
      </c>
      <c r="I3284" s="25" t="s">
        <v>56</v>
      </c>
      <c r="J3284" s="25" t="s">
        <v>64</v>
      </c>
      <c r="K3284" s="25" t="s">
        <v>65</v>
      </c>
      <c r="L3284" s="25" t="s">
        <v>66</v>
      </c>
      <c r="M3284" s="25" t="s">
        <v>593</v>
      </c>
      <c r="N3284" s="26">
        <v>9801.35</v>
      </c>
      <c r="O3284" s="26">
        <v>7215.94</v>
      </c>
      <c r="P3284" s="27">
        <v>-2585.4100000000008</v>
      </c>
      <c r="Q3284" s="28">
        <v>-0.26378100975885982</v>
      </c>
      <c r="R3284" s="29">
        <v>2410.5500000000002</v>
      </c>
      <c r="S3284" s="29">
        <v>1423.94</v>
      </c>
      <c r="T3284" s="30">
        <v>-986.61000000000013</v>
      </c>
      <c r="U3284" s="31">
        <v>-0.40928833668664832</v>
      </c>
      <c r="V3284" s="26">
        <v>0</v>
      </c>
      <c r="W3284" s="26">
        <v>0</v>
      </c>
      <c r="X3284" s="27">
        <v>0</v>
      </c>
      <c r="Y3284" s="18"/>
      <c r="Z3284" s="29">
        <v>90</v>
      </c>
      <c r="AA3284" s="29">
        <v>122</v>
      </c>
      <c r="AB3284" s="30">
        <v>32</v>
      </c>
      <c r="AC3284" s="32">
        <v>0.35555555555555557</v>
      </c>
      <c r="AD3284" s="26">
        <v>7300.8</v>
      </c>
      <c r="AE3284" s="26">
        <v>5670</v>
      </c>
      <c r="AF3284" s="27">
        <v>-1630.8000000000002</v>
      </c>
      <c r="AG3284" s="33">
        <v>-0.22337278106508879</v>
      </c>
      <c r="AH3284" s="34">
        <v>4</v>
      </c>
      <c r="AI3284" s="34">
        <v>4</v>
      </c>
      <c r="AJ3284" s="34">
        <v>0</v>
      </c>
      <c r="AK3284" s="32">
        <v>0</v>
      </c>
      <c r="AL3284" s="35">
        <v>44307</v>
      </c>
      <c r="AM3284" s="16"/>
    </row>
    <row r="3285" spans="1:39" ht="41.25" hidden="1" x14ac:dyDescent="0.25">
      <c r="A3285" s="25" t="s">
        <v>571</v>
      </c>
      <c r="B3285" s="25" t="s">
        <v>51</v>
      </c>
      <c r="C3285" s="39">
        <v>637729</v>
      </c>
      <c r="D3285" s="25" t="s">
        <v>674</v>
      </c>
      <c r="E3285" s="25" t="s">
        <v>53</v>
      </c>
      <c r="F3285" s="25" t="s">
        <v>54</v>
      </c>
      <c r="G3285" s="25" t="s">
        <v>74</v>
      </c>
      <c r="H3285" s="25" t="s">
        <v>56</v>
      </c>
      <c r="I3285" s="25" t="s">
        <v>56</v>
      </c>
      <c r="J3285" s="25" t="s">
        <v>64</v>
      </c>
      <c r="K3285" s="25" t="s">
        <v>65</v>
      </c>
      <c r="L3285" s="25" t="s">
        <v>66</v>
      </c>
      <c r="M3285" s="25" t="s">
        <v>675</v>
      </c>
      <c r="N3285" s="26">
        <v>22346.6</v>
      </c>
      <c r="O3285" s="26">
        <v>16867.07</v>
      </c>
      <c r="P3285" s="27">
        <v>-5479.5299999999988</v>
      </c>
      <c r="Q3285" s="28">
        <v>-0.24520642961345346</v>
      </c>
      <c r="R3285" s="29">
        <v>4913.63</v>
      </c>
      <c r="S3285" s="29">
        <v>4956.03</v>
      </c>
      <c r="T3285" s="30">
        <v>42.399999999999636</v>
      </c>
      <c r="U3285" s="31">
        <v>8.6290583540070444E-3</v>
      </c>
      <c r="V3285" s="26">
        <v>1726.35</v>
      </c>
      <c r="W3285" s="26">
        <v>1348.95</v>
      </c>
      <c r="X3285" s="27">
        <v>-377.39999999999986</v>
      </c>
      <c r="Y3285" s="28">
        <v>-0.21861152141802062</v>
      </c>
      <c r="Z3285" s="29">
        <v>506.62</v>
      </c>
      <c r="AA3285" s="29">
        <v>1148</v>
      </c>
      <c r="AB3285" s="30">
        <v>641.38</v>
      </c>
      <c r="AC3285" s="32">
        <v>1.265998184043267</v>
      </c>
      <c r="AD3285" s="26">
        <v>15200</v>
      </c>
      <c r="AE3285" s="26">
        <v>9414.09</v>
      </c>
      <c r="AF3285" s="27">
        <v>-5785.91</v>
      </c>
      <c r="AG3285" s="33">
        <v>-0.3806519736842105</v>
      </c>
      <c r="AH3285" s="34">
        <v>15.560000000000002</v>
      </c>
      <c r="AI3285" s="34">
        <v>32</v>
      </c>
      <c r="AJ3285" s="34">
        <v>16.439999999999998</v>
      </c>
      <c r="AK3285" s="32">
        <v>1.0565552699228788</v>
      </c>
      <c r="AL3285" s="35">
        <v>44496.041666666664</v>
      </c>
      <c r="AM3285" s="16"/>
    </row>
    <row r="3286" spans="1:39" ht="41.25" hidden="1" x14ac:dyDescent="0.25">
      <c r="A3286" s="25" t="s">
        <v>571</v>
      </c>
      <c r="B3286" s="25" t="s">
        <v>51</v>
      </c>
      <c r="C3286" s="39">
        <v>637732</v>
      </c>
      <c r="D3286" s="25" t="s">
        <v>673</v>
      </c>
      <c r="E3286" s="25" t="s">
        <v>53</v>
      </c>
      <c r="F3286" s="25" t="s">
        <v>54</v>
      </c>
      <c r="G3286" s="25" t="s">
        <v>79</v>
      </c>
      <c r="H3286" s="25" t="s">
        <v>56</v>
      </c>
      <c r="I3286" s="25" t="s">
        <v>56</v>
      </c>
      <c r="J3286" s="25" t="s">
        <v>586</v>
      </c>
      <c r="K3286" s="25" t="s">
        <v>65</v>
      </c>
      <c r="L3286" s="25" t="s">
        <v>587</v>
      </c>
      <c r="M3286" s="25" t="s">
        <v>582</v>
      </c>
      <c r="N3286" s="26">
        <v>57832.7</v>
      </c>
      <c r="O3286" s="26">
        <v>57112.27</v>
      </c>
      <c r="P3286" s="27">
        <v>-720.43000000000029</v>
      </c>
      <c r="Q3286" s="28">
        <v>-1.245713930008456E-2</v>
      </c>
      <c r="R3286" s="29">
        <v>14300.65</v>
      </c>
      <c r="S3286" s="29">
        <v>14178.29</v>
      </c>
      <c r="T3286" s="30">
        <v>-122.35999999999876</v>
      </c>
      <c r="U3286" s="31">
        <v>-8.5562544359870894E-3</v>
      </c>
      <c r="V3286" s="26">
        <v>25491.75</v>
      </c>
      <c r="W3286" s="26">
        <v>24807.98</v>
      </c>
      <c r="X3286" s="27">
        <v>-683.77000000000044</v>
      </c>
      <c r="Y3286" s="28">
        <v>-2.6823187894122625E-2</v>
      </c>
      <c r="Z3286" s="29">
        <v>1125.3399999999999</v>
      </c>
      <c r="AA3286" s="29">
        <v>2460.2800000000002</v>
      </c>
      <c r="AB3286" s="30">
        <v>1334.9400000000003</v>
      </c>
      <c r="AC3286" s="32">
        <v>1.1862548207652801</v>
      </c>
      <c r="AD3286" s="26">
        <v>16914.96</v>
      </c>
      <c r="AE3286" s="26">
        <v>15665.72</v>
      </c>
      <c r="AF3286" s="27">
        <v>-1249.2399999999998</v>
      </c>
      <c r="AG3286" s="33">
        <v>-7.3854150408868821E-2</v>
      </c>
      <c r="AH3286" s="34">
        <v>79.19</v>
      </c>
      <c r="AI3286" s="34">
        <v>97.5</v>
      </c>
      <c r="AJ3286" s="34">
        <v>18.310000000000002</v>
      </c>
      <c r="AK3286" s="32">
        <v>0.23121606263417102</v>
      </c>
      <c r="AL3286" s="35">
        <v>44313</v>
      </c>
      <c r="AM3286" s="16"/>
    </row>
    <row r="3287" spans="1:39" ht="49.5" hidden="1" x14ac:dyDescent="0.25">
      <c r="A3287" s="25" t="s">
        <v>571</v>
      </c>
      <c r="B3287" s="25" t="s">
        <v>1043</v>
      </c>
      <c r="C3287" s="39">
        <v>637746</v>
      </c>
      <c r="D3287" s="25" t="s">
        <v>3502</v>
      </c>
      <c r="E3287" s="25" t="s">
        <v>53</v>
      </c>
      <c r="F3287" s="25" t="s">
        <v>63</v>
      </c>
      <c r="G3287" s="25" t="s">
        <v>56</v>
      </c>
      <c r="H3287" s="17"/>
      <c r="I3287" s="17"/>
      <c r="J3287" s="25" t="s">
        <v>85</v>
      </c>
      <c r="K3287" s="25" t="s">
        <v>65</v>
      </c>
      <c r="L3287" s="25" t="s">
        <v>1045</v>
      </c>
      <c r="M3287" s="25" t="s">
        <v>107</v>
      </c>
      <c r="N3287" s="26">
        <v>0</v>
      </c>
      <c r="O3287" s="26">
        <v>0</v>
      </c>
      <c r="P3287" s="27">
        <v>0</v>
      </c>
      <c r="Q3287" s="18"/>
      <c r="R3287" s="29">
        <v>0</v>
      </c>
      <c r="S3287" s="29">
        <v>0</v>
      </c>
      <c r="T3287" s="30">
        <v>0</v>
      </c>
      <c r="U3287" s="19"/>
      <c r="V3287" s="26">
        <v>0</v>
      </c>
      <c r="W3287" s="26">
        <v>0</v>
      </c>
      <c r="X3287" s="27">
        <v>0</v>
      </c>
      <c r="Y3287" s="18"/>
      <c r="Z3287" s="29">
        <v>0</v>
      </c>
      <c r="AA3287" s="29">
        <v>0</v>
      </c>
      <c r="AB3287" s="30">
        <v>0</v>
      </c>
      <c r="AC3287" s="19"/>
      <c r="AD3287" s="26">
        <v>0</v>
      </c>
      <c r="AE3287" s="26">
        <v>0</v>
      </c>
      <c r="AF3287" s="27">
        <v>0</v>
      </c>
      <c r="AG3287" s="18"/>
      <c r="AH3287" s="34">
        <v>0</v>
      </c>
      <c r="AI3287" s="34">
        <v>0</v>
      </c>
      <c r="AJ3287" s="34">
        <v>0</v>
      </c>
      <c r="AK3287" s="19"/>
      <c r="AL3287" s="35">
        <v>44347.041666666664</v>
      </c>
      <c r="AM3287" s="16"/>
    </row>
    <row r="3288" spans="1:39" ht="107.25" hidden="1" x14ac:dyDescent="0.25">
      <c r="A3288" s="25" t="s">
        <v>571</v>
      </c>
      <c r="B3288" s="25" t="s">
        <v>1043</v>
      </c>
      <c r="C3288" s="39">
        <v>637805</v>
      </c>
      <c r="D3288" s="25" t="s">
        <v>3505</v>
      </c>
      <c r="E3288" s="25" t="s">
        <v>53</v>
      </c>
      <c r="F3288" s="25" t="s">
        <v>54</v>
      </c>
      <c r="G3288" s="25" t="s">
        <v>75</v>
      </c>
      <c r="H3288" s="25" t="s">
        <v>56</v>
      </c>
      <c r="I3288" s="25" t="s">
        <v>56</v>
      </c>
      <c r="J3288" s="25" t="s">
        <v>85</v>
      </c>
      <c r="K3288" s="25" t="s">
        <v>65</v>
      </c>
      <c r="L3288" s="25" t="s">
        <v>1045</v>
      </c>
      <c r="M3288" s="25" t="s">
        <v>574</v>
      </c>
      <c r="N3288" s="26">
        <v>7863.71</v>
      </c>
      <c r="O3288" s="26">
        <v>4045.67</v>
      </c>
      <c r="P3288" s="27">
        <v>-3818.04</v>
      </c>
      <c r="Q3288" s="28">
        <v>-0.48552655171668335</v>
      </c>
      <c r="R3288" s="29">
        <v>6862.71</v>
      </c>
      <c r="S3288" s="29">
        <v>3254.54</v>
      </c>
      <c r="T3288" s="30">
        <v>-3608.17</v>
      </c>
      <c r="U3288" s="31">
        <v>-0.52576460319611351</v>
      </c>
      <c r="V3288" s="26">
        <v>0</v>
      </c>
      <c r="W3288" s="26">
        <v>0</v>
      </c>
      <c r="X3288" s="27">
        <v>0</v>
      </c>
      <c r="Y3288" s="18"/>
      <c r="Z3288" s="29">
        <v>1001</v>
      </c>
      <c r="AA3288" s="29">
        <v>791.13</v>
      </c>
      <c r="AB3288" s="30">
        <v>-209.87</v>
      </c>
      <c r="AC3288" s="32">
        <v>-0.20966033966033967</v>
      </c>
      <c r="AD3288" s="26">
        <v>0</v>
      </c>
      <c r="AE3288" s="26">
        <v>0</v>
      </c>
      <c r="AF3288" s="27">
        <v>0</v>
      </c>
      <c r="AG3288" s="18"/>
      <c r="AH3288" s="34">
        <v>35.5</v>
      </c>
      <c r="AI3288" s="34">
        <v>15</v>
      </c>
      <c r="AJ3288" s="34">
        <v>-20.5</v>
      </c>
      <c r="AK3288" s="32">
        <v>-0.57746478873239437</v>
      </c>
      <c r="AL3288" s="35">
        <v>44085.041666666664</v>
      </c>
      <c r="AM3288" s="16"/>
    </row>
    <row r="3289" spans="1:39" ht="49.5" hidden="1" x14ac:dyDescent="0.25">
      <c r="A3289" s="25" t="s">
        <v>571</v>
      </c>
      <c r="B3289" s="25" t="s">
        <v>1043</v>
      </c>
      <c r="C3289" s="39">
        <v>637819</v>
      </c>
      <c r="D3289" s="25" t="s">
        <v>3506</v>
      </c>
      <c r="E3289" s="25" t="s">
        <v>53</v>
      </c>
      <c r="F3289" s="25" t="s">
        <v>54</v>
      </c>
      <c r="G3289" s="25" t="s">
        <v>75</v>
      </c>
      <c r="H3289" s="25" t="s">
        <v>56</v>
      </c>
      <c r="I3289" s="25" t="s">
        <v>56</v>
      </c>
      <c r="J3289" s="25" t="s">
        <v>576</v>
      </c>
      <c r="K3289" s="25" t="s">
        <v>65</v>
      </c>
      <c r="L3289" s="25" t="s">
        <v>1045</v>
      </c>
      <c r="M3289" s="25" t="s">
        <v>613</v>
      </c>
      <c r="N3289" s="26">
        <v>71354.41</v>
      </c>
      <c r="O3289" s="26">
        <v>67932.72</v>
      </c>
      <c r="P3289" s="27">
        <v>-3421.6900000000023</v>
      </c>
      <c r="Q3289" s="28">
        <v>-4.795344814707321E-2</v>
      </c>
      <c r="R3289" s="29">
        <v>6456.3</v>
      </c>
      <c r="S3289" s="29">
        <v>11426.8</v>
      </c>
      <c r="T3289" s="30">
        <v>4970.4999999999991</v>
      </c>
      <c r="U3289" s="31">
        <v>0.76986819075941315</v>
      </c>
      <c r="V3289" s="26">
        <v>1638.47</v>
      </c>
      <c r="W3289" s="26">
        <v>0</v>
      </c>
      <c r="X3289" s="27">
        <v>-1638.47</v>
      </c>
      <c r="Y3289" s="28">
        <v>-1</v>
      </c>
      <c r="Z3289" s="29">
        <v>456.56</v>
      </c>
      <c r="AA3289" s="29">
        <v>647.29</v>
      </c>
      <c r="AB3289" s="30">
        <v>190.72999999999996</v>
      </c>
      <c r="AC3289" s="32">
        <v>0.4177545120028035</v>
      </c>
      <c r="AD3289" s="26">
        <v>62803.08</v>
      </c>
      <c r="AE3289" s="26">
        <v>55858.63</v>
      </c>
      <c r="AF3289" s="27">
        <v>-6944.4500000000044</v>
      </c>
      <c r="AG3289" s="33">
        <v>-0.11057499090808928</v>
      </c>
      <c r="AH3289" s="34">
        <v>37.96</v>
      </c>
      <c r="AI3289" s="34">
        <v>53.5</v>
      </c>
      <c r="AJ3289" s="34">
        <v>15.54</v>
      </c>
      <c r="AK3289" s="32">
        <v>0.40937829293993672</v>
      </c>
      <c r="AL3289" s="35">
        <v>44125.041666666664</v>
      </c>
      <c r="AM3289" s="16"/>
    </row>
    <row r="3290" spans="1:39" ht="49.5" hidden="1" x14ac:dyDescent="0.25">
      <c r="A3290" s="25" t="s">
        <v>571</v>
      </c>
      <c r="B3290" s="25" t="s">
        <v>1136</v>
      </c>
      <c r="C3290" s="39">
        <v>637846</v>
      </c>
      <c r="D3290" s="25" t="s">
        <v>3507</v>
      </c>
      <c r="E3290" s="25" t="s">
        <v>53</v>
      </c>
      <c r="F3290" s="25" t="s">
        <v>54</v>
      </c>
      <c r="G3290" s="25" t="s">
        <v>79</v>
      </c>
      <c r="H3290" s="25" t="s">
        <v>56</v>
      </c>
      <c r="I3290" s="25" t="s">
        <v>56</v>
      </c>
      <c r="J3290" s="25" t="s">
        <v>1881</v>
      </c>
      <c r="K3290" s="25" t="s">
        <v>65</v>
      </c>
      <c r="L3290" s="25" t="s">
        <v>587</v>
      </c>
      <c r="M3290" s="25" t="s">
        <v>582</v>
      </c>
      <c r="N3290" s="26">
        <v>82559.03</v>
      </c>
      <c r="O3290" s="26">
        <v>83134.19</v>
      </c>
      <c r="P3290" s="27">
        <v>575.16000000000349</v>
      </c>
      <c r="Q3290" s="28">
        <v>6.9666516188477932E-3</v>
      </c>
      <c r="R3290" s="29">
        <v>11432.63</v>
      </c>
      <c r="S3290" s="29">
        <v>8703.56</v>
      </c>
      <c r="T3290" s="30">
        <v>-2729.0699999999997</v>
      </c>
      <c r="U3290" s="31">
        <v>-0.23870885351839427</v>
      </c>
      <c r="V3290" s="26">
        <v>70267.850000000006</v>
      </c>
      <c r="W3290" s="26">
        <v>71805.95</v>
      </c>
      <c r="X3290" s="27">
        <v>1538.0999999999913</v>
      </c>
      <c r="Y3290" s="28">
        <v>2.1889100064965573E-2</v>
      </c>
      <c r="Z3290" s="29">
        <v>858.55</v>
      </c>
      <c r="AA3290" s="29">
        <v>709.5</v>
      </c>
      <c r="AB3290" s="30">
        <v>-149.04999999999995</v>
      </c>
      <c r="AC3290" s="32">
        <v>-0.17360666239590003</v>
      </c>
      <c r="AD3290" s="26">
        <v>0</v>
      </c>
      <c r="AE3290" s="26">
        <v>1915.18</v>
      </c>
      <c r="AF3290" s="27">
        <v>1915.18</v>
      </c>
      <c r="AG3290" s="18"/>
      <c r="AH3290" s="34">
        <v>51.480000000000004</v>
      </c>
      <c r="AI3290" s="34">
        <v>44</v>
      </c>
      <c r="AJ3290" s="34">
        <v>-7.480000000000004</v>
      </c>
      <c r="AK3290" s="32">
        <v>-0.14529914529914537</v>
      </c>
      <c r="AL3290" s="35">
        <v>44602.041666666664</v>
      </c>
      <c r="AM3290" s="16"/>
    </row>
    <row r="3291" spans="1:39" ht="74.25" hidden="1" x14ac:dyDescent="0.25">
      <c r="A3291" s="25" t="s">
        <v>571</v>
      </c>
      <c r="B3291" s="25" t="s">
        <v>1043</v>
      </c>
      <c r="C3291" s="39">
        <v>637862</v>
      </c>
      <c r="D3291" s="25" t="s">
        <v>3508</v>
      </c>
      <c r="E3291" s="25" t="s">
        <v>53</v>
      </c>
      <c r="F3291" s="25" t="s">
        <v>54</v>
      </c>
      <c r="G3291" s="25" t="s">
        <v>83</v>
      </c>
      <c r="H3291" s="25" t="s">
        <v>69</v>
      </c>
      <c r="I3291" s="25" t="s">
        <v>56</v>
      </c>
      <c r="J3291" s="25" t="s">
        <v>576</v>
      </c>
      <c r="K3291" s="25" t="s">
        <v>65</v>
      </c>
      <c r="L3291" s="25" t="s">
        <v>1045</v>
      </c>
      <c r="M3291" s="25" t="s">
        <v>574</v>
      </c>
      <c r="N3291" s="26">
        <v>78789.36</v>
      </c>
      <c r="O3291" s="26">
        <v>58509.5</v>
      </c>
      <c r="P3291" s="27">
        <v>-20279.86</v>
      </c>
      <c r="Q3291" s="28">
        <v>-0.25739338408130236</v>
      </c>
      <c r="R3291" s="29">
        <v>31391.9</v>
      </c>
      <c r="S3291" s="29">
        <v>27468.82</v>
      </c>
      <c r="T3291" s="30">
        <v>-3923.0800000000017</v>
      </c>
      <c r="U3291" s="31">
        <v>-0.12497109126876683</v>
      </c>
      <c r="V3291" s="26">
        <v>17868.419999999998</v>
      </c>
      <c r="W3291" s="26">
        <v>8977.6</v>
      </c>
      <c r="X3291" s="27">
        <v>-8890.8199999999979</v>
      </c>
      <c r="Y3291" s="28">
        <v>-0.49757169352410557</v>
      </c>
      <c r="Z3291" s="29">
        <v>6903.04</v>
      </c>
      <c r="AA3291" s="29">
        <v>12452.4</v>
      </c>
      <c r="AB3291" s="30">
        <v>5549.36</v>
      </c>
      <c r="AC3291" s="32">
        <v>0.80390089004264786</v>
      </c>
      <c r="AD3291" s="26">
        <v>22626</v>
      </c>
      <c r="AE3291" s="26">
        <v>9610.68</v>
      </c>
      <c r="AF3291" s="27">
        <v>-13015.32</v>
      </c>
      <c r="AG3291" s="33">
        <v>-0.57523733757623974</v>
      </c>
      <c r="AH3291" s="34">
        <v>250.23000000000002</v>
      </c>
      <c r="AI3291" s="34">
        <v>285</v>
      </c>
      <c r="AJ3291" s="34">
        <v>34.769999999999982</v>
      </c>
      <c r="AK3291" s="32">
        <v>0.13895216400911153</v>
      </c>
      <c r="AL3291" s="35">
        <v>44085.041666666664</v>
      </c>
      <c r="AM3291" s="16"/>
    </row>
    <row r="3292" spans="1:39" ht="66" hidden="1" x14ac:dyDescent="0.25">
      <c r="A3292" s="25" t="s">
        <v>571</v>
      </c>
      <c r="B3292" s="25" t="s">
        <v>1043</v>
      </c>
      <c r="C3292" s="39">
        <v>637869</v>
      </c>
      <c r="D3292" s="25" t="s">
        <v>3509</v>
      </c>
      <c r="E3292" s="25" t="s">
        <v>53</v>
      </c>
      <c r="F3292" s="25" t="s">
        <v>54</v>
      </c>
      <c r="G3292" s="25" t="s">
        <v>75</v>
      </c>
      <c r="H3292" s="25" t="s">
        <v>56</v>
      </c>
      <c r="I3292" s="25" t="s">
        <v>56</v>
      </c>
      <c r="J3292" s="25" t="s">
        <v>85</v>
      </c>
      <c r="K3292" s="25" t="s">
        <v>65</v>
      </c>
      <c r="L3292" s="25" t="s">
        <v>1045</v>
      </c>
      <c r="M3292" s="25" t="s">
        <v>574</v>
      </c>
      <c r="N3292" s="26">
        <v>13847.08</v>
      </c>
      <c r="O3292" s="26">
        <v>7632.58</v>
      </c>
      <c r="P3292" s="27">
        <v>-6214.5</v>
      </c>
      <c r="Q3292" s="28">
        <v>-0.44879498060240858</v>
      </c>
      <c r="R3292" s="29">
        <v>6644.03</v>
      </c>
      <c r="S3292" s="29">
        <v>2765.3</v>
      </c>
      <c r="T3292" s="30">
        <v>-3878.7299999999996</v>
      </c>
      <c r="U3292" s="31">
        <v>-0.58379176493784646</v>
      </c>
      <c r="V3292" s="26">
        <v>6511.65</v>
      </c>
      <c r="W3292" s="26">
        <v>4097.28</v>
      </c>
      <c r="X3292" s="27">
        <v>-2414.37</v>
      </c>
      <c r="Y3292" s="28">
        <v>-0.37077699200663428</v>
      </c>
      <c r="Z3292" s="29">
        <v>691.4</v>
      </c>
      <c r="AA3292" s="29">
        <v>770</v>
      </c>
      <c r="AB3292" s="30">
        <v>78.600000000000023</v>
      </c>
      <c r="AC3292" s="32">
        <v>0.11368238356956903</v>
      </c>
      <c r="AD3292" s="26">
        <v>0</v>
      </c>
      <c r="AE3292" s="26">
        <v>0</v>
      </c>
      <c r="AF3292" s="27">
        <v>0</v>
      </c>
      <c r="AG3292" s="18"/>
      <c r="AH3292" s="34">
        <v>24.549999999999997</v>
      </c>
      <c r="AI3292" s="34">
        <v>21</v>
      </c>
      <c r="AJ3292" s="34">
        <v>-3.5499999999999972</v>
      </c>
      <c r="AK3292" s="32">
        <v>-0.14460285132382883</v>
      </c>
      <c r="AL3292" s="35">
        <v>44169.041666666664</v>
      </c>
      <c r="AM3292" s="16"/>
    </row>
    <row r="3293" spans="1:39" ht="66" hidden="1" x14ac:dyDescent="0.25">
      <c r="A3293" s="25" t="s">
        <v>571</v>
      </c>
      <c r="B3293" s="25" t="s">
        <v>51</v>
      </c>
      <c r="C3293" s="39">
        <v>637895</v>
      </c>
      <c r="D3293" s="25" t="s">
        <v>654</v>
      </c>
      <c r="E3293" s="25" t="s">
        <v>53</v>
      </c>
      <c r="F3293" s="25" t="s">
        <v>54</v>
      </c>
      <c r="G3293" s="25" t="s">
        <v>79</v>
      </c>
      <c r="H3293" s="25" t="s">
        <v>56</v>
      </c>
      <c r="I3293" s="25" t="s">
        <v>56</v>
      </c>
      <c r="J3293" s="25" t="s">
        <v>586</v>
      </c>
      <c r="K3293" s="25" t="s">
        <v>65</v>
      </c>
      <c r="L3293" s="25" t="s">
        <v>617</v>
      </c>
      <c r="M3293" s="25" t="s">
        <v>582</v>
      </c>
      <c r="N3293" s="26">
        <v>120304.23</v>
      </c>
      <c r="O3293" s="26">
        <v>110358.07</v>
      </c>
      <c r="P3293" s="27">
        <v>-9946.1599999999889</v>
      </c>
      <c r="Q3293" s="28">
        <v>-8.2675064708863433E-2</v>
      </c>
      <c r="R3293" s="29">
        <v>41358.32</v>
      </c>
      <c r="S3293" s="29">
        <v>40102.69</v>
      </c>
      <c r="T3293" s="30">
        <v>-1255.6299999999974</v>
      </c>
      <c r="U3293" s="31">
        <v>-3.0359792177245049E-2</v>
      </c>
      <c r="V3293" s="26">
        <v>42352.99</v>
      </c>
      <c r="W3293" s="26">
        <v>37938.22</v>
      </c>
      <c r="X3293" s="27">
        <v>-4414.7699999999968</v>
      </c>
      <c r="Y3293" s="28">
        <v>-0.10423750483732074</v>
      </c>
      <c r="Z3293" s="29">
        <v>8614.44</v>
      </c>
      <c r="AA3293" s="29">
        <v>14158</v>
      </c>
      <c r="AB3293" s="30">
        <v>5543.5599999999995</v>
      </c>
      <c r="AC3293" s="32">
        <v>0.64351948588648822</v>
      </c>
      <c r="AD3293" s="26">
        <v>27978.48</v>
      </c>
      <c r="AE3293" s="26">
        <v>18159.16</v>
      </c>
      <c r="AF3293" s="27">
        <v>-9819.32</v>
      </c>
      <c r="AG3293" s="33">
        <v>-0.35095973762691896</v>
      </c>
      <c r="AH3293" s="34">
        <v>323.20999999999998</v>
      </c>
      <c r="AI3293" s="34">
        <v>442.5</v>
      </c>
      <c r="AJ3293" s="34">
        <v>119.29000000000002</v>
      </c>
      <c r="AK3293" s="32">
        <v>0.36907892701339695</v>
      </c>
      <c r="AL3293" s="35">
        <v>44398.041666666664</v>
      </c>
      <c r="AM3293" s="16"/>
    </row>
    <row r="3294" spans="1:39" ht="41.25" hidden="1" x14ac:dyDescent="0.25">
      <c r="A3294" s="25" t="s">
        <v>571</v>
      </c>
      <c r="B3294" s="25" t="s">
        <v>51</v>
      </c>
      <c r="C3294" s="39">
        <v>637900</v>
      </c>
      <c r="D3294" s="25" t="s">
        <v>585</v>
      </c>
      <c r="E3294" s="25" t="s">
        <v>53</v>
      </c>
      <c r="F3294" s="25" t="s">
        <v>54</v>
      </c>
      <c r="G3294" s="25" t="s">
        <v>79</v>
      </c>
      <c r="H3294" s="25" t="s">
        <v>56</v>
      </c>
      <c r="I3294" s="25" t="s">
        <v>56</v>
      </c>
      <c r="J3294" s="25" t="s">
        <v>586</v>
      </c>
      <c r="K3294" s="25" t="s">
        <v>65</v>
      </c>
      <c r="L3294" s="25" t="s">
        <v>587</v>
      </c>
      <c r="M3294" s="25" t="s">
        <v>582</v>
      </c>
      <c r="N3294" s="26">
        <v>68817.179999999993</v>
      </c>
      <c r="O3294" s="26">
        <v>67717.509999999995</v>
      </c>
      <c r="P3294" s="27">
        <v>-1099.6699999999983</v>
      </c>
      <c r="Q3294" s="28">
        <v>-1.5979585330291046E-2</v>
      </c>
      <c r="R3294" s="29">
        <v>15570.82</v>
      </c>
      <c r="S3294" s="29">
        <v>14670.95</v>
      </c>
      <c r="T3294" s="30">
        <v>-899.86999999999898</v>
      </c>
      <c r="U3294" s="31">
        <v>-5.7792075176516008E-2</v>
      </c>
      <c r="V3294" s="26">
        <v>34757.620000000003</v>
      </c>
      <c r="W3294" s="26">
        <v>34774.81</v>
      </c>
      <c r="X3294" s="27">
        <v>17.189999999995052</v>
      </c>
      <c r="Y3294" s="28">
        <v>4.9456780987866978E-4</v>
      </c>
      <c r="Z3294" s="29">
        <v>1257.3399999999999</v>
      </c>
      <c r="AA3294" s="29">
        <v>1834.69</v>
      </c>
      <c r="AB3294" s="30">
        <v>577.35000000000014</v>
      </c>
      <c r="AC3294" s="32">
        <v>0.45918367346938788</v>
      </c>
      <c r="AD3294" s="26">
        <v>17231.400000000001</v>
      </c>
      <c r="AE3294" s="26">
        <v>16437.060000000001</v>
      </c>
      <c r="AF3294" s="27">
        <v>-794.34000000000015</v>
      </c>
      <c r="AG3294" s="33">
        <v>-4.6098401754935764E-2</v>
      </c>
      <c r="AH3294" s="34">
        <v>91.19</v>
      </c>
      <c r="AI3294" s="34">
        <v>102.5</v>
      </c>
      <c r="AJ3294" s="34">
        <v>11.310000000000002</v>
      </c>
      <c r="AK3294" s="32">
        <v>0.12402675731988159</v>
      </c>
      <c r="AL3294" s="35">
        <v>44313</v>
      </c>
      <c r="AM3294" s="16"/>
    </row>
    <row r="3295" spans="1:39" ht="24.75" hidden="1" x14ac:dyDescent="0.25">
      <c r="A3295" s="25" t="s">
        <v>571</v>
      </c>
      <c r="B3295" s="25" t="s">
        <v>51</v>
      </c>
      <c r="C3295" s="39">
        <v>637910</v>
      </c>
      <c r="D3295" s="25" t="s">
        <v>588</v>
      </c>
      <c r="E3295" s="25" t="s">
        <v>53</v>
      </c>
      <c r="F3295" s="25" t="s">
        <v>54</v>
      </c>
      <c r="G3295" s="25" t="s">
        <v>75</v>
      </c>
      <c r="H3295" s="25" t="s">
        <v>74</v>
      </c>
      <c r="I3295" s="25" t="s">
        <v>56</v>
      </c>
      <c r="J3295" s="25" t="s">
        <v>586</v>
      </c>
      <c r="K3295" s="25" t="s">
        <v>65</v>
      </c>
      <c r="L3295" s="25" t="s">
        <v>589</v>
      </c>
      <c r="M3295" s="25" t="s">
        <v>582</v>
      </c>
      <c r="N3295" s="26">
        <v>99549.8</v>
      </c>
      <c r="O3295" s="26">
        <v>82058.28</v>
      </c>
      <c r="P3295" s="27">
        <v>-17491.520000000004</v>
      </c>
      <c r="Q3295" s="28">
        <v>-0.17570622944496125</v>
      </c>
      <c r="R3295" s="29">
        <v>23594.84</v>
      </c>
      <c r="S3295" s="29">
        <v>16527.71</v>
      </c>
      <c r="T3295" s="30">
        <v>-7067.130000000001</v>
      </c>
      <c r="U3295" s="31">
        <v>-0.29952014932078375</v>
      </c>
      <c r="V3295" s="26">
        <v>50755.26</v>
      </c>
      <c r="W3295" s="26">
        <v>49267.18</v>
      </c>
      <c r="X3295" s="27">
        <v>-1488.0800000000017</v>
      </c>
      <c r="Y3295" s="28">
        <v>-2.9318734649374303E-2</v>
      </c>
      <c r="Z3295" s="29">
        <v>2219.62</v>
      </c>
      <c r="AA3295" s="29">
        <v>3382.97</v>
      </c>
      <c r="AB3295" s="30">
        <v>1163.3499999999999</v>
      </c>
      <c r="AC3295" s="32">
        <v>0.52412124597904142</v>
      </c>
      <c r="AD3295" s="26">
        <v>22980.080000000002</v>
      </c>
      <c r="AE3295" s="26">
        <v>12880.42</v>
      </c>
      <c r="AF3295" s="27">
        <v>-10099.660000000002</v>
      </c>
      <c r="AG3295" s="33">
        <v>-0.43949629418174352</v>
      </c>
      <c r="AH3295" s="34">
        <v>138.66999999999999</v>
      </c>
      <c r="AI3295" s="34">
        <v>171.75</v>
      </c>
      <c r="AJ3295" s="34">
        <v>33.080000000000013</v>
      </c>
      <c r="AK3295" s="32">
        <v>0.23855195788562786</v>
      </c>
      <c r="AL3295" s="35">
        <v>44277.041666666664</v>
      </c>
      <c r="AM3295" s="16"/>
    </row>
    <row r="3296" spans="1:39" ht="57.75" hidden="1" x14ac:dyDescent="0.25">
      <c r="A3296" s="25" t="s">
        <v>571</v>
      </c>
      <c r="B3296" s="25" t="s">
        <v>51</v>
      </c>
      <c r="C3296" s="39">
        <v>637943</v>
      </c>
      <c r="D3296" s="25" t="s">
        <v>679</v>
      </c>
      <c r="E3296" s="25" t="s">
        <v>53</v>
      </c>
      <c r="F3296" s="25" t="s">
        <v>54</v>
      </c>
      <c r="G3296" s="25" t="s">
        <v>75</v>
      </c>
      <c r="H3296" s="25" t="s">
        <v>56</v>
      </c>
      <c r="I3296" s="25" t="s">
        <v>56</v>
      </c>
      <c r="J3296" s="25" t="s">
        <v>586</v>
      </c>
      <c r="K3296" s="25" t="s">
        <v>65</v>
      </c>
      <c r="L3296" s="25" t="s">
        <v>617</v>
      </c>
      <c r="M3296" s="25" t="s">
        <v>582</v>
      </c>
      <c r="N3296" s="26">
        <v>82104.929999999993</v>
      </c>
      <c r="O3296" s="26">
        <v>62718.06</v>
      </c>
      <c r="P3296" s="27">
        <v>-19386.869999999995</v>
      </c>
      <c r="Q3296" s="28">
        <v>-0.23612309273024162</v>
      </c>
      <c r="R3296" s="29">
        <v>23535.65</v>
      </c>
      <c r="S3296" s="29">
        <v>9470.24</v>
      </c>
      <c r="T3296" s="30">
        <v>-14065.410000000002</v>
      </c>
      <c r="U3296" s="31">
        <v>-0.59762148060495468</v>
      </c>
      <c r="V3296" s="26">
        <v>49836.1</v>
      </c>
      <c r="W3296" s="26">
        <v>47287.69</v>
      </c>
      <c r="X3296" s="27">
        <v>-2548.4099999999962</v>
      </c>
      <c r="Y3296" s="28">
        <v>-5.1135823228543091E-2</v>
      </c>
      <c r="Z3296" s="29">
        <v>3220.86</v>
      </c>
      <c r="AA3296" s="29">
        <v>1618.28</v>
      </c>
      <c r="AB3296" s="30">
        <v>-1602.5800000000002</v>
      </c>
      <c r="AC3296" s="32">
        <v>-0.49756276274038613</v>
      </c>
      <c r="AD3296" s="26">
        <v>5512.32</v>
      </c>
      <c r="AE3296" s="26">
        <v>4341.8500000000004</v>
      </c>
      <c r="AF3296" s="27">
        <v>-1170.4699999999993</v>
      </c>
      <c r="AG3296" s="33">
        <v>-0.21233709218623001</v>
      </c>
      <c r="AH3296" s="34">
        <v>142.15</v>
      </c>
      <c r="AI3296" s="34">
        <v>75.75</v>
      </c>
      <c r="AJ3296" s="34">
        <v>-66.400000000000006</v>
      </c>
      <c r="AK3296" s="32">
        <v>-0.46711220541681325</v>
      </c>
      <c r="AL3296" s="35">
        <v>44277.041666666664</v>
      </c>
      <c r="AM3296" s="16"/>
    </row>
    <row r="3297" spans="1:39" ht="57.75" hidden="1" x14ac:dyDescent="0.25">
      <c r="A3297" s="25" t="s">
        <v>571</v>
      </c>
      <c r="B3297" s="25" t="s">
        <v>51</v>
      </c>
      <c r="C3297" s="39">
        <v>638082</v>
      </c>
      <c r="D3297" s="25" t="s">
        <v>719</v>
      </c>
      <c r="E3297" s="25" t="s">
        <v>53</v>
      </c>
      <c r="F3297" s="25" t="s">
        <v>54</v>
      </c>
      <c r="G3297" s="25" t="s">
        <v>79</v>
      </c>
      <c r="H3297" s="17"/>
      <c r="I3297" s="17"/>
      <c r="J3297" s="25" t="s">
        <v>576</v>
      </c>
      <c r="K3297" s="25" t="s">
        <v>65</v>
      </c>
      <c r="L3297" s="25" t="s">
        <v>577</v>
      </c>
      <c r="M3297" s="25" t="s">
        <v>578</v>
      </c>
      <c r="N3297" s="26">
        <v>70744.73</v>
      </c>
      <c r="O3297" s="26">
        <v>70082.570000000007</v>
      </c>
      <c r="P3297" s="27">
        <v>-662.15999999998894</v>
      </c>
      <c r="Q3297" s="28">
        <v>-9.3598491364655576E-3</v>
      </c>
      <c r="R3297" s="29">
        <v>8475.16</v>
      </c>
      <c r="S3297" s="29">
        <v>10614.47</v>
      </c>
      <c r="T3297" s="30">
        <v>2139.3099999999995</v>
      </c>
      <c r="U3297" s="31">
        <v>0.25242119322821038</v>
      </c>
      <c r="V3297" s="26">
        <v>895.57</v>
      </c>
      <c r="W3297" s="26">
        <v>0</v>
      </c>
      <c r="X3297" s="27">
        <v>-895.57</v>
      </c>
      <c r="Y3297" s="28">
        <v>-1</v>
      </c>
      <c r="Z3297" s="29">
        <v>672.28</v>
      </c>
      <c r="AA3297" s="29">
        <v>568</v>
      </c>
      <c r="AB3297" s="30">
        <v>-104.27999999999997</v>
      </c>
      <c r="AC3297" s="32">
        <v>-0.15511394061997974</v>
      </c>
      <c r="AD3297" s="26">
        <v>60701.72</v>
      </c>
      <c r="AE3297" s="26">
        <v>58900.1</v>
      </c>
      <c r="AF3297" s="27">
        <v>-1801.6200000000026</v>
      </c>
      <c r="AG3297" s="33">
        <v>-2.9679883864905353E-2</v>
      </c>
      <c r="AH3297" s="34">
        <v>45.180000000000007</v>
      </c>
      <c r="AI3297" s="34">
        <v>28</v>
      </c>
      <c r="AJ3297" s="34">
        <v>-17.180000000000007</v>
      </c>
      <c r="AK3297" s="32">
        <v>-0.38025675077467913</v>
      </c>
      <c r="AL3297" s="35">
        <v>44384.041666666664</v>
      </c>
      <c r="AM3297" s="16"/>
    </row>
    <row r="3298" spans="1:39" ht="99" hidden="1" x14ac:dyDescent="0.25">
      <c r="A3298" s="25" t="s">
        <v>571</v>
      </c>
      <c r="B3298" s="25" t="s">
        <v>1136</v>
      </c>
      <c r="C3298" s="39">
        <v>638116</v>
      </c>
      <c r="D3298" s="25" t="s">
        <v>5747</v>
      </c>
      <c r="E3298" s="25" t="s">
        <v>171</v>
      </c>
      <c r="F3298" s="25" t="s">
        <v>248</v>
      </c>
      <c r="G3298" s="17"/>
      <c r="H3298" s="17"/>
      <c r="I3298" s="17"/>
      <c r="J3298" s="25" t="s">
        <v>1881</v>
      </c>
      <c r="K3298" s="25" t="s">
        <v>65</v>
      </c>
      <c r="L3298" s="25" t="s">
        <v>589</v>
      </c>
      <c r="M3298" s="25" t="s">
        <v>582</v>
      </c>
      <c r="N3298" s="26">
        <v>90529.99</v>
      </c>
      <c r="O3298" s="26">
        <v>69845.58</v>
      </c>
      <c r="P3298" s="27">
        <v>-20684.410000000003</v>
      </c>
      <c r="Q3298" s="28">
        <v>-0.22848130216296281</v>
      </c>
      <c r="R3298" s="29">
        <v>27229.47</v>
      </c>
      <c r="S3298" s="29">
        <v>13221.79</v>
      </c>
      <c r="T3298" s="30">
        <v>-14007.68</v>
      </c>
      <c r="U3298" s="31">
        <v>-0.51443087213963401</v>
      </c>
      <c r="V3298" s="26">
        <v>57919.39</v>
      </c>
      <c r="W3298" s="26">
        <v>52914.559999999998</v>
      </c>
      <c r="X3298" s="27">
        <v>-5004.8300000000017</v>
      </c>
      <c r="Y3298" s="28">
        <v>-8.6410267787696005E-2</v>
      </c>
      <c r="Z3298" s="29">
        <v>3256.33</v>
      </c>
      <c r="AA3298" s="29">
        <v>532</v>
      </c>
      <c r="AB3298" s="30">
        <v>-2724.33</v>
      </c>
      <c r="AC3298" s="32">
        <v>-0.83662589479567484</v>
      </c>
      <c r="AD3298" s="26">
        <v>2124.8000000000002</v>
      </c>
      <c r="AE3298" s="26">
        <v>3177.23</v>
      </c>
      <c r="AF3298" s="27">
        <v>1052.4299999999998</v>
      </c>
      <c r="AG3298" s="33">
        <v>0.49530779367469868</v>
      </c>
      <c r="AH3298" s="34">
        <v>147.72999999999999</v>
      </c>
      <c r="AI3298" s="34">
        <v>78</v>
      </c>
      <c r="AJ3298" s="34">
        <v>-69.72999999999999</v>
      </c>
      <c r="AK3298" s="32">
        <v>-0.47200974751235358</v>
      </c>
      <c r="AL3298" s="35">
        <v>44903.041666666664</v>
      </c>
      <c r="AM3298" s="16"/>
    </row>
    <row r="3299" spans="1:39" ht="49.5" hidden="1" x14ac:dyDescent="0.25">
      <c r="A3299" s="25" t="s">
        <v>571</v>
      </c>
      <c r="B3299" s="25" t="s">
        <v>51</v>
      </c>
      <c r="C3299" s="39">
        <v>638126</v>
      </c>
      <c r="D3299" s="25" t="s">
        <v>702</v>
      </c>
      <c r="E3299" s="25" t="s">
        <v>53</v>
      </c>
      <c r="F3299" s="25" t="s">
        <v>54</v>
      </c>
      <c r="G3299" s="25" t="s">
        <v>79</v>
      </c>
      <c r="H3299" s="25" t="s">
        <v>56</v>
      </c>
      <c r="I3299" s="25" t="s">
        <v>56</v>
      </c>
      <c r="J3299" s="25" t="s">
        <v>586</v>
      </c>
      <c r="K3299" s="25" t="s">
        <v>65</v>
      </c>
      <c r="L3299" s="25" t="s">
        <v>587</v>
      </c>
      <c r="M3299" s="25" t="s">
        <v>582</v>
      </c>
      <c r="N3299" s="26">
        <v>136291.29999999999</v>
      </c>
      <c r="O3299" s="26">
        <v>128166.64</v>
      </c>
      <c r="P3299" s="27">
        <v>-8124.6599999999889</v>
      </c>
      <c r="Q3299" s="28">
        <v>-5.9612462424233896E-2</v>
      </c>
      <c r="R3299" s="29">
        <v>16205.91</v>
      </c>
      <c r="S3299" s="29">
        <v>20291.849999999999</v>
      </c>
      <c r="T3299" s="30">
        <v>4085.9399999999987</v>
      </c>
      <c r="U3299" s="31">
        <v>0.25212653902187526</v>
      </c>
      <c r="V3299" s="26">
        <v>82913.61</v>
      </c>
      <c r="W3299" s="26">
        <v>74577.009999999995</v>
      </c>
      <c r="X3299" s="27">
        <v>-8336.6000000000058</v>
      </c>
      <c r="Y3299" s="28">
        <v>-0.10054561609366672</v>
      </c>
      <c r="Z3299" s="29">
        <v>1323.34</v>
      </c>
      <c r="AA3299" s="29">
        <v>4042.78</v>
      </c>
      <c r="AB3299" s="30">
        <v>2719.4400000000005</v>
      </c>
      <c r="AC3299" s="32">
        <v>2.054982090770324</v>
      </c>
      <c r="AD3299" s="26">
        <v>35848.44</v>
      </c>
      <c r="AE3299" s="26">
        <v>29255</v>
      </c>
      <c r="AF3299" s="27">
        <v>-6593.4400000000023</v>
      </c>
      <c r="AG3299" s="33">
        <v>-0.18392543720173046</v>
      </c>
      <c r="AH3299" s="34">
        <v>97.19</v>
      </c>
      <c r="AI3299" s="34">
        <v>148.5</v>
      </c>
      <c r="AJ3299" s="34">
        <v>51.31</v>
      </c>
      <c r="AK3299" s="32">
        <v>0.5279349727338204</v>
      </c>
      <c r="AL3299" s="35">
        <v>44276.041666666664</v>
      </c>
      <c r="AM3299" s="16"/>
    </row>
    <row r="3300" spans="1:39" ht="82.5" hidden="1" x14ac:dyDescent="0.25">
      <c r="A3300" s="25" t="s">
        <v>571</v>
      </c>
      <c r="B3300" s="25" t="s">
        <v>1043</v>
      </c>
      <c r="C3300" s="39">
        <v>638133</v>
      </c>
      <c r="D3300" s="25" t="s">
        <v>2862</v>
      </c>
      <c r="E3300" s="25" t="s">
        <v>53</v>
      </c>
      <c r="F3300" s="25" t="s">
        <v>54</v>
      </c>
      <c r="G3300" s="25" t="s">
        <v>298</v>
      </c>
      <c r="H3300" s="25" t="s">
        <v>90</v>
      </c>
      <c r="I3300" s="25" t="s">
        <v>56</v>
      </c>
      <c r="J3300" s="25" t="s">
        <v>576</v>
      </c>
      <c r="K3300" s="25" t="s">
        <v>65</v>
      </c>
      <c r="L3300" s="25" t="s">
        <v>1045</v>
      </c>
      <c r="M3300" s="25" t="s">
        <v>639</v>
      </c>
      <c r="N3300" s="26">
        <v>11251.98</v>
      </c>
      <c r="O3300" s="26">
        <v>22187.66</v>
      </c>
      <c r="P3300" s="27">
        <v>10935.68</v>
      </c>
      <c r="Q3300" s="28">
        <v>0.97188939191146806</v>
      </c>
      <c r="R3300" s="29">
        <v>6699.45</v>
      </c>
      <c r="S3300" s="29">
        <v>11516.53</v>
      </c>
      <c r="T3300" s="30">
        <v>4817.0800000000008</v>
      </c>
      <c r="U3300" s="31">
        <v>0.71902618871698443</v>
      </c>
      <c r="V3300" s="26">
        <v>3216.73</v>
      </c>
      <c r="W3300" s="26">
        <v>6678.08</v>
      </c>
      <c r="X3300" s="27">
        <v>3461.35</v>
      </c>
      <c r="Y3300" s="28">
        <v>1.0760461711116569</v>
      </c>
      <c r="Z3300" s="29">
        <v>1335.8</v>
      </c>
      <c r="AA3300" s="29">
        <v>3993.05</v>
      </c>
      <c r="AB3300" s="30">
        <v>2657.25</v>
      </c>
      <c r="AC3300" s="32">
        <v>1.9892573738583621</v>
      </c>
      <c r="AD3300" s="26">
        <v>0</v>
      </c>
      <c r="AE3300" s="26">
        <v>0</v>
      </c>
      <c r="AF3300" s="27">
        <v>0</v>
      </c>
      <c r="AG3300" s="18"/>
      <c r="AH3300" s="34">
        <v>47.6</v>
      </c>
      <c r="AI3300" s="34">
        <v>106.5</v>
      </c>
      <c r="AJ3300" s="34">
        <v>58.9</v>
      </c>
      <c r="AK3300" s="32">
        <v>1.2373949579831931</v>
      </c>
      <c r="AL3300" s="35">
        <v>44130.041666666664</v>
      </c>
      <c r="AM3300" s="16"/>
    </row>
    <row r="3301" spans="1:39" ht="57.75" hidden="1" x14ac:dyDescent="0.25">
      <c r="A3301" s="25" t="s">
        <v>571</v>
      </c>
      <c r="B3301" s="25" t="s">
        <v>51</v>
      </c>
      <c r="C3301" s="39">
        <v>638186</v>
      </c>
      <c r="D3301" s="25" t="s">
        <v>692</v>
      </c>
      <c r="E3301" s="25" t="s">
        <v>53</v>
      </c>
      <c r="F3301" s="25" t="s">
        <v>54</v>
      </c>
      <c r="G3301" s="25" t="s">
        <v>74</v>
      </c>
      <c r="H3301" s="25" t="s">
        <v>56</v>
      </c>
      <c r="I3301" s="25" t="s">
        <v>56</v>
      </c>
      <c r="J3301" s="25" t="s">
        <v>576</v>
      </c>
      <c r="K3301" s="25" t="s">
        <v>58</v>
      </c>
      <c r="L3301" s="25" t="s">
        <v>611</v>
      </c>
      <c r="M3301" s="25" t="s">
        <v>578</v>
      </c>
      <c r="N3301" s="26">
        <v>277192.09000000003</v>
      </c>
      <c r="O3301" s="26">
        <v>222563.18</v>
      </c>
      <c r="P3301" s="27">
        <v>-54628.910000000033</v>
      </c>
      <c r="Q3301" s="28">
        <v>-0.19707961363543969</v>
      </c>
      <c r="R3301" s="29">
        <v>57571.38</v>
      </c>
      <c r="S3301" s="29">
        <v>38937.660000000003</v>
      </c>
      <c r="T3301" s="30">
        <v>-18633.719999999994</v>
      </c>
      <c r="U3301" s="31">
        <v>-0.32366290333842951</v>
      </c>
      <c r="V3301" s="26">
        <v>120847.41</v>
      </c>
      <c r="W3301" s="26">
        <v>108298.06</v>
      </c>
      <c r="X3301" s="27">
        <v>-12549.350000000006</v>
      </c>
      <c r="Y3301" s="28">
        <v>-0.10384459211827549</v>
      </c>
      <c r="Z3301" s="29">
        <v>11564.38</v>
      </c>
      <c r="AA3301" s="29">
        <v>10349.5</v>
      </c>
      <c r="AB3301" s="30">
        <v>-1214.8799999999992</v>
      </c>
      <c r="AC3301" s="32">
        <v>-0.10505362155169574</v>
      </c>
      <c r="AD3301" s="26">
        <v>87208.92</v>
      </c>
      <c r="AE3301" s="26">
        <v>64977.96</v>
      </c>
      <c r="AF3301" s="27">
        <v>-22230.959999999999</v>
      </c>
      <c r="AG3301" s="33">
        <v>-0.25491612555229443</v>
      </c>
      <c r="AH3301" s="34">
        <v>408.72</v>
      </c>
      <c r="AI3301" s="34">
        <v>364</v>
      </c>
      <c r="AJ3301" s="34">
        <v>-44.720000000000027</v>
      </c>
      <c r="AK3301" s="32">
        <v>-0.10941475826972016</v>
      </c>
      <c r="AL3301" s="35">
        <v>44377.041666666664</v>
      </c>
      <c r="AM3301" s="16"/>
    </row>
    <row r="3302" spans="1:39" ht="57.75" hidden="1" x14ac:dyDescent="0.25">
      <c r="A3302" s="25" t="s">
        <v>571</v>
      </c>
      <c r="B3302" s="25" t="s">
        <v>51</v>
      </c>
      <c r="C3302" s="39">
        <v>638187</v>
      </c>
      <c r="D3302" s="25" t="s">
        <v>691</v>
      </c>
      <c r="E3302" s="25" t="s">
        <v>53</v>
      </c>
      <c r="F3302" s="25" t="s">
        <v>54</v>
      </c>
      <c r="G3302" s="25" t="s">
        <v>75</v>
      </c>
      <c r="H3302" s="25" t="s">
        <v>56</v>
      </c>
      <c r="I3302" s="25" t="s">
        <v>56</v>
      </c>
      <c r="J3302" s="25" t="s">
        <v>576</v>
      </c>
      <c r="K3302" s="25" t="s">
        <v>58</v>
      </c>
      <c r="L3302" s="25" t="s">
        <v>611</v>
      </c>
      <c r="M3302" s="25" t="s">
        <v>578</v>
      </c>
      <c r="N3302" s="26">
        <v>43000.95</v>
      </c>
      <c r="O3302" s="26">
        <v>39210.04</v>
      </c>
      <c r="P3302" s="27">
        <v>-3790.9099999999962</v>
      </c>
      <c r="Q3302" s="28">
        <v>-8.8158749981104984E-2</v>
      </c>
      <c r="R3302" s="29">
        <v>13451.64</v>
      </c>
      <c r="S3302" s="29">
        <v>5482.8</v>
      </c>
      <c r="T3302" s="30">
        <v>-7968.8399999999992</v>
      </c>
      <c r="U3302" s="31">
        <v>-0.59240657644718409</v>
      </c>
      <c r="V3302" s="26">
        <v>20841.43</v>
      </c>
      <c r="W3302" s="26">
        <v>15938.96</v>
      </c>
      <c r="X3302" s="27">
        <v>-4902.4700000000012</v>
      </c>
      <c r="Y3302" s="28">
        <v>-0.23522714132379596</v>
      </c>
      <c r="Z3302" s="29">
        <v>2277.56</v>
      </c>
      <c r="AA3302" s="29">
        <v>0</v>
      </c>
      <c r="AB3302" s="30">
        <v>-2277.56</v>
      </c>
      <c r="AC3302" s="32">
        <v>-1</v>
      </c>
      <c r="AD3302" s="26">
        <v>6430.32</v>
      </c>
      <c r="AE3302" s="26">
        <v>17788.28</v>
      </c>
      <c r="AF3302" s="27">
        <v>11357.96</v>
      </c>
      <c r="AG3302" s="33">
        <v>1.7663133405491485</v>
      </c>
      <c r="AH3302" s="34">
        <v>81.52</v>
      </c>
      <c r="AI3302" s="34">
        <v>0</v>
      </c>
      <c r="AJ3302" s="34">
        <v>-81.52</v>
      </c>
      <c r="AK3302" s="32">
        <v>-1</v>
      </c>
      <c r="AL3302" s="35">
        <v>44352.041666666664</v>
      </c>
      <c r="AM3302" s="16"/>
    </row>
    <row r="3303" spans="1:39" ht="57.75" hidden="1" x14ac:dyDescent="0.25">
      <c r="A3303" s="25" t="s">
        <v>571</v>
      </c>
      <c r="B3303" s="25" t="s">
        <v>51</v>
      </c>
      <c r="C3303" s="39">
        <v>638188</v>
      </c>
      <c r="D3303" s="25" t="s">
        <v>690</v>
      </c>
      <c r="E3303" s="25" t="s">
        <v>53</v>
      </c>
      <c r="F3303" s="25" t="s">
        <v>54</v>
      </c>
      <c r="G3303" s="25" t="s">
        <v>79</v>
      </c>
      <c r="H3303" s="25" t="s">
        <v>56</v>
      </c>
      <c r="I3303" s="25" t="s">
        <v>56</v>
      </c>
      <c r="J3303" s="25" t="s">
        <v>576</v>
      </c>
      <c r="K3303" s="25" t="s">
        <v>58</v>
      </c>
      <c r="L3303" s="25" t="s">
        <v>611</v>
      </c>
      <c r="M3303" s="25" t="s">
        <v>582</v>
      </c>
      <c r="N3303" s="26">
        <v>152290.85999999999</v>
      </c>
      <c r="O3303" s="26">
        <v>156719.35999999999</v>
      </c>
      <c r="P3303" s="27">
        <v>4428.5</v>
      </c>
      <c r="Q3303" s="28">
        <v>2.9079223795833845E-2</v>
      </c>
      <c r="R3303" s="29">
        <v>34473.129999999997</v>
      </c>
      <c r="S3303" s="29">
        <v>26872.14</v>
      </c>
      <c r="T3303" s="30">
        <v>-7600.989999999998</v>
      </c>
      <c r="U3303" s="31">
        <v>-0.22049027750018632</v>
      </c>
      <c r="V3303" s="26">
        <v>85124.92</v>
      </c>
      <c r="W3303" s="26">
        <v>83229.64</v>
      </c>
      <c r="X3303" s="27">
        <v>-1895.2799999999988</v>
      </c>
      <c r="Y3303" s="28">
        <v>-2.2264690527756138E-2</v>
      </c>
      <c r="Z3303" s="29">
        <v>6213.37</v>
      </c>
      <c r="AA3303" s="29">
        <v>6779.9</v>
      </c>
      <c r="AB3303" s="30">
        <v>566.52999999999975</v>
      </c>
      <c r="AC3303" s="32">
        <v>9.1179182955465357E-2</v>
      </c>
      <c r="AD3303" s="26">
        <v>26479.439999999999</v>
      </c>
      <c r="AE3303" s="26">
        <v>39837.68</v>
      </c>
      <c r="AF3303" s="27">
        <v>13358.240000000002</v>
      </c>
      <c r="AG3303" s="33">
        <v>0.50447592547274422</v>
      </c>
      <c r="AH3303" s="34">
        <v>208.8</v>
      </c>
      <c r="AI3303" s="34">
        <v>160.5</v>
      </c>
      <c r="AJ3303" s="34">
        <v>-48.300000000000011</v>
      </c>
      <c r="AK3303" s="32">
        <v>-0.23132183908045981</v>
      </c>
      <c r="AL3303" s="35">
        <v>44553.041666666664</v>
      </c>
      <c r="AM3303" s="16"/>
    </row>
    <row r="3304" spans="1:39" ht="57.75" hidden="1" x14ac:dyDescent="0.25">
      <c r="A3304" s="25" t="s">
        <v>571</v>
      </c>
      <c r="B3304" s="25" t="s">
        <v>51</v>
      </c>
      <c r="C3304" s="39">
        <v>638189</v>
      </c>
      <c r="D3304" s="25" t="s">
        <v>696</v>
      </c>
      <c r="E3304" s="25" t="s">
        <v>53</v>
      </c>
      <c r="F3304" s="25" t="s">
        <v>54</v>
      </c>
      <c r="G3304" s="25" t="s">
        <v>79</v>
      </c>
      <c r="H3304" s="25" t="s">
        <v>56</v>
      </c>
      <c r="I3304" s="25" t="s">
        <v>56</v>
      </c>
      <c r="J3304" s="25" t="s">
        <v>576</v>
      </c>
      <c r="K3304" s="25" t="s">
        <v>58</v>
      </c>
      <c r="L3304" s="25" t="s">
        <v>611</v>
      </c>
      <c r="M3304" s="25" t="s">
        <v>582</v>
      </c>
      <c r="N3304" s="26">
        <v>127433.78</v>
      </c>
      <c r="O3304" s="26">
        <v>142224.76999999999</v>
      </c>
      <c r="P3304" s="27">
        <v>14790.989999999991</v>
      </c>
      <c r="Q3304" s="28">
        <v>0.11606804726344923</v>
      </c>
      <c r="R3304" s="29">
        <v>32423.75</v>
      </c>
      <c r="S3304" s="29">
        <v>16239.24</v>
      </c>
      <c r="T3304" s="30">
        <v>-16184.51</v>
      </c>
      <c r="U3304" s="31">
        <v>-0.49915601989282549</v>
      </c>
      <c r="V3304" s="26">
        <v>55856.04</v>
      </c>
      <c r="W3304" s="26">
        <v>65069.19</v>
      </c>
      <c r="X3304" s="27">
        <v>9213.1500000000015</v>
      </c>
      <c r="Y3304" s="28">
        <v>0.16494456105373745</v>
      </c>
      <c r="Z3304" s="29">
        <v>6307.79</v>
      </c>
      <c r="AA3304" s="29">
        <v>731.85</v>
      </c>
      <c r="AB3304" s="30">
        <v>-5575.94</v>
      </c>
      <c r="AC3304" s="32">
        <v>-0.88397679694473019</v>
      </c>
      <c r="AD3304" s="26">
        <v>15919.2</v>
      </c>
      <c r="AE3304" s="26">
        <v>60184.49</v>
      </c>
      <c r="AF3304" s="27">
        <v>44265.289999999994</v>
      </c>
      <c r="AG3304" s="33">
        <v>2.7806227699884412</v>
      </c>
      <c r="AH3304" s="34">
        <v>227.68</v>
      </c>
      <c r="AI3304" s="34">
        <v>28.5</v>
      </c>
      <c r="AJ3304" s="34">
        <v>-199.18</v>
      </c>
      <c r="AK3304" s="32">
        <v>-0.87482431482782852</v>
      </c>
      <c r="AL3304" s="35">
        <v>44501.041666666664</v>
      </c>
      <c r="AM3304" s="16"/>
    </row>
    <row r="3305" spans="1:39" ht="57.75" hidden="1" x14ac:dyDescent="0.25">
      <c r="A3305" s="25" t="s">
        <v>571</v>
      </c>
      <c r="B3305" s="25" t="s">
        <v>51</v>
      </c>
      <c r="C3305" s="39">
        <v>638190</v>
      </c>
      <c r="D3305" s="25" t="s">
        <v>695</v>
      </c>
      <c r="E3305" s="25" t="s">
        <v>53</v>
      </c>
      <c r="F3305" s="25" t="s">
        <v>54</v>
      </c>
      <c r="G3305" s="25" t="s">
        <v>79</v>
      </c>
      <c r="H3305" s="25" t="s">
        <v>56</v>
      </c>
      <c r="I3305" s="25" t="s">
        <v>56</v>
      </c>
      <c r="J3305" s="25" t="s">
        <v>576</v>
      </c>
      <c r="K3305" s="25" t="s">
        <v>58</v>
      </c>
      <c r="L3305" s="25" t="s">
        <v>611</v>
      </c>
      <c r="M3305" s="25" t="s">
        <v>582</v>
      </c>
      <c r="N3305" s="26">
        <v>119682.28</v>
      </c>
      <c r="O3305" s="26">
        <v>119972.58</v>
      </c>
      <c r="P3305" s="27">
        <v>290.30000000000291</v>
      </c>
      <c r="Q3305" s="28">
        <v>2.4255888173253626E-3</v>
      </c>
      <c r="R3305" s="29">
        <v>20804.73</v>
      </c>
      <c r="S3305" s="29">
        <v>19953.060000000001</v>
      </c>
      <c r="T3305" s="30">
        <v>-851.66999999999825</v>
      </c>
      <c r="U3305" s="31">
        <v>-4.0936363990304044E-2</v>
      </c>
      <c r="V3305" s="26">
        <v>54575.34</v>
      </c>
      <c r="W3305" s="26">
        <v>53979.69</v>
      </c>
      <c r="X3305" s="27">
        <v>-595.64999999999418</v>
      </c>
      <c r="Y3305" s="28">
        <v>-1.0914270071427758E-2</v>
      </c>
      <c r="Z3305" s="29">
        <v>2781.61</v>
      </c>
      <c r="AA3305" s="29">
        <v>5431.84</v>
      </c>
      <c r="AB3305" s="30">
        <v>2650.23</v>
      </c>
      <c r="AC3305" s="32">
        <v>0.95276836076948235</v>
      </c>
      <c r="AD3305" s="26">
        <v>41520.6</v>
      </c>
      <c r="AE3305" s="26">
        <v>40607.99</v>
      </c>
      <c r="AF3305" s="27">
        <v>-912.61000000000058</v>
      </c>
      <c r="AG3305" s="33">
        <v>-2.1979692008304328E-2</v>
      </c>
      <c r="AH3305" s="34">
        <v>72.64</v>
      </c>
      <c r="AI3305" s="34">
        <v>115</v>
      </c>
      <c r="AJ3305" s="34">
        <v>42.36</v>
      </c>
      <c r="AK3305" s="32">
        <v>0.58314977973568283</v>
      </c>
      <c r="AL3305" s="35">
        <v>44497.041666666664</v>
      </c>
      <c r="AM3305" s="16"/>
    </row>
    <row r="3306" spans="1:39" ht="41.25" hidden="1" x14ac:dyDescent="0.25">
      <c r="A3306" s="25" t="s">
        <v>571</v>
      </c>
      <c r="B3306" s="25" t="s">
        <v>1136</v>
      </c>
      <c r="C3306" s="39">
        <v>638217</v>
      </c>
      <c r="D3306" s="25" t="s">
        <v>5592</v>
      </c>
      <c r="E3306" s="25" t="s">
        <v>53</v>
      </c>
      <c r="F3306" s="25" t="s">
        <v>63</v>
      </c>
      <c r="G3306" s="25" t="s">
        <v>56</v>
      </c>
      <c r="H3306" s="17"/>
      <c r="I3306" s="17"/>
      <c r="J3306" s="25" t="s">
        <v>586</v>
      </c>
      <c r="K3306" s="25" t="s">
        <v>65</v>
      </c>
      <c r="L3306" s="25" t="s">
        <v>71</v>
      </c>
      <c r="M3306" s="25" t="s">
        <v>107</v>
      </c>
      <c r="N3306" s="26">
        <v>0</v>
      </c>
      <c r="O3306" s="26">
        <v>0</v>
      </c>
      <c r="P3306" s="27">
        <v>0</v>
      </c>
      <c r="Q3306" s="18"/>
      <c r="R3306" s="29">
        <v>0</v>
      </c>
      <c r="S3306" s="29">
        <v>0</v>
      </c>
      <c r="T3306" s="30">
        <v>0</v>
      </c>
      <c r="U3306" s="19"/>
      <c r="V3306" s="26">
        <v>0</v>
      </c>
      <c r="W3306" s="26">
        <v>0</v>
      </c>
      <c r="X3306" s="27">
        <v>0</v>
      </c>
      <c r="Y3306" s="18"/>
      <c r="Z3306" s="29">
        <v>0</v>
      </c>
      <c r="AA3306" s="29">
        <v>0</v>
      </c>
      <c r="AB3306" s="30">
        <v>0</v>
      </c>
      <c r="AC3306" s="19"/>
      <c r="AD3306" s="26">
        <v>0</v>
      </c>
      <c r="AE3306" s="26">
        <v>0</v>
      </c>
      <c r="AF3306" s="27">
        <v>0</v>
      </c>
      <c r="AG3306" s="18"/>
      <c r="AH3306" s="34">
        <v>0</v>
      </c>
      <c r="AI3306" s="34">
        <v>0</v>
      </c>
      <c r="AJ3306" s="34">
        <v>0</v>
      </c>
      <c r="AK3306" s="19"/>
      <c r="AL3306" s="35">
        <v>44302</v>
      </c>
      <c r="AM3306" s="16"/>
    </row>
    <row r="3307" spans="1:39" ht="57.75" hidden="1" x14ac:dyDescent="0.25">
      <c r="A3307" s="25" t="s">
        <v>571</v>
      </c>
      <c r="B3307" s="25" t="s">
        <v>51</v>
      </c>
      <c r="C3307" s="39">
        <v>638229</v>
      </c>
      <c r="D3307" s="25" t="s">
        <v>708</v>
      </c>
      <c r="E3307" s="25" t="s">
        <v>171</v>
      </c>
      <c r="F3307" s="25" t="s">
        <v>54</v>
      </c>
      <c r="G3307" s="25" t="s">
        <v>75</v>
      </c>
      <c r="H3307" s="25" t="s">
        <v>56</v>
      </c>
      <c r="I3307" s="25" t="s">
        <v>56</v>
      </c>
      <c r="J3307" s="25" t="s">
        <v>145</v>
      </c>
      <c r="K3307" s="25" t="s">
        <v>65</v>
      </c>
      <c r="L3307" s="25" t="s">
        <v>709</v>
      </c>
      <c r="M3307" s="25" t="s">
        <v>605</v>
      </c>
      <c r="N3307" s="26">
        <v>154018.12</v>
      </c>
      <c r="O3307" s="26">
        <v>135676.38</v>
      </c>
      <c r="P3307" s="27">
        <v>-18341.739999999991</v>
      </c>
      <c r="Q3307" s="28">
        <v>-0.11908819559672583</v>
      </c>
      <c r="R3307" s="29">
        <v>84517.09</v>
      </c>
      <c r="S3307" s="29">
        <v>64206.25</v>
      </c>
      <c r="T3307" s="30">
        <v>-20310.839999999997</v>
      </c>
      <c r="U3307" s="31">
        <v>-0.24031636678451657</v>
      </c>
      <c r="V3307" s="26">
        <v>33009.410000000003</v>
      </c>
      <c r="W3307" s="26">
        <v>36643.32</v>
      </c>
      <c r="X3307" s="27">
        <v>3633.9099999999962</v>
      </c>
      <c r="Y3307" s="28">
        <v>0.11008709334701819</v>
      </c>
      <c r="Z3307" s="29">
        <v>20885.62</v>
      </c>
      <c r="AA3307" s="29">
        <v>15661.5</v>
      </c>
      <c r="AB3307" s="30">
        <v>-5224.119999999999</v>
      </c>
      <c r="AC3307" s="32">
        <v>-0.25012999374689376</v>
      </c>
      <c r="AD3307" s="26">
        <v>15606</v>
      </c>
      <c r="AE3307" s="26">
        <v>19165.310000000001</v>
      </c>
      <c r="AF3307" s="27">
        <v>3559.3100000000013</v>
      </c>
      <c r="AG3307" s="33">
        <v>0.22807317698321167</v>
      </c>
      <c r="AH3307" s="34">
        <v>642.82000000000005</v>
      </c>
      <c r="AI3307" s="34">
        <v>635</v>
      </c>
      <c r="AJ3307" s="34">
        <v>-7.82000000000005</v>
      </c>
      <c r="AK3307" s="32">
        <v>-1.2165147319622989E-2</v>
      </c>
      <c r="AL3307" s="35">
        <v>44400.041666666664</v>
      </c>
      <c r="AM3307" s="16"/>
    </row>
    <row r="3308" spans="1:39" ht="74.25" hidden="1" x14ac:dyDescent="0.25">
      <c r="A3308" s="25" t="s">
        <v>571</v>
      </c>
      <c r="B3308" s="25" t="s">
        <v>1136</v>
      </c>
      <c r="C3308" s="39">
        <v>638240</v>
      </c>
      <c r="D3308" s="25" t="s">
        <v>4938</v>
      </c>
      <c r="E3308" s="25" t="s">
        <v>53</v>
      </c>
      <c r="F3308" s="25" t="s">
        <v>54</v>
      </c>
      <c r="G3308" s="25" t="s">
        <v>79</v>
      </c>
      <c r="H3308" s="25" t="s">
        <v>56</v>
      </c>
      <c r="I3308" s="25" t="s">
        <v>56</v>
      </c>
      <c r="J3308" s="25" t="s">
        <v>576</v>
      </c>
      <c r="K3308" s="25" t="s">
        <v>58</v>
      </c>
      <c r="L3308" s="25" t="s">
        <v>611</v>
      </c>
      <c r="M3308" s="25" t="s">
        <v>578</v>
      </c>
      <c r="N3308" s="26">
        <v>564812.97</v>
      </c>
      <c r="O3308" s="26">
        <v>515970.16</v>
      </c>
      <c r="P3308" s="27">
        <v>-48842.81</v>
      </c>
      <c r="Q3308" s="28">
        <v>-8.6476077204813484E-2</v>
      </c>
      <c r="R3308" s="29">
        <v>5920.61</v>
      </c>
      <c r="S3308" s="29">
        <v>69269.47</v>
      </c>
      <c r="T3308" s="30">
        <v>63348.86</v>
      </c>
      <c r="U3308" s="31">
        <v>10.699718441174136</v>
      </c>
      <c r="V3308" s="26">
        <v>20350.36</v>
      </c>
      <c r="W3308" s="26">
        <v>24081.88</v>
      </c>
      <c r="X3308" s="27">
        <v>3731.5200000000004</v>
      </c>
      <c r="Y3308" s="28">
        <v>0.18336383238429199</v>
      </c>
      <c r="Z3308" s="29">
        <v>0</v>
      </c>
      <c r="AA3308" s="29">
        <v>0</v>
      </c>
      <c r="AB3308" s="30">
        <v>0</v>
      </c>
      <c r="AC3308" s="19"/>
      <c r="AD3308" s="26">
        <v>538542</v>
      </c>
      <c r="AE3308" s="26">
        <v>422618.81</v>
      </c>
      <c r="AF3308" s="27">
        <v>-115923.19</v>
      </c>
      <c r="AG3308" s="33">
        <v>-0.21525375922397882</v>
      </c>
      <c r="AH3308" s="34">
        <v>0</v>
      </c>
      <c r="AI3308" s="34">
        <v>0</v>
      </c>
      <c r="AJ3308" s="34">
        <v>0</v>
      </c>
      <c r="AK3308" s="19"/>
      <c r="AL3308" s="35">
        <v>44561.041666666664</v>
      </c>
      <c r="AM3308" s="16"/>
    </row>
    <row r="3309" spans="1:39" ht="66" hidden="1" x14ac:dyDescent="0.25">
      <c r="A3309" s="25" t="s">
        <v>571</v>
      </c>
      <c r="B3309" s="25" t="s">
        <v>1136</v>
      </c>
      <c r="C3309" s="39">
        <v>638241</v>
      </c>
      <c r="D3309" s="25" t="s">
        <v>3515</v>
      </c>
      <c r="E3309" s="25" t="s">
        <v>53</v>
      </c>
      <c r="F3309" s="25" t="s">
        <v>54</v>
      </c>
      <c r="G3309" s="25" t="s">
        <v>112</v>
      </c>
      <c r="H3309" s="25" t="s">
        <v>56</v>
      </c>
      <c r="I3309" s="25" t="s">
        <v>56</v>
      </c>
      <c r="J3309" s="25" t="s">
        <v>576</v>
      </c>
      <c r="K3309" s="25" t="s">
        <v>58</v>
      </c>
      <c r="L3309" s="25" t="s">
        <v>611</v>
      </c>
      <c r="M3309" s="25" t="s">
        <v>578</v>
      </c>
      <c r="N3309" s="26">
        <v>111679.08</v>
      </c>
      <c r="O3309" s="26">
        <v>369595.47</v>
      </c>
      <c r="P3309" s="27">
        <v>257916.38999999996</v>
      </c>
      <c r="Q3309" s="28">
        <v>2.3094422876692748</v>
      </c>
      <c r="R3309" s="29">
        <v>5920.61</v>
      </c>
      <c r="S3309" s="29">
        <v>52028.58</v>
      </c>
      <c r="T3309" s="30">
        <v>46107.97</v>
      </c>
      <c r="U3309" s="31">
        <v>7.7877059965104953</v>
      </c>
      <c r="V3309" s="26">
        <v>4667.2299999999996</v>
      </c>
      <c r="W3309" s="26">
        <v>4556.42</v>
      </c>
      <c r="X3309" s="27">
        <v>-110.80999999999949</v>
      </c>
      <c r="Y3309" s="28">
        <v>-2.3742133985254529E-2</v>
      </c>
      <c r="Z3309" s="29">
        <v>0</v>
      </c>
      <c r="AA3309" s="29">
        <v>0</v>
      </c>
      <c r="AB3309" s="30">
        <v>0</v>
      </c>
      <c r="AC3309" s="19"/>
      <c r="AD3309" s="26">
        <v>101091.24</v>
      </c>
      <c r="AE3309" s="26">
        <v>313010.46999999997</v>
      </c>
      <c r="AF3309" s="27">
        <v>211919.22999999998</v>
      </c>
      <c r="AG3309" s="33">
        <v>2.0963164563022469</v>
      </c>
      <c r="AH3309" s="34">
        <v>0</v>
      </c>
      <c r="AI3309" s="34">
        <v>0</v>
      </c>
      <c r="AJ3309" s="34">
        <v>0</v>
      </c>
      <c r="AK3309" s="19"/>
      <c r="AL3309" s="35">
        <v>44586.041666666664</v>
      </c>
      <c r="AM3309" s="16"/>
    </row>
    <row r="3310" spans="1:39" ht="66" hidden="1" x14ac:dyDescent="0.25">
      <c r="A3310" s="25" t="s">
        <v>571</v>
      </c>
      <c r="B3310" s="25" t="s">
        <v>1136</v>
      </c>
      <c r="C3310" s="39">
        <v>638243</v>
      </c>
      <c r="D3310" s="25" t="s">
        <v>3514</v>
      </c>
      <c r="E3310" s="25" t="s">
        <v>53</v>
      </c>
      <c r="F3310" s="25" t="s">
        <v>54</v>
      </c>
      <c r="G3310" s="25" t="s">
        <v>191</v>
      </c>
      <c r="H3310" s="25" t="s">
        <v>56</v>
      </c>
      <c r="I3310" s="25" t="s">
        <v>56</v>
      </c>
      <c r="J3310" s="25" t="s">
        <v>576</v>
      </c>
      <c r="K3310" s="25" t="s">
        <v>58</v>
      </c>
      <c r="L3310" s="25" t="s">
        <v>611</v>
      </c>
      <c r="M3310" s="25" t="s">
        <v>578</v>
      </c>
      <c r="N3310" s="26">
        <v>132448.69</v>
      </c>
      <c r="O3310" s="26">
        <v>3703.62</v>
      </c>
      <c r="P3310" s="27">
        <v>-128745.07</v>
      </c>
      <c r="Q3310" s="28">
        <v>-0.97203732252844477</v>
      </c>
      <c r="R3310" s="29">
        <v>5920.61</v>
      </c>
      <c r="S3310" s="29">
        <v>3703.62</v>
      </c>
      <c r="T3310" s="30">
        <v>-2216.9899999999998</v>
      </c>
      <c r="U3310" s="31">
        <v>-0.37445297021759583</v>
      </c>
      <c r="V3310" s="26">
        <v>5028.08</v>
      </c>
      <c r="W3310" s="26">
        <v>0</v>
      </c>
      <c r="X3310" s="27">
        <v>-5028.08</v>
      </c>
      <c r="Y3310" s="28">
        <v>-1</v>
      </c>
      <c r="Z3310" s="29">
        <v>0</v>
      </c>
      <c r="AA3310" s="29">
        <v>0</v>
      </c>
      <c r="AB3310" s="30">
        <v>0</v>
      </c>
      <c r="AC3310" s="19"/>
      <c r="AD3310" s="26">
        <v>121500</v>
      </c>
      <c r="AE3310" s="26">
        <v>0</v>
      </c>
      <c r="AF3310" s="27">
        <v>-121500</v>
      </c>
      <c r="AG3310" s="33">
        <v>-1</v>
      </c>
      <c r="AH3310" s="34">
        <v>0</v>
      </c>
      <c r="AI3310" s="34">
        <v>0</v>
      </c>
      <c r="AJ3310" s="34">
        <v>0</v>
      </c>
      <c r="AK3310" s="19"/>
      <c r="AL3310" s="35">
        <v>44586.041666666664</v>
      </c>
      <c r="AM3310" s="16"/>
    </row>
    <row r="3311" spans="1:39" ht="90.75" hidden="1" x14ac:dyDescent="0.25">
      <c r="A3311" s="25" t="s">
        <v>571</v>
      </c>
      <c r="B3311" s="25" t="s">
        <v>51</v>
      </c>
      <c r="C3311" s="39">
        <v>638244</v>
      </c>
      <c r="D3311" s="25" t="s">
        <v>682</v>
      </c>
      <c r="E3311" s="25" t="s">
        <v>53</v>
      </c>
      <c r="F3311" s="25" t="s">
        <v>54</v>
      </c>
      <c r="G3311" s="25" t="s">
        <v>74</v>
      </c>
      <c r="H3311" s="25" t="s">
        <v>56</v>
      </c>
      <c r="I3311" s="25" t="s">
        <v>56</v>
      </c>
      <c r="J3311" s="25" t="s">
        <v>576</v>
      </c>
      <c r="K3311" s="25" t="s">
        <v>58</v>
      </c>
      <c r="L3311" s="25" t="s">
        <v>611</v>
      </c>
      <c r="M3311" s="25" t="s">
        <v>578</v>
      </c>
      <c r="N3311" s="26">
        <v>920461.66</v>
      </c>
      <c r="O3311" s="26">
        <v>738689.14</v>
      </c>
      <c r="P3311" s="27">
        <v>-181772.52000000002</v>
      </c>
      <c r="Q3311" s="28">
        <v>-0.19747972989988524</v>
      </c>
      <c r="R3311" s="29">
        <v>5920.61</v>
      </c>
      <c r="S3311" s="29">
        <v>99228.51</v>
      </c>
      <c r="T3311" s="30">
        <v>93307.9</v>
      </c>
      <c r="U3311" s="31">
        <v>15.759845691575698</v>
      </c>
      <c r="V3311" s="26">
        <v>55941.05</v>
      </c>
      <c r="W3311" s="26">
        <v>6929.36</v>
      </c>
      <c r="X3311" s="27">
        <v>-49011.69</v>
      </c>
      <c r="Y3311" s="28">
        <v>-0.87613103436564022</v>
      </c>
      <c r="Z3311" s="29">
        <v>0</v>
      </c>
      <c r="AA3311" s="29">
        <v>0</v>
      </c>
      <c r="AB3311" s="30">
        <v>0</v>
      </c>
      <c r="AC3311" s="19"/>
      <c r="AD3311" s="26">
        <v>858600</v>
      </c>
      <c r="AE3311" s="26">
        <v>632531.27</v>
      </c>
      <c r="AF3311" s="27">
        <v>-226068.72999999998</v>
      </c>
      <c r="AG3311" s="33">
        <v>-0.26329924295364543</v>
      </c>
      <c r="AH3311" s="34">
        <v>0</v>
      </c>
      <c r="AI3311" s="34">
        <v>0</v>
      </c>
      <c r="AJ3311" s="34">
        <v>0</v>
      </c>
      <c r="AK3311" s="19"/>
      <c r="AL3311" s="35">
        <v>44535.041666666664</v>
      </c>
      <c r="AM3311" s="16"/>
    </row>
    <row r="3312" spans="1:39" ht="74.25" hidden="1" x14ac:dyDescent="0.25">
      <c r="A3312" s="25" t="s">
        <v>571</v>
      </c>
      <c r="B3312" s="25" t="s">
        <v>1136</v>
      </c>
      <c r="C3312" s="39">
        <v>638246</v>
      </c>
      <c r="D3312" s="25" t="s">
        <v>3513</v>
      </c>
      <c r="E3312" s="25" t="s">
        <v>53</v>
      </c>
      <c r="F3312" s="25" t="s">
        <v>54</v>
      </c>
      <c r="G3312" s="25" t="s">
        <v>112</v>
      </c>
      <c r="H3312" s="25" t="s">
        <v>56</v>
      </c>
      <c r="I3312" s="25" t="s">
        <v>56</v>
      </c>
      <c r="J3312" s="25" t="s">
        <v>576</v>
      </c>
      <c r="K3312" s="25" t="s">
        <v>58</v>
      </c>
      <c r="L3312" s="25" t="s">
        <v>611</v>
      </c>
      <c r="M3312" s="25" t="s">
        <v>578</v>
      </c>
      <c r="N3312" s="26">
        <v>689232.25</v>
      </c>
      <c r="O3312" s="26">
        <v>915571.41</v>
      </c>
      <c r="P3312" s="27">
        <v>226339.16000000003</v>
      </c>
      <c r="Q3312" s="28">
        <v>0.32839316500352389</v>
      </c>
      <c r="R3312" s="29">
        <v>5920.61</v>
      </c>
      <c r="S3312" s="29">
        <v>118177.76</v>
      </c>
      <c r="T3312" s="30">
        <v>112257.15</v>
      </c>
      <c r="U3312" s="31">
        <v>18.96040272877288</v>
      </c>
      <c r="V3312" s="26">
        <v>32503.64</v>
      </c>
      <c r="W3312" s="26">
        <v>40682.129999999997</v>
      </c>
      <c r="X3312" s="27">
        <v>8178.489999999998</v>
      </c>
      <c r="Y3312" s="28">
        <v>0.25161766497536886</v>
      </c>
      <c r="Z3312" s="29">
        <v>0</v>
      </c>
      <c r="AA3312" s="29">
        <v>0</v>
      </c>
      <c r="AB3312" s="30">
        <v>0</v>
      </c>
      <c r="AC3312" s="19"/>
      <c r="AD3312" s="26">
        <v>650808</v>
      </c>
      <c r="AE3312" s="26">
        <v>756711.52</v>
      </c>
      <c r="AF3312" s="27">
        <v>105903.52000000002</v>
      </c>
      <c r="AG3312" s="33">
        <v>0.16272621110988189</v>
      </c>
      <c r="AH3312" s="34">
        <v>0</v>
      </c>
      <c r="AI3312" s="34">
        <v>0</v>
      </c>
      <c r="AJ3312" s="34">
        <v>0</v>
      </c>
      <c r="AK3312" s="19"/>
      <c r="AL3312" s="35">
        <v>44600.041666666664</v>
      </c>
      <c r="AM3312" s="16"/>
    </row>
    <row r="3313" spans="1:39" ht="57.75" hidden="1" x14ac:dyDescent="0.25">
      <c r="A3313" s="25" t="s">
        <v>571</v>
      </c>
      <c r="B3313" s="25" t="s">
        <v>51</v>
      </c>
      <c r="C3313" s="39">
        <v>638254</v>
      </c>
      <c r="D3313" s="25" t="s">
        <v>684</v>
      </c>
      <c r="E3313" s="25" t="s">
        <v>53</v>
      </c>
      <c r="F3313" s="25" t="s">
        <v>54</v>
      </c>
      <c r="G3313" s="25" t="s">
        <v>55</v>
      </c>
      <c r="H3313" s="25" t="s">
        <v>56</v>
      </c>
      <c r="I3313" s="25" t="s">
        <v>56</v>
      </c>
      <c r="J3313" s="25" t="s">
        <v>576</v>
      </c>
      <c r="K3313" s="25" t="s">
        <v>58</v>
      </c>
      <c r="L3313" s="25" t="s">
        <v>595</v>
      </c>
      <c r="M3313" s="25" t="s">
        <v>578</v>
      </c>
      <c r="N3313" s="26">
        <v>35651.449999999997</v>
      </c>
      <c r="O3313" s="26">
        <v>48224.43</v>
      </c>
      <c r="P3313" s="27">
        <v>12572.980000000003</v>
      </c>
      <c r="Q3313" s="28">
        <v>0.35266391689538584</v>
      </c>
      <c r="R3313" s="29">
        <v>15157.38</v>
      </c>
      <c r="S3313" s="29">
        <v>10961.94</v>
      </c>
      <c r="T3313" s="30">
        <v>-4195.4399999999987</v>
      </c>
      <c r="U3313" s="31">
        <v>-0.27679189939158344</v>
      </c>
      <c r="V3313" s="26">
        <v>18560.22</v>
      </c>
      <c r="W3313" s="26">
        <v>28434.25</v>
      </c>
      <c r="X3313" s="27">
        <v>9874.0299999999988</v>
      </c>
      <c r="Y3313" s="28">
        <v>0.53199962069415119</v>
      </c>
      <c r="Z3313" s="29">
        <v>1933.85</v>
      </c>
      <c r="AA3313" s="29">
        <v>1410.63</v>
      </c>
      <c r="AB3313" s="30">
        <v>-523.2199999999998</v>
      </c>
      <c r="AC3313" s="32">
        <v>-0.27055872999457031</v>
      </c>
      <c r="AD3313" s="26">
        <v>0</v>
      </c>
      <c r="AE3313" s="26">
        <v>7417.61</v>
      </c>
      <c r="AF3313" s="27">
        <v>7417.61</v>
      </c>
      <c r="AG3313" s="18"/>
      <c r="AH3313" s="34">
        <v>111.69999999999999</v>
      </c>
      <c r="AI3313" s="34">
        <v>58</v>
      </c>
      <c r="AJ3313" s="34">
        <v>-53.699999999999989</v>
      </c>
      <c r="AK3313" s="32">
        <v>-0.48075201432408232</v>
      </c>
      <c r="AL3313" s="35">
        <v>44518.041666666664</v>
      </c>
      <c r="AM3313" s="16"/>
    </row>
    <row r="3314" spans="1:39" ht="57.75" hidden="1" x14ac:dyDescent="0.25">
      <c r="A3314" s="25" t="s">
        <v>571</v>
      </c>
      <c r="B3314" s="25" t="s">
        <v>51</v>
      </c>
      <c r="C3314" s="39">
        <v>638255</v>
      </c>
      <c r="D3314" s="25" t="s">
        <v>703</v>
      </c>
      <c r="E3314" s="25" t="s">
        <v>53</v>
      </c>
      <c r="F3314" s="25" t="s">
        <v>54</v>
      </c>
      <c r="G3314" s="25" t="s">
        <v>79</v>
      </c>
      <c r="H3314" s="25" t="s">
        <v>56</v>
      </c>
      <c r="I3314" s="25" t="s">
        <v>56</v>
      </c>
      <c r="J3314" s="25" t="s">
        <v>576</v>
      </c>
      <c r="K3314" s="25" t="s">
        <v>58</v>
      </c>
      <c r="L3314" s="25" t="s">
        <v>595</v>
      </c>
      <c r="M3314" s="25" t="s">
        <v>578</v>
      </c>
      <c r="N3314" s="26">
        <v>98835.32</v>
      </c>
      <c r="O3314" s="26">
        <v>111543.65</v>
      </c>
      <c r="P3314" s="27">
        <v>12708.329999999987</v>
      </c>
      <c r="Q3314" s="28">
        <v>0.12858085550792961</v>
      </c>
      <c r="R3314" s="29">
        <v>14583.89</v>
      </c>
      <c r="S3314" s="29">
        <v>46446.17</v>
      </c>
      <c r="T3314" s="30">
        <v>31862.28</v>
      </c>
      <c r="U3314" s="31">
        <v>2.1847586617836532</v>
      </c>
      <c r="V3314" s="26">
        <v>66563.64</v>
      </c>
      <c r="W3314" s="26">
        <v>12316</v>
      </c>
      <c r="X3314" s="27">
        <v>-54247.64</v>
      </c>
      <c r="Y3314" s="28">
        <v>-0.81497406091373603</v>
      </c>
      <c r="Z3314" s="29">
        <v>1486.71</v>
      </c>
      <c r="AA3314" s="29">
        <v>13425.15</v>
      </c>
      <c r="AB3314" s="30">
        <v>11938.439999999999</v>
      </c>
      <c r="AC3314" s="32">
        <v>8.0301067457674993</v>
      </c>
      <c r="AD3314" s="26">
        <v>16201.08</v>
      </c>
      <c r="AE3314" s="26">
        <v>39356.33</v>
      </c>
      <c r="AF3314" s="27">
        <v>23155.25</v>
      </c>
      <c r="AG3314" s="33">
        <v>1.4292411370106191</v>
      </c>
      <c r="AH3314" s="34">
        <v>99.740000000000009</v>
      </c>
      <c r="AI3314" s="34">
        <v>430</v>
      </c>
      <c r="AJ3314" s="34">
        <v>330.26</v>
      </c>
      <c r="AK3314" s="32">
        <v>3.3112091437738114</v>
      </c>
      <c r="AL3314" s="35">
        <v>44552.041666666664</v>
      </c>
      <c r="AM3314" s="16"/>
    </row>
    <row r="3315" spans="1:39" ht="57.75" hidden="1" x14ac:dyDescent="0.25">
      <c r="A3315" s="25" t="s">
        <v>571</v>
      </c>
      <c r="B3315" s="25" t="s">
        <v>51</v>
      </c>
      <c r="C3315" s="39">
        <v>638256</v>
      </c>
      <c r="D3315" s="25" t="s">
        <v>736</v>
      </c>
      <c r="E3315" s="25" t="s">
        <v>53</v>
      </c>
      <c r="F3315" s="25" t="s">
        <v>54</v>
      </c>
      <c r="G3315" s="25" t="s">
        <v>79</v>
      </c>
      <c r="H3315" s="25" t="s">
        <v>56</v>
      </c>
      <c r="I3315" s="25" t="s">
        <v>56</v>
      </c>
      <c r="J3315" s="25" t="s">
        <v>576</v>
      </c>
      <c r="K3315" s="25" t="s">
        <v>58</v>
      </c>
      <c r="L3315" s="25" t="s">
        <v>595</v>
      </c>
      <c r="M3315" s="25" t="s">
        <v>578</v>
      </c>
      <c r="N3315" s="26">
        <v>593347.67000000004</v>
      </c>
      <c r="O3315" s="26">
        <v>593136.03</v>
      </c>
      <c r="P3315" s="27">
        <v>-211.64000000001397</v>
      </c>
      <c r="Q3315" s="28">
        <v>-3.5668801058916092E-4</v>
      </c>
      <c r="R3315" s="29">
        <v>55426.01</v>
      </c>
      <c r="S3315" s="29">
        <v>40829.279999999999</v>
      </c>
      <c r="T3315" s="30">
        <v>-14596.730000000003</v>
      </c>
      <c r="U3315" s="31">
        <v>-0.26335523700876184</v>
      </c>
      <c r="V3315" s="26">
        <v>513873.19</v>
      </c>
      <c r="W3315" s="26">
        <v>530226.76</v>
      </c>
      <c r="X3315" s="27">
        <v>16353.570000000007</v>
      </c>
      <c r="Y3315" s="28">
        <v>3.1824135444777739E-2</v>
      </c>
      <c r="Z3315" s="29">
        <v>8844.23</v>
      </c>
      <c r="AA3315" s="29">
        <v>9430.5</v>
      </c>
      <c r="AB3315" s="30">
        <v>586.27000000000044</v>
      </c>
      <c r="AC3315" s="32">
        <v>6.628841628949049E-2</v>
      </c>
      <c r="AD3315" s="26">
        <v>15204.24</v>
      </c>
      <c r="AE3315" s="26">
        <v>12649.49</v>
      </c>
      <c r="AF3315" s="27">
        <v>-2554.75</v>
      </c>
      <c r="AG3315" s="33">
        <v>-0.168028786706866</v>
      </c>
      <c r="AH3315" s="34">
        <v>478.55999999999995</v>
      </c>
      <c r="AI3315" s="34">
        <v>369</v>
      </c>
      <c r="AJ3315" s="34">
        <v>-109.55999999999995</v>
      </c>
      <c r="AK3315" s="32">
        <v>-0.2289368104312938</v>
      </c>
      <c r="AL3315" s="35">
        <v>44370.041666666664</v>
      </c>
      <c r="AM3315" s="16"/>
    </row>
    <row r="3316" spans="1:39" ht="57.75" hidden="1" x14ac:dyDescent="0.25">
      <c r="A3316" s="25" t="s">
        <v>571</v>
      </c>
      <c r="B3316" s="25" t="s">
        <v>51</v>
      </c>
      <c r="C3316" s="39">
        <v>638257</v>
      </c>
      <c r="D3316" s="25" t="s">
        <v>683</v>
      </c>
      <c r="E3316" s="25" t="s">
        <v>53</v>
      </c>
      <c r="F3316" s="25" t="s">
        <v>54</v>
      </c>
      <c r="G3316" s="25" t="s">
        <v>79</v>
      </c>
      <c r="H3316" s="25" t="s">
        <v>56</v>
      </c>
      <c r="I3316" s="25" t="s">
        <v>56</v>
      </c>
      <c r="J3316" s="25" t="s">
        <v>576</v>
      </c>
      <c r="K3316" s="25" t="s">
        <v>58</v>
      </c>
      <c r="L3316" s="25" t="s">
        <v>595</v>
      </c>
      <c r="M3316" s="25" t="s">
        <v>578</v>
      </c>
      <c r="N3316" s="26">
        <v>173382.62</v>
      </c>
      <c r="O3316" s="26">
        <v>167559.07999999999</v>
      </c>
      <c r="P3316" s="27">
        <v>-5823.5400000000081</v>
      </c>
      <c r="Q3316" s="28">
        <v>-3.3587795593353058E-2</v>
      </c>
      <c r="R3316" s="29">
        <v>21660.98</v>
      </c>
      <c r="S3316" s="29">
        <v>14623.19</v>
      </c>
      <c r="T3316" s="30">
        <v>-7037.7899999999991</v>
      </c>
      <c r="U3316" s="31">
        <v>-0.32490635234416904</v>
      </c>
      <c r="V3316" s="26">
        <v>130909.04</v>
      </c>
      <c r="W3316" s="26">
        <v>134625.45000000001</v>
      </c>
      <c r="X3316" s="27">
        <v>3716.410000000018</v>
      </c>
      <c r="Y3316" s="28">
        <v>2.8389254095821177E-2</v>
      </c>
      <c r="Z3316" s="29">
        <v>3163.24</v>
      </c>
      <c r="AA3316" s="29">
        <v>3416.09</v>
      </c>
      <c r="AB3316" s="30">
        <v>252.85000000000036</v>
      </c>
      <c r="AC3316" s="32">
        <v>7.993386527737395E-2</v>
      </c>
      <c r="AD3316" s="26">
        <v>17649.36</v>
      </c>
      <c r="AE3316" s="26">
        <v>14894.35</v>
      </c>
      <c r="AF3316" s="27">
        <v>-2755.01</v>
      </c>
      <c r="AG3316" s="33">
        <v>-0.15609687830040297</v>
      </c>
      <c r="AH3316" s="34">
        <v>164.28</v>
      </c>
      <c r="AI3316" s="34">
        <v>82.5</v>
      </c>
      <c r="AJ3316" s="34">
        <v>-81.78</v>
      </c>
      <c r="AK3316" s="32">
        <v>-0.49780861943024107</v>
      </c>
      <c r="AL3316" s="35">
        <v>44398.041666666664</v>
      </c>
      <c r="AM3316" s="16"/>
    </row>
    <row r="3317" spans="1:39" ht="57.75" hidden="1" x14ac:dyDescent="0.25">
      <c r="A3317" s="25" t="s">
        <v>571</v>
      </c>
      <c r="B3317" s="25" t="s">
        <v>51</v>
      </c>
      <c r="C3317" s="39">
        <v>638258</v>
      </c>
      <c r="D3317" s="25" t="s">
        <v>735</v>
      </c>
      <c r="E3317" s="25" t="s">
        <v>53</v>
      </c>
      <c r="F3317" s="25" t="s">
        <v>54</v>
      </c>
      <c r="G3317" s="25" t="s">
        <v>131</v>
      </c>
      <c r="H3317" s="25" t="s">
        <v>56</v>
      </c>
      <c r="I3317" s="25" t="s">
        <v>56</v>
      </c>
      <c r="J3317" s="25" t="s">
        <v>576</v>
      </c>
      <c r="K3317" s="25" t="s">
        <v>58</v>
      </c>
      <c r="L3317" s="25" t="s">
        <v>595</v>
      </c>
      <c r="M3317" s="25" t="s">
        <v>578</v>
      </c>
      <c r="N3317" s="26">
        <v>442894.71</v>
      </c>
      <c r="O3317" s="26">
        <v>244627.49</v>
      </c>
      <c r="P3317" s="27">
        <v>-198267.22000000003</v>
      </c>
      <c r="Q3317" s="28">
        <v>-0.44766219944239122</v>
      </c>
      <c r="R3317" s="29">
        <v>48868.37</v>
      </c>
      <c r="S3317" s="29">
        <v>10667.42</v>
      </c>
      <c r="T3317" s="30">
        <v>-38200.950000000004</v>
      </c>
      <c r="U3317" s="31">
        <v>-0.78171115590718498</v>
      </c>
      <c r="V3317" s="26">
        <v>377615.14</v>
      </c>
      <c r="W3317" s="26">
        <v>219758.29</v>
      </c>
      <c r="X3317" s="27">
        <v>-157856.85</v>
      </c>
      <c r="Y3317" s="28">
        <v>-0.41803633720830158</v>
      </c>
      <c r="Z3317" s="29">
        <v>7953.72</v>
      </c>
      <c r="AA3317" s="29">
        <v>3859.63</v>
      </c>
      <c r="AB3317" s="30">
        <v>-4094.09</v>
      </c>
      <c r="AC3317" s="32">
        <v>-0.51473901520294907</v>
      </c>
      <c r="AD3317" s="26">
        <v>8457.48</v>
      </c>
      <c r="AE3317" s="26">
        <v>10342.15</v>
      </c>
      <c r="AF3317" s="27">
        <v>1884.67</v>
      </c>
      <c r="AG3317" s="33">
        <v>0.22284060973244987</v>
      </c>
      <c r="AH3317" s="34">
        <v>416.84</v>
      </c>
      <c r="AI3317" s="34">
        <v>144.5</v>
      </c>
      <c r="AJ3317" s="34">
        <v>-272.33999999999997</v>
      </c>
      <c r="AK3317" s="32">
        <v>-0.65334420880913535</v>
      </c>
      <c r="AL3317" s="35">
        <v>44525.041666666664</v>
      </c>
      <c r="AM3317" s="16"/>
    </row>
    <row r="3318" spans="1:39" ht="57.75" hidden="1" x14ac:dyDescent="0.25">
      <c r="A3318" s="25" t="s">
        <v>571</v>
      </c>
      <c r="B3318" s="25" t="s">
        <v>51</v>
      </c>
      <c r="C3318" s="39">
        <v>638259</v>
      </c>
      <c r="D3318" s="25" t="s">
        <v>681</v>
      </c>
      <c r="E3318" s="25" t="s">
        <v>53</v>
      </c>
      <c r="F3318" s="25" t="s">
        <v>54</v>
      </c>
      <c r="G3318" s="25" t="s">
        <v>452</v>
      </c>
      <c r="H3318" s="25" t="s">
        <v>56</v>
      </c>
      <c r="I3318" s="25" t="s">
        <v>56</v>
      </c>
      <c r="J3318" s="25" t="s">
        <v>576</v>
      </c>
      <c r="K3318" s="25" t="s">
        <v>58</v>
      </c>
      <c r="L3318" s="25" t="s">
        <v>595</v>
      </c>
      <c r="M3318" s="25" t="s">
        <v>578</v>
      </c>
      <c r="N3318" s="26">
        <v>663591.69999999995</v>
      </c>
      <c r="O3318" s="26">
        <v>509487.01</v>
      </c>
      <c r="P3318" s="27">
        <v>-154104.68999999994</v>
      </c>
      <c r="Q3318" s="28">
        <v>-0.23222817584969788</v>
      </c>
      <c r="R3318" s="29">
        <v>85452.89</v>
      </c>
      <c r="S3318" s="29">
        <v>52756.93</v>
      </c>
      <c r="T3318" s="30">
        <v>-32695.96</v>
      </c>
      <c r="U3318" s="31">
        <v>-0.38261971011161822</v>
      </c>
      <c r="V3318" s="26">
        <v>504626.83</v>
      </c>
      <c r="W3318" s="26">
        <v>402614.05</v>
      </c>
      <c r="X3318" s="27">
        <v>-102012.78000000003</v>
      </c>
      <c r="Y3318" s="28">
        <v>-0.20215488740461943</v>
      </c>
      <c r="Z3318" s="29">
        <v>15611.02</v>
      </c>
      <c r="AA3318" s="29">
        <v>11110.01</v>
      </c>
      <c r="AB3318" s="30">
        <v>-4501.01</v>
      </c>
      <c r="AC3318" s="32">
        <v>-0.28832260800383319</v>
      </c>
      <c r="AD3318" s="26">
        <v>57900.959999999999</v>
      </c>
      <c r="AE3318" s="26">
        <v>43006.02</v>
      </c>
      <c r="AF3318" s="27">
        <v>-14894.940000000002</v>
      </c>
      <c r="AG3318" s="33">
        <v>-0.25724858447942839</v>
      </c>
      <c r="AH3318" s="34">
        <v>752.94</v>
      </c>
      <c r="AI3318" s="34">
        <v>382</v>
      </c>
      <c r="AJ3318" s="34">
        <v>-370.94000000000005</v>
      </c>
      <c r="AK3318" s="32">
        <v>-0.49265545727415205</v>
      </c>
      <c r="AL3318" s="35">
        <v>44554.041666666664</v>
      </c>
      <c r="AM3318" s="16"/>
    </row>
    <row r="3319" spans="1:39" ht="57.75" hidden="1" x14ac:dyDescent="0.25">
      <c r="A3319" s="25" t="s">
        <v>571</v>
      </c>
      <c r="B3319" s="25" t="s">
        <v>51</v>
      </c>
      <c r="C3319" s="39">
        <v>638260</v>
      </c>
      <c r="D3319" s="25" t="s">
        <v>680</v>
      </c>
      <c r="E3319" s="25" t="s">
        <v>53</v>
      </c>
      <c r="F3319" s="25" t="s">
        <v>54</v>
      </c>
      <c r="G3319" s="25" t="s">
        <v>452</v>
      </c>
      <c r="H3319" s="25" t="s">
        <v>56</v>
      </c>
      <c r="I3319" s="25" t="s">
        <v>56</v>
      </c>
      <c r="J3319" s="25" t="s">
        <v>576</v>
      </c>
      <c r="K3319" s="25" t="s">
        <v>58</v>
      </c>
      <c r="L3319" s="25" t="s">
        <v>595</v>
      </c>
      <c r="M3319" s="25" t="s">
        <v>578</v>
      </c>
      <c r="N3319" s="26">
        <v>415393.2</v>
      </c>
      <c r="O3319" s="26">
        <v>123199.13</v>
      </c>
      <c r="P3319" s="27">
        <v>-292194.07</v>
      </c>
      <c r="Q3319" s="28">
        <v>-0.70341563126213913</v>
      </c>
      <c r="R3319" s="29">
        <v>49859.360000000001</v>
      </c>
      <c r="S3319" s="29">
        <v>15324.59</v>
      </c>
      <c r="T3319" s="30">
        <v>-34534.770000000004</v>
      </c>
      <c r="U3319" s="31">
        <v>-0.69264366810965894</v>
      </c>
      <c r="V3319" s="26">
        <v>324243.53000000003</v>
      </c>
      <c r="W3319" s="26">
        <v>83278.69</v>
      </c>
      <c r="X3319" s="27">
        <v>-240964.84000000003</v>
      </c>
      <c r="Y3319" s="28">
        <v>-0.74316005627005111</v>
      </c>
      <c r="Z3319" s="29">
        <v>8476.67</v>
      </c>
      <c r="AA3319" s="29">
        <v>1682.3</v>
      </c>
      <c r="AB3319" s="30">
        <v>-6794.37</v>
      </c>
      <c r="AC3319" s="32">
        <v>-0.8015376321126102</v>
      </c>
      <c r="AD3319" s="26">
        <v>32813.64</v>
      </c>
      <c r="AE3319" s="26">
        <v>22913.55</v>
      </c>
      <c r="AF3319" s="27">
        <v>-9900.09</v>
      </c>
      <c r="AG3319" s="33">
        <v>-0.30170654642398709</v>
      </c>
      <c r="AH3319" s="34">
        <v>424.98</v>
      </c>
      <c r="AI3319" s="34">
        <v>71.5</v>
      </c>
      <c r="AJ3319" s="34">
        <v>-353.48</v>
      </c>
      <c r="AK3319" s="32">
        <v>-0.83175678855475554</v>
      </c>
      <c r="AL3319" s="35">
        <v>44552.041666666664</v>
      </c>
      <c r="AM3319" s="16"/>
    </row>
    <row r="3320" spans="1:39" ht="74.25" hidden="1" x14ac:dyDescent="0.25">
      <c r="A3320" s="25" t="s">
        <v>571</v>
      </c>
      <c r="B3320" s="25" t="s">
        <v>51</v>
      </c>
      <c r="C3320" s="39">
        <v>638261</v>
      </c>
      <c r="D3320" s="25" t="s">
        <v>704</v>
      </c>
      <c r="E3320" s="25" t="s">
        <v>53</v>
      </c>
      <c r="F3320" s="25" t="s">
        <v>54</v>
      </c>
      <c r="G3320" s="25" t="s">
        <v>79</v>
      </c>
      <c r="H3320" s="25" t="s">
        <v>56</v>
      </c>
      <c r="I3320" s="25" t="s">
        <v>56</v>
      </c>
      <c r="J3320" s="25" t="s">
        <v>576</v>
      </c>
      <c r="K3320" s="25" t="s">
        <v>58</v>
      </c>
      <c r="L3320" s="25" t="s">
        <v>577</v>
      </c>
      <c r="M3320" s="25" t="s">
        <v>578</v>
      </c>
      <c r="N3320" s="26">
        <v>196022.48</v>
      </c>
      <c r="O3320" s="26">
        <v>189526.11</v>
      </c>
      <c r="P3320" s="27">
        <v>-6496.3700000000244</v>
      </c>
      <c r="Q3320" s="28">
        <v>-3.3140943834605217E-2</v>
      </c>
      <c r="R3320" s="29">
        <v>11323.24</v>
      </c>
      <c r="S3320" s="29">
        <v>24281.57</v>
      </c>
      <c r="T3320" s="30">
        <v>12958.33</v>
      </c>
      <c r="U3320" s="31">
        <v>1.1444012491124449</v>
      </c>
      <c r="V3320" s="26">
        <v>1601.86</v>
      </c>
      <c r="W3320" s="26">
        <v>0</v>
      </c>
      <c r="X3320" s="27">
        <v>-1601.86</v>
      </c>
      <c r="Y3320" s="28">
        <v>-1</v>
      </c>
      <c r="Z3320" s="29">
        <v>1111.98</v>
      </c>
      <c r="AA3320" s="29">
        <v>1356</v>
      </c>
      <c r="AB3320" s="30">
        <v>244.01999999999998</v>
      </c>
      <c r="AC3320" s="32">
        <v>0.21944639292073598</v>
      </c>
      <c r="AD3320" s="26">
        <v>181985.4</v>
      </c>
      <c r="AE3320" s="26">
        <v>163888.54</v>
      </c>
      <c r="AF3320" s="27">
        <v>-18096.859999999986</v>
      </c>
      <c r="AG3320" s="33">
        <v>-9.9441273860430487E-2</v>
      </c>
      <c r="AH3320" s="34">
        <v>72.510000000000005</v>
      </c>
      <c r="AI3320" s="34">
        <v>77</v>
      </c>
      <c r="AJ3320" s="34">
        <v>4.4899999999999949</v>
      </c>
      <c r="AK3320" s="32">
        <v>6.1922493449179349E-2</v>
      </c>
      <c r="AL3320" s="35">
        <v>44337.041666666664</v>
      </c>
      <c r="AM3320" s="16"/>
    </row>
    <row r="3321" spans="1:39" ht="74.25" hidden="1" x14ac:dyDescent="0.25">
      <c r="A3321" s="25" t="s">
        <v>571</v>
      </c>
      <c r="B3321" s="25" t="s">
        <v>1136</v>
      </c>
      <c r="C3321" s="39">
        <v>638293</v>
      </c>
      <c r="D3321" s="25" t="s">
        <v>5555</v>
      </c>
      <c r="E3321" s="25" t="s">
        <v>62</v>
      </c>
      <c r="F3321" s="25" t="s">
        <v>248</v>
      </c>
      <c r="G3321" s="17"/>
      <c r="H3321" s="17"/>
      <c r="I3321" s="17"/>
      <c r="J3321" s="25" t="s">
        <v>576</v>
      </c>
      <c r="K3321" s="25" t="s">
        <v>58</v>
      </c>
      <c r="L3321" s="25" t="s">
        <v>595</v>
      </c>
      <c r="M3321" s="25" t="s">
        <v>578</v>
      </c>
      <c r="N3321" s="26">
        <v>174289.9</v>
      </c>
      <c r="O3321" s="26">
        <v>163761.09</v>
      </c>
      <c r="P3321" s="27">
        <v>-10528.809999999998</v>
      </c>
      <c r="Q3321" s="28">
        <v>-6.0409754093610692E-2</v>
      </c>
      <c r="R3321" s="29">
        <v>34687.199999999997</v>
      </c>
      <c r="S3321" s="29">
        <v>18381.560000000001</v>
      </c>
      <c r="T3321" s="30">
        <v>-16305.639999999996</v>
      </c>
      <c r="U3321" s="31">
        <v>-0.47007657003159659</v>
      </c>
      <c r="V3321" s="26">
        <v>101426.98</v>
      </c>
      <c r="W3321" s="26">
        <v>105696.67</v>
      </c>
      <c r="X3321" s="27">
        <v>4269.6900000000023</v>
      </c>
      <c r="Y3321" s="28">
        <v>4.2096195706507307E-2</v>
      </c>
      <c r="Z3321" s="29">
        <v>3514.72</v>
      </c>
      <c r="AA3321" s="29">
        <v>1503.58</v>
      </c>
      <c r="AB3321" s="30">
        <v>-2011.1399999999999</v>
      </c>
      <c r="AC3321" s="32">
        <v>-0.57220489825647558</v>
      </c>
      <c r="AD3321" s="26">
        <v>34661</v>
      </c>
      <c r="AE3321" s="26">
        <v>38179.279999999999</v>
      </c>
      <c r="AF3321" s="27">
        <v>3518.2799999999988</v>
      </c>
      <c r="AG3321" s="33">
        <v>0.10150543838896739</v>
      </c>
      <c r="AH3321" s="34">
        <v>198.94</v>
      </c>
      <c r="AI3321" s="34">
        <v>40</v>
      </c>
      <c r="AJ3321" s="34">
        <v>-158.94</v>
      </c>
      <c r="AK3321" s="32">
        <v>-0.79893435206594954</v>
      </c>
      <c r="AL3321" s="35">
        <v>44903.041666666664</v>
      </c>
      <c r="AM3321" s="16"/>
    </row>
    <row r="3322" spans="1:39" ht="57.75" hidden="1" x14ac:dyDescent="0.25">
      <c r="A3322" s="25" t="s">
        <v>571</v>
      </c>
      <c r="B3322" s="25" t="s">
        <v>51</v>
      </c>
      <c r="C3322" s="39">
        <v>638294</v>
      </c>
      <c r="D3322" s="25" t="s">
        <v>706</v>
      </c>
      <c r="E3322" s="25" t="s">
        <v>53</v>
      </c>
      <c r="F3322" s="25" t="s">
        <v>54</v>
      </c>
      <c r="G3322" s="25" t="s">
        <v>104</v>
      </c>
      <c r="H3322" s="25" t="s">
        <v>56</v>
      </c>
      <c r="I3322" s="25" t="s">
        <v>56</v>
      </c>
      <c r="J3322" s="25" t="s">
        <v>576</v>
      </c>
      <c r="K3322" s="25" t="s">
        <v>58</v>
      </c>
      <c r="L3322" s="25" t="s">
        <v>595</v>
      </c>
      <c r="M3322" s="25" t="s">
        <v>574</v>
      </c>
      <c r="N3322" s="26">
        <v>91894.69</v>
      </c>
      <c r="O3322" s="26">
        <v>114429.02</v>
      </c>
      <c r="P3322" s="27">
        <v>22534.33</v>
      </c>
      <c r="Q3322" s="28">
        <v>0.24521906543239877</v>
      </c>
      <c r="R3322" s="29">
        <v>28751.55</v>
      </c>
      <c r="S3322" s="29">
        <v>14400.09</v>
      </c>
      <c r="T3322" s="30">
        <v>-14351.46</v>
      </c>
      <c r="U3322" s="31">
        <v>-0.49915430646347758</v>
      </c>
      <c r="V3322" s="26">
        <v>51541.69</v>
      </c>
      <c r="W3322" s="26">
        <v>68618.570000000007</v>
      </c>
      <c r="X3322" s="27">
        <v>17076.880000000005</v>
      </c>
      <c r="Y3322" s="28">
        <v>0.33132169317692151</v>
      </c>
      <c r="Z3322" s="29">
        <v>6849.45</v>
      </c>
      <c r="AA3322" s="29">
        <v>0</v>
      </c>
      <c r="AB3322" s="30">
        <v>-6849.45</v>
      </c>
      <c r="AC3322" s="32">
        <v>-1</v>
      </c>
      <c r="AD3322" s="26">
        <v>4752</v>
      </c>
      <c r="AE3322" s="26">
        <v>31410.36</v>
      </c>
      <c r="AF3322" s="27">
        <v>26658.36</v>
      </c>
      <c r="AG3322" s="33">
        <v>5.6099242424242428</v>
      </c>
      <c r="AH3322" s="34">
        <v>230.92000000000002</v>
      </c>
      <c r="AI3322" s="34">
        <v>61.5</v>
      </c>
      <c r="AJ3322" s="34">
        <v>-169.42000000000002</v>
      </c>
      <c r="AK3322" s="32">
        <v>-0.73367399965355973</v>
      </c>
      <c r="AL3322" s="35">
        <v>44421.041666666664</v>
      </c>
      <c r="AM3322" s="16"/>
    </row>
    <row r="3323" spans="1:39" ht="66" hidden="1" x14ac:dyDescent="0.25">
      <c r="A3323" s="25" t="s">
        <v>571</v>
      </c>
      <c r="B3323" s="25" t="s">
        <v>51</v>
      </c>
      <c r="C3323" s="39">
        <v>638295</v>
      </c>
      <c r="D3323" s="25" t="s">
        <v>694</v>
      </c>
      <c r="E3323" s="25" t="s">
        <v>53</v>
      </c>
      <c r="F3323" s="25" t="s">
        <v>54</v>
      </c>
      <c r="G3323" s="25" t="s">
        <v>79</v>
      </c>
      <c r="H3323" s="25" t="s">
        <v>56</v>
      </c>
      <c r="I3323" s="25" t="s">
        <v>56</v>
      </c>
      <c r="J3323" s="25" t="s">
        <v>576</v>
      </c>
      <c r="K3323" s="25" t="s">
        <v>58</v>
      </c>
      <c r="L3323" s="25" t="s">
        <v>595</v>
      </c>
      <c r="M3323" s="25" t="s">
        <v>574</v>
      </c>
      <c r="N3323" s="26">
        <v>103033.67</v>
      </c>
      <c r="O3323" s="26">
        <v>113338.78</v>
      </c>
      <c r="P3323" s="27">
        <v>10305.11</v>
      </c>
      <c r="Q3323" s="28">
        <v>0.1000169168001101</v>
      </c>
      <c r="R3323" s="29">
        <v>30262.82</v>
      </c>
      <c r="S3323" s="29">
        <v>13664.34</v>
      </c>
      <c r="T3323" s="30">
        <v>-16598.48</v>
      </c>
      <c r="U3323" s="31">
        <v>-0.54847763691552864</v>
      </c>
      <c r="V3323" s="26">
        <v>51860.61</v>
      </c>
      <c r="W3323" s="26">
        <v>56364.36</v>
      </c>
      <c r="X3323" s="27">
        <v>4503.75</v>
      </c>
      <c r="Y3323" s="28">
        <v>8.6843367249247544E-2</v>
      </c>
      <c r="Z3323" s="29">
        <v>7302.24</v>
      </c>
      <c r="AA3323" s="29">
        <v>0</v>
      </c>
      <c r="AB3323" s="30">
        <v>-7302.24</v>
      </c>
      <c r="AC3323" s="32">
        <v>-1</v>
      </c>
      <c r="AD3323" s="26">
        <v>13608</v>
      </c>
      <c r="AE3323" s="26">
        <v>43310.080000000002</v>
      </c>
      <c r="AF3323" s="27">
        <v>29702.080000000002</v>
      </c>
      <c r="AG3323" s="33">
        <v>2.1826925338036451</v>
      </c>
      <c r="AH3323" s="34">
        <v>244.81</v>
      </c>
      <c r="AI3323" s="34">
        <v>50</v>
      </c>
      <c r="AJ3323" s="34">
        <v>-194.81</v>
      </c>
      <c r="AK3323" s="32">
        <v>-0.79575997712511748</v>
      </c>
      <c r="AL3323" s="35">
        <v>44417.041666666664</v>
      </c>
      <c r="AM3323" s="16"/>
    </row>
    <row r="3324" spans="1:39" ht="33" hidden="1" x14ac:dyDescent="0.25">
      <c r="A3324" s="25" t="s">
        <v>571</v>
      </c>
      <c r="B3324" s="25" t="s">
        <v>1136</v>
      </c>
      <c r="C3324" s="39">
        <v>638296</v>
      </c>
      <c r="D3324" s="25" t="s">
        <v>5116</v>
      </c>
      <c r="E3324" s="25" t="s">
        <v>53</v>
      </c>
      <c r="F3324" s="25" t="s">
        <v>248</v>
      </c>
      <c r="G3324" s="17"/>
      <c r="H3324" s="17"/>
      <c r="I3324" s="17"/>
      <c r="J3324" s="25" t="s">
        <v>576</v>
      </c>
      <c r="K3324" s="25" t="s">
        <v>58</v>
      </c>
      <c r="L3324" s="25" t="s">
        <v>595</v>
      </c>
      <c r="M3324" s="25" t="s">
        <v>4975</v>
      </c>
      <c r="N3324" s="26">
        <v>126546.68</v>
      </c>
      <c r="O3324" s="26">
        <v>180618.47</v>
      </c>
      <c r="P3324" s="27">
        <v>54071.790000000008</v>
      </c>
      <c r="Q3324" s="28">
        <v>0.42728730615453531</v>
      </c>
      <c r="R3324" s="29">
        <v>33697.96</v>
      </c>
      <c r="S3324" s="29">
        <v>36195.71</v>
      </c>
      <c r="T3324" s="30">
        <v>2497.75</v>
      </c>
      <c r="U3324" s="31">
        <v>7.412169757457128E-2</v>
      </c>
      <c r="V3324" s="26">
        <v>61349.120000000003</v>
      </c>
      <c r="W3324" s="26">
        <v>103817.02</v>
      </c>
      <c r="X3324" s="27">
        <v>42467.9</v>
      </c>
      <c r="Y3324" s="28">
        <v>0.69223323822737803</v>
      </c>
      <c r="Z3324" s="29">
        <v>7749.6</v>
      </c>
      <c r="AA3324" s="29">
        <v>9803</v>
      </c>
      <c r="AB3324" s="30">
        <v>2053.3999999999996</v>
      </c>
      <c r="AC3324" s="32">
        <v>0.26496851450397435</v>
      </c>
      <c r="AD3324" s="26">
        <v>23750</v>
      </c>
      <c r="AE3324" s="26">
        <v>30802.74</v>
      </c>
      <c r="AF3324" s="27">
        <v>7052.7400000000016</v>
      </c>
      <c r="AG3324" s="33">
        <v>0.2969574736842106</v>
      </c>
      <c r="AH3324" s="34">
        <v>259.26</v>
      </c>
      <c r="AI3324" s="34">
        <v>352</v>
      </c>
      <c r="AJ3324" s="34">
        <v>92.740000000000009</v>
      </c>
      <c r="AK3324" s="32">
        <v>0.35771040654169567</v>
      </c>
      <c r="AL3324" s="35">
        <v>44664</v>
      </c>
      <c r="AM3324" s="16"/>
    </row>
    <row r="3325" spans="1:39" ht="66" hidden="1" x14ac:dyDescent="0.25">
      <c r="A3325" s="25" t="s">
        <v>571</v>
      </c>
      <c r="B3325" s="25" t="s">
        <v>51</v>
      </c>
      <c r="C3325" s="39">
        <v>638297</v>
      </c>
      <c r="D3325" s="25" t="s">
        <v>698</v>
      </c>
      <c r="E3325" s="25" t="s">
        <v>53</v>
      </c>
      <c r="F3325" s="25" t="s">
        <v>54</v>
      </c>
      <c r="G3325" s="25" t="s">
        <v>79</v>
      </c>
      <c r="H3325" s="25" t="s">
        <v>56</v>
      </c>
      <c r="I3325" s="25" t="s">
        <v>56</v>
      </c>
      <c r="J3325" s="25" t="s">
        <v>576</v>
      </c>
      <c r="K3325" s="25" t="s">
        <v>58</v>
      </c>
      <c r="L3325" s="25" t="s">
        <v>595</v>
      </c>
      <c r="M3325" s="25" t="s">
        <v>596</v>
      </c>
      <c r="N3325" s="26">
        <v>147083.57999999999</v>
      </c>
      <c r="O3325" s="26">
        <v>155961.79999999999</v>
      </c>
      <c r="P3325" s="27">
        <v>8878.2200000000012</v>
      </c>
      <c r="Q3325" s="28">
        <v>6.0361734464173374E-2</v>
      </c>
      <c r="R3325" s="29">
        <v>3478.78</v>
      </c>
      <c r="S3325" s="29">
        <v>15968.12</v>
      </c>
      <c r="T3325" s="30">
        <v>12489.34</v>
      </c>
      <c r="U3325" s="31">
        <v>3.5901494201990349</v>
      </c>
      <c r="V3325" s="26">
        <v>70275.56</v>
      </c>
      <c r="W3325" s="26">
        <v>79072.759999999995</v>
      </c>
      <c r="X3325" s="27">
        <v>8797.1999999999971</v>
      </c>
      <c r="Y3325" s="28">
        <v>0.12518149979879203</v>
      </c>
      <c r="Z3325" s="29">
        <v>0</v>
      </c>
      <c r="AA3325" s="29">
        <v>0</v>
      </c>
      <c r="AB3325" s="30">
        <v>0</v>
      </c>
      <c r="AC3325" s="19"/>
      <c r="AD3325" s="26">
        <v>73329.240000000005</v>
      </c>
      <c r="AE3325" s="26">
        <v>60920.92</v>
      </c>
      <c r="AF3325" s="27">
        <v>-12408.320000000007</v>
      </c>
      <c r="AG3325" s="33">
        <v>-0.16921380884351189</v>
      </c>
      <c r="AH3325" s="34">
        <v>40</v>
      </c>
      <c r="AI3325" s="34">
        <v>36</v>
      </c>
      <c r="AJ3325" s="34">
        <v>-4</v>
      </c>
      <c r="AK3325" s="32">
        <v>-0.1</v>
      </c>
      <c r="AL3325" s="35">
        <v>44401.041666666664</v>
      </c>
      <c r="AM3325" s="16"/>
    </row>
    <row r="3326" spans="1:39" ht="66" hidden="1" x14ac:dyDescent="0.25">
      <c r="A3326" s="25" t="s">
        <v>571</v>
      </c>
      <c r="B3326" s="25" t="s">
        <v>51</v>
      </c>
      <c r="C3326" s="39">
        <v>638298</v>
      </c>
      <c r="D3326" s="25" t="s">
        <v>594</v>
      </c>
      <c r="E3326" s="25" t="s">
        <v>53</v>
      </c>
      <c r="F3326" s="25" t="s">
        <v>54</v>
      </c>
      <c r="G3326" s="25" t="s">
        <v>79</v>
      </c>
      <c r="H3326" s="25" t="s">
        <v>56</v>
      </c>
      <c r="I3326" s="25" t="s">
        <v>56</v>
      </c>
      <c r="J3326" s="25" t="s">
        <v>576</v>
      </c>
      <c r="K3326" s="25" t="s">
        <v>58</v>
      </c>
      <c r="L3326" s="25" t="s">
        <v>595</v>
      </c>
      <c r="M3326" s="25" t="s">
        <v>596</v>
      </c>
      <c r="N3326" s="26">
        <v>129432.3</v>
      </c>
      <c r="O3326" s="26">
        <v>134517.97</v>
      </c>
      <c r="P3326" s="27">
        <v>5085.6699999999983</v>
      </c>
      <c r="Q3326" s="28">
        <v>3.9292124145209488E-2</v>
      </c>
      <c r="R3326" s="29">
        <v>3478.78</v>
      </c>
      <c r="S3326" s="29">
        <v>16567.830000000002</v>
      </c>
      <c r="T3326" s="30">
        <v>13089.050000000001</v>
      </c>
      <c r="U3326" s="31">
        <v>3.7625403158578585</v>
      </c>
      <c r="V3326" s="26">
        <v>56479.31</v>
      </c>
      <c r="W3326" s="26">
        <v>59702.31</v>
      </c>
      <c r="X3326" s="27">
        <v>3223</v>
      </c>
      <c r="Y3326" s="28">
        <v>5.7065144740613867E-2</v>
      </c>
      <c r="Z3326" s="29">
        <v>0</v>
      </c>
      <c r="AA3326" s="29">
        <v>0</v>
      </c>
      <c r="AB3326" s="30">
        <v>0</v>
      </c>
      <c r="AC3326" s="19"/>
      <c r="AD3326" s="26">
        <v>69474.210000000006</v>
      </c>
      <c r="AE3326" s="26">
        <v>58247.83</v>
      </c>
      <c r="AF3326" s="27">
        <v>-11226.380000000005</v>
      </c>
      <c r="AG3326" s="33">
        <v>-0.16159061038621386</v>
      </c>
      <c r="AH3326" s="34">
        <v>40</v>
      </c>
      <c r="AI3326" s="34">
        <v>49</v>
      </c>
      <c r="AJ3326" s="34">
        <v>9</v>
      </c>
      <c r="AK3326" s="32">
        <v>0.22500000000000001</v>
      </c>
      <c r="AL3326" s="35">
        <v>44422.041666666664</v>
      </c>
      <c r="AM3326" s="16"/>
    </row>
    <row r="3327" spans="1:39" ht="41.25" hidden="1" x14ac:dyDescent="0.25">
      <c r="A3327" s="25" t="s">
        <v>571</v>
      </c>
      <c r="B3327" s="25" t="s">
        <v>1136</v>
      </c>
      <c r="C3327" s="39">
        <v>638299</v>
      </c>
      <c r="D3327" s="25" t="s">
        <v>3516</v>
      </c>
      <c r="E3327" s="25" t="s">
        <v>53</v>
      </c>
      <c r="F3327" s="25" t="s">
        <v>54</v>
      </c>
      <c r="G3327" s="25" t="s">
        <v>75</v>
      </c>
      <c r="H3327" s="25" t="s">
        <v>56</v>
      </c>
      <c r="I3327" s="25" t="s">
        <v>56</v>
      </c>
      <c r="J3327" s="25" t="s">
        <v>576</v>
      </c>
      <c r="K3327" s="25" t="s">
        <v>58</v>
      </c>
      <c r="L3327" s="25" t="s">
        <v>595</v>
      </c>
      <c r="M3327" s="25" t="s">
        <v>675</v>
      </c>
      <c r="N3327" s="26">
        <v>108592.55</v>
      </c>
      <c r="O3327" s="26">
        <v>89612.03</v>
      </c>
      <c r="P3327" s="27">
        <v>-18980.520000000004</v>
      </c>
      <c r="Q3327" s="28">
        <v>-0.17478657605885489</v>
      </c>
      <c r="R3327" s="29">
        <v>29387.89</v>
      </c>
      <c r="S3327" s="29">
        <v>12647.2</v>
      </c>
      <c r="T3327" s="30">
        <v>-16740.689999999999</v>
      </c>
      <c r="U3327" s="31">
        <v>-0.5696458643339144</v>
      </c>
      <c r="V3327" s="26">
        <v>50566.77</v>
      </c>
      <c r="W3327" s="26">
        <v>57156.2</v>
      </c>
      <c r="X3327" s="27">
        <v>6589.43</v>
      </c>
      <c r="Y3327" s="28">
        <v>0.13031146739251886</v>
      </c>
      <c r="Z3327" s="29">
        <v>7037.89</v>
      </c>
      <c r="AA3327" s="29">
        <v>3188</v>
      </c>
      <c r="AB3327" s="30">
        <v>-3849.8900000000003</v>
      </c>
      <c r="AC3327" s="32">
        <v>-0.54702332659362396</v>
      </c>
      <c r="AD3327" s="26">
        <v>21600</v>
      </c>
      <c r="AE3327" s="26">
        <v>16620.63</v>
      </c>
      <c r="AF3327" s="27">
        <v>-4979.369999999999</v>
      </c>
      <c r="AG3327" s="33">
        <v>-0.23052638888888885</v>
      </c>
      <c r="AH3327" s="34">
        <v>236.82999999999998</v>
      </c>
      <c r="AI3327" s="34">
        <v>88</v>
      </c>
      <c r="AJ3327" s="34">
        <v>-148.82999999999998</v>
      </c>
      <c r="AK3327" s="32">
        <v>-0.62842545285647933</v>
      </c>
      <c r="AL3327" s="35">
        <v>44629.041666666664</v>
      </c>
      <c r="AM3327" s="16"/>
    </row>
    <row r="3328" spans="1:39" ht="49.5" hidden="1" x14ac:dyDescent="0.25">
      <c r="A3328" s="25" t="s">
        <v>571</v>
      </c>
      <c r="B3328" s="25" t="s">
        <v>51</v>
      </c>
      <c r="C3328" s="39">
        <v>638300</v>
      </c>
      <c r="D3328" s="25" t="s">
        <v>693</v>
      </c>
      <c r="E3328" s="25" t="s">
        <v>53</v>
      </c>
      <c r="F3328" s="25" t="s">
        <v>54</v>
      </c>
      <c r="G3328" s="25" t="s">
        <v>79</v>
      </c>
      <c r="H3328" s="25" t="s">
        <v>56</v>
      </c>
      <c r="I3328" s="25" t="s">
        <v>56</v>
      </c>
      <c r="J3328" s="25" t="s">
        <v>576</v>
      </c>
      <c r="K3328" s="25" t="s">
        <v>58</v>
      </c>
      <c r="L3328" s="25" t="s">
        <v>595</v>
      </c>
      <c r="M3328" s="25" t="s">
        <v>596</v>
      </c>
      <c r="N3328" s="26">
        <v>87437.51</v>
      </c>
      <c r="O3328" s="26">
        <v>92657.41</v>
      </c>
      <c r="P3328" s="27">
        <v>5219.9000000000087</v>
      </c>
      <c r="Q3328" s="28">
        <v>5.9698635059484299E-2</v>
      </c>
      <c r="R3328" s="29">
        <v>26484.400000000001</v>
      </c>
      <c r="S3328" s="29">
        <v>11361.65</v>
      </c>
      <c r="T3328" s="30">
        <v>-15122.750000000002</v>
      </c>
      <c r="U3328" s="31">
        <v>-0.57100595067284898</v>
      </c>
      <c r="V3328" s="26">
        <v>48303.9</v>
      </c>
      <c r="W3328" s="26">
        <v>53099.29</v>
      </c>
      <c r="X3328" s="27">
        <v>4795.3899999999994</v>
      </c>
      <c r="Y3328" s="28">
        <v>9.9275420825233565E-2</v>
      </c>
      <c r="Z3328" s="29">
        <v>6169.21</v>
      </c>
      <c r="AA3328" s="29">
        <v>0</v>
      </c>
      <c r="AB3328" s="30">
        <v>-6169.21</v>
      </c>
      <c r="AC3328" s="32">
        <v>-1</v>
      </c>
      <c r="AD3328" s="26">
        <v>6480</v>
      </c>
      <c r="AE3328" s="26">
        <v>28196.47</v>
      </c>
      <c r="AF3328" s="27">
        <v>21716.47</v>
      </c>
      <c r="AG3328" s="33">
        <v>3.3513070987654321</v>
      </c>
      <c r="AH3328" s="34">
        <v>210.11</v>
      </c>
      <c r="AI3328" s="34">
        <v>40</v>
      </c>
      <c r="AJ3328" s="34">
        <v>-170.11</v>
      </c>
      <c r="AK3328" s="32">
        <v>-0.80962353053162628</v>
      </c>
      <c r="AL3328" s="35">
        <v>44459.041666666664</v>
      </c>
      <c r="AM3328" s="16"/>
    </row>
    <row r="3329" spans="1:39" ht="90.75" hidden="1" x14ac:dyDescent="0.25">
      <c r="A3329" s="25" t="s">
        <v>571</v>
      </c>
      <c r="B3329" s="25" t="s">
        <v>51</v>
      </c>
      <c r="C3329" s="39">
        <v>638302</v>
      </c>
      <c r="D3329" s="25" t="s">
        <v>597</v>
      </c>
      <c r="E3329" s="25" t="s">
        <v>53</v>
      </c>
      <c r="F3329" s="25" t="s">
        <v>54</v>
      </c>
      <c r="G3329" s="25" t="s">
        <v>74</v>
      </c>
      <c r="H3329" s="25" t="s">
        <v>56</v>
      </c>
      <c r="I3329" s="25" t="s">
        <v>56</v>
      </c>
      <c r="J3329" s="25" t="s">
        <v>576</v>
      </c>
      <c r="K3329" s="25" t="s">
        <v>58</v>
      </c>
      <c r="L3329" s="25" t="s">
        <v>577</v>
      </c>
      <c r="M3329" s="25" t="s">
        <v>578</v>
      </c>
      <c r="N3329" s="26">
        <v>231608.15</v>
      </c>
      <c r="O3329" s="26">
        <v>124896.24</v>
      </c>
      <c r="P3329" s="27">
        <v>-106711.90999999999</v>
      </c>
      <c r="Q3329" s="28">
        <v>-0.46074332876455337</v>
      </c>
      <c r="R3329" s="29">
        <v>3947.08</v>
      </c>
      <c r="S3329" s="29">
        <v>17958.5</v>
      </c>
      <c r="T3329" s="30">
        <v>14011.42</v>
      </c>
      <c r="U3329" s="31">
        <v>3.5498191067827358</v>
      </c>
      <c r="V3329" s="26">
        <v>9489.19</v>
      </c>
      <c r="W3329" s="26">
        <v>7766.24</v>
      </c>
      <c r="X3329" s="27">
        <v>-1722.9500000000007</v>
      </c>
      <c r="Y3329" s="28">
        <v>-0.18156976517489909</v>
      </c>
      <c r="Z3329" s="29">
        <v>0</v>
      </c>
      <c r="AA3329" s="29">
        <v>0</v>
      </c>
      <c r="AB3329" s="30">
        <v>0</v>
      </c>
      <c r="AC3329" s="19"/>
      <c r="AD3329" s="26">
        <v>218171.88</v>
      </c>
      <c r="AE3329" s="26">
        <v>99171.5</v>
      </c>
      <c r="AF3329" s="27">
        <v>-119000.38</v>
      </c>
      <c r="AG3329" s="33">
        <v>-0.54544325327351995</v>
      </c>
      <c r="AH3329" s="34">
        <v>0</v>
      </c>
      <c r="AI3329" s="34">
        <v>0</v>
      </c>
      <c r="AJ3329" s="34">
        <v>0</v>
      </c>
      <c r="AK3329" s="19"/>
      <c r="AL3329" s="35">
        <v>44535.041666666664</v>
      </c>
      <c r="AM3329" s="16"/>
    </row>
    <row r="3330" spans="1:39" ht="74.25" hidden="1" x14ac:dyDescent="0.25">
      <c r="A3330" s="25" t="s">
        <v>571</v>
      </c>
      <c r="B3330" s="25" t="s">
        <v>51</v>
      </c>
      <c r="C3330" s="39">
        <v>638303</v>
      </c>
      <c r="D3330" s="25" t="s">
        <v>707</v>
      </c>
      <c r="E3330" s="25" t="s">
        <v>53</v>
      </c>
      <c r="F3330" s="25" t="s">
        <v>54</v>
      </c>
      <c r="G3330" s="25" t="s">
        <v>79</v>
      </c>
      <c r="H3330" s="25" t="s">
        <v>56</v>
      </c>
      <c r="I3330" s="25" t="s">
        <v>56</v>
      </c>
      <c r="J3330" s="25" t="s">
        <v>576</v>
      </c>
      <c r="K3330" s="25" t="s">
        <v>58</v>
      </c>
      <c r="L3330" s="25" t="s">
        <v>577</v>
      </c>
      <c r="M3330" s="25" t="s">
        <v>578</v>
      </c>
      <c r="N3330" s="26">
        <v>1222804.71</v>
      </c>
      <c r="O3330" s="26">
        <v>1103661.21</v>
      </c>
      <c r="P3330" s="27">
        <v>-119143.5</v>
      </c>
      <c r="Q3330" s="28">
        <v>-9.7434609979544493E-2</v>
      </c>
      <c r="R3330" s="29">
        <v>3947.08</v>
      </c>
      <c r="S3330" s="29">
        <v>147128.64000000001</v>
      </c>
      <c r="T3330" s="30">
        <v>143181.56000000003</v>
      </c>
      <c r="U3330" s="31">
        <v>36.275312382824779</v>
      </c>
      <c r="V3330" s="26">
        <v>42230.03</v>
      </c>
      <c r="W3330" s="26">
        <v>7496.94</v>
      </c>
      <c r="X3330" s="27">
        <v>-34733.089999999997</v>
      </c>
      <c r="Y3330" s="28">
        <v>-0.82247372308283928</v>
      </c>
      <c r="Z3330" s="29">
        <v>0</v>
      </c>
      <c r="AA3330" s="29">
        <v>0</v>
      </c>
      <c r="AB3330" s="30">
        <v>0</v>
      </c>
      <c r="AC3330" s="19"/>
      <c r="AD3330" s="26">
        <v>1176627.6000000001</v>
      </c>
      <c r="AE3330" s="26">
        <v>949035.63</v>
      </c>
      <c r="AF3330" s="27">
        <v>-227591.97000000009</v>
      </c>
      <c r="AG3330" s="33">
        <v>-0.19342735968457656</v>
      </c>
      <c r="AH3330" s="34">
        <v>0</v>
      </c>
      <c r="AI3330" s="34">
        <v>0</v>
      </c>
      <c r="AJ3330" s="34">
        <v>0</v>
      </c>
      <c r="AK3330" s="19"/>
      <c r="AL3330" s="35">
        <v>44535.041666666664</v>
      </c>
      <c r="AM3330" s="16"/>
    </row>
    <row r="3331" spans="1:39" ht="82.5" hidden="1" x14ac:dyDescent="0.25">
      <c r="A3331" s="25" t="s">
        <v>571</v>
      </c>
      <c r="B3331" s="25" t="s">
        <v>51</v>
      </c>
      <c r="C3331" s="39">
        <v>638304</v>
      </c>
      <c r="D3331" s="25" t="s">
        <v>701</v>
      </c>
      <c r="E3331" s="25" t="s">
        <v>53</v>
      </c>
      <c r="F3331" s="25" t="s">
        <v>54</v>
      </c>
      <c r="G3331" s="25" t="s">
        <v>112</v>
      </c>
      <c r="H3331" s="25" t="s">
        <v>56</v>
      </c>
      <c r="I3331" s="25" t="s">
        <v>56</v>
      </c>
      <c r="J3331" s="25" t="s">
        <v>576</v>
      </c>
      <c r="K3331" s="25" t="s">
        <v>58</v>
      </c>
      <c r="L3331" s="25" t="s">
        <v>577</v>
      </c>
      <c r="M3331" s="25" t="s">
        <v>578</v>
      </c>
      <c r="N3331" s="26">
        <v>162409.62</v>
      </c>
      <c r="O3331" s="26">
        <v>225755.24</v>
      </c>
      <c r="P3331" s="27">
        <v>63345.619999999995</v>
      </c>
      <c r="Q3331" s="28">
        <v>0.39003613209611598</v>
      </c>
      <c r="R3331" s="29">
        <v>3947.08</v>
      </c>
      <c r="S3331" s="29">
        <v>32638.69</v>
      </c>
      <c r="T3331" s="30">
        <v>28691.61</v>
      </c>
      <c r="U3331" s="31">
        <v>7.2690723268846851</v>
      </c>
      <c r="V3331" s="26">
        <v>6451.46</v>
      </c>
      <c r="W3331" s="26">
        <v>1447.21</v>
      </c>
      <c r="X3331" s="27">
        <v>-5004.25</v>
      </c>
      <c r="Y3331" s="28">
        <v>-0.77567713354806511</v>
      </c>
      <c r="Z3331" s="29">
        <v>0</v>
      </c>
      <c r="AA3331" s="29">
        <v>0</v>
      </c>
      <c r="AB3331" s="30">
        <v>0</v>
      </c>
      <c r="AC3331" s="19"/>
      <c r="AD3331" s="26">
        <v>152011.07999999999</v>
      </c>
      <c r="AE3331" s="26">
        <v>191669.34</v>
      </c>
      <c r="AF3331" s="27">
        <v>39658.260000000009</v>
      </c>
      <c r="AG3331" s="33">
        <v>0.26089058771242207</v>
      </c>
      <c r="AH3331" s="34">
        <v>0</v>
      </c>
      <c r="AI3331" s="34">
        <v>0</v>
      </c>
      <c r="AJ3331" s="34">
        <v>0</v>
      </c>
      <c r="AK3331" s="19"/>
      <c r="AL3331" s="35">
        <v>44519.041666666664</v>
      </c>
      <c r="AM3331" s="16"/>
    </row>
    <row r="3332" spans="1:39" ht="82.5" hidden="1" x14ac:dyDescent="0.25">
      <c r="A3332" s="25" t="s">
        <v>571</v>
      </c>
      <c r="B3332" s="25" t="s">
        <v>1136</v>
      </c>
      <c r="C3332" s="39">
        <v>638306</v>
      </c>
      <c r="D3332" s="25" t="s">
        <v>4922</v>
      </c>
      <c r="E3332" s="25" t="s">
        <v>53</v>
      </c>
      <c r="F3332" s="25" t="s">
        <v>54</v>
      </c>
      <c r="G3332" s="25" t="s">
        <v>191</v>
      </c>
      <c r="H3332" s="25" t="s">
        <v>56</v>
      </c>
      <c r="I3332" s="25" t="s">
        <v>56</v>
      </c>
      <c r="J3332" s="25" t="s">
        <v>576</v>
      </c>
      <c r="K3332" s="25" t="s">
        <v>58</v>
      </c>
      <c r="L3332" s="25" t="s">
        <v>577</v>
      </c>
      <c r="M3332" s="25" t="s">
        <v>578</v>
      </c>
      <c r="N3332" s="26">
        <v>183714.95</v>
      </c>
      <c r="O3332" s="26">
        <v>459623.28</v>
      </c>
      <c r="P3332" s="27">
        <v>275908.33</v>
      </c>
      <c r="Q3332" s="28">
        <v>1.501828403186567</v>
      </c>
      <c r="R3332" s="29">
        <v>3947.08</v>
      </c>
      <c r="S3332" s="29">
        <v>52454.69</v>
      </c>
      <c r="T3332" s="30">
        <v>48507.61</v>
      </c>
      <c r="U3332" s="31">
        <v>12.28949248558428</v>
      </c>
      <c r="V3332" s="26">
        <v>10642.03</v>
      </c>
      <c r="W3332" s="26">
        <v>4487.7700000000004</v>
      </c>
      <c r="X3332" s="27">
        <v>-6154.26</v>
      </c>
      <c r="Y3332" s="28">
        <v>-0.57829756164942214</v>
      </c>
      <c r="Z3332" s="29">
        <v>0</v>
      </c>
      <c r="AA3332" s="29">
        <v>0</v>
      </c>
      <c r="AB3332" s="30">
        <v>0</v>
      </c>
      <c r="AC3332" s="19"/>
      <c r="AD3332" s="26">
        <v>169125.84</v>
      </c>
      <c r="AE3332" s="26">
        <v>402680.82</v>
      </c>
      <c r="AF3332" s="27">
        <v>233554.98</v>
      </c>
      <c r="AG3332" s="33">
        <v>1.3809538506948436</v>
      </c>
      <c r="AH3332" s="34">
        <v>0</v>
      </c>
      <c r="AI3332" s="34">
        <v>0</v>
      </c>
      <c r="AJ3332" s="34">
        <v>0</v>
      </c>
      <c r="AK3332" s="19"/>
      <c r="AL3332" s="35">
        <v>44697.041666666664</v>
      </c>
      <c r="AM3332" s="16"/>
    </row>
    <row r="3333" spans="1:39" ht="57.75" hidden="1" x14ac:dyDescent="0.25">
      <c r="A3333" s="25" t="s">
        <v>571</v>
      </c>
      <c r="B3333" s="25" t="s">
        <v>51</v>
      </c>
      <c r="C3333" s="39">
        <v>638308</v>
      </c>
      <c r="D3333" s="25" t="s">
        <v>689</v>
      </c>
      <c r="E3333" s="25" t="s">
        <v>53</v>
      </c>
      <c r="F3333" s="25" t="s">
        <v>63</v>
      </c>
      <c r="G3333" s="25" t="s">
        <v>56</v>
      </c>
      <c r="H3333" s="17"/>
      <c r="I3333" s="17"/>
      <c r="J3333" s="25" t="s">
        <v>576</v>
      </c>
      <c r="K3333" s="25" t="s">
        <v>58</v>
      </c>
      <c r="L3333" s="25" t="s">
        <v>577</v>
      </c>
      <c r="M3333" s="25" t="s">
        <v>107</v>
      </c>
      <c r="N3333" s="26">
        <v>0</v>
      </c>
      <c r="O3333" s="26">
        <v>0</v>
      </c>
      <c r="P3333" s="27">
        <v>0</v>
      </c>
      <c r="Q3333" s="18"/>
      <c r="R3333" s="29">
        <v>0</v>
      </c>
      <c r="S3333" s="29">
        <v>0</v>
      </c>
      <c r="T3333" s="30">
        <v>0</v>
      </c>
      <c r="U3333" s="19"/>
      <c r="V3333" s="26">
        <v>0</v>
      </c>
      <c r="W3333" s="26">
        <v>0</v>
      </c>
      <c r="X3333" s="27">
        <v>0</v>
      </c>
      <c r="Y3333" s="18"/>
      <c r="Z3333" s="29">
        <v>0</v>
      </c>
      <c r="AA3333" s="29">
        <v>0</v>
      </c>
      <c r="AB3333" s="30">
        <v>0</v>
      </c>
      <c r="AC3333" s="19"/>
      <c r="AD3333" s="26">
        <v>0</v>
      </c>
      <c r="AE3333" s="26">
        <v>0</v>
      </c>
      <c r="AF3333" s="27">
        <v>0</v>
      </c>
      <c r="AG3333" s="18"/>
      <c r="AH3333" s="34">
        <v>0</v>
      </c>
      <c r="AI3333" s="34">
        <v>0</v>
      </c>
      <c r="AJ3333" s="34">
        <v>0</v>
      </c>
      <c r="AK3333" s="19"/>
      <c r="AL3333" s="35">
        <v>44489.041666666664</v>
      </c>
      <c r="AM3333" s="16"/>
    </row>
    <row r="3334" spans="1:39" ht="57.75" hidden="1" x14ac:dyDescent="0.25">
      <c r="A3334" s="25" t="s">
        <v>571</v>
      </c>
      <c r="B3334" s="25" t="s">
        <v>51</v>
      </c>
      <c r="C3334" s="39">
        <v>638309</v>
      </c>
      <c r="D3334" s="25" t="s">
        <v>710</v>
      </c>
      <c r="E3334" s="25" t="s">
        <v>53</v>
      </c>
      <c r="F3334" s="25" t="s">
        <v>63</v>
      </c>
      <c r="G3334" s="25" t="s">
        <v>56</v>
      </c>
      <c r="H3334" s="17"/>
      <c r="I3334" s="17"/>
      <c r="J3334" s="25" t="s">
        <v>576</v>
      </c>
      <c r="K3334" s="25" t="s">
        <v>58</v>
      </c>
      <c r="L3334" s="25" t="s">
        <v>577</v>
      </c>
      <c r="M3334" s="25" t="s">
        <v>107</v>
      </c>
      <c r="N3334" s="26">
        <v>212309.44</v>
      </c>
      <c r="O3334" s="26">
        <v>0</v>
      </c>
      <c r="P3334" s="27">
        <v>-212309.44</v>
      </c>
      <c r="Q3334" s="28">
        <v>-1</v>
      </c>
      <c r="R3334" s="29">
        <v>3727.76</v>
      </c>
      <c r="S3334" s="29">
        <v>0</v>
      </c>
      <c r="T3334" s="30">
        <v>-3727.76</v>
      </c>
      <c r="U3334" s="31">
        <v>-1</v>
      </c>
      <c r="V3334" s="26">
        <v>17239.16</v>
      </c>
      <c r="W3334" s="26">
        <v>0</v>
      </c>
      <c r="X3334" s="27">
        <v>-17239.16</v>
      </c>
      <c r="Y3334" s="28">
        <v>-1</v>
      </c>
      <c r="Z3334" s="29">
        <v>0</v>
      </c>
      <c r="AA3334" s="29">
        <v>0</v>
      </c>
      <c r="AB3334" s="30">
        <v>0</v>
      </c>
      <c r="AC3334" s="19"/>
      <c r="AD3334" s="26">
        <v>191342.52</v>
      </c>
      <c r="AE3334" s="26">
        <v>0</v>
      </c>
      <c r="AF3334" s="27">
        <v>-191342.52</v>
      </c>
      <c r="AG3334" s="33">
        <v>-1</v>
      </c>
      <c r="AH3334" s="34">
        <v>0</v>
      </c>
      <c r="AI3334" s="34">
        <v>0</v>
      </c>
      <c r="AJ3334" s="34">
        <v>0</v>
      </c>
      <c r="AK3334" s="19"/>
      <c r="AL3334" s="35">
        <v>44489.041666666664</v>
      </c>
      <c r="AM3334" s="16"/>
    </row>
    <row r="3335" spans="1:39" ht="82.5" hidden="1" x14ac:dyDescent="0.25">
      <c r="A3335" s="25" t="s">
        <v>571</v>
      </c>
      <c r="B3335" s="25" t="s">
        <v>51</v>
      </c>
      <c r="C3335" s="39">
        <v>638322</v>
      </c>
      <c r="D3335" s="25" t="s">
        <v>711</v>
      </c>
      <c r="E3335" s="25" t="s">
        <v>53</v>
      </c>
      <c r="F3335" s="25" t="s">
        <v>54</v>
      </c>
      <c r="G3335" s="25" t="s">
        <v>74</v>
      </c>
      <c r="H3335" s="25" t="s">
        <v>56</v>
      </c>
      <c r="I3335" s="25" t="s">
        <v>56</v>
      </c>
      <c r="J3335" s="25" t="s">
        <v>576</v>
      </c>
      <c r="K3335" s="25" t="s">
        <v>58</v>
      </c>
      <c r="L3335" s="25" t="s">
        <v>577</v>
      </c>
      <c r="M3335" s="25" t="s">
        <v>613</v>
      </c>
      <c r="N3335" s="26">
        <v>142460.63</v>
      </c>
      <c r="O3335" s="26">
        <v>117656.17</v>
      </c>
      <c r="P3335" s="27">
        <v>-24804.460000000006</v>
      </c>
      <c r="Q3335" s="28">
        <v>-0.17411449043851629</v>
      </c>
      <c r="R3335" s="29">
        <v>12349.54</v>
      </c>
      <c r="S3335" s="29">
        <v>14107.09</v>
      </c>
      <c r="T3335" s="30">
        <v>1757.5499999999993</v>
      </c>
      <c r="U3335" s="31">
        <v>0.1423170417683573</v>
      </c>
      <c r="V3335" s="26">
        <v>631.35</v>
      </c>
      <c r="W3335" s="26">
        <v>0</v>
      </c>
      <c r="X3335" s="27">
        <v>-631.35</v>
      </c>
      <c r="Y3335" s="28">
        <v>-1</v>
      </c>
      <c r="Z3335" s="29">
        <v>846.34</v>
      </c>
      <c r="AA3335" s="29">
        <v>464</v>
      </c>
      <c r="AB3335" s="30">
        <v>-382.34000000000003</v>
      </c>
      <c r="AC3335" s="32">
        <v>-0.45175697710140134</v>
      </c>
      <c r="AD3335" s="26">
        <v>128633.4</v>
      </c>
      <c r="AE3335" s="26">
        <v>103085.08</v>
      </c>
      <c r="AF3335" s="27">
        <v>-25548.319999999992</v>
      </c>
      <c r="AG3335" s="33">
        <v>-0.19861342388524281</v>
      </c>
      <c r="AH3335" s="34">
        <v>25</v>
      </c>
      <c r="AI3335" s="34">
        <v>29</v>
      </c>
      <c r="AJ3335" s="34">
        <v>4</v>
      </c>
      <c r="AK3335" s="32">
        <v>0.16</v>
      </c>
      <c r="AL3335" s="35">
        <v>44296.041666666664</v>
      </c>
      <c r="AM3335" s="16"/>
    </row>
    <row r="3336" spans="1:39" ht="49.5" hidden="1" x14ac:dyDescent="0.25">
      <c r="A3336" s="25" t="s">
        <v>571</v>
      </c>
      <c r="B3336" s="25" t="s">
        <v>1136</v>
      </c>
      <c r="C3336" s="39">
        <v>638324</v>
      </c>
      <c r="D3336" s="25" t="s">
        <v>4332</v>
      </c>
      <c r="E3336" s="25" t="s">
        <v>171</v>
      </c>
      <c r="F3336" s="25" t="s">
        <v>54</v>
      </c>
      <c r="G3336" s="25" t="s">
        <v>69</v>
      </c>
      <c r="H3336" s="25" t="s">
        <v>56</v>
      </c>
      <c r="I3336" s="25" t="s">
        <v>56</v>
      </c>
      <c r="J3336" s="25" t="s">
        <v>1881</v>
      </c>
      <c r="K3336" s="25" t="s">
        <v>65</v>
      </c>
      <c r="L3336" s="25" t="s">
        <v>617</v>
      </c>
      <c r="M3336" s="25" t="s">
        <v>582</v>
      </c>
      <c r="N3336" s="26">
        <v>117073.97</v>
      </c>
      <c r="O3336" s="26">
        <v>133444.53</v>
      </c>
      <c r="P3336" s="27">
        <v>16370.559999999998</v>
      </c>
      <c r="Q3336" s="28">
        <v>0.13983091202937764</v>
      </c>
      <c r="R3336" s="29">
        <v>35897.78</v>
      </c>
      <c r="S3336" s="29">
        <v>24461.759999999998</v>
      </c>
      <c r="T3336" s="30">
        <v>-11436.02</v>
      </c>
      <c r="U3336" s="31">
        <v>-0.31857178911899292</v>
      </c>
      <c r="V3336" s="26">
        <v>63258.06</v>
      </c>
      <c r="W3336" s="26">
        <v>69708.22</v>
      </c>
      <c r="X3336" s="27">
        <v>6450.1600000000035</v>
      </c>
      <c r="Y3336" s="28">
        <v>0.10196582064008924</v>
      </c>
      <c r="Z3336" s="29">
        <v>6402.15</v>
      </c>
      <c r="AA3336" s="29">
        <v>3100</v>
      </c>
      <c r="AB3336" s="30">
        <v>-3302.1499999999996</v>
      </c>
      <c r="AC3336" s="32">
        <v>-0.51578766508126173</v>
      </c>
      <c r="AD3336" s="26">
        <v>33865.980000000003</v>
      </c>
      <c r="AE3336" s="26">
        <v>36174.550000000003</v>
      </c>
      <c r="AF3336" s="27">
        <v>2308.5699999999997</v>
      </c>
      <c r="AG3336" s="33">
        <v>6.8167819150663861E-2</v>
      </c>
      <c r="AH3336" s="34">
        <v>263.97000000000003</v>
      </c>
      <c r="AI3336" s="34">
        <v>169</v>
      </c>
      <c r="AJ3336" s="34">
        <v>-94.970000000000027</v>
      </c>
      <c r="AK3336" s="32">
        <v>-0.35977573209076796</v>
      </c>
      <c r="AL3336" s="35">
        <v>44841.041666666664</v>
      </c>
      <c r="AM3336" s="16"/>
    </row>
    <row r="3337" spans="1:39" ht="57.75" hidden="1" x14ac:dyDescent="0.25">
      <c r="A3337" s="25" t="s">
        <v>571</v>
      </c>
      <c r="B3337" s="25" t="s">
        <v>51</v>
      </c>
      <c r="C3337" s="39">
        <v>638368</v>
      </c>
      <c r="D3337" s="25" t="s">
        <v>697</v>
      </c>
      <c r="E3337" s="25" t="s">
        <v>53</v>
      </c>
      <c r="F3337" s="25" t="s">
        <v>54</v>
      </c>
      <c r="G3337" s="25" t="s">
        <v>79</v>
      </c>
      <c r="H3337" s="25" t="s">
        <v>56</v>
      </c>
      <c r="I3337" s="25" t="s">
        <v>56</v>
      </c>
      <c r="J3337" s="25" t="s">
        <v>1881</v>
      </c>
      <c r="K3337" s="25" t="s">
        <v>65</v>
      </c>
      <c r="L3337" s="25" t="s">
        <v>587</v>
      </c>
      <c r="M3337" s="25" t="s">
        <v>582</v>
      </c>
      <c r="N3337" s="26">
        <v>101154.8</v>
      </c>
      <c r="O3337" s="26">
        <v>96895.63</v>
      </c>
      <c r="P3337" s="27">
        <v>-4259.1699999999983</v>
      </c>
      <c r="Q3337" s="28">
        <v>-4.2105466077734306E-2</v>
      </c>
      <c r="R3337" s="29">
        <v>19361.330000000002</v>
      </c>
      <c r="S3337" s="29">
        <v>18984.169999999998</v>
      </c>
      <c r="T3337" s="30">
        <v>-377.16000000000349</v>
      </c>
      <c r="U3337" s="31">
        <v>-1.9480066710293325E-2</v>
      </c>
      <c r="V3337" s="26">
        <v>56490.91</v>
      </c>
      <c r="W3337" s="26">
        <v>50721.51</v>
      </c>
      <c r="X3337" s="27">
        <v>-5769.4000000000015</v>
      </c>
      <c r="Y3337" s="28">
        <v>-0.10212970546942864</v>
      </c>
      <c r="Z3337" s="29">
        <v>2283.44</v>
      </c>
      <c r="AA3337" s="29">
        <v>3222</v>
      </c>
      <c r="AB3337" s="30">
        <v>938.56</v>
      </c>
      <c r="AC3337" s="32">
        <v>0.41102897382895975</v>
      </c>
      <c r="AD3337" s="26">
        <v>23019.119999999999</v>
      </c>
      <c r="AE3337" s="26">
        <v>23967.95</v>
      </c>
      <c r="AF3337" s="27">
        <v>948.83000000000175</v>
      </c>
      <c r="AG3337" s="33">
        <v>4.1219212550262639E-2</v>
      </c>
      <c r="AH3337" s="34">
        <v>128.88999999999999</v>
      </c>
      <c r="AI3337" s="34">
        <v>135</v>
      </c>
      <c r="AJ3337" s="34">
        <v>6.1100000000000136</v>
      </c>
      <c r="AK3337" s="32">
        <v>4.7404763752036734E-2</v>
      </c>
      <c r="AL3337" s="35">
        <v>44350.041666666664</v>
      </c>
      <c r="AM3337" s="16"/>
    </row>
    <row r="3338" spans="1:39" ht="49.5" hidden="1" x14ac:dyDescent="0.25">
      <c r="A3338" s="25" t="s">
        <v>571</v>
      </c>
      <c r="B3338" s="25" t="s">
        <v>51</v>
      </c>
      <c r="C3338" s="39">
        <v>638386</v>
      </c>
      <c r="D3338" s="25" t="s">
        <v>699</v>
      </c>
      <c r="E3338" s="25" t="s">
        <v>53</v>
      </c>
      <c r="F3338" s="25" t="s">
        <v>54</v>
      </c>
      <c r="G3338" s="25" t="s">
        <v>74</v>
      </c>
      <c r="H3338" s="25" t="s">
        <v>56</v>
      </c>
      <c r="I3338" s="25" t="s">
        <v>56</v>
      </c>
      <c r="J3338" s="25" t="s">
        <v>586</v>
      </c>
      <c r="K3338" s="25" t="s">
        <v>65</v>
      </c>
      <c r="L3338" s="25" t="s">
        <v>617</v>
      </c>
      <c r="M3338" s="25" t="s">
        <v>582</v>
      </c>
      <c r="N3338" s="26">
        <v>183159.25</v>
      </c>
      <c r="O3338" s="26">
        <v>174013.19</v>
      </c>
      <c r="P3338" s="27">
        <v>-9146.0599999999977</v>
      </c>
      <c r="Q3338" s="28">
        <v>-4.993501556705434E-2</v>
      </c>
      <c r="R3338" s="29">
        <v>23589.84</v>
      </c>
      <c r="S3338" s="29">
        <v>35081.68</v>
      </c>
      <c r="T3338" s="30">
        <v>11491.84</v>
      </c>
      <c r="U3338" s="31">
        <v>0.48715209598708598</v>
      </c>
      <c r="V3338" s="26">
        <v>97069.77</v>
      </c>
      <c r="W3338" s="26">
        <v>75833.39</v>
      </c>
      <c r="X3338" s="27">
        <v>-21236.380000000005</v>
      </c>
      <c r="Y3338" s="28">
        <v>-0.21877439289286463</v>
      </c>
      <c r="Z3338" s="29">
        <v>2769.64</v>
      </c>
      <c r="AA3338" s="29">
        <v>6745.91</v>
      </c>
      <c r="AB3338" s="30">
        <v>3976.27</v>
      </c>
      <c r="AC3338" s="32">
        <v>1.4356631186724629</v>
      </c>
      <c r="AD3338" s="26">
        <v>82080</v>
      </c>
      <c r="AE3338" s="26">
        <v>56352.21</v>
      </c>
      <c r="AF3338" s="27">
        <v>-25727.79</v>
      </c>
      <c r="AG3338" s="33">
        <v>-0.31344773391812869</v>
      </c>
      <c r="AH3338" s="34">
        <v>147.57</v>
      </c>
      <c r="AI3338" s="34">
        <v>309</v>
      </c>
      <c r="AJ3338" s="34">
        <v>161.43</v>
      </c>
      <c r="AK3338" s="32">
        <v>1.0939215287660093</v>
      </c>
      <c r="AL3338" s="35">
        <v>44342.041666666664</v>
      </c>
      <c r="AM3338" s="16"/>
    </row>
    <row r="3339" spans="1:39" ht="41.25" hidden="1" x14ac:dyDescent="0.25">
      <c r="A3339" s="25" t="s">
        <v>571</v>
      </c>
      <c r="B3339" s="25" t="s">
        <v>51</v>
      </c>
      <c r="C3339" s="39">
        <v>638390</v>
      </c>
      <c r="D3339" s="25" t="s">
        <v>686</v>
      </c>
      <c r="E3339" s="25" t="s">
        <v>53</v>
      </c>
      <c r="F3339" s="25" t="s">
        <v>63</v>
      </c>
      <c r="G3339" s="25" t="s">
        <v>56</v>
      </c>
      <c r="H3339" s="17"/>
      <c r="I3339" s="17"/>
      <c r="J3339" s="25" t="s">
        <v>576</v>
      </c>
      <c r="K3339" s="25" t="s">
        <v>65</v>
      </c>
      <c r="L3339" s="25" t="s">
        <v>577</v>
      </c>
      <c r="M3339" s="25" t="s">
        <v>574</v>
      </c>
      <c r="N3339" s="26">
        <v>62752.06</v>
      </c>
      <c r="O3339" s="26">
        <v>0</v>
      </c>
      <c r="P3339" s="27">
        <v>-62752.06</v>
      </c>
      <c r="Q3339" s="28">
        <v>-1</v>
      </c>
      <c r="R3339" s="29">
        <v>16802.79</v>
      </c>
      <c r="S3339" s="29">
        <v>0</v>
      </c>
      <c r="T3339" s="30">
        <v>-16802.79</v>
      </c>
      <c r="U3339" s="31">
        <v>-1</v>
      </c>
      <c r="V3339" s="26">
        <v>43221.07</v>
      </c>
      <c r="W3339" s="26">
        <v>0</v>
      </c>
      <c r="X3339" s="27">
        <v>-43221.07</v>
      </c>
      <c r="Y3339" s="28">
        <v>-1</v>
      </c>
      <c r="Z3339" s="29">
        <v>2728.2</v>
      </c>
      <c r="AA3339" s="29">
        <v>0</v>
      </c>
      <c r="AB3339" s="30">
        <v>-2728.2</v>
      </c>
      <c r="AC3339" s="32">
        <v>-1</v>
      </c>
      <c r="AD3339" s="26">
        <v>0</v>
      </c>
      <c r="AE3339" s="26">
        <v>0</v>
      </c>
      <c r="AF3339" s="27">
        <v>0</v>
      </c>
      <c r="AG3339" s="18"/>
      <c r="AH3339" s="34">
        <v>119.65</v>
      </c>
      <c r="AI3339" s="34">
        <v>0</v>
      </c>
      <c r="AJ3339" s="34">
        <v>-119.65</v>
      </c>
      <c r="AK3339" s="32">
        <v>-1</v>
      </c>
      <c r="AL3339" s="35">
        <v>44390.041666666664</v>
      </c>
      <c r="AM3339" s="16"/>
    </row>
    <row r="3340" spans="1:39" ht="49.5" hidden="1" x14ac:dyDescent="0.25">
      <c r="A3340" s="25" t="s">
        <v>571</v>
      </c>
      <c r="B3340" s="25" t="s">
        <v>51</v>
      </c>
      <c r="C3340" s="39">
        <v>638391</v>
      </c>
      <c r="D3340" s="25" t="s">
        <v>685</v>
      </c>
      <c r="E3340" s="25" t="s">
        <v>53</v>
      </c>
      <c r="F3340" s="25" t="s">
        <v>63</v>
      </c>
      <c r="G3340" s="25" t="s">
        <v>56</v>
      </c>
      <c r="H3340" s="17"/>
      <c r="I3340" s="17"/>
      <c r="J3340" s="25" t="s">
        <v>576</v>
      </c>
      <c r="K3340" s="25" t="s">
        <v>65</v>
      </c>
      <c r="L3340" s="25" t="s">
        <v>577</v>
      </c>
      <c r="M3340" s="25" t="s">
        <v>574</v>
      </c>
      <c r="N3340" s="26">
        <v>78076.72</v>
      </c>
      <c r="O3340" s="26">
        <v>0</v>
      </c>
      <c r="P3340" s="27">
        <v>-78076.72</v>
      </c>
      <c r="Q3340" s="28">
        <v>-1</v>
      </c>
      <c r="R3340" s="29">
        <v>21850.75</v>
      </c>
      <c r="S3340" s="29">
        <v>0</v>
      </c>
      <c r="T3340" s="30">
        <v>-21850.75</v>
      </c>
      <c r="U3340" s="31">
        <v>-1</v>
      </c>
      <c r="V3340" s="26">
        <v>48366.87</v>
      </c>
      <c r="W3340" s="26">
        <v>0</v>
      </c>
      <c r="X3340" s="27">
        <v>-48366.87</v>
      </c>
      <c r="Y3340" s="28">
        <v>-1</v>
      </c>
      <c r="Z3340" s="29">
        <v>4079.1</v>
      </c>
      <c r="AA3340" s="29">
        <v>0</v>
      </c>
      <c r="AB3340" s="30">
        <v>-4079.1</v>
      </c>
      <c r="AC3340" s="32">
        <v>-1</v>
      </c>
      <c r="AD3340" s="26">
        <v>3780</v>
      </c>
      <c r="AE3340" s="26">
        <v>0</v>
      </c>
      <c r="AF3340" s="27">
        <v>-3780</v>
      </c>
      <c r="AG3340" s="33">
        <v>-1</v>
      </c>
      <c r="AH3340" s="34">
        <v>165.55</v>
      </c>
      <c r="AI3340" s="34">
        <v>0</v>
      </c>
      <c r="AJ3340" s="34">
        <v>-165.55</v>
      </c>
      <c r="AK3340" s="32">
        <v>-1</v>
      </c>
      <c r="AL3340" s="35">
        <v>44390.041666666664</v>
      </c>
      <c r="AM3340" s="16"/>
    </row>
    <row r="3341" spans="1:39" ht="33" hidden="1" x14ac:dyDescent="0.25">
      <c r="A3341" s="25" t="s">
        <v>571</v>
      </c>
      <c r="B3341" s="25" t="s">
        <v>1043</v>
      </c>
      <c r="C3341" s="39">
        <v>638392</v>
      </c>
      <c r="D3341" s="25" t="s">
        <v>4878</v>
      </c>
      <c r="E3341" s="25" t="s">
        <v>53</v>
      </c>
      <c r="F3341" s="25" t="s">
        <v>63</v>
      </c>
      <c r="G3341" s="25" t="s">
        <v>56</v>
      </c>
      <c r="H3341" s="17"/>
      <c r="I3341" s="17"/>
      <c r="J3341" s="25" t="s">
        <v>576</v>
      </c>
      <c r="K3341" s="25" t="s">
        <v>65</v>
      </c>
      <c r="L3341" s="25" t="s">
        <v>1045</v>
      </c>
      <c r="M3341" s="25" t="s">
        <v>107</v>
      </c>
      <c r="N3341" s="26">
        <v>0</v>
      </c>
      <c r="O3341" s="26">
        <v>0</v>
      </c>
      <c r="P3341" s="27">
        <v>0</v>
      </c>
      <c r="Q3341" s="18"/>
      <c r="R3341" s="29">
        <v>0</v>
      </c>
      <c r="S3341" s="29">
        <v>0</v>
      </c>
      <c r="T3341" s="30">
        <v>0</v>
      </c>
      <c r="U3341" s="19"/>
      <c r="V3341" s="26">
        <v>0</v>
      </c>
      <c r="W3341" s="26">
        <v>0</v>
      </c>
      <c r="X3341" s="27">
        <v>0</v>
      </c>
      <c r="Y3341" s="18"/>
      <c r="Z3341" s="29">
        <v>0</v>
      </c>
      <c r="AA3341" s="29">
        <v>0</v>
      </c>
      <c r="AB3341" s="30">
        <v>0</v>
      </c>
      <c r="AC3341" s="19"/>
      <c r="AD3341" s="26">
        <v>0</v>
      </c>
      <c r="AE3341" s="26">
        <v>0</v>
      </c>
      <c r="AF3341" s="27">
        <v>0</v>
      </c>
      <c r="AG3341" s="18"/>
      <c r="AH3341" s="34">
        <v>0</v>
      </c>
      <c r="AI3341" s="34">
        <v>0</v>
      </c>
      <c r="AJ3341" s="34">
        <v>0</v>
      </c>
      <c r="AK3341" s="19"/>
      <c r="AL3341" s="35">
        <v>44390.041666666664</v>
      </c>
      <c r="AM3341" s="16"/>
    </row>
    <row r="3342" spans="1:39" ht="49.5" hidden="1" x14ac:dyDescent="0.25">
      <c r="A3342" s="25" t="s">
        <v>571</v>
      </c>
      <c r="B3342" s="25" t="s">
        <v>51</v>
      </c>
      <c r="C3342" s="39">
        <v>638393</v>
      </c>
      <c r="D3342" s="25" t="s">
        <v>688</v>
      </c>
      <c r="E3342" s="25" t="s">
        <v>53</v>
      </c>
      <c r="F3342" s="25" t="s">
        <v>63</v>
      </c>
      <c r="G3342" s="25" t="s">
        <v>56</v>
      </c>
      <c r="H3342" s="17"/>
      <c r="I3342" s="17"/>
      <c r="J3342" s="25" t="s">
        <v>576</v>
      </c>
      <c r="K3342" s="25" t="s">
        <v>65</v>
      </c>
      <c r="L3342" s="25" t="s">
        <v>577</v>
      </c>
      <c r="M3342" s="25" t="s">
        <v>574</v>
      </c>
      <c r="N3342" s="26">
        <v>106317.09</v>
      </c>
      <c r="O3342" s="26">
        <v>0</v>
      </c>
      <c r="P3342" s="27">
        <v>-106317.09</v>
      </c>
      <c r="Q3342" s="28">
        <v>-1</v>
      </c>
      <c r="R3342" s="29">
        <v>29832.02</v>
      </c>
      <c r="S3342" s="29">
        <v>0</v>
      </c>
      <c r="T3342" s="30">
        <v>-29832.02</v>
      </c>
      <c r="U3342" s="31">
        <v>-1</v>
      </c>
      <c r="V3342" s="26">
        <v>62075.47</v>
      </c>
      <c r="W3342" s="26">
        <v>0</v>
      </c>
      <c r="X3342" s="27">
        <v>-62075.47</v>
      </c>
      <c r="Y3342" s="28">
        <v>-1</v>
      </c>
      <c r="Z3342" s="29">
        <v>5769.6</v>
      </c>
      <c r="AA3342" s="29">
        <v>0</v>
      </c>
      <c r="AB3342" s="30">
        <v>-5769.6</v>
      </c>
      <c r="AC3342" s="32">
        <v>-1</v>
      </c>
      <c r="AD3342" s="26">
        <v>8640</v>
      </c>
      <c r="AE3342" s="26">
        <v>0</v>
      </c>
      <c r="AF3342" s="27">
        <v>-8640</v>
      </c>
      <c r="AG3342" s="33">
        <v>-1</v>
      </c>
      <c r="AH3342" s="34">
        <v>239.10000000000002</v>
      </c>
      <c r="AI3342" s="34">
        <v>0</v>
      </c>
      <c r="AJ3342" s="34">
        <v>-239.10000000000002</v>
      </c>
      <c r="AK3342" s="32">
        <v>-1</v>
      </c>
      <c r="AL3342" s="35">
        <v>44390.041666666664</v>
      </c>
      <c r="AM3342" s="16"/>
    </row>
    <row r="3343" spans="1:39" ht="41.25" hidden="1" x14ac:dyDescent="0.25">
      <c r="A3343" s="25" t="s">
        <v>571</v>
      </c>
      <c r="B3343" s="25" t="s">
        <v>51</v>
      </c>
      <c r="C3343" s="39">
        <v>638394</v>
      </c>
      <c r="D3343" s="25" t="s">
        <v>687</v>
      </c>
      <c r="E3343" s="25" t="s">
        <v>53</v>
      </c>
      <c r="F3343" s="25" t="s">
        <v>54</v>
      </c>
      <c r="G3343" s="25" t="s">
        <v>79</v>
      </c>
      <c r="H3343" s="25" t="s">
        <v>56</v>
      </c>
      <c r="I3343" s="25" t="s">
        <v>56</v>
      </c>
      <c r="J3343" s="25" t="s">
        <v>576</v>
      </c>
      <c r="K3343" s="25" t="s">
        <v>65</v>
      </c>
      <c r="L3343" s="25" t="s">
        <v>577</v>
      </c>
      <c r="M3343" s="25" t="s">
        <v>574</v>
      </c>
      <c r="N3343" s="26">
        <v>67596.100000000006</v>
      </c>
      <c r="O3343" s="26">
        <v>73564.03</v>
      </c>
      <c r="P3343" s="27">
        <v>5967.929999999993</v>
      </c>
      <c r="Q3343" s="28">
        <v>8.8288081708855867E-2</v>
      </c>
      <c r="R3343" s="29">
        <v>18374.28</v>
      </c>
      <c r="S3343" s="29">
        <v>8962.7000000000007</v>
      </c>
      <c r="T3343" s="30">
        <v>-9411.5799999999981</v>
      </c>
      <c r="U3343" s="31">
        <v>-0.51221490039337592</v>
      </c>
      <c r="V3343" s="26">
        <v>43530.42</v>
      </c>
      <c r="W3343" s="26">
        <v>45059.68</v>
      </c>
      <c r="X3343" s="27">
        <v>1529.260000000002</v>
      </c>
      <c r="Y3343" s="28">
        <v>3.5130834942552869E-2</v>
      </c>
      <c r="Z3343" s="29">
        <v>2991.4</v>
      </c>
      <c r="AA3343" s="29">
        <v>0</v>
      </c>
      <c r="AB3343" s="30">
        <v>-2991.4</v>
      </c>
      <c r="AC3343" s="32">
        <v>-1</v>
      </c>
      <c r="AD3343" s="26">
        <v>2700</v>
      </c>
      <c r="AE3343" s="26">
        <v>19541.650000000001</v>
      </c>
      <c r="AF3343" s="27">
        <v>16841.650000000001</v>
      </c>
      <c r="AG3343" s="33">
        <v>6.2376481481481489</v>
      </c>
      <c r="AH3343" s="34">
        <v>32</v>
      </c>
      <c r="AI3343" s="34">
        <v>32</v>
      </c>
      <c r="AJ3343" s="34">
        <v>0</v>
      </c>
      <c r="AK3343" s="32">
        <v>0</v>
      </c>
      <c r="AL3343" s="35">
        <v>44390.041666666664</v>
      </c>
      <c r="AM3343" s="16"/>
    </row>
    <row r="3344" spans="1:39" ht="82.5" hidden="1" x14ac:dyDescent="0.25">
      <c r="A3344" s="25" t="s">
        <v>571</v>
      </c>
      <c r="B3344" s="25" t="s">
        <v>51</v>
      </c>
      <c r="C3344" s="39">
        <v>638395</v>
      </c>
      <c r="D3344" s="25" t="s">
        <v>722</v>
      </c>
      <c r="E3344" s="25" t="s">
        <v>53</v>
      </c>
      <c r="F3344" s="25" t="s">
        <v>54</v>
      </c>
      <c r="G3344" s="25" t="s">
        <v>236</v>
      </c>
      <c r="H3344" s="25" t="s">
        <v>56</v>
      </c>
      <c r="I3344" s="25" t="s">
        <v>56</v>
      </c>
      <c r="J3344" s="25" t="s">
        <v>576</v>
      </c>
      <c r="K3344" s="25" t="s">
        <v>65</v>
      </c>
      <c r="L3344" s="25" t="s">
        <v>577</v>
      </c>
      <c r="M3344" s="25" t="s">
        <v>574</v>
      </c>
      <c r="N3344" s="26">
        <v>25503.14</v>
      </c>
      <c r="O3344" s="26">
        <v>22462.95</v>
      </c>
      <c r="P3344" s="27">
        <v>-3040.1899999999987</v>
      </c>
      <c r="Q3344" s="28">
        <v>-0.11920845825259159</v>
      </c>
      <c r="R3344" s="29">
        <v>16702.400000000001</v>
      </c>
      <c r="S3344" s="29">
        <v>7001.11</v>
      </c>
      <c r="T3344" s="30">
        <v>-9701.2900000000009</v>
      </c>
      <c r="U3344" s="31">
        <v>-0.58083209598620555</v>
      </c>
      <c r="V3344" s="26">
        <v>1803.93</v>
      </c>
      <c r="W3344" s="26">
        <v>1310.99</v>
      </c>
      <c r="X3344" s="27">
        <v>-492.94000000000005</v>
      </c>
      <c r="Y3344" s="28">
        <v>-0.27325894020277952</v>
      </c>
      <c r="Z3344" s="29">
        <v>2676.81</v>
      </c>
      <c r="AA3344" s="29">
        <v>0</v>
      </c>
      <c r="AB3344" s="30">
        <v>-2676.81</v>
      </c>
      <c r="AC3344" s="32">
        <v>-1</v>
      </c>
      <c r="AD3344" s="26">
        <v>4320</v>
      </c>
      <c r="AE3344" s="26">
        <v>14150.85</v>
      </c>
      <c r="AF3344" s="27">
        <v>9830.85</v>
      </c>
      <c r="AG3344" s="33">
        <v>2.2756597222222221</v>
      </c>
      <c r="AH3344" s="34">
        <v>151.15</v>
      </c>
      <c r="AI3344" s="34">
        <v>0</v>
      </c>
      <c r="AJ3344" s="34">
        <v>-151.15</v>
      </c>
      <c r="AK3344" s="32">
        <v>-1</v>
      </c>
      <c r="AL3344" s="35">
        <v>44417.041666666664</v>
      </c>
      <c r="AM3344" s="16"/>
    </row>
    <row r="3345" spans="1:39" ht="49.5" hidden="1" x14ac:dyDescent="0.25">
      <c r="A3345" s="25" t="s">
        <v>571</v>
      </c>
      <c r="B3345" s="25" t="s">
        <v>51</v>
      </c>
      <c r="C3345" s="39">
        <v>638397</v>
      </c>
      <c r="D3345" s="25" t="s">
        <v>700</v>
      </c>
      <c r="E3345" s="25" t="s">
        <v>53</v>
      </c>
      <c r="F3345" s="25" t="s">
        <v>54</v>
      </c>
      <c r="G3345" s="25" t="s">
        <v>79</v>
      </c>
      <c r="H3345" s="25" t="s">
        <v>56</v>
      </c>
      <c r="I3345" s="25" t="s">
        <v>56</v>
      </c>
      <c r="J3345" s="25" t="s">
        <v>586</v>
      </c>
      <c r="K3345" s="25" t="s">
        <v>65</v>
      </c>
      <c r="L3345" s="25" t="s">
        <v>587</v>
      </c>
      <c r="M3345" s="25" t="s">
        <v>582</v>
      </c>
      <c r="N3345" s="26">
        <v>69793.19</v>
      </c>
      <c r="O3345" s="26">
        <v>67385.64</v>
      </c>
      <c r="P3345" s="27">
        <v>-2407.5500000000029</v>
      </c>
      <c r="Q3345" s="28">
        <v>-3.449548587763366E-2</v>
      </c>
      <c r="R3345" s="29">
        <v>28170.55</v>
      </c>
      <c r="S3345" s="29">
        <v>10366.11</v>
      </c>
      <c r="T3345" s="30">
        <v>-17804.439999999999</v>
      </c>
      <c r="U3345" s="31">
        <v>-0.63202315893725891</v>
      </c>
      <c r="V3345" s="26">
        <v>61093.86</v>
      </c>
      <c r="W3345" s="26">
        <v>56863.38</v>
      </c>
      <c r="X3345" s="27">
        <v>-4230.4800000000032</v>
      </c>
      <c r="Y3345" s="28">
        <v>-6.9245583762427246E-2</v>
      </c>
      <c r="Z3345" s="29">
        <v>2878.78</v>
      </c>
      <c r="AA3345" s="29">
        <v>71.5</v>
      </c>
      <c r="AB3345" s="30">
        <v>-2807.28</v>
      </c>
      <c r="AC3345" s="32">
        <v>-0.97516308992003553</v>
      </c>
      <c r="AD3345" s="26">
        <v>0</v>
      </c>
      <c r="AE3345" s="26">
        <v>84.65</v>
      </c>
      <c r="AF3345" s="27">
        <v>84.65</v>
      </c>
      <c r="AG3345" s="18"/>
      <c r="AH3345" s="34">
        <v>213.57999999999998</v>
      </c>
      <c r="AI3345" s="34">
        <v>60</v>
      </c>
      <c r="AJ3345" s="34">
        <v>-153.57999999999998</v>
      </c>
      <c r="AK3345" s="32">
        <v>-0.71907481973967602</v>
      </c>
      <c r="AL3345" s="35">
        <v>44511.041666666664</v>
      </c>
      <c r="AM3345" s="16"/>
    </row>
    <row r="3346" spans="1:39" ht="74.25" hidden="1" x14ac:dyDescent="0.25">
      <c r="A3346" s="25" t="s">
        <v>571</v>
      </c>
      <c r="B3346" s="25" t="s">
        <v>1043</v>
      </c>
      <c r="C3346" s="39">
        <v>638467</v>
      </c>
      <c r="D3346" s="25" t="s">
        <v>3520</v>
      </c>
      <c r="E3346" s="25" t="s">
        <v>53</v>
      </c>
      <c r="F3346" s="25" t="s">
        <v>54</v>
      </c>
      <c r="G3346" s="25" t="s">
        <v>75</v>
      </c>
      <c r="H3346" s="25" t="s">
        <v>56</v>
      </c>
      <c r="I3346" s="25" t="s">
        <v>56</v>
      </c>
      <c r="J3346" s="25" t="s">
        <v>576</v>
      </c>
      <c r="K3346" s="25" t="s">
        <v>65</v>
      </c>
      <c r="L3346" s="25" t="s">
        <v>1045</v>
      </c>
      <c r="M3346" s="25" t="s">
        <v>613</v>
      </c>
      <c r="N3346" s="26">
        <v>587076.39</v>
      </c>
      <c r="O3346" s="26">
        <v>585954.01</v>
      </c>
      <c r="P3346" s="27">
        <v>-1122.3800000000047</v>
      </c>
      <c r="Q3346" s="28">
        <v>-1.9118125326075617E-3</v>
      </c>
      <c r="R3346" s="29">
        <v>14112.87</v>
      </c>
      <c r="S3346" s="29">
        <v>55304.39</v>
      </c>
      <c r="T3346" s="30">
        <v>41191.519999999997</v>
      </c>
      <c r="U3346" s="31">
        <v>2.9187202886443364</v>
      </c>
      <c r="V3346" s="26">
        <v>0</v>
      </c>
      <c r="W3346" s="26">
        <v>0</v>
      </c>
      <c r="X3346" s="27">
        <v>0</v>
      </c>
      <c r="Y3346" s="18"/>
      <c r="Z3346" s="29">
        <v>840</v>
      </c>
      <c r="AA3346" s="29">
        <v>906.2</v>
      </c>
      <c r="AB3346" s="30">
        <v>66.200000000000045</v>
      </c>
      <c r="AC3346" s="32">
        <v>7.8809523809523857E-2</v>
      </c>
      <c r="AD3346" s="26">
        <v>572123.52</v>
      </c>
      <c r="AE3346" s="26">
        <v>529743.42000000004</v>
      </c>
      <c r="AF3346" s="27">
        <v>-42380.099999999977</v>
      </c>
      <c r="AG3346" s="33">
        <v>-7.4075087841171033E-2</v>
      </c>
      <c r="AH3346" s="34">
        <v>60</v>
      </c>
      <c r="AI3346" s="34">
        <v>45</v>
      </c>
      <c r="AJ3346" s="34">
        <v>-15</v>
      </c>
      <c r="AK3346" s="32">
        <v>-0.25</v>
      </c>
      <c r="AL3346" s="35">
        <v>44158.041666666664</v>
      </c>
      <c r="AM3346" s="16"/>
    </row>
    <row r="3347" spans="1:39" ht="74.25" hidden="1" x14ac:dyDescent="0.25">
      <c r="A3347" s="25" t="s">
        <v>571</v>
      </c>
      <c r="B3347" s="25" t="s">
        <v>51</v>
      </c>
      <c r="C3347" s="39">
        <v>638561</v>
      </c>
      <c r="D3347" s="25" t="s">
        <v>712</v>
      </c>
      <c r="E3347" s="25" t="s">
        <v>53</v>
      </c>
      <c r="F3347" s="25" t="s">
        <v>54</v>
      </c>
      <c r="G3347" s="25" t="s">
        <v>75</v>
      </c>
      <c r="H3347" s="25" t="s">
        <v>56</v>
      </c>
      <c r="I3347" s="25" t="s">
        <v>56</v>
      </c>
      <c r="J3347" s="25" t="s">
        <v>64</v>
      </c>
      <c r="K3347" s="25" t="s">
        <v>65</v>
      </c>
      <c r="L3347" s="25" t="s">
        <v>66</v>
      </c>
      <c r="M3347" s="25" t="s">
        <v>574</v>
      </c>
      <c r="N3347" s="26">
        <v>6218.3</v>
      </c>
      <c r="O3347" s="26">
        <v>5254.48</v>
      </c>
      <c r="P3347" s="27">
        <v>-963.82000000000062</v>
      </c>
      <c r="Q3347" s="28">
        <v>-0.15499734654165939</v>
      </c>
      <c r="R3347" s="29">
        <v>2429.5</v>
      </c>
      <c r="S3347" s="29">
        <v>1799.48</v>
      </c>
      <c r="T3347" s="30">
        <v>-630.02</v>
      </c>
      <c r="U3347" s="31">
        <v>-0.25932084791109283</v>
      </c>
      <c r="V3347" s="26">
        <v>265.17</v>
      </c>
      <c r="W3347" s="26">
        <v>0</v>
      </c>
      <c r="X3347" s="27">
        <v>-265.17</v>
      </c>
      <c r="Y3347" s="28">
        <v>-1</v>
      </c>
      <c r="Z3347" s="29">
        <v>121.63</v>
      </c>
      <c r="AA3347" s="29">
        <v>305</v>
      </c>
      <c r="AB3347" s="30">
        <v>183.37</v>
      </c>
      <c r="AC3347" s="32">
        <v>1.5076050316533751</v>
      </c>
      <c r="AD3347" s="26">
        <v>3402</v>
      </c>
      <c r="AE3347" s="26">
        <v>3150</v>
      </c>
      <c r="AF3347" s="27">
        <v>-252</v>
      </c>
      <c r="AG3347" s="33">
        <v>-7.407407407407407E-2</v>
      </c>
      <c r="AH3347" s="34">
        <v>4.370000000000001</v>
      </c>
      <c r="AI3347" s="34">
        <v>10</v>
      </c>
      <c r="AJ3347" s="34">
        <v>5.629999999999999</v>
      </c>
      <c r="AK3347" s="32">
        <v>1.2883295194508004</v>
      </c>
      <c r="AL3347" s="35">
        <v>44300</v>
      </c>
      <c r="AM3347" s="16"/>
    </row>
    <row r="3348" spans="1:39" ht="49.5" hidden="1" x14ac:dyDescent="0.25">
      <c r="A3348" s="25" t="s">
        <v>571</v>
      </c>
      <c r="B3348" s="25" t="s">
        <v>51</v>
      </c>
      <c r="C3348" s="39">
        <v>638572</v>
      </c>
      <c r="D3348" s="25" t="s">
        <v>734</v>
      </c>
      <c r="E3348" s="25" t="s">
        <v>53</v>
      </c>
      <c r="F3348" s="25" t="s">
        <v>54</v>
      </c>
      <c r="G3348" s="25" t="s">
        <v>191</v>
      </c>
      <c r="H3348" s="25" t="s">
        <v>56</v>
      </c>
      <c r="I3348" s="25" t="s">
        <v>56</v>
      </c>
      <c r="J3348" s="25" t="s">
        <v>576</v>
      </c>
      <c r="K3348" s="25" t="s">
        <v>65</v>
      </c>
      <c r="L3348" s="25" t="s">
        <v>611</v>
      </c>
      <c r="M3348" s="25" t="s">
        <v>639</v>
      </c>
      <c r="N3348" s="26">
        <v>264718.8</v>
      </c>
      <c r="O3348" s="26">
        <v>240576.64000000001</v>
      </c>
      <c r="P3348" s="27">
        <v>-24142.159999999974</v>
      </c>
      <c r="Q3348" s="28">
        <v>-9.1199265031421936E-2</v>
      </c>
      <c r="R3348" s="29">
        <v>119014.83</v>
      </c>
      <c r="S3348" s="29">
        <v>80819.48</v>
      </c>
      <c r="T3348" s="30">
        <v>-38195.350000000006</v>
      </c>
      <c r="U3348" s="31">
        <v>-0.3209293329243087</v>
      </c>
      <c r="V3348" s="26">
        <v>77417.820000000007</v>
      </c>
      <c r="W3348" s="26">
        <v>72336.259999999995</v>
      </c>
      <c r="X3348" s="27">
        <v>-5081.5600000000122</v>
      </c>
      <c r="Y3348" s="28">
        <v>-6.5638117942355023E-2</v>
      </c>
      <c r="Z3348" s="29">
        <v>21906.63</v>
      </c>
      <c r="AA3348" s="29">
        <v>34352</v>
      </c>
      <c r="AB3348" s="30">
        <v>12445.369999999999</v>
      </c>
      <c r="AC3348" s="32">
        <v>0.56810974577102902</v>
      </c>
      <c r="AD3348" s="26">
        <v>46379.519999999997</v>
      </c>
      <c r="AE3348" s="26">
        <v>53068.9</v>
      </c>
      <c r="AF3348" s="27">
        <v>6689.3800000000047</v>
      </c>
      <c r="AG3348" s="33">
        <v>0.14423133314014472</v>
      </c>
      <c r="AH3348" s="34">
        <v>1060.43</v>
      </c>
      <c r="AI3348" s="34">
        <v>1068</v>
      </c>
      <c r="AJ3348" s="34">
        <v>7.5699999999999363</v>
      </c>
      <c r="AK3348" s="32">
        <v>7.1386135812830038E-3</v>
      </c>
      <c r="AL3348" s="35">
        <v>44229.041666666664</v>
      </c>
      <c r="AM3348" s="16"/>
    </row>
    <row r="3349" spans="1:39" ht="57.75" hidden="1" x14ac:dyDescent="0.25">
      <c r="A3349" s="25" t="s">
        <v>571</v>
      </c>
      <c r="B3349" s="25" t="s">
        <v>51</v>
      </c>
      <c r="C3349" s="39">
        <v>638574</v>
      </c>
      <c r="D3349" s="25" t="s">
        <v>721</v>
      </c>
      <c r="E3349" s="25" t="s">
        <v>53</v>
      </c>
      <c r="F3349" s="25" t="s">
        <v>54</v>
      </c>
      <c r="G3349" s="25" t="s">
        <v>90</v>
      </c>
      <c r="H3349" s="25" t="s">
        <v>434</v>
      </c>
      <c r="I3349" s="25" t="s">
        <v>56</v>
      </c>
      <c r="J3349" s="25" t="s">
        <v>576</v>
      </c>
      <c r="K3349" s="25" t="s">
        <v>65</v>
      </c>
      <c r="L3349" s="25" t="s">
        <v>577</v>
      </c>
      <c r="M3349" s="25" t="s">
        <v>605</v>
      </c>
      <c r="N3349" s="26">
        <v>199380.77</v>
      </c>
      <c r="O3349" s="26">
        <v>192580.95</v>
      </c>
      <c r="P3349" s="27">
        <v>-6799.8199999999779</v>
      </c>
      <c r="Q3349" s="28">
        <v>-3.4104693245993474E-2</v>
      </c>
      <c r="R3349" s="29">
        <v>84087.039999999994</v>
      </c>
      <c r="S3349" s="29">
        <v>84711.05</v>
      </c>
      <c r="T3349" s="30">
        <v>624.01000000000931</v>
      </c>
      <c r="U3349" s="31">
        <v>7.4210009057282707E-3</v>
      </c>
      <c r="V3349" s="26">
        <v>59057.45</v>
      </c>
      <c r="W3349" s="26">
        <v>59017.04</v>
      </c>
      <c r="X3349" s="27">
        <v>-40.409999999996217</v>
      </c>
      <c r="Y3349" s="28">
        <v>-6.8424898128849484E-4</v>
      </c>
      <c r="Z3349" s="29">
        <v>23979.919999999998</v>
      </c>
      <c r="AA3349" s="29">
        <v>23984</v>
      </c>
      <c r="AB3349" s="30">
        <v>4.0800000000017462</v>
      </c>
      <c r="AC3349" s="32">
        <v>1.7014235243494334E-4</v>
      </c>
      <c r="AD3349" s="26">
        <v>32256.36</v>
      </c>
      <c r="AE3349" s="26">
        <v>24868.86</v>
      </c>
      <c r="AF3349" s="27">
        <v>-7387.5</v>
      </c>
      <c r="AG3349" s="33">
        <v>-0.2290246016599517</v>
      </c>
      <c r="AH3349" s="34">
        <v>951.62</v>
      </c>
      <c r="AI3349" s="34">
        <v>997</v>
      </c>
      <c r="AJ3349" s="34">
        <v>45.379999999999995</v>
      </c>
      <c r="AK3349" s="32">
        <v>4.7687101994493594E-2</v>
      </c>
      <c r="AL3349" s="35">
        <v>44230.041666666664</v>
      </c>
      <c r="AM3349" s="16"/>
    </row>
    <row r="3350" spans="1:39" ht="49.5" hidden="1" x14ac:dyDescent="0.25">
      <c r="A3350" s="25" t="s">
        <v>571</v>
      </c>
      <c r="B3350" s="25" t="s">
        <v>51</v>
      </c>
      <c r="C3350" s="39">
        <v>638575</v>
      </c>
      <c r="D3350" s="25" t="s">
        <v>713</v>
      </c>
      <c r="E3350" s="25" t="s">
        <v>53</v>
      </c>
      <c r="F3350" s="25" t="s">
        <v>54</v>
      </c>
      <c r="G3350" s="25" t="s">
        <v>236</v>
      </c>
      <c r="H3350" s="25" t="s">
        <v>56</v>
      </c>
      <c r="I3350" s="25" t="s">
        <v>56</v>
      </c>
      <c r="J3350" s="25" t="s">
        <v>576</v>
      </c>
      <c r="K3350" s="25" t="s">
        <v>65</v>
      </c>
      <c r="L3350" s="25" t="s">
        <v>611</v>
      </c>
      <c r="M3350" s="25" t="s">
        <v>639</v>
      </c>
      <c r="N3350" s="26">
        <v>148314.76999999999</v>
      </c>
      <c r="O3350" s="26">
        <v>148134.70000000001</v>
      </c>
      <c r="P3350" s="27">
        <v>-180.06999999997788</v>
      </c>
      <c r="Q3350" s="28">
        <v>-1.2141069968957096E-3</v>
      </c>
      <c r="R3350" s="29">
        <v>75340.5</v>
      </c>
      <c r="S3350" s="29">
        <v>75830.070000000007</v>
      </c>
      <c r="T3350" s="30">
        <v>489.57000000000698</v>
      </c>
      <c r="U3350" s="31">
        <v>6.4980986322098607E-3</v>
      </c>
      <c r="V3350" s="26">
        <v>36213.129999999997</v>
      </c>
      <c r="W3350" s="26">
        <v>35696.93</v>
      </c>
      <c r="X3350" s="27">
        <v>-516.19999999999709</v>
      </c>
      <c r="Y3350" s="28">
        <v>-1.4254498299373657E-2</v>
      </c>
      <c r="Z3350" s="29">
        <v>29817.58</v>
      </c>
      <c r="AA3350" s="29">
        <v>30174</v>
      </c>
      <c r="AB3350" s="30">
        <v>356.41999999999825</v>
      </c>
      <c r="AC3350" s="32">
        <v>1.1953351009706296E-2</v>
      </c>
      <c r="AD3350" s="26">
        <v>6943.56</v>
      </c>
      <c r="AE3350" s="26">
        <v>6433.7</v>
      </c>
      <c r="AF3350" s="27">
        <v>-509.86000000000058</v>
      </c>
      <c r="AG3350" s="33">
        <v>-7.3429191941885796E-2</v>
      </c>
      <c r="AH3350" s="34">
        <v>1017.81</v>
      </c>
      <c r="AI3350" s="34">
        <v>1019</v>
      </c>
      <c r="AJ3350" s="34">
        <v>1.1900000000000546</v>
      </c>
      <c r="AK3350" s="32">
        <v>1.1691769583714589E-3</v>
      </c>
      <c r="AL3350" s="35">
        <v>44250.041666666664</v>
      </c>
      <c r="AM3350" s="16"/>
    </row>
    <row r="3351" spans="1:39" ht="49.5" hidden="1" x14ac:dyDescent="0.25">
      <c r="A3351" s="25" t="s">
        <v>571</v>
      </c>
      <c r="B3351" s="25" t="s">
        <v>51</v>
      </c>
      <c r="C3351" s="39">
        <v>638576</v>
      </c>
      <c r="D3351" s="25" t="s">
        <v>720</v>
      </c>
      <c r="E3351" s="25" t="s">
        <v>53</v>
      </c>
      <c r="F3351" s="25" t="s">
        <v>54</v>
      </c>
      <c r="G3351" s="25" t="s">
        <v>236</v>
      </c>
      <c r="H3351" s="25" t="s">
        <v>56</v>
      </c>
      <c r="I3351" s="25" t="s">
        <v>56</v>
      </c>
      <c r="J3351" s="25" t="s">
        <v>576</v>
      </c>
      <c r="K3351" s="25" t="s">
        <v>65</v>
      </c>
      <c r="L3351" s="25" t="s">
        <v>595</v>
      </c>
      <c r="M3351" s="25" t="s">
        <v>639</v>
      </c>
      <c r="N3351" s="26">
        <v>179661.41</v>
      </c>
      <c r="O3351" s="26">
        <v>183907.39</v>
      </c>
      <c r="P3351" s="27">
        <v>4245.9800000000105</v>
      </c>
      <c r="Q3351" s="28">
        <v>2.3633233202388929E-2</v>
      </c>
      <c r="R3351" s="29">
        <v>77330.73</v>
      </c>
      <c r="S3351" s="29">
        <v>78093.899999999994</v>
      </c>
      <c r="T3351" s="30">
        <v>763.16999999999825</v>
      </c>
      <c r="U3351" s="31">
        <v>9.8689098111449138E-3</v>
      </c>
      <c r="V3351" s="26">
        <v>48825.52</v>
      </c>
      <c r="W3351" s="26">
        <v>50804.84</v>
      </c>
      <c r="X3351" s="27">
        <v>1979.3199999999997</v>
      </c>
      <c r="Y3351" s="28">
        <v>4.0538636352464852E-2</v>
      </c>
      <c r="Z3351" s="29">
        <v>26585.16</v>
      </c>
      <c r="AA3351" s="29">
        <v>27067</v>
      </c>
      <c r="AB3351" s="30">
        <v>481.84000000000015</v>
      </c>
      <c r="AC3351" s="32">
        <v>1.8124397220103252E-2</v>
      </c>
      <c r="AD3351" s="26">
        <v>26920</v>
      </c>
      <c r="AE3351" s="26">
        <v>27941.65</v>
      </c>
      <c r="AF3351" s="27">
        <v>1021.6500000000015</v>
      </c>
      <c r="AG3351" s="33">
        <v>3.7951337295690987E-2</v>
      </c>
      <c r="AH3351" s="34">
        <v>1040.5</v>
      </c>
      <c r="AI3351" s="34">
        <v>1018</v>
      </c>
      <c r="AJ3351" s="34">
        <v>-22.5</v>
      </c>
      <c r="AK3351" s="32">
        <v>-2.1624219125420469E-2</v>
      </c>
      <c r="AL3351" s="35">
        <v>44264.041666666664</v>
      </c>
      <c r="AM3351" s="16"/>
    </row>
    <row r="3352" spans="1:39" ht="49.5" hidden="1" x14ac:dyDescent="0.25">
      <c r="A3352" s="25" t="s">
        <v>571</v>
      </c>
      <c r="B3352" s="25" t="s">
        <v>51</v>
      </c>
      <c r="C3352" s="39">
        <v>638577</v>
      </c>
      <c r="D3352" s="25" t="s">
        <v>726</v>
      </c>
      <c r="E3352" s="25" t="s">
        <v>53</v>
      </c>
      <c r="F3352" s="25" t="s">
        <v>54</v>
      </c>
      <c r="G3352" s="25" t="s">
        <v>79</v>
      </c>
      <c r="H3352" s="25" t="s">
        <v>56</v>
      </c>
      <c r="I3352" s="25" t="s">
        <v>56</v>
      </c>
      <c r="J3352" s="25" t="s">
        <v>576</v>
      </c>
      <c r="K3352" s="25" t="s">
        <v>65</v>
      </c>
      <c r="L3352" s="25" t="s">
        <v>595</v>
      </c>
      <c r="M3352" s="25" t="s">
        <v>675</v>
      </c>
      <c r="N3352" s="26">
        <v>200713.29</v>
      </c>
      <c r="O3352" s="26">
        <v>187901.52</v>
      </c>
      <c r="P3352" s="27">
        <v>-12811.770000000019</v>
      </c>
      <c r="Q3352" s="28">
        <v>-6.3831199219543555E-2</v>
      </c>
      <c r="R3352" s="29">
        <v>67585.22</v>
      </c>
      <c r="S3352" s="29">
        <v>70199.67</v>
      </c>
      <c r="T3352" s="30">
        <v>2614.4499999999971</v>
      </c>
      <c r="U3352" s="31">
        <v>3.8683753637259698E-2</v>
      </c>
      <c r="V3352" s="26">
        <v>33815.21</v>
      </c>
      <c r="W3352" s="26">
        <v>38974.89</v>
      </c>
      <c r="X3352" s="27">
        <v>5159.68</v>
      </c>
      <c r="Y3352" s="28">
        <v>0.15258459137175254</v>
      </c>
      <c r="Z3352" s="29">
        <v>15954.14</v>
      </c>
      <c r="AA3352" s="29">
        <v>32076.21</v>
      </c>
      <c r="AB3352" s="30">
        <v>16122.07</v>
      </c>
      <c r="AC3352" s="32">
        <v>1.0105257945586537</v>
      </c>
      <c r="AD3352" s="26">
        <v>83358.720000000001</v>
      </c>
      <c r="AE3352" s="26">
        <v>46650.75</v>
      </c>
      <c r="AF3352" s="27">
        <v>-36707.97</v>
      </c>
      <c r="AG3352" s="33">
        <v>-0.44036148827621152</v>
      </c>
      <c r="AH3352" s="34">
        <v>570.32000000000005</v>
      </c>
      <c r="AI3352" s="34">
        <v>575</v>
      </c>
      <c r="AJ3352" s="34">
        <v>4.67999999999995</v>
      </c>
      <c r="AK3352" s="32">
        <v>8.2059194837984812E-3</v>
      </c>
      <c r="AL3352" s="35">
        <v>44503.041666666664</v>
      </c>
      <c r="AM3352" s="16"/>
    </row>
    <row r="3353" spans="1:39" ht="49.5" hidden="1" x14ac:dyDescent="0.25">
      <c r="A3353" s="25" t="s">
        <v>571</v>
      </c>
      <c r="B3353" s="25" t="s">
        <v>51</v>
      </c>
      <c r="C3353" s="39">
        <v>638578</v>
      </c>
      <c r="D3353" s="25" t="s">
        <v>725</v>
      </c>
      <c r="E3353" s="25" t="s">
        <v>53</v>
      </c>
      <c r="F3353" s="25" t="s">
        <v>54</v>
      </c>
      <c r="G3353" s="25" t="s">
        <v>131</v>
      </c>
      <c r="H3353" s="25" t="s">
        <v>90</v>
      </c>
      <c r="I3353" s="25" t="s">
        <v>56</v>
      </c>
      <c r="J3353" s="25" t="s">
        <v>576</v>
      </c>
      <c r="K3353" s="25" t="s">
        <v>65</v>
      </c>
      <c r="L3353" s="25" t="s">
        <v>595</v>
      </c>
      <c r="M3353" s="25" t="s">
        <v>605</v>
      </c>
      <c r="N3353" s="26">
        <v>85160.65</v>
      </c>
      <c r="O3353" s="26">
        <v>91813.56</v>
      </c>
      <c r="P3353" s="27">
        <v>6652.9100000000035</v>
      </c>
      <c r="Q3353" s="28">
        <v>7.812187906034071E-2</v>
      </c>
      <c r="R3353" s="29">
        <v>85310.55</v>
      </c>
      <c r="S3353" s="29">
        <v>43339.49</v>
      </c>
      <c r="T3353" s="30">
        <v>-41971.060000000005</v>
      </c>
      <c r="U3353" s="31">
        <v>-0.49197971411507724</v>
      </c>
      <c r="V3353" s="26">
        <v>-41920.080000000002</v>
      </c>
      <c r="W3353" s="26">
        <v>12918.11</v>
      </c>
      <c r="X3353" s="27">
        <v>54838.19</v>
      </c>
      <c r="Y3353" s="28">
        <v>-1.3081604328999372</v>
      </c>
      <c r="Z3353" s="29">
        <v>9640.18</v>
      </c>
      <c r="AA3353" s="29">
        <v>14216</v>
      </c>
      <c r="AB3353" s="30">
        <v>4575.82</v>
      </c>
      <c r="AC3353" s="32">
        <v>0.47466126151171445</v>
      </c>
      <c r="AD3353" s="26">
        <v>32130</v>
      </c>
      <c r="AE3353" s="26">
        <v>21339.96</v>
      </c>
      <c r="AF3353" s="27">
        <v>-10790.04</v>
      </c>
      <c r="AG3353" s="33">
        <v>-0.33582446311858077</v>
      </c>
      <c r="AH3353" s="34">
        <v>369.44</v>
      </c>
      <c r="AI3353" s="34">
        <v>536</v>
      </c>
      <c r="AJ3353" s="34">
        <v>166.56</v>
      </c>
      <c r="AK3353" s="32">
        <v>0.45084452143785192</v>
      </c>
      <c r="AL3353" s="35">
        <v>44250.041666666664</v>
      </c>
      <c r="AM3353" s="16"/>
    </row>
    <row r="3354" spans="1:39" ht="49.5" hidden="1" x14ac:dyDescent="0.25">
      <c r="A3354" s="25" t="s">
        <v>571</v>
      </c>
      <c r="B3354" s="25" t="s">
        <v>51</v>
      </c>
      <c r="C3354" s="39">
        <v>638579</v>
      </c>
      <c r="D3354" s="25" t="s">
        <v>723</v>
      </c>
      <c r="E3354" s="25" t="s">
        <v>53</v>
      </c>
      <c r="F3354" s="25" t="s">
        <v>54</v>
      </c>
      <c r="G3354" s="25" t="s">
        <v>83</v>
      </c>
      <c r="H3354" s="25" t="s">
        <v>724</v>
      </c>
      <c r="I3354" s="25" t="s">
        <v>56</v>
      </c>
      <c r="J3354" s="25" t="s">
        <v>576</v>
      </c>
      <c r="K3354" s="25" t="s">
        <v>65</v>
      </c>
      <c r="L3354" s="25" t="s">
        <v>611</v>
      </c>
      <c r="M3354" s="25" t="s">
        <v>605</v>
      </c>
      <c r="N3354" s="26">
        <v>75583.039999999994</v>
      </c>
      <c r="O3354" s="26">
        <v>76000.17</v>
      </c>
      <c r="P3354" s="27">
        <v>417.13000000000466</v>
      </c>
      <c r="Q3354" s="28">
        <v>5.5188306794752458E-3</v>
      </c>
      <c r="R3354" s="29">
        <v>33679.97</v>
      </c>
      <c r="S3354" s="29">
        <v>33314.730000000003</v>
      </c>
      <c r="T3354" s="30">
        <v>-365.23999999999796</v>
      </c>
      <c r="U3354" s="31">
        <v>-1.0844427711782343E-2</v>
      </c>
      <c r="V3354" s="26">
        <v>18466.490000000002</v>
      </c>
      <c r="W3354" s="26">
        <v>18851.59</v>
      </c>
      <c r="X3354" s="27">
        <v>385.09999999999854</v>
      </c>
      <c r="Y3354" s="28">
        <v>2.0853990119399979E-2</v>
      </c>
      <c r="Z3354" s="29">
        <v>9417.1</v>
      </c>
      <c r="AA3354" s="29">
        <v>9482</v>
      </c>
      <c r="AB3354" s="30">
        <v>64.899999999999636</v>
      </c>
      <c r="AC3354" s="32">
        <v>6.8917182572129036E-3</v>
      </c>
      <c r="AD3354" s="26">
        <v>14019.48</v>
      </c>
      <c r="AE3354" s="26">
        <v>14351.85</v>
      </c>
      <c r="AF3354" s="27">
        <v>332.3700000000008</v>
      </c>
      <c r="AG3354" s="33">
        <v>2.3707726677451718E-2</v>
      </c>
      <c r="AH3354" s="34">
        <v>370.9</v>
      </c>
      <c r="AI3354" s="34">
        <v>373</v>
      </c>
      <c r="AJ3354" s="34">
        <v>2.1000000000000227</v>
      </c>
      <c r="AK3354" s="32">
        <v>5.6619034780264841E-3</v>
      </c>
      <c r="AL3354" s="35">
        <v>44210.041666666664</v>
      </c>
      <c r="AM3354" s="16"/>
    </row>
    <row r="3355" spans="1:39" ht="49.5" hidden="1" x14ac:dyDescent="0.25">
      <c r="A3355" s="25" t="s">
        <v>571</v>
      </c>
      <c r="B3355" s="25" t="s">
        <v>51</v>
      </c>
      <c r="C3355" s="39">
        <v>638580</v>
      </c>
      <c r="D3355" s="25" t="s">
        <v>717</v>
      </c>
      <c r="E3355" s="25" t="s">
        <v>53</v>
      </c>
      <c r="F3355" s="25" t="s">
        <v>54</v>
      </c>
      <c r="G3355" s="25" t="s">
        <v>79</v>
      </c>
      <c r="H3355" s="25" t="s">
        <v>56</v>
      </c>
      <c r="I3355" s="25" t="s">
        <v>56</v>
      </c>
      <c r="J3355" s="25" t="s">
        <v>576</v>
      </c>
      <c r="K3355" s="25" t="s">
        <v>65</v>
      </c>
      <c r="L3355" s="25" t="s">
        <v>595</v>
      </c>
      <c r="M3355" s="25" t="s">
        <v>605</v>
      </c>
      <c r="N3355" s="26">
        <v>290751.23</v>
      </c>
      <c r="O3355" s="26">
        <v>285515.87</v>
      </c>
      <c r="P3355" s="27">
        <v>-5235.359999999986</v>
      </c>
      <c r="Q3355" s="28">
        <v>-1.800632107386093E-2</v>
      </c>
      <c r="R3355" s="29">
        <v>103109.23</v>
      </c>
      <c r="S3355" s="29">
        <v>127764.98</v>
      </c>
      <c r="T3355" s="30">
        <v>24655.75</v>
      </c>
      <c r="U3355" s="31">
        <v>0.23912262752810781</v>
      </c>
      <c r="V3355" s="26">
        <v>80619.360000000001</v>
      </c>
      <c r="W3355" s="26">
        <v>73155.88</v>
      </c>
      <c r="X3355" s="27">
        <v>-7463.4799999999959</v>
      </c>
      <c r="Y3355" s="28">
        <v>-9.2576770641691966E-2</v>
      </c>
      <c r="Z3355" s="29">
        <v>24942.639999999999</v>
      </c>
      <c r="AA3355" s="29">
        <v>49586</v>
      </c>
      <c r="AB3355" s="30">
        <v>24643.360000000001</v>
      </c>
      <c r="AC3355" s="32">
        <v>0.98800127011414995</v>
      </c>
      <c r="AD3355" s="26">
        <v>82080</v>
      </c>
      <c r="AE3355" s="26">
        <v>35009.01</v>
      </c>
      <c r="AF3355" s="27">
        <v>-47070.99</v>
      </c>
      <c r="AG3355" s="33">
        <v>-0.57347697368421047</v>
      </c>
      <c r="AH3355" s="34">
        <v>1594.15</v>
      </c>
      <c r="AI3355" s="34">
        <v>1700.5</v>
      </c>
      <c r="AJ3355" s="34">
        <v>106.34999999999991</v>
      </c>
      <c r="AK3355" s="32">
        <v>6.6712668193080887E-2</v>
      </c>
      <c r="AL3355" s="35">
        <v>44305</v>
      </c>
      <c r="AM3355" s="16"/>
    </row>
    <row r="3356" spans="1:39" ht="49.5" hidden="1" x14ac:dyDescent="0.25">
      <c r="A3356" s="25" t="s">
        <v>571</v>
      </c>
      <c r="B3356" s="25" t="s">
        <v>1136</v>
      </c>
      <c r="C3356" s="39">
        <v>638581</v>
      </c>
      <c r="D3356" s="25" t="s">
        <v>5749</v>
      </c>
      <c r="E3356" s="25" t="s">
        <v>53</v>
      </c>
      <c r="F3356" s="25" t="s">
        <v>54</v>
      </c>
      <c r="G3356" s="25" t="s">
        <v>90</v>
      </c>
      <c r="H3356" s="25" t="s">
        <v>874</v>
      </c>
      <c r="I3356" s="25" t="s">
        <v>56</v>
      </c>
      <c r="J3356" s="25" t="s">
        <v>576</v>
      </c>
      <c r="K3356" s="25" t="s">
        <v>58</v>
      </c>
      <c r="L3356" s="25" t="s">
        <v>595</v>
      </c>
      <c r="M3356" s="25" t="s">
        <v>639</v>
      </c>
      <c r="N3356" s="26">
        <v>297715.67</v>
      </c>
      <c r="O3356" s="26">
        <v>451000.95</v>
      </c>
      <c r="P3356" s="27">
        <v>153285.28000000003</v>
      </c>
      <c r="Q3356" s="28">
        <v>0.51487138718630443</v>
      </c>
      <c r="R3356" s="29">
        <v>94332.65</v>
      </c>
      <c r="S3356" s="29">
        <v>201171.64</v>
      </c>
      <c r="T3356" s="30">
        <v>106838.99000000002</v>
      </c>
      <c r="U3356" s="31">
        <v>1.1325770027662747</v>
      </c>
      <c r="V3356" s="26">
        <v>82424.539999999994</v>
      </c>
      <c r="W3356" s="26">
        <v>115375.96</v>
      </c>
      <c r="X3356" s="27">
        <v>32951.420000000013</v>
      </c>
      <c r="Y3356" s="28">
        <v>0.39977681404106125</v>
      </c>
      <c r="Z3356" s="29">
        <v>26350.48</v>
      </c>
      <c r="AA3356" s="29">
        <v>65634.100000000006</v>
      </c>
      <c r="AB3356" s="30">
        <v>39283.62000000001</v>
      </c>
      <c r="AC3356" s="32">
        <v>1.4908123115783853</v>
      </c>
      <c r="AD3356" s="26">
        <v>94608</v>
      </c>
      <c r="AE3356" s="26">
        <v>68819.25</v>
      </c>
      <c r="AF3356" s="27">
        <v>-25788.75</v>
      </c>
      <c r="AG3356" s="33">
        <v>-0.27258529934043635</v>
      </c>
      <c r="AH3356" s="34">
        <v>1732.09</v>
      </c>
      <c r="AI3356" s="34">
        <v>2185.5</v>
      </c>
      <c r="AJ3356" s="34">
        <v>453.41000000000008</v>
      </c>
      <c r="AK3356" s="32">
        <v>0.26177046227390038</v>
      </c>
      <c r="AL3356" s="35">
        <v>44909.041666666664</v>
      </c>
      <c r="AM3356" s="16"/>
    </row>
    <row r="3357" spans="1:39" ht="49.5" hidden="1" x14ac:dyDescent="0.25">
      <c r="A3357" s="25" t="s">
        <v>571</v>
      </c>
      <c r="B3357" s="25" t="s">
        <v>1136</v>
      </c>
      <c r="C3357" s="39">
        <v>638582</v>
      </c>
      <c r="D3357" s="25" t="s">
        <v>5748</v>
      </c>
      <c r="E3357" s="25" t="s">
        <v>53</v>
      </c>
      <c r="F3357" s="25" t="s">
        <v>248</v>
      </c>
      <c r="G3357" s="17"/>
      <c r="H3357" s="17"/>
      <c r="I3357" s="17"/>
      <c r="J3357" s="25" t="s">
        <v>576</v>
      </c>
      <c r="K3357" s="25" t="s">
        <v>58</v>
      </c>
      <c r="L3357" s="25" t="s">
        <v>595</v>
      </c>
      <c r="M3357" s="25" t="s">
        <v>4975</v>
      </c>
      <c r="N3357" s="26">
        <v>184810.79</v>
      </c>
      <c r="O3357" s="26">
        <v>295868.55</v>
      </c>
      <c r="P3357" s="27">
        <v>111057.75999999998</v>
      </c>
      <c r="Q3357" s="28">
        <v>0.60092681817982585</v>
      </c>
      <c r="R3357" s="29">
        <v>52866.89</v>
      </c>
      <c r="S3357" s="29">
        <v>75702.12</v>
      </c>
      <c r="T3357" s="30">
        <v>22835.229999999996</v>
      </c>
      <c r="U3357" s="31">
        <v>0.43193821312356367</v>
      </c>
      <c r="V3357" s="26">
        <v>54673.45</v>
      </c>
      <c r="W3357" s="26">
        <v>69323.070000000007</v>
      </c>
      <c r="X3357" s="27">
        <v>14649.62000000001</v>
      </c>
      <c r="Y3357" s="28">
        <v>0.26794760528190575</v>
      </c>
      <c r="Z3357" s="29">
        <v>14675.72</v>
      </c>
      <c r="AA3357" s="29">
        <v>19218.189999999999</v>
      </c>
      <c r="AB3357" s="30">
        <v>4542.4699999999993</v>
      </c>
      <c r="AC3357" s="32">
        <v>0.30952280365120072</v>
      </c>
      <c r="AD3357" s="26">
        <v>62594.73</v>
      </c>
      <c r="AE3357" s="26">
        <v>131625.17000000001</v>
      </c>
      <c r="AF3357" s="27">
        <v>69030.44</v>
      </c>
      <c r="AG3357" s="33">
        <v>1.1028155245657263</v>
      </c>
      <c r="AH3357" s="34">
        <v>449.66</v>
      </c>
      <c r="AI3357" s="34">
        <v>589</v>
      </c>
      <c r="AJ3357" s="34">
        <v>139.33999999999997</v>
      </c>
      <c r="AK3357" s="32">
        <v>0.30987857492327531</v>
      </c>
      <c r="AL3357" s="35">
        <v>44915.041666666664</v>
      </c>
      <c r="AM3357" s="16"/>
    </row>
    <row r="3358" spans="1:39" ht="49.5" hidden="1" x14ac:dyDescent="0.25">
      <c r="A3358" s="25" t="s">
        <v>571</v>
      </c>
      <c r="B3358" s="25" t="s">
        <v>1136</v>
      </c>
      <c r="C3358" s="39">
        <v>638583</v>
      </c>
      <c r="D3358" s="25" t="s">
        <v>3519</v>
      </c>
      <c r="E3358" s="25" t="s">
        <v>53</v>
      </c>
      <c r="F3358" s="25" t="s">
        <v>54</v>
      </c>
      <c r="G3358" s="25" t="s">
        <v>79</v>
      </c>
      <c r="H3358" s="25" t="s">
        <v>56</v>
      </c>
      <c r="I3358" s="25" t="s">
        <v>56</v>
      </c>
      <c r="J3358" s="25" t="s">
        <v>576</v>
      </c>
      <c r="K3358" s="25" t="s">
        <v>58</v>
      </c>
      <c r="L3358" s="25" t="s">
        <v>595</v>
      </c>
      <c r="M3358" s="25" t="s">
        <v>675</v>
      </c>
      <c r="N3358" s="26">
        <v>118125.79</v>
      </c>
      <c r="O3358" s="26">
        <v>154234.72</v>
      </c>
      <c r="P3358" s="27">
        <v>36108.930000000008</v>
      </c>
      <c r="Q3358" s="28">
        <v>0.30568201914247523</v>
      </c>
      <c r="R3358" s="29">
        <v>41298.800000000003</v>
      </c>
      <c r="S3358" s="29">
        <v>33237.040000000001</v>
      </c>
      <c r="T3358" s="30">
        <v>-8061.760000000002</v>
      </c>
      <c r="U3358" s="31">
        <v>-0.1952056718355013</v>
      </c>
      <c r="V3358" s="26">
        <v>31260.38</v>
      </c>
      <c r="W3358" s="26">
        <v>33352.269999999997</v>
      </c>
      <c r="X3358" s="27">
        <v>2091.8899999999958</v>
      </c>
      <c r="Y3358" s="28">
        <v>6.6918252433271624E-2</v>
      </c>
      <c r="Z3358" s="29">
        <v>10466.61</v>
      </c>
      <c r="AA3358" s="29">
        <v>9079.7999999999993</v>
      </c>
      <c r="AB3358" s="30">
        <v>-1386.8100000000013</v>
      </c>
      <c r="AC3358" s="32">
        <v>-0.13249848804913925</v>
      </c>
      <c r="AD3358" s="26">
        <v>35100</v>
      </c>
      <c r="AE3358" s="26">
        <v>78565.61</v>
      </c>
      <c r="AF3358" s="27">
        <v>43465.61</v>
      </c>
      <c r="AG3358" s="33">
        <v>1.2383364672364672</v>
      </c>
      <c r="AH3358" s="34">
        <v>345.2</v>
      </c>
      <c r="AI3358" s="34">
        <v>170</v>
      </c>
      <c r="AJ3358" s="34">
        <v>-175.2</v>
      </c>
      <c r="AK3358" s="32">
        <v>-0.50753186558516805</v>
      </c>
      <c r="AL3358" s="35">
        <v>44576.041666666664</v>
      </c>
      <c r="AM3358" s="16"/>
    </row>
    <row r="3359" spans="1:39" ht="41.25" hidden="1" x14ac:dyDescent="0.25">
      <c r="A3359" s="25" t="s">
        <v>571</v>
      </c>
      <c r="B3359" s="25" t="s">
        <v>51</v>
      </c>
      <c r="C3359" s="39">
        <v>638584</v>
      </c>
      <c r="D3359" s="25" t="s">
        <v>727</v>
      </c>
      <c r="E3359" s="25" t="s">
        <v>53</v>
      </c>
      <c r="F3359" s="25" t="s">
        <v>54</v>
      </c>
      <c r="G3359" s="25" t="s">
        <v>75</v>
      </c>
      <c r="H3359" s="25" t="s">
        <v>56</v>
      </c>
      <c r="I3359" s="25" t="s">
        <v>56</v>
      </c>
      <c r="J3359" s="25" t="s">
        <v>576</v>
      </c>
      <c r="K3359" s="25" t="s">
        <v>65</v>
      </c>
      <c r="L3359" s="25" t="s">
        <v>577</v>
      </c>
      <c r="M3359" s="25" t="s">
        <v>574</v>
      </c>
      <c r="N3359" s="26">
        <v>65236.959999999999</v>
      </c>
      <c r="O3359" s="26">
        <v>64774.44</v>
      </c>
      <c r="P3359" s="27">
        <v>-462.5199999999968</v>
      </c>
      <c r="Q3359" s="28">
        <v>-7.0898460014077423E-3</v>
      </c>
      <c r="R3359" s="29">
        <v>26236.78</v>
      </c>
      <c r="S3359" s="29">
        <v>26006.77</v>
      </c>
      <c r="T3359" s="30">
        <v>-230.0099999999984</v>
      </c>
      <c r="U3359" s="31">
        <v>-8.7667007917891764E-3</v>
      </c>
      <c r="V3359" s="26">
        <v>21292.29</v>
      </c>
      <c r="W3359" s="26">
        <v>18937.57</v>
      </c>
      <c r="X3359" s="27">
        <v>-2354.7200000000012</v>
      </c>
      <c r="Y3359" s="28">
        <v>-0.11059026530260489</v>
      </c>
      <c r="Z3359" s="29">
        <v>7817.69</v>
      </c>
      <c r="AA3359" s="29">
        <v>7741.5</v>
      </c>
      <c r="AB3359" s="30">
        <v>-76.1899999999996</v>
      </c>
      <c r="AC3359" s="32">
        <v>-9.7458456398245019E-3</v>
      </c>
      <c r="AD3359" s="26">
        <v>9890.2000000000007</v>
      </c>
      <c r="AE3359" s="26">
        <v>12088.6</v>
      </c>
      <c r="AF3359" s="27">
        <v>2198.3999999999996</v>
      </c>
      <c r="AG3359" s="33">
        <v>0.22228064144304457</v>
      </c>
      <c r="AH3359" s="34">
        <v>271.72000000000003</v>
      </c>
      <c r="AI3359" s="34">
        <v>274</v>
      </c>
      <c r="AJ3359" s="34">
        <v>2.2799999999999727</v>
      </c>
      <c r="AK3359" s="32">
        <v>8.3909907257469912E-3</v>
      </c>
      <c r="AL3359" s="35">
        <v>44313</v>
      </c>
      <c r="AM3359" s="16"/>
    </row>
    <row r="3360" spans="1:39" ht="49.5" hidden="1" x14ac:dyDescent="0.25">
      <c r="A3360" s="25" t="s">
        <v>571</v>
      </c>
      <c r="B3360" s="25" t="s">
        <v>51</v>
      </c>
      <c r="C3360" s="39">
        <v>638585</v>
      </c>
      <c r="D3360" s="25" t="s">
        <v>715</v>
      </c>
      <c r="E3360" s="25" t="s">
        <v>53</v>
      </c>
      <c r="F3360" s="25" t="s">
        <v>54</v>
      </c>
      <c r="G3360" s="25" t="s">
        <v>74</v>
      </c>
      <c r="H3360" s="25" t="s">
        <v>56</v>
      </c>
      <c r="I3360" s="25" t="s">
        <v>56</v>
      </c>
      <c r="J3360" s="25" t="s">
        <v>576</v>
      </c>
      <c r="K3360" s="25" t="s">
        <v>65</v>
      </c>
      <c r="L3360" s="25" t="s">
        <v>595</v>
      </c>
      <c r="M3360" s="25" t="s">
        <v>675</v>
      </c>
      <c r="N3360" s="26">
        <v>57480.23</v>
      </c>
      <c r="O3360" s="26">
        <v>45196.25</v>
      </c>
      <c r="P3360" s="27">
        <v>-12283.980000000003</v>
      </c>
      <c r="Q3360" s="28">
        <v>-0.21370791313813467</v>
      </c>
      <c r="R3360" s="29">
        <v>22314.85</v>
      </c>
      <c r="S3360" s="29">
        <v>18259.23</v>
      </c>
      <c r="T3360" s="30">
        <v>-4055.619999999999</v>
      </c>
      <c r="U3360" s="31">
        <v>-0.18174533998660081</v>
      </c>
      <c r="V3360" s="26">
        <v>11018.33</v>
      </c>
      <c r="W3360" s="26">
        <v>11607.09</v>
      </c>
      <c r="X3360" s="27">
        <v>588.76000000000022</v>
      </c>
      <c r="Y3360" s="28">
        <v>5.3434594897774912E-2</v>
      </c>
      <c r="Z3360" s="29">
        <v>4167.05</v>
      </c>
      <c r="AA3360" s="29">
        <v>7379.48</v>
      </c>
      <c r="AB3360" s="30">
        <v>3212.4299999999994</v>
      </c>
      <c r="AC3360" s="32">
        <v>0.77091227607060131</v>
      </c>
      <c r="AD3360" s="26">
        <v>19980</v>
      </c>
      <c r="AE3360" s="26">
        <v>7950.45</v>
      </c>
      <c r="AF3360" s="27">
        <v>-12029.55</v>
      </c>
      <c r="AG3360" s="33">
        <v>-0.60207957957957958</v>
      </c>
      <c r="AH3360" s="34">
        <v>139.88</v>
      </c>
      <c r="AI3360" s="34">
        <v>131.5</v>
      </c>
      <c r="AJ3360" s="34">
        <v>-8.3799999999999955</v>
      </c>
      <c r="AK3360" s="32">
        <v>-5.9908492993994825E-2</v>
      </c>
      <c r="AL3360" s="35">
        <v>44512.041666666664</v>
      </c>
      <c r="AM3360" s="16"/>
    </row>
    <row r="3361" spans="1:39" ht="49.5" hidden="1" x14ac:dyDescent="0.25">
      <c r="A3361" s="25" t="s">
        <v>571</v>
      </c>
      <c r="B3361" s="25" t="s">
        <v>51</v>
      </c>
      <c r="C3361" s="39">
        <v>638586</v>
      </c>
      <c r="D3361" s="25" t="s">
        <v>714</v>
      </c>
      <c r="E3361" s="25" t="s">
        <v>53</v>
      </c>
      <c r="F3361" s="25" t="s">
        <v>54</v>
      </c>
      <c r="G3361" s="25" t="s">
        <v>236</v>
      </c>
      <c r="H3361" s="25" t="s">
        <v>75</v>
      </c>
      <c r="I3361" s="25" t="s">
        <v>56</v>
      </c>
      <c r="J3361" s="25" t="s">
        <v>576</v>
      </c>
      <c r="K3361" s="25" t="s">
        <v>65</v>
      </c>
      <c r="L3361" s="25" t="s">
        <v>611</v>
      </c>
      <c r="M3361" s="25" t="s">
        <v>639</v>
      </c>
      <c r="N3361" s="26">
        <v>19445.740000000002</v>
      </c>
      <c r="O3361" s="26">
        <v>16739.060000000001</v>
      </c>
      <c r="P3361" s="27">
        <v>-2706.6800000000003</v>
      </c>
      <c r="Q3361" s="28">
        <v>-0.1391914115893764</v>
      </c>
      <c r="R3361" s="29">
        <v>6706.31</v>
      </c>
      <c r="S3361" s="29">
        <v>6829.68</v>
      </c>
      <c r="T3361" s="30">
        <v>123.36999999999989</v>
      </c>
      <c r="U3361" s="31">
        <v>1.8396107546474871E-2</v>
      </c>
      <c r="V3361" s="26">
        <v>4115.16</v>
      </c>
      <c r="W3361" s="26">
        <v>4289.8</v>
      </c>
      <c r="X3361" s="27">
        <v>174.64000000000033</v>
      </c>
      <c r="Y3361" s="28">
        <v>4.2438204103850234E-2</v>
      </c>
      <c r="Z3361" s="29">
        <v>2252.27</v>
      </c>
      <c r="AA3361" s="29">
        <v>1496</v>
      </c>
      <c r="AB3361" s="30">
        <v>-756.27</v>
      </c>
      <c r="AC3361" s="32">
        <v>-0.33578123404387572</v>
      </c>
      <c r="AD3361" s="26">
        <v>6372</v>
      </c>
      <c r="AE3361" s="26">
        <v>4123.58</v>
      </c>
      <c r="AF3361" s="27">
        <v>-2248.42</v>
      </c>
      <c r="AG3361" s="33">
        <v>-0.35285938480853735</v>
      </c>
      <c r="AH3361" s="34">
        <v>50.510000000000005</v>
      </c>
      <c r="AI3361" s="34">
        <v>75</v>
      </c>
      <c r="AJ3361" s="34">
        <v>24.489999999999995</v>
      </c>
      <c r="AK3361" s="32">
        <v>0.48485448426054234</v>
      </c>
      <c r="AL3361" s="35">
        <v>44285.041666666664</v>
      </c>
      <c r="AM3361" s="16"/>
    </row>
    <row r="3362" spans="1:39" ht="49.5" hidden="1" x14ac:dyDescent="0.25">
      <c r="A3362" s="25" t="s">
        <v>571</v>
      </c>
      <c r="B3362" s="25" t="s">
        <v>51</v>
      </c>
      <c r="C3362" s="39">
        <v>638587</v>
      </c>
      <c r="D3362" s="25" t="s">
        <v>728</v>
      </c>
      <c r="E3362" s="25" t="s">
        <v>53</v>
      </c>
      <c r="F3362" s="25" t="s">
        <v>54</v>
      </c>
      <c r="G3362" s="25" t="s">
        <v>75</v>
      </c>
      <c r="H3362" s="25" t="s">
        <v>74</v>
      </c>
      <c r="I3362" s="25" t="s">
        <v>56</v>
      </c>
      <c r="J3362" s="25" t="s">
        <v>576</v>
      </c>
      <c r="K3362" s="25" t="s">
        <v>65</v>
      </c>
      <c r="L3362" s="25" t="s">
        <v>611</v>
      </c>
      <c r="M3362" s="25" t="s">
        <v>574</v>
      </c>
      <c r="N3362" s="26">
        <v>168351.18</v>
      </c>
      <c r="O3362" s="26">
        <v>118754.42</v>
      </c>
      <c r="P3362" s="27">
        <v>-49596.759999999995</v>
      </c>
      <c r="Q3362" s="28">
        <v>-0.29460298407174812</v>
      </c>
      <c r="R3362" s="29">
        <v>84022.06</v>
      </c>
      <c r="S3362" s="29">
        <v>52295.66</v>
      </c>
      <c r="T3362" s="30">
        <v>-31726.399999999994</v>
      </c>
      <c r="U3362" s="31">
        <v>-0.37759607417385382</v>
      </c>
      <c r="V3362" s="26">
        <v>32444.74</v>
      </c>
      <c r="W3362" s="26">
        <v>37605.089999999997</v>
      </c>
      <c r="X3362" s="27">
        <v>5160.3499999999949</v>
      </c>
      <c r="Y3362" s="28">
        <v>0.15905043467754695</v>
      </c>
      <c r="Z3362" s="29">
        <v>13030.3</v>
      </c>
      <c r="AA3362" s="29">
        <v>17120</v>
      </c>
      <c r="AB3362" s="30">
        <v>4089.7000000000007</v>
      </c>
      <c r="AC3362" s="32">
        <v>0.31386077066529555</v>
      </c>
      <c r="AD3362" s="26">
        <v>38854.080000000002</v>
      </c>
      <c r="AE3362" s="26">
        <v>11733.67</v>
      </c>
      <c r="AF3362" s="27">
        <v>-27120.410000000003</v>
      </c>
      <c r="AG3362" s="33">
        <v>-0.69800674729655166</v>
      </c>
      <c r="AH3362" s="34">
        <v>669.73</v>
      </c>
      <c r="AI3362" s="34">
        <v>516.5</v>
      </c>
      <c r="AJ3362" s="34">
        <v>-153.23000000000002</v>
      </c>
      <c r="AK3362" s="32">
        <v>-0.22879369298075347</v>
      </c>
      <c r="AL3362" s="35">
        <v>44399.041666666664</v>
      </c>
      <c r="AM3362" s="16"/>
    </row>
    <row r="3363" spans="1:39" ht="41.25" hidden="1" x14ac:dyDescent="0.25">
      <c r="A3363" s="25" t="s">
        <v>571</v>
      </c>
      <c r="B3363" s="25" t="s">
        <v>1136</v>
      </c>
      <c r="C3363" s="39">
        <v>638589</v>
      </c>
      <c r="D3363" s="25" t="s">
        <v>3518</v>
      </c>
      <c r="E3363" s="25" t="s">
        <v>53</v>
      </c>
      <c r="F3363" s="25" t="s">
        <v>54</v>
      </c>
      <c r="G3363" s="25" t="s">
        <v>79</v>
      </c>
      <c r="H3363" s="25" t="s">
        <v>56</v>
      </c>
      <c r="I3363" s="25" t="s">
        <v>56</v>
      </c>
      <c r="J3363" s="25" t="s">
        <v>576</v>
      </c>
      <c r="K3363" s="25" t="s">
        <v>58</v>
      </c>
      <c r="L3363" s="25" t="s">
        <v>611</v>
      </c>
      <c r="M3363" s="25" t="s">
        <v>639</v>
      </c>
      <c r="N3363" s="26">
        <v>226973.61</v>
      </c>
      <c r="O3363" s="26">
        <v>220766.64</v>
      </c>
      <c r="P3363" s="27">
        <v>-6206.9699999999721</v>
      </c>
      <c r="Q3363" s="28">
        <v>-2.7346659375951116E-2</v>
      </c>
      <c r="R3363" s="29">
        <v>87349.09</v>
      </c>
      <c r="S3363" s="29">
        <v>88643.13</v>
      </c>
      <c r="T3363" s="30">
        <v>1294.0400000000081</v>
      </c>
      <c r="U3363" s="31">
        <v>1.4814579064304027E-2</v>
      </c>
      <c r="V3363" s="26">
        <v>48222.87</v>
      </c>
      <c r="W3363" s="26">
        <v>45474.69</v>
      </c>
      <c r="X3363" s="27">
        <v>-2748.1800000000003</v>
      </c>
      <c r="Y3363" s="28">
        <v>-5.6989142288710735E-2</v>
      </c>
      <c r="Z3363" s="29">
        <v>16341.65</v>
      </c>
      <c r="AA3363" s="29">
        <v>23269.81</v>
      </c>
      <c r="AB3363" s="30">
        <v>6928.1600000000017</v>
      </c>
      <c r="AC3363" s="32">
        <v>0.42395718914552705</v>
      </c>
      <c r="AD3363" s="26">
        <v>75060</v>
      </c>
      <c r="AE3363" s="26">
        <v>63379.01</v>
      </c>
      <c r="AF3363" s="27">
        <v>-11680.989999999998</v>
      </c>
      <c r="AG3363" s="33">
        <v>-0.15562203570476948</v>
      </c>
      <c r="AH3363" s="34">
        <v>840.78</v>
      </c>
      <c r="AI3363" s="34">
        <v>904</v>
      </c>
      <c r="AJ3363" s="34">
        <v>63.220000000000027</v>
      </c>
      <c r="AK3363" s="32">
        <v>7.5192083541473428E-2</v>
      </c>
      <c r="AL3363" s="35">
        <v>44584.041666666664</v>
      </c>
      <c r="AM3363" s="16"/>
    </row>
    <row r="3364" spans="1:39" ht="74.25" hidden="1" x14ac:dyDescent="0.25">
      <c r="A3364" s="25" t="s">
        <v>571</v>
      </c>
      <c r="B3364" s="25" t="s">
        <v>1136</v>
      </c>
      <c r="C3364" s="39">
        <v>638603</v>
      </c>
      <c r="D3364" s="25" t="s">
        <v>5750</v>
      </c>
      <c r="E3364" s="25" t="s">
        <v>53</v>
      </c>
      <c r="F3364" s="25" t="s">
        <v>248</v>
      </c>
      <c r="G3364" s="17"/>
      <c r="H3364" s="17"/>
      <c r="I3364" s="17"/>
      <c r="J3364" s="25" t="s">
        <v>576</v>
      </c>
      <c r="K3364" s="25" t="s">
        <v>58</v>
      </c>
      <c r="L3364" s="25" t="s">
        <v>611</v>
      </c>
      <c r="M3364" s="25" t="s">
        <v>4975</v>
      </c>
      <c r="N3364" s="26">
        <v>96562.89</v>
      </c>
      <c r="O3364" s="26">
        <v>90427.25</v>
      </c>
      <c r="P3364" s="27">
        <v>-6135.6399999999994</v>
      </c>
      <c r="Q3364" s="28">
        <v>-6.3540351785245863E-2</v>
      </c>
      <c r="R3364" s="29">
        <v>26481.34</v>
      </c>
      <c r="S3364" s="29">
        <v>31520.3</v>
      </c>
      <c r="T3364" s="30">
        <v>5038.9599999999991</v>
      </c>
      <c r="U3364" s="31">
        <v>0.19028342221352842</v>
      </c>
      <c r="V3364" s="26">
        <v>12602.74</v>
      </c>
      <c r="W3364" s="26">
        <v>12635.47</v>
      </c>
      <c r="X3364" s="27">
        <v>32.729999999999563</v>
      </c>
      <c r="Y3364" s="28">
        <v>2.5970542913683506E-3</v>
      </c>
      <c r="Z3364" s="29">
        <v>4839.6099999999997</v>
      </c>
      <c r="AA3364" s="29">
        <v>11079.53</v>
      </c>
      <c r="AB3364" s="30">
        <v>6239.920000000001</v>
      </c>
      <c r="AC3364" s="32">
        <v>1.2893435628077472</v>
      </c>
      <c r="AD3364" s="26">
        <v>52639.199999999997</v>
      </c>
      <c r="AE3364" s="26">
        <v>35191.949999999997</v>
      </c>
      <c r="AF3364" s="27">
        <v>-17447.25</v>
      </c>
      <c r="AG3364" s="33">
        <v>-0.33144975607532029</v>
      </c>
      <c r="AH3364" s="34">
        <v>201.26</v>
      </c>
      <c r="AI3364" s="34">
        <v>232.5</v>
      </c>
      <c r="AJ3364" s="34">
        <v>31.240000000000009</v>
      </c>
      <c r="AK3364" s="32">
        <v>0.15522210076517942</v>
      </c>
      <c r="AL3364" s="35">
        <v>44900.041666666664</v>
      </c>
      <c r="AM3364" s="16"/>
    </row>
    <row r="3365" spans="1:39" ht="74.25" hidden="1" x14ac:dyDescent="0.25">
      <c r="A3365" s="25" t="s">
        <v>571</v>
      </c>
      <c r="B3365" s="25" t="s">
        <v>51</v>
      </c>
      <c r="C3365" s="39">
        <v>638604</v>
      </c>
      <c r="D3365" s="25" t="s">
        <v>718</v>
      </c>
      <c r="E3365" s="25" t="s">
        <v>53</v>
      </c>
      <c r="F3365" s="25" t="s">
        <v>54</v>
      </c>
      <c r="G3365" s="25" t="s">
        <v>75</v>
      </c>
      <c r="H3365" s="25" t="s">
        <v>56</v>
      </c>
      <c r="I3365" s="25" t="s">
        <v>56</v>
      </c>
      <c r="J3365" s="25" t="s">
        <v>576</v>
      </c>
      <c r="K3365" s="25" t="s">
        <v>65</v>
      </c>
      <c r="L3365" s="25" t="s">
        <v>611</v>
      </c>
      <c r="M3365" s="25" t="s">
        <v>605</v>
      </c>
      <c r="N3365" s="26">
        <v>33766.76</v>
      </c>
      <c r="O3365" s="26">
        <v>29715.41</v>
      </c>
      <c r="P3365" s="27">
        <v>-4051.3500000000022</v>
      </c>
      <c r="Q3365" s="28">
        <v>-0.11998041861286075</v>
      </c>
      <c r="R3365" s="29">
        <v>10261.299999999999</v>
      </c>
      <c r="S3365" s="29">
        <v>8759.9699999999993</v>
      </c>
      <c r="T3365" s="30">
        <v>-1501.33</v>
      </c>
      <c r="U3365" s="31">
        <v>-0.14630992174480817</v>
      </c>
      <c r="V3365" s="26">
        <v>2449.48</v>
      </c>
      <c r="W3365" s="26">
        <v>1545.7</v>
      </c>
      <c r="X3365" s="27">
        <v>-903.78</v>
      </c>
      <c r="Y3365" s="28">
        <v>-0.3689681075166974</v>
      </c>
      <c r="Z3365" s="29">
        <v>1445.34</v>
      </c>
      <c r="AA3365" s="29">
        <v>1884</v>
      </c>
      <c r="AB3365" s="30">
        <v>438.66000000000008</v>
      </c>
      <c r="AC3365" s="32">
        <v>0.30349952260367807</v>
      </c>
      <c r="AD3365" s="26">
        <v>19610.64</v>
      </c>
      <c r="AE3365" s="26">
        <v>17525.740000000002</v>
      </c>
      <c r="AF3365" s="27">
        <v>-2084.8999999999978</v>
      </c>
      <c r="AG3365" s="33">
        <v>-0.10631473526616153</v>
      </c>
      <c r="AH3365" s="34">
        <v>49.59</v>
      </c>
      <c r="AI3365" s="34">
        <v>59</v>
      </c>
      <c r="AJ3365" s="34">
        <v>9.4099999999999966</v>
      </c>
      <c r="AK3365" s="32">
        <v>0.18975599919338568</v>
      </c>
      <c r="AL3365" s="35">
        <v>44271.041666666664</v>
      </c>
      <c r="AM3365" s="16"/>
    </row>
    <row r="3366" spans="1:39" ht="57.75" hidden="1" x14ac:dyDescent="0.25">
      <c r="A3366" s="25" t="s">
        <v>571</v>
      </c>
      <c r="B3366" s="25" t="s">
        <v>1136</v>
      </c>
      <c r="C3366" s="39">
        <v>638605</v>
      </c>
      <c r="D3366" s="25" t="s">
        <v>5593</v>
      </c>
      <c r="E3366" s="25" t="s">
        <v>53</v>
      </c>
      <c r="F3366" s="25" t="s">
        <v>248</v>
      </c>
      <c r="G3366" s="17"/>
      <c r="H3366" s="17"/>
      <c r="I3366" s="17"/>
      <c r="J3366" s="25" t="s">
        <v>576</v>
      </c>
      <c r="K3366" s="25" t="s">
        <v>58</v>
      </c>
      <c r="L3366" s="25" t="s">
        <v>611</v>
      </c>
      <c r="M3366" s="25" t="s">
        <v>582</v>
      </c>
      <c r="N3366" s="26">
        <v>129038.91</v>
      </c>
      <c r="O3366" s="26">
        <v>142022.78</v>
      </c>
      <c r="P3366" s="27">
        <v>12983.869999999995</v>
      </c>
      <c r="Q3366" s="28">
        <v>0.10061980529748736</v>
      </c>
      <c r="R3366" s="29">
        <v>23003.599999999999</v>
      </c>
      <c r="S3366" s="29">
        <v>17859.46</v>
      </c>
      <c r="T3366" s="30">
        <v>-5144.1399999999994</v>
      </c>
      <c r="U3366" s="31">
        <v>-0.22362325896816149</v>
      </c>
      <c r="V3366" s="26">
        <v>60820.17</v>
      </c>
      <c r="W3366" s="26">
        <v>72651.03</v>
      </c>
      <c r="X3366" s="27">
        <v>11830.86</v>
      </c>
      <c r="Y3366" s="28">
        <v>0.19452198177019236</v>
      </c>
      <c r="Z3366" s="29">
        <v>2415.8200000000002</v>
      </c>
      <c r="AA3366" s="29">
        <v>890.79</v>
      </c>
      <c r="AB3366" s="30">
        <v>-1525.0300000000002</v>
      </c>
      <c r="AC3366" s="32">
        <v>-0.63126805805068265</v>
      </c>
      <c r="AD3366" s="26">
        <v>42799.32</v>
      </c>
      <c r="AE3366" s="26">
        <v>50621.5</v>
      </c>
      <c r="AF3366" s="27">
        <v>7822.18</v>
      </c>
      <c r="AG3366" s="33">
        <v>0.18276411868225945</v>
      </c>
      <c r="AH3366" s="34">
        <v>110.35</v>
      </c>
      <c r="AI3366" s="34">
        <v>44.5</v>
      </c>
      <c r="AJ3366" s="34">
        <v>-65.849999999999994</v>
      </c>
      <c r="AK3366" s="32">
        <v>-0.59673765292251923</v>
      </c>
      <c r="AL3366" s="35">
        <v>44897.041666666664</v>
      </c>
      <c r="AM3366" s="16"/>
    </row>
    <row r="3367" spans="1:39" ht="57.75" hidden="1" x14ac:dyDescent="0.25">
      <c r="A3367" s="25" t="s">
        <v>571</v>
      </c>
      <c r="B3367" s="25" t="s">
        <v>51</v>
      </c>
      <c r="C3367" s="39">
        <v>638606</v>
      </c>
      <c r="D3367" s="25" t="s">
        <v>732</v>
      </c>
      <c r="E3367" s="25" t="s">
        <v>53</v>
      </c>
      <c r="F3367" s="25" t="s">
        <v>54</v>
      </c>
      <c r="G3367" s="25" t="s">
        <v>74</v>
      </c>
      <c r="H3367" s="25" t="s">
        <v>75</v>
      </c>
      <c r="I3367" s="25" t="s">
        <v>56</v>
      </c>
      <c r="J3367" s="25" t="s">
        <v>576</v>
      </c>
      <c r="K3367" s="25" t="s">
        <v>58</v>
      </c>
      <c r="L3367" s="25" t="s">
        <v>611</v>
      </c>
      <c r="M3367" s="25" t="s">
        <v>578</v>
      </c>
      <c r="N3367" s="26">
        <v>258378.34</v>
      </c>
      <c r="O3367" s="26">
        <v>236335.86</v>
      </c>
      <c r="P3367" s="27">
        <v>-22042.48000000001</v>
      </c>
      <c r="Q3367" s="28">
        <v>-8.5310866228183097E-2</v>
      </c>
      <c r="R3367" s="29">
        <v>45566.6</v>
      </c>
      <c r="S3367" s="29">
        <v>43837.46</v>
      </c>
      <c r="T3367" s="30">
        <v>-1729.1399999999994</v>
      </c>
      <c r="U3367" s="31">
        <v>-3.794753174474285E-2</v>
      </c>
      <c r="V3367" s="26">
        <v>101079.52</v>
      </c>
      <c r="W3367" s="26">
        <v>109638.1</v>
      </c>
      <c r="X3367" s="27">
        <v>8558.5800000000017</v>
      </c>
      <c r="Y3367" s="28">
        <v>8.4671751508119564E-2</v>
      </c>
      <c r="Z3367" s="29">
        <v>7532.74</v>
      </c>
      <c r="AA3367" s="29">
        <v>11838.69</v>
      </c>
      <c r="AB3367" s="30">
        <v>4305.9500000000007</v>
      </c>
      <c r="AC3367" s="32">
        <v>0.57163130547450214</v>
      </c>
      <c r="AD3367" s="26">
        <v>104199.48</v>
      </c>
      <c r="AE3367" s="26">
        <v>71021.61</v>
      </c>
      <c r="AF3367" s="27">
        <v>-33177.869999999995</v>
      </c>
      <c r="AG3367" s="33">
        <v>-0.31840725116862384</v>
      </c>
      <c r="AH3367" s="34">
        <v>360.8</v>
      </c>
      <c r="AI3367" s="34">
        <v>294</v>
      </c>
      <c r="AJ3367" s="34">
        <v>-66.800000000000011</v>
      </c>
      <c r="AK3367" s="32">
        <v>-0.18514412416851445</v>
      </c>
      <c r="AL3367" s="35">
        <v>44551.041666666664</v>
      </c>
      <c r="AM3367" s="16"/>
    </row>
    <row r="3368" spans="1:39" ht="57.75" hidden="1" x14ac:dyDescent="0.25">
      <c r="A3368" s="25" t="s">
        <v>571</v>
      </c>
      <c r="B3368" s="25" t="s">
        <v>1136</v>
      </c>
      <c r="C3368" s="39">
        <v>638607</v>
      </c>
      <c r="D3368" s="25" t="s">
        <v>3521</v>
      </c>
      <c r="E3368" s="25" t="s">
        <v>53</v>
      </c>
      <c r="F3368" s="25" t="s">
        <v>54</v>
      </c>
      <c r="G3368" s="25" t="s">
        <v>1393</v>
      </c>
      <c r="H3368" s="25" t="s">
        <v>56</v>
      </c>
      <c r="I3368" s="25" t="s">
        <v>56</v>
      </c>
      <c r="J3368" s="25" t="s">
        <v>576</v>
      </c>
      <c r="K3368" s="25" t="s">
        <v>58</v>
      </c>
      <c r="L3368" s="25" t="s">
        <v>611</v>
      </c>
      <c r="M3368" s="25" t="s">
        <v>578</v>
      </c>
      <c r="N3368" s="26">
        <v>199487.7</v>
      </c>
      <c r="O3368" s="26">
        <v>132632.39000000001</v>
      </c>
      <c r="P3368" s="27">
        <v>-66855.31</v>
      </c>
      <c r="Q3368" s="28">
        <v>-0.33513499829814064</v>
      </c>
      <c r="R3368" s="29">
        <v>37829.269999999997</v>
      </c>
      <c r="S3368" s="29">
        <v>25092.69</v>
      </c>
      <c r="T3368" s="30">
        <v>-12736.579999999998</v>
      </c>
      <c r="U3368" s="31">
        <v>-0.33668585198709888</v>
      </c>
      <c r="V3368" s="26">
        <v>71460.31</v>
      </c>
      <c r="W3368" s="26">
        <v>62536.45</v>
      </c>
      <c r="X3368" s="27">
        <v>-8923.86</v>
      </c>
      <c r="Y3368" s="28">
        <v>-0.12487855146444231</v>
      </c>
      <c r="Z3368" s="29">
        <v>6079.08</v>
      </c>
      <c r="AA3368" s="29">
        <v>5008.8900000000003</v>
      </c>
      <c r="AB3368" s="30">
        <v>-1070.1899999999996</v>
      </c>
      <c r="AC3368" s="32">
        <v>-0.17604473045263422</v>
      </c>
      <c r="AD3368" s="26">
        <v>84119.039999999994</v>
      </c>
      <c r="AE3368" s="26">
        <v>39994.36</v>
      </c>
      <c r="AF3368" s="27">
        <v>-44124.679999999993</v>
      </c>
      <c r="AG3368" s="33">
        <v>-0.52455044660519179</v>
      </c>
      <c r="AH3368" s="34">
        <v>291.60000000000002</v>
      </c>
      <c r="AI3368" s="34">
        <v>144.5</v>
      </c>
      <c r="AJ3368" s="34">
        <v>-147.10000000000002</v>
      </c>
      <c r="AK3368" s="32">
        <v>-0.50445816186556935</v>
      </c>
      <c r="AL3368" s="35">
        <v>44655</v>
      </c>
      <c r="AM3368" s="16"/>
    </row>
    <row r="3369" spans="1:39" ht="57.75" hidden="1" x14ac:dyDescent="0.25">
      <c r="A3369" s="25" t="s">
        <v>571</v>
      </c>
      <c r="B3369" s="25" t="s">
        <v>51</v>
      </c>
      <c r="C3369" s="39">
        <v>638608</v>
      </c>
      <c r="D3369" s="25" t="s">
        <v>731</v>
      </c>
      <c r="E3369" s="25" t="s">
        <v>53</v>
      </c>
      <c r="F3369" s="25" t="s">
        <v>54</v>
      </c>
      <c r="G3369" s="25" t="s">
        <v>79</v>
      </c>
      <c r="H3369" s="25" t="s">
        <v>56</v>
      </c>
      <c r="I3369" s="25" t="s">
        <v>56</v>
      </c>
      <c r="J3369" s="25" t="s">
        <v>576</v>
      </c>
      <c r="K3369" s="25" t="s">
        <v>58</v>
      </c>
      <c r="L3369" s="25" t="s">
        <v>611</v>
      </c>
      <c r="M3369" s="25" t="s">
        <v>613</v>
      </c>
      <c r="N3369" s="26">
        <v>71650.48</v>
      </c>
      <c r="O3369" s="26">
        <v>66600.67</v>
      </c>
      <c r="P3369" s="27">
        <v>-5049.8099999999977</v>
      </c>
      <c r="Q3369" s="28">
        <v>-7.0478383396733665E-2</v>
      </c>
      <c r="R3369" s="29">
        <v>26208.23</v>
      </c>
      <c r="S3369" s="29">
        <v>6837.98</v>
      </c>
      <c r="T3369" s="30">
        <v>-19370.25</v>
      </c>
      <c r="U3369" s="31">
        <v>-0.73909035444209703</v>
      </c>
      <c r="V3369" s="26">
        <v>37800.769999999997</v>
      </c>
      <c r="W3369" s="26">
        <v>37135.230000000003</v>
      </c>
      <c r="X3369" s="27">
        <v>-665.5399999999936</v>
      </c>
      <c r="Y3369" s="28">
        <v>-1.7606519655551822E-2</v>
      </c>
      <c r="Z3369" s="29">
        <v>4518.12</v>
      </c>
      <c r="AA3369" s="29">
        <v>0</v>
      </c>
      <c r="AB3369" s="30">
        <v>-4518.12</v>
      </c>
      <c r="AC3369" s="32">
        <v>-1</v>
      </c>
      <c r="AD3369" s="26">
        <v>3123.36</v>
      </c>
      <c r="AE3369" s="26">
        <v>22627.46</v>
      </c>
      <c r="AF3369" s="27">
        <v>19504.099999999999</v>
      </c>
      <c r="AG3369" s="33">
        <v>6.2445891603913726</v>
      </c>
      <c r="AH3369" s="34">
        <v>161.04</v>
      </c>
      <c r="AI3369" s="34">
        <v>0</v>
      </c>
      <c r="AJ3369" s="34">
        <v>-161.04</v>
      </c>
      <c r="AK3369" s="32">
        <v>-1</v>
      </c>
      <c r="AL3369" s="35">
        <v>44331</v>
      </c>
      <c r="AM3369" s="16"/>
    </row>
    <row r="3370" spans="1:39" ht="57.75" hidden="1" x14ac:dyDescent="0.25">
      <c r="A3370" s="25" t="s">
        <v>571</v>
      </c>
      <c r="B3370" s="25" t="s">
        <v>51</v>
      </c>
      <c r="C3370" s="39">
        <v>638609</v>
      </c>
      <c r="D3370" s="25" t="s">
        <v>730</v>
      </c>
      <c r="E3370" s="25" t="s">
        <v>53</v>
      </c>
      <c r="F3370" s="25" t="s">
        <v>54</v>
      </c>
      <c r="G3370" s="25" t="s">
        <v>74</v>
      </c>
      <c r="H3370" s="25" t="s">
        <v>75</v>
      </c>
      <c r="I3370" s="25" t="s">
        <v>56</v>
      </c>
      <c r="J3370" s="25" t="s">
        <v>576</v>
      </c>
      <c r="K3370" s="25" t="s">
        <v>58</v>
      </c>
      <c r="L3370" s="25" t="s">
        <v>611</v>
      </c>
      <c r="M3370" s="25" t="s">
        <v>582</v>
      </c>
      <c r="N3370" s="26">
        <v>325038.2</v>
      </c>
      <c r="O3370" s="26">
        <v>278587.69</v>
      </c>
      <c r="P3370" s="27">
        <v>-46450.510000000009</v>
      </c>
      <c r="Q3370" s="28">
        <v>-0.1429078489851347</v>
      </c>
      <c r="R3370" s="29">
        <v>53714.7</v>
      </c>
      <c r="S3370" s="29">
        <v>29001.31</v>
      </c>
      <c r="T3370" s="30">
        <v>-24713.389999999996</v>
      </c>
      <c r="U3370" s="31">
        <v>-0.46008615890994453</v>
      </c>
      <c r="V3370" s="26">
        <v>120192.96000000001</v>
      </c>
      <c r="W3370" s="26">
        <v>113711.8</v>
      </c>
      <c r="X3370" s="27">
        <v>-6481.1600000000035</v>
      </c>
      <c r="Y3370" s="28">
        <v>-5.3922958549319389E-2</v>
      </c>
      <c r="Z3370" s="29">
        <v>8795.18</v>
      </c>
      <c r="AA3370" s="29">
        <v>1436.77</v>
      </c>
      <c r="AB3370" s="30">
        <v>-7358.41</v>
      </c>
      <c r="AC3370" s="32">
        <v>-0.83664120575133194</v>
      </c>
      <c r="AD3370" s="26">
        <v>142335.35999999999</v>
      </c>
      <c r="AE3370" s="26">
        <v>134437.81</v>
      </c>
      <c r="AF3370" s="27">
        <v>-7897.5499999999884</v>
      </c>
      <c r="AG3370" s="33">
        <v>-5.548550971452202E-2</v>
      </c>
      <c r="AH3370" s="34">
        <v>403.2</v>
      </c>
      <c r="AI3370" s="34">
        <v>33</v>
      </c>
      <c r="AJ3370" s="34">
        <v>-370.2</v>
      </c>
      <c r="AK3370" s="32">
        <v>-0.91815476190476186</v>
      </c>
      <c r="AL3370" s="35">
        <v>44505.041666666664</v>
      </c>
      <c r="AM3370" s="16"/>
    </row>
    <row r="3371" spans="1:39" ht="57.75" hidden="1" x14ac:dyDescent="0.25">
      <c r="A3371" s="25" t="s">
        <v>571</v>
      </c>
      <c r="B3371" s="25" t="s">
        <v>51</v>
      </c>
      <c r="C3371" s="39">
        <v>638610</v>
      </c>
      <c r="D3371" s="25" t="s">
        <v>729</v>
      </c>
      <c r="E3371" s="25" t="s">
        <v>53</v>
      </c>
      <c r="F3371" s="25" t="s">
        <v>54</v>
      </c>
      <c r="G3371" s="25" t="s">
        <v>74</v>
      </c>
      <c r="H3371" s="25" t="s">
        <v>75</v>
      </c>
      <c r="I3371" s="25" t="s">
        <v>56</v>
      </c>
      <c r="J3371" s="25" t="s">
        <v>576</v>
      </c>
      <c r="K3371" s="25" t="s">
        <v>58</v>
      </c>
      <c r="L3371" s="25" t="s">
        <v>611</v>
      </c>
      <c r="M3371" s="25" t="s">
        <v>578</v>
      </c>
      <c r="N3371" s="26">
        <v>117681.60000000001</v>
      </c>
      <c r="O3371" s="26">
        <v>105888.48</v>
      </c>
      <c r="P3371" s="27">
        <v>-11793.12000000001</v>
      </c>
      <c r="Q3371" s="28">
        <v>-0.1002120977281071</v>
      </c>
      <c r="R3371" s="29">
        <v>28248.53</v>
      </c>
      <c r="S3371" s="29">
        <v>23918.6</v>
      </c>
      <c r="T3371" s="30">
        <v>-4329.93</v>
      </c>
      <c r="U3371" s="31">
        <v>-0.15327983438430248</v>
      </c>
      <c r="V3371" s="26">
        <v>56166.35</v>
      </c>
      <c r="W3371" s="26">
        <v>55998.86</v>
      </c>
      <c r="X3371" s="27">
        <v>-167.48999999999796</v>
      </c>
      <c r="Y3371" s="28">
        <v>-2.9820346168123435E-3</v>
      </c>
      <c r="Z3371" s="29">
        <v>4248.2</v>
      </c>
      <c r="AA3371" s="29">
        <v>6783.07</v>
      </c>
      <c r="AB3371" s="30">
        <v>2534.87</v>
      </c>
      <c r="AC3371" s="32">
        <v>0.59669271691539949</v>
      </c>
      <c r="AD3371" s="26">
        <v>29018.52</v>
      </c>
      <c r="AE3371" s="26">
        <v>19187.95</v>
      </c>
      <c r="AF3371" s="27">
        <v>-9830.57</v>
      </c>
      <c r="AG3371" s="33">
        <v>-0.33876882763145744</v>
      </c>
      <c r="AH3371" s="34">
        <v>200</v>
      </c>
      <c r="AI3371" s="34">
        <v>169</v>
      </c>
      <c r="AJ3371" s="34">
        <v>-31</v>
      </c>
      <c r="AK3371" s="32">
        <v>-0.155</v>
      </c>
      <c r="AL3371" s="35">
        <v>44497.041666666664</v>
      </c>
      <c r="AM3371" s="16"/>
    </row>
    <row r="3372" spans="1:39" ht="66" hidden="1" x14ac:dyDescent="0.25">
      <c r="A3372" s="25" t="s">
        <v>571</v>
      </c>
      <c r="B3372" s="25" t="s">
        <v>1136</v>
      </c>
      <c r="C3372" s="39">
        <v>638622</v>
      </c>
      <c r="D3372" s="25" t="s">
        <v>5875</v>
      </c>
      <c r="E3372" s="25" t="s">
        <v>62</v>
      </c>
      <c r="F3372" s="25" t="s">
        <v>54</v>
      </c>
      <c r="G3372" s="25" t="s">
        <v>69</v>
      </c>
      <c r="H3372" s="25" t="s">
        <v>56</v>
      </c>
      <c r="I3372" s="25" t="s">
        <v>56</v>
      </c>
      <c r="J3372" s="25" t="s">
        <v>1881</v>
      </c>
      <c r="K3372" s="25" t="s">
        <v>65</v>
      </c>
      <c r="L3372" s="25" t="s">
        <v>587</v>
      </c>
      <c r="M3372" s="25" t="s">
        <v>582</v>
      </c>
      <c r="N3372" s="26">
        <v>63162.91</v>
      </c>
      <c r="O3372" s="26">
        <v>51402.66</v>
      </c>
      <c r="P3372" s="27">
        <v>-11760.25</v>
      </c>
      <c r="Q3372" s="28">
        <v>-0.18618917336139199</v>
      </c>
      <c r="R3372" s="29">
        <v>18715.53</v>
      </c>
      <c r="S3372" s="29">
        <v>19101.48</v>
      </c>
      <c r="T3372" s="30">
        <v>385.95000000000073</v>
      </c>
      <c r="U3372" s="31">
        <v>2.0621911321773989E-2</v>
      </c>
      <c r="V3372" s="26">
        <v>52195.54</v>
      </c>
      <c r="W3372" s="26">
        <v>18883.830000000002</v>
      </c>
      <c r="X3372" s="27">
        <v>-33311.71</v>
      </c>
      <c r="Y3372" s="28">
        <v>-0.63820989302917452</v>
      </c>
      <c r="Z3372" s="29">
        <v>2365.44</v>
      </c>
      <c r="AA3372" s="29">
        <v>1828</v>
      </c>
      <c r="AB3372" s="30">
        <v>-537.44000000000005</v>
      </c>
      <c r="AC3372" s="32">
        <v>-0.22720508658008659</v>
      </c>
      <c r="AD3372" s="26">
        <v>12236.4</v>
      </c>
      <c r="AE3372" s="26">
        <v>11589.35</v>
      </c>
      <c r="AF3372" s="27">
        <v>-647.04999999999927</v>
      </c>
      <c r="AG3372" s="33">
        <v>-5.2879114772318596E-2</v>
      </c>
      <c r="AH3372" s="34">
        <v>122.07</v>
      </c>
      <c r="AI3372" s="34">
        <v>134</v>
      </c>
      <c r="AJ3372" s="34">
        <v>11.930000000000007</v>
      </c>
      <c r="AK3372" s="32">
        <v>9.7730810190874151E-2</v>
      </c>
      <c r="AL3372" s="35">
        <v>44761.041666666664</v>
      </c>
      <c r="AM3372" s="16"/>
    </row>
    <row r="3373" spans="1:39" ht="57.75" hidden="1" x14ac:dyDescent="0.25">
      <c r="A3373" s="25" t="s">
        <v>571</v>
      </c>
      <c r="B3373" s="25" t="s">
        <v>1043</v>
      </c>
      <c r="C3373" s="39">
        <v>638626</v>
      </c>
      <c r="D3373" s="25" t="s">
        <v>3522</v>
      </c>
      <c r="E3373" s="25" t="s">
        <v>53</v>
      </c>
      <c r="F3373" s="25" t="s">
        <v>54</v>
      </c>
      <c r="G3373" s="25" t="s">
        <v>75</v>
      </c>
      <c r="H3373" s="25" t="s">
        <v>56</v>
      </c>
      <c r="I3373" s="25" t="s">
        <v>56</v>
      </c>
      <c r="J3373" s="25" t="s">
        <v>586</v>
      </c>
      <c r="K3373" s="25" t="s">
        <v>65</v>
      </c>
      <c r="L3373" s="25" t="s">
        <v>1045</v>
      </c>
      <c r="M3373" s="25" t="s">
        <v>2753</v>
      </c>
      <c r="N3373" s="26">
        <v>18367.599999999999</v>
      </c>
      <c r="O3373" s="26">
        <v>12514.26</v>
      </c>
      <c r="P3373" s="27">
        <v>-5853.3399999999983</v>
      </c>
      <c r="Q3373" s="28">
        <v>-0.31867745377730344</v>
      </c>
      <c r="R3373" s="29">
        <v>5946.12</v>
      </c>
      <c r="S3373" s="29">
        <v>4381.07</v>
      </c>
      <c r="T3373" s="30">
        <v>-1565.0500000000002</v>
      </c>
      <c r="U3373" s="31">
        <v>-0.26320524980996013</v>
      </c>
      <c r="V3373" s="26">
        <v>0</v>
      </c>
      <c r="W3373" s="26">
        <v>0</v>
      </c>
      <c r="X3373" s="27">
        <v>0</v>
      </c>
      <c r="Y3373" s="18"/>
      <c r="Z3373" s="29">
        <v>627.88</v>
      </c>
      <c r="AA3373" s="29">
        <v>550</v>
      </c>
      <c r="AB3373" s="30">
        <v>-77.88</v>
      </c>
      <c r="AC3373" s="32">
        <v>-0.12403644008409249</v>
      </c>
      <c r="AD3373" s="26">
        <v>11793.6</v>
      </c>
      <c r="AE3373" s="26">
        <v>7583.19</v>
      </c>
      <c r="AF3373" s="27">
        <v>-4210.4100000000008</v>
      </c>
      <c r="AG3373" s="33">
        <v>-0.35700803825803828</v>
      </c>
      <c r="AH3373" s="34">
        <v>37.22</v>
      </c>
      <c r="AI3373" s="34">
        <v>15</v>
      </c>
      <c r="AJ3373" s="34">
        <v>-22.22</v>
      </c>
      <c r="AK3373" s="32">
        <v>-0.59699086512627619</v>
      </c>
      <c r="AL3373" s="35">
        <v>44161.041666666664</v>
      </c>
      <c r="AM3373" s="16"/>
    </row>
    <row r="3374" spans="1:39" ht="41.25" hidden="1" x14ac:dyDescent="0.25">
      <c r="A3374" s="25" t="s">
        <v>571</v>
      </c>
      <c r="B3374" s="25" t="s">
        <v>51</v>
      </c>
      <c r="C3374" s="39">
        <v>638638</v>
      </c>
      <c r="D3374" s="25" t="s">
        <v>733</v>
      </c>
      <c r="E3374" s="25" t="s">
        <v>53</v>
      </c>
      <c r="F3374" s="25" t="s">
        <v>54</v>
      </c>
      <c r="G3374" s="25" t="s">
        <v>75</v>
      </c>
      <c r="H3374" s="25" t="s">
        <v>56</v>
      </c>
      <c r="I3374" s="25" t="s">
        <v>56</v>
      </c>
      <c r="J3374" s="25" t="s">
        <v>586</v>
      </c>
      <c r="K3374" s="25" t="s">
        <v>65</v>
      </c>
      <c r="L3374" s="25" t="s">
        <v>617</v>
      </c>
      <c r="M3374" s="25" t="s">
        <v>582</v>
      </c>
      <c r="N3374" s="26">
        <v>40152.14</v>
      </c>
      <c r="O3374" s="26">
        <v>22505.06</v>
      </c>
      <c r="P3374" s="27">
        <v>-17647.079999999998</v>
      </c>
      <c r="Q3374" s="28">
        <v>-0.43950534143385628</v>
      </c>
      <c r="R3374" s="29">
        <v>23586.46</v>
      </c>
      <c r="S3374" s="29">
        <v>10271.91</v>
      </c>
      <c r="T3374" s="30">
        <v>-13314.55</v>
      </c>
      <c r="U3374" s="31">
        <v>-0.56449971721063696</v>
      </c>
      <c r="V3374" s="26">
        <v>9771.15</v>
      </c>
      <c r="W3374" s="26">
        <v>6528.68</v>
      </c>
      <c r="X3374" s="27">
        <v>-3242.4699999999993</v>
      </c>
      <c r="Y3374" s="28">
        <v>-0.33184118553087399</v>
      </c>
      <c r="Z3374" s="29">
        <v>3565.17</v>
      </c>
      <c r="AA3374" s="29">
        <v>2182.21</v>
      </c>
      <c r="AB3374" s="30">
        <v>-1382.96</v>
      </c>
      <c r="AC3374" s="32">
        <v>-0.38790857097978498</v>
      </c>
      <c r="AD3374" s="26">
        <v>4473.3599999999997</v>
      </c>
      <c r="AE3374" s="26">
        <v>3522.26</v>
      </c>
      <c r="AF3374" s="27">
        <v>-951.09999999999945</v>
      </c>
      <c r="AG3374" s="33">
        <v>-0.21261423180785796</v>
      </c>
      <c r="AH3374" s="34">
        <v>163.54</v>
      </c>
      <c r="AI3374" s="34">
        <v>89</v>
      </c>
      <c r="AJ3374" s="34">
        <v>-74.539999999999992</v>
      </c>
      <c r="AK3374" s="32">
        <v>-0.45579063226122046</v>
      </c>
      <c r="AL3374" s="35">
        <v>44313</v>
      </c>
      <c r="AM3374" s="16"/>
    </row>
    <row r="3375" spans="1:39" ht="74.25" hidden="1" x14ac:dyDescent="0.25">
      <c r="A3375" s="25" t="s">
        <v>571</v>
      </c>
      <c r="B3375" s="25" t="s">
        <v>51</v>
      </c>
      <c r="C3375" s="39">
        <v>638644</v>
      </c>
      <c r="D3375" s="25" t="s">
        <v>716</v>
      </c>
      <c r="E3375" s="25" t="s">
        <v>53</v>
      </c>
      <c r="F3375" s="25" t="s">
        <v>54</v>
      </c>
      <c r="G3375" s="25" t="s">
        <v>69</v>
      </c>
      <c r="H3375" s="25" t="s">
        <v>56</v>
      </c>
      <c r="I3375" s="25" t="s">
        <v>56</v>
      </c>
      <c r="J3375" s="25" t="s">
        <v>85</v>
      </c>
      <c r="K3375" s="25" t="s">
        <v>65</v>
      </c>
      <c r="L3375" s="25" t="s">
        <v>637</v>
      </c>
      <c r="M3375" s="25" t="s">
        <v>582</v>
      </c>
      <c r="N3375" s="26">
        <v>157173.41</v>
      </c>
      <c r="O3375" s="26">
        <v>136655.31</v>
      </c>
      <c r="P3375" s="27">
        <v>-20518.100000000006</v>
      </c>
      <c r="Q3375" s="28">
        <v>-0.13054434589158564</v>
      </c>
      <c r="R3375" s="29">
        <v>18501.93</v>
      </c>
      <c r="S3375" s="29">
        <v>12830.51</v>
      </c>
      <c r="T3375" s="30">
        <v>-5671.42</v>
      </c>
      <c r="U3375" s="31">
        <v>-0.30653126457618207</v>
      </c>
      <c r="V3375" s="26">
        <v>1182.18</v>
      </c>
      <c r="W3375" s="26">
        <v>0</v>
      </c>
      <c r="X3375" s="27">
        <v>-1182.18</v>
      </c>
      <c r="Y3375" s="28">
        <v>-1</v>
      </c>
      <c r="Z3375" s="29">
        <v>1100.42</v>
      </c>
      <c r="AA3375" s="29">
        <v>2098</v>
      </c>
      <c r="AB3375" s="30">
        <v>997.57999999999993</v>
      </c>
      <c r="AC3375" s="32">
        <v>0.90654477381363463</v>
      </c>
      <c r="AD3375" s="26">
        <v>136388.88</v>
      </c>
      <c r="AE3375" s="26">
        <v>0</v>
      </c>
      <c r="AF3375" s="27">
        <v>-136388.88</v>
      </c>
      <c r="AG3375" s="33">
        <v>-1</v>
      </c>
      <c r="AH3375" s="34">
        <v>103.85</v>
      </c>
      <c r="AI3375" s="34">
        <v>87</v>
      </c>
      <c r="AJ3375" s="34">
        <v>-16.849999999999994</v>
      </c>
      <c r="AK3375" s="32">
        <v>-0.16225324987963405</v>
      </c>
      <c r="AL3375" s="35">
        <v>44398.041666666664</v>
      </c>
      <c r="AM3375" s="16"/>
    </row>
    <row r="3376" spans="1:39" ht="41.25" hidden="1" x14ac:dyDescent="0.25">
      <c r="A3376" s="25" t="s">
        <v>571</v>
      </c>
      <c r="B3376" s="25" t="s">
        <v>51</v>
      </c>
      <c r="C3376" s="39">
        <v>638673</v>
      </c>
      <c r="D3376" s="25" t="s">
        <v>737</v>
      </c>
      <c r="E3376" s="25" t="s">
        <v>53</v>
      </c>
      <c r="F3376" s="25" t="s">
        <v>54</v>
      </c>
      <c r="G3376" s="25" t="s">
        <v>79</v>
      </c>
      <c r="H3376" s="25" t="s">
        <v>56</v>
      </c>
      <c r="I3376" s="25" t="s">
        <v>56</v>
      </c>
      <c r="J3376" s="25" t="s">
        <v>145</v>
      </c>
      <c r="K3376" s="25" t="s">
        <v>65</v>
      </c>
      <c r="L3376" s="25" t="s">
        <v>665</v>
      </c>
      <c r="M3376" s="25" t="s">
        <v>663</v>
      </c>
      <c r="N3376" s="26">
        <v>262267.03000000003</v>
      </c>
      <c r="O3376" s="26">
        <v>265614.42</v>
      </c>
      <c r="P3376" s="27">
        <v>3347.3899999999558</v>
      </c>
      <c r="Q3376" s="28">
        <v>1.2763289384868374E-2</v>
      </c>
      <c r="R3376" s="29">
        <v>10883.55</v>
      </c>
      <c r="S3376" s="29">
        <v>27775.37</v>
      </c>
      <c r="T3376" s="30">
        <v>16891.82</v>
      </c>
      <c r="U3376" s="31">
        <v>1.5520505717344066</v>
      </c>
      <c r="V3376" s="26">
        <v>11802.52</v>
      </c>
      <c r="W3376" s="26">
        <v>14599.34</v>
      </c>
      <c r="X3376" s="27">
        <v>2796.8199999999997</v>
      </c>
      <c r="Y3376" s="28">
        <v>0.23696803733439975</v>
      </c>
      <c r="Z3376" s="29">
        <v>325.92</v>
      </c>
      <c r="AA3376" s="29">
        <v>512</v>
      </c>
      <c r="AB3376" s="30">
        <v>186.07999999999998</v>
      </c>
      <c r="AC3376" s="32">
        <v>0.57093765341188019</v>
      </c>
      <c r="AD3376" s="26">
        <v>239255.04000000001</v>
      </c>
      <c r="AE3376" s="26">
        <v>222727.71</v>
      </c>
      <c r="AF3376" s="27">
        <v>-16527.330000000016</v>
      </c>
      <c r="AG3376" s="33">
        <v>-6.9078294024652584E-2</v>
      </c>
      <c r="AH3376" s="34">
        <v>10.079999999999998</v>
      </c>
      <c r="AI3376" s="34">
        <v>35.5</v>
      </c>
      <c r="AJ3376" s="34">
        <v>25.42</v>
      </c>
      <c r="AK3376" s="32">
        <v>2.5218253968253976</v>
      </c>
      <c r="AL3376" s="35">
        <v>44494.041666666664</v>
      </c>
      <c r="AM3376" s="16"/>
    </row>
    <row r="3377" spans="1:39" ht="82.5" hidden="1" x14ac:dyDescent="0.25">
      <c r="A3377" s="25" t="s">
        <v>571</v>
      </c>
      <c r="B3377" s="25" t="s">
        <v>51</v>
      </c>
      <c r="C3377" s="39">
        <v>638674</v>
      </c>
      <c r="D3377" s="25" t="s">
        <v>740</v>
      </c>
      <c r="E3377" s="25" t="s">
        <v>53</v>
      </c>
      <c r="F3377" s="25" t="s">
        <v>54</v>
      </c>
      <c r="G3377" s="25" t="s">
        <v>79</v>
      </c>
      <c r="H3377" s="25" t="s">
        <v>56</v>
      </c>
      <c r="I3377" s="25" t="s">
        <v>56</v>
      </c>
      <c r="J3377" s="25" t="s">
        <v>576</v>
      </c>
      <c r="K3377" s="25" t="s">
        <v>65</v>
      </c>
      <c r="L3377" s="25" t="s">
        <v>611</v>
      </c>
      <c r="M3377" s="25" t="s">
        <v>596</v>
      </c>
      <c r="N3377" s="26">
        <v>182815.12</v>
      </c>
      <c r="O3377" s="26">
        <v>167896.31</v>
      </c>
      <c r="P3377" s="27">
        <v>-14918.809999999998</v>
      </c>
      <c r="Q3377" s="28">
        <v>-8.1605996265516761E-2</v>
      </c>
      <c r="R3377" s="29">
        <v>101083.21</v>
      </c>
      <c r="S3377" s="29">
        <v>16833.96</v>
      </c>
      <c r="T3377" s="30">
        <v>-84249.25</v>
      </c>
      <c r="U3377" s="31">
        <v>-0.83346433101995865</v>
      </c>
      <c r="V3377" s="26">
        <v>37043.89</v>
      </c>
      <c r="W3377" s="26">
        <v>65536.62</v>
      </c>
      <c r="X3377" s="27">
        <v>28492.729999999996</v>
      </c>
      <c r="Y3377" s="28">
        <v>0.76916139206762568</v>
      </c>
      <c r="Z3377" s="29">
        <v>7872.98</v>
      </c>
      <c r="AA3377" s="29">
        <v>0</v>
      </c>
      <c r="AB3377" s="30">
        <v>-7872.98</v>
      </c>
      <c r="AC3377" s="32">
        <v>-1</v>
      </c>
      <c r="AD3377" s="26">
        <v>36815.040000000001</v>
      </c>
      <c r="AE3377" s="26">
        <v>85525.73</v>
      </c>
      <c r="AF3377" s="27">
        <v>48710.689999999995</v>
      </c>
      <c r="AG3377" s="33">
        <v>1.323119301242101</v>
      </c>
      <c r="AH3377" s="34">
        <v>0</v>
      </c>
      <c r="AI3377" s="34">
        <v>2</v>
      </c>
      <c r="AJ3377" s="34">
        <v>2</v>
      </c>
      <c r="AK3377" s="19"/>
      <c r="AL3377" s="35">
        <v>44498.041666666664</v>
      </c>
      <c r="AM3377" s="16"/>
    </row>
    <row r="3378" spans="1:39" ht="82.5" hidden="1" x14ac:dyDescent="0.25">
      <c r="A3378" s="25" t="s">
        <v>571</v>
      </c>
      <c r="B3378" s="25" t="s">
        <v>51</v>
      </c>
      <c r="C3378" s="39">
        <v>638675</v>
      </c>
      <c r="D3378" s="25" t="s">
        <v>738</v>
      </c>
      <c r="E3378" s="25" t="s">
        <v>53</v>
      </c>
      <c r="F3378" s="25" t="s">
        <v>54</v>
      </c>
      <c r="G3378" s="25" t="s">
        <v>74</v>
      </c>
      <c r="H3378" s="25" t="s">
        <v>56</v>
      </c>
      <c r="I3378" s="25" t="s">
        <v>56</v>
      </c>
      <c r="J3378" s="25" t="s">
        <v>576</v>
      </c>
      <c r="K3378" s="25" t="s">
        <v>65</v>
      </c>
      <c r="L3378" s="25" t="s">
        <v>611</v>
      </c>
      <c r="M3378" s="25" t="s">
        <v>574</v>
      </c>
      <c r="N3378" s="26">
        <v>47954.35</v>
      </c>
      <c r="O3378" s="26">
        <v>41282.870000000003</v>
      </c>
      <c r="P3378" s="27">
        <v>-6671.4799999999959</v>
      </c>
      <c r="Q3378" s="28">
        <v>-0.13912147698801039</v>
      </c>
      <c r="R3378" s="29">
        <v>15657.76</v>
      </c>
      <c r="S3378" s="29">
        <v>17256.68</v>
      </c>
      <c r="T3378" s="30">
        <v>1598.92</v>
      </c>
      <c r="U3378" s="31">
        <v>0.10211677787882814</v>
      </c>
      <c r="V3378" s="26">
        <v>4555.24</v>
      </c>
      <c r="W3378" s="26">
        <v>4623.2299999999996</v>
      </c>
      <c r="X3378" s="27">
        <v>67.989999999999782</v>
      </c>
      <c r="Y3378" s="28">
        <v>1.4925668021882443E-2</v>
      </c>
      <c r="Z3378" s="29">
        <v>1756.55</v>
      </c>
      <c r="AA3378" s="29">
        <v>4820</v>
      </c>
      <c r="AB3378" s="30">
        <v>3063.45</v>
      </c>
      <c r="AC3378" s="32">
        <v>1.7440152571802681</v>
      </c>
      <c r="AD3378" s="26">
        <v>25984.799999999999</v>
      </c>
      <c r="AE3378" s="26">
        <v>14582.96</v>
      </c>
      <c r="AF3378" s="27">
        <v>-11401.84</v>
      </c>
      <c r="AG3378" s="33">
        <v>-0.43878883039315292</v>
      </c>
      <c r="AH3378" s="34">
        <v>161.58000000000001</v>
      </c>
      <c r="AI3378" s="34">
        <v>176</v>
      </c>
      <c r="AJ3378" s="34">
        <v>14.419999999999987</v>
      </c>
      <c r="AK3378" s="32">
        <v>8.9243718281965506E-2</v>
      </c>
      <c r="AL3378" s="35">
        <v>44417.041666666664</v>
      </c>
      <c r="AM3378" s="16"/>
    </row>
    <row r="3379" spans="1:39" ht="49.5" hidden="1" x14ac:dyDescent="0.25">
      <c r="A3379" s="25" t="s">
        <v>571</v>
      </c>
      <c r="B3379" s="25" t="s">
        <v>1136</v>
      </c>
      <c r="C3379" s="39">
        <v>638685</v>
      </c>
      <c r="D3379" s="25" t="s">
        <v>3525</v>
      </c>
      <c r="E3379" s="25" t="s">
        <v>53</v>
      </c>
      <c r="F3379" s="25" t="s">
        <v>54</v>
      </c>
      <c r="G3379" s="25" t="s">
        <v>90</v>
      </c>
      <c r="H3379" s="25" t="s">
        <v>112</v>
      </c>
      <c r="I3379" s="25" t="s">
        <v>56</v>
      </c>
      <c r="J3379" s="25" t="s">
        <v>70</v>
      </c>
      <c r="K3379" s="25" t="s">
        <v>65</v>
      </c>
      <c r="L3379" s="25" t="s">
        <v>71</v>
      </c>
      <c r="M3379" s="25" t="s">
        <v>582</v>
      </c>
      <c r="N3379" s="26">
        <v>71718.8</v>
      </c>
      <c r="O3379" s="26">
        <v>84264.99</v>
      </c>
      <c r="P3379" s="27">
        <v>12546.190000000002</v>
      </c>
      <c r="Q3379" s="28">
        <v>0.17493586061116473</v>
      </c>
      <c r="R3379" s="29">
        <v>22274.95</v>
      </c>
      <c r="S3379" s="29">
        <v>31998.43</v>
      </c>
      <c r="T3379" s="30">
        <v>9723.48</v>
      </c>
      <c r="U3379" s="31">
        <v>0.43652084516463557</v>
      </c>
      <c r="V3379" s="26">
        <v>30644.39</v>
      </c>
      <c r="W3379" s="26">
        <v>22332.46</v>
      </c>
      <c r="X3379" s="27">
        <v>-8311.93</v>
      </c>
      <c r="Y3379" s="28">
        <v>-0.2712382266378936</v>
      </c>
      <c r="Z3379" s="29">
        <v>3653.46</v>
      </c>
      <c r="AA3379" s="29">
        <v>7307</v>
      </c>
      <c r="AB3379" s="30">
        <v>3653.54</v>
      </c>
      <c r="AC3379" s="32">
        <v>1.0000218970510146</v>
      </c>
      <c r="AD3379" s="26">
        <v>15146</v>
      </c>
      <c r="AE3379" s="26">
        <v>22627.1</v>
      </c>
      <c r="AF3379" s="27">
        <v>7481.0999999999985</v>
      </c>
      <c r="AG3379" s="33">
        <v>0.49393239139046602</v>
      </c>
      <c r="AH3379" s="34">
        <v>145.65</v>
      </c>
      <c r="AI3379" s="34">
        <v>324</v>
      </c>
      <c r="AJ3379" s="34">
        <v>178.35</v>
      </c>
      <c r="AK3379" s="32">
        <v>1.2245108135942326</v>
      </c>
      <c r="AL3379" s="35">
        <v>44686</v>
      </c>
      <c r="AM3379" s="16"/>
    </row>
    <row r="3380" spans="1:39" ht="57.75" hidden="1" x14ac:dyDescent="0.25">
      <c r="A3380" s="25" t="s">
        <v>571</v>
      </c>
      <c r="B3380" s="25" t="s">
        <v>51</v>
      </c>
      <c r="C3380" s="39">
        <v>638771</v>
      </c>
      <c r="D3380" s="25" t="s">
        <v>739</v>
      </c>
      <c r="E3380" s="25" t="s">
        <v>53</v>
      </c>
      <c r="F3380" s="25" t="s">
        <v>54</v>
      </c>
      <c r="G3380" s="25" t="s">
        <v>83</v>
      </c>
      <c r="H3380" s="25" t="s">
        <v>56</v>
      </c>
      <c r="I3380" s="25" t="s">
        <v>56</v>
      </c>
      <c r="J3380" s="25" t="s">
        <v>586</v>
      </c>
      <c r="K3380" s="25" t="s">
        <v>65</v>
      </c>
      <c r="L3380" s="25" t="s">
        <v>617</v>
      </c>
      <c r="M3380" s="25" t="s">
        <v>582</v>
      </c>
      <c r="N3380" s="26">
        <v>168852.12</v>
      </c>
      <c r="O3380" s="26">
        <v>134859.22</v>
      </c>
      <c r="P3380" s="27">
        <v>-33992.899999999994</v>
      </c>
      <c r="Q3380" s="28">
        <v>-0.20131757895607111</v>
      </c>
      <c r="R3380" s="29">
        <v>28242.63</v>
      </c>
      <c r="S3380" s="29">
        <v>33966.629999999997</v>
      </c>
      <c r="T3380" s="30">
        <v>5723.9999999999964</v>
      </c>
      <c r="U3380" s="31">
        <v>0.20267234319183433</v>
      </c>
      <c r="V3380" s="26">
        <v>106882.95</v>
      </c>
      <c r="W3380" s="26">
        <v>59665.599999999999</v>
      </c>
      <c r="X3380" s="27">
        <v>-47217.35</v>
      </c>
      <c r="Y3380" s="28">
        <v>-0.44176690482438968</v>
      </c>
      <c r="Z3380" s="29">
        <v>3384.62</v>
      </c>
      <c r="AA3380" s="29">
        <v>1530</v>
      </c>
      <c r="AB3380" s="30">
        <v>-1854.62</v>
      </c>
      <c r="AC3380" s="32">
        <v>-0.54795516187932469</v>
      </c>
      <c r="AD3380" s="26">
        <v>35341.919999999998</v>
      </c>
      <c r="AE3380" s="26">
        <v>39696.99</v>
      </c>
      <c r="AF3380" s="27">
        <v>4355.07</v>
      </c>
      <c r="AG3380" s="33">
        <v>0.12322675168751443</v>
      </c>
      <c r="AH3380" s="34">
        <v>176.87</v>
      </c>
      <c r="AI3380" s="34">
        <v>273</v>
      </c>
      <c r="AJ3380" s="34">
        <v>96.13</v>
      </c>
      <c r="AK3380" s="32">
        <v>0.54350653021993556</v>
      </c>
      <c r="AL3380" s="35">
        <v>44538.041666666664</v>
      </c>
      <c r="AM3380" s="16"/>
    </row>
    <row r="3381" spans="1:39" ht="57.75" hidden="1" x14ac:dyDescent="0.25">
      <c r="A3381" s="25" t="s">
        <v>571</v>
      </c>
      <c r="B3381" s="25" t="s">
        <v>1136</v>
      </c>
      <c r="C3381" s="39">
        <v>638791</v>
      </c>
      <c r="D3381" s="25" t="s">
        <v>3423</v>
      </c>
      <c r="E3381" s="25" t="s">
        <v>62</v>
      </c>
      <c r="F3381" s="25" t="s">
        <v>248</v>
      </c>
      <c r="G3381" s="17"/>
      <c r="H3381" s="17"/>
      <c r="I3381" s="17"/>
      <c r="J3381" s="25" t="s">
        <v>3564</v>
      </c>
      <c r="K3381" s="25" t="s">
        <v>65</v>
      </c>
      <c r="L3381" s="25" t="s">
        <v>600</v>
      </c>
      <c r="M3381" s="25" t="s">
        <v>582</v>
      </c>
      <c r="N3381" s="26">
        <v>138619.51999999999</v>
      </c>
      <c r="O3381" s="26">
        <v>121690.35</v>
      </c>
      <c r="P3381" s="27">
        <v>-16929.169999999984</v>
      </c>
      <c r="Q3381" s="28">
        <v>-0.12212688371738688</v>
      </c>
      <c r="R3381" s="29">
        <v>20739.310000000001</v>
      </c>
      <c r="S3381" s="29">
        <v>12237.59</v>
      </c>
      <c r="T3381" s="30">
        <v>-8501.7200000000012</v>
      </c>
      <c r="U3381" s="31">
        <v>-0.4099326351744586</v>
      </c>
      <c r="V3381" s="26">
        <v>947.23</v>
      </c>
      <c r="W3381" s="26">
        <v>0</v>
      </c>
      <c r="X3381" s="27">
        <v>-947.23</v>
      </c>
      <c r="Y3381" s="28">
        <v>-1</v>
      </c>
      <c r="Z3381" s="29">
        <v>816.98</v>
      </c>
      <c r="AA3381" s="29">
        <v>646</v>
      </c>
      <c r="AB3381" s="30">
        <v>-170.98000000000002</v>
      </c>
      <c r="AC3381" s="32">
        <v>-0.20928296898332888</v>
      </c>
      <c r="AD3381" s="26">
        <v>116116</v>
      </c>
      <c r="AE3381" s="26">
        <v>0</v>
      </c>
      <c r="AF3381" s="27">
        <v>-116116</v>
      </c>
      <c r="AG3381" s="33">
        <v>-1</v>
      </c>
      <c r="AH3381" s="34">
        <v>84.1</v>
      </c>
      <c r="AI3381" s="34">
        <v>70</v>
      </c>
      <c r="AJ3381" s="34">
        <v>-14.099999999999994</v>
      </c>
      <c r="AK3381" s="32">
        <v>-0.16765755053507722</v>
      </c>
      <c r="AL3381" s="35">
        <v>44686</v>
      </c>
      <c r="AM3381" s="16"/>
    </row>
    <row r="3382" spans="1:39" ht="57.75" hidden="1" x14ac:dyDescent="0.25">
      <c r="A3382" s="25" t="s">
        <v>571</v>
      </c>
      <c r="B3382" s="25" t="s">
        <v>51</v>
      </c>
      <c r="C3382" s="39">
        <v>638819</v>
      </c>
      <c r="D3382" s="25" t="s">
        <v>575</v>
      </c>
      <c r="E3382" s="25" t="s">
        <v>53</v>
      </c>
      <c r="F3382" s="25" t="s">
        <v>54</v>
      </c>
      <c r="G3382" s="25" t="s">
        <v>75</v>
      </c>
      <c r="H3382" s="25" t="s">
        <v>56</v>
      </c>
      <c r="I3382" s="25" t="s">
        <v>56</v>
      </c>
      <c r="J3382" s="25" t="s">
        <v>576</v>
      </c>
      <c r="K3382" s="25" t="s">
        <v>58</v>
      </c>
      <c r="L3382" s="25" t="s">
        <v>577</v>
      </c>
      <c r="M3382" s="25" t="s">
        <v>578</v>
      </c>
      <c r="N3382" s="26">
        <v>214346.57</v>
      </c>
      <c r="O3382" s="26">
        <v>176284.9</v>
      </c>
      <c r="P3382" s="27">
        <v>-38061.670000000013</v>
      </c>
      <c r="Q3382" s="28">
        <v>-0.17757069777230403</v>
      </c>
      <c r="R3382" s="29">
        <v>46553.97</v>
      </c>
      <c r="S3382" s="29">
        <v>17486.79</v>
      </c>
      <c r="T3382" s="30">
        <v>-29067.18</v>
      </c>
      <c r="U3382" s="31">
        <v>-0.62437596621727431</v>
      </c>
      <c r="V3382" s="26">
        <v>68764.289999999994</v>
      </c>
      <c r="W3382" s="26">
        <v>75232.31</v>
      </c>
      <c r="X3382" s="27">
        <v>6468.0200000000041</v>
      </c>
      <c r="Y3382" s="28">
        <v>9.4060739956742148E-2</v>
      </c>
      <c r="Z3382" s="29">
        <v>8589.11</v>
      </c>
      <c r="AA3382" s="29">
        <v>354.84</v>
      </c>
      <c r="AB3382" s="30">
        <v>-8234.27</v>
      </c>
      <c r="AC3382" s="32">
        <v>-0.95868722137683648</v>
      </c>
      <c r="AD3382" s="26">
        <v>90439.2</v>
      </c>
      <c r="AE3382" s="26">
        <v>83210.960000000006</v>
      </c>
      <c r="AF3382" s="27">
        <v>-7228.2399999999907</v>
      </c>
      <c r="AG3382" s="33">
        <v>-7.9923749878371225E-2</v>
      </c>
      <c r="AH3382" s="34">
        <v>408.59</v>
      </c>
      <c r="AI3382" s="34">
        <v>16</v>
      </c>
      <c r="AJ3382" s="34">
        <v>-392.59</v>
      </c>
      <c r="AK3382" s="32">
        <v>-0.96084094079639737</v>
      </c>
      <c r="AL3382" s="35">
        <v>44370.041666666664</v>
      </c>
      <c r="AM3382" s="16"/>
    </row>
    <row r="3383" spans="1:39" ht="66" hidden="1" x14ac:dyDescent="0.25">
      <c r="A3383" s="25" t="s">
        <v>571</v>
      </c>
      <c r="B3383" s="25" t="s">
        <v>1136</v>
      </c>
      <c r="C3383" s="39">
        <v>638820</v>
      </c>
      <c r="D3383" s="25" t="s">
        <v>4920</v>
      </c>
      <c r="E3383" s="25" t="s">
        <v>53</v>
      </c>
      <c r="F3383" s="25" t="s">
        <v>54</v>
      </c>
      <c r="G3383" s="25" t="s">
        <v>79</v>
      </c>
      <c r="H3383" s="25" t="s">
        <v>56</v>
      </c>
      <c r="I3383" s="25" t="s">
        <v>56</v>
      </c>
      <c r="J3383" s="25" t="s">
        <v>576</v>
      </c>
      <c r="K3383" s="25" t="s">
        <v>58</v>
      </c>
      <c r="L3383" s="25" t="s">
        <v>577</v>
      </c>
      <c r="M3383" s="25" t="s">
        <v>582</v>
      </c>
      <c r="N3383" s="26">
        <v>200919.14</v>
      </c>
      <c r="O3383" s="26">
        <v>215630.2</v>
      </c>
      <c r="P3383" s="27">
        <v>14711.059999999998</v>
      </c>
      <c r="Q3383" s="28">
        <v>7.3218808322591852E-2</v>
      </c>
      <c r="R3383" s="29">
        <v>47579.040000000001</v>
      </c>
      <c r="S3383" s="29">
        <v>38931.370000000003</v>
      </c>
      <c r="T3383" s="30">
        <v>-8647.6699999999983</v>
      </c>
      <c r="U3383" s="31">
        <v>-0.18175377224929293</v>
      </c>
      <c r="V3383" s="26">
        <v>70887.22</v>
      </c>
      <c r="W3383" s="26">
        <v>77884.62</v>
      </c>
      <c r="X3383" s="27">
        <v>6997.3999999999942</v>
      </c>
      <c r="Y3383" s="28">
        <v>9.8711728291785095E-2</v>
      </c>
      <c r="Z3383" s="29">
        <v>9300.16</v>
      </c>
      <c r="AA3383" s="29">
        <v>6437.74</v>
      </c>
      <c r="AB3383" s="30">
        <v>-2862.42</v>
      </c>
      <c r="AC3383" s="32">
        <v>-0.30778180160341329</v>
      </c>
      <c r="AD3383" s="26">
        <v>73152.72</v>
      </c>
      <c r="AE3383" s="26">
        <v>92376.47</v>
      </c>
      <c r="AF3383" s="27">
        <v>19223.75</v>
      </c>
      <c r="AG3383" s="33">
        <v>0.2627892715404157</v>
      </c>
      <c r="AH3383" s="34">
        <v>304.69</v>
      </c>
      <c r="AI3383" s="34">
        <v>210.5</v>
      </c>
      <c r="AJ3383" s="34">
        <v>-94.19</v>
      </c>
      <c r="AK3383" s="32">
        <v>-0.30913387377334339</v>
      </c>
      <c r="AL3383" s="35">
        <v>44725.041666666664</v>
      </c>
      <c r="AM3383" s="16"/>
    </row>
    <row r="3384" spans="1:39" ht="41.25" hidden="1" x14ac:dyDescent="0.25">
      <c r="A3384" s="25" t="s">
        <v>571</v>
      </c>
      <c r="B3384" s="25" t="s">
        <v>51</v>
      </c>
      <c r="C3384" s="39">
        <v>638822</v>
      </c>
      <c r="D3384" s="25" t="s">
        <v>624</v>
      </c>
      <c r="E3384" s="25" t="s">
        <v>53</v>
      </c>
      <c r="F3384" s="25" t="s">
        <v>54</v>
      </c>
      <c r="G3384" s="25" t="s">
        <v>79</v>
      </c>
      <c r="H3384" s="25" t="s">
        <v>56</v>
      </c>
      <c r="I3384" s="25" t="s">
        <v>56</v>
      </c>
      <c r="J3384" s="25" t="s">
        <v>85</v>
      </c>
      <c r="K3384" s="25" t="s">
        <v>65</v>
      </c>
      <c r="L3384" s="25" t="s">
        <v>625</v>
      </c>
      <c r="M3384" s="25" t="s">
        <v>582</v>
      </c>
      <c r="N3384" s="26">
        <v>64315.98</v>
      </c>
      <c r="O3384" s="26">
        <v>62176.53</v>
      </c>
      <c r="P3384" s="27">
        <v>-2139.4500000000044</v>
      </c>
      <c r="Q3384" s="28">
        <v>-3.3264672325602505E-2</v>
      </c>
      <c r="R3384" s="29">
        <v>14367.86</v>
      </c>
      <c r="S3384" s="29">
        <v>12183.09</v>
      </c>
      <c r="T3384" s="30">
        <v>-2184.7700000000004</v>
      </c>
      <c r="U3384" s="31">
        <v>-0.15205952730608457</v>
      </c>
      <c r="V3384" s="26">
        <v>2230.85</v>
      </c>
      <c r="W3384" s="26">
        <v>2841.82</v>
      </c>
      <c r="X3384" s="27">
        <v>610.97000000000025</v>
      </c>
      <c r="Y3384" s="28">
        <v>0.27387318735011329</v>
      </c>
      <c r="Z3384" s="29">
        <v>1278.3499999999999</v>
      </c>
      <c r="AA3384" s="29">
        <v>400</v>
      </c>
      <c r="AB3384" s="30">
        <v>-878.34999999999991</v>
      </c>
      <c r="AC3384" s="32">
        <v>-0.68709664802284187</v>
      </c>
      <c r="AD3384" s="26">
        <v>46438.92</v>
      </c>
      <c r="AE3384" s="26">
        <v>45688</v>
      </c>
      <c r="AF3384" s="27">
        <v>-750.91999999999825</v>
      </c>
      <c r="AG3384" s="33">
        <v>-1.617005735706167E-2</v>
      </c>
      <c r="AH3384" s="34">
        <v>62.490000000000009</v>
      </c>
      <c r="AI3384" s="34">
        <v>27.75</v>
      </c>
      <c r="AJ3384" s="34">
        <v>-34.740000000000009</v>
      </c>
      <c r="AK3384" s="32">
        <v>-0.55592894863178111</v>
      </c>
      <c r="AL3384" s="35">
        <v>44538.041666666664</v>
      </c>
      <c r="AM3384" s="16"/>
    </row>
    <row r="3385" spans="1:39" ht="82.5" hidden="1" x14ac:dyDescent="0.25">
      <c r="A3385" s="25" t="s">
        <v>571</v>
      </c>
      <c r="B3385" s="25" t="s">
        <v>51</v>
      </c>
      <c r="C3385" s="39">
        <v>638855</v>
      </c>
      <c r="D3385" s="25" t="s">
        <v>598</v>
      </c>
      <c r="E3385" s="25" t="s">
        <v>53</v>
      </c>
      <c r="F3385" s="25" t="s">
        <v>54</v>
      </c>
      <c r="G3385" s="25" t="s">
        <v>79</v>
      </c>
      <c r="H3385" s="25" t="s">
        <v>56</v>
      </c>
      <c r="I3385" s="25" t="s">
        <v>56</v>
      </c>
      <c r="J3385" s="25" t="s">
        <v>85</v>
      </c>
      <c r="K3385" s="25" t="s">
        <v>65</v>
      </c>
      <c r="L3385" s="25" t="s">
        <v>573</v>
      </c>
      <c r="M3385" s="25" t="s">
        <v>582</v>
      </c>
      <c r="N3385" s="26">
        <v>517277.06</v>
      </c>
      <c r="O3385" s="26">
        <v>512182.97</v>
      </c>
      <c r="P3385" s="27">
        <v>-5094.0900000000256</v>
      </c>
      <c r="Q3385" s="28">
        <v>-9.8478946659649388E-3</v>
      </c>
      <c r="R3385" s="29">
        <v>26216.46</v>
      </c>
      <c r="S3385" s="29">
        <v>58166.86</v>
      </c>
      <c r="T3385" s="30">
        <v>31950.400000000001</v>
      </c>
      <c r="U3385" s="31">
        <v>1.2187152651425861</v>
      </c>
      <c r="V3385" s="26">
        <v>2221.17</v>
      </c>
      <c r="W3385" s="26">
        <v>2042.49</v>
      </c>
      <c r="X3385" s="27">
        <v>-178.68000000000006</v>
      </c>
      <c r="Y3385" s="28">
        <v>-8.0444090276746066E-2</v>
      </c>
      <c r="Z3385" s="29">
        <v>1268.03</v>
      </c>
      <c r="AA3385" s="29">
        <v>2907</v>
      </c>
      <c r="AB3385" s="30">
        <v>1638.97</v>
      </c>
      <c r="AC3385" s="32">
        <v>1.292532511060464</v>
      </c>
      <c r="AD3385" s="26">
        <v>487571.4</v>
      </c>
      <c r="AE3385" s="26">
        <v>448002.65</v>
      </c>
      <c r="AF3385" s="27">
        <v>-39568.75</v>
      </c>
      <c r="AG3385" s="33">
        <v>-8.1154780612644625E-2</v>
      </c>
      <c r="AH3385" s="34">
        <v>145.32</v>
      </c>
      <c r="AI3385" s="34">
        <v>134.5</v>
      </c>
      <c r="AJ3385" s="34">
        <v>-10.819999999999993</v>
      </c>
      <c r="AK3385" s="32">
        <v>-7.4456372144233368E-2</v>
      </c>
      <c r="AL3385" s="35">
        <v>44398.041666666664</v>
      </c>
      <c r="AM3385" s="16"/>
    </row>
    <row r="3386" spans="1:39" ht="57.75" hidden="1" x14ac:dyDescent="0.25">
      <c r="A3386" s="25" t="s">
        <v>571</v>
      </c>
      <c r="B3386" s="25" t="s">
        <v>51</v>
      </c>
      <c r="C3386" s="39">
        <v>638878</v>
      </c>
      <c r="D3386" s="25" t="s">
        <v>599</v>
      </c>
      <c r="E3386" s="25" t="s">
        <v>53</v>
      </c>
      <c r="F3386" s="25" t="s">
        <v>54</v>
      </c>
      <c r="G3386" s="25" t="s">
        <v>74</v>
      </c>
      <c r="H3386" s="25" t="s">
        <v>56</v>
      </c>
      <c r="I3386" s="25" t="s">
        <v>56</v>
      </c>
      <c r="J3386" s="25" t="s">
        <v>85</v>
      </c>
      <c r="K3386" s="25" t="s">
        <v>65</v>
      </c>
      <c r="L3386" s="25" t="s">
        <v>600</v>
      </c>
      <c r="M3386" s="25" t="s">
        <v>582</v>
      </c>
      <c r="N3386" s="26">
        <v>56643.56</v>
      </c>
      <c r="O3386" s="26">
        <v>44539.29</v>
      </c>
      <c r="P3386" s="27">
        <v>-12104.269999999997</v>
      </c>
      <c r="Q3386" s="28">
        <v>-0.21369190072092922</v>
      </c>
      <c r="R3386" s="29">
        <v>12427.44</v>
      </c>
      <c r="S3386" s="29">
        <v>6461.13</v>
      </c>
      <c r="T3386" s="30">
        <v>-5966.31</v>
      </c>
      <c r="U3386" s="31">
        <v>-0.48009163592823623</v>
      </c>
      <c r="V3386" s="26">
        <v>2389.06</v>
      </c>
      <c r="W3386" s="26">
        <v>0</v>
      </c>
      <c r="X3386" s="27">
        <v>-2389.06</v>
      </c>
      <c r="Y3386" s="28">
        <v>-1</v>
      </c>
      <c r="Z3386" s="29">
        <v>1871.38</v>
      </c>
      <c r="AA3386" s="29">
        <v>480</v>
      </c>
      <c r="AB3386" s="30">
        <v>-1391.38</v>
      </c>
      <c r="AC3386" s="32">
        <v>-0.74350479325417607</v>
      </c>
      <c r="AD3386" s="26">
        <v>39955.68</v>
      </c>
      <c r="AE3386" s="26">
        <v>3900</v>
      </c>
      <c r="AF3386" s="27">
        <v>-36055.68</v>
      </c>
      <c r="AG3386" s="33">
        <v>-0.90239185016998835</v>
      </c>
      <c r="AH3386" s="34">
        <v>96.02</v>
      </c>
      <c r="AI3386" s="34">
        <v>35</v>
      </c>
      <c r="AJ3386" s="34">
        <v>-61.019999999999996</v>
      </c>
      <c r="AK3386" s="32">
        <v>-0.63549260570714428</v>
      </c>
      <c r="AL3386" s="35">
        <v>44370.041666666664</v>
      </c>
      <c r="AM3386" s="16"/>
    </row>
    <row r="3387" spans="1:39" ht="49.5" hidden="1" x14ac:dyDescent="0.25">
      <c r="A3387" s="25" t="s">
        <v>571</v>
      </c>
      <c r="B3387" s="25" t="s">
        <v>51</v>
      </c>
      <c r="C3387" s="39">
        <v>638938</v>
      </c>
      <c r="D3387" s="25" t="s">
        <v>745</v>
      </c>
      <c r="E3387" s="25" t="s">
        <v>53</v>
      </c>
      <c r="F3387" s="25" t="s">
        <v>54</v>
      </c>
      <c r="G3387" s="25" t="s">
        <v>75</v>
      </c>
      <c r="H3387" s="25" t="s">
        <v>56</v>
      </c>
      <c r="I3387" s="25" t="s">
        <v>56</v>
      </c>
      <c r="J3387" s="25" t="s">
        <v>85</v>
      </c>
      <c r="K3387" s="25" t="s">
        <v>65</v>
      </c>
      <c r="L3387" s="25" t="s">
        <v>600</v>
      </c>
      <c r="M3387" s="25" t="s">
        <v>574</v>
      </c>
      <c r="N3387" s="26">
        <v>25841.07</v>
      </c>
      <c r="O3387" s="26">
        <v>10124.790000000001</v>
      </c>
      <c r="P3387" s="27">
        <v>-15716.279999999999</v>
      </c>
      <c r="Q3387" s="28">
        <v>-0.60818998594098461</v>
      </c>
      <c r="R3387" s="29">
        <v>13950.03</v>
      </c>
      <c r="S3387" s="29">
        <v>2584.5300000000002</v>
      </c>
      <c r="T3387" s="30">
        <v>-11365.5</v>
      </c>
      <c r="U3387" s="31">
        <v>-0.81472943068939629</v>
      </c>
      <c r="V3387" s="26">
        <v>4321.99</v>
      </c>
      <c r="W3387" s="26">
        <v>1611.49</v>
      </c>
      <c r="X3387" s="27">
        <v>-2710.5</v>
      </c>
      <c r="Y3387" s="28">
        <v>-0.62714166390944914</v>
      </c>
      <c r="Z3387" s="29">
        <v>2277.0500000000002</v>
      </c>
      <c r="AA3387" s="29">
        <v>810.63</v>
      </c>
      <c r="AB3387" s="30">
        <v>-1466.42</v>
      </c>
      <c r="AC3387" s="32">
        <v>-0.64399991216705821</v>
      </c>
      <c r="AD3387" s="26">
        <v>5292</v>
      </c>
      <c r="AE3387" s="26">
        <v>5118.1400000000003</v>
      </c>
      <c r="AF3387" s="27">
        <v>-173.85999999999967</v>
      </c>
      <c r="AG3387" s="33">
        <v>-3.2853363567649223E-2</v>
      </c>
      <c r="AH3387" s="34">
        <v>85</v>
      </c>
      <c r="AI3387" s="34">
        <v>27</v>
      </c>
      <c r="AJ3387" s="34">
        <v>-58</v>
      </c>
      <c r="AK3387" s="32">
        <v>-0.68235294117647061</v>
      </c>
      <c r="AL3387" s="35">
        <v>44391.041666666664</v>
      </c>
      <c r="AM3387" s="16"/>
    </row>
    <row r="3388" spans="1:39" ht="57.75" hidden="1" x14ac:dyDescent="0.25">
      <c r="A3388" s="25" t="s">
        <v>571</v>
      </c>
      <c r="B3388" s="25" t="s">
        <v>51</v>
      </c>
      <c r="C3388" s="39">
        <v>638955</v>
      </c>
      <c r="D3388" s="25" t="s">
        <v>748</v>
      </c>
      <c r="E3388" s="25" t="s">
        <v>53</v>
      </c>
      <c r="F3388" s="25" t="s">
        <v>54</v>
      </c>
      <c r="G3388" s="25" t="s">
        <v>69</v>
      </c>
      <c r="H3388" s="25" t="s">
        <v>56</v>
      </c>
      <c r="I3388" s="25" t="s">
        <v>56</v>
      </c>
      <c r="J3388" s="25" t="s">
        <v>1881</v>
      </c>
      <c r="K3388" s="25" t="s">
        <v>65</v>
      </c>
      <c r="L3388" s="25" t="s">
        <v>587</v>
      </c>
      <c r="M3388" s="25" t="s">
        <v>582</v>
      </c>
      <c r="N3388" s="26">
        <v>64324.65</v>
      </c>
      <c r="O3388" s="26">
        <v>70946.3</v>
      </c>
      <c r="P3388" s="27">
        <v>6621.6500000000015</v>
      </c>
      <c r="Q3388" s="28">
        <v>0.10294109645369234</v>
      </c>
      <c r="R3388" s="29">
        <v>22458.02</v>
      </c>
      <c r="S3388" s="29">
        <v>20805.580000000002</v>
      </c>
      <c r="T3388" s="30">
        <v>-1652.4399999999987</v>
      </c>
      <c r="U3388" s="31">
        <v>-7.3579059952747328E-2</v>
      </c>
      <c r="V3388" s="26">
        <v>27224.53</v>
      </c>
      <c r="W3388" s="26">
        <v>16877.439999999999</v>
      </c>
      <c r="X3388" s="27">
        <v>-10347.09</v>
      </c>
      <c r="Y3388" s="28">
        <v>-0.38006496347228036</v>
      </c>
      <c r="Z3388" s="29">
        <v>2191.2600000000002</v>
      </c>
      <c r="AA3388" s="29">
        <v>2470</v>
      </c>
      <c r="AB3388" s="30">
        <v>278.73999999999978</v>
      </c>
      <c r="AC3388" s="32">
        <v>0.12720535217180973</v>
      </c>
      <c r="AD3388" s="26">
        <v>34800.839999999997</v>
      </c>
      <c r="AE3388" s="26">
        <v>30793.279999999999</v>
      </c>
      <c r="AF3388" s="27">
        <v>-4007.5599999999977</v>
      </c>
      <c r="AG3388" s="33">
        <v>-0.11515699046344853</v>
      </c>
      <c r="AH3388" s="34">
        <v>149.94</v>
      </c>
      <c r="AI3388" s="34">
        <v>150</v>
      </c>
      <c r="AJ3388" s="34">
        <v>6.0000000000002274E-2</v>
      </c>
      <c r="AK3388" s="32">
        <v>4.001600640256254E-4</v>
      </c>
      <c r="AL3388" s="35">
        <v>44538.041666666664</v>
      </c>
      <c r="AM3388" s="16"/>
    </row>
    <row r="3389" spans="1:39" ht="33" hidden="1" x14ac:dyDescent="0.25">
      <c r="A3389" s="25" t="s">
        <v>571</v>
      </c>
      <c r="B3389" s="25" t="s">
        <v>51</v>
      </c>
      <c r="C3389" s="39">
        <v>638965</v>
      </c>
      <c r="D3389" s="25" t="s">
        <v>755</v>
      </c>
      <c r="E3389" s="25" t="s">
        <v>53</v>
      </c>
      <c r="F3389" s="25" t="s">
        <v>54</v>
      </c>
      <c r="G3389" s="25" t="s">
        <v>79</v>
      </c>
      <c r="H3389" s="17"/>
      <c r="I3389" s="17"/>
      <c r="J3389" s="25" t="s">
        <v>586</v>
      </c>
      <c r="K3389" s="25" t="s">
        <v>65</v>
      </c>
      <c r="L3389" s="25" t="s">
        <v>589</v>
      </c>
      <c r="M3389" s="25" t="s">
        <v>582</v>
      </c>
      <c r="N3389" s="26">
        <v>55461.8</v>
      </c>
      <c r="O3389" s="26">
        <v>59957.69</v>
      </c>
      <c r="P3389" s="27">
        <v>4495.8899999999994</v>
      </c>
      <c r="Q3389" s="28">
        <v>8.1062821617762126E-2</v>
      </c>
      <c r="R3389" s="29">
        <v>17772.36</v>
      </c>
      <c r="S3389" s="29">
        <v>9759.2900000000009</v>
      </c>
      <c r="T3389" s="30">
        <v>-8013.07</v>
      </c>
      <c r="U3389" s="31">
        <v>-0.45087259092208348</v>
      </c>
      <c r="V3389" s="26">
        <v>34500.300000000003</v>
      </c>
      <c r="W3389" s="26">
        <v>23662.13</v>
      </c>
      <c r="X3389" s="27">
        <v>-10838.170000000002</v>
      </c>
      <c r="Y3389" s="28">
        <v>-0.31414712335834766</v>
      </c>
      <c r="Z3389" s="29">
        <v>2178.1999999999998</v>
      </c>
      <c r="AA3389" s="29">
        <v>1308.5</v>
      </c>
      <c r="AB3389" s="30">
        <v>-869.69999999999982</v>
      </c>
      <c r="AC3389" s="32">
        <v>-0.39927463042879435</v>
      </c>
      <c r="AD3389" s="26">
        <v>23360.94</v>
      </c>
      <c r="AE3389" s="26">
        <v>25227.77</v>
      </c>
      <c r="AF3389" s="27">
        <v>1866.8300000000017</v>
      </c>
      <c r="AG3389" s="33">
        <v>7.9912452153038438E-2</v>
      </c>
      <c r="AH3389" s="34">
        <v>115.38</v>
      </c>
      <c r="AI3389" s="34">
        <v>72</v>
      </c>
      <c r="AJ3389" s="34">
        <v>-43.379999999999995</v>
      </c>
      <c r="AK3389" s="32">
        <v>-0.37597503900156004</v>
      </c>
      <c r="AL3389" s="35">
        <v>44425.041666666664</v>
      </c>
      <c r="AM3389" s="16"/>
    </row>
    <row r="3390" spans="1:39" ht="57.75" hidden="1" x14ac:dyDescent="0.25">
      <c r="A3390" s="25" t="s">
        <v>571</v>
      </c>
      <c r="B3390" s="25" t="s">
        <v>51</v>
      </c>
      <c r="C3390" s="39">
        <v>638974</v>
      </c>
      <c r="D3390" s="25" t="s">
        <v>744</v>
      </c>
      <c r="E3390" s="25" t="s">
        <v>53</v>
      </c>
      <c r="F3390" s="25" t="s">
        <v>54</v>
      </c>
      <c r="G3390" s="25" t="s">
        <v>79</v>
      </c>
      <c r="H3390" s="25" t="s">
        <v>56</v>
      </c>
      <c r="I3390" s="25" t="s">
        <v>56</v>
      </c>
      <c r="J3390" s="25" t="s">
        <v>85</v>
      </c>
      <c r="K3390" s="25" t="s">
        <v>65</v>
      </c>
      <c r="L3390" s="25" t="s">
        <v>573</v>
      </c>
      <c r="M3390" s="25" t="s">
        <v>582</v>
      </c>
      <c r="N3390" s="26">
        <v>104712.35</v>
      </c>
      <c r="O3390" s="26">
        <v>99541.43</v>
      </c>
      <c r="P3390" s="27">
        <v>-5170.9200000000128</v>
      </c>
      <c r="Q3390" s="28">
        <v>-4.9382140693051128E-2</v>
      </c>
      <c r="R3390" s="29">
        <v>18050.7</v>
      </c>
      <c r="S3390" s="29">
        <v>17298.03</v>
      </c>
      <c r="T3390" s="30">
        <v>-752.67000000000189</v>
      </c>
      <c r="U3390" s="31">
        <v>-4.1697551895494463E-2</v>
      </c>
      <c r="V3390" s="26">
        <v>824.53</v>
      </c>
      <c r="W3390" s="26">
        <v>2624.99</v>
      </c>
      <c r="X3390" s="27">
        <v>1800.4599999999998</v>
      </c>
      <c r="Y3390" s="28">
        <v>2.1836197591355075</v>
      </c>
      <c r="Z3390" s="29">
        <v>1765.6</v>
      </c>
      <c r="AA3390" s="29">
        <v>1774</v>
      </c>
      <c r="AB3390" s="30">
        <v>8.4000000000000909</v>
      </c>
      <c r="AC3390" s="32">
        <v>4.757589487992802E-3</v>
      </c>
      <c r="AD3390" s="26">
        <v>84071.52</v>
      </c>
      <c r="AE3390" s="26">
        <v>77844.41</v>
      </c>
      <c r="AF3390" s="27">
        <v>-6227.1100000000006</v>
      </c>
      <c r="AG3390" s="33">
        <v>-7.4069197273940096E-2</v>
      </c>
      <c r="AH3390" s="34">
        <v>146.51</v>
      </c>
      <c r="AI3390" s="34">
        <v>93</v>
      </c>
      <c r="AJ3390" s="34">
        <v>-53.509999999999991</v>
      </c>
      <c r="AK3390" s="32">
        <v>-0.36523104224967573</v>
      </c>
      <c r="AL3390" s="35">
        <v>44455.041666666664</v>
      </c>
      <c r="AM3390" s="16"/>
    </row>
    <row r="3391" spans="1:39" ht="49.5" hidden="1" x14ac:dyDescent="0.25">
      <c r="A3391" s="25" t="s">
        <v>571</v>
      </c>
      <c r="B3391" s="25" t="s">
        <v>1136</v>
      </c>
      <c r="C3391" s="39">
        <v>638977</v>
      </c>
      <c r="D3391" s="25" t="s">
        <v>3529</v>
      </c>
      <c r="E3391" s="25" t="s">
        <v>53</v>
      </c>
      <c r="F3391" s="25" t="s">
        <v>54</v>
      </c>
      <c r="G3391" s="25" t="s">
        <v>75</v>
      </c>
      <c r="H3391" s="25" t="s">
        <v>56</v>
      </c>
      <c r="I3391" s="25" t="s">
        <v>56</v>
      </c>
      <c r="J3391" s="25" t="s">
        <v>70</v>
      </c>
      <c r="K3391" s="25" t="s">
        <v>65</v>
      </c>
      <c r="L3391" s="25" t="s">
        <v>71</v>
      </c>
      <c r="M3391" s="25" t="s">
        <v>582</v>
      </c>
      <c r="N3391" s="26">
        <v>24862.48</v>
      </c>
      <c r="O3391" s="26">
        <v>21174.25</v>
      </c>
      <c r="P3391" s="27">
        <v>-3688.2299999999996</v>
      </c>
      <c r="Q3391" s="28">
        <v>-0.14834521737171832</v>
      </c>
      <c r="R3391" s="29">
        <v>15372.15</v>
      </c>
      <c r="S3391" s="29">
        <v>10931.47</v>
      </c>
      <c r="T3391" s="30">
        <v>-4440.68</v>
      </c>
      <c r="U3391" s="31">
        <v>-0.28887826361309255</v>
      </c>
      <c r="V3391" s="26">
        <v>7451.7</v>
      </c>
      <c r="W3391" s="26">
        <v>5979.43</v>
      </c>
      <c r="X3391" s="27">
        <v>-1472.2699999999995</v>
      </c>
      <c r="Y3391" s="28">
        <v>-0.19757504998859315</v>
      </c>
      <c r="Z3391" s="29">
        <v>1592.43</v>
      </c>
      <c r="AA3391" s="29">
        <v>1846</v>
      </c>
      <c r="AB3391" s="30">
        <v>253.56999999999994</v>
      </c>
      <c r="AC3391" s="32">
        <v>0.15923462883768827</v>
      </c>
      <c r="AD3391" s="26">
        <v>2446.1999999999998</v>
      </c>
      <c r="AE3391" s="26">
        <v>2417.35</v>
      </c>
      <c r="AF3391" s="27">
        <v>-28.849999999999909</v>
      </c>
      <c r="AG3391" s="33">
        <v>-1.1793802632654693E-2</v>
      </c>
      <c r="AH3391" s="34">
        <v>86</v>
      </c>
      <c r="AI3391" s="34">
        <v>61.5</v>
      </c>
      <c r="AJ3391" s="34">
        <v>-24.5</v>
      </c>
      <c r="AK3391" s="32">
        <v>-0.28488372093023256</v>
      </c>
      <c r="AL3391" s="35">
        <v>44686</v>
      </c>
      <c r="AM3391" s="16"/>
    </row>
    <row r="3392" spans="1:39" ht="99" hidden="1" x14ac:dyDescent="0.25">
      <c r="A3392" s="25" t="s">
        <v>571</v>
      </c>
      <c r="B3392" s="25" t="s">
        <v>51</v>
      </c>
      <c r="C3392" s="39">
        <v>638987</v>
      </c>
      <c r="D3392" s="25" t="s">
        <v>751</v>
      </c>
      <c r="E3392" s="25" t="s">
        <v>53</v>
      </c>
      <c r="F3392" s="25" t="s">
        <v>54</v>
      </c>
      <c r="G3392" s="25" t="s">
        <v>79</v>
      </c>
      <c r="H3392" s="25" t="s">
        <v>56</v>
      </c>
      <c r="I3392" s="25" t="s">
        <v>56</v>
      </c>
      <c r="J3392" s="25" t="s">
        <v>576</v>
      </c>
      <c r="K3392" s="25" t="s">
        <v>65</v>
      </c>
      <c r="L3392" s="25" t="s">
        <v>611</v>
      </c>
      <c r="M3392" s="25" t="s">
        <v>596</v>
      </c>
      <c r="N3392" s="26">
        <v>442681.41</v>
      </c>
      <c r="O3392" s="26">
        <v>482952.46</v>
      </c>
      <c r="P3392" s="27">
        <v>40271.050000000047</v>
      </c>
      <c r="Q3392" s="28">
        <v>9.0970727684273098E-2</v>
      </c>
      <c r="R3392" s="29">
        <v>30671.74</v>
      </c>
      <c r="S3392" s="29">
        <v>56660.44</v>
      </c>
      <c r="T3392" s="30">
        <v>25988.7</v>
      </c>
      <c r="U3392" s="31">
        <v>0.84731743292033646</v>
      </c>
      <c r="V3392" s="26">
        <v>85965.1</v>
      </c>
      <c r="W3392" s="26">
        <v>99030.3</v>
      </c>
      <c r="X3392" s="27">
        <v>13065.199999999997</v>
      </c>
      <c r="Y3392" s="28">
        <v>0.15198260689512366</v>
      </c>
      <c r="Z3392" s="29">
        <v>0</v>
      </c>
      <c r="AA3392" s="29">
        <v>0</v>
      </c>
      <c r="AB3392" s="30">
        <v>0</v>
      </c>
      <c r="AC3392" s="19"/>
      <c r="AD3392" s="26">
        <v>326044.57</v>
      </c>
      <c r="AE3392" s="26">
        <v>327261.71999999997</v>
      </c>
      <c r="AF3392" s="27">
        <v>1217.1499999999651</v>
      </c>
      <c r="AG3392" s="33">
        <v>3.7330785787966507E-3</v>
      </c>
      <c r="AH3392" s="34">
        <v>0</v>
      </c>
      <c r="AI3392" s="34">
        <v>22.5</v>
      </c>
      <c r="AJ3392" s="34">
        <v>22.5</v>
      </c>
      <c r="AK3392" s="19"/>
      <c r="AL3392" s="35">
        <v>44526.041666666664</v>
      </c>
      <c r="AM3392" s="16"/>
    </row>
    <row r="3393" spans="1:39" ht="33" hidden="1" x14ac:dyDescent="0.25">
      <c r="A3393" s="25" t="s">
        <v>571</v>
      </c>
      <c r="B3393" s="25" t="s">
        <v>1043</v>
      </c>
      <c r="C3393" s="39">
        <v>639012</v>
      </c>
      <c r="D3393" s="25" t="s">
        <v>3526</v>
      </c>
      <c r="E3393" s="25" t="s">
        <v>53</v>
      </c>
      <c r="F3393" s="25" t="s">
        <v>63</v>
      </c>
      <c r="G3393" s="25" t="s">
        <v>56</v>
      </c>
      <c r="H3393" s="17"/>
      <c r="I3393" s="17"/>
      <c r="J3393" s="25" t="s">
        <v>586</v>
      </c>
      <c r="K3393" s="25" t="s">
        <v>65</v>
      </c>
      <c r="L3393" s="25" t="s">
        <v>1045</v>
      </c>
      <c r="M3393" s="25" t="s">
        <v>177</v>
      </c>
      <c r="N3393" s="26">
        <v>0</v>
      </c>
      <c r="O3393" s="26">
        <v>0</v>
      </c>
      <c r="P3393" s="27">
        <v>0</v>
      </c>
      <c r="Q3393" s="18"/>
      <c r="R3393" s="29">
        <v>0</v>
      </c>
      <c r="S3393" s="29">
        <v>0</v>
      </c>
      <c r="T3393" s="30">
        <v>0</v>
      </c>
      <c r="U3393" s="19"/>
      <c r="V3393" s="26">
        <v>0</v>
      </c>
      <c r="W3393" s="26">
        <v>0</v>
      </c>
      <c r="X3393" s="27">
        <v>0</v>
      </c>
      <c r="Y3393" s="18"/>
      <c r="Z3393" s="29">
        <v>0</v>
      </c>
      <c r="AA3393" s="29">
        <v>0</v>
      </c>
      <c r="AB3393" s="30">
        <v>0</v>
      </c>
      <c r="AC3393" s="19"/>
      <c r="AD3393" s="26">
        <v>0</v>
      </c>
      <c r="AE3393" s="26">
        <v>0</v>
      </c>
      <c r="AF3393" s="27">
        <v>0</v>
      </c>
      <c r="AG3393" s="18"/>
      <c r="AH3393" s="34">
        <v>0</v>
      </c>
      <c r="AI3393" s="34">
        <v>0</v>
      </c>
      <c r="AJ3393" s="34">
        <v>0</v>
      </c>
      <c r="AK3393" s="19"/>
      <c r="AL3393" s="35">
        <v>44544.041666666664</v>
      </c>
      <c r="AM3393" s="16"/>
    </row>
    <row r="3394" spans="1:39" ht="33" hidden="1" x14ac:dyDescent="0.25">
      <c r="A3394" s="25" t="s">
        <v>571</v>
      </c>
      <c r="B3394" s="25" t="s">
        <v>51</v>
      </c>
      <c r="C3394" s="39">
        <v>639057</v>
      </c>
      <c r="D3394" s="25" t="s">
        <v>756</v>
      </c>
      <c r="E3394" s="25" t="s">
        <v>53</v>
      </c>
      <c r="F3394" s="25" t="s">
        <v>63</v>
      </c>
      <c r="G3394" s="25" t="s">
        <v>56</v>
      </c>
      <c r="H3394" s="17"/>
      <c r="I3394" s="17"/>
      <c r="J3394" s="25" t="s">
        <v>145</v>
      </c>
      <c r="K3394" s="25" t="s">
        <v>65</v>
      </c>
      <c r="L3394" s="25" t="s">
        <v>145</v>
      </c>
      <c r="M3394" s="25" t="s">
        <v>177</v>
      </c>
      <c r="N3394" s="26">
        <v>0</v>
      </c>
      <c r="O3394" s="26">
        <v>0</v>
      </c>
      <c r="P3394" s="27">
        <v>0</v>
      </c>
      <c r="Q3394" s="18"/>
      <c r="R3394" s="29">
        <v>0</v>
      </c>
      <c r="S3394" s="29">
        <v>0</v>
      </c>
      <c r="T3394" s="30">
        <v>0</v>
      </c>
      <c r="U3394" s="19"/>
      <c r="V3394" s="26">
        <v>0</v>
      </c>
      <c r="W3394" s="26">
        <v>0</v>
      </c>
      <c r="X3394" s="27">
        <v>0</v>
      </c>
      <c r="Y3394" s="18"/>
      <c r="Z3394" s="29">
        <v>0</v>
      </c>
      <c r="AA3394" s="29">
        <v>0</v>
      </c>
      <c r="AB3394" s="30">
        <v>0</v>
      </c>
      <c r="AC3394" s="19"/>
      <c r="AD3394" s="26">
        <v>0</v>
      </c>
      <c r="AE3394" s="26">
        <v>0</v>
      </c>
      <c r="AF3394" s="27">
        <v>0</v>
      </c>
      <c r="AG3394" s="18"/>
      <c r="AH3394" s="34">
        <v>0</v>
      </c>
      <c r="AI3394" s="34">
        <v>0</v>
      </c>
      <c r="AJ3394" s="34">
        <v>0</v>
      </c>
      <c r="AK3394" s="19"/>
      <c r="AL3394" s="35">
        <v>44456.041666666664</v>
      </c>
      <c r="AM3394" s="16"/>
    </row>
    <row r="3395" spans="1:39" ht="57.75" hidden="1" x14ac:dyDescent="0.25">
      <c r="A3395" s="25" t="s">
        <v>571</v>
      </c>
      <c r="B3395" s="25" t="s">
        <v>51</v>
      </c>
      <c r="C3395" s="39">
        <v>639063</v>
      </c>
      <c r="D3395" s="25" t="s">
        <v>746</v>
      </c>
      <c r="E3395" s="25" t="s">
        <v>53</v>
      </c>
      <c r="F3395" s="25" t="s">
        <v>54</v>
      </c>
      <c r="G3395" s="25" t="s">
        <v>79</v>
      </c>
      <c r="H3395" s="25" t="s">
        <v>56</v>
      </c>
      <c r="I3395" s="25" t="s">
        <v>56</v>
      </c>
      <c r="J3395" s="25" t="s">
        <v>586</v>
      </c>
      <c r="K3395" s="25" t="s">
        <v>65</v>
      </c>
      <c r="L3395" s="25" t="s">
        <v>587</v>
      </c>
      <c r="M3395" s="25" t="s">
        <v>582</v>
      </c>
      <c r="N3395" s="26">
        <v>21004.63</v>
      </c>
      <c r="O3395" s="26">
        <v>19336.740000000002</v>
      </c>
      <c r="P3395" s="27">
        <v>-1667.8899999999994</v>
      </c>
      <c r="Q3395" s="28">
        <v>-7.9405826239262456E-2</v>
      </c>
      <c r="R3395" s="29">
        <v>6661.66</v>
      </c>
      <c r="S3395" s="29">
        <v>5994.46</v>
      </c>
      <c r="T3395" s="30">
        <v>-667.19999999999982</v>
      </c>
      <c r="U3395" s="31">
        <v>-0.10015521656764227</v>
      </c>
      <c r="V3395" s="26">
        <v>200</v>
      </c>
      <c r="W3395" s="26">
        <v>0</v>
      </c>
      <c r="X3395" s="27">
        <v>-200</v>
      </c>
      <c r="Y3395" s="28">
        <v>-1</v>
      </c>
      <c r="Z3395" s="29">
        <v>990.73</v>
      </c>
      <c r="AA3395" s="29">
        <v>1165</v>
      </c>
      <c r="AB3395" s="30">
        <v>174.26999999999998</v>
      </c>
      <c r="AC3395" s="32">
        <v>0.17590059854854498</v>
      </c>
      <c r="AD3395" s="26">
        <v>13152.24</v>
      </c>
      <c r="AE3395" s="26">
        <v>12177.28</v>
      </c>
      <c r="AF3395" s="27">
        <v>-974.95999999999913</v>
      </c>
      <c r="AG3395" s="33">
        <v>-7.4128817600651986E-2</v>
      </c>
      <c r="AH3395" s="34">
        <v>43.24</v>
      </c>
      <c r="AI3395" s="34">
        <v>41</v>
      </c>
      <c r="AJ3395" s="34">
        <v>-2.240000000000002</v>
      </c>
      <c r="AK3395" s="32">
        <v>-5.1803885291396901E-2</v>
      </c>
      <c r="AL3395" s="35">
        <v>44244.041666666664</v>
      </c>
      <c r="AM3395" s="16"/>
    </row>
    <row r="3396" spans="1:39" ht="82.5" hidden="1" x14ac:dyDescent="0.25">
      <c r="A3396" s="25" t="s">
        <v>571</v>
      </c>
      <c r="B3396" s="25" t="s">
        <v>1136</v>
      </c>
      <c r="C3396" s="39">
        <v>639069</v>
      </c>
      <c r="D3396" s="25" t="s">
        <v>5304</v>
      </c>
      <c r="E3396" s="25" t="s">
        <v>171</v>
      </c>
      <c r="F3396" s="25" t="s">
        <v>54</v>
      </c>
      <c r="G3396" s="25" t="s">
        <v>79</v>
      </c>
      <c r="H3396" s="25" t="s">
        <v>56</v>
      </c>
      <c r="I3396" s="25" t="s">
        <v>56</v>
      </c>
      <c r="J3396" s="25" t="s">
        <v>145</v>
      </c>
      <c r="K3396" s="25" t="s">
        <v>65</v>
      </c>
      <c r="L3396" s="25" t="s">
        <v>780</v>
      </c>
      <c r="M3396" s="25" t="s">
        <v>582</v>
      </c>
      <c r="N3396" s="26">
        <v>1636522.4</v>
      </c>
      <c r="O3396" s="26">
        <v>1627415.35</v>
      </c>
      <c r="P3396" s="27">
        <v>-9107.0499999998137</v>
      </c>
      <c r="Q3396" s="28">
        <v>-5.5648795274661775E-3</v>
      </c>
      <c r="R3396" s="29">
        <v>167706.62</v>
      </c>
      <c r="S3396" s="29">
        <v>223364.13</v>
      </c>
      <c r="T3396" s="30">
        <v>55657.510000000009</v>
      </c>
      <c r="U3396" s="31">
        <v>0.33187425755763256</v>
      </c>
      <c r="V3396" s="26">
        <v>973997.56</v>
      </c>
      <c r="W3396" s="26">
        <v>51929.38</v>
      </c>
      <c r="X3396" s="27">
        <v>-922068.18</v>
      </c>
      <c r="Y3396" s="28">
        <v>-0.94668428122140269</v>
      </c>
      <c r="Z3396" s="29">
        <v>8320</v>
      </c>
      <c r="AA3396" s="29">
        <v>9519.5</v>
      </c>
      <c r="AB3396" s="30">
        <v>1199.5</v>
      </c>
      <c r="AC3396" s="32">
        <v>0.14417067307692308</v>
      </c>
      <c r="AD3396" s="26">
        <v>486498.22</v>
      </c>
      <c r="AE3396" s="26">
        <v>1342602.34</v>
      </c>
      <c r="AF3396" s="27">
        <v>856104.12000000011</v>
      </c>
      <c r="AG3396" s="33">
        <v>1.7597271373367001</v>
      </c>
      <c r="AH3396" s="34">
        <v>870</v>
      </c>
      <c r="AI3396" s="34">
        <v>724.5</v>
      </c>
      <c r="AJ3396" s="34">
        <v>-145.5</v>
      </c>
      <c r="AK3396" s="32">
        <v>-0.16724137931034483</v>
      </c>
      <c r="AL3396" s="35">
        <v>44841.041666666664</v>
      </c>
      <c r="AM3396" s="16"/>
    </row>
    <row r="3397" spans="1:39" ht="66" hidden="1" x14ac:dyDescent="0.25">
      <c r="A3397" s="25" t="s">
        <v>571</v>
      </c>
      <c r="B3397" s="25" t="s">
        <v>51</v>
      </c>
      <c r="C3397" s="39">
        <v>639087</v>
      </c>
      <c r="D3397" s="25" t="s">
        <v>743</v>
      </c>
      <c r="E3397" s="25" t="s">
        <v>53</v>
      </c>
      <c r="F3397" s="25" t="s">
        <v>54</v>
      </c>
      <c r="G3397" s="25" t="s">
        <v>83</v>
      </c>
      <c r="H3397" s="25" t="s">
        <v>90</v>
      </c>
      <c r="I3397" s="25" t="s">
        <v>56</v>
      </c>
      <c r="J3397" s="25" t="s">
        <v>576</v>
      </c>
      <c r="K3397" s="25" t="s">
        <v>65</v>
      </c>
      <c r="L3397" s="25" t="s">
        <v>577</v>
      </c>
      <c r="M3397" s="25" t="s">
        <v>605</v>
      </c>
      <c r="N3397" s="26">
        <v>125002.83</v>
      </c>
      <c r="O3397" s="26">
        <v>140643.85</v>
      </c>
      <c r="P3397" s="27">
        <v>15641.020000000004</v>
      </c>
      <c r="Q3397" s="28">
        <v>0.12512532716259306</v>
      </c>
      <c r="R3397" s="29">
        <v>49801.87</v>
      </c>
      <c r="S3397" s="29">
        <v>69546.22</v>
      </c>
      <c r="T3397" s="30">
        <v>19744.349999999999</v>
      </c>
      <c r="U3397" s="31">
        <v>0.39645800448858642</v>
      </c>
      <c r="V3397" s="26">
        <v>26425.88</v>
      </c>
      <c r="W3397" s="26">
        <v>25387.07</v>
      </c>
      <c r="X3397" s="27">
        <v>-1038.8100000000013</v>
      </c>
      <c r="Y3397" s="28">
        <v>-3.9310327603092166E-2</v>
      </c>
      <c r="Z3397" s="29">
        <v>11226.72</v>
      </c>
      <c r="AA3397" s="29">
        <v>22854</v>
      </c>
      <c r="AB3397" s="30">
        <v>11627.28</v>
      </c>
      <c r="AC3397" s="32">
        <v>1.0356791654196418</v>
      </c>
      <c r="AD3397" s="26">
        <v>37548.36</v>
      </c>
      <c r="AE3397" s="26">
        <v>22856.560000000001</v>
      </c>
      <c r="AF3397" s="27">
        <v>-14691.8</v>
      </c>
      <c r="AG3397" s="33">
        <v>-0.39127674284575942</v>
      </c>
      <c r="AH3397" s="34">
        <v>783.74</v>
      </c>
      <c r="AI3397" s="34">
        <v>848.5</v>
      </c>
      <c r="AJ3397" s="34">
        <v>64.759999999999991</v>
      </c>
      <c r="AK3397" s="32">
        <v>8.2629443437874789E-2</v>
      </c>
      <c r="AL3397" s="35">
        <v>44252.041666666664</v>
      </c>
      <c r="AM3397" s="16"/>
    </row>
    <row r="3398" spans="1:39" ht="74.25" hidden="1" x14ac:dyDescent="0.25">
      <c r="A3398" s="25" t="s">
        <v>571</v>
      </c>
      <c r="B3398" s="25" t="s">
        <v>1136</v>
      </c>
      <c r="C3398" s="39">
        <v>639102</v>
      </c>
      <c r="D3398" s="25" t="s">
        <v>3528</v>
      </c>
      <c r="E3398" s="25" t="s">
        <v>53</v>
      </c>
      <c r="F3398" s="25" t="s">
        <v>54</v>
      </c>
      <c r="G3398" s="25" t="s">
        <v>452</v>
      </c>
      <c r="H3398" s="25" t="s">
        <v>56</v>
      </c>
      <c r="I3398" s="25" t="s">
        <v>56</v>
      </c>
      <c r="J3398" s="25" t="s">
        <v>576</v>
      </c>
      <c r="K3398" s="25" t="s">
        <v>58</v>
      </c>
      <c r="L3398" s="25" t="s">
        <v>611</v>
      </c>
      <c r="M3398" s="25" t="s">
        <v>578</v>
      </c>
      <c r="N3398" s="26">
        <v>130395.75</v>
      </c>
      <c r="O3398" s="26">
        <v>107981.96</v>
      </c>
      <c r="P3398" s="27">
        <v>-22413.789999999994</v>
      </c>
      <c r="Q3398" s="28">
        <v>-0.17189049489726463</v>
      </c>
      <c r="R3398" s="29">
        <v>21785.45</v>
      </c>
      <c r="S3398" s="29">
        <v>20958.53</v>
      </c>
      <c r="T3398" s="30">
        <v>-826.92000000000189</v>
      </c>
      <c r="U3398" s="31">
        <v>-3.79574440739118E-2</v>
      </c>
      <c r="V3398" s="26">
        <v>34088.68</v>
      </c>
      <c r="W3398" s="26">
        <v>18882.88</v>
      </c>
      <c r="X3398" s="27">
        <v>-15205.8</v>
      </c>
      <c r="Y3398" s="28">
        <v>-0.44606596676668031</v>
      </c>
      <c r="Z3398" s="29">
        <v>1598.94</v>
      </c>
      <c r="AA3398" s="29">
        <v>2423.5</v>
      </c>
      <c r="AB3398" s="30">
        <v>824.56</v>
      </c>
      <c r="AC3398" s="32">
        <v>0.51569164571528636</v>
      </c>
      <c r="AD3398" s="26">
        <v>72922.679999999993</v>
      </c>
      <c r="AE3398" s="26">
        <v>65717.05</v>
      </c>
      <c r="AF3398" s="27">
        <v>-7205.6299999999901</v>
      </c>
      <c r="AG3398" s="33">
        <v>-9.8811919693571199E-2</v>
      </c>
      <c r="AH3398" s="34">
        <v>8</v>
      </c>
      <c r="AI3398" s="34">
        <v>93</v>
      </c>
      <c r="AJ3398" s="34">
        <v>85</v>
      </c>
      <c r="AK3398" s="32">
        <v>10.625</v>
      </c>
      <c r="AL3398" s="35">
        <v>44649</v>
      </c>
      <c r="AM3398" s="16"/>
    </row>
    <row r="3399" spans="1:39" ht="57.75" hidden="1" x14ac:dyDescent="0.25">
      <c r="A3399" s="25" t="s">
        <v>571</v>
      </c>
      <c r="B3399" s="25" t="s">
        <v>51</v>
      </c>
      <c r="C3399" s="39">
        <v>639124</v>
      </c>
      <c r="D3399" s="25" t="s">
        <v>742</v>
      </c>
      <c r="E3399" s="25" t="s">
        <v>53</v>
      </c>
      <c r="F3399" s="25" t="s">
        <v>54</v>
      </c>
      <c r="G3399" s="25" t="s">
        <v>74</v>
      </c>
      <c r="H3399" s="25" t="s">
        <v>56</v>
      </c>
      <c r="I3399" s="25" t="s">
        <v>56</v>
      </c>
      <c r="J3399" s="25" t="s">
        <v>586</v>
      </c>
      <c r="K3399" s="25" t="s">
        <v>65</v>
      </c>
      <c r="L3399" s="25" t="s">
        <v>587</v>
      </c>
      <c r="M3399" s="25" t="s">
        <v>582</v>
      </c>
      <c r="N3399" s="26">
        <v>22028.94</v>
      </c>
      <c r="O3399" s="26">
        <v>14904.36</v>
      </c>
      <c r="P3399" s="27">
        <v>-7124.5799999999981</v>
      </c>
      <c r="Q3399" s="28">
        <v>-0.32341910232630344</v>
      </c>
      <c r="R3399" s="29">
        <v>4960.33</v>
      </c>
      <c r="S3399" s="29">
        <v>3730.73</v>
      </c>
      <c r="T3399" s="30">
        <v>-1229.5999999999999</v>
      </c>
      <c r="U3399" s="31">
        <v>-0.2478867333423381</v>
      </c>
      <c r="V3399" s="26">
        <v>0</v>
      </c>
      <c r="W3399" s="26">
        <v>271.27</v>
      </c>
      <c r="X3399" s="27">
        <v>271.27</v>
      </c>
      <c r="Y3399" s="18"/>
      <c r="Z3399" s="29">
        <v>692.57</v>
      </c>
      <c r="AA3399" s="29">
        <v>340</v>
      </c>
      <c r="AB3399" s="30">
        <v>-352.57000000000005</v>
      </c>
      <c r="AC3399" s="32">
        <v>-0.50907489495646652</v>
      </c>
      <c r="AD3399" s="26">
        <v>16376.04</v>
      </c>
      <c r="AE3399" s="26">
        <v>10562.36</v>
      </c>
      <c r="AF3399" s="27">
        <v>-5813.68</v>
      </c>
      <c r="AG3399" s="33">
        <v>-0.35501134584429445</v>
      </c>
      <c r="AH3399" s="34">
        <v>32.19</v>
      </c>
      <c r="AI3399" s="34">
        <v>20</v>
      </c>
      <c r="AJ3399" s="34">
        <v>-12.189999999999998</v>
      </c>
      <c r="AK3399" s="32">
        <v>-0.37868903386144759</v>
      </c>
      <c r="AL3399" s="35">
        <v>44291.041666666664</v>
      </c>
      <c r="AM3399" s="16"/>
    </row>
    <row r="3400" spans="1:39" ht="57.75" hidden="1" x14ac:dyDescent="0.25">
      <c r="A3400" s="25" t="s">
        <v>571</v>
      </c>
      <c r="B3400" s="25" t="s">
        <v>51</v>
      </c>
      <c r="C3400" s="39">
        <v>639221</v>
      </c>
      <c r="D3400" s="25" t="s">
        <v>754</v>
      </c>
      <c r="E3400" s="25" t="s">
        <v>53</v>
      </c>
      <c r="F3400" s="25" t="s">
        <v>54</v>
      </c>
      <c r="G3400" s="25" t="s">
        <v>74</v>
      </c>
      <c r="H3400" s="25" t="s">
        <v>56</v>
      </c>
      <c r="I3400" s="25" t="s">
        <v>56</v>
      </c>
      <c r="J3400" s="25" t="s">
        <v>576</v>
      </c>
      <c r="K3400" s="25" t="s">
        <v>65</v>
      </c>
      <c r="L3400" s="25" t="s">
        <v>577</v>
      </c>
      <c r="M3400" s="25" t="s">
        <v>578</v>
      </c>
      <c r="N3400" s="26">
        <v>43773.41</v>
      </c>
      <c r="O3400" s="26">
        <v>38603.760000000002</v>
      </c>
      <c r="P3400" s="27">
        <v>-5169.6500000000015</v>
      </c>
      <c r="Q3400" s="28">
        <v>-0.11810023482292106</v>
      </c>
      <c r="R3400" s="29">
        <v>9013.2000000000007</v>
      </c>
      <c r="S3400" s="29">
        <v>12147.82</v>
      </c>
      <c r="T3400" s="30">
        <v>3134.619999999999</v>
      </c>
      <c r="U3400" s="31">
        <v>0.34778103226379076</v>
      </c>
      <c r="V3400" s="26">
        <v>5105.3500000000004</v>
      </c>
      <c r="W3400" s="26">
        <v>4546.4399999999996</v>
      </c>
      <c r="X3400" s="27">
        <v>-558.91000000000076</v>
      </c>
      <c r="Y3400" s="28">
        <v>-0.10947535428521075</v>
      </c>
      <c r="Z3400" s="29">
        <v>943.06</v>
      </c>
      <c r="AA3400" s="29">
        <v>2509.1999999999998</v>
      </c>
      <c r="AB3400" s="30">
        <v>1566.1399999999999</v>
      </c>
      <c r="AC3400" s="32">
        <v>1.6607002735775029</v>
      </c>
      <c r="AD3400" s="26">
        <v>28711.8</v>
      </c>
      <c r="AE3400" s="26">
        <v>19400.3</v>
      </c>
      <c r="AF3400" s="27">
        <v>-9311.5</v>
      </c>
      <c r="AG3400" s="33">
        <v>-0.32430916905244533</v>
      </c>
      <c r="AH3400" s="34">
        <v>49.269999999999996</v>
      </c>
      <c r="AI3400" s="34">
        <v>61</v>
      </c>
      <c r="AJ3400" s="34">
        <v>11.730000000000004</v>
      </c>
      <c r="AK3400" s="32">
        <v>0.23807590826060493</v>
      </c>
      <c r="AL3400" s="35">
        <v>44414.041666666664</v>
      </c>
      <c r="AM3400" s="16"/>
    </row>
    <row r="3401" spans="1:39" ht="57.75" hidden="1" x14ac:dyDescent="0.25">
      <c r="A3401" s="25" t="s">
        <v>571</v>
      </c>
      <c r="B3401" s="25" t="s">
        <v>51</v>
      </c>
      <c r="C3401" s="39">
        <v>639349</v>
      </c>
      <c r="D3401" s="25" t="s">
        <v>741</v>
      </c>
      <c r="E3401" s="25" t="s">
        <v>53</v>
      </c>
      <c r="F3401" s="25" t="s">
        <v>54</v>
      </c>
      <c r="G3401" s="25" t="s">
        <v>79</v>
      </c>
      <c r="H3401" s="25" t="s">
        <v>56</v>
      </c>
      <c r="I3401" s="25" t="s">
        <v>56</v>
      </c>
      <c r="J3401" s="25" t="s">
        <v>64</v>
      </c>
      <c r="K3401" s="25" t="s">
        <v>65</v>
      </c>
      <c r="L3401" s="25" t="s">
        <v>66</v>
      </c>
      <c r="M3401" s="25" t="s">
        <v>593</v>
      </c>
      <c r="N3401" s="26">
        <v>1020.4</v>
      </c>
      <c r="O3401" s="26">
        <v>1006.25</v>
      </c>
      <c r="P3401" s="27">
        <v>-14.149999999999977</v>
      </c>
      <c r="Q3401" s="28">
        <v>-1.3867110936887472E-2</v>
      </c>
      <c r="R3401" s="29">
        <v>930.4</v>
      </c>
      <c r="S3401" s="29">
        <v>884.25</v>
      </c>
      <c r="T3401" s="30">
        <v>-46.149999999999977</v>
      </c>
      <c r="U3401" s="31">
        <v>-4.9602321582115194E-2</v>
      </c>
      <c r="V3401" s="26">
        <v>0</v>
      </c>
      <c r="W3401" s="26">
        <v>0</v>
      </c>
      <c r="X3401" s="27">
        <v>0</v>
      </c>
      <c r="Y3401" s="18"/>
      <c r="Z3401" s="29">
        <v>90</v>
      </c>
      <c r="AA3401" s="29">
        <v>122</v>
      </c>
      <c r="AB3401" s="30">
        <v>32</v>
      </c>
      <c r="AC3401" s="32">
        <v>0.35555555555555557</v>
      </c>
      <c r="AD3401" s="26">
        <v>0</v>
      </c>
      <c r="AE3401" s="26">
        <v>0</v>
      </c>
      <c r="AF3401" s="27">
        <v>0</v>
      </c>
      <c r="AG3401" s="18"/>
      <c r="AH3401" s="34">
        <v>4</v>
      </c>
      <c r="AI3401" s="34">
        <v>4</v>
      </c>
      <c r="AJ3401" s="34">
        <v>0</v>
      </c>
      <c r="AK3401" s="32">
        <v>0</v>
      </c>
      <c r="AL3401" s="35">
        <v>44306</v>
      </c>
      <c r="AM3401" s="16"/>
    </row>
    <row r="3402" spans="1:39" ht="82.5" hidden="1" x14ac:dyDescent="0.25">
      <c r="A3402" s="25" t="s">
        <v>571</v>
      </c>
      <c r="B3402" s="25" t="s">
        <v>1136</v>
      </c>
      <c r="C3402" s="39">
        <v>639398</v>
      </c>
      <c r="D3402" s="25" t="s">
        <v>5247</v>
      </c>
      <c r="E3402" s="25" t="s">
        <v>62</v>
      </c>
      <c r="F3402" s="25" t="s">
        <v>54</v>
      </c>
      <c r="G3402" s="25" t="s">
        <v>104</v>
      </c>
      <c r="H3402" s="25" t="s">
        <v>839</v>
      </c>
      <c r="I3402" s="25" t="s">
        <v>56</v>
      </c>
      <c r="J3402" s="25" t="s">
        <v>64</v>
      </c>
      <c r="K3402" s="25" t="s">
        <v>65</v>
      </c>
      <c r="L3402" s="25" t="s">
        <v>66</v>
      </c>
      <c r="M3402" s="25" t="s">
        <v>596</v>
      </c>
      <c r="N3402" s="26">
        <v>47915.4</v>
      </c>
      <c r="O3402" s="26">
        <v>19842.68</v>
      </c>
      <c r="P3402" s="27">
        <v>-28072.720000000001</v>
      </c>
      <c r="Q3402" s="28">
        <v>-0.58588094850507355</v>
      </c>
      <c r="R3402" s="29">
        <v>16641.490000000002</v>
      </c>
      <c r="S3402" s="29">
        <v>1226.26</v>
      </c>
      <c r="T3402" s="30">
        <v>-15415.230000000001</v>
      </c>
      <c r="U3402" s="31">
        <v>-0.92631308855156602</v>
      </c>
      <c r="V3402" s="26">
        <v>10084.74</v>
      </c>
      <c r="W3402" s="26">
        <v>11046.42</v>
      </c>
      <c r="X3402" s="27">
        <v>961.68000000000029</v>
      </c>
      <c r="Y3402" s="28">
        <v>9.5359920037601395E-2</v>
      </c>
      <c r="Z3402" s="29">
        <v>4519.17</v>
      </c>
      <c r="AA3402" s="29">
        <v>0</v>
      </c>
      <c r="AB3402" s="30">
        <v>-4519.17</v>
      </c>
      <c r="AC3402" s="32">
        <v>-1</v>
      </c>
      <c r="AD3402" s="26">
        <v>16670</v>
      </c>
      <c r="AE3402" s="26">
        <v>7570</v>
      </c>
      <c r="AF3402" s="27">
        <v>-9100</v>
      </c>
      <c r="AG3402" s="33">
        <v>-0.54589082183563287</v>
      </c>
      <c r="AH3402" s="34">
        <v>121.63999999999999</v>
      </c>
      <c r="AI3402" s="34">
        <v>0</v>
      </c>
      <c r="AJ3402" s="34">
        <v>-121.63999999999999</v>
      </c>
      <c r="AK3402" s="32">
        <v>-1</v>
      </c>
      <c r="AL3402" s="35">
        <v>44670</v>
      </c>
      <c r="AM3402" s="16"/>
    </row>
    <row r="3403" spans="1:39" ht="49.5" hidden="1" x14ac:dyDescent="0.25">
      <c r="A3403" s="25" t="s">
        <v>571</v>
      </c>
      <c r="B3403" s="25" t="s">
        <v>1043</v>
      </c>
      <c r="C3403" s="39">
        <v>639404</v>
      </c>
      <c r="D3403" s="25" t="s">
        <v>3527</v>
      </c>
      <c r="E3403" s="25" t="s">
        <v>53</v>
      </c>
      <c r="F3403" s="25" t="s">
        <v>54</v>
      </c>
      <c r="G3403" s="25" t="s">
        <v>79</v>
      </c>
      <c r="H3403" s="25" t="s">
        <v>56</v>
      </c>
      <c r="I3403" s="25" t="s">
        <v>56</v>
      </c>
      <c r="J3403" s="25" t="s">
        <v>145</v>
      </c>
      <c r="K3403" s="25" t="s">
        <v>65</v>
      </c>
      <c r="L3403" s="25" t="s">
        <v>1045</v>
      </c>
      <c r="M3403" s="25" t="s">
        <v>2753</v>
      </c>
      <c r="N3403" s="26">
        <v>7466.77</v>
      </c>
      <c r="O3403" s="26">
        <v>7611.04</v>
      </c>
      <c r="P3403" s="27">
        <v>144.26999999999953</v>
      </c>
      <c r="Q3403" s="28">
        <v>1.9321607602751863E-2</v>
      </c>
      <c r="R3403" s="29">
        <v>986.77</v>
      </c>
      <c r="S3403" s="29">
        <v>1801.91</v>
      </c>
      <c r="T3403" s="30">
        <v>815.1400000000001</v>
      </c>
      <c r="U3403" s="31">
        <v>0.82606889143366757</v>
      </c>
      <c r="V3403" s="26">
        <v>0</v>
      </c>
      <c r="W3403" s="26">
        <v>0</v>
      </c>
      <c r="X3403" s="27">
        <v>0</v>
      </c>
      <c r="Y3403" s="18"/>
      <c r="Z3403" s="29">
        <v>0</v>
      </c>
      <c r="AA3403" s="29">
        <v>0</v>
      </c>
      <c r="AB3403" s="30">
        <v>0</v>
      </c>
      <c r="AC3403" s="19"/>
      <c r="AD3403" s="26">
        <v>6480</v>
      </c>
      <c r="AE3403" s="26">
        <v>5809.13</v>
      </c>
      <c r="AF3403" s="27">
        <v>-670.86999999999989</v>
      </c>
      <c r="AG3403" s="33">
        <v>-0.1035293209876543</v>
      </c>
      <c r="AH3403" s="34">
        <v>0</v>
      </c>
      <c r="AI3403" s="34">
        <v>20</v>
      </c>
      <c r="AJ3403" s="34">
        <v>20</v>
      </c>
      <c r="AK3403" s="19"/>
      <c r="AL3403" s="35">
        <v>44172.041666666664</v>
      </c>
      <c r="AM3403" s="16"/>
    </row>
    <row r="3404" spans="1:39" ht="41.25" hidden="1" x14ac:dyDescent="0.25">
      <c r="A3404" s="25" t="s">
        <v>571</v>
      </c>
      <c r="B3404" s="25" t="s">
        <v>51</v>
      </c>
      <c r="C3404" s="39">
        <v>639432</v>
      </c>
      <c r="D3404" s="25" t="s">
        <v>753</v>
      </c>
      <c r="E3404" s="25" t="s">
        <v>53</v>
      </c>
      <c r="F3404" s="25" t="s">
        <v>54</v>
      </c>
      <c r="G3404" s="25" t="s">
        <v>79</v>
      </c>
      <c r="H3404" s="25" t="s">
        <v>56</v>
      </c>
      <c r="I3404" s="25" t="s">
        <v>56</v>
      </c>
      <c r="J3404" s="25" t="s">
        <v>586</v>
      </c>
      <c r="K3404" s="25" t="s">
        <v>65</v>
      </c>
      <c r="L3404" s="25" t="s">
        <v>617</v>
      </c>
      <c r="M3404" s="25" t="s">
        <v>582</v>
      </c>
      <c r="N3404" s="26">
        <v>109966.79</v>
      </c>
      <c r="O3404" s="26">
        <v>110943.31</v>
      </c>
      <c r="P3404" s="27">
        <v>976.52000000000407</v>
      </c>
      <c r="Q3404" s="28">
        <v>8.8801355391023434E-3</v>
      </c>
      <c r="R3404" s="29">
        <v>21134.11</v>
      </c>
      <c r="S3404" s="29">
        <v>15366.7</v>
      </c>
      <c r="T3404" s="30">
        <v>-5767.41</v>
      </c>
      <c r="U3404" s="31">
        <v>-0.27289580682602671</v>
      </c>
      <c r="V3404" s="26">
        <v>86106.96</v>
      </c>
      <c r="W3404" s="26">
        <v>75788.75</v>
      </c>
      <c r="X3404" s="27">
        <v>-10318.210000000006</v>
      </c>
      <c r="Y3404" s="28">
        <v>-0.1198301507799138</v>
      </c>
      <c r="Z3404" s="29">
        <v>2054.44</v>
      </c>
      <c r="AA3404" s="29">
        <v>2091</v>
      </c>
      <c r="AB3404" s="30">
        <v>36.559999999999945</v>
      </c>
      <c r="AC3404" s="32">
        <v>1.7795603668152853E-2</v>
      </c>
      <c r="AD3404" s="26">
        <v>23021.279999999999</v>
      </c>
      <c r="AE3404" s="26">
        <v>17696.86</v>
      </c>
      <c r="AF3404" s="27">
        <v>-5324.4199999999983</v>
      </c>
      <c r="AG3404" s="33">
        <v>-0.2312825351153367</v>
      </c>
      <c r="AH3404" s="34">
        <v>128.37</v>
      </c>
      <c r="AI3404" s="34">
        <v>130</v>
      </c>
      <c r="AJ3404" s="34">
        <v>1.6299999999999955</v>
      </c>
      <c r="AK3404" s="32">
        <v>1.2697670795357135E-2</v>
      </c>
      <c r="AL3404" s="35">
        <v>44496.041666666664</v>
      </c>
      <c r="AM3404" s="16"/>
    </row>
    <row r="3405" spans="1:39" ht="66" hidden="1" x14ac:dyDescent="0.25">
      <c r="A3405" s="25" t="s">
        <v>571</v>
      </c>
      <c r="B3405" s="25" t="s">
        <v>51</v>
      </c>
      <c r="C3405" s="39">
        <v>639440</v>
      </c>
      <c r="D3405" s="25" t="s">
        <v>752</v>
      </c>
      <c r="E3405" s="25" t="s">
        <v>62</v>
      </c>
      <c r="F3405" s="25" t="s">
        <v>54</v>
      </c>
      <c r="G3405" s="25" t="s">
        <v>104</v>
      </c>
      <c r="H3405" s="25" t="s">
        <v>56</v>
      </c>
      <c r="I3405" s="25" t="s">
        <v>56</v>
      </c>
      <c r="J3405" s="25" t="s">
        <v>145</v>
      </c>
      <c r="K3405" s="25" t="s">
        <v>65</v>
      </c>
      <c r="L3405" s="25" t="s">
        <v>181</v>
      </c>
      <c r="M3405" s="25" t="s">
        <v>596</v>
      </c>
      <c r="N3405" s="26">
        <v>598316.68999999994</v>
      </c>
      <c r="O3405" s="26">
        <v>549296.4</v>
      </c>
      <c r="P3405" s="27">
        <v>-49020.289999999921</v>
      </c>
      <c r="Q3405" s="28">
        <v>-8.1930340268462049E-2</v>
      </c>
      <c r="R3405" s="29">
        <v>178396.11</v>
      </c>
      <c r="S3405" s="29">
        <v>51194.81</v>
      </c>
      <c r="T3405" s="30">
        <v>-127201.29999999999</v>
      </c>
      <c r="U3405" s="31">
        <v>-0.71302731881317372</v>
      </c>
      <c r="V3405" s="26">
        <v>132555.44</v>
      </c>
      <c r="W3405" s="26">
        <v>158715.01999999999</v>
      </c>
      <c r="X3405" s="27">
        <v>26159.579999999987</v>
      </c>
      <c r="Y3405" s="28">
        <v>0.19734821897916816</v>
      </c>
      <c r="Z3405" s="29">
        <v>43825.14</v>
      </c>
      <c r="AA3405" s="29">
        <v>0</v>
      </c>
      <c r="AB3405" s="30">
        <v>-43825.14</v>
      </c>
      <c r="AC3405" s="32">
        <v>-1</v>
      </c>
      <c r="AD3405" s="26">
        <v>243540</v>
      </c>
      <c r="AE3405" s="26">
        <v>339386.57</v>
      </c>
      <c r="AF3405" s="27">
        <v>95846.57</v>
      </c>
      <c r="AG3405" s="33">
        <v>0.39355576086063893</v>
      </c>
      <c r="AH3405" s="34">
        <v>20</v>
      </c>
      <c r="AI3405" s="34">
        <v>31</v>
      </c>
      <c r="AJ3405" s="34">
        <v>11</v>
      </c>
      <c r="AK3405" s="32">
        <v>0.55000000000000004</v>
      </c>
      <c r="AL3405" s="35">
        <v>44540.041666666664</v>
      </c>
      <c r="AM3405" s="16"/>
    </row>
    <row r="3406" spans="1:39" ht="57.75" hidden="1" x14ac:dyDescent="0.25">
      <c r="A3406" s="25" t="s">
        <v>571</v>
      </c>
      <c r="B3406" s="25" t="s">
        <v>1043</v>
      </c>
      <c r="C3406" s="39">
        <v>639482</v>
      </c>
      <c r="D3406" s="25" t="s">
        <v>3500</v>
      </c>
      <c r="E3406" s="25" t="s">
        <v>53</v>
      </c>
      <c r="F3406" s="25" t="s">
        <v>63</v>
      </c>
      <c r="G3406" s="25" t="s">
        <v>56</v>
      </c>
      <c r="H3406" s="17"/>
      <c r="I3406" s="17"/>
      <c r="J3406" s="25" t="s">
        <v>586</v>
      </c>
      <c r="K3406" s="25" t="s">
        <v>65</v>
      </c>
      <c r="L3406" s="25" t="s">
        <v>1045</v>
      </c>
      <c r="M3406" s="25" t="s">
        <v>177</v>
      </c>
      <c r="N3406" s="26">
        <v>0</v>
      </c>
      <c r="O3406" s="26">
        <v>602.61</v>
      </c>
      <c r="P3406" s="27">
        <v>602.61</v>
      </c>
      <c r="Q3406" s="18"/>
      <c r="R3406" s="29">
        <v>0</v>
      </c>
      <c r="S3406" s="29">
        <v>602.61</v>
      </c>
      <c r="T3406" s="30">
        <v>602.61</v>
      </c>
      <c r="U3406" s="19"/>
      <c r="V3406" s="26">
        <v>0</v>
      </c>
      <c r="W3406" s="26">
        <v>0</v>
      </c>
      <c r="X3406" s="27">
        <v>0</v>
      </c>
      <c r="Y3406" s="18"/>
      <c r="Z3406" s="29">
        <v>0</v>
      </c>
      <c r="AA3406" s="29">
        <v>0</v>
      </c>
      <c r="AB3406" s="30">
        <v>0</v>
      </c>
      <c r="AC3406" s="19"/>
      <c r="AD3406" s="26">
        <v>0</v>
      </c>
      <c r="AE3406" s="26">
        <v>0</v>
      </c>
      <c r="AF3406" s="27">
        <v>0</v>
      </c>
      <c r="AG3406" s="18"/>
      <c r="AH3406" s="34">
        <v>0</v>
      </c>
      <c r="AI3406" s="34">
        <v>0</v>
      </c>
      <c r="AJ3406" s="34">
        <v>0</v>
      </c>
      <c r="AK3406" s="19"/>
      <c r="AL3406" s="35">
        <v>44650</v>
      </c>
      <c r="AM3406" s="16"/>
    </row>
    <row r="3407" spans="1:39" ht="74.25" hidden="1" x14ac:dyDescent="0.25">
      <c r="A3407" s="25" t="s">
        <v>571</v>
      </c>
      <c r="B3407" s="25" t="s">
        <v>51</v>
      </c>
      <c r="C3407" s="39">
        <v>639528</v>
      </c>
      <c r="D3407" s="25" t="s">
        <v>749</v>
      </c>
      <c r="E3407" s="25" t="s">
        <v>53</v>
      </c>
      <c r="F3407" s="25" t="s">
        <v>54</v>
      </c>
      <c r="G3407" s="25" t="s">
        <v>79</v>
      </c>
      <c r="H3407" s="25" t="s">
        <v>56</v>
      </c>
      <c r="I3407" s="25" t="s">
        <v>56</v>
      </c>
      <c r="J3407" s="25" t="s">
        <v>576</v>
      </c>
      <c r="K3407" s="25" t="s">
        <v>58</v>
      </c>
      <c r="L3407" s="25" t="s">
        <v>577</v>
      </c>
      <c r="M3407" s="25" t="s">
        <v>578</v>
      </c>
      <c r="N3407" s="26">
        <v>153273.23000000001</v>
      </c>
      <c r="O3407" s="26">
        <v>199582.54</v>
      </c>
      <c r="P3407" s="27">
        <v>46309.31</v>
      </c>
      <c r="Q3407" s="28">
        <v>0.30213566974480799</v>
      </c>
      <c r="R3407" s="29">
        <v>22297.22</v>
      </c>
      <c r="S3407" s="29">
        <v>29821.4</v>
      </c>
      <c r="T3407" s="30">
        <v>7524.18</v>
      </c>
      <c r="U3407" s="31">
        <v>0.33744924255131359</v>
      </c>
      <c r="V3407" s="26">
        <v>21483.85</v>
      </c>
      <c r="W3407" s="26">
        <v>17341.52</v>
      </c>
      <c r="X3407" s="27">
        <v>-4142.3299999999981</v>
      </c>
      <c r="Y3407" s="28">
        <v>-0.19281134433539604</v>
      </c>
      <c r="Z3407" s="29">
        <v>2756.84</v>
      </c>
      <c r="AA3407" s="29">
        <v>858.58</v>
      </c>
      <c r="AB3407" s="30">
        <v>-1898.2600000000002</v>
      </c>
      <c r="AC3407" s="32">
        <v>-0.68856371787989157</v>
      </c>
      <c r="AD3407" s="26">
        <v>106735.32</v>
      </c>
      <c r="AE3407" s="26">
        <v>151561.04</v>
      </c>
      <c r="AF3407" s="27">
        <v>44825.72</v>
      </c>
      <c r="AG3407" s="33">
        <v>0.41997082128015356</v>
      </c>
      <c r="AH3407" s="34">
        <v>175.94</v>
      </c>
      <c r="AI3407" s="34">
        <v>50.5</v>
      </c>
      <c r="AJ3407" s="34">
        <v>-125.44</v>
      </c>
      <c r="AK3407" s="32">
        <v>-0.71297033079458905</v>
      </c>
      <c r="AL3407" s="35">
        <v>44464.041666666664</v>
      </c>
      <c r="AM3407" s="16"/>
    </row>
    <row r="3408" spans="1:39" ht="66" hidden="1" x14ac:dyDescent="0.25">
      <c r="A3408" s="25" t="s">
        <v>571</v>
      </c>
      <c r="B3408" s="25" t="s">
        <v>51</v>
      </c>
      <c r="C3408" s="39">
        <v>639537</v>
      </c>
      <c r="D3408" s="25" t="s">
        <v>747</v>
      </c>
      <c r="E3408" s="25" t="s">
        <v>53</v>
      </c>
      <c r="F3408" s="25" t="s">
        <v>54</v>
      </c>
      <c r="G3408" s="25" t="s">
        <v>75</v>
      </c>
      <c r="H3408" s="25" t="s">
        <v>56</v>
      </c>
      <c r="I3408" s="25" t="s">
        <v>56</v>
      </c>
      <c r="J3408" s="25" t="s">
        <v>64</v>
      </c>
      <c r="K3408" s="25" t="s">
        <v>65</v>
      </c>
      <c r="L3408" s="25" t="s">
        <v>66</v>
      </c>
      <c r="M3408" s="25" t="s">
        <v>574</v>
      </c>
      <c r="N3408" s="26">
        <v>7322.49</v>
      </c>
      <c r="O3408" s="26">
        <v>4646.33</v>
      </c>
      <c r="P3408" s="27">
        <v>-2676.16</v>
      </c>
      <c r="Q3408" s="28">
        <v>-0.3654713082571639</v>
      </c>
      <c r="R3408" s="29">
        <v>2453.84</v>
      </c>
      <c r="S3408" s="29">
        <v>1250.33</v>
      </c>
      <c r="T3408" s="30">
        <v>-1203.5100000000002</v>
      </c>
      <c r="U3408" s="31">
        <v>-0.49045985068301118</v>
      </c>
      <c r="V3408" s="26">
        <v>265.02</v>
      </c>
      <c r="W3408" s="26">
        <v>0</v>
      </c>
      <c r="X3408" s="27">
        <v>-265.02</v>
      </c>
      <c r="Y3408" s="28">
        <v>-1</v>
      </c>
      <c r="Z3408" s="29">
        <v>121.63</v>
      </c>
      <c r="AA3408" s="29">
        <v>246</v>
      </c>
      <c r="AB3408" s="30">
        <v>124.37</v>
      </c>
      <c r="AC3408" s="32">
        <v>1.0225273370056731</v>
      </c>
      <c r="AD3408" s="26">
        <v>4482</v>
      </c>
      <c r="AE3408" s="26">
        <v>3150</v>
      </c>
      <c r="AF3408" s="27">
        <v>-1332</v>
      </c>
      <c r="AG3408" s="33">
        <v>-0.2971887550200803</v>
      </c>
      <c r="AH3408" s="34">
        <v>4.370000000000001</v>
      </c>
      <c r="AI3408" s="34">
        <v>6</v>
      </c>
      <c r="AJ3408" s="34">
        <v>1.629999999999999</v>
      </c>
      <c r="AK3408" s="32">
        <v>0.37299771167048024</v>
      </c>
      <c r="AL3408" s="35">
        <v>44308</v>
      </c>
      <c r="AM3408" s="16"/>
    </row>
    <row r="3409" spans="1:39" ht="33" hidden="1" x14ac:dyDescent="0.25">
      <c r="A3409" s="25" t="s">
        <v>571</v>
      </c>
      <c r="B3409" s="25" t="s">
        <v>51</v>
      </c>
      <c r="C3409" s="39">
        <v>639566</v>
      </c>
      <c r="D3409" s="25" t="s">
        <v>761</v>
      </c>
      <c r="E3409" s="25" t="s">
        <v>62</v>
      </c>
      <c r="F3409" s="25" t="s">
        <v>54</v>
      </c>
      <c r="G3409" s="25" t="s">
        <v>79</v>
      </c>
      <c r="H3409" s="25" t="s">
        <v>56</v>
      </c>
      <c r="I3409" s="25" t="s">
        <v>56</v>
      </c>
      <c r="J3409" s="25" t="s">
        <v>145</v>
      </c>
      <c r="K3409" s="25" t="s">
        <v>65</v>
      </c>
      <c r="L3409" s="25" t="s">
        <v>709</v>
      </c>
      <c r="M3409" s="25" t="s">
        <v>596</v>
      </c>
      <c r="N3409" s="26">
        <v>66618.23</v>
      </c>
      <c r="O3409" s="26">
        <v>64610.080000000002</v>
      </c>
      <c r="P3409" s="27">
        <v>-2008.1499999999942</v>
      </c>
      <c r="Q3409" s="28">
        <v>-3.0144151233078308E-2</v>
      </c>
      <c r="R3409" s="29">
        <v>13217.88</v>
      </c>
      <c r="S3409" s="29">
        <v>16438.02</v>
      </c>
      <c r="T3409" s="30">
        <v>3220.1400000000012</v>
      </c>
      <c r="U3409" s="31">
        <v>0.24362000562873937</v>
      </c>
      <c r="V3409" s="26">
        <v>8766.9699999999993</v>
      </c>
      <c r="W3409" s="26">
        <v>7473.28</v>
      </c>
      <c r="X3409" s="27">
        <v>-1293.6899999999996</v>
      </c>
      <c r="Y3409" s="28">
        <v>-0.14756409569098555</v>
      </c>
      <c r="Z3409" s="29">
        <v>0</v>
      </c>
      <c r="AA3409" s="29">
        <v>0</v>
      </c>
      <c r="AB3409" s="30">
        <v>0</v>
      </c>
      <c r="AC3409" s="19"/>
      <c r="AD3409" s="26">
        <v>44633.38</v>
      </c>
      <c r="AE3409" s="26">
        <v>40698.78</v>
      </c>
      <c r="AF3409" s="27">
        <v>-3934.5999999999985</v>
      </c>
      <c r="AG3409" s="33">
        <v>-8.8153753984125754E-2</v>
      </c>
      <c r="AH3409" s="34">
        <v>0</v>
      </c>
      <c r="AI3409" s="34">
        <v>0</v>
      </c>
      <c r="AJ3409" s="34">
        <v>0</v>
      </c>
      <c r="AK3409" s="19"/>
      <c r="AL3409" s="35">
        <v>44359.041666666664</v>
      </c>
      <c r="AM3409" s="16"/>
    </row>
    <row r="3410" spans="1:39" ht="41.25" hidden="1" x14ac:dyDescent="0.25">
      <c r="A3410" s="25" t="s">
        <v>571</v>
      </c>
      <c r="B3410" s="25" t="s">
        <v>1136</v>
      </c>
      <c r="C3410" s="39">
        <v>639567</v>
      </c>
      <c r="D3410" s="25" t="s">
        <v>5117</v>
      </c>
      <c r="E3410" s="25" t="s">
        <v>53</v>
      </c>
      <c r="F3410" s="25" t="s">
        <v>248</v>
      </c>
      <c r="G3410" s="17"/>
      <c r="H3410" s="17"/>
      <c r="I3410" s="17"/>
      <c r="J3410" s="25" t="s">
        <v>576</v>
      </c>
      <c r="K3410" s="25" t="s">
        <v>58</v>
      </c>
      <c r="L3410" s="25" t="s">
        <v>611</v>
      </c>
      <c r="M3410" s="25" t="s">
        <v>582</v>
      </c>
      <c r="N3410" s="26">
        <v>342938.09</v>
      </c>
      <c r="O3410" s="26">
        <v>282245.2</v>
      </c>
      <c r="P3410" s="27">
        <v>-60692.890000000014</v>
      </c>
      <c r="Q3410" s="28">
        <v>-0.1769791451279151</v>
      </c>
      <c r="R3410" s="29">
        <v>69540.34</v>
      </c>
      <c r="S3410" s="29">
        <v>35165.550000000003</v>
      </c>
      <c r="T3410" s="30">
        <v>-34374.789999999994</v>
      </c>
      <c r="U3410" s="31">
        <v>-0.49431437925094979</v>
      </c>
      <c r="V3410" s="26">
        <v>166661.07</v>
      </c>
      <c r="W3410" s="26">
        <v>142067.26999999999</v>
      </c>
      <c r="X3410" s="27">
        <v>-24593.800000000017</v>
      </c>
      <c r="Y3410" s="28">
        <v>-0.14756775532522393</v>
      </c>
      <c r="Z3410" s="29">
        <v>9739.68</v>
      </c>
      <c r="AA3410" s="29">
        <v>4142.8999999999996</v>
      </c>
      <c r="AB3410" s="30">
        <v>-5596.7800000000007</v>
      </c>
      <c r="AC3410" s="32">
        <v>-0.57463694905787466</v>
      </c>
      <c r="AD3410" s="26">
        <v>96997</v>
      </c>
      <c r="AE3410" s="26">
        <v>100869.48</v>
      </c>
      <c r="AF3410" s="27">
        <v>3872.4799999999959</v>
      </c>
      <c r="AG3410" s="33">
        <v>3.992370898069008E-2</v>
      </c>
      <c r="AH3410" s="34">
        <v>392.96</v>
      </c>
      <c r="AI3410" s="34">
        <v>163</v>
      </c>
      <c r="AJ3410" s="34">
        <v>-229.95999999999998</v>
      </c>
      <c r="AK3410" s="32">
        <v>-0.58519951140065141</v>
      </c>
      <c r="AL3410" s="35">
        <v>44791.041666666664</v>
      </c>
      <c r="AM3410" s="16"/>
    </row>
    <row r="3411" spans="1:39" ht="41.25" hidden="1" x14ac:dyDescent="0.25">
      <c r="A3411" s="25" t="s">
        <v>571</v>
      </c>
      <c r="B3411" s="25" t="s">
        <v>1136</v>
      </c>
      <c r="C3411" s="39">
        <v>639568</v>
      </c>
      <c r="D3411" s="25" t="s">
        <v>5044</v>
      </c>
      <c r="E3411" s="25" t="s">
        <v>53</v>
      </c>
      <c r="F3411" s="25" t="s">
        <v>248</v>
      </c>
      <c r="G3411" s="17"/>
      <c r="H3411" s="17"/>
      <c r="I3411" s="17"/>
      <c r="J3411" s="25" t="s">
        <v>576</v>
      </c>
      <c r="K3411" s="25" t="s">
        <v>58</v>
      </c>
      <c r="L3411" s="25" t="s">
        <v>611</v>
      </c>
      <c r="M3411" s="25" t="s">
        <v>582</v>
      </c>
      <c r="N3411" s="26">
        <v>105388.21</v>
      </c>
      <c r="O3411" s="26">
        <v>79111.710000000006</v>
      </c>
      <c r="P3411" s="27">
        <v>-26276.5</v>
      </c>
      <c r="Q3411" s="28">
        <v>-0.2493305465573426</v>
      </c>
      <c r="R3411" s="29">
        <v>20320.12</v>
      </c>
      <c r="S3411" s="29">
        <v>15187.4</v>
      </c>
      <c r="T3411" s="30">
        <v>-5132.7199999999993</v>
      </c>
      <c r="U3411" s="31">
        <v>-0.25259299649805217</v>
      </c>
      <c r="V3411" s="26">
        <v>46308.45</v>
      </c>
      <c r="W3411" s="26">
        <v>42558.74</v>
      </c>
      <c r="X3411" s="27">
        <v>-3749.7099999999991</v>
      </c>
      <c r="Y3411" s="28">
        <v>-8.0972479104785403E-2</v>
      </c>
      <c r="Z3411" s="29">
        <v>2386.64</v>
      </c>
      <c r="AA3411" s="29">
        <v>2375.0100000000002</v>
      </c>
      <c r="AB3411" s="30">
        <v>-11.629999999999654</v>
      </c>
      <c r="AC3411" s="32">
        <v>-4.8729594744073906E-3</v>
      </c>
      <c r="AD3411" s="26">
        <v>36373</v>
      </c>
      <c r="AE3411" s="26">
        <v>18990.560000000001</v>
      </c>
      <c r="AF3411" s="27">
        <v>-17382.439999999999</v>
      </c>
      <c r="AG3411" s="33">
        <v>-0.47789404228411181</v>
      </c>
      <c r="AH3411" s="34">
        <v>87.24</v>
      </c>
      <c r="AI3411" s="34">
        <v>85.5</v>
      </c>
      <c r="AJ3411" s="34">
        <v>-1.7399999999999949</v>
      </c>
      <c r="AK3411" s="32">
        <v>-1.9944979367262666E-2</v>
      </c>
      <c r="AL3411" s="35">
        <v>44763.041666666664</v>
      </c>
      <c r="AM3411" s="16"/>
    </row>
    <row r="3412" spans="1:39" ht="66" hidden="1" x14ac:dyDescent="0.25">
      <c r="A3412" s="25" t="s">
        <v>571</v>
      </c>
      <c r="B3412" s="25" t="s">
        <v>1136</v>
      </c>
      <c r="C3412" s="39">
        <v>639678</v>
      </c>
      <c r="D3412" s="25" t="s">
        <v>4923</v>
      </c>
      <c r="E3412" s="25" t="s">
        <v>53</v>
      </c>
      <c r="F3412" s="25" t="s">
        <v>54</v>
      </c>
      <c r="G3412" s="25" t="s">
        <v>74</v>
      </c>
      <c r="H3412" s="25" t="s">
        <v>56</v>
      </c>
      <c r="I3412" s="25" t="s">
        <v>56</v>
      </c>
      <c r="J3412" s="25" t="s">
        <v>64</v>
      </c>
      <c r="K3412" s="25" t="s">
        <v>65</v>
      </c>
      <c r="L3412" s="25" t="s">
        <v>66</v>
      </c>
      <c r="M3412" s="25" t="s">
        <v>675</v>
      </c>
      <c r="N3412" s="26">
        <v>31533.65</v>
      </c>
      <c r="O3412" s="26">
        <v>26026.62</v>
      </c>
      <c r="P3412" s="27">
        <v>-5507.0300000000025</v>
      </c>
      <c r="Q3412" s="28">
        <v>-0.17463978955813875</v>
      </c>
      <c r="R3412" s="29">
        <v>11373.35</v>
      </c>
      <c r="S3412" s="29">
        <v>9410.66</v>
      </c>
      <c r="T3412" s="30">
        <v>-1962.6900000000005</v>
      </c>
      <c r="U3412" s="31">
        <v>-0.17256920784113744</v>
      </c>
      <c r="V3412" s="26">
        <v>6547.09</v>
      </c>
      <c r="W3412" s="26">
        <v>6959.76</v>
      </c>
      <c r="X3412" s="27">
        <v>412.67000000000007</v>
      </c>
      <c r="Y3412" s="28">
        <v>6.3031056545732544E-2</v>
      </c>
      <c r="Z3412" s="29">
        <v>2413.21</v>
      </c>
      <c r="AA3412" s="29">
        <v>1958.5</v>
      </c>
      <c r="AB3412" s="30">
        <v>-454.71000000000004</v>
      </c>
      <c r="AC3412" s="32">
        <v>-0.18842537532995471</v>
      </c>
      <c r="AD3412" s="26">
        <v>11200</v>
      </c>
      <c r="AE3412" s="26">
        <v>7697.7</v>
      </c>
      <c r="AF3412" s="27">
        <v>-3502.3</v>
      </c>
      <c r="AG3412" s="33">
        <v>-0.31270535714285713</v>
      </c>
      <c r="AH3412" s="34">
        <v>78.7</v>
      </c>
      <c r="AI3412" s="34">
        <v>73.5</v>
      </c>
      <c r="AJ3412" s="34">
        <v>-5.2000000000000028</v>
      </c>
      <c r="AK3412" s="32">
        <v>-6.6073697585768781E-2</v>
      </c>
      <c r="AL3412" s="35">
        <v>44699.041666666664</v>
      </c>
      <c r="AM3412" s="16"/>
    </row>
    <row r="3413" spans="1:39" ht="66" hidden="1" x14ac:dyDescent="0.25">
      <c r="A3413" s="25" t="s">
        <v>571</v>
      </c>
      <c r="B3413" s="25" t="s">
        <v>1136</v>
      </c>
      <c r="C3413" s="39">
        <v>639680</v>
      </c>
      <c r="D3413" s="25" t="s">
        <v>4927</v>
      </c>
      <c r="E3413" s="25" t="s">
        <v>53</v>
      </c>
      <c r="F3413" s="25" t="s">
        <v>54</v>
      </c>
      <c r="G3413" s="25" t="s">
        <v>74</v>
      </c>
      <c r="H3413" s="25" t="s">
        <v>56</v>
      </c>
      <c r="I3413" s="25" t="s">
        <v>56</v>
      </c>
      <c r="J3413" s="25" t="s">
        <v>64</v>
      </c>
      <c r="K3413" s="25" t="s">
        <v>65</v>
      </c>
      <c r="L3413" s="25" t="s">
        <v>809</v>
      </c>
      <c r="M3413" s="25" t="s">
        <v>675</v>
      </c>
      <c r="N3413" s="26">
        <v>13417.71</v>
      </c>
      <c r="O3413" s="26">
        <v>8753.48</v>
      </c>
      <c r="P3413" s="27">
        <v>-4664.2299999999996</v>
      </c>
      <c r="Q3413" s="28">
        <v>-0.34761743993572675</v>
      </c>
      <c r="R3413" s="29">
        <v>5381.35</v>
      </c>
      <c r="S3413" s="29">
        <v>4800.1400000000003</v>
      </c>
      <c r="T3413" s="30">
        <v>-581.21</v>
      </c>
      <c r="U3413" s="31">
        <v>-0.10800449701283135</v>
      </c>
      <c r="V3413" s="26">
        <v>1091.49</v>
      </c>
      <c r="W3413" s="26">
        <v>1842.03</v>
      </c>
      <c r="X3413" s="27">
        <v>750.54</v>
      </c>
      <c r="Y3413" s="28">
        <v>0.68762883764395455</v>
      </c>
      <c r="Z3413" s="29">
        <v>572.87</v>
      </c>
      <c r="AA3413" s="29">
        <v>1105</v>
      </c>
      <c r="AB3413" s="30">
        <v>532.13</v>
      </c>
      <c r="AC3413" s="32">
        <v>0.92888438912842353</v>
      </c>
      <c r="AD3413" s="26">
        <v>6372</v>
      </c>
      <c r="AE3413" s="26">
        <v>1006.31</v>
      </c>
      <c r="AF3413" s="27">
        <v>-5365.6900000000005</v>
      </c>
      <c r="AG3413" s="33">
        <v>-0.84207313245448845</v>
      </c>
      <c r="AH3413" s="34">
        <v>19.41</v>
      </c>
      <c r="AI3413" s="34">
        <v>35</v>
      </c>
      <c r="AJ3413" s="34">
        <v>15.59</v>
      </c>
      <c r="AK3413" s="32">
        <v>0.80319422977846466</v>
      </c>
      <c r="AL3413" s="35">
        <v>44656</v>
      </c>
      <c r="AM3413" s="16"/>
    </row>
    <row r="3414" spans="1:39" ht="49.5" hidden="1" x14ac:dyDescent="0.25">
      <c r="A3414" s="25" t="s">
        <v>571</v>
      </c>
      <c r="B3414" s="25" t="s">
        <v>51</v>
      </c>
      <c r="C3414" s="39">
        <v>639693</v>
      </c>
      <c r="D3414" s="25" t="s">
        <v>765</v>
      </c>
      <c r="E3414" s="25" t="s">
        <v>53</v>
      </c>
      <c r="F3414" s="25" t="s">
        <v>54</v>
      </c>
      <c r="G3414" s="25" t="s">
        <v>75</v>
      </c>
      <c r="H3414" s="25" t="s">
        <v>56</v>
      </c>
      <c r="I3414" s="25" t="s">
        <v>56</v>
      </c>
      <c r="J3414" s="25" t="s">
        <v>85</v>
      </c>
      <c r="K3414" s="25" t="s">
        <v>65</v>
      </c>
      <c r="L3414" s="25" t="s">
        <v>625</v>
      </c>
      <c r="M3414" s="25" t="s">
        <v>574</v>
      </c>
      <c r="N3414" s="26">
        <v>13062.36</v>
      </c>
      <c r="O3414" s="26">
        <v>7133.48</v>
      </c>
      <c r="P3414" s="27">
        <v>-5928.880000000001</v>
      </c>
      <c r="Q3414" s="28">
        <v>-0.45389041490205451</v>
      </c>
      <c r="R3414" s="29">
        <v>8481.4500000000007</v>
      </c>
      <c r="S3414" s="29">
        <v>4606.32</v>
      </c>
      <c r="T3414" s="30">
        <v>-3875.130000000001</v>
      </c>
      <c r="U3414" s="31">
        <v>-0.45689475266611262</v>
      </c>
      <c r="V3414" s="26">
        <v>3217.93</v>
      </c>
      <c r="W3414" s="26">
        <v>1454.16</v>
      </c>
      <c r="X3414" s="27">
        <v>-1763.7699999999998</v>
      </c>
      <c r="Y3414" s="28">
        <v>-0.54810701289338171</v>
      </c>
      <c r="Z3414" s="29">
        <v>1362.98</v>
      </c>
      <c r="AA3414" s="29">
        <v>1073</v>
      </c>
      <c r="AB3414" s="30">
        <v>-289.98</v>
      </c>
      <c r="AC3414" s="32">
        <v>-0.21275440578731897</v>
      </c>
      <c r="AD3414" s="26">
        <v>0</v>
      </c>
      <c r="AE3414" s="26">
        <v>0</v>
      </c>
      <c r="AF3414" s="27">
        <v>0</v>
      </c>
      <c r="AG3414" s="18"/>
      <c r="AH3414" s="34">
        <v>42.09</v>
      </c>
      <c r="AI3414" s="34">
        <v>43</v>
      </c>
      <c r="AJ3414" s="34">
        <v>0.90999999999999659</v>
      </c>
      <c r="AK3414" s="32">
        <v>2.1620337372297373E-2</v>
      </c>
      <c r="AL3414" s="35">
        <v>44356.041666666664</v>
      </c>
      <c r="AM3414" s="16"/>
    </row>
    <row r="3415" spans="1:39" ht="41.25" hidden="1" x14ac:dyDescent="0.25">
      <c r="A3415" s="25" t="s">
        <v>571</v>
      </c>
      <c r="B3415" s="25" t="s">
        <v>51</v>
      </c>
      <c r="C3415" s="39">
        <v>639722</v>
      </c>
      <c r="D3415" s="25" t="s">
        <v>763</v>
      </c>
      <c r="E3415" s="25" t="s">
        <v>53</v>
      </c>
      <c r="F3415" s="25" t="s">
        <v>54</v>
      </c>
      <c r="G3415" s="25" t="s">
        <v>74</v>
      </c>
      <c r="H3415" s="25" t="s">
        <v>56</v>
      </c>
      <c r="I3415" s="25" t="s">
        <v>56</v>
      </c>
      <c r="J3415" s="25" t="s">
        <v>145</v>
      </c>
      <c r="K3415" s="25" t="s">
        <v>65</v>
      </c>
      <c r="L3415" s="25" t="s">
        <v>709</v>
      </c>
      <c r="M3415" s="25" t="s">
        <v>596</v>
      </c>
      <c r="N3415" s="26">
        <v>280584.46000000002</v>
      </c>
      <c r="O3415" s="26">
        <v>234833.72</v>
      </c>
      <c r="P3415" s="27">
        <v>-45750.74000000002</v>
      </c>
      <c r="Q3415" s="28">
        <v>-0.16305514567699159</v>
      </c>
      <c r="R3415" s="29">
        <v>13217.88</v>
      </c>
      <c r="S3415" s="29">
        <v>26813.05</v>
      </c>
      <c r="T3415" s="30">
        <v>13595.17</v>
      </c>
      <c r="U3415" s="31">
        <v>1.0285439117316848</v>
      </c>
      <c r="V3415" s="26">
        <v>66857.02</v>
      </c>
      <c r="W3415" s="26">
        <v>46514.91</v>
      </c>
      <c r="X3415" s="27">
        <v>-20342.11</v>
      </c>
      <c r="Y3415" s="28">
        <v>-0.30426288817539276</v>
      </c>
      <c r="Z3415" s="29">
        <v>0</v>
      </c>
      <c r="AA3415" s="29">
        <v>0</v>
      </c>
      <c r="AB3415" s="30">
        <v>0</v>
      </c>
      <c r="AC3415" s="19"/>
      <c r="AD3415" s="26">
        <v>200509.56</v>
      </c>
      <c r="AE3415" s="26">
        <v>161505.76</v>
      </c>
      <c r="AF3415" s="27">
        <v>-39003.799999999988</v>
      </c>
      <c r="AG3415" s="33">
        <v>-0.19452339329855389</v>
      </c>
      <c r="AH3415" s="34">
        <v>0</v>
      </c>
      <c r="AI3415" s="34">
        <v>0</v>
      </c>
      <c r="AJ3415" s="34">
        <v>0</v>
      </c>
      <c r="AK3415" s="19"/>
      <c r="AL3415" s="35">
        <v>44380.041666666664</v>
      </c>
      <c r="AM3415" s="16"/>
    </row>
    <row r="3416" spans="1:39" ht="82.5" hidden="1" x14ac:dyDescent="0.25">
      <c r="A3416" s="25" t="s">
        <v>571</v>
      </c>
      <c r="B3416" s="25" t="s">
        <v>51</v>
      </c>
      <c r="C3416" s="39">
        <v>639764</v>
      </c>
      <c r="D3416" s="25" t="s">
        <v>812</v>
      </c>
      <c r="E3416" s="25" t="s">
        <v>53</v>
      </c>
      <c r="F3416" s="25" t="s">
        <v>54</v>
      </c>
      <c r="G3416" s="25" t="s">
        <v>75</v>
      </c>
      <c r="H3416" s="25" t="s">
        <v>56</v>
      </c>
      <c r="I3416" s="25" t="s">
        <v>56</v>
      </c>
      <c r="J3416" s="25" t="s">
        <v>64</v>
      </c>
      <c r="K3416" s="25" t="s">
        <v>65</v>
      </c>
      <c r="L3416" s="25" t="s">
        <v>66</v>
      </c>
      <c r="M3416" s="25" t="s">
        <v>675</v>
      </c>
      <c r="N3416" s="26">
        <v>11573.6</v>
      </c>
      <c r="O3416" s="26">
        <v>9454.43</v>
      </c>
      <c r="P3416" s="27">
        <v>-2119.17</v>
      </c>
      <c r="Q3416" s="28">
        <v>-0.18310378793115367</v>
      </c>
      <c r="R3416" s="29">
        <v>3367.2</v>
      </c>
      <c r="S3416" s="29">
        <v>1635.65</v>
      </c>
      <c r="T3416" s="30">
        <v>-1731.5499999999997</v>
      </c>
      <c r="U3416" s="31">
        <v>-0.5142403183654074</v>
      </c>
      <c r="V3416" s="26">
        <v>307.76</v>
      </c>
      <c r="W3416" s="26">
        <v>0</v>
      </c>
      <c r="X3416" s="27">
        <v>-307.76</v>
      </c>
      <c r="Y3416" s="28">
        <v>-1</v>
      </c>
      <c r="Z3416" s="29">
        <v>198.64</v>
      </c>
      <c r="AA3416" s="29">
        <v>132</v>
      </c>
      <c r="AB3416" s="30">
        <v>-66.639999999999986</v>
      </c>
      <c r="AC3416" s="32">
        <v>-0.33548127265404748</v>
      </c>
      <c r="AD3416" s="26">
        <v>7700</v>
      </c>
      <c r="AE3416" s="26">
        <v>7686.78</v>
      </c>
      <c r="AF3416" s="27">
        <v>-13.220000000000255</v>
      </c>
      <c r="AG3416" s="33">
        <v>-1.7168831168831499E-3</v>
      </c>
      <c r="AH3416" s="34">
        <v>7.3599999999999994</v>
      </c>
      <c r="AI3416" s="34">
        <v>6</v>
      </c>
      <c r="AJ3416" s="34">
        <v>-1.3599999999999994</v>
      </c>
      <c r="AK3416" s="32">
        <v>-0.18478260869565211</v>
      </c>
      <c r="AL3416" s="35">
        <v>44522.041666666664</v>
      </c>
      <c r="AM3416" s="16"/>
    </row>
    <row r="3417" spans="1:39" ht="107.25" hidden="1" x14ac:dyDescent="0.25">
      <c r="A3417" s="25" t="s">
        <v>571</v>
      </c>
      <c r="B3417" s="25" t="s">
        <v>1136</v>
      </c>
      <c r="C3417" s="39">
        <v>639766</v>
      </c>
      <c r="D3417" s="25" t="s">
        <v>5248</v>
      </c>
      <c r="E3417" s="25" t="s">
        <v>53</v>
      </c>
      <c r="F3417" s="25" t="s">
        <v>54</v>
      </c>
      <c r="G3417" s="25" t="s">
        <v>104</v>
      </c>
      <c r="H3417" s="25" t="s">
        <v>56</v>
      </c>
      <c r="I3417" s="25" t="s">
        <v>56</v>
      </c>
      <c r="J3417" s="25" t="s">
        <v>64</v>
      </c>
      <c r="K3417" s="25" t="s">
        <v>65</v>
      </c>
      <c r="L3417" s="25" t="s">
        <v>66</v>
      </c>
      <c r="M3417" s="25" t="s">
        <v>596</v>
      </c>
      <c r="N3417" s="26">
        <v>6690.08</v>
      </c>
      <c r="O3417" s="26">
        <v>8028.09</v>
      </c>
      <c r="P3417" s="27">
        <v>1338.0100000000002</v>
      </c>
      <c r="Q3417" s="28">
        <v>0.19999910314973815</v>
      </c>
      <c r="R3417" s="29">
        <v>3033.68</v>
      </c>
      <c r="S3417" s="29">
        <v>0</v>
      </c>
      <c r="T3417" s="30">
        <v>-3033.68</v>
      </c>
      <c r="U3417" s="31">
        <v>-1</v>
      </c>
      <c r="V3417" s="26">
        <v>307.76</v>
      </c>
      <c r="W3417" s="26">
        <v>0</v>
      </c>
      <c r="X3417" s="27">
        <v>-307.76</v>
      </c>
      <c r="Y3417" s="28">
        <v>-1</v>
      </c>
      <c r="Z3417" s="29">
        <v>198.64</v>
      </c>
      <c r="AA3417" s="29">
        <v>0</v>
      </c>
      <c r="AB3417" s="30">
        <v>-198.64</v>
      </c>
      <c r="AC3417" s="32">
        <v>-1</v>
      </c>
      <c r="AD3417" s="26">
        <v>3150</v>
      </c>
      <c r="AE3417" s="26">
        <v>8028.09</v>
      </c>
      <c r="AF3417" s="27">
        <v>4878.09</v>
      </c>
      <c r="AG3417" s="33">
        <v>1.5486</v>
      </c>
      <c r="AH3417" s="34">
        <v>7.3599999999999994</v>
      </c>
      <c r="AI3417" s="34">
        <v>0</v>
      </c>
      <c r="AJ3417" s="34">
        <v>-7.3599999999999994</v>
      </c>
      <c r="AK3417" s="32">
        <v>-1</v>
      </c>
      <c r="AL3417" s="35">
        <v>44690.041666666664</v>
      </c>
      <c r="AM3417" s="16"/>
    </row>
    <row r="3418" spans="1:39" ht="66" hidden="1" x14ac:dyDescent="0.25">
      <c r="A3418" s="25" t="s">
        <v>571</v>
      </c>
      <c r="B3418" s="25" t="s">
        <v>51</v>
      </c>
      <c r="C3418" s="39">
        <v>639784</v>
      </c>
      <c r="D3418" s="25" t="s">
        <v>762</v>
      </c>
      <c r="E3418" s="25" t="s">
        <v>53</v>
      </c>
      <c r="F3418" s="25" t="s">
        <v>54</v>
      </c>
      <c r="G3418" s="25" t="s">
        <v>79</v>
      </c>
      <c r="H3418" s="25" t="s">
        <v>56</v>
      </c>
      <c r="I3418" s="25" t="s">
        <v>56</v>
      </c>
      <c r="J3418" s="25" t="s">
        <v>576</v>
      </c>
      <c r="K3418" s="25" t="s">
        <v>65</v>
      </c>
      <c r="L3418" s="25" t="s">
        <v>595</v>
      </c>
      <c r="M3418" s="25" t="s">
        <v>639</v>
      </c>
      <c r="N3418" s="26">
        <v>48912.66</v>
      </c>
      <c r="O3418" s="26">
        <v>48185</v>
      </c>
      <c r="P3418" s="27">
        <v>-727.66000000000349</v>
      </c>
      <c r="Q3418" s="28">
        <v>-1.4876721077937766E-2</v>
      </c>
      <c r="R3418" s="29">
        <v>19368.22</v>
      </c>
      <c r="S3418" s="29">
        <v>29737.54</v>
      </c>
      <c r="T3418" s="30">
        <v>10369.32</v>
      </c>
      <c r="U3418" s="31">
        <v>0.53537805745700939</v>
      </c>
      <c r="V3418" s="26">
        <v>12792.99</v>
      </c>
      <c r="W3418" s="26">
        <v>4624.7</v>
      </c>
      <c r="X3418" s="27">
        <v>-8168.29</v>
      </c>
      <c r="Y3418" s="28">
        <v>-0.63849733330519298</v>
      </c>
      <c r="Z3418" s="29">
        <v>4871.45</v>
      </c>
      <c r="AA3418" s="29">
        <v>10383</v>
      </c>
      <c r="AB3418" s="30">
        <v>5511.55</v>
      </c>
      <c r="AC3418" s="32">
        <v>1.1313982489813095</v>
      </c>
      <c r="AD3418" s="26">
        <v>11880</v>
      </c>
      <c r="AE3418" s="26">
        <v>3439.76</v>
      </c>
      <c r="AF3418" s="27">
        <v>-8440.24</v>
      </c>
      <c r="AG3418" s="33">
        <v>-0.71045791245791245</v>
      </c>
      <c r="AH3418" s="34">
        <v>372.75</v>
      </c>
      <c r="AI3418" s="34">
        <v>381</v>
      </c>
      <c r="AJ3418" s="34">
        <v>8.25</v>
      </c>
      <c r="AK3418" s="32">
        <v>2.2132796780684104E-2</v>
      </c>
      <c r="AL3418" s="35">
        <v>44256.041666666664</v>
      </c>
      <c r="AM3418" s="16"/>
    </row>
    <row r="3419" spans="1:39" ht="66" hidden="1" x14ac:dyDescent="0.25">
      <c r="A3419" s="25" t="s">
        <v>571</v>
      </c>
      <c r="B3419" s="25" t="s">
        <v>51</v>
      </c>
      <c r="C3419" s="39">
        <v>639867</v>
      </c>
      <c r="D3419" s="25" t="s">
        <v>766</v>
      </c>
      <c r="E3419" s="25" t="s">
        <v>53</v>
      </c>
      <c r="F3419" s="25" t="s">
        <v>54</v>
      </c>
      <c r="G3419" s="25" t="s">
        <v>79</v>
      </c>
      <c r="H3419" s="25" t="s">
        <v>56</v>
      </c>
      <c r="I3419" s="25" t="s">
        <v>56</v>
      </c>
      <c r="J3419" s="25" t="s">
        <v>576</v>
      </c>
      <c r="K3419" s="25" t="s">
        <v>65</v>
      </c>
      <c r="L3419" s="25" t="s">
        <v>611</v>
      </c>
      <c r="M3419" s="25" t="s">
        <v>596</v>
      </c>
      <c r="N3419" s="26">
        <v>48600</v>
      </c>
      <c r="O3419" s="26">
        <v>50685.19</v>
      </c>
      <c r="P3419" s="27">
        <v>2085.1900000000023</v>
      </c>
      <c r="Q3419" s="28">
        <v>4.2905144032921859E-2</v>
      </c>
      <c r="R3419" s="29">
        <v>0</v>
      </c>
      <c r="S3419" s="29">
        <v>640.9</v>
      </c>
      <c r="T3419" s="30">
        <v>640.9</v>
      </c>
      <c r="U3419" s="19"/>
      <c r="V3419" s="26">
        <v>0</v>
      </c>
      <c r="W3419" s="26">
        <v>0</v>
      </c>
      <c r="X3419" s="27">
        <v>0</v>
      </c>
      <c r="Y3419" s="18"/>
      <c r="Z3419" s="29">
        <v>0</v>
      </c>
      <c r="AA3419" s="29">
        <v>0</v>
      </c>
      <c r="AB3419" s="30">
        <v>0</v>
      </c>
      <c r="AC3419" s="19"/>
      <c r="AD3419" s="26">
        <v>48600</v>
      </c>
      <c r="AE3419" s="26">
        <v>50044.29</v>
      </c>
      <c r="AF3419" s="27">
        <v>1444.2900000000009</v>
      </c>
      <c r="AG3419" s="33">
        <v>2.9717901234567919E-2</v>
      </c>
      <c r="AH3419" s="34">
        <v>0</v>
      </c>
      <c r="AI3419" s="34">
        <v>0</v>
      </c>
      <c r="AJ3419" s="34">
        <v>0</v>
      </c>
      <c r="AK3419" s="19"/>
      <c r="AL3419" s="35">
        <v>44240.041666666664</v>
      </c>
      <c r="AM3419" s="16"/>
    </row>
    <row r="3420" spans="1:39" ht="74.25" hidden="1" x14ac:dyDescent="0.25">
      <c r="A3420" s="25" t="s">
        <v>571</v>
      </c>
      <c r="B3420" s="25" t="s">
        <v>51</v>
      </c>
      <c r="C3420" s="39">
        <v>640069</v>
      </c>
      <c r="D3420" s="25" t="s">
        <v>757</v>
      </c>
      <c r="E3420" s="25" t="s">
        <v>53</v>
      </c>
      <c r="F3420" s="25" t="s">
        <v>54</v>
      </c>
      <c r="G3420" s="25" t="s">
        <v>74</v>
      </c>
      <c r="H3420" s="25" t="s">
        <v>56</v>
      </c>
      <c r="I3420" s="25" t="s">
        <v>56</v>
      </c>
      <c r="J3420" s="25" t="s">
        <v>64</v>
      </c>
      <c r="K3420" s="25" t="s">
        <v>65</v>
      </c>
      <c r="L3420" s="25" t="s">
        <v>66</v>
      </c>
      <c r="M3420" s="25" t="s">
        <v>675</v>
      </c>
      <c r="N3420" s="26">
        <v>9542.27</v>
      </c>
      <c r="O3420" s="26">
        <v>8027.19</v>
      </c>
      <c r="P3420" s="27">
        <v>-1515.0800000000008</v>
      </c>
      <c r="Q3420" s="28">
        <v>-0.15877563724354904</v>
      </c>
      <c r="R3420" s="29">
        <v>3237.86</v>
      </c>
      <c r="S3420" s="29">
        <v>2700.71</v>
      </c>
      <c r="T3420" s="30">
        <v>-537.15000000000009</v>
      </c>
      <c r="U3420" s="31">
        <v>-0.16589661072436734</v>
      </c>
      <c r="V3420" s="26">
        <v>651.09</v>
      </c>
      <c r="W3420" s="26">
        <v>143.04</v>
      </c>
      <c r="X3420" s="27">
        <v>-508.05000000000007</v>
      </c>
      <c r="Y3420" s="28">
        <v>-0.78030687001796994</v>
      </c>
      <c r="Z3420" s="29">
        <v>303.32</v>
      </c>
      <c r="AA3420" s="29">
        <v>861</v>
      </c>
      <c r="AB3420" s="30">
        <v>557.68000000000006</v>
      </c>
      <c r="AC3420" s="32">
        <v>1.8385863114862193</v>
      </c>
      <c r="AD3420" s="26">
        <v>5350</v>
      </c>
      <c r="AE3420" s="26">
        <v>4322.4399999999996</v>
      </c>
      <c r="AF3420" s="27">
        <v>-1027.5600000000004</v>
      </c>
      <c r="AG3420" s="33">
        <v>-0.19206728971962625</v>
      </c>
      <c r="AH3420" s="34">
        <v>12.559999999999999</v>
      </c>
      <c r="AI3420" s="34">
        <v>24</v>
      </c>
      <c r="AJ3420" s="34">
        <v>11.440000000000001</v>
      </c>
      <c r="AK3420" s="32">
        <v>0.91082802547770725</v>
      </c>
      <c r="AL3420" s="35">
        <v>44503.041666666664</v>
      </c>
      <c r="AM3420" s="16"/>
    </row>
    <row r="3421" spans="1:39" ht="57.75" hidden="1" x14ac:dyDescent="0.25">
      <c r="A3421" s="25" t="s">
        <v>571</v>
      </c>
      <c r="B3421" s="25" t="s">
        <v>51</v>
      </c>
      <c r="C3421" s="39">
        <v>640109</v>
      </c>
      <c r="D3421" s="25" t="s">
        <v>758</v>
      </c>
      <c r="E3421" s="25" t="s">
        <v>53</v>
      </c>
      <c r="F3421" s="25" t="s">
        <v>63</v>
      </c>
      <c r="G3421" s="25" t="s">
        <v>56</v>
      </c>
      <c r="H3421" s="17"/>
      <c r="I3421" s="17"/>
      <c r="J3421" s="25" t="s">
        <v>85</v>
      </c>
      <c r="K3421" s="25" t="s">
        <v>65</v>
      </c>
      <c r="L3421" s="25" t="s">
        <v>600</v>
      </c>
      <c r="M3421" s="25" t="s">
        <v>177</v>
      </c>
      <c r="N3421" s="26">
        <v>0</v>
      </c>
      <c r="O3421" s="26">
        <v>0</v>
      </c>
      <c r="P3421" s="27">
        <v>0</v>
      </c>
      <c r="Q3421" s="18"/>
      <c r="R3421" s="29">
        <v>0</v>
      </c>
      <c r="S3421" s="29">
        <v>0</v>
      </c>
      <c r="T3421" s="30">
        <v>0</v>
      </c>
      <c r="U3421" s="19"/>
      <c r="V3421" s="26">
        <v>0</v>
      </c>
      <c r="W3421" s="26">
        <v>0</v>
      </c>
      <c r="X3421" s="27">
        <v>0</v>
      </c>
      <c r="Y3421" s="18"/>
      <c r="Z3421" s="29">
        <v>0</v>
      </c>
      <c r="AA3421" s="29">
        <v>0</v>
      </c>
      <c r="AB3421" s="30">
        <v>0</v>
      </c>
      <c r="AC3421" s="19"/>
      <c r="AD3421" s="26">
        <v>0</v>
      </c>
      <c r="AE3421" s="26">
        <v>0</v>
      </c>
      <c r="AF3421" s="27">
        <v>0</v>
      </c>
      <c r="AG3421" s="18"/>
      <c r="AH3421" s="34">
        <v>0</v>
      </c>
      <c r="AI3421" s="34">
        <v>0</v>
      </c>
      <c r="AJ3421" s="34">
        <v>0</v>
      </c>
      <c r="AK3421" s="19"/>
      <c r="AL3421" s="35">
        <v>44648</v>
      </c>
      <c r="AM3421" s="16"/>
    </row>
    <row r="3422" spans="1:39" ht="49.5" hidden="1" x14ac:dyDescent="0.25">
      <c r="A3422" s="25" t="s">
        <v>571</v>
      </c>
      <c r="B3422" s="25" t="s">
        <v>51</v>
      </c>
      <c r="C3422" s="39">
        <v>640137</v>
      </c>
      <c r="D3422" s="25" t="s">
        <v>759</v>
      </c>
      <c r="E3422" s="25" t="s">
        <v>53</v>
      </c>
      <c r="F3422" s="25" t="s">
        <v>54</v>
      </c>
      <c r="G3422" s="25" t="s">
        <v>75</v>
      </c>
      <c r="H3422" s="25" t="s">
        <v>56</v>
      </c>
      <c r="I3422" s="25" t="s">
        <v>56</v>
      </c>
      <c r="J3422" s="25" t="s">
        <v>145</v>
      </c>
      <c r="K3422" s="25" t="s">
        <v>65</v>
      </c>
      <c r="L3422" s="25" t="s">
        <v>181</v>
      </c>
      <c r="M3422" s="25" t="s">
        <v>578</v>
      </c>
      <c r="N3422" s="26">
        <v>57568.59</v>
      </c>
      <c r="O3422" s="26">
        <v>43511.25</v>
      </c>
      <c r="P3422" s="27">
        <v>-14057.339999999997</v>
      </c>
      <c r="Q3422" s="28">
        <v>-0.24418419836233607</v>
      </c>
      <c r="R3422" s="29">
        <v>26757.69</v>
      </c>
      <c r="S3422" s="29">
        <v>13562.59</v>
      </c>
      <c r="T3422" s="30">
        <v>-13195.099999999999</v>
      </c>
      <c r="U3422" s="31">
        <v>-0.49313300213882438</v>
      </c>
      <c r="V3422" s="26">
        <v>6937.06</v>
      </c>
      <c r="W3422" s="26">
        <v>4254.99</v>
      </c>
      <c r="X3422" s="27">
        <v>-2682.0700000000006</v>
      </c>
      <c r="Y3422" s="28">
        <v>-0.38662920603252682</v>
      </c>
      <c r="Z3422" s="29">
        <v>4485.6400000000003</v>
      </c>
      <c r="AA3422" s="29">
        <v>1464</v>
      </c>
      <c r="AB3422" s="30">
        <v>-3021.6400000000003</v>
      </c>
      <c r="AC3422" s="32">
        <v>-0.67362516831488928</v>
      </c>
      <c r="AD3422" s="26">
        <v>19388.2</v>
      </c>
      <c r="AE3422" s="26">
        <v>24229.67</v>
      </c>
      <c r="AF3422" s="27">
        <v>4841.4699999999975</v>
      </c>
      <c r="AG3422" s="33">
        <v>0.24971219607802669</v>
      </c>
      <c r="AH3422" s="34">
        <v>177.25</v>
      </c>
      <c r="AI3422" s="34">
        <v>56.5</v>
      </c>
      <c r="AJ3422" s="34">
        <v>-120.75</v>
      </c>
      <c r="AK3422" s="32">
        <v>-0.68124118476727791</v>
      </c>
      <c r="AL3422" s="35">
        <v>44393.041666666664</v>
      </c>
      <c r="AM3422" s="16"/>
    </row>
    <row r="3423" spans="1:39" ht="66" hidden="1" x14ac:dyDescent="0.25">
      <c r="A3423" s="25" t="s">
        <v>571</v>
      </c>
      <c r="B3423" s="25" t="s">
        <v>1136</v>
      </c>
      <c r="C3423" s="39">
        <v>640208</v>
      </c>
      <c r="D3423" s="25" t="s">
        <v>3534</v>
      </c>
      <c r="E3423" s="25" t="s">
        <v>53</v>
      </c>
      <c r="F3423" s="25" t="s">
        <v>54</v>
      </c>
      <c r="G3423" s="25" t="s">
        <v>79</v>
      </c>
      <c r="H3423" s="25" t="s">
        <v>56</v>
      </c>
      <c r="I3423" s="25" t="s">
        <v>56</v>
      </c>
      <c r="J3423" s="25" t="s">
        <v>576</v>
      </c>
      <c r="K3423" s="25" t="s">
        <v>58</v>
      </c>
      <c r="L3423" s="25" t="s">
        <v>611</v>
      </c>
      <c r="M3423" s="25" t="s">
        <v>596</v>
      </c>
      <c r="N3423" s="26">
        <v>338982.68</v>
      </c>
      <c r="O3423" s="26">
        <v>339609.68</v>
      </c>
      <c r="P3423" s="27">
        <v>627</v>
      </c>
      <c r="Q3423" s="28">
        <v>1.8496520235193137E-3</v>
      </c>
      <c r="R3423" s="29">
        <v>26012.15</v>
      </c>
      <c r="S3423" s="29">
        <v>35292.230000000003</v>
      </c>
      <c r="T3423" s="30">
        <v>9280.0800000000017</v>
      </c>
      <c r="U3423" s="31">
        <v>0.35675943741674571</v>
      </c>
      <c r="V3423" s="26">
        <v>65136.3</v>
      </c>
      <c r="W3423" s="26">
        <v>78364.44</v>
      </c>
      <c r="X3423" s="27">
        <v>13228.14</v>
      </c>
      <c r="Y3423" s="28">
        <v>0.20308399463893403</v>
      </c>
      <c r="Z3423" s="29">
        <v>0</v>
      </c>
      <c r="AA3423" s="29">
        <v>361.17</v>
      </c>
      <c r="AB3423" s="30">
        <v>361.17</v>
      </c>
      <c r="AC3423" s="19"/>
      <c r="AD3423" s="26">
        <v>247834.23</v>
      </c>
      <c r="AE3423" s="26">
        <v>225591.84</v>
      </c>
      <c r="AF3423" s="27">
        <v>-22242.390000000014</v>
      </c>
      <c r="AG3423" s="33">
        <v>-8.9747045837857073E-2</v>
      </c>
      <c r="AH3423" s="34">
        <v>0</v>
      </c>
      <c r="AI3423" s="34">
        <v>8</v>
      </c>
      <c r="AJ3423" s="34">
        <v>8</v>
      </c>
      <c r="AK3423" s="19"/>
      <c r="AL3423" s="35">
        <v>44659</v>
      </c>
      <c r="AM3423" s="16"/>
    </row>
    <row r="3424" spans="1:39" ht="41.25" hidden="1" x14ac:dyDescent="0.25">
      <c r="A3424" s="25" t="s">
        <v>571</v>
      </c>
      <c r="B3424" s="25" t="s">
        <v>51</v>
      </c>
      <c r="C3424" s="39">
        <v>640233</v>
      </c>
      <c r="D3424" s="25" t="s">
        <v>764</v>
      </c>
      <c r="E3424" s="25" t="s">
        <v>53</v>
      </c>
      <c r="F3424" s="25" t="s">
        <v>54</v>
      </c>
      <c r="G3424" s="25" t="s">
        <v>74</v>
      </c>
      <c r="H3424" s="25" t="s">
        <v>75</v>
      </c>
      <c r="I3424" s="25" t="s">
        <v>56</v>
      </c>
      <c r="J3424" s="25" t="s">
        <v>64</v>
      </c>
      <c r="K3424" s="25" t="s">
        <v>65</v>
      </c>
      <c r="L3424" s="25" t="s">
        <v>66</v>
      </c>
      <c r="M3424" s="25" t="s">
        <v>675</v>
      </c>
      <c r="N3424" s="26">
        <v>16639.8</v>
      </c>
      <c r="O3424" s="26">
        <v>9179.48</v>
      </c>
      <c r="P3424" s="27">
        <v>-7460.32</v>
      </c>
      <c r="Q3424" s="28">
        <v>-0.44834192718662486</v>
      </c>
      <c r="R3424" s="29">
        <v>4672.6099999999997</v>
      </c>
      <c r="S3424" s="29">
        <v>2947.47</v>
      </c>
      <c r="T3424" s="30">
        <v>-1725.1399999999999</v>
      </c>
      <c r="U3424" s="31">
        <v>-0.36920265119494244</v>
      </c>
      <c r="V3424" s="26">
        <v>1462.09</v>
      </c>
      <c r="W3424" s="26">
        <v>286.07</v>
      </c>
      <c r="X3424" s="27">
        <v>-1176.02</v>
      </c>
      <c r="Y3424" s="28">
        <v>-0.80434172998926201</v>
      </c>
      <c r="Z3424" s="29">
        <v>505.1</v>
      </c>
      <c r="AA3424" s="29">
        <v>861</v>
      </c>
      <c r="AB3424" s="30">
        <v>355.9</v>
      </c>
      <c r="AC3424" s="32">
        <v>0.70461294793110263</v>
      </c>
      <c r="AD3424" s="26">
        <v>10000</v>
      </c>
      <c r="AE3424" s="26">
        <v>5084.9399999999996</v>
      </c>
      <c r="AF3424" s="27">
        <v>-4915.0600000000004</v>
      </c>
      <c r="AG3424" s="33">
        <v>-0.49150600000000005</v>
      </c>
      <c r="AH3424" s="34">
        <v>17.770000000000003</v>
      </c>
      <c r="AI3424" s="34">
        <v>24</v>
      </c>
      <c r="AJ3424" s="34">
        <v>6.2299999999999969</v>
      </c>
      <c r="AK3424" s="32">
        <v>0.35059088351153606</v>
      </c>
      <c r="AL3424" s="35">
        <v>44496.041666666664</v>
      </c>
      <c r="AM3424" s="16"/>
    </row>
    <row r="3425" spans="1:39" ht="82.5" hidden="1" x14ac:dyDescent="0.25">
      <c r="A3425" s="25" t="s">
        <v>571</v>
      </c>
      <c r="B3425" s="25" t="s">
        <v>51</v>
      </c>
      <c r="C3425" s="39">
        <v>640243</v>
      </c>
      <c r="D3425" s="25" t="s">
        <v>775</v>
      </c>
      <c r="E3425" s="25" t="s">
        <v>53</v>
      </c>
      <c r="F3425" s="25" t="s">
        <v>54</v>
      </c>
      <c r="G3425" s="25" t="s">
        <v>79</v>
      </c>
      <c r="H3425" s="25" t="s">
        <v>56</v>
      </c>
      <c r="I3425" s="25" t="s">
        <v>56</v>
      </c>
      <c r="J3425" s="25" t="s">
        <v>576</v>
      </c>
      <c r="K3425" s="25" t="s">
        <v>58</v>
      </c>
      <c r="L3425" s="25" t="s">
        <v>577</v>
      </c>
      <c r="M3425" s="25" t="s">
        <v>578</v>
      </c>
      <c r="N3425" s="26">
        <v>134167.79</v>
      </c>
      <c r="O3425" s="26">
        <v>136698.82</v>
      </c>
      <c r="P3425" s="27">
        <v>2531.0299999999988</v>
      </c>
      <c r="Q3425" s="28">
        <v>1.8864661928172169E-2</v>
      </c>
      <c r="R3425" s="29">
        <v>12232.4</v>
      </c>
      <c r="S3425" s="29">
        <v>27400.05</v>
      </c>
      <c r="T3425" s="30">
        <v>15167.65</v>
      </c>
      <c r="U3425" s="31">
        <v>1.2399569994440993</v>
      </c>
      <c r="V3425" s="26">
        <v>1863.09</v>
      </c>
      <c r="W3425" s="26">
        <v>1341.96</v>
      </c>
      <c r="X3425" s="27">
        <v>-521.12999999999988</v>
      </c>
      <c r="Y3425" s="28">
        <v>-0.27971273529459117</v>
      </c>
      <c r="Z3425" s="29">
        <v>979.62</v>
      </c>
      <c r="AA3425" s="29">
        <v>2214.56</v>
      </c>
      <c r="AB3425" s="30">
        <v>1234.94</v>
      </c>
      <c r="AC3425" s="32">
        <v>1.2606316735060534</v>
      </c>
      <c r="AD3425" s="26">
        <v>119092.68</v>
      </c>
      <c r="AE3425" s="26">
        <v>105742.25</v>
      </c>
      <c r="AF3425" s="27">
        <v>-13350.429999999993</v>
      </c>
      <c r="AG3425" s="33">
        <v>-0.11210118035802027</v>
      </c>
      <c r="AH3425" s="34">
        <v>16</v>
      </c>
      <c r="AI3425" s="34">
        <v>77.5</v>
      </c>
      <c r="AJ3425" s="34">
        <v>61.5</v>
      </c>
      <c r="AK3425" s="32">
        <v>3.84375</v>
      </c>
      <c r="AL3425" s="35">
        <v>44436.041666666664</v>
      </c>
      <c r="AM3425" s="16"/>
    </row>
    <row r="3426" spans="1:39" ht="74.25" hidden="1" x14ac:dyDescent="0.25">
      <c r="A3426" s="25" t="s">
        <v>571</v>
      </c>
      <c r="B3426" s="25" t="s">
        <v>51</v>
      </c>
      <c r="C3426" s="39">
        <v>640252</v>
      </c>
      <c r="D3426" s="25" t="s">
        <v>777</v>
      </c>
      <c r="E3426" s="25" t="s">
        <v>53</v>
      </c>
      <c r="F3426" s="25" t="s">
        <v>54</v>
      </c>
      <c r="G3426" s="25" t="s">
        <v>79</v>
      </c>
      <c r="H3426" s="17"/>
      <c r="I3426" s="17"/>
      <c r="J3426" s="25" t="s">
        <v>586</v>
      </c>
      <c r="K3426" s="25" t="s">
        <v>65</v>
      </c>
      <c r="L3426" s="25" t="s">
        <v>589</v>
      </c>
      <c r="M3426" s="25" t="s">
        <v>582</v>
      </c>
      <c r="N3426" s="26">
        <v>140175.1</v>
      </c>
      <c r="O3426" s="26">
        <v>143191.28</v>
      </c>
      <c r="P3426" s="27">
        <v>3016.179999999993</v>
      </c>
      <c r="Q3426" s="28">
        <v>2.1517230949005872E-2</v>
      </c>
      <c r="R3426" s="29">
        <v>27401.86</v>
      </c>
      <c r="S3426" s="29">
        <v>23970.54</v>
      </c>
      <c r="T3426" s="30">
        <v>-3431.3199999999997</v>
      </c>
      <c r="U3426" s="31">
        <v>-0.12522215645215323</v>
      </c>
      <c r="V3426" s="26">
        <v>99091.03</v>
      </c>
      <c r="W3426" s="26">
        <v>88599.34</v>
      </c>
      <c r="X3426" s="27">
        <v>-10491.690000000002</v>
      </c>
      <c r="Y3426" s="28">
        <v>-0.10587931117478547</v>
      </c>
      <c r="Z3426" s="29">
        <v>3254.59</v>
      </c>
      <c r="AA3426" s="29">
        <v>2965</v>
      </c>
      <c r="AB3426" s="30">
        <v>-289.59000000000015</v>
      </c>
      <c r="AC3426" s="32">
        <v>-8.897894972945905E-2</v>
      </c>
      <c r="AD3426" s="26">
        <v>32777.620000000003</v>
      </c>
      <c r="AE3426" s="26">
        <v>27656.400000000001</v>
      </c>
      <c r="AF3426" s="27">
        <v>-5121.2200000000012</v>
      </c>
      <c r="AG3426" s="33">
        <v>-0.15624136224655727</v>
      </c>
      <c r="AH3426" s="34">
        <v>190.08999999999997</v>
      </c>
      <c r="AI3426" s="34">
        <v>222.5</v>
      </c>
      <c r="AJ3426" s="34">
        <v>32.410000000000025</v>
      </c>
      <c r="AK3426" s="32">
        <v>0.17049818507023004</v>
      </c>
      <c r="AL3426" s="35">
        <v>44454.041666666664</v>
      </c>
      <c r="AM3426" s="16"/>
    </row>
    <row r="3427" spans="1:39" ht="66" hidden="1" x14ac:dyDescent="0.25">
      <c r="A3427" s="25" t="s">
        <v>571</v>
      </c>
      <c r="B3427" s="25" t="s">
        <v>51</v>
      </c>
      <c r="C3427" s="39">
        <v>640269</v>
      </c>
      <c r="D3427" s="25" t="s">
        <v>760</v>
      </c>
      <c r="E3427" s="25" t="s">
        <v>53</v>
      </c>
      <c r="F3427" s="25" t="s">
        <v>54</v>
      </c>
      <c r="G3427" s="25" t="s">
        <v>75</v>
      </c>
      <c r="H3427" s="25" t="s">
        <v>74</v>
      </c>
      <c r="I3427" s="25" t="s">
        <v>56</v>
      </c>
      <c r="J3427" s="25" t="s">
        <v>145</v>
      </c>
      <c r="K3427" s="25" t="s">
        <v>65</v>
      </c>
      <c r="L3427" s="25" t="s">
        <v>146</v>
      </c>
      <c r="M3427" s="25" t="s">
        <v>574</v>
      </c>
      <c r="N3427" s="26">
        <v>14935.6</v>
      </c>
      <c r="O3427" s="26">
        <v>15142.9</v>
      </c>
      <c r="P3427" s="27">
        <v>207.29999999999927</v>
      </c>
      <c r="Q3427" s="28">
        <v>1.3879589705133992E-2</v>
      </c>
      <c r="R3427" s="29">
        <v>6964.96</v>
      </c>
      <c r="S3427" s="29">
        <v>7193.18</v>
      </c>
      <c r="T3427" s="30">
        <v>228.22000000000025</v>
      </c>
      <c r="U3427" s="31">
        <v>3.2766878776044693E-2</v>
      </c>
      <c r="V3427" s="26">
        <v>3168.19</v>
      </c>
      <c r="W3427" s="26">
        <v>2874.9</v>
      </c>
      <c r="X3427" s="27">
        <v>-293.28999999999996</v>
      </c>
      <c r="Y3427" s="28">
        <v>-9.2573362077400648E-2</v>
      </c>
      <c r="Z3427" s="29">
        <v>2202.4499999999998</v>
      </c>
      <c r="AA3427" s="29">
        <v>1345</v>
      </c>
      <c r="AB3427" s="30">
        <v>-857.44999999999982</v>
      </c>
      <c r="AC3427" s="32">
        <v>-0.38931644305205559</v>
      </c>
      <c r="AD3427" s="26">
        <v>2600</v>
      </c>
      <c r="AE3427" s="26">
        <v>3729.82</v>
      </c>
      <c r="AF3427" s="27">
        <v>1129.8200000000002</v>
      </c>
      <c r="AG3427" s="33">
        <v>0.43454615384615392</v>
      </c>
      <c r="AH3427" s="34">
        <v>67.53</v>
      </c>
      <c r="AI3427" s="34">
        <v>64</v>
      </c>
      <c r="AJ3427" s="34">
        <v>-3.5300000000000011</v>
      </c>
      <c r="AK3427" s="32">
        <v>-5.2273063823485871E-2</v>
      </c>
      <c r="AL3427" s="35">
        <v>44308</v>
      </c>
      <c r="AM3427" s="16"/>
    </row>
    <row r="3428" spans="1:39" ht="41.25" hidden="1" x14ac:dyDescent="0.25">
      <c r="A3428" s="25" t="s">
        <v>571</v>
      </c>
      <c r="B3428" s="25" t="s">
        <v>1136</v>
      </c>
      <c r="C3428" s="39">
        <v>640281</v>
      </c>
      <c r="D3428" s="25" t="s">
        <v>5249</v>
      </c>
      <c r="E3428" s="25" t="s">
        <v>53</v>
      </c>
      <c r="F3428" s="25" t="s">
        <v>54</v>
      </c>
      <c r="G3428" s="25" t="s">
        <v>75</v>
      </c>
      <c r="H3428" s="25" t="s">
        <v>56</v>
      </c>
      <c r="I3428" s="25" t="s">
        <v>56</v>
      </c>
      <c r="J3428" s="25" t="s">
        <v>64</v>
      </c>
      <c r="K3428" s="25" t="s">
        <v>65</v>
      </c>
      <c r="L3428" s="25" t="s">
        <v>66</v>
      </c>
      <c r="M3428" s="25" t="s">
        <v>596</v>
      </c>
      <c r="N3428" s="26">
        <v>11798.89</v>
      </c>
      <c r="O3428" s="26">
        <v>8019.74</v>
      </c>
      <c r="P3428" s="27">
        <v>-3779.1499999999996</v>
      </c>
      <c r="Q3428" s="28">
        <v>-0.32029707879300506</v>
      </c>
      <c r="R3428" s="29">
        <v>4519.09</v>
      </c>
      <c r="S3428" s="29">
        <v>1052.25</v>
      </c>
      <c r="T3428" s="30">
        <v>-3466.84</v>
      </c>
      <c r="U3428" s="31">
        <v>-0.76715444923646137</v>
      </c>
      <c r="V3428" s="26">
        <v>266.74</v>
      </c>
      <c r="W3428" s="26">
        <v>652.01</v>
      </c>
      <c r="X3428" s="27">
        <v>385.27</v>
      </c>
      <c r="Y3428" s="28">
        <v>1.4443652995426257</v>
      </c>
      <c r="Z3428" s="29">
        <v>408.06</v>
      </c>
      <c r="AA3428" s="29">
        <v>0</v>
      </c>
      <c r="AB3428" s="30">
        <v>-408.06</v>
      </c>
      <c r="AC3428" s="32">
        <v>-1</v>
      </c>
      <c r="AD3428" s="26">
        <v>6605</v>
      </c>
      <c r="AE3428" s="26">
        <v>6315.48</v>
      </c>
      <c r="AF3428" s="27">
        <v>-289.52000000000044</v>
      </c>
      <c r="AG3428" s="33">
        <v>-4.383345950037857E-2</v>
      </c>
      <c r="AH3428" s="34">
        <v>14.369999999999997</v>
      </c>
      <c r="AI3428" s="34">
        <v>0</v>
      </c>
      <c r="AJ3428" s="34">
        <v>-14.369999999999997</v>
      </c>
      <c r="AK3428" s="32">
        <v>-1</v>
      </c>
      <c r="AL3428" s="35">
        <v>44690.041666666664</v>
      </c>
      <c r="AM3428" s="16"/>
    </row>
    <row r="3429" spans="1:39" ht="82.5" hidden="1" x14ac:dyDescent="0.25">
      <c r="A3429" s="25" t="s">
        <v>571</v>
      </c>
      <c r="B3429" s="25" t="s">
        <v>51</v>
      </c>
      <c r="C3429" s="39">
        <v>640304</v>
      </c>
      <c r="D3429" s="25" t="s">
        <v>767</v>
      </c>
      <c r="E3429" s="25" t="s">
        <v>53</v>
      </c>
      <c r="F3429" s="25" t="s">
        <v>63</v>
      </c>
      <c r="G3429" s="25" t="s">
        <v>56</v>
      </c>
      <c r="H3429" s="17"/>
      <c r="I3429" s="17"/>
      <c r="J3429" s="25" t="s">
        <v>576</v>
      </c>
      <c r="K3429" s="25" t="s">
        <v>65</v>
      </c>
      <c r="L3429" s="25" t="s">
        <v>577</v>
      </c>
      <c r="M3429" s="25" t="s">
        <v>574</v>
      </c>
      <c r="N3429" s="26">
        <v>25906.05</v>
      </c>
      <c r="O3429" s="26">
        <v>0</v>
      </c>
      <c r="P3429" s="27">
        <v>-25906.05</v>
      </c>
      <c r="Q3429" s="28">
        <v>-1</v>
      </c>
      <c r="R3429" s="29">
        <v>7287.7</v>
      </c>
      <c r="S3429" s="29">
        <v>0</v>
      </c>
      <c r="T3429" s="30">
        <v>-7287.7</v>
      </c>
      <c r="U3429" s="31">
        <v>-1</v>
      </c>
      <c r="V3429" s="26">
        <v>1948.5</v>
      </c>
      <c r="W3429" s="26">
        <v>0</v>
      </c>
      <c r="X3429" s="27">
        <v>-1948.5</v>
      </c>
      <c r="Y3429" s="28">
        <v>-1</v>
      </c>
      <c r="Z3429" s="29">
        <v>1302.53</v>
      </c>
      <c r="AA3429" s="29">
        <v>0</v>
      </c>
      <c r="AB3429" s="30">
        <v>-1302.53</v>
      </c>
      <c r="AC3429" s="32">
        <v>-1</v>
      </c>
      <c r="AD3429" s="26">
        <v>15367.32</v>
      </c>
      <c r="AE3429" s="26">
        <v>0</v>
      </c>
      <c r="AF3429" s="27">
        <v>-15367.32</v>
      </c>
      <c r="AG3429" s="33">
        <v>-1</v>
      </c>
      <c r="AH3429" s="34">
        <v>49.64</v>
      </c>
      <c r="AI3429" s="34">
        <v>0</v>
      </c>
      <c r="AJ3429" s="34">
        <v>-49.64</v>
      </c>
      <c r="AK3429" s="32">
        <v>-1</v>
      </c>
      <c r="AL3429" s="35">
        <v>44648</v>
      </c>
      <c r="AM3429" s="16"/>
    </row>
    <row r="3430" spans="1:39" ht="74.25" hidden="1" x14ac:dyDescent="0.25">
      <c r="A3430" s="25" t="s">
        <v>571</v>
      </c>
      <c r="B3430" s="25" t="s">
        <v>1136</v>
      </c>
      <c r="C3430" s="39">
        <v>640439</v>
      </c>
      <c r="D3430" s="25" t="s">
        <v>3533</v>
      </c>
      <c r="E3430" s="25" t="s">
        <v>171</v>
      </c>
      <c r="F3430" s="25" t="s">
        <v>248</v>
      </c>
      <c r="G3430" s="17"/>
      <c r="H3430" s="17"/>
      <c r="I3430" s="17"/>
      <c r="J3430" s="25" t="s">
        <v>3564</v>
      </c>
      <c r="K3430" s="25" t="s">
        <v>65</v>
      </c>
      <c r="L3430" s="25" t="s">
        <v>573</v>
      </c>
      <c r="M3430" s="25" t="s">
        <v>582</v>
      </c>
      <c r="N3430" s="26">
        <v>181082.12</v>
      </c>
      <c r="O3430" s="26">
        <v>184838.63</v>
      </c>
      <c r="P3430" s="27">
        <v>3756.5100000000093</v>
      </c>
      <c r="Q3430" s="28">
        <v>2.0744786950804471E-2</v>
      </c>
      <c r="R3430" s="29">
        <v>27894.32</v>
      </c>
      <c r="S3430" s="29">
        <v>32198.32</v>
      </c>
      <c r="T3430" s="30">
        <v>4304</v>
      </c>
      <c r="U3430" s="31">
        <v>0.1542966453385492</v>
      </c>
      <c r="V3430" s="26">
        <v>3061.1</v>
      </c>
      <c r="W3430" s="26">
        <v>2946.11</v>
      </c>
      <c r="X3430" s="27">
        <v>-114.98999999999978</v>
      </c>
      <c r="Y3430" s="28">
        <v>-3.7564927640390641E-2</v>
      </c>
      <c r="Z3430" s="29">
        <v>1129.7</v>
      </c>
      <c r="AA3430" s="29">
        <v>2116</v>
      </c>
      <c r="AB3430" s="30">
        <v>986.3</v>
      </c>
      <c r="AC3430" s="32">
        <v>0.87306364521554392</v>
      </c>
      <c r="AD3430" s="26">
        <v>148997</v>
      </c>
      <c r="AE3430" s="26">
        <v>145579.65</v>
      </c>
      <c r="AF3430" s="27">
        <v>-3417.3500000000058</v>
      </c>
      <c r="AG3430" s="33">
        <v>-2.2935696691879743E-2</v>
      </c>
      <c r="AH3430" s="34">
        <v>88.419999999999987</v>
      </c>
      <c r="AI3430" s="34">
        <v>153.5</v>
      </c>
      <c r="AJ3430" s="34">
        <v>65.080000000000013</v>
      </c>
      <c r="AK3430" s="32">
        <v>0.73603257181633142</v>
      </c>
      <c r="AL3430" s="35">
        <v>44686</v>
      </c>
      <c r="AM3430" s="16"/>
    </row>
    <row r="3431" spans="1:39" ht="41.25" hidden="1" x14ac:dyDescent="0.25">
      <c r="A3431" s="25" t="s">
        <v>571</v>
      </c>
      <c r="B3431" s="25" t="s">
        <v>1136</v>
      </c>
      <c r="C3431" s="39">
        <v>640456</v>
      </c>
      <c r="D3431" s="25" t="s">
        <v>5751</v>
      </c>
      <c r="E3431" s="25" t="s">
        <v>171</v>
      </c>
      <c r="F3431" s="25" t="s">
        <v>54</v>
      </c>
      <c r="G3431" s="25" t="s">
        <v>79</v>
      </c>
      <c r="H3431" s="25" t="s">
        <v>56</v>
      </c>
      <c r="I3431" s="25" t="s">
        <v>56</v>
      </c>
      <c r="J3431" s="25" t="s">
        <v>586</v>
      </c>
      <c r="K3431" s="25" t="s">
        <v>65</v>
      </c>
      <c r="L3431" s="25" t="s">
        <v>617</v>
      </c>
      <c r="M3431" s="25" t="s">
        <v>582</v>
      </c>
      <c r="N3431" s="26">
        <v>95401.05</v>
      </c>
      <c r="O3431" s="26">
        <v>99680.19</v>
      </c>
      <c r="P3431" s="27">
        <v>4279.1399999999994</v>
      </c>
      <c r="Q3431" s="28">
        <v>4.4854223302573708E-2</v>
      </c>
      <c r="R3431" s="29">
        <v>23232.84</v>
      </c>
      <c r="S3431" s="29">
        <v>31552.49</v>
      </c>
      <c r="T3431" s="30">
        <v>8319.6500000000015</v>
      </c>
      <c r="U3431" s="31">
        <v>0.3580987085522046</v>
      </c>
      <c r="V3431" s="26">
        <v>49700.89</v>
      </c>
      <c r="W3431" s="26">
        <v>49820.19</v>
      </c>
      <c r="X3431" s="27">
        <v>119.30000000000291</v>
      </c>
      <c r="Y3431" s="28">
        <v>2.4003594301833008E-3</v>
      </c>
      <c r="Z3431" s="29">
        <v>2467.3200000000002</v>
      </c>
      <c r="AA3431" s="29">
        <v>1876</v>
      </c>
      <c r="AB3431" s="30">
        <v>-591.32000000000016</v>
      </c>
      <c r="AC3431" s="32">
        <v>-0.23966084658657982</v>
      </c>
      <c r="AD3431" s="26">
        <v>20000</v>
      </c>
      <c r="AE3431" s="26">
        <v>16431.509999999998</v>
      </c>
      <c r="AF3431" s="27">
        <v>-3568.4900000000016</v>
      </c>
      <c r="AG3431" s="33">
        <v>-0.17842450000000007</v>
      </c>
      <c r="AH3431" s="34">
        <v>132.41999999999999</v>
      </c>
      <c r="AI3431" s="34">
        <v>271</v>
      </c>
      <c r="AJ3431" s="34">
        <v>138.58000000000001</v>
      </c>
      <c r="AK3431" s="32">
        <v>1.0465186527714849</v>
      </c>
      <c r="AL3431" s="35">
        <v>44903.041666666664</v>
      </c>
      <c r="AM3431" s="16"/>
    </row>
    <row r="3432" spans="1:39" ht="41.25" hidden="1" x14ac:dyDescent="0.25">
      <c r="A3432" s="25" t="s">
        <v>571</v>
      </c>
      <c r="B3432" s="25" t="s">
        <v>1136</v>
      </c>
      <c r="C3432" s="39">
        <v>640457</v>
      </c>
      <c r="D3432" s="25" t="s">
        <v>4877</v>
      </c>
      <c r="E3432" s="25" t="s">
        <v>53</v>
      </c>
      <c r="F3432" s="25" t="s">
        <v>63</v>
      </c>
      <c r="G3432" s="25" t="s">
        <v>56</v>
      </c>
      <c r="H3432" s="17"/>
      <c r="I3432" s="17"/>
      <c r="J3432" s="25" t="s">
        <v>1881</v>
      </c>
      <c r="K3432" s="25" t="s">
        <v>65</v>
      </c>
      <c r="L3432" s="25" t="s">
        <v>587</v>
      </c>
      <c r="M3432" s="25" t="s">
        <v>177</v>
      </c>
      <c r="N3432" s="26">
        <v>0</v>
      </c>
      <c r="O3432" s="26">
        <v>0</v>
      </c>
      <c r="P3432" s="27">
        <v>0</v>
      </c>
      <c r="Q3432" s="18"/>
      <c r="R3432" s="29">
        <v>0</v>
      </c>
      <c r="S3432" s="29">
        <v>0</v>
      </c>
      <c r="T3432" s="30">
        <v>0</v>
      </c>
      <c r="U3432" s="19"/>
      <c r="V3432" s="26">
        <v>0</v>
      </c>
      <c r="W3432" s="26">
        <v>0</v>
      </c>
      <c r="X3432" s="27">
        <v>0</v>
      </c>
      <c r="Y3432" s="18"/>
      <c r="Z3432" s="29">
        <v>0</v>
      </c>
      <c r="AA3432" s="29">
        <v>0</v>
      </c>
      <c r="AB3432" s="30">
        <v>0</v>
      </c>
      <c r="AC3432" s="19"/>
      <c r="AD3432" s="26">
        <v>0</v>
      </c>
      <c r="AE3432" s="26">
        <v>0</v>
      </c>
      <c r="AF3432" s="27">
        <v>0</v>
      </c>
      <c r="AG3432" s="18"/>
      <c r="AH3432" s="34">
        <v>0</v>
      </c>
      <c r="AI3432" s="34">
        <v>0</v>
      </c>
      <c r="AJ3432" s="34">
        <v>0</v>
      </c>
      <c r="AK3432" s="19"/>
      <c r="AL3432" s="35">
        <v>44330</v>
      </c>
      <c r="AM3432" s="16"/>
    </row>
    <row r="3433" spans="1:39" ht="66" hidden="1" x14ac:dyDescent="0.25">
      <c r="A3433" s="25" t="s">
        <v>571</v>
      </c>
      <c r="B3433" s="25" t="s">
        <v>1136</v>
      </c>
      <c r="C3433" s="39">
        <v>640466</v>
      </c>
      <c r="D3433" s="25" t="s">
        <v>3536</v>
      </c>
      <c r="E3433" s="25" t="s">
        <v>53</v>
      </c>
      <c r="F3433" s="25" t="s">
        <v>63</v>
      </c>
      <c r="G3433" s="25" t="s">
        <v>56</v>
      </c>
      <c r="H3433" s="17"/>
      <c r="I3433" s="17"/>
      <c r="J3433" s="25" t="s">
        <v>576</v>
      </c>
      <c r="K3433" s="25" t="s">
        <v>65</v>
      </c>
      <c r="L3433" s="25" t="s">
        <v>577</v>
      </c>
      <c r="M3433" s="25" t="s">
        <v>177</v>
      </c>
      <c r="N3433" s="26">
        <v>0</v>
      </c>
      <c r="O3433" s="26">
        <v>0</v>
      </c>
      <c r="P3433" s="27">
        <v>0</v>
      </c>
      <c r="Q3433" s="18"/>
      <c r="R3433" s="29">
        <v>0</v>
      </c>
      <c r="S3433" s="29">
        <v>0</v>
      </c>
      <c r="T3433" s="30">
        <v>0</v>
      </c>
      <c r="U3433" s="19"/>
      <c r="V3433" s="26">
        <v>0</v>
      </c>
      <c r="W3433" s="26">
        <v>0</v>
      </c>
      <c r="X3433" s="27">
        <v>0</v>
      </c>
      <c r="Y3433" s="18"/>
      <c r="Z3433" s="29">
        <v>0</v>
      </c>
      <c r="AA3433" s="29">
        <v>0</v>
      </c>
      <c r="AB3433" s="30">
        <v>0</v>
      </c>
      <c r="AC3433" s="19"/>
      <c r="AD3433" s="26">
        <v>0</v>
      </c>
      <c r="AE3433" s="26">
        <v>0</v>
      </c>
      <c r="AF3433" s="27">
        <v>0</v>
      </c>
      <c r="AG3433" s="18"/>
      <c r="AH3433" s="34">
        <v>0</v>
      </c>
      <c r="AI3433" s="34">
        <v>0</v>
      </c>
      <c r="AJ3433" s="34">
        <v>0</v>
      </c>
      <c r="AK3433" s="19"/>
      <c r="AL3433" s="35">
        <v>44658</v>
      </c>
      <c r="AM3433" s="16"/>
    </row>
    <row r="3434" spans="1:39" ht="74.25" hidden="1" x14ac:dyDescent="0.25">
      <c r="A3434" s="25" t="s">
        <v>571</v>
      </c>
      <c r="B3434" s="25" t="s">
        <v>1136</v>
      </c>
      <c r="C3434" s="39">
        <v>640467</v>
      </c>
      <c r="D3434" s="25" t="s">
        <v>3491</v>
      </c>
      <c r="E3434" s="25" t="s">
        <v>53</v>
      </c>
      <c r="F3434" s="25" t="s">
        <v>54</v>
      </c>
      <c r="G3434" s="25" t="s">
        <v>79</v>
      </c>
      <c r="H3434" s="25" t="s">
        <v>56</v>
      </c>
      <c r="I3434" s="25" t="s">
        <v>56</v>
      </c>
      <c r="J3434" s="25" t="s">
        <v>576</v>
      </c>
      <c r="K3434" s="25" t="s">
        <v>65</v>
      </c>
      <c r="L3434" s="25" t="s">
        <v>577</v>
      </c>
      <c r="M3434" s="25" t="s">
        <v>578</v>
      </c>
      <c r="N3434" s="26">
        <v>291409.28000000003</v>
      </c>
      <c r="O3434" s="26">
        <v>296301.27</v>
      </c>
      <c r="P3434" s="27">
        <v>4891.9899999999907</v>
      </c>
      <c r="Q3434" s="28">
        <v>1.6787351452911829E-2</v>
      </c>
      <c r="R3434" s="29">
        <v>38818.49</v>
      </c>
      <c r="S3434" s="29">
        <v>65076.19</v>
      </c>
      <c r="T3434" s="30">
        <v>26257.700000000004</v>
      </c>
      <c r="U3434" s="31">
        <v>0.67642249865978832</v>
      </c>
      <c r="V3434" s="26">
        <v>27829.34</v>
      </c>
      <c r="W3434" s="26">
        <v>15393.18</v>
      </c>
      <c r="X3434" s="27">
        <v>-12436.16</v>
      </c>
      <c r="Y3434" s="28">
        <v>-0.44687225784010687</v>
      </c>
      <c r="Z3434" s="29">
        <v>5639.53</v>
      </c>
      <c r="AA3434" s="29">
        <v>7589.42</v>
      </c>
      <c r="AB3434" s="30">
        <v>1949.8900000000003</v>
      </c>
      <c r="AC3434" s="32">
        <v>0.34575399013747604</v>
      </c>
      <c r="AD3434" s="26">
        <v>219121.92000000001</v>
      </c>
      <c r="AE3434" s="26">
        <v>208242.48</v>
      </c>
      <c r="AF3434" s="27">
        <v>-10879.440000000002</v>
      </c>
      <c r="AG3434" s="33">
        <v>-4.9650167358884049E-2</v>
      </c>
      <c r="AH3434" s="34">
        <v>313.31</v>
      </c>
      <c r="AI3434" s="34">
        <v>311.5</v>
      </c>
      <c r="AJ3434" s="34">
        <v>-1.8100000000000023</v>
      </c>
      <c r="AK3434" s="32">
        <v>-5.7770259487408713E-3</v>
      </c>
      <c r="AL3434" s="35">
        <v>44658</v>
      </c>
      <c r="AM3434" s="16"/>
    </row>
    <row r="3435" spans="1:39" ht="41.25" hidden="1" x14ac:dyDescent="0.25">
      <c r="A3435" s="25" t="s">
        <v>571</v>
      </c>
      <c r="B3435" s="25" t="s">
        <v>51</v>
      </c>
      <c r="C3435" s="39">
        <v>640469</v>
      </c>
      <c r="D3435" s="25" t="s">
        <v>661</v>
      </c>
      <c r="E3435" s="25" t="s">
        <v>53</v>
      </c>
      <c r="F3435" s="25" t="s">
        <v>54</v>
      </c>
      <c r="G3435" s="25" t="s">
        <v>289</v>
      </c>
      <c r="H3435" s="17"/>
      <c r="I3435" s="17"/>
      <c r="J3435" s="25" t="s">
        <v>85</v>
      </c>
      <c r="K3435" s="25" t="s">
        <v>65</v>
      </c>
      <c r="L3435" s="25" t="s">
        <v>86</v>
      </c>
      <c r="M3435" s="25" t="s">
        <v>582</v>
      </c>
      <c r="N3435" s="26">
        <v>0</v>
      </c>
      <c r="O3435" s="26">
        <v>24934.97</v>
      </c>
      <c r="P3435" s="27">
        <v>24934.97</v>
      </c>
      <c r="Q3435" s="18"/>
      <c r="R3435" s="29">
        <v>0</v>
      </c>
      <c r="S3435" s="29">
        <v>18133.07</v>
      </c>
      <c r="T3435" s="30">
        <v>18133.07</v>
      </c>
      <c r="U3435" s="19"/>
      <c r="V3435" s="26">
        <v>0</v>
      </c>
      <c r="W3435" s="26">
        <v>3479.9</v>
      </c>
      <c r="X3435" s="27">
        <v>3479.9</v>
      </c>
      <c r="Y3435" s="18"/>
      <c r="Z3435" s="29">
        <v>0</v>
      </c>
      <c r="AA3435" s="29">
        <v>3322</v>
      </c>
      <c r="AB3435" s="30">
        <v>3322</v>
      </c>
      <c r="AC3435" s="19"/>
      <c r="AD3435" s="26">
        <v>0</v>
      </c>
      <c r="AE3435" s="26">
        <v>0</v>
      </c>
      <c r="AF3435" s="27">
        <v>0</v>
      </c>
      <c r="AG3435" s="18"/>
      <c r="AH3435" s="34">
        <v>0</v>
      </c>
      <c r="AI3435" s="34">
        <v>187.5</v>
      </c>
      <c r="AJ3435" s="34">
        <v>187.5</v>
      </c>
      <c r="AK3435" s="19"/>
      <c r="AL3435" s="35">
        <v>44532.041666666664</v>
      </c>
      <c r="AM3435" s="16"/>
    </row>
    <row r="3436" spans="1:39" ht="74.25" hidden="1" x14ac:dyDescent="0.25">
      <c r="A3436" s="25" t="s">
        <v>571</v>
      </c>
      <c r="B3436" s="25" t="s">
        <v>51</v>
      </c>
      <c r="C3436" s="39">
        <v>640515</v>
      </c>
      <c r="D3436" s="25" t="s">
        <v>651</v>
      </c>
      <c r="E3436" s="25" t="s">
        <v>53</v>
      </c>
      <c r="F3436" s="25" t="s">
        <v>54</v>
      </c>
      <c r="G3436" s="25" t="s">
        <v>75</v>
      </c>
      <c r="H3436" s="25" t="s">
        <v>56</v>
      </c>
      <c r="I3436" s="25" t="s">
        <v>56</v>
      </c>
      <c r="J3436" s="25" t="s">
        <v>64</v>
      </c>
      <c r="K3436" s="25" t="s">
        <v>58</v>
      </c>
      <c r="L3436" s="25" t="s">
        <v>66</v>
      </c>
      <c r="M3436" s="25" t="s">
        <v>593</v>
      </c>
      <c r="N3436" s="26">
        <v>748.96</v>
      </c>
      <c r="O3436" s="26">
        <v>630.04</v>
      </c>
      <c r="P3436" s="27">
        <v>-118.92000000000007</v>
      </c>
      <c r="Q3436" s="28">
        <v>-0.15878017517624449</v>
      </c>
      <c r="R3436" s="29">
        <v>703.96</v>
      </c>
      <c r="S3436" s="29">
        <v>591.54</v>
      </c>
      <c r="T3436" s="30">
        <v>-112.42000000000007</v>
      </c>
      <c r="U3436" s="31">
        <v>-0.15969657366895856</v>
      </c>
      <c r="V3436" s="26">
        <v>0</v>
      </c>
      <c r="W3436" s="26">
        <v>0</v>
      </c>
      <c r="X3436" s="27">
        <v>0</v>
      </c>
      <c r="Y3436" s="18"/>
      <c r="Z3436" s="29">
        <v>45</v>
      </c>
      <c r="AA3436" s="29">
        <v>38.5</v>
      </c>
      <c r="AB3436" s="30">
        <v>-6.5</v>
      </c>
      <c r="AC3436" s="32">
        <v>-0.14444444444444443</v>
      </c>
      <c r="AD3436" s="26">
        <v>0</v>
      </c>
      <c r="AE3436" s="26">
        <v>0</v>
      </c>
      <c r="AF3436" s="27">
        <v>0</v>
      </c>
      <c r="AG3436" s="18"/>
      <c r="AH3436" s="34">
        <v>2</v>
      </c>
      <c r="AI3436" s="34">
        <v>2</v>
      </c>
      <c r="AJ3436" s="34">
        <v>0</v>
      </c>
      <c r="AK3436" s="32">
        <v>0</v>
      </c>
      <c r="AL3436" s="35">
        <v>44306</v>
      </c>
      <c r="AM3436" s="16"/>
    </row>
    <row r="3437" spans="1:39" ht="74.25" hidden="1" x14ac:dyDescent="0.25">
      <c r="A3437" s="25" t="s">
        <v>571</v>
      </c>
      <c r="B3437" s="25" t="s">
        <v>51</v>
      </c>
      <c r="C3437" s="39">
        <v>640518</v>
      </c>
      <c r="D3437" s="25" t="s">
        <v>771</v>
      </c>
      <c r="E3437" s="25" t="s">
        <v>53</v>
      </c>
      <c r="F3437" s="25" t="s">
        <v>54</v>
      </c>
      <c r="G3437" s="25" t="s">
        <v>75</v>
      </c>
      <c r="H3437" s="25" t="s">
        <v>56</v>
      </c>
      <c r="I3437" s="25" t="s">
        <v>56</v>
      </c>
      <c r="J3437" s="25" t="s">
        <v>64</v>
      </c>
      <c r="K3437" s="25" t="s">
        <v>65</v>
      </c>
      <c r="L3437" s="25" t="s">
        <v>66</v>
      </c>
      <c r="M3437" s="25" t="s">
        <v>593</v>
      </c>
      <c r="N3437" s="26">
        <v>1267.79</v>
      </c>
      <c r="O3437" s="26">
        <v>1075.4000000000001</v>
      </c>
      <c r="P3437" s="27">
        <v>-192.38999999999987</v>
      </c>
      <c r="Q3437" s="28">
        <v>-0.1517522618099211</v>
      </c>
      <c r="R3437" s="29">
        <v>1132.79</v>
      </c>
      <c r="S3437" s="29">
        <v>922.9</v>
      </c>
      <c r="T3437" s="30">
        <v>-209.89</v>
      </c>
      <c r="U3437" s="31">
        <v>-0.18528588705761878</v>
      </c>
      <c r="V3437" s="26">
        <v>0</v>
      </c>
      <c r="W3437" s="26">
        <v>0</v>
      </c>
      <c r="X3437" s="27">
        <v>0</v>
      </c>
      <c r="Y3437" s="18"/>
      <c r="Z3437" s="29">
        <v>135</v>
      </c>
      <c r="AA3437" s="29">
        <v>152.5</v>
      </c>
      <c r="AB3437" s="30">
        <v>17.5</v>
      </c>
      <c r="AC3437" s="32">
        <v>0.12962962962962962</v>
      </c>
      <c r="AD3437" s="26">
        <v>0</v>
      </c>
      <c r="AE3437" s="26">
        <v>0</v>
      </c>
      <c r="AF3437" s="27">
        <v>0</v>
      </c>
      <c r="AG3437" s="18"/>
      <c r="AH3437" s="34">
        <v>6</v>
      </c>
      <c r="AI3437" s="34">
        <v>5</v>
      </c>
      <c r="AJ3437" s="34">
        <v>-1</v>
      </c>
      <c r="AK3437" s="32">
        <v>-0.16666666666666666</v>
      </c>
      <c r="AL3437" s="35">
        <v>44306</v>
      </c>
      <c r="AM3437" s="16"/>
    </row>
    <row r="3438" spans="1:39" ht="74.25" hidden="1" x14ac:dyDescent="0.25">
      <c r="A3438" s="25" t="s">
        <v>571</v>
      </c>
      <c r="B3438" s="25" t="s">
        <v>51</v>
      </c>
      <c r="C3438" s="39">
        <v>640520</v>
      </c>
      <c r="D3438" s="25" t="s">
        <v>772</v>
      </c>
      <c r="E3438" s="25" t="s">
        <v>53</v>
      </c>
      <c r="F3438" s="25" t="s">
        <v>54</v>
      </c>
      <c r="G3438" s="25" t="s">
        <v>74</v>
      </c>
      <c r="H3438" s="25" t="s">
        <v>56</v>
      </c>
      <c r="I3438" s="25" t="s">
        <v>56</v>
      </c>
      <c r="J3438" s="25" t="s">
        <v>576</v>
      </c>
      <c r="K3438" s="25" t="s">
        <v>58</v>
      </c>
      <c r="L3438" s="25" t="s">
        <v>577</v>
      </c>
      <c r="M3438" s="25" t="s">
        <v>578</v>
      </c>
      <c r="N3438" s="26">
        <v>374447.6</v>
      </c>
      <c r="O3438" s="26">
        <v>342396.94</v>
      </c>
      <c r="P3438" s="27">
        <v>-32050.659999999974</v>
      </c>
      <c r="Q3438" s="28">
        <v>-8.5594513090750154E-2</v>
      </c>
      <c r="R3438" s="29">
        <v>31314.75</v>
      </c>
      <c r="S3438" s="29">
        <v>63925.89</v>
      </c>
      <c r="T3438" s="30">
        <v>32611.14</v>
      </c>
      <c r="U3438" s="31">
        <v>1.0413987018896846</v>
      </c>
      <c r="V3438" s="26">
        <v>4818.91</v>
      </c>
      <c r="W3438" s="26">
        <v>4890.38</v>
      </c>
      <c r="X3438" s="27">
        <v>71.470000000000255</v>
      </c>
      <c r="Y3438" s="28">
        <v>1.483115476321414E-2</v>
      </c>
      <c r="Z3438" s="29">
        <v>4515.62</v>
      </c>
      <c r="AA3438" s="29">
        <v>4479.01</v>
      </c>
      <c r="AB3438" s="30">
        <v>-36.609999999999673</v>
      </c>
      <c r="AC3438" s="32">
        <v>-8.1074138213577916E-3</v>
      </c>
      <c r="AD3438" s="26">
        <v>333798.32</v>
      </c>
      <c r="AE3438" s="26">
        <v>269101.65999999997</v>
      </c>
      <c r="AF3438" s="27">
        <v>-64696.660000000033</v>
      </c>
      <c r="AG3438" s="33">
        <v>-0.1938196093976747</v>
      </c>
      <c r="AH3438" s="34">
        <v>79.69</v>
      </c>
      <c r="AI3438" s="34">
        <v>161</v>
      </c>
      <c r="AJ3438" s="34">
        <v>81.31</v>
      </c>
      <c r="AK3438" s="32">
        <v>1.020328773999247</v>
      </c>
      <c r="AL3438" s="35">
        <v>44482.041666666664</v>
      </c>
      <c r="AM3438" s="16"/>
    </row>
    <row r="3439" spans="1:39" ht="74.25" hidden="1" x14ac:dyDescent="0.25">
      <c r="A3439" s="25" t="s">
        <v>571</v>
      </c>
      <c r="B3439" s="25" t="s">
        <v>51</v>
      </c>
      <c r="C3439" s="39">
        <v>640521</v>
      </c>
      <c r="D3439" s="25" t="s">
        <v>774</v>
      </c>
      <c r="E3439" s="25" t="s">
        <v>53</v>
      </c>
      <c r="F3439" s="25" t="s">
        <v>54</v>
      </c>
      <c r="G3439" s="25" t="s">
        <v>74</v>
      </c>
      <c r="H3439" s="25" t="s">
        <v>56</v>
      </c>
      <c r="I3439" s="25" t="s">
        <v>56</v>
      </c>
      <c r="J3439" s="25" t="s">
        <v>576</v>
      </c>
      <c r="K3439" s="25" t="s">
        <v>58</v>
      </c>
      <c r="L3439" s="25" t="s">
        <v>577</v>
      </c>
      <c r="M3439" s="25" t="s">
        <v>578</v>
      </c>
      <c r="N3439" s="26">
        <v>222136.59</v>
      </c>
      <c r="O3439" s="26">
        <v>193381.26</v>
      </c>
      <c r="P3439" s="27">
        <v>-28755.329999999987</v>
      </c>
      <c r="Q3439" s="28">
        <v>-0.12944886747383666</v>
      </c>
      <c r="R3439" s="29">
        <v>17312.3</v>
      </c>
      <c r="S3439" s="29">
        <v>38699.82</v>
      </c>
      <c r="T3439" s="30">
        <v>21387.52</v>
      </c>
      <c r="U3439" s="31">
        <v>1.2353944883117784</v>
      </c>
      <c r="V3439" s="26">
        <v>1212.0899999999999</v>
      </c>
      <c r="W3439" s="26">
        <v>642.32000000000005</v>
      </c>
      <c r="X3439" s="27">
        <v>-569.76999999999987</v>
      </c>
      <c r="Y3439" s="28">
        <v>-0.47007235436312478</v>
      </c>
      <c r="Z3439" s="29">
        <v>2272.12</v>
      </c>
      <c r="AA3439" s="29">
        <v>2757.9</v>
      </c>
      <c r="AB3439" s="30">
        <v>485.7800000000002</v>
      </c>
      <c r="AC3439" s="32">
        <v>0.21380032744749408</v>
      </c>
      <c r="AD3439" s="26">
        <v>201340.08</v>
      </c>
      <c r="AE3439" s="26">
        <v>151281.22</v>
      </c>
      <c r="AF3439" s="27">
        <v>-50058.859999999986</v>
      </c>
      <c r="AG3439" s="33">
        <v>-0.24862839033340997</v>
      </c>
      <c r="AH3439" s="34">
        <v>109.22999999999999</v>
      </c>
      <c r="AI3439" s="34">
        <v>96</v>
      </c>
      <c r="AJ3439" s="34">
        <v>-13.22999999999999</v>
      </c>
      <c r="AK3439" s="32">
        <v>-0.12112057127162859</v>
      </c>
      <c r="AL3439" s="35">
        <v>44439.041666666664</v>
      </c>
      <c r="AM3439" s="16"/>
    </row>
    <row r="3440" spans="1:39" ht="74.25" hidden="1" x14ac:dyDescent="0.25">
      <c r="A3440" s="25" t="s">
        <v>571</v>
      </c>
      <c r="B3440" s="25" t="s">
        <v>51</v>
      </c>
      <c r="C3440" s="39">
        <v>640522</v>
      </c>
      <c r="D3440" s="25" t="s">
        <v>773</v>
      </c>
      <c r="E3440" s="25" t="s">
        <v>53</v>
      </c>
      <c r="F3440" s="25" t="s">
        <v>54</v>
      </c>
      <c r="G3440" s="25" t="s">
        <v>74</v>
      </c>
      <c r="H3440" s="25" t="s">
        <v>56</v>
      </c>
      <c r="I3440" s="25" t="s">
        <v>56</v>
      </c>
      <c r="J3440" s="25" t="s">
        <v>576</v>
      </c>
      <c r="K3440" s="25" t="s">
        <v>58</v>
      </c>
      <c r="L3440" s="25" t="s">
        <v>577</v>
      </c>
      <c r="M3440" s="25" t="s">
        <v>578</v>
      </c>
      <c r="N3440" s="26">
        <v>362389.94</v>
      </c>
      <c r="O3440" s="26">
        <v>327516.90000000002</v>
      </c>
      <c r="P3440" s="27">
        <v>-34873.039999999979</v>
      </c>
      <c r="Q3440" s="28">
        <v>-9.623070662502381E-2</v>
      </c>
      <c r="R3440" s="29">
        <v>20623.93</v>
      </c>
      <c r="S3440" s="29">
        <v>60728.160000000003</v>
      </c>
      <c r="T3440" s="30">
        <v>40104.230000000003</v>
      </c>
      <c r="U3440" s="31">
        <v>1.9445483959652696</v>
      </c>
      <c r="V3440" s="26">
        <v>2801.23</v>
      </c>
      <c r="W3440" s="26">
        <v>4178.58</v>
      </c>
      <c r="X3440" s="27">
        <v>1377.35</v>
      </c>
      <c r="Y3440" s="28">
        <v>0.4916947198195078</v>
      </c>
      <c r="Z3440" s="29">
        <v>2497.2600000000002</v>
      </c>
      <c r="AA3440" s="29">
        <v>2696.91</v>
      </c>
      <c r="AB3440" s="30">
        <v>199.64999999999964</v>
      </c>
      <c r="AC3440" s="32">
        <v>7.9947622594363263E-2</v>
      </c>
      <c r="AD3440" s="26">
        <v>336467.52</v>
      </c>
      <c r="AE3440" s="26">
        <v>259913.25</v>
      </c>
      <c r="AF3440" s="27">
        <v>-76554.270000000019</v>
      </c>
      <c r="AG3440" s="33">
        <v>-0.22752350657799009</v>
      </c>
      <c r="AH3440" s="34">
        <v>121.87</v>
      </c>
      <c r="AI3440" s="34">
        <v>121</v>
      </c>
      <c r="AJ3440" s="34">
        <v>-0.87000000000000455</v>
      </c>
      <c r="AK3440" s="32">
        <v>-7.1387544104373887E-3</v>
      </c>
      <c r="AL3440" s="35">
        <v>44433.041666666664</v>
      </c>
      <c r="AM3440" s="16"/>
    </row>
    <row r="3441" spans="1:39" ht="74.25" hidden="1" x14ac:dyDescent="0.25">
      <c r="A3441" s="25" t="s">
        <v>571</v>
      </c>
      <c r="B3441" s="25" t="s">
        <v>51</v>
      </c>
      <c r="C3441" s="39">
        <v>640523</v>
      </c>
      <c r="D3441" s="25" t="s">
        <v>778</v>
      </c>
      <c r="E3441" s="25" t="s">
        <v>53</v>
      </c>
      <c r="F3441" s="25" t="s">
        <v>54</v>
      </c>
      <c r="G3441" s="25" t="s">
        <v>74</v>
      </c>
      <c r="H3441" s="25" t="s">
        <v>56</v>
      </c>
      <c r="I3441" s="25" t="s">
        <v>56</v>
      </c>
      <c r="J3441" s="25" t="s">
        <v>576</v>
      </c>
      <c r="K3441" s="25" t="s">
        <v>58</v>
      </c>
      <c r="L3441" s="25" t="s">
        <v>577</v>
      </c>
      <c r="M3441" s="25" t="s">
        <v>578</v>
      </c>
      <c r="N3441" s="26">
        <v>216412.55</v>
      </c>
      <c r="O3441" s="26">
        <v>199444.36</v>
      </c>
      <c r="P3441" s="27">
        <v>-16968.190000000002</v>
      </c>
      <c r="Q3441" s="28">
        <v>-7.8406682052404086E-2</v>
      </c>
      <c r="R3441" s="29">
        <v>14636.9</v>
      </c>
      <c r="S3441" s="29">
        <v>37179.160000000003</v>
      </c>
      <c r="T3441" s="30">
        <v>22542.260000000002</v>
      </c>
      <c r="U3441" s="31">
        <v>1.5400979715650174</v>
      </c>
      <c r="V3441" s="26">
        <v>1243.73</v>
      </c>
      <c r="W3441" s="26">
        <v>0</v>
      </c>
      <c r="X3441" s="27">
        <v>-1243.73</v>
      </c>
      <c r="Y3441" s="28">
        <v>-1</v>
      </c>
      <c r="Z3441" s="29">
        <v>1031.08</v>
      </c>
      <c r="AA3441" s="29">
        <v>1459.74</v>
      </c>
      <c r="AB3441" s="30">
        <v>428.66000000000008</v>
      </c>
      <c r="AC3441" s="32">
        <v>0.41573883694766661</v>
      </c>
      <c r="AD3441" s="26">
        <v>199500.84</v>
      </c>
      <c r="AE3441" s="26">
        <v>160805.46</v>
      </c>
      <c r="AF3441" s="27">
        <v>-38695.380000000005</v>
      </c>
      <c r="AG3441" s="33">
        <v>-0.19396098783343471</v>
      </c>
      <c r="AH3441" s="34">
        <v>30</v>
      </c>
      <c r="AI3441" s="34">
        <v>65</v>
      </c>
      <c r="AJ3441" s="34">
        <v>35</v>
      </c>
      <c r="AK3441" s="32">
        <v>1.1666666666666667</v>
      </c>
      <c r="AL3441" s="35">
        <v>44506.041666666664</v>
      </c>
      <c r="AM3441" s="16"/>
    </row>
    <row r="3442" spans="1:39" ht="74.25" hidden="1" x14ac:dyDescent="0.25">
      <c r="A3442" s="25" t="s">
        <v>571</v>
      </c>
      <c r="B3442" s="25" t="s">
        <v>51</v>
      </c>
      <c r="C3442" s="39">
        <v>640524</v>
      </c>
      <c r="D3442" s="25" t="s">
        <v>770</v>
      </c>
      <c r="E3442" s="25" t="s">
        <v>53</v>
      </c>
      <c r="F3442" s="25" t="s">
        <v>54</v>
      </c>
      <c r="G3442" s="25" t="s">
        <v>74</v>
      </c>
      <c r="H3442" s="25" t="s">
        <v>75</v>
      </c>
      <c r="I3442" s="25" t="s">
        <v>56</v>
      </c>
      <c r="J3442" s="25" t="s">
        <v>576</v>
      </c>
      <c r="K3442" s="25" t="s">
        <v>58</v>
      </c>
      <c r="L3442" s="25" t="s">
        <v>611</v>
      </c>
      <c r="M3442" s="25" t="s">
        <v>578</v>
      </c>
      <c r="N3442" s="26">
        <v>168191.13</v>
      </c>
      <c r="O3442" s="26">
        <v>136064.28</v>
      </c>
      <c r="P3442" s="27">
        <v>-32126.850000000006</v>
      </c>
      <c r="Q3442" s="28">
        <v>-0.19101393753642065</v>
      </c>
      <c r="R3442" s="29">
        <v>37302.720000000001</v>
      </c>
      <c r="S3442" s="29">
        <v>35577.589999999997</v>
      </c>
      <c r="T3442" s="30">
        <v>-1725.1300000000047</v>
      </c>
      <c r="U3442" s="31">
        <v>-4.6246761630251217E-2</v>
      </c>
      <c r="V3442" s="26">
        <v>11070.52</v>
      </c>
      <c r="W3442" s="26">
        <v>8270.2800000000007</v>
      </c>
      <c r="X3442" s="27">
        <v>-2800.24</v>
      </c>
      <c r="Y3442" s="28">
        <v>-0.25294566108909061</v>
      </c>
      <c r="Z3442" s="29">
        <v>4904.8100000000004</v>
      </c>
      <c r="AA3442" s="29">
        <v>7027.02</v>
      </c>
      <c r="AB3442" s="30">
        <v>2122.21</v>
      </c>
      <c r="AC3442" s="32">
        <v>0.43267934945492281</v>
      </c>
      <c r="AD3442" s="26">
        <v>114913.08</v>
      </c>
      <c r="AE3442" s="26">
        <v>85189.39</v>
      </c>
      <c r="AF3442" s="27">
        <v>-29723.690000000002</v>
      </c>
      <c r="AG3442" s="33">
        <v>-0.25866237333469788</v>
      </c>
      <c r="AH3442" s="34">
        <v>310.17</v>
      </c>
      <c r="AI3442" s="34">
        <v>194.5</v>
      </c>
      <c r="AJ3442" s="34">
        <v>-115.67000000000002</v>
      </c>
      <c r="AK3442" s="32">
        <v>-0.37292452526034114</v>
      </c>
      <c r="AL3442" s="35">
        <v>44512.041666666664</v>
      </c>
      <c r="AM3442" s="16"/>
    </row>
    <row r="3443" spans="1:39" ht="74.25" hidden="1" x14ac:dyDescent="0.25">
      <c r="A3443" s="25" t="s">
        <v>571</v>
      </c>
      <c r="B3443" s="25" t="s">
        <v>51</v>
      </c>
      <c r="C3443" s="39">
        <v>640525</v>
      </c>
      <c r="D3443" s="25" t="s">
        <v>769</v>
      </c>
      <c r="E3443" s="25" t="s">
        <v>53</v>
      </c>
      <c r="F3443" s="25" t="s">
        <v>54</v>
      </c>
      <c r="G3443" s="25" t="s">
        <v>75</v>
      </c>
      <c r="H3443" s="25" t="s">
        <v>74</v>
      </c>
      <c r="I3443" s="25" t="s">
        <v>56</v>
      </c>
      <c r="J3443" s="25" t="s">
        <v>576</v>
      </c>
      <c r="K3443" s="25" t="s">
        <v>58</v>
      </c>
      <c r="L3443" s="25" t="s">
        <v>611</v>
      </c>
      <c r="M3443" s="25" t="s">
        <v>578</v>
      </c>
      <c r="N3443" s="26">
        <v>53610.12</v>
      </c>
      <c r="O3443" s="26">
        <v>43450.16</v>
      </c>
      <c r="P3443" s="27">
        <v>-10159.959999999999</v>
      </c>
      <c r="Q3443" s="28">
        <v>-0.18951571083966981</v>
      </c>
      <c r="R3443" s="29">
        <v>12086.29</v>
      </c>
      <c r="S3443" s="29">
        <v>11479.24</v>
      </c>
      <c r="T3443" s="30">
        <v>-607.05000000000109</v>
      </c>
      <c r="U3443" s="31">
        <v>-5.0226330826084846E-2</v>
      </c>
      <c r="V3443" s="26">
        <v>847.91</v>
      </c>
      <c r="W3443" s="26">
        <v>0</v>
      </c>
      <c r="X3443" s="27">
        <v>-847.91</v>
      </c>
      <c r="Y3443" s="28">
        <v>-1</v>
      </c>
      <c r="Z3443" s="29">
        <v>981.6</v>
      </c>
      <c r="AA3443" s="29">
        <v>521.16999999999996</v>
      </c>
      <c r="AB3443" s="30">
        <v>-460.43000000000006</v>
      </c>
      <c r="AC3443" s="32">
        <v>-0.46906071719641407</v>
      </c>
      <c r="AD3443" s="26">
        <v>39694.32</v>
      </c>
      <c r="AE3443" s="26">
        <v>31449.75</v>
      </c>
      <c r="AF3443" s="27">
        <v>-8244.57</v>
      </c>
      <c r="AG3443" s="33">
        <v>-0.20770150490044922</v>
      </c>
      <c r="AH3443" s="34">
        <v>69.599999999999994</v>
      </c>
      <c r="AI3443" s="34">
        <v>26</v>
      </c>
      <c r="AJ3443" s="34">
        <v>-43.599999999999994</v>
      </c>
      <c r="AK3443" s="32">
        <v>-0.62643678160919536</v>
      </c>
      <c r="AL3443" s="35">
        <v>44414.041666666664</v>
      </c>
      <c r="AM3443" s="16"/>
    </row>
    <row r="3444" spans="1:39" ht="82.5" hidden="1" x14ac:dyDescent="0.25">
      <c r="A3444" s="25" t="s">
        <v>571</v>
      </c>
      <c r="B3444" s="25" t="s">
        <v>51</v>
      </c>
      <c r="C3444" s="39">
        <v>640526</v>
      </c>
      <c r="D3444" s="25" t="s">
        <v>768</v>
      </c>
      <c r="E3444" s="25" t="s">
        <v>53</v>
      </c>
      <c r="F3444" s="25" t="s">
        <v>54</v>
      </c>
      <c r="G3444" s="25" t="s">
        <v>79</v>
      </c>
      <c r="H3444" s="25" t="s">
        <v>56</v>
      </c>
      <c r="I3444" s="25" t="s">
        <v>56</v>
      </c>
      <c r="J3444" s="25" t="s">
        <v>576</v>
      </c>
      <c r="K3444" s="25" t="s">
        <v>58</v>
      </c>
      <c r="L3444" s="25" t="s">
        <v>577</v>
      </c>
      <c r="M3444" s="25" t="s">
        <v>578</v>
      </c>
      <c r="N3444" s="26">
        <v>419488.32</v>
      </c>
      <c r="O3444" s="26">
        <v>419288.92</v>
      </c>
      <c r="P3444" s="27">
        <v>-199.40000000002328</v>
      </c>
      <c r="Q3444" s="28">
        <v>-4.7534100591888539E-4</v>
      </c>
      <c r="R3444" s="29">
        <v>47832.51</v>
      </c>
      <c r="S3444" s="29">
        <v>73927.33</v>
      </c>
      <c r="T3444" s="30">
        <v>26094.82</v>
      </c>
      <c r="U3444" s="31">
        <v>0.54554569684927678</v>
      </c>
      <c r="V3444" s="26">
        <v>1371.88</v>
      </c>
      <c r="W3444" s="26">
        <v>0</v>
      </c>
      <c r="X3444" s="27">
        <v>-1371.88</v>
      </c>
      <c r="Y3444" s="28">
        <v>-1</v>
      </c>
      <c r="Z3444" s="29">
        <v>2112.9299999999998</v>
      </c>
      <c r="AA3444" s="29">
        <v>4028.34</v>
      </c>
      <c r="AB3444" s="30">
        <v>1915.4100000000003</v>
      </c>
      <c r="AC3444" s="32">
        <v>0.90651843648393482</v>
      </c>
      <c r="AD3444" s="26">
        <v>368171</v>
      </c>
      <c r="AE3444" s="26">
        <v>341333.25</v>
      </c>
      <c r="AF3444" s="27">
        <v>-26837.75</v>
      </c>
      <c r="AG3444" s="33">
        <v>-7.2894796168084933E-2</v>
      </c>
      <c r="AH3444" s="34">
        <v>100.56</v>
      </c>
      <c r="AI3444" s="34">
        <v>108</v>
      </c>
      <c r="AJ3444" s="34">
        <v>7.4399999999999977</v>
      </c>
      <c r="AK3444" s="32">
        <v>7.3985680190930769E-2</v>
      </c>
      <c r="AL3444" s="35">
        <v>44495.041666666664</v>
      </c>
      <c r="AM3444" s="16"/>
    </row>
    <row r="3445" spans="1:39" ht="74.25" hidden="1" x14ac:dyDescent="0.25">
      <c r="A3445" s="25" t="s">
        <v>571</v>
      </c>
      <c r="B3445" s="25" t="s">
        <v>51</v>
      </c>
      <c r="C3445" s="39">
        <v>640649</v>
      </c>
      <c r="D3445" s="25" t="s">
        <v>776</v>
      </c>
      <c r="E3445" s="25" t="s">
        <v>53</v>
      </c>
      <c r="F3445" s="25" t="s">
        <v>54</v>
      </c>
      <c r="G3445" s="25" t="s">
        <v>75</v>
      </c>
      <c r="H3445" s="25" t="s">
        <v>56</v>
      </c>
      <c r="I3445" s="25" t="s">
        <v>56</v>
      </c>
      <c r="J3445" s="25" t="s">
        <v>85</v>
      </c>
      <c r="K3445" s="25" t="s">
        <v>65</v>
      </c>
      <c r="L3445" s="25" t="s">
        <v>573</v>
      </c>
      <c r="M3445" s="25" t="s">
        <v>582</v>
      </c>
      <c r="N3445" s="26">
        <v>11579.89</v>
      </c>
      <c r="O3445" s="26">
        <v>6524.81</v>
      </c>
      <c r="P3445" s="27">
        <v>-5055.079999999999</v>
      </c>
      <c r="Q3445" s="28">
        <v>-0.43653955262096611</v>
      </c>
      <c r="R3445" s="29">
        <v>9995.83</v>
      </c>
      <c r="S3445" s="29">
        <v>5678.81</v>
      </c>
      <c r="T3445" s="30">
        <v>-4317.0199999999995</v>
      </c>
      <c r="U3445" s="31">
        <v>-0.43188209483354556</v>
      </c>
      <c r="V3445" s="26">
        <v>0</v>
      </c>
      <c r="W3445" s="26">
        <v>0</v>
      </c>
      <c r="X3445" s="27">
        <v>0</v>
      </c>
      <c r="Y3445" s="18"/>
      <c r="Z3445" s="29">
        <v>1584.06</v>
      </c>
      <c r="AA3445" s="29">
        <v>846</v>
      </c>
      <c r="AB3445" s="30">
        <v>-738.06</v>
      </c>
      <c r="AC3445" s="32">
        <v>-0.46592932085905836</v>
      </c>
      <c r="AD3445" s="26">
        <v>0</v>
      </c>
      <c r="AE3445" s="26">
        <v>0</v>
      </c>
      <c r="AF3445" s="27">
        <v>0</v>
      </c>
      <c r="AG3445" s="18"/>
      <c r="AH3445" s="34">
        <v>41.97</v>
      </c>
      <c r="AI3445" s="34">
        <v>30</v>
      </c>
      <c r="AJ3445" s="34">
        <v>-11.969999999999999</v>
      </c>
      <c r="AK3445" s="32">
        <v>-0.28520371694067187</v>
      </c>
      <c r="AL3445" s="35">
        <v>44313</v>
      </c>
      <c r="AM3445" s="16"/>
    </row>
    <row r="3446" spans="1:39" ht="82.5" hidden="1" x14ac:dyDescent="0.25">
      <c r="A3446" s="25" t="s">
        <v>571</v>
      </c>
      <c r="B3446" s="25" t="s">
        <v>1136</v>
      </c>
      <c r="C3446" s="39">
        <v>640663</v>
      </c>
      <c r="D3446" s="25" t="s">
        <v>4815</v>
      </c>
      <c r="E3446" s="25" t="s">
        <v>171</v>
      </c>
      <c r="F3446" s="25" t="s">
        <v>54</v>
      </c>
      <c r="G3446" s="25" t="s">
        <v>74</v>
      </c>
      <c r="H3446" s="25" t="s">
        <v>56</v>
      </c>
      <c r="I3446" s="25" t="s">
        <v>56</v>
      </c>
      <c r="J3446" s="25" t="s">
        <v>145</v>
      </c>
      <c r="K3446" s="25" t="s">
        <v>65</v>
      </c>
      <c r="L3446" s="25" t="s">
        <v>780</v>
      </c>
      <c r="M3446" s="25" t="s">
        <v>596</v>
      </c>
      <c r="N3446" s="26">
        <v>1556638.48</v>
      </c>
      <c r="O3446" s="26">
        <v>1367165.25</v>
      </c>
      <c r="P3446" s="27">
        <v>-189473.22999999998</v>
      </c>
      <c r="Q3446" s="28">
        <v>-0.12171948235533789</v>
      </c>
      <c r="R3446" s="29">
        <v>145008.04999999999</v>
      </c>
      <c r="S3446" s="29">
        <v>115241.12</v>
      </c>
      <c r="T3446" s="30">
        <v>-29766.929999999993</v>
      </c>
      <c r="U3446" s="31">
        <v>-0.20527777595795541</v>
      </c>
      <c r="V3446" s="26">
        <v>609043.96</v>
      </c>
      <c r="W3446" s="26">
        <v>657520.77</v>
      </c>
      <c r="X3446" s="27">
        <v>48476.810000000056</v>
      </c>
      <c r="Y3446" s="28">
        <v>7.9594927761864775E-2</v>
      </c>
      <c r="Z3446" s="29">
        <v>2470</v>
      </c>
      <c r="AA3446" s="29">
        <v>1390</v>
      </c>
      <c r="AB3446" s="30">
        <v>-1080</v>
      </c>
      <c r="AC3446" s="32">
        <v>-0.43724696356275305</v>
      </c>
      <c r="AD3446" s="26">
        <v>800116.47</v>
      </c>
      <c r="AE3446" s="26">
        <v>593013.36</v>
      </c>
      <c r="AF3446" s="27">
        <v>-207103.11</v>
      </c>
      <c r="AG3446" s="33">
        <v>-0.2588412034562918</v>
      </c>
      <c r="AH3446" s="34">
        <v>154</v>
      </c>
      <c r="AI3446" s="34">
        <v>147</v>
      </c>
      <c r="AJ3446" s="34">
        <v>-7</v>
      </c>
      <c r="AK3446" s="32">
        <v>-4.5454545454545456E-2</v>
      </c>
      <c r="AL3446" s="35">
        <v>44821.041666666664</v>
      </c>
      <c r="AM3446" s="16"/>
    </row>
    <row r="3447" spans="1:39" ht="90.75" hidden="1" x14ac:dyDescent="0.25">
      <c r="A3447" s="25" t="s">
        <v>571</v>
      </c>
      <c r="B3447" s="25" t="s">
        <v>1136</v>
      </c>
      <c r="C3447" s="39">
        <v>640691</v>
      </c>
      <c r="D3447" s="25" t="s">
        <v>5556</v>
      </c>
      <c r="E3447" s="25" t="s">
        <v>53</v>
      </c>
      <c r="F3447" s="25" t="s">
        <v>248</v>
      </c>
      <c r="G3447" s="17"/>
      <c r="H3447" s="17"/>
      <c r="I3447" s="17"/>
      <c r="J3447" s="25" t="s">
        <v>576</v>
      </c>
      <c r="K3447" s="25" t="s">
        <v>65</v>
      </c>
      <c r="L3447" s="25" t="s">
        <v>611</v>
      </c>
      <c r="M3447" s="25" t="s">
        <v>4975</v>
      </c>
      <c r="N3447" s="26">
        <v>51996.54</v>
      </c>
      <c r="O3447" s="26">
        <v>54149.81</v>
      </c>
      <c r="P3447" s="27">
        <v>2153.2699999999968</v>
      </c>
      <c r="Q3447" s="28">
        <v>4.1411793938596619E-2</v>
      </c>
      <c r="R3447" s="29">
        <v>24254.87</v>
      </c>
      <c r="S3447" s="29">
        <v>23051.16</v>
      </c>
      <c r="T3447" s="30">
        <v>-1203.7099999999991</v>
      </c>
      <c r="U3447" s="31">
        <v>-4.9627559331383728E-2</v>
      </c>
      <c r="V3447" s="26">
        <v>11400.63</v>
      </c>
      <c r="W3447" s="26">
        <v>12927.68</v>
      </c>
      <c r="X3447" s="27">
        <v>1527.0500000000011</v>
      </c>
      <c r="Y3447" s="28">
        <v>0.13394435219808037</v>
      </c>
      <c r="Z3447" s="29">
        <v>4461.04</v>
      </c>
      <c r="AA3447" s="29">
        <v>5602.63</v>
      </c>
      <c r="AB3447" s="30">
        <v>1141.5900000000001</v>
      </c>
      <c r="AC3447" s="32">
        <v>0.25590221114358985</v>
      </c>
      <c r="AD3447" s="26">
        <v>11880</v>
      </c>
      <c r="AE3447" s="26">
        <v>12568.34</v>
      </c>
      <c r="AF3447" s="27">
        <v>688.34000000000015</v>
      </c>
      <c r="AG3447" s="33">
        <v>5.7941077441077453E-2</v>
      </c>
      <c r="AH3447" s="34">
        <v>180.42</v>
      </c>
      <c r="AI3447" s="34">
        <v>201</v>
      </c>
      <c r="AJ3447" s="34">
        <v>20.580000000000013</v>
      </c>
      <c r="AK3447" s="32">
        <v>0.11406717658796151</v>
      </c>
      <c r="AL3447" s="35">
        <v>44894.041666666664</v>
      </c>
      <c r="AM3447" s="16"/>
    </row>
    <row r="3448" spans="1:39" ht="41.25" hidden="1" x14ac:dyDescent="0.25">
      <c r="A3448" s="25" t="s">
        <v>571</v>
      </c>
      <c r="B3448" s="25" t="s">
        <v>51</v>
      </c>
      <c r="C3448" s="39">
        <v>640823</v>
      </c>
      <c r="D3448" s="25" t="s">
        <v>782</v>
      </c>
      <c r="E3448" s="25" t="s">
        <v>53</v>
      </c>
      <c r="F3448" s="25" t="s">
        <v>54</v>
      </c>
      <c r="G3448" s="25" t="s">
        <v>74</v>
      </c>
      <c r="H3448" s="25" t="s">
        <v>56</v>
      </c>
      <c r="I3448" s="25" t="s">
        <v>56</v>
      </c>
      <c r="J3448" s="25" t="s">
        <v>64</v>
      </c>
      <c r="K3448" s="25" t="s">
        <v>65</v>
      </c>
      <c r="L3448" s="25" t="s">
        <v>66</v>
      </c>
      <c r="M3448" s="25" t="s">
        <v>574</v>
      </c>
      <c r="N3448" s="26">
        <v>14448.05</v>
      </c>
      <c r="O3448" s="26">
        <v>8355.94</v>
      </c>
      <c r="P3448" s="27">
        <v>-6092.1099999999988</v>
      </c>
      <c r="Q3448" s="28">
        <v>-0.42165620966151135</v>
      </c>
      <c r="R3448" s="29">
        <v>4723.96</v>
      </c>
      <c r="S3448" s="29">
        <v>3428.93</v>
      </c>
      <c r="T3448" s="30">
        <v>-1295.0300000000002</v>
      </c>
      <c r="U3448" s="31">
        <v>-0.27414076325794462</v>
      </c>
      <c r="V3448" s="26">
        <v>1059.08</v>
      </c>
      <c r="W3448" s="26">
        <v>523.01</v>
      </c>
      <c r="X3448" s="27">
        <v>-536.06999999999994</v>
      </c>
      <c r="Y3448" s="28">
        <v>-0.50616572874570376</v>
      </c>
      <c r="Z3448" s="29">
        <v>485.01</v>
      </c>
      <c r="AA3448" s="29">
        <v>624</v>
      </c>
      <c r="AB3448" s="30">
        <v>138.99</v>
      </c>
      <c r="AC3448" s="32">
        <v>0.28657141089874438</v>
      </c>
      <c r="AD3448" s="26">
        <v>8180</v>
      </c>
      <c r="AE3448" s="26">
        <v>3780</v>
      </c>
      <c r="AF3448" s="27">
        <v>-4400</v>
      </c>
      <c r="AG3448" s="33">
        <v>-0.53789731051344747</v>
      </c>
      <c r="AH3448" s="34">
        <v>19.75</v>
      </c>
      <c r="AI3448" s="34">
        <v>24</v>
      </c>
      <c r="AJ3448" s="34">
        <v>4.25</v>
      </c>
      <c r="AK3448" s="32">
        <v>0.21518987341772153</v>
      </c>
      <c r="AL3448" s="35">
        <v>44481.041666666664</v>
      </c>
      <c r="AM3448" s="16"/>
    </row>
    <row r="3449" spans="1:39" ht="74.25" hidden="1" x14ac:dyDescent="0.25">
      <c r="A3449" s="25" t="s">
        <v>571</v>
      </c>
      <c r="B3449" s="25" t="s">
        <v>51</v>
      </c>
      <c r="C3449" s="39">
        <v>640826</v>
      </c>
      <c r="D3449" s="25" t="s">
        <v>781</v>
      </c>
      <c r="E3449" s="25" t="s">
        <v>53</v>
      </c>
      <c r="F3449" s="25" t="s">
        <v>54</v>
      </c>
      <c r="G3449" s="25" t="s">
        <v>79</v>
      </c>
      <c r="H3449" s="25" t="s">
        <v>56</v>
      </c>
      <c r="I3449" s="25" t="s">
        <v>56</v>
      </c>
      <c r="J3449" s="25" t="s">
        <v>576</v>
      </c>
      <c r="K3449" s="25" t="s">
        <v>65</v>
      </c>
      <c r="L3449" s="25" t="s">
        <v>577</v>
      </c>
      <c r="M3449" s="25" t="s">
        <v>613</v>
      </c>
      <c r="N3449" s="26">
        <v>521712.35</v>
      </c>
      <c r="O3449" s="26">
        <v>478641.7</v>
      </c>
      <c r="P3449" s="27">
        <v>-43070.649999999965</v>
      </c>
      <c r="Q3449" s="28">
        <v>-8.2556316713606581E-2</v>
      </c>
      <c r="R3449" s="29">
        <v>24523.82</v>
      </c>
      <c r="S3449" s="29">
        <v>79770.399999999994</v>
      </c>
      <c r="T3449" s="30">
        <v>55246.579999999994</v>
      </c>
      <c r="U3449" s="31">
        <v>2.2527722026992532</v>
      </c>
      <c r="V3449" s="26">
        <v>2406.69</v>
      </c>
      <c r="W3449" s="26">
        <v>782.43</v>
      </c>
      <c r="X3449" s="27">
        <v>-1624.2600000000002</v>
      </c>
      <c r="Y3449" s="28">
        <v>-0.67489373371726324</v>
      </c>
      <c r="Z3449" s="29">
        <v>3382.92</v>
      </c>
      <c r="AA3449" s="29">
        <v>3850.92</v>
      </c>
      <c r="AB3449" s="30">
        <v>468</v>
      </c>
      <c r="AC3449" s="32">
        <v>0.1383420240502288</v>
      </c>
      <c r="AD3449" s="26">
        <v>491398.92</v>
      </c>
      <c r="AE3449" s="26">
        <v>394237.95</v>
      </c>
      <c r="AF3449" s="27">
        <v>-97160.969999999972</v>
      </c>
      <c r="AG3449" s="33">
        <v>-0.19772320622926884</v>
      </c>
      <c r="AH3449" s="34">
        <v>178.82</v>
      </c>
      <c r="AI3449" s="34">
        <v>148</v>
      </c>
      <c r="AJ3449" s="34">
        <v>-30.819999999999993</v>
      </c>
      <c r="AK3449" s="32">
        <v>-0.17235208589643214</v>
      </c>
      <c r="AL3449" s="35">
        <v>44330</v>
      </c>
      <c r="AM3449" s="16"/>
    </row>
    <row r="3450" spans="1:39" ht="41.25" hidden="1" x14ac:dyDescent="0.25">
      <c r="A3450" s="25" t="s">
        <v>571</v>
      </c>
      <c r="B3450" s="25" t="s">
        <v>51</v>
      </c>
      <c r="C3450" s="39">
        <v>640833</v>
      </c>
      <c r="D3450" s="25" t="s">
        <v>810</v>
      </c>
      <c r="E3450" s="25" t="s">
        <v>53</v>
      </c>
      <c r="F3450" s="25" t="s">
        <v>54</v>
      </c>
      <c r="G3450" s="25" t="s">
        <v>74</v>
      </c>
      <c r="H3450" s="25" t="s">
        <v>56</v>
      </c>
      <c r="I3450" s="25" t="s">
        <v>56</v>
      </c>
      <c r="J3450" s="25" t="s">
        <v>64</v>
      </c>
      <c r="K3450" s="25" t="s">
        <v>65</v>
      </c>
      <c r="L3450" s="25" t="s">
        <v>66</v>
      </c>
      <c r="M3450" s="25" t="s">
        <v>675</v>
      </c>
      <c r="N3450" s="26">
        <v>14419.88</v>
      </c>
      <c r="O3450" s="26">
        <v>7985.24</v>
      </c>
      <c r="P3450" s="27">
        <v>-6434.6399999999994</v>
      </c>
      <c r="Q3450" s="28">
        <v>-0.44623394924229604</v>
      </c>
      <c r="R3450" s="29">
        <v>3505.33</v>
      </c>
      <c r="S3450" s="29">
        <v>2998.85</v>
      </c>
      <c r="T3450" s="30">
        <v>-506.48</v>
      </c>
      <c r="U3450" s="31">
        <v>-0.14448853602941805</v>
      </c>
      <c r="V3450" s="26">
        <v>1393.17</v>
      </c>
      <c r="W3450" s="26">
        <v>1285.3900000000001</v>
      </c>
      <c r="X3450" s="27">
        <v>-107.77999999999997</v>
      </c>
      <c r="Y3450" s="28">
        <v>-7.7363135869994312E-2</v>
      </c>
      <c r="Z3450" s="29">
        <v>395.38</v>
      </c>
      <c r="AA3450" s="29">
        <v>551</v>
      </c>
      <c r="AB3450" s="30">
        <v>155.62</v>
      </c>
      <c r="AC3450" s="32">
        <v>0.3935960341949517</v>
      </c>
      <c r="AD3450" s="26">
        <v>9126</v>
      </c>
      <c r="AE3450" s="26">
        <v>3150</v>
      </c>
      <c r="AF3450" s="27">
        <v>-5976</v>
      </c>
      <c r="AG3450" s="33">
        <v>-0.65483234714003946</v>
      </c>
      <c r="AH3450" s="34">
        <v>14.380000000000003</v>
      </c>
      <c r="AI3450" s="34">
        <v>21</v>
      </c>
      <c r="AJ3450" s="34">
        <v>6.6199999999999974</v>
      </c>
      <c r="AK3450" s="32">
        <v>0.46036161335187736</v>
      </c>
      <c r="AL3450" s="35">
        <v>44505.041666666664</v>
      </c>
      <c r="AM3450" s="16"/>
    </row>
    <row r="3451" spans="1:39" ht="57.75" hidden="1" x14ac:dyDescent="0.25">
      <c r="A3451" s="25" t="s">
        <v>571</v>
      </c>
      <c r="B3451" s="25" t="s">
        <v>1136</v>
      </c>
      <c r="C3451" s="39">
        <v>640843</v>
      </c>
      <c r="D3451" s="25" t="s">
        <v>3540</v>
      </c>
      <c r="E3451" s="25" t="s">
        <v>171</v>
      </c>
      <c r="F3451" s="25" t="s">
        <v>248</v>
      </c>
      <c r="G3451" s="17"/>
      <c r="H3451" s="17"/>
      <c r="I3451" s="17"/>
      <c r="J3451" s="25" t="s">
        <v>3564</v>
      </c>
      <c r="K3451" s="25" t="s">
        <v>65</v>
      </c>
      <c r="L3451" s="25" t="s">
        <v>86</v>
      </c>
      <c r="M3451" s="25" t="s">
        <v>582</v>
      </c>
      <c r="N3451" s="26">
        <v>246315.79</v>
      </c>
      <c r="O3451" s="26">
        <v>283393.48</v>
      </c>
      <c r="P3451" s="27">
        <v>37077.689999999973</v>
      </c>
      <c r="Q3451" s="28">
        <v>0.15052908301168988</v>
      </c>
      <c r="R3451" s="29">
        <v>51154.04</v>
      </c>
      <c r="S3451" s="29">
        <v>56950.32</v>
      </c>
      <c r="T3451" s="30">
        <v>5796.2799999999988</v>
      </c>
      <c r="U3451" s="31">
        <v>0.11331030745567698</v>
      </c>
      <c r="V3451" s="26">
        <v>3016.33</v>
      </c>
      <c r="W3451" s="26">
        <v>7954.05</v>
      </c>
      <c r="X3451" s="27">
        <v>4937.72</v>
      </c>
      <c r="Y3451" s="28">
        <v>1.6369959520344262</v>
      </c>
      <c r="Z3451" s="29">
        <v>2296.42</v>
      </c>
      <c r="AA3451" s="29">
        <v>1278</v>
      </c>
      <c r="AB3451" s="30">
        <v>-1018.4200000000001</v>
      </c>
      <c r="AC3451" s="32">
        <v>-0.44348159308837237</v>
      </c>
      <c r="AD3451" s="26">
        <v>189849</v>
      </c>
      <c r="AE3451" s="26">
        <v>215313.06</v>
      </c>
      <c r="AF3451" s="27">
        <v>25464.059999999998</v>
      </c>
      <c r="AG3451" s="33">
        <v>0.13412796485628051</v>
      </c>
      <c r="AH3451" s="34">
        <v>254.76999999999998</v>
      </c>
      <c r="AI3451" s="34">
        <v>162</v>
      </c>
      <c r="AJ3451" s="34">
        <v>-92.769999999999982</v>
      </c>
      <c r="AK3451" s="32">
        <v>-0.36413235467284211</v>
      </c>
      <c r="AL3451" s="35">
        <v>44686</v>
      </c>
      <c r="AM3451" s="16"/>
    </row>
    <row r="3452" spans="1:39" ht="49.5" hidden="1" x14ac:dyDescent="0.25">
      <c r="A3452" s="25" t="s">
        <v>571</v>
      </c>
      <c r="B3452" s="25" t="s">
        <v>1136</v>
      </c>
      <c r="C3452" s="39">
        <v>640853</v>
      </c>
      <c r="D3452" s="25" t="s">
        <v>5231</v>
      </c>
      <c r="E3452" s="25" t="s">
        <v>53</v>
      </c>
      <c r="F3452" s="25" t="s">
        <v>54</v>
      </c>
      <c r="G3452" s="25" t="s">
        <v>79</v>
      </c>
      <c r="H3452" s="25" t="s">
        <v>56</v>
      </c>
      <c r="I3452" s="25" t="s">
        <v>56</v>
      </c>
      <c r="J3452" s="25" t="s">
        <v>3564</v>
      </c>
      <c r="K3452" s="25" t="s">
        <v>65</v>
      </c>
      <c r="L3452" s="25" t="s">
        <v>637</v>
      </c>
      <c r="M3452" s="25" t="s">
        <v>675</v>
      </c>
      <c r="N3452" s="26">
        <v>19313.53</v>
      </c>
      <c r="O3452" s="26">
        <v>20271.02</v>
      </c>
      <c r="P3452" s="27">
        <v>957.4900000000016</v>
      </c>
      <c r="Q3452" s="28">
        <v>4.9576126166475089E-2</v>
      </c>
      <c r="R3452" s="29">
        <v>10530.19</v>
      </c>
      <c r="S3452" s="29">
        <v>11300.26</v>
      </c>
      <c r="T3452" s="30">
        <v>770.06999999999971</v>
      </c>
      <c r="U3452" s="31">
        <v>7.312973460118001E-2</v>
      </c>
      <c r="V3452" s="26">
        <v>3609.88</v>
      </c>
      <c r="W3452" s="26">
        <v>5348.76</v>
      </c>
      <c r="X3452" s="27">
        <v>1738.88</v>
      </c>
      <c r="Y3452" s="28">
        <v>0.48170022272208496</v>
      </c>
      <c r="Z3452" s="29">
        <v>1573.46</v>
      </c>
      <c r="AA3452" s="29">
        <v>3622</v>
      </c>
      <c r="AB3452" s="30">
        <v>2048.54</v>
      </c>
      <c r="AC3452" s="32">
        <v>1.3019333189277134</v>
      </c>
      <c r="AD3452" s="26">
        <v>3600</v>
      </c>
      <c r="AE3452" s="26">
        <v>0</v>
      </c>
      <c r="AF3452" s="27">
        <v>-3600</v>
      </c>
      <c r="AG3452" s="33">
        <v>-1</v>
      </c>
      <c r="AH3452" s="34">
        <v>58.599999999999994</v>
      </c>
      <c r="AI3452" s="34">
        <v>84</v>
      </c>
      <c r="AJ3452" s="34">
        <v>25.400000000000006</v>
      </c>
      <c r="AK3452" s="32">
        <v>0.43344709897610934</v>
      </c>
      <c r="AL3452" s="35">
        <v>44698.041666666664</v>
      </c>
      <c r="AM3452" s="16"/>
    </row>
    <row r="3453" spans="1:39" ht="57.75" hidden="1" x14ac:dyDescent="0.25">
      <c r="A3453" s="25" t="s">
        <v>571</v>
      </c>
      <c r="B3453" s="25" t="s">
        <v>1136</v>
      </c>
      <c r="C3453" s="39">
        <v>640872</v>
      </c>
      <c r="D3453" s="25" t="s">
        <v>3537</v>
      </c>
      <c r="E3453" s="25" t="s">
        <v>171</v>
      </c>
      <c r="F3453" s="25" t="s">
        <v>248</v>
      </c>
      <c r="G3453" s="17"/>
      <c r="H3453" s="17"/>
      <c r="I3453" s="17"/>
      <c r="J3453" s="25" t="s">
        <v>3564</v>
      </c>
      <c r="K3453" s="25" t="s">
        <v>65</v>
      </c>
      <c r="L3453" s="25" t="s">
        <v>573</v>
      </c>
      <c r="M3453" s="25" t="s">
        <v>582</v>
      </c>
      <c r="N3453" s="26">
        <v>17850.04</v>
      </c>
      <c r="O3453" s="26">
        <v>12908.26</v>
      </c>
      <c r="P3453" s="27">
        <v>-4941.7800000000007</v>
      </c>
      <c r="Q3453" s="28">
        <v>-0.27684979977635904</v>
      </c>
      <c r="R3453" s="29">
        <v>12431.26</v>
      </c>
      <c r="S3453" s="29">
        <v>8631.26</v>
      </c>
      <c r="T3453" s="30">
        <v>-3800</v>
      </c>
      <c r="U3453" s="31">
        <v>-0.3056810009604819</v>
      </c>
      <c r="V3453" s="26">
        <v>663.48</v>
      </c>
      <c r="W3453" s="26">
        <v>0</v>
      </c>
      <c r="X3453" s="27">
        <v>-663.48</v>
      </c>
      <c r="Y3453" s="28">
        <v>-1</v>
      </c>
      <c r="Z3453" s="29">
        <v>855.3</v>
      </c>
      <c r="AA3453" s="29">
        <v>377</v>
      </c>
      <c r="AB3453" s="30">
        <v>-478.29999999999995</v>
      </c>
      <c r="AC3453" s="32">
        <v>-0.55921898748976961</v>
      </c>
      <c r="AD3453" s="26">
        <v>3900</v>
      </c>
      <c r="AE3453" s="26">
        <v>3900</v>
      </c>
      <c r="AF3453" s="27">
        <v>0</v>
      </c>
      <c r="AG3453" s="33">
        <v>0</v>
      </c>
      <c r="AH3453" s="34">
        <v>75.13</v>
      </c>
      <c r="AI3453" s="34">
        <v>47</v>
      </c>
      <c r="AJ3453" s="34">
        <v>-28.129999999999995</v>
      </c>
      <c r="AK3453" s="32">
        <v>-0.37441767602821774</v>
      </c>
      <c r="AL3453" s="35">
        <v>44686</v>
      </c>
      <c r="AM3453" s="16"/>
    </row>
    <row r="3454" spans="1:39" ht="82.5" hidden="1" x14ac:dyDescent="0.25">
      <c r="A3454" s="25" t="s">
        <v>571</v>
      </c>
      <c r="B3454" s="25" t="s">
        <v>51</v>
      </c>
      <c r="C3454" s="39">
        <v>640891</v>
      </c>
      <c r="D3454" s="25" t="s">
        <v>779</v>
      </c>
      <c r="E3454" s="25" t="s">
        <v>53</v>
      </c>
      <c r="F3454" s="25" t="s">
        <v>54</v>
      </c>
      <c r="G3454" s="25" t="s">
        <v>79</v>
      </c>
      <c r="H3454" s="25" t="s">
        <v>56</v>
      </c>
      <c r="I3454" s="25" t="s">
        <v>56</v>
      </c>
      <c r="J3454" s="25" t="s">
        <v>145</v>
      </c>
      <c r="K3454" s="25" t="s">
        <v>65</v>
      </c>
      <c r="L3454" s="25" t="s">
        <v>780</v>
      </c>
      <c r="M3454" s="25" t="s">
        <v>605</v>
      </c>
      <c r="N3454" s="26">
        <v>16757.07</v>
      </c>
      <c r="O3454" s="26">
        <v>17196.91</v>
      </c>
      <c r="P3454" s="27">
        <v>439.84000000000015</v>
      </c>
      <c r="Q3454" s="28">
        <v>2.6248025460298259E-2</v>
      </c>
      <c r="R3454" s="29">
        <v>7605.86</v>
      </c>
      <c r="S3454" s="29">
        <v>8459.86</v>
      </c>
      <c r="T3454" s="30">
        <v>854.00000000000091</v>
      </c>
      <c r="U3454" s="31">
        <v>0.11228184583991829</v>
      </c>
      <c r="V3454" s="26">
        <v>1118.29</v>
      </c>
      <c r="W3454" s="26">
        <v>1083.07</v>
      </c>
      <c r="X3454" s="27">
        <v>-35.220000000000027</v>
      </c>
      <c r="Y3454" s="28">
        <v>-3.1494513945398803E-2</v>
      </c>
      <c r="Z3454" s="29">
        <v>580.91999999999996</v>
      </c>
      <c r="AA3454" s="29">
        <v>2256</v>
      </c>
      <c r="AB3454" s="30">
        <v>1675.08</v>
      </c>
      <c r="AC3454" s="32">
        <v>2.883495145631068</v>
      </c>
      <c r="AD3454" s="26">
        <v>7452</v>
      </c>
      <c r="AE3454" s="26">
        <v>5397.98</v>
      </c>
      <c r="AF3454" s="27">
        <v>-2054.0200000000004</v>
      </c>
      <c r="AG3454" s="33">
        <v>-0.27563338701019868</v>
      </c>
      <c r="AH3454" s="34">
        <v>36.450000000000003</v>
      </c>
      <c r="AI3454" s="34">
        <v>71</v>
      </c>
      <c r="AJ3454" s="34">
        <v>34.549999999999997</v>
      </c>
      <c r="AK3454" s="32">
        <v>0.94787379972565144</v>
      </c>
      <c r="AL3454" s="35">
        <v>44411.041666666664</v>
      </c>
      <c r="AM3454" s="16"/>
    </row>
    <row r="3455" spans="1:39" ht="99" hidden="1" x14ac:dyDescent="0.25">
      <c r="A3455" s="25" t="s">
        <v>571</v>
      </c>
      <c r="B3455" s="25" t="s">
        <v>51</v>
      </c>
      <c r="C3455" s="39">
        <v>640894</v>
      </c>
      <c r="D3455" s="25" t="s">
        <v>785</v>
      </c>
      <c r="E3455" s="25" t="s">
        <v>53</v>
      </c>
      <c r="F3455" s="25" t="s">
        <v>54</v>
      </c>
      <c r="G3455" s="25" t="s">
        <v>75</v>
      </c>
      <c r="H3455" s="25" t="s">
        <v>56</v>
      </c>
      <c r="I3455" s="25" t="s">
        <v>56</v>
      </c>
      <c r="J3455" s="25" t="s">
        <v>576</v>
      </c>
      <c r="K3455" s="25" t="s">
        <v>65</v>
      </c>
      <c r="L3455" s="25" t="s">
        <v>577</v>
      </c>
      <c r="M3455" s="25" t="s">
        <v>574</v>
      </c>
      <c r="N3455" s="26">
        <v>10915.22</v>
      </c>
      <c r="O3455" s="26">
        <v>9630.02</v>
      </c>
      <c r="P3455" s="27">
        <v>-1285.1999999999989</v>
      </c>
      <c r="Q3455" s="28">
        <v>-0.11774384758163363</v>
      </c>
      <c r="R3455" s="29">
        <v>5086.33</v>
      </c>
      <c r="S3455" s="29">
        <v>5259.86</v>
      </c>
      <c r="T3455" s="30">
        <v>173.52999999999975</v>
      </c>
      <c r="U3455" s="31">
        <v>3.4116936966339141E-2</v>
      </c>
      <c r="V3455" s="26">
        <v>3443.59</v>
      </c>
      <c r="W3455" s="26">
        <v>3455.16</v>
      </c>
      <c r="X3455" s="27">
        <v>11.569999999999709</v>
      </c>
      <c r="Y3455" s="28">
        <v>3.3598657215289009E-3</v>
      </c>
      <c r="Z3455" s="29">
        <v>2385.3000000000002</v>
      </c>
      <c r="AA3455" s="29">
        <v>915</v>
      </c>
      <c r="AB3455" s="30">
        <v>-1470.3000000000002</v>
      </c>
      <c r="AC3455" s="32">
        <v>-0.61640045277323607</v>
      </c>
      <c r="AD3455" s="26">
        <v>0</v>
      </c>
      <c r="AE3455" s="26">
        <v>0</v>
      </c>
      <c r="AF3455" s="27">
        <v>0</v>
      </c>
      <c r="AG3455" s="18"/>
      <c r="AH3455" s="34">
        <v>38.200000000000003</v>
      </c>
      <c r="AI3455" s="34">
        <v>30</v>
      </c>
      <c r="AJ3455" s="34">
        <v>-8.2000000000000028</v>
      </c>
      <c r="AK3455" s="32">
        <v>-0.21465968586387441</v>
      </c>
      <c r="AL3455" s="35">
        <v>44274.041666666664</v>
      </c>
      <c r="AM3455" s="16"/>
    </row>
    <row r="3456" spans="1:39" ht="57.75" hidden="1" x14ac:dyDescent="0.25">
      <c r="A3456" s="25" t="s">
        <v>571</v>
      </c>
      <c r="B3456" s="25" t="s">
        <v>1136</v>
      </c>
      <c r="C3456" s="39">
        <v>640895</v>
      </c>
      <c r="D3456" s="25" t="s">
        <v>5045</v>
      </c>
      <c r="E3456" s="25" t="s">
        <v>53</v>
      </c>
      <c r="F3456" s="25" t="s">
        <v>54</v>
      </c>
      <c r="G3456" s="25" t="s">
        <v>74</v>
      </c>
      <c r="H3456" s="25" t="s">
        <v>839</v>
      </c>
      <c r="I3456" s="25" t="s">
        <v>56</v>
      </c>
      <c r="J3456" s="25" t="s">
        <v>70</v>
      </c>
      <c r="K3456" s="25" t="s">
        <v>65</v>
      </c>
      <c r="L3456" s="25" t="s">
        <v>77</v>
      </c>
      <c r="M3456" s="25" t="s">
        <v>582</v>
      </c>
      <c r="N3456" s="26">
        <v>76674.19</v>
      </c>
      <c r="O3456" s="26">
        <v>61891.25</v>
      </c>
      <c r="P3456" s="27">
        <v>-14782.940000000002</v>
      </c>
      <c r="Q3456" s="28">
        <v>-0.19280203677404353</v>
      </c>
      <c r="R3456" s="29">
        <v>21805.74</v>
      </c>
      <c r="S3456" s="29">
        <v>24648.67</v>
      </c>
      <c r="T3456" s="30">
        <v>2842.9299999999967</v>
      </c>
      <c r="U3456" s="31">
        <v>0.13037530485092441</v>
      </c>
      <c r="V3456" s="26">
        <v>40513.21</v>
      </c>
      <c r="W3456" s="26">
        <v>35501.160000000003</v>
      </c>
      <c r="X3456" s="27">
        <v>-5012.0499999999956</v>
      </c>
      <c r="Y3456" s="28">
        <v>-0.12371396885114747</v>
      </c>
      <c r="Z3456" s="29">
        <v>1787.24</v>
      </c>
      <c r="AA3456" s="29">
        <v>937</v>
      </c>
      <c r="AB3456" s="30">
        <v>-850.24</v>
      </c>
      <c r="AC3456" s="32">
        <v>-0.47572793804973029</v>
      </c>
      <c r="AD3456" s="26">
        <v>12568</v>
      </c>
      <c r="AE3456" s="26">
        <v>804.42</v>
      </c>
      <c r="AF3456" s="27">
        <v>-11763.58</v>
      </c>
      <c r="AG3456" s="33">
        <v>-0.9359945894334819</v>
      </c>
      <c r="AH3456" s="34">
        <v>115.16999999999999</v>
      </c>
      <c r="AI3456" s="34">
        <v>198</v>
      </c>
      <c r="AJ3456" s="34">
        <v>82.830000000000013</v>
      </c>
      <c r="AK3456" s="32">
        <v>0.71919770773638991</v>
      </c>
      <c r="AL3456" s="35">
        <v>44761.041666666664</v>
      </c>
      <c r="AM3456" s="16"/>
    </row>
    <row r="3457" spans="1:39" ht="41.25" hidden="1" x14ac:dyDescent="0.25">
      <c r="A3457" s="25" t="s">
        <v>571</v>
      </c>
      <c r="B3457" s="25" t="s">
        <v>1136</v>
      </c>
      <c r="C3457" s="39">
        <v>640921</v>
      </c>
      <c r="D3457" s="25" t="s">
        <v>5250</v>
      </c>
      <c r="E3457" s="25" t="s">
        <v>53</v>
      </c>
      <c r="F3457" s="25" t="s">
        <v>54</v>
      </c>
      <c r="G3457" s="25" t="s">
        <v>104</v>
      </c>
      <c r="H3457" s="25" t="s">
        <v>56</v>
      </c>
      <c r="I3457" s="25" t="s">
        <v>56</v>
      </c>
      <c r="J3457" s="25" t="s">
        <v>64</v>
      </c>
      <c r="K3457" s="25" t="s">
        <v>65</v>
      </c>
      <c r="L3457" s="25" t="s">
        <v>66</v>
      </c>
      <c r="M3457" s="25" t="s">
        <v>596</v>
      </c>
      <c r="N3457" s="26">
        <v>12500.52</v>
      </c>
      <c r="O3457" s="26">
        <v>22349.68</v>
      </c>
      <c r="P3457" s="27">
        <v>9849.16</v>
      </c>
      <c r="Q3457" s="28">
        <v>0.7879000233590282</v>
      </c>
      <c r="R3457" s="29">
        <v>3959.12</v>
      </c>
      <c r="S3457" s="29">
        <v>2667.7</v>
      </c>
      <c r="T3457" s="30">
        <v>-1291.42</v>
      </c>
      <c r="U3457" s="31">
        <v>-0.32618864798237995</v>
      </c>
      <c r="V3457" s="26">
        <v>423.27</v>
      </c>
      <c r="W3457" s="26">
        <v>670.75</v>
      </c>
      <c r="X3457" s="27">
        <v>247.48000000000002</v>
      </c>
      <c r="Y3457" s="28">
        <v>0.58468589789023562</v>
      </c>
      <c r="Z3457" s="29">
        <v>266.13</v>
      </c>
      <c r="AA3457" s="29">
        <v>0</v>
      </c>
      <c r="AB3457" s="30">
        <v>-266.13</v>
      </c>
      <c r="AC3457" s="32">
        <v>-1</v>
      </c>
      <c r="AD3457" s="26">
        <v>7852</v>
      </c>
      <c r="AE3457" s="26">
        <v>19011.23</v>
      </c>
      <c r="AF3457" s="27">
        <v>11159.23</v>
      </c>
      <c r="AG3457" s="33">
        <v>1.421195873662761</v>
      </c>
      <c r="AH3457" s="34">
        <v>8.1900000000000013</v>
      </c>
      <c r="AI3457" s="34">
        <v>0</v>
      </c>
      <c r="AJ3457" s="34">
        <v>-8.1900000000000013</v>
      </c>
      <c r="AK3457" s="32">
        <v>-1</v>
      </c>
      <c r="AL3457" s="35">
        <v>44655</v>
      </c>
      <c r="AM3457" s="16"/>
    </row>
    <row r="3458" spans="1:39" ht="57.75" hidden="1" x14ac:dyDescent="0.25">
      <c r="A3458" s="25" t="s">
        <v>571</v>
      </c>
      <c r="B3458" s="25" t="s">
        <v>1136</v>
      </c>
      <c r="C3458" s="39">
        <v>640960</v>
      </c>
      <c r="D3458" s="25" t="s">
        <v>5305</v>
      </c>
      <c r="E3458" s="25" t="s">
        <v>53</v>
      </c>
      <c r="F3458" s="25" t="s">
        <v>54</v>
      </c>
      <c r="G3458" s="25" t="s">
        <v>75</v>
      </c>
      <c r="H3458" s="25" t="s">
        <v>83</v>
      </c>
      <c r="I3458" s="25" t="s">
        <v>56</v>
      </c>
      <c r="J3458" s="25" t="s">
        <v>1881</v>
      </c>
      <c r="K3458" s="25" t="s">
        <v>65</v>
      </c>
      <c r="L3458" s="25" t="s">
        <v>589</v>
      </c>
      <c r="M3458" s="25" t="s">
        <v>582</v>
      </c>
      <c r="N3458" s="26">
        <v>51837.29</v>
      </c>
      <c r="O3458" s="26">
        <v>35995.919999999998</v>
      </c>
      <c r="P3458" s="27">
        <v>-15841.370000000003</v>
      </c>
      <c r="Q3458" s="28">
        <v>-0.30559795853525529</v>
      </c>
      <c r="R3458" s="29">
        <v>21481.96</v>
      </c>
      <c r="S3458" s="29">
        <v>14095.58</v>
      </c>
      <c r="T3458" s="30">
        <v>-7386.3799999999992</v>
      </c>
      <c r="U3458" s="31">
        <v>-0.34384106478179827</v>
      </c>
      <c r="V3458" s="26">
        <v>14050.67</v>
      </c>
      <c r="W3458" s="26">
        <v>7933.63</v>
      </c>
      <c r="X3458" s="27">
        <v>-6117.04</v>
      </c>
      <c r="Y3458" s="28">
        <v>-0.4353557517186013</v>
      </c>
      <c r="Z3458" s="29">
        <v>2927.86</v>
      </c>
      <c r="AA3458" s="29">
        <v>3141</v>
      </c>
      <c r="AB3458" s="30">
        <v>213.13999999999987</v>
      </c>
      <c r="AC3458" s="32">
        <v>7.2797196587268465E-2</v>
      </c>
      <c r="AD3458" s="26">
        <v>13376.8</v>
      </c>
      <c r="AE3458" s="26">
        <v>10825.71</v>
      </c>
      <c r="AF3458" s="27">
        <v>-2551.09</v>
      </c>
      <c r="AG3458" s="33">
        <v>-0.19071003528497102</v>
      </c>
      <c r="AH3458" s="34">
        <v>102.02</v>
      </c>
      <c r="AI3458" s="34">
        <v>125.5</v>
      </c>
      <c r="AJ3458" s="34">
        <v>23.480000000000004</v>
      </c>
      <c r="AK3458" s="32">
        <v>0.23015095079396203</v>
      </c>
      <c r="AL3458" s="35">
        <v>44841.041666666664</v>
      </c>
      <c r="AM3458" s="16"/>
    </row>
    <row r="3459" spans="1:39" ht="49.5" hidden="1" x14ac:dyDescent="0.25">
      <c r="A3459" s="25" t="s">
        <v>571</v>
      </c>
      <c r="B3459" s="25" t="s">
        <v>1136</v>
      </c>
      <c r="C3459" s="39">
        <v>640971</v>
      </c>
      <c r="D3459" s="25" t="s">
        <v>3538</v>
      </c>
      <c r="E3459" s="25" t="s">
        <v>53</v>
      </c>
      <c r="F3459" s="25" t="s">
        <v>54</v>
      </c>
      <c r="G3459" s="25" t="s">
        <v>79</v>
      </c>
      <c r="H3459" s="25" t="s">
        <v>56</v>
      </c>
      <c r="I3459" s="25" t="s">
        <v>56</v>
      </c>
      <c r="J3459" s="25" t="s">
        <v>3564</v>
      </c>
      <c r="K3459" s="25" t="s">
        <v>65</v>
      </c>
      <c r="L3459" s="25" t="s">
        <v>573</v>
      </c>
      <c r="M3459" s="25" t="s">
        <v>582</v>
      </c>
      <c r="N3459" s="26">
        <v>202952.82</v>
      </c>
      <c r="O3459" s="26">
        <v>185767.49</v>
      </c>
      <c r="P3459" s="27">
        <v>-17185.330000000016</v>
      </c>
      <c r="Q3459" s="28">
        <v>-8.467647801099791E-2</v>
      </c>
      <c r="R3459" s="29">
        <v>48676.05</v>
      </c>
      <c r="S3459" s="29">
        <v>33086.28</v>
      </c>
      <c r="T3459" s="30">
        <v>-15589.770000000004</v>
      </c>
      <c r="U3459" s="31">
        <v>-0.3202759878831582</v>
      </c>
      <c r="V3459" s="26">
        <v>5230.7299999999996</v>
      </c>
      <c r="W3459" s="26">
        <v>4611.71</v>
      </c>
      <c r="X3459" s="27">
        <v>-619.01999999999953</v>
      </c>
      <c r="Y3459" s="28">
        <v>-0.1183429463956273</v>
      </c>
      <c r="Z3459" s="29">
        <v>3444.04</v>
      </c>
      <c r="AA3459" s="29">
        <v>2467.5</v>
      </c>
      <c r="AB3459" s="30">
        <v>-976.54</v>
      </c>
      <c r="AC3459" s="32">
        <v>-0.28354490656322223</v>
      </c>
      <c r="AD3459" s="26">
        <v>145602</v>
      </c>
      <c r="AE3459" s="26">
        <v>145602</v>
      </c>
      <c r="AF3459" s="27">
        <v>0</v>
      </c>
      <c r="AG3459" s="33">
        <v>0</v>
      </c>
      <c r="AH3459" s="34">
        <v>184.89999999999998</v>
      </c>
      <c r="AI3459" s="34">
        <v>87.5</v>
      </c>
      <c r="AJ3459" s="34">
        <v>-97.399999999999977</v>
      </c>
      <c r="AK3459" s="32">
        <v>-0.52677122769064355</v>
      </c>
      <c r="AL3459" s="35">
        <v>44637.041666666664</v>
      </c>
      <c r="AM3459" s="16"/>
    </row>
    <row r="3460" spans="1:39" ht="41.25" hidden="1" x14ac:dyDescent="0.25">
      <c r="A3460" s="25" t="s">
        <v>571</v>
      </c>
      <c r="B3460" s="25" t="s">
        <v>51</v>
      </c>
      <c r="C3460" s="39">
        <v>640980</v>
      </c>
      <c r="D3460" s="25" t="s">
        <v>784</v>
      </c>
      <c r="E3460" s="25" t="s">
        <v>53</v>
      </c>
      <c r="F3460" s="25" t="s">
        <v>54</v>
      </c>
      <c r="G3460" s="25" t="s">
        <v>79</v>
      </c>
      <c r="H3460" s="25" t="s">
        <v>56</v>
      </c>
      <c r="I3460" s="25" t="s">
        <v>56</v>
      </c>
      <c r="J3460" s="25" t="s">
        <v>145</v>
      </c>
      <c r="K3460" s="25" t="s">
        <v>65</v>
      </c>
      <c r="L3460" s="25" t="s">
        <v>146</v>
      </c>
      <c r="M3460" s="25" t="s">
        <v>574</v>
      </c>
      <c r="N3460" s="26">
        <v>13279.88</v>
      </c>
      <c r="O3460" s="26">
        <v>12083.42</v>
      </c>
      <c r="P3460" s="27">
        <v>-1196.4599999999991</v>
      </c>
      <c r="Q3460" s="28">
        <v>-9.0095693635785803E-2</v>
      </c>
      <c r="R3460" s="29">
        <v>7608.71</v>
      </c>
      <c r="S3460" s="29">
        <v>6556.19</v>
      </c>
      <c r="T3460" s="30">
        <v>-1052.5200000000004</v>
      </c>
      <c r="U3460" s="31">
        <v>-0.13833093914737196</v>
      </c>
      <c r="V3460" s="26">
        <v>2188.71</v>
      </c>
      <c r="W3460" s="26">
        <v>3230.28</v>
      </c>
      <c r="X3460" s="27">
        <v>1041.5700000000002</v>
      </c>
      <c r="Y3460" s="28">
        <v>0.47588305440190803</v>
      </c>
      <c r="Z3460" s="29">
        <v>1106.46</v>
      </c>
      <c r="AA3460" s="29">
        <v>1652</v>
      </c>
      <c r="AB3460" s="30">
        <v>545.54</v>
      </c>
      <c r="AC3460" s="32">
        <v>0.49304990691032657</v>
      </c>
      <c r="AD3460" s="26">
        <v>2376</v>
      </c>
      <c r="AE3460" s="26">
        <v>644.95000000000005</v>
      </c>
      <c r="AF3460" s="27">
        <v>-1731.05</v>
      </c>
      <c r="AG3460" s="33">
        <v>-0.72855639730639732</v>
      </c>
      <c r="AH3460" s="34">
        <v>53.930000000000007</v>
      </c>
      <c r="AI3460" s="34">
        <v>55</v>
      </c>
      <c r="AJ3460" s="34">
        <v>1.0699999999999932</v>
      </c>
      <c r="AK3460" s="32">
        <v>1.9840534025588597E-2</v>
      </c>
      <c r="AL3460" s="35">
        <v>44417.041666666664</v>
      </c>
      <c r="AM3460" s="16"/>
    </row>
    <row r="3461" spans="1:39" ht="41.25" hidden="1" x14ac:dyDescent="0.25">
      <c r="A3461" s="25" t="s">
        <v>571</v>
      </c>
      <c r="B3461" s="25" t="s">
        <v>1136</v>
      </c>
      <c r="C3461" s="39">
        <v>641015</v>
      </c>
      <c r="D3461" s="25" t="s">
        <v>4924</v>
      </c>
      <c r="E3461" s="25" t="s">
        <v>53</v>
      </c>
      <c r="F3461" s="25" t="s">
        <v>54</v>
      </c>
      <c r="G3461" s="25" t="s">
        <v>75</v>
      </c>
      <c r="H3461" s="25" t="s">
        <v>74</v>
      </c>
      <c r="I3461" s="25" t="s">
        <v>56</v>
      </c>
      <c r="J3461" s="25" t="s">
        <v>64</v>
      </c>
      <c r="K3461" s="25" t="s">
        <v>65</v>
      </c>
      <c r="L3461" s="25" t="s">
        <v>66</v>
      </c>
      <c r="M3461" s="25" t="s">
        <v>675</v>
      </c>
      <c r="N3461" s="26">
        <v>14688.77</v>
      </c>
      <c r="O3461" s="26">
        <v>7338.28</v>
      </c>
      <c r="P3461" s="27">
        <v>-7350.4900000000007</v>
      </c>
      <c r="Q3461" s="28">
        <v>-0.50041562363628811</v>
      </c>
      <c r="R3461" s="29">
        <v>5483.92</v>
      </c>
      <c r="S3461" s="29">
        <v>2563.39</v>
      </c>
      <c r="T3461" s="30">
        <v>-2920.53</v>
      </c>
      <c r="U3461" s="31">
        <v>-0.53256247355905995</v>
      </c>
      <c r="V3461" s="26">
        <v>688.32</v>
      </c>
      <c r="W3461" s="26">
        <v>724.89</v>
      </c>
      <c r="X3461" s="27">
        <v>36.569999999999936</v>
      </c>
      <c r="Y3461" s="28">
        <v>5.3129358437935745E-2</v>
      </c>
      <c r="Z3461" s="29">
        <v>766.53</v>
      </c>
      <c r="AA3461" s="29">
        <v>0</v>
      </c>
      <c r="AB3461" s="30">
        <v>-766.53</v>
      </c>
      <c r="AC3461" s="32">
        <v>-1</v>
      </c>
      <c r="AD3461" s="26">
        <v>7750</v>
      </c>
      <c r="AE3461" s="26">
        <v>4050</v>
      </c>
      <c r="AF3461" s="27">
        <v>-3700</v>
      </c>
      <c r="AG3461" s="33">
        <v>-0.47741935483870968</v>
      </c>
      <c r="AH3461" s="34">
        <v>26.810000000000002</v>
      </c>
      <c r="AI3461" s="34">
        <v>0</v>
      </c>
      <c r="AJ3461" s="34">
        <v>-26.810000000000002</v>
      </c>
      <c r="AK3461" s="32">
        <v>-1</v>
      </c>
      <c r="AL3461" s="35">
        <v>44678</v>
      </c>
      <c r="AM3461" s="16"/>
    </row>
    <row r="3462" spans="1:39" ht="49.5" hidden="1" x14ac:dyDescent="0.25">
      <c r="A3462" s="25" t="s">
        <v>571</v>
      </c>
      <c r="B3462" s="25" t="s">
        <v>51</v>
      </c>
      <c r="C3462" s="39">
        <v>641064</v>
      </c>
      <c r="D3462" s="25" t="s">
        <v>787</v>
      </c>
      <c r="E3462" s="25" t="s">
        <v>53</v>
      </c>
      <c r="F3462" s="25" t="s">
        <v>63</v>
      </c>
      <c r="G3462" s="25" t="s">
        <v>56</v>
      </c>
      <c r="H3462" s="17"/>
      <c r="I3462" s="17"/>
      <c r="J3462" s="25" t="s">
        <v>145</v>
      </c>
      <c r="K3462" s="25" t="s">
        <v>65</v>
      </c>
      <c r="L3462" s="25" t="s">
        <v>589</v>
      </c>
      <c r="M3462" s="25" t="s">
        <v>177</v>
      </c>
      <c r="N3462" s="26">
        <v>0</v>
      </c>
      <c r="O3462" s="26">
        <v>1788.18</v>
      </c>
      <c r="P3462" s="27">
        <v>1788.18</v>
      </c>
      <c r="Q3462" s="18"/>
      <c r="R3462" s="29">
        <v>0</v>
      </c>
      <c r="S3462" s="29">
        <v>1788.18</v>
      </c>
      <c r="T3462" s="30">
        <v>1788.18</v>
      </c>
      <c r="U3462" s="19"/>
      <c r="V3462" s="26">
        <v>0</v>
      </c>
      <c r="W3462" s="26">
        <v>0</v>
      </c>
      <c r="X3462" s="27">
        <v>0</v>
      </c>
      <c r="Y3462" s="18"/>
      <c r="Z3462" s="29">
        <v>0</v>
      </c>
      <c r="AA3462" s="29">
        <v>0</v>
      </c>
      <c r="AB3462" s="30">
        <v>0</v>
      </c>
      <c r="AC3462" s="19"/>
      <c r="AD3462" s="26">
        <v>0</v>
      </c>
      <c r="AE3462" s="26">
        <v>0</v>
      </c>
      <c r="AF3462" s="27">
        <v>0</v>
      </c>
      <c r="AG3462" s="18"/>
      <c r="AH3462" s="34">
        <v>0</v>
      </c>
      <c r="AI3462" s="34">
        <v>0.5</v>
      </c>
      <c r="AJ3462" s="34">
        <v>0.5</v>
      </c>
      <c r="AK3462" s="19"/>
      <c r="AL3462" s="35">
        <v>44536.041666666664</v>
      </c>
      <c r="AM3462" s="16"/>
    </row>
    <row r="3463" spans="1:39" ht="57.75" hidden="1" x14ac:dyDescent="0.25">
      <c r="A3463" s="25" t="s">
        <v>571</v>
      </c>
      <c r="B3463" s="25" t="s">
        <v>51</v>
      </c>
      <c r="C3463" s="39">
        <v>641130</v>
      </c>
      <c r="D3463" s="25" t="s">
        <v>783</v>
      </c>
      <c r="E3463" s="25" t="s">
        <v>53</v>
      </c>
      <c r="F3463" s="25" t="s">
        <v>54</v>
      </c>
      <c r="G3463" s="25" t="s">
        <v>83</v>
      </c>
      <c r="H3463" s="25" t="s">
        <v>112</v>
      </c>
      <c r="I3463" s="25" t="s">
        <v>56</v>
      </c>
      <c r="J3463" s="25" t="s">
        <v>70</v>
      </c>
      <c r="K3463" s="25" t="s">
        <v>65</v>
      </c>
      <c r="L3463" s="25" t="s">
        <v>71</v>
      </c>
      <c r="M3463" s="25" t="s">
        <v>582</v>
      </c>
      <c r="N3463" s="26">
        <v>30191.5</v>
      </c>
      <c r="O3463" s="26">
        <v>69878.58</v>
      </c>
      <c r="P3463" s="27">
        <v>39687.08</v>
      </c>
      <c r="Q3463" s="28">
        <v>1.314511700313002</v>
      </c>
      <c r="R3463" s="29">
        <v>14198.91</v>
      </c>
      <c r="S3463" s="29">
        <v>21681.34</v>
      </c>
      <c r="T3463" s="30">
        <v>7482.43</v>
      </c>
      <c r="U3463" s="31">
        <v>0.52697214081926014</v>
      </c>
      <c r="V3463" s="26">
        <v>1493.48</v>
      </c>
      <c r="W3463" s="26">
        <v>21287.77</v>
      </c>
      <c r="X3463" s="27">
        <v>19794.29</v>
      </c>
      <c r="Y3463" s="28">
        <v>13.253803197900206</v>
      </c>
      <c r="Z3463" s="29">
        <v>1539.11</v>
      </c>
      <c r="AA3463" s="29">
        <v>5594</v>
      </c>
      <c r="AB3463" s="30">
        <v>4054.8900000000003</v>
      </c>
      <c r="AC3463" s="32">
        <v>2.6345680295755343</v>
      </c>
      <c r="AD3463" s="26">
        <v>12960</v>
      </c>
      <c r="AE3463" s="26">
        <v>21315.47</v>
      </c>
      <c r="AF3463" s="27">
        <v>8355.4700000000012</v>
      </c>
      <c r="AG3463" s="33">
        <v>0.64471219135802482</v>
      </c>
      <c r="AH3463" s="34">
        <v>82.68</v>
      </c>
      <c r="AI3463" s="34">
        <v>199</v>
      </c>
      <c r="AJ3463" s="34">
        <v>116.32</v>
      </c>
      <c r="AK3463" s="32">
        <v>1.4068698597000482</v>
      </c>
      <c r="AL3463" s="35">
        <v>44511.041666666664</v>
      </c>
      <c r="AM3463" s="16"/>
    </row>
    <row r="3464" spans="1:39" ht="41.25" hidden="1" x14ac:dyDescent="0.25">
      <c r="A3464" s="25" t="s">
        <v>571</v>
      </c>
      <c r="B3464" s="25" t="s">
        <v>1136</v>
      </c>
      <c r="C3464" s="39">
        <v>641151</v>
      </c>
      <c r="D3464" s="25" t="s">
        <v>3539</v>
      </c>
      <c r="E3464" s="25" t="s">
        <v>53</v>
      </c>
      <c r="F3464" s="25" t="s">
        <v>54</v>
      </c>
      <c r="G3464" s="25" t="s">
        <v>69</v>
      </c>
      <c r="H3464" s="25" t="s">
        <v>56</v>
      </c>
      <c r="I3464" s="25" t="s">
        <v>56</v>
      </c>
      <c r="J3464" s="25" t="s">
        <v>1881</v>
      </c>
      <c r="K3464" s="25" t="s">
        <v>65</v>
      </c>
      <c r="L3464" s="25" t="s">
        <v>587</v>
      </c>
      <c r="M3464" s="25" t="s">
        <v>582</v>
      </c>
      <c r="N3464" s="26">
        <v>141030.63</v>
      </c>
      <c r="O3464" s="26">
        <v>173511.41</v>
      </c>
      <c r="P3464" s="27">
        <v>32480.78</v>
      </c>
      <c r="Q3464" s="28">
        <v>0.23031011064759477</v>
      </c>
      <c r="R3464" s="29">
        <v>26645.78</v>
      </c>
      <c r="S3464" s="29">
        <v>34227.08</v>
      </c>
      <c r="T3464" s="30">
        <v>7581.3000000000029</v>
      </c>
      <c r="U3464" s="31">
        <v>0.28452160154440981</v>
      </c>
      <c r="V3464" s="26">
        <v>102541.69</v>
      </c>
      <c r="W3464" s="26">
        <v>90057.46</v>
      </c>
      <c r="X3464" s="27">
        <v>-12484.229999999996</v>
      </c>
      <c r="Y3464" s="28">
        <v>-0.12174784714392746</v>
      </c>
      <c r="Z3464" s="29">
        <v>2478.16</v>
      </c>
      <c r="AA3464" s="29">
        <v>2890</v>
      </c>
      <c r="AB3464" s="30">
        <v>411.84000000000015</v>
      </c>
      <c r="AC3464" s="32">
        <v>0.16618781676727901</v>
      </c>
      <c r="AD3464" s="26">
        <v>31715</v>
      </c>
      <c r="AE3464" s="26">
        <v>46336.87</v>
      </c>
      <c r="AF3464" s="27">
        <v>14621.870000000003</v>
      </c>
      <c r="AG3464" s="33">
        <v>0.46103957118082933</v>
      </c>
      <c r="AH3464" s="34">
        <v>171.74</v>
      </c>
      <c r="AI3464" s="34">
        <v>203</v>
      </c>
      <c r="AJ3464" s="34">
        <v>31.259999999999991</v>
      </c>
      <c r="AK3464" s="32">
        <v>0.18201933154768829</v>
      </c>
      <c r="AL3464" s="35">
        <v>44637.041666666664</v>
      </c>
      <c r="AM3464" s="16"/>
    </row>
    <row r="3465" spans="1:39" ht="33" hidden="1" x14ac:dyDescent="0.25">
      <c r="A3465" s="25" t="s">
        <v>571</v>
      </c>
      <c r="B3465" s="25" t="s">
        <v>1136</v>
      </c>
      <c r="C3465" s="39">
        <v>641167</v>
      </c>
      <c r="D3465" s="25" t="s">
        <v>5306</v>
      </c>
      <c r="E3465" s="25" t="s">
        <v>53</v>
      </c>
      <c r="F3465" s="25" t="s">
        <v>54</v>
      </c>
      <c r="G3465" s="25" t="s">
        <v>79</v>
      </c>
      <c r="H3465" s="25" t="s">
        <v>56</v>
      </c>
      <c r="I3465" s="25" t="s">
        <v>56</v>
      </c>
      <c r="J3465" s="25" t="s">
        <v>586</v>
      </c>
      <c r="K3465" s="25" t="s">
        <v>65</v>
      </c>
      <c r="L3465" s="25" t="s">
        <v>589</v>
      </c>
      <c r="M3465" s="25" t="s">
        <v>582</v>
      </c>
      <c r="N3465" s="26">
        <v>107760.65</v>
      </c>
      <c r="O3465" s="26">
        <v>113973.93</v>
      </c>
      <c r="P3465" s="27">
        <v>6213.2799999999988</v>
      </c>
      <c r="Q3465" s="28">
        <v>5.7658152581670577E-2</v>
      </c>
      <c r="R3465" s="29">
        <v>16625.169999999998</v>
      </c>
      <c r="S3465" s="29">
        <v>16405.580000000002</v>
      </c>
      <c r="T3465" s="30">
        <v>-219.58999999999651</v>
      </c>
      <c r="U3465" s="31">
        <v>-1.3208285990458837E-2</v>
      </c>
      <c r="V3465" s="26">
        <v>89049.68</v>
      </c>
      <c r="W3465" s="26">
        <v>92734.98</v>
      </c>
      <c r="X3465" s="27">
        <v>3685.3000000000029</v>
      </c>
      <c r="Y3465" s="28">
        <v>4.138476410021915E-2</v>
      </c>
      <c r="Z3465" s="29">
        <v>2085.8000000000002</v>
      </c>
      <c r="AA3465" s="29">
        <v>2195</v>
      </c>
      <c r="AB3465" s="30">
        <v>109.19999999999982</v>
      </c>
      <c r="AC3465" s="32">
        <v>5.2354012848786942E-2</v>
      </c>
      <c r="AD3465" s="26">
        <v>0</v>
      </c>
      <c r="AE3465" s="26">
        <v>2638.37</v>
      </c>
      <c r="AF3465" s="27">
        <v>2638.37</v>
      </c>
      <c r="AG3465" s="18"/>
      <c r="AH3465" s="34">
        <v>102.08000000000001</v>
      </c>
      <c r="AI3465" s="34">
        <v>107</v>
      </c>
      <c r="AJ3465" s="34">
        <v>4.9199999999999875</v>
      </c>
      <c r="AK3465" s="32">
        <v>4.8197492163009274E-2</v>
      </c>
      <c r="AL3465" s="35">
        <v>44841.041666666664</v>
      </c>
      <c r="AM3465" s="16"/>
    </row>
    <row r="3466" spans="1:39" ht="107.25" hidden="1" x14ac:dyDescent="0.25">
      <c r="A3466" s="25" t="s">
        <v>571</v>
      </c>
      <c r="B3466" s="25" t="s">
        <v>1136</v>
      </c>
      <c r="C3466" s="39">
        <v>641197</v>
      </c>
      <c r="D3466" s="25" t="s">
        <v>5752</v>
      </c>
      <c r="E3466" s="25" t="s">
        <v>53</v>
      </c>
      <c r="F3466" s="25" t="s">
        <v>54</v>
      </c>
      <c r="G3466" s="25" t="s">
        <v>75</v>
      </c>
      <c r="H3466" s="25" t="s">
        <v>74</v>
      </c>
      <c r="I3466" s="25" t="s">
        <v>56</v>
      </c>
      <c r="J3466" s="25" t="s">
        <v>576</v>
      </c>
      <c r="K3466" s="25" t="s">
        <v>58</v>
      </c>
      <c r="L3466" s="25" t="s">
        <v>595</v>
      </c>
      <c r="M3466" s="25" t="s">
        <v>639</v>
      </c>
      <c r="N3466" s="26">
        <v>1236870.6000000001</v>
      </c>
      <c r="O3466" s="26">
        <v>930506.55</v>
      </c>
      <c r="P3466" s="27">
        <v>-306364.05000000005</v>
      </c>
      <c r="Q3466" s="28">
        <v>-0.24769288719450525</v>
      </c>
      <c r="R3466" s="29">
        <v>488630.17</v>
      </c>
      <c r="S3466" s="29">
        <v>341433.41</v>
      </c>
      <c r="T3466" s="30">
        <v>-147196.76</v>
      </c>
      <c r="U3466" s="31">
        <v>-0.30124369929920619</v>
      </c>
      <c r="V3466" s="26">
        <v>272236.15000000002</v>
      </c>
      <c r="W3466" s="26">
        <v>238296.24</v>
      </c>
      <c r="X3466" s="27">
        <v>-33939.910000000033</v>
      </c>
      <c r="Y3466" s="28">
        <v>-0.12467084184080633</v>
      </c>
      <c r="Z3466" s="29">
        <v>139651.28</v>
      </c>
      <c r="AA3466" s="29">
        <v>100500.81</v>
      </c>
      <c r="AB3466" s="30">
        <v>-39150.47</v>
      </c>
      <c r="AC3466" s="32">
        <v>-0.28034451241692881</v>
      </c>
      <c r="AD3466" s="26">
        <v>336353</v>
      </c>
      <c r="AE3466" s="26">
        <v>250276.09</v>
      </c>
      <c r="AF3466" s="27">
        <v>-86076.91</v>
      </c>
      <c r="AG3466" s="33">
        <v>-0.25591241939272136</v>
      </c>
      <c r="AH3466" s="34">
        <v>3748.72</v>
      </c>
      <c r="AI3466" s="34">
        <v>3687.5</v>
      </c>
      <c r="AJ3466" s="34">
        <v>-61.2199999999998</v>
      </c>
      <c r="AK3466" s="32">
        <v>-1.633090761646637E-2</v>
      </c>
      <c r="AL3466" s="35">
        <v>44924.041666666664</v>
      </c>
      <c r="AM3466" s="16"/>
    </row>
    <row r="3467" spans="1:39" ht="90.75" hidden="1" x14ac:dyDescent="0.25">
      <c r="A3467" s="25" t="s">
        <v>571</v>
      </c>
      <c r="B3467" s="25" t="s">
        <v>51</v>
      </c>
      <c r="C3467" s="39">
        <v>641198</v>
      </c>
      <c r="D3467" s="25" t="s">
        <v>786</v>
      </c>
      <c r="E3467" s="25" t="s">
        <v>53</v>
      </c>
      <c r="F3467" s="25" t="s">
        <v>54</v>
      </c>
      <c r="G3467" s="25" t="s">
        <v>79</v>
      </c>
      <c r="H3467" s="25" t="s">
        <v>56</v>
      </c>
      <c r="I3467" s="25" t="s">
        <v>56</v>
      </c>
      <c r="J3467" s="25" t="s">
        <v>576</v>
      </c>
      <c r="K3467" s="25" t="s">
        <v>65</v>
      </c>
      <c r="L3467" s="25" t="s">
        <v>595</v>
      </c>
      <c r="M3467" s="25" t="s">
        <v>675</v>
      </c>
      <c r="N3467" s="26">
        <v>33143.51</v>
      </c>
      <c r="O3467" s="26">
        <v>31777.919999999998</v>
      </c>
      <c r="P3467" s="27">
        <v>-1365.5900000000038</v>
      </c>
      <c r="Q3467" s="28">
        <v>-4.1202334936764506E-2</v>
      </c>
      <c r="R3467" s="29">
        <v>16408.46</v>
      </c>
      <c r="S3467" s="29">
        <v>12942.32</v>
      </c>
      <c r="T3467" s="30">
        <v>-3466.1399999999994</v>
      </c>
      <c r="U3467" s="31">
        <v>-0.21124103054156207</v>
      </c>
      <c r="V3467" s="26">
        <v>3805.67</v>
      </c>
      <c r="W3467" s="26">
        <v>2565.41</v>
      </c>
      <c r="X3467" s="27">
        <v>-1240.2600000000002</v>
      </c>
      <c r="Y3467" s="28">
        <v>-0.32589793650001186</v>
      </c>
      <c r="Z3467" s="29">
        <v>3529.38</v>
      </c>
      <c r="AA3467" s="29">
        <v>4533.66</v>
      </c>
      <c r="AB3467" s="30">
        <v>1004.2799999999997</v>
      </c>
      <c r="AC3467" s="32">
        <v>0.28454856093704833</v>
      </c>
      <c r="AD3467" s="26">
        <v>9400</v>
      </c>
      <c r="AE3467" s="26">
        <v>11736.53</v>
      </c>
      <c r="AF3467" s="27">
        <v>2336.5300000000007</v>
      </c>
      <c r="AG3467" s="33">
        <v>0.2485670212765958</v>
      </c>
      <c r="AH3467" s="34">
        <v>107.58000000000001</v>
      </c>
      <c r="AI3467" s="34">
        <v>68.5</v>
      </c>
      <c r="AJ3467" s="34">
        <v>-39.080000000000013</v>
      </c>
      <c r="AK3467" s="32">
        <v>-0.36326454731362712</v>
      </c>
      <c r="AL3467" s="35">
        <v>44522.041666666664</v>
      </c>
      <c r="AM3467" s="16"/>
    </row>
    <row r="3468" spans="1:39" ht="66" hidden="1" x14ac:dyDescent="0.25">
      <c r="A3468" s="25" t="s">
        <v>571</v>
      </c>
      <c r="B3468" s="25" t="s">
        <v>51</v>
      </c>
      <c r="C3468" s="39">
        <v>641235</v>
      </c>
      <c r="D3468" s="25" t="s">
        <v>788</v>
      </c>
      <c r="E3468" s="25" t="s">
        <v>53</v>
      </c>
      <c r="F3468" s="25" t="s">
        <v>54</v>
      </c>
      <c r="G3468" s="25" t="s">
        <v>74</v>
      </c>
      <c r="H3468" s="25" t="s">
        <v>75</v>
      </c>
      <c r="I3468" s="25" t="s">
        <v>56</v>
      </c>
      <c r="J3468" s="25" t="s">
        <v>85</v>
      </c>
      <c r="K3468" s="25" t="s">
        <v>65</v>
      </c>
      <c r="L3468" s="25" t="s">
        <v>637</v>
      </c>
      <c r="M3468" s="25" t="s">
        <v>675</v>
      </c>
      <c r="N3468" s="26">
        <v>13013.35</v>
      </c>
      <c r="O3468" s="26">
        <v>7024.64</v>
      </c>
      <c r="P3468" s="27">
        <v>-5988.71</v>
      </c>
      <c r="Q3468" s="28">
        <v>-0.4601974126570022</v>
      </c>
      <c r="R3468" s="29">
        <v>5931.44</v>
      </c>
      <c r="S3468" s="29">
        <v>3629.8</v>
      </c>
      <c r="T3468" s="30">
        <v>-2301.6399999999994</v>
      </c>
      <c r="U3468" s="31">
        <v>-0.3880406781489823</v>
      </c>
      <c r="V3468" s="26">
        <v>932.18</v>
      </c>
      <c r="W3468" s="26">
        <v>885.8</v>
      </c>
      <c r="X3468" s="27">
        <v>-46.379999999999995</v>
      </c>
      <c r="Y3468" s="28">
        <v>-4.9754339290694928E-2</v>
      </c>
      <c r="Z3468" s="29">
        <v>449.73</v>
      </c>
      <c r="AA3468" s="29">
        <v>551</v>
      </c>
      <c r="AB3468" s="30">
        <v>101.26999999999998</v>
      </c>
      <c r="AC3468" s="32">
        <v>0.22517955217574984</v>
      </c>
      <c r="AD3468" s="26">
        <v>5700</v>
      </c>
      <c r="AE3468" s="26">
        <v>1958.04</v>
      </c>
      <c r="AF3468" s="27">
        <v>-3741.96</v>
      </c>
      <c r="AG3468" s="33">
        <v>-0.65648421052631578</v>
      </c>
      <c r="AH3468" s="34">
        <v>19.149999999999999</v>
      </c>
      <c r="AI3468" s="34">
        <v>21</v>
      </c>
      <c r="AJ3468" s="34">
        <v>1.8500000000000014</v>
      </c>
      <c r="AK3468" s="32">
        <v>9.6605744125326451E-2</v>
      </c>
      <c r="AL3468" s="35">
        <v>44522.041666666664</v>
      </c>
      <c r="AM3468" s="16"/>
    </row>
    <row r="3469" spans="1:39" ht="49.5" hidden="1" x14ac:dyDescent="0.25">
      <c r="A3469" s="25" t="s">
        <v>571</v>
      </c>
      <c r="B3469" s="25" t="s">
        <v>1136</v>
      </c>
      <c r="C3469" s="39">
        <v>641283</v>
      </c>
      <c r="D3469" s="25" t="s">
        <v>4879</v>
      </c>
      <c r="E3469" s="25" t="s">
        <v>53</v>
      </c>
      <c r="F3469" s="25" t="s">
        <v>63</v>
      </c>
      <c r="G3469" s="25" t="s">
        <v>56</v>
      </c>
      <c r="H3469" s="17"/>
      <c r="I3469" s="17"/>
      <c r="J3469" s="25" t="s">
        <v>586</v>
      </c>
      <c r="K3469" s="25" t="s">
        <v>65</v>
      </c>
      <c r="L3469" s="25" t="s">
        <v>587</v>
      </c>
      <c r="M3469" s="25" t="s">
        <v>177</v>
      </c>
      <c r="N3469" s="26">
        <v>0</v>
      </c>
      <c r="O3469" s="26">
        <v>0</v>
      </c>
      <c r="P3469" s="27">
        <v>0</v>
      </c>
      <c r="Q3469" s="18"/>
      <c r="R3469" s="29">
        <v>0</v>
      </c>
      <c r="S3469" s="29">
        <v>0</v>
      </c>
      <c r="T3469" s="30">
        <v>0</v>
      </c>
      <c r="U3469" s="19"/>
      <c r="V3469" s="26">
        <v>0</v>
      </c>
      <c r="W3469" s="26">
        <v>0</v>
      </c>
      <c r="X3469" s="27">
        <v>0</v>
      </c>
      <c r="Y3469" s="18"/>
      <c r="Z3469" s="29">
        <v>0</v>
      </c>
      <c r="AA3469" s="29">
        <v>0</v>
      </c>
      <c r="AB3469" s="30">
        <v>0</v>
      </c>
      <c r="AC3469" s="19"/>
      <c r="AD3469" s="26">
        <v>0</v>
      </c>
      <c r="AE3469" s="26">
        <v>0</v>
      </c>
      <c r="AF3469" s="27">
        <v>0</v>
      </c>
      <c r="AG3469" s="18"/>
      <c r="AH3469" s="34">
        <v>0</v>
      </c>
      <c r="AI3469" s="34">
        <v>0</v>
      </c>
      <c r="AJ3469" s="34">
        <v>0</v>
      </c>
      <c r="AK3469" s="19"/>
      <c r="AL3469" s="35">
        <v>44635.041666666664</v>
      </c>
      <c r="AM3469" s="16"/>
    </row>
    <row r="3470" spans="1:39" ht="57.75" hidden="1" x14ac:dyDescent="0.25">
      <c r="A3470" s="25" t="s">
        <v>571</v>
      </c>
      <c r="B3470" s="25" t="s">
        <v>1136</v>
      </c>
      <c r="C3470" s="39">
        <v>641284</v>
      </c>
      <c r="D3470" s="25" t="s">
        <v>3542</v>
      </c>
      <c r="E3470" s="25" t="s">
        <v>53</v>
      </c>
      <c r="F3470" s="25" t="s">
        <v>54</v>
      </c>
      <c r="G3470" s="25" t="s">
        <v>69</v>
      </c>
      <c r="H3470" s="25" t="s">
        <v>56</v>
      </c>
      <c r="I3470" s="25" t="s">
        <v>56</v>
      </c>
      <c r="J3470" s="25" t="s">
        <v>70</v>
      </c>
      <c r="K3470" s="25" t="s">
        <v>65</v>
      </c>
      <c r="L3470" s="25" t="s">
        <v>77</v>
      </c>
      <c r="M3470" s="25" t="s">
        <v>582</v>
      </c>
      <c r="N3470" s="26">
        <v>27354.28</v>
      </c>
      <c r="O3470" s="26">
        <v>41742.660000000003</v>
      </c>
      <c r="P3470" s="27">
        <v>14388.380000000005</v>
      </c>
      <c r="Q3470" s="28">
        <v>0.52600104992710484</v>
      </c>
      <c r="R3470" s="29">
        <v>17742.89</v>
      </c>
      <c r="S3470" s="29">
        <v>12966.88</v>
      </c>
      <c r="T3470" s="30">
        <v>-4776.01</v>
      </c>
      <c r="U3470" s="31">
        <v>-0.26917880908916192</v>
      </c>
      <c r="V3470" s="26">
        <v>24802.13</v>
      </c>
      <c r="W3470" s="26">
        <v>24044.99</v>
      </c>
      <c r="X3470" s="27">
        <v>-757.13999999999942</v>
      </c>
      <c r="Y3470" s="28">
        <v>-3.0527216815652503E-2</v>
      </c>
      <c r="Z3470" s="29">
        <v>1940.26</v>
      </c>
      <c r="AA3470" s="29">
        <v>304</v>
      </c>
      <c r="AB3470" s="30">
        <v>-1636.26</v>
      </c>
      <c r="AC3470" s="32">
        <v>-0.84331996742704585</v>
      </c>
      <c r="AD3470" s="26">
        <v>5219</v>
      </c>
      <c r="AE3470" s="26">
        <v>4426.79</v>
      </c>
      <c r="AF3470" s="27">
        <v>-792.21</v>
      </c>
      <c r="AG3470" s="33">
        <v>-0.15179344702050201</v>
      </c>
      <c r="AH3470" s="34">
        <v>109.28</v>
      </c>
      <c r="AI3470" s="34">
        <v>84</v>
      </c>
      <c r="AJ3470" s="34">
        <v>-25.28</v>
      </c>
      <c r="AK3470" s="32">
        <v>-0.23133235724743778</v>
      </c>
      <c r="AL3470" s="35">
        <v>44635.041666666664</v>
      </c>
      <c r="AM3470" s="16"/>
    </row>
    <row r="3471" spans="1:39" ht="66" hidden="1" x14ac:dyDescent="0.25">
      <c r="A3471" s="25" t="s">
        <v>571</v>
      </c>
      <c r="B3471" s="25" t="s">
        <v>1136</v>
      </c>
      <c r="C3471" s="39">
        <v>641289</v>
      </c>
      <c r="D3471" s="25" t="s">
        <v>5753</v>
      </c>
      <c r="E3471" s="25" t="s">
        <v>53</v>
      </c>
      <c r="F3471" s="25" t="s">
        <v>248</v>
      </c>
      <c r="G3471" s="17"/>
      <c r="H3471" s="17"/>
      <c r="I3471" s="17"/>
      <c r="J3471" s="25" t="s">
        <v>3564</v>
      </c>
      <c r="K3471" s="25" t="s">
        <v>65</v>
      </c>
      <c r="L3471" s="25" t="s">
        <v>637</v>
      </c>
      <c r="M3471" s="25" t="s">
        <v>582</v>
      </c>
      <c r="N3471" s="26">
        <v>110563.11</v>
      </c>
      <c r="O3471" s="26">
        <v>98412.03</v>
      </c>
      <c r="P3471" s="27">
        <v>-12151.080000000002</v>
      </c>
      <c r="Q3471" s="28">
        <v>-0.10990175656238325</v>
      </c>
      <c r="R3471" s="29">
        <v>27842.6</v>
      </c>
      <c r="S3471" s="29">
        <v>17453.03</v>
      </c>
      <c r="T3471" s="30">
        <v>-10389.57</v>
      </c>
      <c r="U3471" s="31">
        <v>-0.37315372845926748</v>
      </c>
      <c r="V3471" s="26">
        <v>765.56</v>
      </c>
      <c r="W3471" s="26">
        <v>0</v>
      </c>
      <c r="X3471" s="27">
        <v>-765.56</v>
      </c>
      <c r="Y3471" s="28">
        <v>-1</v>
      </c>
      <c r="Z3471" s="29">
        <v>1451.95</v>
      </c>
      <c r="AA3471" s="29">
        <v>456</v>
      </c>
      <c r="AB3471" s="30">
        <v>-995.95</v>
      </c>
      <c r="AC3471" s="32">
        <v>-0.68593959847102171</v>
      </c>
      <c r="AD3471" s="26">
        <v>80503</v>
      </c>
      <c r="AE3471" s="26">
        <v>80503</v>
      </c>
      <c r="AF3471" s="27">
        <v>0</v>
      </c>
      <c r="AG3471" s="33">
        <v>0</v>
      </c>
      <c r="AH3471" s="34">
        <v>90.13</v>
      </c>
      <c r="AI3471" s="34">
        <v>65.5</v>
      </c>
      <c r="AJ3471" s="34">
        <v>-24.629999999999995</v>
      </c>
      <c r="AK3471" s="32">
        <v>-0.27327194053034504</v>
      </c>
      <c r="AL3471" s="35">
        <v>44903.041666666664</v>
      </c>
      <c r="AM3471" s="16"/>
    </row>
    <row r="3472" spans="1:39" ht="90.75" hidden="1" x14ac:dyDescent="0.25">
      <c r="A3472" s="25" t="s">
        <v>571</v>
      </c>
      <c r="B3472" s="25" t="s">
        <v>51</v>
      </c>
      <c r="C3472" s="39">
        <v>641317</v>
      </c>
      <c r="D3472" s="25" t="s">
        <v>790</v>
      </c>
      <c r="E3472" s="25" t="s">
        <v>53</v>
      </c>
      <c r="F3472" s="25" t="s">
        <v>54</v>
      </c>
      <c r="G3472" s="25" t="s">
        <v>79</v>
      </c>
      <c r="H3472" s="25" t="s">
        <v>56</v>
      </c>
      <c r="I3472" s="25" t="s">
        <v>56</v>
      </c>
      <c r="J3472" s="25" t="s">
        <v>576</v>
      </c>
      <c r="K3472" s="25" t="s">
        <v>65</v>
      </c>
      <c r="L3472" s="25" t="s">
        <v>577</v>
      </c>
      <c r="M3472" s="25" t="s">
        <v>574</v>
      </c>
      <c r="N3472" s="26">
        <v>49538.13</v>
      </c>
      <c r="O3472" s="26">
        <v>65832.679999999993</v>
      </c>
      <c r="P3472" s="27">
        <v>16294.549999999996</v>
      </c>
      <c r="Q3472" s="28">
        <v>0.32892945292848147</v>
      </c>
      <c r="R3472" s="29">
        <v>28069.37</v>
      </c>
      <c r="S3472" s="29">
        <v>38105.9</v>
      </c>
      <c r="T3472" s="30">
        <v>10036.530000000002</v>
      </c>
      <c r="U3472" s="31">
        <v>0.35756164103433752</v>
      </c>
      <c r="V3472" s="26">
        <v>14036.02</v>
      </c>
      <c r="W3472" s="26">
        <v>10017.51</v>
      </c>
      <c r="X3472" s="27">
        <v>-4018.51</v>
      </c>
      <c r="Y3472" s="28">
        <v>-0.2862998200344542</v>
      </c>
      <c r="Z3472" s="29">
        <v>5812.74</v>
      </c>
      <c r="AA3472" s="29">
        <v>15584.27</v>
      </c>
      <c r="AB3472" s="30">
        <v>9771.5300000000007</v>
      </c>
      <c r="AC3472" s="32">
        <v>1.6810540295970577</v>
      </c>
      <c r="AD3472" s="26">
        <v>1620</v>
      </c>
      <c r="AE3472" s="26">
        <v>2125</v>
      </c>
      <c r="AF3472" s="27">
        <v>505</v>
      </c>
      <c r="AG3472" s="33">
        <v>0.31172839506172839</v>
      </c>
      <c r="AH3472" s="34">
        <v>327.24</v>
      </c>
      <c r="AI3472" s="34">
        <v>338.5</v>
      </c>
      <c r="AJ3472" s="34">
        <v>11.259999999999991</v>
      </c>
      <c r="AK3472" s="32">
        <v>3.4408996455201048E-2</v>
      </c>
      <c r="AL3472" s="35">
        <v>44391.041666666664</v>
      </c>
      <c r="AM3472" s="16"/>
    </row>
    <row r="3473" spans="1:39" ht="57.75" hidden="1" x14ac:dyDescent="0.25">
      <c r="A3473" s="25" t="s">
        <v>571</v>
      </c>
      <c r="B3473" s="25" t="s">
        <v>51</v>
      </c>
      <c r="C3473" s="39">
        <v>641332</v>
      </c>
      <c r="D3473" s="25" t="s">
        <v>793</v>
      </c>
      <c r="E3473" s="25" t="s">
        <v>53</v>
      </c>
      <c r="F3473" s="25" t="s">
        <v>54</v>
      </c>
      <c r="G3473" s="25" t="s">
        <v>75</v>
      </c>
      <c r="H3473" s="25" t="s">
        <v>56</v>
      </c>
      <c r="I3473" s="25" t="s">
        <v>56</v>
      </c>
      <c r="J3473" s="25" t="s">
        <v>64</v>
      </c>
      <c r="K3473" s="25" t="s">
        <v>65</v>
      </c>
      <c r="L3473" s="25" t="s">
        <v>66</v>
      </c>
      <c r="M3473" s="25" t="s">
        <v>675</v>
      </c>
      <c r="N3473" s="26">
        <v>6117.26</v>
      </c>
      <c r="O3473" s="26">
        <v>4631.43</v>
      </c>
      <c r="P3473" s="27">
        <v>-1485.83</v>
      </c>
      <c r="Q3473" s="28">
        <v>-0.24289142524594343</v>
      </c>
      <c r="R3473" s="29">
        <v>2845.26</v>
      </c>
      <c r="S3473" s="29">
        <v>1283.43</v>
      </c>
      <c r="T3473" s="30">
        <v>-1561.8300000000002</v>
      </c>
      <c r="U3473" s="31">
        <v>-0.54892347272305519</v>
      </c>
      <c r="V3473" s="26">
        <v>0</v>
      </c>
      <c r="W3473" s="26">
        <v>0</v>
      </c>
      <c r="X3473" s="27">
        <v>0</v>
      </c>
      <c r="Y3473" s="18"/>
      <c r="Z3473" s="29">
        <v>122</v>
      </c>
      <c r="AA3473" s="29">
        <v>198</v>
      </c>
      <c r="AB3473" s="30">
        <v>76</v>
      </c>
      <c r="AC3473" s="32">
        <v>0.62295081967213117</v>
      </c>
      <c r="AD3473" s="26">
        <v>3150</v>
      </c>
      <c r="AE3473" s="26">
        <v>3150</v>
      </c>
      <c r="AF3473" s="27">
        <v>0</v>
      </c>
      <c r="AG3473" s="33">
        <v>0</v>
      </c>
      <c r="AH3473" s="34">
        <v>6</v>
      </c>
      <c r="AI3473" s="34">
        <v>9</v>
      </c>
      <c r="AJ3473" s="34">
        <v>3</v>
      </c>
      <c r="AK3473" s="32">
        <v>0.5</v>
      </c>
      <c r="AL3473" s="35">
        <v>44539.041666666664</v>
      </c>
      <c r="AM3473" s="16"/>
    </row>
    <row r="3474" spans="1:39" ht="57.75" hidden="1" x14ac:dyDescent="0.25">
      <c r="A3474" s="25" t="s">
        <v>571</v>
      </c>
      <c r="B3474" s="25" t="s">
        <v>1136</v>
      </c>
      <c r="C3474" s="39">
        <v>641350</v>
      </c>
      <c r="D3474" s="25" t="s">
        <v>3543</v>
      </c>
      <c r="E3474" s="25" t="s">
        <v>53</v>
      </c>
      <c r="F3474" s="25" t="s">
        <v>54</v>
      </c>
      <c r="G3474" s="25" t="s">
        <v>83</v>
      </c>
      <c r="H3474" s="25" t="s">
        <v>74</v>
      </c>
      <c r="I3474" s="25" t="s">
        <v>75</v>
      </c>
      <c r="J3474" s="25" t="s">
        <v>1881</v>
      </c>
      <c r="K3474" s="25" t="s">
        <v>65</v>
      </c>
      <c r="L3474" s="25" t="s">
        <v>617</v>
      </c>
      <c r="M3474" s="25" t="s">
        <v>582</v>
      </c>
      <c r="N3474" s="26">
        <v>142280.57999999999</v>
      </c>
      <c r="O3474" s="26">
        <v>70762.86</v>
      </c>
      <c r="P3474" s="27">
        <v>-71517.719999999987</v>
      </c>
      <c r="Q3474" s="28">
        <v>-0.50265271620343399</v>
      </c>
      <c r="R3474" s="29">
        <v>23609.25</v>
      </c>
      <c r="S3474" s="29">
        <v>21708.47</v>
      </c>
      <c r="T3474" s="30">
        <v>-1900.7799999999988</v>
      </c>
      <c r="U3474" s="31">
        <v>-8.0509969609369153E-2</v>
      </c>
      <c r="V3474" s="26">
        <v>109357.89</v>
      </c>
      <c r="W3474" s="26">
        <v>12845.09</v>
      </c>
      <c r="X3474" s="27">
        <v>-96512.8</v>
      </c>
      <c r="Y3474" s="28">
        <v>-0.88254080249719524</v>
      </c>
      <c r="Z3474" s="29">
        <v>2054.44</v>
      </c>
      <c r="AA3474" s="29">
        <v>1813</v>
      </c>
      <c r="AB3474" s="30">
        <v>-241.44000000000005</v>
      </c>
      <c r="AC3474" s="32">
        <v>-0.1175210763030315</v>
      </c>
      <c r="AD3474" s="26">
        <v>29609</v>
      </c>
      <c r="AE3474" s="26">
        <v>34396.300000000003</v>
      </c>
      <c r="AF3474" s="27">
        <v>4787.3000000000029</v>
      </c>
      <c r="AG3474" s="33">
        <v>0.16168394744841105</v>
      </c>
      <c r="AH3474" s="34">
        <v>128.37</v>
      </c>
      <c r="AI3474" s="34">
        <v>169.5</v>
      </c>
      <c r="AJ3474" s="34">
        <v>41.129999999999995</v>
      </c>
      <c r="AK3474" s="32">
        <v>0.32040196307548485</v>
      </c>
      <c r="AL3474" s="35">
        <v>44637.041666666664</v>
      </c>
      <c r="AM3474" s="16"/>
    </row>
    <row r="3475" spans="1:39" ht="41.25" hidden="1" x14ac:dyDescent="0.25">
      <c r="A3475" s="25" t="s">
        <v>571</v>
      </c>
      <c r="B3475" s="25" t="s">
        <v>51</v>
      </c>
      <c r="C3475" s="39">
        <v>641370</v>
      </c>
      <c r="D3475" s="25" t="s">
        <v>792</v>
      </c>
      <c r="E3475" s="25" t="s">
        <v>53</v>
      </c>
      <c r="F3475" s="25" t="s">
        <v>54</v>
      </c>
      <c r="G3475" s="25" t="s">
        <v>75</v>
      </c>
      <c r="H3475" s="25" t="s">
        <v>56</v>
      </c>
      <c r="I3475" s="25" t="s">
        <v>56</v>
      </c>
      <c r="J3475" s="25" t="s">
        <v>586</v>
      </c>
      <c r="K3475" s="25" t="s">
        <v>65</v>
      </c>
      <c r="L3475" s="25" t="s">
        <v>617</v>
      </c>
      <c r="M3475" s="25" t="s">
        <v>582</v>
      </c>
      <c r="N3475" s="26">
        <v>14229.07</v>
      </c>
      <c r="O3475" s="26">
        <v>11284.16</v>
      </c>
      <c r="P3475" s="27">
        <v>-2944.91</v>
      </c>
      <c r="Q3475" s="28">
        <v>-0.20696433428186101</v>
      </c>
      <c r="R3475" s="29">
        <v>10981.98</v>
      </c>
      <c r="S3475" s="29">
        <v>8826.16</v>
      </c>
      <c r="T3475" s="30">
        <v>-2155.8199999999997</v>
      </c>
      <c r="U3475" s="31">
        <v>-0.19630522000586414</v>
      </c>
      <c r="V3475" s="26">
        <v>0</v>
      </c>
      <c r="W3475" s="26">
        <v>0</v>
      </c>
      <c r="X3475" s="27">
        <v>0</v>
      </c>
      <c r="Y3475" s="18"/>
      <c r="Z3475" s="29">
        <v>1739.41</v>
      </c>
      <c r="AA3475" s="29">
        <v>2458</v>
      </c>
      <c r="AB3475" s="30">
        <v>718.58999999999992</v>
      </c>
      <c r="AC3475" s="32">
        <v>0.41312284050338899</v>
      </c>
      <c r="AD3475" s="26">
        <v>1507.68</v>
      </c>
      <c r="AE3475" s="26">
        <v>0</v>
      </c>
      <c r="AF3475" s="27">
        <v>-1507.68</v>
      </c>
      <c r="AG3475" s="33">
        <v>-1</v>
      </c>
      <c r="AH3475" s="34">
        <v>55.620000000000005</v>
      </c>
      <c r="AI3475" s="34">
        <v>76</v>
      </c>
      <c r="AJ3475" s="34">
        <v>20.379999999999995</v>
      </c>
      <c r="AK3475" s="32">
        <v>0.36641495864796825</v>
      </c>
      <c r="AL3475" s="35">
        <v>44398.041666666664</v>
      </c>
      <c r="AM3475" s="16"/>
    </row>
    <row r="3476" spans="1:39" ht="49.5" hidden="1" x14ac:dyDescent="0.25">
      <c r="A3476" s="25" t="s">
        <v>571</v>
      </c>
      <c r="B3476" s="25" t="s">
        <v>1136</v>
      </c>
      <c r="C3476" s="39">
        <v>641389</v>
      </c>
      <c r="D3476" s="25" t="s">
        <v>3544</v>
      </c>
      <c r="E3476" s="25" t="s">
        <v>53</v>
      </c>
      <c r="F3476" s="25" t="s">
        <v>54</v>
      </c>
      <c r="G3476" s="25" t="s">
        <v>79</v>
      </c>
      <c r="H3476" s="25" t="s">
        <v>56</v>
      </c>
      <c r="I3476" s="25" t="s">
        <v>56</v>
      </c>
      <c r="J3476" s="25" t="s">
        <v>1881</v>
      </c>
      <c r="K3476" s="25" t="s">
        <v>65</v>
      </c>
      <c r="L3476" s="25" t="s">
        <v>587</v>
      </c>
      <c r="M3476" s="25" t="s">
        <v>582</v>
      </c>
      <c r="N3476" s="26">
        <v>234958.07999999999</v>
      </c>
      <c r="O3476" s="26">
        <v>233756.7</v>
      </c>
      <c r="P3476" s="27">
        <v>-1201.3799999999756</v>
      </c>
      <c r="Q3476" s="28">
        <v>-5.1131674211841345E-3</v>
      </c>
      <c r="R3476" s="29">
        <v>36094.410000000003</v>
      </c>
      <c r="S3476" s="29">
        <v>40791.82</v>
      </c>
      <c r="T3476" s="30">
        <v>4697.4099999999962</v>
      </c>
      <c r="U3476" s="31">
        <v>0.13014231289554243</v>
      </c>
      <c r="V3476" s="26">
        <v>152832.81</v>
      </c>
      <c r="W3476" s="26">
        <v>145680.78</v>
      </c>
      <c r="X3476" s="27">
        <v>-7152.0299999999988</v>
      </c>
      <c r="Y3476" s="28">
        <v>-4.679643068788697E-2</v>
      </c>
      <c r="Z3476" s="29">
        <v>2758.86</v>
      </c>
      <c r="AA3476" s="29">
        <v>1348</v>
      </c>
      <c r="AB3476" s="30">
        <v>-1410.8600000000001</v>
      </c>
      <c r="AC3476" s="32">
        <v>-0.51139238671045284</v>
      </c>
      <c r="AD3476" s="26">
        <v>43272</v>
      </c>
      <c r="AE3476" s="26">
        <v>45936.1</v>
      </c>
      <c r="AF3476" s="27">
        <v>2664.0999999999985</v>
      </c>
      <c r="AG3476" s="33">
        <v>6.1566370863375824E-2</v>
      </c>
      <c r="AH3476" s="34">
        <v>200.86</v>
      </c>
      <c r="AI3476" s="34">
        <v>266.5</v>
      </c>
      <c r="AJ3476" s="34">
        <v>65.639999999999986</v>
      </c>
      <c r="AK3476" s="32">
        <v>0.32679478243552712</v>
      </c>
      <c r="AL3476" s="35">
        <v>44686</v>
      </c>
      <c r="AM3476" s="16"/>
    </row>
    <row r="3477" spans="1:39" ht="33" hidden="1" x14ac:dyDescent="0.25">
      <c r="A3477" s="25" t="s">
        <v>571</v>
      </c>
      <c r="B3477" s="25" t="s">
        <v>51</v>
      </c>
      <c r="C3477" s="39">
        <v>641407</v>
      </c>
      <c r="D3477" s="25" t="s">
        <v>602</v>
      </c>
      <c r="E3477" s="25" t="s">
        <v>53</v>
      </c>
      <c r="F3477" s="25" t="s">
        <v>54</v>
      </c>
      <c r="G3477" s="25" t="s">
        <v>79</v>
      </c>
      <c r="H3477" s="25" t="s">
        <v>56</v>
      </c>
      <c r="I3477" s="25" t="s">
        <v>56</v>
      </c>
      <c r="J3477" s="25" t="s">
        <v>586</v>
      </c>
      <c r="K3477" s="25" t="s">
        <v>65</v>
      </c>
      <c r="L3477" s="25" t="s">
        <v>589</v>
      </c>
      <c r="M3477" s="25" t="s">
        <v>582</v>
      </c>
      <c r="N3477" s="26">
        <v>40012.5</v>
      </c>
      <c r="O3477" s="26">
        <v>39525.339999999997</v>
      </c>
      <c r="P3477" s="27">
        <v>-487.16000000000349</v>
      </c>
      <c r="Q3477" s="28">
        <v>-1.2175195251483998E-2</v>
      </c>
      <c r="R3477" s="29">
        <v>12653.71</v>
      </c>
      <c r="S3477" s="29">
        <v>12272.57</v>
      </c>
      <c r="T3477" s="30">
        <v>-381.13999999999942</v>
      </c>
      <c r="U3477" s="31">
        <v>-3.0120810418446404E-2</v>
      </c>
      <c r="V3477" s="26">
        <v>10735.71</v>
      </c>
      <c r="W3477" s="26">
        <v>7257.78</v>
      </c>
      <c r="X3477" s="27">
        <v>-3477.9299999999994</v>
      </c>
      <c r="Y3477" s="28">
        <v>-0.32395901156048362</v>
      </c>
      <c r="Z3477" s="29">
        <v>1178.08</v>
      </c>
      <c r="AA3477" s="29">
        <v>1980</v>
      </c>
      <c r="AB3477" s="30">
        <v>801.92000000000007</v>
      </c>
      <c r="AC3477" s="32">
        <v>0.68070080130381649</v>
      </c>
      <c r="AD3477" s="26">
        <v>16689</v>
      </c>
      <c r="AE3477" s="26">
        <v>18014.990000000002</v>
      </c>
      <c r="AF3477" s="27">
        <v>1325.9900000000016</v>
      </c>
      <c r="AG3477" s="33">
        <v>7.9452933069686718E-2</v>
      </c>
      <c r="AH3477" s="34">
        <v>51.709999999999994</v>
      </c>
      <c r="AI3477" s="34">
        <v>86</v>
      </c>
      <c r="AJ3477" s="34">
        <v>34.290000000000006</v>
      </c>
      <c r="AK3477" s="32">
        <v>0.66312125314252579</v>
      </c>
      <c r="AL3477" s="35">
        <v>44538.041666666664</v>
      </c>
      <c r="AM3477" s="16"/>
    </row>
    <row r="3478" spans="1:39" ht="49.5" hidden="1" x14ac:dyDescent="0.25">
      <c r="A3478" s="25" t="s">
        <v>571</v>
      </c>
      <c r="B3478" s="25" t="s">
        <v>51</v>
      </c>
      <c r="C3478" s="39">
        <v>641460</v>
      </c>
      <c r="D3478" s="25" t="s">
        <v>789</v>
      </c>
      <c r="E3478" s="25" t="s">
        <v>53</v>
      </c>
      <c r="F3478" s="25" t="s">
        <v>54</v>
      </c>
      <c r="G3478" s="25" t="s">
        <v>75</v>
      </c>
      <c r="H3478" s="25" t="s">
        <v>56</v>
      </c>
      <c r="I3478" s="25" t="s">
        <v>56</v>
      </c>
      <c r="J3478" s="25" t="s">
        <v>1881</v>
      </c>
      <c r="K3478" s="25" t="s">
        <v>65</v>
      </c>
      <c r="L3478" s="25" t="s">
        <v>617</v>
      </c>
      <c r="M3478" s="25" t="s">
        <v>675</v>
      </c>
      <c r="N3478" s="26">
        <v>12932.42</v>
      </c>
      <c r="O3478" s="26">
        <v>6180.58</v>
      </c>
      <c r="P3478" s="27">
        <v>-6751.84</v>
      </c>
      <c r="Q3478" s="28">
        <v>-0.52208635352084143</v>
      </c>
      <c r="R3478" s="29">
        <v>11608.12</v>
      </c>
      <c r="S3478" s="29">
        <v>6058.58</v>
      </c>
      <c r="T3478" s="30">
        <v>-5549.5400000000009</v>
      </c>
      <c r="U3478" s="31">
        <v>-0.47807396891141724</v>
      </c>
      <c r="V3478" s="26">
        <v>10.67</v>
      </c>
      <c r="W3478" s="26">
        <v>0</v>
      </c>
      <c r="X3478" s="27">
        <v>-10.67</v>
      </c>
      <c r="Y3478" s="28">
        <v>-1</v>
      </c>
      <c r="Z3478" s="29">
        <v>1313.63</v>
      </c>
      <c r="AA3478" s="29">
        <v>122</v>
      </c>
      <c r="AB3478" s="30">
        <v>-1191.6300000000001</v>
      </c>
      <c r="AC3478" s="32">
        <v>-0.90712757778065367</v>
      </c>
      <c r="AD3478" s="26">
        <v>0</v>
      </c>
      <c r="AE3478" s="26">
        <v>0</v>
      </c>
      <c r="AF3478" s="27">
        <v>0</v>
      </c>
      <c r="AG3478" s="18"/>
      <c r="AH3478" s="34">
        <v>40.569999999999993</v>
      </c>
      <c r="AI3478" s="34">
        <v>39</v>
      </c>
      <c r="AJ3478" s="34">
        <v>-1.5699999999999932</v>
      </c>
      <c r="AK3478" s="32">
        <v>-3.8698545723440801E-2</v>
      </c>
      <c r="AL3478" s="35">
        <v>44537.041666666664</v>
      </c>
      <c r="AM3478" s="16"/>
    </row>
    <row r="3479" spans="1:39" ht="41.25" hidden="1" x14ac:dyDescent="0.25">
      <c r="A3479" s="25" t="s">
        <v>571</v>
      </c>
      <c r="B3479" s="25" t="s">
        <v>51</v>
      </c>
      <c r="C3479" s="39">
        <v>641474</v>
      </c>
      <c r="D3479" s="25" t="s">
        <v>791</v>
      </c>
      <c r="E3479" s="25" t="s">
        <v>53</v>
      </c>
      <c r="F3479" s="25" t="s">
        <v>54</v>
      </c>
      <c r="G3479" s="25" t="s">
        <v>79</v>
      </c>
      <c r="H3479" s="25" t="s">
        <v>56</v>
      </c>
      <c r="I3479" s="25" t="s">
        <v>56</v>
      </c>
      <c r="J3479" s="25" t="s">
        <v>145</v>
      </c>
      <c r="K3479" s="25" t="s">
        <v>65</v>
      </c>
      <c r="L3479" s="25" t="s">
        <v>146</v>
      </c>
      <c r="M3479" s="25" t="s">
        <v>596</v>
      </c>
      <c r="N3479" s="26">
        <v>57098.36</v>
      </c>
      <c r="O3479" s="26">
        <v>60612.06</v>
      </c>
      <c r="P3479" s="27">
        <v>3513.6999999999971</v>
      </c>
      <c r="Q3479" s="28">
        <v>6.1537669383148606E-2</v>
      </c>
      <c r="R3479" s="29">
        <v>10061.36</v>
      </c>
      <c r="S3479" s="29">
        <v>10626.08</v>
      </c>
      <c r="T3479" s="30">
        <v>564.71999999999935</v>
      </c>
      <c r="U3479" s="31">
        <v>5.6127601040018377E-2</v>
      </c>
      <c r="V3479" s="26">
        <v>7969.32</v>
      </c>
      <c r="W3479" s="26">
        <v>10843.03</v>
      </c>
      <c r="X3479" s="27">
        <v>2873.7100000000009</v>
      </c>
      <c r="Y3479" s="28">
        <v>0.36059663810714104</v>
      </c>
      <c r="Z3479" s="29">
        <v>0</v>
      </c>
      <c r="AA3479" s="29">
        <v>0</v>
      </c>
      <c r="AB3479" s="30">
        <v>0</v>
      </c>
      <c r="AC3479" s="19"/>
      <c r="AD3479" s="26">
        <v>39067.68</v>
      </c>
      <c r="AE3479" s="26">
        <v>39142.949999999997</v>
      </c>
      <c r="AF3479" s="27">
        <v>75.269999999996799</v>
      </c>
      <c r="AG3479" s="33">
        <v>1.9266565099334489E-3</v>
      </c>
      <c r="AH3479" s="34">
        <v>0</v>
      </c>
      <c r="AI3479" s="34">
        <v>0</v>
      </c>
      <c r="AJ3479" s="34">
        <v>0</v>
      </c>
      <c r="AK3479" s="19"/>
      <c r="AL3479" s="35">
        <v>44533.041666666664</v>
      </c>
      <c r="AM3479" s="16"/>
    </row>
    <row r="3480" spans="1:39" ht="99" hidden="1" x14ac:dyDescent="0.25">
      <c r="A3480" s="25" t="s">
        <v>571</v>
      </c>
      <c r="B3480" s="25" t="s">
        <v>51</v>
      </c>
      <c r="C3480" s="39">
        <v>641498</v>
      </c>
      <c r="D3480" s="25" t="s">
        <v>796</v>
      </c>
      <c r="E3480" s="25" t="s">
        <v>53</v>
      </c>
      <c r="F3480" s="25" t="s">
        <v>54</v>
      </c>
      <c r="G3480" s="25" t="s">
        <v>75</v>
      </c>
      <c r="H3480" s="25" t="s">
        <v>56</v>
      </c>
      <c r="I3480" s="25" t="s">
        <v>56</v>
      </c>
      <c r="J3480" s="25" t="s">
        <v>64</v>
      </c>
      <c r="K3480" s="25" t="s">
        <v>65</v>
      </c>
      <c r="L3480" s="25" t="s">
        <v>66</v>
      </c>
      <c r="M3480" s="25" t="s">
        <v>593</v>
      </c>
      <c r="N3480" s="26">
        <v>1527.2</v>
      </c>
      <c r="O3480" s="26">
        <v>1266.32</v>
      </c>
      <c r="P3480" s="27">
        <v>-260.88000000000011</v>
      </c>
      <c r="Q3480" s="28">
        <v>-0.17082242011524365</v>
      </c>
      <c r="R3480" s="29">
        <v>1347.2</v>
      </c>
      <c r="S3480" s="29">
        <v>1022.32</v>
      </c>
      <c r="T3480" s="30">
        <v>-324.88</v>
      </c>
      <c r="U3480" s="31">
        <v>-0.24115201900237529</v>
      </c>
      <c r="V3480" s="26">
        <v>0</v>
      </c>
      <c r="W3480" s="26">
        <v>0</v>
      </c>
      <c r="X3480" s="27">
        <v>0</v>
      </c>
      <c r="Y3480" s="18"/>
      <c r="Z3480" s="29">
        <v>180</v>
      </c>
      <c r="AA3480" s="29">
        <v>244</v>
      </c>
      <c r="AB3480" s="30">
        <v>64</v>
      </c>
      <c r="AC3480" s="32">
        <v>0.35555555555555557</v>
      </c>
      <c r="AD3480" s="26">
        <v>0</v>
      </c>
      <c r="AE3480" s="26">
        <v>0</v>
      </c>
      <c r="AF3480" s="27">
        <v>0</v>
      </c>
      <c r="AG3480" s="18"/>
      <c r="AH3480" s="34">
        <v>8</v>
      </c>
      <c r="AI3480" s="34">
        <v>10</v>
      </c>
      <c r="AJ3480" s="34">
        <v>2</v>
      </c>
      <c r="AK3480" s="32">
        <v>0.25</v>
      </c>
      <c r="AL3480" s="35">
        <v>44389.041666666664</v>
      </c>
      <c r="AM3480" s="16"/>
    </row>
    <row r="3481" spans="1:39" ht="82.5" hidden="1" x14ac:dyDescent="0.25">
      <c r="A3481" s="25" t="s">
        <v>571</v>
      </c>
      <c r="B3481" s="25" t="s">
        <v>51</v>
      </c>
      <c r="C3481" s="39">
        <v>641499</v>
      </c>
      <c r="D3481" s="25" t="s">
        <v>801</v>
      </c>
      <c r="E3481" s="25" t="s">
        <v>53</v>
      </c>
      <c r="F3481" s="25" t="s">
        <v>54</v>
      </c>
      <c r="G3481" s="25" t="s">
        <v>75</v>
      </c>
      <c r="H3481" s="25" t="s">
        <v>56</v>
      </c>
      <c r="I3481" s="25" t="s">
        <v>56</v>
      </c>
      <c r="J3481" s="25" t="s">
        <v>64</v>
      </c>
      <c r="K3481" s="25" t="s">
        <v>65</v>
      </c>
      <c r="L3481" s="25" t="s">
        <v>66</v>
      </c>
      <c r="M3481" s="25" t="s">
        <v>593</v>
      </c>
      <c r="N3481" s="26">
        <v>1267.79</v>
      </c>
      <c r="O3481" s="26">
        <v>670.55</v>
      </c>
      <c r="P3481" s="27">
        <v>-597.24</v>
      </c>
      <c r="Q3481" s="28">
        <v>-0.47108748294275871</v>
      </c>
      <c r="R3481" s="29">
        <v>1132.79</v>
      </c>
      <c r="S3481" s="29">
        <v>579.04999999999995</v>
      </c>
      <c r="T3481" s="30">
        <v>-553.74</v>
      </c>
      <c r="U3481" s="31">
        <v>-0.48882846776542876</v>
      </c>
      <c r="V3481" s="26">
        <v>0</v>
      </c>
      <c r="W3481" s="26">
        <v>0</v>
      </c>
      <c r="X3481" s="27">
        <v>0</v>
      </c>
      <c r="Y3481" s="18"/>
      <c r="Z3481" s="29">
        <v>135</v>
      </c>
      <c r="AA3481" s="29">
        <v>91.5</v>
      </c>
      <c r="AB3481" s="30">
        <v>-43.5</v>
      </c>
      <c r="AC3481" s="32">
        <v>-0.32222222222222224</v>
      </c>
      <c r="AD3481" s="26">
        <v>0</v>
      </c>
      <c r="AE3481" s="26">
        <v>0</v>
      </c>
      <c r="AF3481" s="27">
        <v>0</v>
      </c>
      <c r="AG3481" s="18"/>
      <c r="AH3481" s="34">
        <v>6</v>
      </c>
      <c r="AI3481" s="34">
        <v>4.5</v>
      </c>
      <c r="AJ3481" s="34">
        <v>-1.5</v>
      </c>
      <c r="AK3481" s="32">
        <v>-0.25</v>
      </c>
      <c r="AL3481" s="35">
        <v>44528.041666666664</v>
      </c>
      <c r="AM3481" s="16"/>
    </row>
    <row r="3482" spans="1:39" ht="74.25" hidden="1" x14ac:dyDescent="0.25">
      <c r="A3482" s="25" t="s">
        <v>571</v>
      </c>
      <c r="B3482" s="25" t="s">
        <v>1136</v>
      </c>
      <c r="C3482" s="39">
        <v>641575</v>
      </c>
      <c r="D3482" s="25" t="s">
        <v>5177</v>
      </c>
      <c r="E3482" s="25" t="s">
        <v>53</v>
      </c>
      <c r="F3482" s="25" t="s">
        <v>248</v>
      </c>
      <c r="G3482" s="17"/>
      <c r="H3482" s="17"/>
      <c r="I3482" s="17"/>
      <c r="J3482" s="25" t="s">
        <v>576</v>
      </c>
      <c r="K3482" s="25" t="s">
        <v>58</v>
      </c>
      <c r="L3482" s="25" t="s">
        <v>577</v>
      </c>
      <c r="M3482" s="25" t="s">
        <v>578</v>
      </c>
      <c r="N3482" s="26">
        <v>493123.05</v>
      </c>
      <c r="O3482" s="26">
        <v>518039.75</v>
      </c>
      <c r="P3482" s="27">
        <v>24916.700000000012</v>
      </c>
      <c r="Q3482" s="28">
        <v>5.0528362038643318E-2</v>
      </c>
      <c r="R3482" s="29">
        <v>127190.95</v>
      </c>
      <c r="S3482" s="29">
        <v>147214.06</v>
      </c>
      <c r="T3482" s="30">
        <v>20023.11</v>
      </c>
      <c r="U3482" s="31">
        <v>0.15742558727645325</v>
      </c>
      <c r="V3482" s="26">
        <v>54272.74</v>
      </c>
      <c r="W3482" s="26">
        <v>41177.85</v>
      </c>
      <c r="X3482" s="27">
        <v>-13094.89</v>
      </c>
      <c r="Y3482" s="28">
        <v>-0.24127932365308993</v>
      </c>
      <c r="Z3482" s="29">
        <v>9978.11</v>
      </c>
      <c r="AA3482" s="29">
        <v>8570.75</v>
      </c>
      <c r="AB3482" s="30">
        <v>-1407.3600000000006</v>
      </c>
      <c r="AC3482" s="32">
        <v>-0.14104474695107597</v>
      </c>
      <c r="AD3482" s="26">
        <v>301681.25</v>
      </c>
      <c r="AE3482" s="26">
        <v>321077.09000000003</v>
      </c>
      <c r="AF3482" s="27">
        <v>19395.840000000026</v>
      </c>
      <c r="AG3482" s="33">
        <v>6.4292494147382459E-2</v>
      </c>
      <c r="AH3482" s="34">
        <v>312.77</v>
      </c>
      <c r="AI3482" s="34">
        <v>494</v>
      </c>
      <c r="AJ3482" s="34">
        <v>181.23000000000002</v>
      </c>
      <c r="AK3482" s="32">
        <v>0.57943536784218441</v>
      </c>
      <c r="AL3482" s="35">
        <v>44869.041666666664</v>
      </c>
      <c r="AM3482" s="16"/>
    </row>
    <row r="3483" spans="1:39" ht="49.5" hidden="1" x14ac:dyDescent="0.25">
      <c r="A3483" s="25" t="s">
        <v>571</v>
      </c>
      <c r="B3483" s="25" t="s">
        <v>51</v>
      </c>
      <c r="C3483" s="39">
        <v>641616</v>
      </c>
      <c r="D3483" s="25" t="s">
        <v>798</v>
      </c>
      <c r="E3483" s="25" t="s">
        <v>53</v>
      </c>
      <c r="F3483" s="25" t="s">
        <v>54</v>
      </c>
      <c r="G3483" s="25" t="s">
        <v>83</v>
      </c>
      <c r="H3483" s="25" t="s">
        <v>56</v>
      </c>
      <c r="I3483" s="25" t="s">
        <v>56</v>
      </c>
      <c r="J3483" s="25" t="s">
        <v>1881</v>
      </c>
      <c r="K3483" s="25" t="s">
        <v>65</v>
      </c>
      <c r="L3483" s="25" t="s">
        <v>587</v>
      </c>
      <c r="M3483" s="25" t="s">
        <v>582</v>
      </c>
      <c r="N3483" s="26">
        <v>3443.02</v>
      </c>
      <c r="O3483" s="26">
        <v>2640.99</v>
      </c>
      <c r="P3483" s="27">
        <v>-802.0300000000002</v>
      </c>
      <c r="Q3483" s="28">
        <v>-0.23294375286812166</v>
      </c>
      <c r="R3483" s="29">
        <v>2745.11</v>
      </c>
      <c r="S3483" s="29">
        <v>2296.4899999999998</v>
      </c>
      <c r="T3483" s="30">
        <v>-448.62000000000035</v>
      </c>
      <c r="U3483" s="31">
        <v>-0.16342514507615372</v>
      </c>
      <c r="V3483" s="26">
        <v>288</v>
      </c>
      <c r="W3483" s="26">
        <v>0</v>
      </c>
      <c r="X3483" s="27">
        <v>-288</v>
      </c>
      <c r="Y3483" s="28">
        <v>-1</v>
      </c>
      <c r="Z3483" s="29">
        <v>409.91</v>
      </c>
      <c r="AA3483" s="29">
        <v>344.5</v>
      </c>
      <c r="AB3483" s="30">
        <v>-65.410000000000025</v>
      </c>
      <c r="AC3483" s="32">
        <v>-0.15957161328096417</v>
      </c>
      <c r="AD3483" s="26">
        <v>0</v>
      </c>
      <c r="AE3483" s="26">
        <v>0</v>
      </c>
      <c r="AF3483" s="27">
        <v>0</v>
      </c>
      <c r="AG3483" s="18"/>
      <c r="AH3483" s="34">
        <v>18.47</v>
      </c>
      <c r="AI3483" s="34">
        <v>26.5</v>
      </c>
      <c r="AJ3483" s="34">
        <v>8.0300000000000011</v>
      </c>
      <c r="AK3483" s="32">
        <v>0.43475906876015169</v>
      </c>
      <c r="AL3483" s="35">
        <v>44398.041666666664</v>
      </c>
      <c r="AM3483" s="16"/>
    </row>
    <row r="3484" spans="1:39" ht="57.75" hidden="1" x14ac:dyDescent="0.25">
      <c r="A3484" s="25" t="s">
        <v>571</v>
      </c>
      <c r="B3484" s="25" t="s">
        <v>51</v>
      </c>
      <c r="C3484" s="39">
        <v>641620</v>
      </c>
      <c r="D3484" s="25" t="s">
        <v>797</v>
      </c>
      <c r="E3484" s="25" t="s">
        <v>53</v>
      </c>
      <c r="F3484" s="25" t="s">
        <v>54</v>
      </c>
      <c r="G3484" s="25" t="s">
        <v>74</v>
      </c>
      <c r="H3484" s="25" t="s">
        <v>75</v>
      </c>
      <c r="I3484" s="25" t="s">
        <v>56</v>
      </c>
      <c r="J3484" s="25" t="s">
        <v>576</v>
      </c>
      <c r="K3484" s="25" t="s">
        <v>65</v>
      </c>
      <c r="L3484" s="25" t="s">
        <v>611</v>
      </c>
      <c r="M3484" s="25" t="s">
        <v>574</v>
      </c>
      <c r="N3484" s="26">
        <v>11214</v>
      </c>
      <c r="O3484" s="26">
        <v>5514.9</v>
      </c>
      <c r="P3484" s="27">
        <v>-5699.1</v>
      </c>
      <c r="Q3484" s="28">
        <v>-0.50821294810058859</v>
      </c>
      <c r="R3484" s="29">
        <v>5275.16</v>
      </c>
      <c r="S3484" s="29">
        <v>2964.91</v>
      </c>
      <c r="T3484" s="30">
        <v>-2310.25</v>
      </c>
      <c r="U3484" s="31">
        <v>-0.43794880155293869</v>
      </c>
      <c r="V3484" s="26">
        <v>2034.22</v>
      </c>
      <c r="W3484" s="26">
        <v>1308.06</v>
      </c>
      <c r="X3484" s="27">
        <v>-726.16000000000008</v>
      </c>
      <c r="Y3484" s="28">
        <v>-0.35697220556282017</v>
      </c>
      <c r="Z3484" s="29">
        <v>880.62</v>
      </c>
      <c r="AA3484" s="29">
        <v>1241.93</v>
      </c>
      <c r="AB3484" s="30">
        <v>361.31000000000006</v>
      </c>
      <c r="AC3484" s="32">
        <v>0.41029047716381645</v>
      </c>
      <c r="AD3484" s="26">
        <v>3024</v>
      </c>
      <c r="AE3484" s="26">
        <v>0</v>
      </c>
      <c r="AF3484" s="27">
        <v>-3024</v>
      </c>
      <c r="AG3484" s="33">
        <v>-1</v>
      </c>
      <c r="AH3484" s="34">
        <v>40.19</v>
      </c>
      <c r="AI3484" s="34">
        <v>22</v>
      </c>
      <c r="AJ3484" s="34">
        <v>-18.189999999999998</v>
      </c>
      <c r="AK3484" s="32">
        <v>-0.45260014929086834</v>
      </c>
      <c r="AL3484" s="35">
        <v>44418.041666666664</v>
      </c>
      <c r="AM3484" s="16"/>
    </row>
    <row r="3485" spans="1:39" ht="74.25" hidden="1" x14ac:dyDescent="0.25">
      <c r="A3485" s="25" t="s">
        <v>571</v>
      </c>
      <c r="B3485" s="25" t="s">
        <v>51</v>
      </c>
      <c r="C3485" s="39">
        <v>641646</v>
      </c>
      <c r="D3485" s="25" t="s">
        <v>802</v>
      </c>
      <c r="E3485" s="25" t="s">
        <v>53</v>
      </c>
      <c r="F3485" s="25" t="s">
        <v>54</v>
      </c>
      <c r="G3485" s="25" t="s">
        <v>75</v>
      </c>
      <c r="H3485" s="25" t="s">
        <v>56</v>
      </c>
      <c r="I3485" s="25" t="s">
        <v>56</v>
      </c>
      <c r="J3485" s="25" t="s">
        <v>576</v>
      </c>
      <c r="K3485" s="25" t="s">
        <v>65</v>
      </c>
      <c r="L3485" s="25" t="s">
        <v>577</v>
      </c>
      <c r="M3485" s="25" t="s">
        <v>574</v>
      </c>
      <c r="N3485" s="26">
        <v>14856</v>
      </c>
      <c r="O3485" s="26">
        <v>14681.58</v>
      </c>
      <c r="P3485" s="27">
        <v>-174.42000000000007</v>
      </c>
      <c r="Q3485" s="28">
        <v>-1.1740710823909536E-2</v>
      </c>
      <c r="R3485" s="29">
        <v>5852.7</v>
      </c>
      <c r="S3485" s="29">
        <v>5750.93</v>
      </c>
      <c r="T3485" s="30">
        <v>-101.76999999999953</v>
      </c>
      <c r="U3485" s="31">
        <v>-1.7388555709330657E-2</v>
      </c>
      <c r="V3485" s="26">
        <v>3258.16</v>
      </c>
      <c r="W3485" s="26">
        <v>2585.4899999999998</v>
      </c>
      <c r="X3485" s="27">
        <v>-672.67000000000007</v>
      </c>
      <c r="Y3485" s="28">
        <v>-0.20645701868539301</v>
      </c>
      <c r="Z3485" s="29">
        <v>1317.14</v>
      </c>
      <c r="AA3485" s="29">
        <v>2993.93</v>
      </c>
      <c r="AB3485" s="30">
        <v>1676.7899999999997</v>
      </c>
      <c r="AC3485" s="32">
        <v>1.2730537376436821</v>
      </c>
      <c r="AD3485" s="26">
        <v>4428</v>
      </c>
      <c r="AE3485" s="26">
        <v>3351.23</v>
      </c>
      <c r="AF3485" s="27">
        <v>-1076.77</v>
      </c>
      <c r="AG3485" s="33">
        <v>-0.24317299006323395</v>
      </c>
      <c r="AH3485" s="34">
        <v>40.200000000000003</v>
      </c>
      <c r="AI3485" s="34">
        <v>40</v>
      </c>
      <c r="AJ3485" s="34">
        <v>-0.20000000000000284</v>
      </c>
      <c r="AK3485" s="32">
        <v>-4.9751243781095229E-3</v>
      </c>
      <c r="AL3485" s="35">
        <v>44427.041666666664</v>
      </c>
      <c r="AM3485" s="16"/>
    </row>
    <row r="3486" spans="1:39" ht="41.25" hidden="1" x14ac:dyDescent="0.25">
      <c r="A3486" s="25" t="s">
        <v>571</v>
      </c>
      <c r="B3486" s="25" t="s">
        <v>51</v>
      </c>
      <c r="C3486" s="39">
        <v>641694</v>
      </c>
      <c r="D3486" s="25" t="s">
        <v>799</v>
      </c>
      <c r="E3486" s="25" t="s">
        <v>53</v>
      </c>
      <c r="F3486" s="25" t="s">
        <v>54</v>
      </c>
      <c r="G3486" s="25" t="s">
        <v>75</v>
      </c>
      <c r="H3486" s="25" t="s">
        <v>56</v>
      </c>
      <c r="I3486" s="25" t="s">
        <v>56</v>
      </c>
      <c r="J3486" s="25" t="s">
        <v>3564</v>
      </c>
      <c r="K3486" s="25" t="s">
        <v>65</v>
      </c>
      <c r="L3486" s="25" t="s">
        <v>637</v>
      </c>
      <c r="M3486" s="25" t="s">
        <v>582</v>
      </c>
      <c r="N3486" s="26">
        <v>64314.99</v>
      </c>
      <c r="O3486" s="26">
        <v>56248.53</v>
      </c>
      <c r="P3486" s="27">
        <v>-8066.4599999999991</v>
      </c>
      <c r="Q3486" s="28">
        <v>-0.12542114987501357</v>
      </c>
      <c r="R3486" s="29">
        <v>16486.439999999999</v>
      </c>
      <c r="S3486" s="29">
        <v>12369.8</v>
      </c>
      <c r="T3486" s="30">
        <v>-4116.6399999999994</v>
      </c>
      <c r="U3486" s="31">
        <v>-0.24969854013358855</v>
      </c>
      <c r="V3486" s="26">
        <v>2260.1999999999998</v>
      </c>
      <c r="W3486" s="26">
        <v>1735.73</v>
      </c>
      <c r="X3486" s="27">
        <v>-524.4699999999998</v>
      </c>
      <c r="Y3486" s="28">
        <v>-0.23204583665162368</v>
      </c>
      <c r="Z3486" s="29">
        <v>1518.35</v>
      </c>
      <c r="AA3486" s="29">
        <v>1093</v>
      </c>
      <c r="AB3486" s="30">
        <v>-425.34999999999991</v>
      </c>
      <c r="AC3486" s="32">
        <v>-0.28013962525109487</v>
      </c>
      <c r="AD3486" s="26">
        <v>44050</v>
      </c>
      <c r="AE3486" s="26">
        <v>41050</v>
      </c>
      <c r="AF3486" s="27">
        <v>-3000</v>
      </c>
      <c r="AG3486" s="33">
        <v>-6.8104426787741201E-2</v>
      </c>
      <c r="AH3486" s="34">
        <v>77.489999999999995</v>
      </c>
      <c r="AI3486" s="34">
        <v>64.5</v>
      </c>
      <c r="AJ3486" s="34">
        <v>-12.989999999999995</v>
      </c>
      <c r="AK3486" s="32">
        <v>-0.16763453348819196</v>
      </c>
      <c r="AL3486" s="35">
        <v>44532.041666666664</v>
      </c>
      <c r="AM3486" s="16"/>
    </row>
    <row r="3487" spans="1:39" ht="49.5" hidden="1" x14ac:dyDescent="0.25">
      <c r="A3487" s="25" t="s">
        <v>571</v>
      </c>
      <c r="B3487" s="25" t="s">
        <v>51</v>
      </c>
      <c r="C3487" s="39">
        <v>641716</v>
      </c>
      <c r="D3487" s="25" t="s">
        <v>800</v>
      </c>
      <c r="E3487" s="25" t="s">
        <v>53</v>
      </c>
      <c r="F3487" s="25" t="s">
        <v>54</v>
      </c>
      <c r="G3487" s="25" t="s">
        <v>79</v>
      </c>
      <c r="H3487" s="25" t="s">
        <v>56</v>
      </c>
      <c r="I3487" s="25" t="s">
        <v>56</v>
      </c>
      <c r="J3487" s="25" t="s">
        <v>586</v>
      </c>
      <c r="K3487" s="25" t="s">
        <v>65</v>
      </c>
      <c r="L3487" s="25" t="s">
        <v>587</v>
      </c>
      <c r="M3487" s="25" t="s">
        <v>582</v>
      </c>
      <c r="N3487" s="26">
        <v>76255.72</v>
      </c>
      <c r="O3487" s="26">
        <v>79846.47</v>
      </c>
      <c r="P3487" s="27">
        <v>3590.75</v>
      </c>
      <c r="Q3487" s="28">
        <v>4.7088270886433171E-2</v>
      </c>
      <c r="R3487" s="29">
        <v>19919.21</v>
      </c>
      <c r="S3487" s="29">
        <v>11870.46</v>
      </c>
      <c r="T3487" s="30">
        <v>-8048.75</v>
      </c>
      <c r="U3487" s="31">
        <v>-0.40406973971357302</v>
      </c>
      <c r="V3487" s="26">
        <v>57645.39</v>
      </c>
      <c r="W3487" s="26">
        <v>48978.32</v>
      </c>
      <c r="X3487" s="27">
        <v>-8667.07</v>
      </c>
      <c r="Y3487" s="28">
        <v>-0.15035148517513716</v>
      </c>
      <c r="Z3487" s="29">
        <v>1634.12</v>
      </c>
      <c r="AA3487" s="29">
        <v>644.5</v>
      </c>
      <c r="AB3487" s="30">
        <v>-989.61999999999989</v>
      </c>
      <c r="AC3487" s="32">
        <v>-0.60559812008909997</v>
      </c>
      <c r="AD3487" s="26">
        <v>19407</v>
      </c>
      <c r="AE3487" s="26">
        <v>18353.189999999999</v>
      </c>
      <c r="AF3487" s="27">
        <v>-1053.8100000000013</v>
      </c>
      <c r="AG3487" s="33">
        <v>-5.4300510125212621E-2</v>
      </c>
      <c r="AH3487" s="34">
        <v>120.44999999999999</v>
      </c>
      <c r="AI3487" s="34">
        <v>63</v>
      </c>
      <c r="AJ3487" s="34">
        <v>-57.449999999999989</v>
      </c>
      <c r="AK3487" s="32">
        <v>-0.47696139476961391</v>
      </c>
      <c r="AL3487" s="35">
        <v>44532.041666666664</v>
      </c>
      <c r="AM3487" s="16"/>
    </row>
    <row r="3488" spans="1:39" ht="57.75" hidden="1" x14ac:dyDescent="0.25">
      <c r="A3488" s="25" t="s">
        <v>571</v>
      </c>
      <c r="B3488" s="25" t="s">
        <v>51</v>
      </c>
      <c r="C3488" s="39">
        <v>641738</v>
      </c>
      <c r="D3488" s="25" t="s">
        <v>795</v>
      </c>
      <c r="E3488" s="25" t="s">
        <v>53</v>
      </c>
      <c r="F3488" s="25" t="s">
        <v>63</v>
      </c>
      <c r="G3488" s="25" t="s">
        <v>56</v>
      </c>
      <c r="H3488" s="17"/>
      <c r="I3488" s="17"/>
      <c r="J3488" s="25" t="s">
        <v>586</v>
      </c>
      <c r="K3488" s="25" t="s">
        <v>65</v>
      </c>
      <c r="L3488" s="25" t="s">
        <v>589</v>
      </c>
      <c r="M3488" s="25" t="s">
        <v>177</v>
      </c>
      <c r="N3488" s="26">
        <v>0</v>
      </c>
      <c r="O3488" s="26">
        <v>0</v>
      </c>
      <c r="P3488" s="27">
        <v>0</v>
      </c>
      <c r="Q3488" s="18"/>
      <c r="R3488" s="29">
        <v>0</v>
      </c>
      <c r="S3488" s="29">
        <v>0</v>
      </c>
      <c r="T3488" s="30">
        <v>0</v>
      </c>
      <c r="U3488" s="19"/>
      <c r="V3488" s="26">
        <v>0</v>
      </c>
      <c r="W3488" s="26">
        <v>0</v>
      </c>
      <c r="X3488" s="27">
        <v>0</v>
      </c>
      <c r="Y3488" s="18"/>
      <c r="Z3488" s="29">
        <v>0</v>
      </c>
      <c r="AA3488" s="29">
        <v>0</v>
      </c>
      <c r="AB3488" s="30">
        <v>0</v>
      </c>
      <c r="AC3488" s="19"/>
      <c r="AD3488" s="26">
        <v>0</v>
      </c>
      <c r="AE3488" s="26">
        <v>0</v>
      </c>
      <c r="AF3488" s="27">
        <v>0</v>
      </c>
      <c r="AG3488" s="18"/>
      <c r="AH3488" s="34">
        <v>0</v>
      </c>
      <c r="AI3488" s="34">
        <v>0</v>
      </c>
      <c r="AJ3488" s="34">
        <v>0</v>
      </c>
      <c r="AK3488" s="19"/>
      <c r="AL3488" s="35">
        <v>44419.041666666664</v>
      </c>
      <c r="AM3488" s="16"/>
    </row>
    <row r="3489" spans="1:39" ht="66" hidden="1" x14ac:dyDescent="0.25">
      <c r="A3489" s="25" t="s">
        <v>571</v>
      </c>
      <c r="B3489" s="25" t="s">
        <v>51</v>
      </c>
      <c r="C3489" s="39">
        <v>641764</v>
      </c>
      <c r="D3489" s="25" t="s">
        <v>180</v>
      </c>
      <c r="E3489" s="25" t="s">
        <v>53</v>
      </c>
      <c r="F3489" s="25" t="s">
        <v>63</v>
      </c>
      <c r="G3489" s="25" t="s">
        <v>56</v>
      </c>
      <c r="H3489" s="17"/>
      <c r="I3489" s="17"/>
      <c r="J3489" s="25" t="s">
        <v>181</v>
      </c>
      <c r="K3489" s="25" t="s">
        <v>65</v>
      </c>
      <c r="L3489" s="25" t="s">
        <v>145</v>
      </c>
      <c r="M3489" s="25" t="s">
        <v>177</v>
      </c>
      <c r="N3489" s="26">
        <v>0</v>
      </c>
      <c r="O3489" s="26">
        <v>13652.47</v>
      </c>
      <c r="P3489" s="27">
        <v>13652.47</v>
      </c>
      <c r="Q3489" s="18"/>
      <c r="R3489" s="29">
        <v>0</v>
      </c>
      <c r="S3489" s="29">
        <v>5075.0600000000004</v>
      </c>
      <c r="T3489" s="30">
        <v>5075.0600000000004</v>
      </c>
      <c r="U3489" s="19"/>
      <c r="V3489" s="26">
        <v>0</v>
      </c>
      <c r="W3489" s="26">
        <v>0</v>
      </c>
      <c r="X3489" s="27">
        <v>0</v>
      </c>
      <c r="Y3489" s="18"/>
      <c r="Z3489" s="29">
        <v>0</v>
      </c>
      <c r="AA3489" s="29">
        <v>635</v>
      </c>
      <c r="AB3489" s="30">
        <v>635</v>
      </c>
      <c r="AC3489" s="19"/>
      <c r="AD3489" s="26">
        <v>0</v>
      </c>
      <c r="AE3489" s="26">
        <v>7942.41</v>
      </c>
      <c r="AF3489" s="27">
        <v>7942.41</v>
      </c>
      <c r="AG3489" s="18"/>
      <c r="AH3489" s="34">
        <v>0</v>
      </c>
      <c r="AI3489" s="34">
        <v>25</v>
      </c>
      <c r="AJ3489" s="34">
        <v>25</v>
      </c>
      <c r="AK3489" s="19"/>
      <c r="AL3489" s="35">
        <v>44419.041666666664</v>
      </c>
      <c r="AM3489" s="16"/>
    </row>
    <row r="3490" spans="1:39" ht="57.75" hidden="1" x14ac:dyDescent="0.25">
      <c r="A3490" s="25" t="s">
        <v>571</v>
      </c>
      <c r="B3490" s="25" t="s">
        <v>51</v>
      </c>
      <c r="C3490" s="39">
        <v>641766</v>
      </c>
      <c r="D3490" s="25" t="s">
        <v>794</v>
      </c>
      <c r="E3490" s="25" t="s">
        <v>53</v>
      </c>
      <c r="F3490" s="25" t="s">
        <v>54</v>
      </c>
      <c r="G3490" s="25" t="s">
        <v>75</v>
      </c>
      <c r="H3490" s="25" t="s">
        <v>74</v>
      </c>
      <c r="I3490" s="25" t="s">
        <v>56</v>
      </c>
      <c r="J3490" s="25" t="s">
        <v>145</v>
      </c>
      <c r="K3490" s="25" t="s">
        <v>65</v>
      </c>
      <c r="L3490" s="25" t="s">
        <v>146</v>
      </c>
      <c r="M3490" s="25" t="s">
        <v>574</v>
      </c>
      <c r="N3490" s="26">
        <v>18412.97</v>
      </c>
      <c r="O3490" s="26">
        <v>6775.49</v>
      </c>
      <c r="P3490" s="27">
        <v>-11637.480000000001</v>
      </c>
      <c r="Q3490" s="28">
        <v>-0.63202622933725527</v>
      </c>
      <c r="R3490" s="29">
        <v>9881.7000000000007</v>
      </c>
      <c r="S3490" s="29">
        <v>3597.42</v>
      </c>
      <c r="T3490" s="30">
        <v>-6284.2800000000007</v>
      </c>
      <c r="U3490" s="31">
        <v>-0.63595130392543797</v>
      </c>
      <c r="V3490" s="26">
        <v>1118.29</v>
      </c>
      <c r="W3490" s="26">
        <v>1083.07</v>
      </c>
      <c r="X3490" s="27">
        <v>-35.220000000000027</v>
      </c>
      <c r="Y3490" s="28">
        <v>-3.1494513945398803E-2</v>
      </c>
      <c r="Z3490" s="29">
        <v>1796.98</v>
      </c>
      <c r="AA3490" s="29">
        <v>715</v>
      </c>
      <c r="AB3490" s="30">
        <v>-1081.98</v>
      </c>
      <c r="AC3490" s="32">
        <v>-0.60211020712528796</v>
      </c>
      <c r="AD3490" s="26">
        <v>5616</v>
      </c>
      <c r="AE3490" s="26">
        <v>1380</v>
      </c>
      <c r="AF3490" s="27">
        <v>-4236</v>
      </c>
      <c r="AG3490" s="33">
        <v>-0.75427350427350426</v>
      </c>
      <c r="AH3490" s="34">
        <v>54.56</v>
      </c>
      <c r="AI3490" s="34">
        <v>25</v>
      </c>
      <c r="AJ3490" s="34">
        <v>-29.560000000000002</v>
      </c>
      <c r="AK3490" s="32">
        <v>-0.54178885630498541</v>
      </c>
      <c r="AL3490" s="35">
        <v>44419.041666666664</v>
      </c>
      <c r="AM3490" s="16"/>
    </row>
    <row r="3491" spans="1:39" ht="66" hidden="1" x14ac:dyDescent="0.25">
      <c r="A3491" s="25" t="s">
        <v>571</v>
      </c>
      <c r="B3491" s="25" t="s">
        <v>1136</v>
      </c>
      <c r="C3491" s="39">
        <v>641780</v>
      </c>
      <c r="D3491" s="25" t="s">
        <v>3545</v>
      </c>
      <c r="E3491" s="25" t="s">
        <v>53</v>
      </c>
      <c r="F3491" s="25" t="s">
        <v>63</v>
      </c>
      <c r="G3491" s="25" t="s">
        <v>56</v>
      </c>
      <c r="H3491" s="17"/>
      <c r="I3491" s="17"/>
      <c r="J3491" s="25" t="s">
        <v>145</v>
      </c>
      <c r="K3491" s="25" t="s">
        <v>65</v>
      </c>
      <c r="L3491" s="25" t="s">
        <v>146</v>
      </c>
      <c r="M3491" s="25" t="s">
        <v>177</v>
      </c>
      <c r="N3491" s="26">
        <v>0</v>
      </c>
      <c r="O3491" s="26">
        <v>0</v>
      </c>
      <c r="P3491" s="27">
        <v>0</v>
      </c>
      <c r="Q3491" s="18"/>
      <c r="R3491" s="29">
        <v>0</v>
      </c>
      <c r="S3491" s="29">
        <v>0</v>
      </c>
      <c r="T3491" s="30">
        <v>0</v>
      </c>
      <c r="U3491" s="19"/>
      <c r="V3491" s="26">
        <v>0</v>
      </c>
      <c r="W3491" s="26">
        <v>0</v>
      </c>
      <c r="X3491" s="27">
        <v>0</v>
      </c>
      <c r="Y3491" s="18"/>
      <c r="Z3491" s="29">
        <v>0</v>
      </c>
      <c r="AA3491" s="29">
        <v>0</v>
      </c>
      <c r="AB3491" s="30">
        <v>0</v>
      </c>
      <c r="AC3491" s="19"/>
      <c r="AD3491" s="26">
        <v>0</v>
      </c>
      <c r="AE3491" s="26">
        <v>0</v>
      </c>
      <c r="AF3491" s="27">
        <v>0</v>
      </c>
      <c r="AG3491" s="18"/>
      <c r="AH3491" s="34">
        <v>0</v>
      </c>
      <c r="AI3491" s="34">
        <v>0</v>
      </c>
      <c r="AJ3491" s="34">
        <v>0</v>
      </c>
      <c r="AK3491" s="19"/>
      <c r="AL3491" s="35">
        <v>44838.041666666664</v>
      </c>
      <c r="AM3491" s="16"/>
    </row>
    <row r="3492" spans="1:39" ht="82.5" hidden="1" x14ac:dyDescent="0.25">
      <c r="A3492" s="25" t="s">
        <v>571</v>
      </c>
      <c r="B3492" s="25" t="s">
        <v>1136</v>
      </c>
      <c r="C3492" s="39">
        <v>641781</v>
      </c>
      <c r="D3492" s="25" t="s">
        <v>4355</v>
      </c>
      <c r="E3492" s="25" t="s">
        <v>53</v>
      </c>
      <c r="F3492" s="25" t="s">
        <v>54</v>
      </c>
      <c r="G3492" s="25" t="s">
        <v>131</v>
      </c>
      <c r="H3492" s="25" t="s">
        <v>56</v>
      </c>
      <c r="I3492" s="25" t="s">
        <v>56</v>
      </c>
      <c r="J3492" s="25" t="s">
        <v>145</v>
      </c>
      <c r="K3492" s="25" t="s">
        <v>65</v>
      </c>
      <c r="L3492" s="25" t="s">
        <v>146</v>
      </c>
      <c r="M3492" s="25" t="s">
        <v>639</v>
      </c>
      <c r="N3492" s="26">
        <v>541529.12</v>
      </c>
      <c r="O3492" s="26">
        <v>618386.73</v>
      </c>
      <c r="P3492" s="27">
        <v>76857.609999999986</v>
      </c>
      <c r="Q3492" s="28">
        <v>0.14192701216141432</v>
      </c>
      <c r="R3492" s="29">
        <v>167624.74</v>
      </c>
      <c r="S3492" s="29">
        <v>258682.79</v>
      </c>
      <c r="T3492" s="30">
        <v>91058.050000000017</v>
      </c>
      <c r="U3492" s="31">
        <v>0.54322560023061051</v>
      </c>
      <c r="V3492" s="26">
        <v>129618.09</v>
      </c>
      <c r="W3492" s="26">
        <v>125203.22</v>
      </c>
      <c r="X3492" s="27">
        <v>-4414.8699999999953</v>
      </c>
      <c r="Y3492" s="28">
        <v>-3.4060600646098053E-2</v>
      </c>
      <c r="Z3492" s="29">
        <v>38539.71</v>
      </c>
      <c r="AA3492" s="29">
        <v>83353</v>
      </c>
      <c r="AB3492" s="30">
        <v>44813.29</v>
      </c>
      <c r="AC3492" s="32">
        <v>1.1627822316255105</v>
      </c>
      <c r="AD3492" s="26">
        <v>205746.58</v>
      </c>
      <c r="AE3492" s="26">
        <v>151147.72</v>
      </c>
      <c r="AF3492" s="27">
        <v>-54598.859999999986</v>
      </c>
      <c r="AG3492" s="33">
        <v>-0.26536946567957526</v>
      </c>
      <c r="AH3492" s="34">
        <v>3145.02</v>
      </c>
      <c r="AI3492" s="34">
        <v>3048</v>
      </c>
      <c r="AJ3492" s="34">
        <v>-97.019999999999982</v>
      </c>
      <c r="AK3492" s="32">
        <v>-3.0848770437071935E-2</v>
      </c>
      <c r="AL3492" s="35">
        <v>44838.041666666664</v>
      </c>
      <c r="AM3492" s="16"/>
    </row>
    <row r="3493" spans="1:39" ht="41.25" hidden="1" x14ac:dyDescent="0.25">
      <c r="A3493" s="25" t="s">
        <v>571</v>
      </c>
      <c r="B3493" s="25" t="s">
        <v>1136</v>
      </c>
      <c r="C3493" s="39">
        <v>641783</v>
      </c>
      <c r="D3493" s="25" t="s">
        <v>5457</v>
      </c>
      <c r="E3493" s="25" t="s">
        <v>53</v>
      </c>
      <c r="F3493" s="25" t="s">
        <v>54</v>
      </c>
      <c r="G3493" s="25" t="s">
        <v>75</v>
      </c>
      <c r="H3493" s="25" t="s">
        <v>83</v>
      </c>
      <c r="I3493" s="25" t="s">
        <v>56</v>
      </c>
      <c r="J3493" s="25" t="s">
        <v>576</v>
      </c>
      <c r="K3493" s="25" t="s">
        <v>58</v>
      </c>
      <c r="L3493" s="25" t="s">
        <v>595</v>
      </c>
      <c r="M3493" s="25" t="s">
        <v>578</v>
      </c>
      <c r="N3493" s="26">
        <v>86835.95</v>
      </c>
      <c r="O3493" s="26">
        <v>60960.86</v>
      </c>
      <c r="P3493" s="27">
        <v>-25875.089999999997</v>
      </c>
      <c r="Q3493" s="28">
        <v>-0.29797670204563892</v>
      </c>
      <c r="R3493" s="29">
        <v>32248.7</v>
      </c>
      <c r="S3493" s="29">
        <v>13819.14</v>
      </c>
      <c r="T3493" s="30">
        <v>-18429.560000000001</v>
      </c>
      <c r="U3493" s="31">
        <v>-0.57148226130045554</v>
      </c>
      <c r="V3493" s="26">
        <v>48094.59</v>
      </c>
      <c r="W3493" s="26">
        <v>43699.55</v>
      </c>
      <c r="X3493" s="27">
        <v>-4395.0399999999936</v>
      </c>
      <c r="Y3493" s="28">
        <v>-9.1383251213909791E-2</v>
      </c>
      <c r="Z3493" s="29">
        <v>4492.66</v>
      </c>
      <c r="AA3493" s="29">
        <v>2299</v>
      </c>
      <c r="AB3493" s="30">
        <v>-2193.66</v>
      </c>
      <c r="AC3493" s="32">
        <v>-0.48827643311534813</v>
      </c>
      <c r="AD3493" s="26">
        <v>2000</v>
      </c>
      <c r="AE3493" s="26">
        <v>1143.17</v>
      </c>
      <c r="AF3493" s="27">
        <v>-856.82999999999993</v>
      </c>
      <c r="AG3493" s="33">
        <v>-0.42841499999999999</v>
      </c>
      <c r="AH3493" s="34">
        <v>268.17</v>
      </c>
      <c r="AI3493" s="34">
        <v>89</v>
      </c>
      <c r="AJ3493" s="34">
        <v>-179.17000000000002</v>
      </c>
      <c r="AK3493" s="32">
        <v>-0.66812096804265952</v>
      </c>
      <c r="AL3493" s="35">
        <v>44866.041666666664</v>
      </c>
      <c r="AM3493" s="16"/>
    </row>
    <row r="3494" spans="1:39" ht="41.25" hidden="1" x14ac:dyDescent="0.25">
      <c r="A3494" s="25" t="s">
        <v>571</v>
      </c>
      <c r="B3494" s="25" t="s">
        <v>1136</v>
      </c>
      <c r="C3494" s="39">
        <v>641784</v>
      </c>
      <c r="D3494" s="25" t="s">
        <v>3547</v>
      </c>
      <c r="E3494" s="25" t="s">
        <v>53</v>
      </c>
      <c r="F3494" s="25" t="s">
        <v>63</v>
      </c>
      <c r="G3494" s="25" t="s">
        <v>56</v>
      </c>
      <c r="H3494" s="17"/>
      <c r="I3494" s="17"/>
      <c r="J3494" s="25" t="s">
        <v>576</v>
      </c>
      <c r="K3494" s="25" t="s">
        <v>58</v>
      </c>
      <c r="L3494" s="25" t="s">
        <v>595</v>
      </c>
      <c r="M3494" s="25" t="s">
        <v>177</v>
      </c>
      <c r="N3494" s="26">
        <v>0</v>
      </c>
      <c r="O3494" s="26">
        <v>0</v>
      </c>
      <c r="P3494" s="27">
        <v>0</v>
      </c>
      <c r="Q3494" s="18"/>
      <c r="R3494" s="29">
        <v>0</v>
      </c>
      <c r="S3494" s="29">
        <v>0</v>
      </c>
      <c r="T3494" s="30">
        <v>0</v>
      </c>
      <c r="U3494" s="19"/>
      <c r="V3494" s="26">
        <v>0</v>
      </c>
      <c r="W3494" s="26">
        <v>0</v>
      </c>
      <c r="X3494" s="27">
        <v>0</v>
      </c>
      <c r="Y3494" s="18"/>
      <c r="Z3494" s="29">
        <v>0</v>
      </c>
      <c r="AA3494" s="29">
        <v>0</v>
      </c>
      <c r="AB3494" s="30">
        <v>0</v>
      </c>
      <c r="AC3494" s="19"/>
      <c r="AD3494" s="26">
        <v>0</v>
      </c>
      <c r="AE3494" s="26">
        <v>0</v>
      </c>
      <c r="AF3494" s="27">
        <v>0</v>
      </c>
      <c r="AG3494" s="18"/>
      <c r="AH3494" s="34">
        <v>0</v>
      </c>
      <c r="AI3494" s="34">
        <v>0</v>
      </c>
      <c r="AJ3494" s="34">
        <v>0</v>
      </c>
      <c r="AK3494" s="19"/>
      <c r="AL3494" s="35">
        <v>44903.041666666664</v>
      </c>
      <c r="AM3494" s="16"/>
    </row>
    <row r="3495" spans="1:39" ht="49.5" hidden="1" x14ac:dyDescent="0.25">
      <c r="A3495" s="25" t="s">
        <v>571</v>
      </c>
      <c r="B3495" s="25" t="s">
        <v>1136</v>
      </c>
      <c r="C3495" s="39">
        <v>641785</v>
      </c>
      <c r="D3495" s="25" t="s">
        <v>5557</v>
      </c>
      <c r="E3495" s="25" t="s">
        <v>53</v>
      </c>
      <c r="F3495" s="25" t="s">
        <v>248</v>
      </c>
      <c r="G3495" s="17"/>
      <c r="H3495" s="17"/>
      <c r="I3495" s="17"/>
      <c r="J3495" s="25" t="s">
        <v>576</v>
      </c>
      <c r="K3495" s="25" t="s">
        <v>58</v>
      </c>
      <c r="L3495" s="25" t="s">
        <v>595</v>
      </c>
      <c r="M3495" s="25" t="s">
        <v>578</v>
      </c>
      <c r="N3495" s="26">
        <v>93906.559999999998</v>
      </c>
      <c r="O3495" s="26">
        <v>92136.38</v>
      </c>
      <c r="P3495" s="27">
        <v>-1770.179999999993</v>
      </c>
      <c r="Q3495" s="28">
        <v>-1.8850440267431722E-2</v>
      </c>
      <c r="R3495" s="29">
        <v>18328.55</v>
      </c>
      <c r="S3495" s="29">
        <v>11971.58</v>
      </c>
      <c r="T3495" s="30">
        <v>-6356.9699999999993</v>
      </c>
      <c r="U3495" s="31">
        <v>-0.34683431040644236</v>
      </c>
      <c r="V3495" s="26">
        <v>67266.81</v>
      </c>
      <c r="W3495" s="26">
        <v>75896.009999999995</v>
      </c>
      <c r="X3495" s="27">
        <v>8629.1999999999971</v>
      </c>
      <c r="Y3495" s="28">
        <v>0.12828317561067631</v>
      </c>
      <c r="Z3495" s="29">
        <v>2189.1999999999998</v>
      </c>
      <c r="AA3495" s="29">
        <v>0</v>
      </c>
      <c r="AB3495" s="30">
        <v>-2189.1999999999998</v>
      </c>
      <c r="AC3495" s="32">
        <v>-1</v>
      </c>
      <c r="AD3495" s="26">
        <v>6122</v>
      </c>
      <c r="AE3495" s="26">
        <v>4268.79</v>
      </c>
      <c r="AF3495" s="27">
        <v>-1853.21</v>
      </c>
      <c r="AG3495" s="33">
        <v>-0.30271316563214634</v>
      </c>
      <c r="AH3495" s="34">
        <v>132.63</v>
      </c>
      <c r="AI3495" s="34">
        <v>64</v>
      </c>
      <c r="AJ3495" s="34">
        <v>-68.63</v>
      </c>
      <c r="AK3495" s="32">
        <v>-0.51745457287189922</v>
      </c>
      <c r="AL3495" s="35">
        <v>44903.041666666664</v>
      </c>
      <c r="AM3495" s="16"/>
    </row>
    <row r="3496" spans="1:39" ht="33" hidden="1" x14ac:dyDescent="0.25">
      <c r="A3496" s="25" t="s">
        <v>571</v>
      </c>
      <c r="B3496" s="25" t="s">
        <v>1136</v>
      </c>
      <c r="C3496" s="39">
        <v>641787</v>
      </c>
      <c r="D3496" s="25" t="s">
        <v>5837</v>
      </c>
      <c r="E3496" s="25" t="s">
        <v>53</v>
      </c>
      <c r="F3496" s="25" t="s">
        <v>63</v>
      </c>
      <c r="G3496" s="25" t="s">
        <v>56</v>
      </c>
      <c r="H3496" s="17"/>
      <c r="I3496" s="17"/>
      <c r="J3496" s="25" t="s">
        <v>576</v>
      </c>
      <c r="K3496" s="25" t="s">
        <v>58</v>
      </c>
      <c r="L3496" s="25" t="s">
        <v>595</v>
      </c>
      <c r="M3496" s="25" t="s">
        <v>177</v>
      </c>
      <c r="N3496" s="26">
        <v>0</v>
      </c>
      <c r="O3496" s="26">
        <v>0</v>
      </c>
      <c r="P3496" s="27">
        <v>0</v>
      </c>
      <c r="Q3496" s="18"/>
      <c r="R3496" s="29">
        <v>0</v>
      </c>
      <c r="S3496" s="29">
        <v>0</v>
      </c>
      <c r="T3496" s="30">
        <v>0</v>
      </c>
      <c r="U3496" s="19"/>
      <c r="V3496" s="26">
        <v>0</v>
      </c>
      <c r="W3496" s="26">
        <v>0</v>
      </c>
      <c r="X3496" s="27">
        <v>0</v>
      </c>
      <c r="Y3496" s="18"/>
      <c r="Z3496" s="29">
        <v>0</v>
      </c>
      <c r="AA3496" s="29">
        <v>0</v>
      </c>
      <c r="AB3496" s="30">
        <v>0</v>
      </c>
      <c r="AC3496" s="19"/>
      <c r="AD3496" s="26">
        <v>0</v>
      </c>
      <c r="AE3496" s="26">
        <v>0</v>
      </c>
      <c r="AF3496" s="27">
        <v>0</v>
      </c>
      <c r="AG3496" s="18"/>
      <c r="AH3496" s="34">
        <v>0</v>
      </c>
      <c r="AI3496" s="34">
        <v>0</v>
      </c>
      <c r="AJ3496" s="34">
        <v>0</v>
      </c>
      <c r="AK3496" s="19"/>
      <c r="AL3496" s="35">
        <v>44869.041666666664</v>
      </c>
      <c r="AM3496" s="16"/>
    </row>
    <row r="3497" spans="1:39" ht="33" hidden="1" x14ac:dyDescent="0.25">
      <c r="A3497" s="25" t="s">
        <v>571</v>
      </c>
      <c r="B3497" s="25" t="s">
        <v>1136</v>
      </c>
      <c r="C3497" s="39">
        <v>641788</v>
      </c>
      <c r="D3497" s="25" t="s">
        <v>5839</v>
      </c>
      <c r="E3497" s="25" t="s">
        <v>53</v>
      </c>
      <c r="F3497" s="25" t="s">
        <v>63</v>
      </c>
      <c r="G3497" s="25" t="s">
        <v>56</v>
      </c>
      <c r="H3497" s="17"/>
      <c r="I3497" s="17"/>
      <c r="J3497" s="25" t="s">
        <v>576</v>
      </c>
      <c r="K3497" s="25" t="s">
        <v>58</v>
      </c>
      <c r="L3497" s="25" t="s">
        <v>595</v>
      </c>
      <c r="M3497" s="25" t="s">
        <v>177</v>
      </c>
      <c r="N3497" s="26">
        <v>0</v>
      </c>
      <c r="O3497" s="26">
        <v>0</v>
      </c>
      <c r="P3497" s="27">
        <v>0</v>
      </c>
      <c r="Q3497" s="18"/>
      <c r="R3497" s="29">
        <v>0</v>
      </c>
      <c r="S3497" s="29">
        <v>0</v>
      </c>
      <c r="T3497" s="30">
        <v>0</v>
      </c>
      <c r="U3497" s="19"/>
      <c r="V3497" s="26">
        <v>0</v>
      </c>
      <c r="W3497" s="26">
        <v>0</v>
      </c>
      <c r="X3497" s="27">
        <v>0</v>
      </c>
      <c r="Y3497" s="18"/>
      <c r="Z3497" s="29">
        <v>0</v>
      </c>
      <c r="AA3497" s="29">
        <v>0</v>
      </c>
      <c r="AB3497" s="30">
        <v>0</v>
      </c>
      <c r="AC3497" s="19"/>
      <c r="AD3497" s="26">
        <v>0</v>
      </c>
      <c r="AE3497" s="26">
        <v>0</v>
      </c>
      <c r="AF3497" s="27">
        <v>0</v>
      </c>
      <c r="AG3497" s="18"/>
      <c r="AH3497" s="34">
        <v>0</v>
      </c>
      <c r="AI3497" s="34">
        <v>0</v>
      </c>
      <c r="AJ3497" s="34">
        <v>0</v>
      </c>
      <c r="AK3497" s="19"/>
      <c r="AL3497" s="35">
        <v>44869.041666666664</v>
      </c>
      <c r="AM3497" s="16"/>
    </row>
    <row r="3498" spans="1:39" ht="33" hidden="1" x14ac:dyDescent="0.25">
      <c r="A3498" s="25" t="s">
        <v>571</v>
      </c>
      <c r="B3498" s="25" t="s">
        <v>1136</v>
      </c>
      <c r="C3498" s="39">
        <v>641789</v>
      </c>
      <c r="D3498" s="25" t="s">
        <v>5838</v>
      </c>
      <c r="E3498" s="25" t="s">
        <v>53</v>
      </c>
      <c r="F3498" s="25" t="s">
        <v>63</v>
      </c>
      <c r="G3498" s="25" t="s">
        <v>56</v>
      </c>
      <c r="H3498" s="17"/>
      <c r="I3498" s="17"/>
      <c r="J3498" s="25" t="s">
        <v>576</v>
      </c>
      <c r="K3498" s="25" t="s">
        <v>58</v>
      </c>
      <c r="L3498" s="25" t="s">
        <v>595</v>
      </c>
      <c r="M3498" s="25" t="s">
        <v>177</v>
      </c>
      <c r="N3498" s="26">
        <v>0</v>
      </c>
      <c r="O3498" s="26">
        <v>0</v>
      </c>
      <c r="P3498" s="27">
        <v>0</v>
      </c>
      <c r="Q3498" s="18"/>
      <c r="R3498" s="29">
        <v>0</v>
      </c>
      <c r="S3498" s="29">
        <v>0</v>
      </c>
      <c r="T3498" s="30">
        <v>0</v>
      </c>
      <c r="U3498" s="19"/>
      <c r="V3498" s="26">
        <v>0</v>
      </c>
      <c r="W3498" s="26">
        <v>0</v>
      </c>
      <c r="X3498" s="27">
        <v>0</v>
      </c>
      <c r="Y3498" s="18"/>
      <c r="Z3498" s="29">
        <v>0</v>
      </c>
      <c r="AA3498" s="29">
        <v>0</v>
      </c>
      <c r="AB3498" s="30">
        <v>0</v>
      </c>
      <c r="AC3498" s="19"/>
      <c r="AD3498" s="26">
        <v>0</v>
      </c>
      <c r="AE3498" s="26">
        <v>0</v>
      </c>
      <c r="AF3498" s="27">
        <v>0</v>
      </c>
      <c r="AG3498" s="18"/>
      <c r="AH3498" s="34">
        <v>0</v>
      </c>
      <c r="AI3498" s="34">
        <v>0</v>
      </c>
      <c r="AJ3498" s="34">
        <v>0</v>
      </c>
      <c r="AK3498" s="19"/>
      <c r="AL3498" s="35">
        <v>44869.041666666664</v>
      </c>
      <c r="AM3498" s="16"/>
    </row>
    <row r="3499" spans="1:39" ht="57.75" hidden="1" x14ac:dyDescent="0.25">
      <c r="A3499" s="25" t="s">
        <v>571</v>
      </c>
      <c r="B3499" s="25" t="s">
        <v>1136</v>
      </c>
      <c r="C3499" s="39">
        <v>641791</v>
      </c>
      <c r="D3499" s="25" t="s">
        <v>5421</v>
      </c>
      <c r="E3499" s="25" t="s">
        <v>53</v>
      </c>
      <c r="F3499" s="25" t="s">
        <v>54</v>
      </c>
      <c r="G3499" s="25" t="s">
        <v>83</v>
      </c>
      <c r="H3499" s="25" t="s">
        <v>90</v>
      </c>
      <c r="I3499" s="25" t="s">
        <v>56</v>
      </c>
      <c r="J3499" s="25" t="s">
        <v>576</v>
      </c>
      <c r="K3499" s="25" t="s">
        <v>58</v>
      </c>
      <c r="L3499" s="25" t="s">
        <v>595</v>
      </c>
      <c r="M3499" s="25" t="s">
        <v>578</v>
      </c>
      <c r="N3499" s="26">
        <v>171636.03</v>
      </c>
      <c r="O3499" s="26">
        <v>195510.57</v>
      </c>
      <c r="P3499" s="27">
        <v>23874.540000000008</v>
      </c>
      <c r="Q3499" s="28">
        <v>0.13909981488152579</v>
      </c>
      <c r="R3499" s="29">
        <v>17955.189999999999</v>
      </c>
      <c r="S3499" s="29">
        <v>23932.44</v>
      </c>
      <c r="T3499" s="30">
        <v>5977.25</v>
      </c>
      <c r="U3499" s="31">
        <v>0.33289817595915167</v>
      </c>
      <c r="V3499" s="26">
        <v>98570.58</v>
      </c>
      <c r="W3499" s="26">
        <v>113871.8</v>
      </c>
      <c r="X3499" s="27">
        <v>15301.220000000001</v>
      </c>
      <c r="Y3499" s="28">
        <v>0.15523110445327604</v>
      </c>
      <c r="Z3499" s="29">
        <v>1526.26</v>
      </c>
      <c r="AA3499" s="29">
        <v>3631</v>
      </c>
      <c r="AB3499" s="30">
        <v>2104.7399999999998</v>
      </c>
      <c r="AC3499" s="32">
        <v>1.3790179916921099</v>
      </c>
      <c r="AD3499" s="26">
        <v>53584</v>
      </c>
      <c r="AE3499" s="26">
        <v>54075.33</v>
      </c>
      <c r="AF3499" s="27">
        <v>491.33000000000175</v>
      </c>
      <c r="AG3499" s="33">
        <v>9.1693415945058553E-3</v>
      </c>
      <c r="AH3499" s="34">
        <v>92.94</v>
      </c>
      <c r="AI3499" s="34">
        <v>164</v>
      </c>
      <c r="AJ3499" s="34">
        <v>71.06</v>
      </c>
      <c r="AK3499" s="32">
        <v>0.76457929847213257</v>
      </c>
      <c r="AL3499" s="35">
        <v>44869.041666666664</v>
      </c>
      <c r="AM3499" s="16"/>
    </row>
    <row r="3500" spans="1:39" ht="66" hidden="1" x14ac:dyDescent="0.25">
      <c r="A3500" s="25" t="s">
        <v>571</v>
      </c>
      <c r="B3500" s="25" t="s">
        <v>1136</v>
      </c>
      <c r="C3500" s="39">
        <v>641792</v>
      </c>
      <c r="D3500" s="25" t="s">
        <v>5422</v>
      </c>
      <c r="E3500" s="25" t="s">
        <v>53</v>
      </c>
      <c r="F3500" s="25" t="s">
        <v>54</v>
      </c>
      <c r="G3500" s="25" t="s">
        <v>90</v>
      </c>
      <c r="H3500" s="25" t="s">
        <v>112</v>
      </c>
      <c r="I3500" s="25" t="s">
        <v>56</v>
      </c>
      <c r="J3500" s="25" t="s">
        <v>576</v>
      </c>
      <c r="K3500" s="25" t="s">
        <v>58</v>
      </c>
      <c r="L3500" s="25" t="s">
        <v>595</v>
      </c>
      <c r="M3500" s="25" t="s">
        <v>578</v>
      </c>
      <c r="N3500" s="26">
        <v>180858.26</v>
      </c>
      <c r="O3500" s="26">
        <v>204178.66</v>
      </c>
      <c r="P3500" s="27">
        <v>23320.399999999994</v>
      </c>
      <c r="Q3500" s="28">
        <v>0.12894296340128447</v>
      </c>
      <c r="R3500" s="29">
        <v>18155.27</v>
      </c>
      <c r="S3500" s="29">
        <v>28596.45</v>
      </c>
      <c r="T3500" s="30">
        <v>10441.18</v>
      </c>
      <c r="U3500" s="31">
        <v>0.57510463903869236</v>
      </c>
      <c r="V3500" s="26">
        <v>105091.73</v>
      </c>
      <c r="W3500" s="26">
        <v>109708.49</v>
      </c>
      <c r="X3500" s="27">
        <v>4616.7600000000093</v>
      </c>
      <c r="Y3500" s="28">
        <v>4.3930764104844498E-2</v>
      </c>
      <c r="Z3500" s="29">
        <v>1526.26</v>
      </c>
      <c r="AA3500" s="29">
        <v>3834.5</v>
      </c>
      <c r="AB3500" s="30">
        <v>2308.2399999999998</v>
      </c>
      <c r="AC3500" s="32">
        <v>1.5123504514302935</v>
      </c>
      <c r="AD3500" s="26">
        <v>56085</v>
      </c>
      <c r="AE3500" s="26">
        <v>62039.22</v>
      </c>
      <c r="AF3500" s="27">
        <v>5954.2200000000012</v>
      </c>
      <c r="AG3500" s="33">
        <v>0.1061642150307569</v>
      </c>
      <c r="AH3500" s="34">
        <v>92.94</v>
      </c>
      <c r="AI3500" s="34">
        <v>191</v>
      </c>
      <c r="AJ3500" s="34">
        <v>98.06</v>
      </c>
      <c r="AK3500" s="32">
        <v>1.0550893049279104</v>
      </c>
      <c r="AL3500" s="35">
        <v>44869.041666666664</v>
      </c>
      <c r="AM3500" s="16"/>
    </row>
    <row r="3501" spans="1:39" ht="57.75" hidden="1" x14ac:dyDescent="0.25">
      <c r="A3501" s="25" t="s">
        <v>571</v>
      </c>
      <c r="B3501" s="25" t="s">
        <v>1136</v>
      </c>
      <c r="C3501" s="39">
        <v>641793</v>
      </c>
      <c r="D3501" s="25" t="s">
        <v>5423</v>
      </c>
      <c r="E3501" s="25" t="s">
        <v>53</v>
      </c>
      <c r="F3501" s="25" t="s">
        <v>54</v>
      </c>
      <c r="G3501" s="25" t="s">
        <v>90</v>
      </c>
      <c r="H3501" s="25" t="s">
        <v>83</v>
      </c>
      <c r="I3501" s="25" t="s">
        <v>56</v>
      </c>
      <c r="J3501" s="25" t="s">
        <v>576</v>
      </c>
      <c r="K3501" s="25" t="s">
        <v>58</v>
      </c>
      <c r="L3501" s="25" t="s">
        <v>595</v>
      </c>
      <c r="M3501" s="25" t="s">
        <v>578</v>
      </c>
      <c r="N3501" s="26">
        <v>164689.10999999999</v>
      </c>
      <c r="O3501" s="26">
        <v>190365.13</v>
      </c>
      <c r="P3501" s="27">
        <v>25676.020000000019</v>
      </c>
      <c r="Q3501" s="28">
        <v>0.15590599767039862</v>
      </c>
      <c r="R3501" s="29">
        <v>17512.47</v>
      </c>
      <c r="S3501" s="29">
        <v>26713.26</v>
      </c>
      <c r="T3501" s="30">
        <v>9200.7899999999972</v>
      </c>
      <c r="U3501" s="31">
        <v>0.52538505419281212</v>
      </c>
      <c r="V3501" s="26">
        <v>97600.38</v>
      </c>
      <c r="W3501" s="26">
        <v>106698.66</v>
      </c>
      <c r="X3501" s="27">
        <v>9098.2799999999988</v>
      </c>
      <c r="Y3501" s="28">
        <v>9.3219719021585754E-2</v>
      </c>
      <c r="Z3501" s="29">
        <v>1526.26</v>
      </c>
      <c r="AA3501" s="29">
        <v>4234.6400000000003</v>
      </c>
      <c r="AB3501" s="30">
        <v>2708.38</v>
      </c>
      <c r="AC3501" s="32">
        <v>1.7745207238609413</v>
      </c>
      <c r="AD3501" s="26">
        <v>48050</v>
      </c>
      <c r="AE3501" s="26">
        <v>52718.57</v>
      </c>
      <c r="AF3501" s="27">
        <v>4668.57</v>
      </c>
      <c r="AG3501" s="33">
        <v>9.7160665972944843E-2</v>
      </c>
      <c r="AH3501" s="34">
        <v>92.94</v>
      </c>
      <c r="AI3501" s="34">
        <v>152</v>
      </c>
      <c r="AJ3501" s="34">
        <v>59.06</v>
      </c>
      <c r="AK3501" s="32">
        <v>0.63546374004734241</v>
      </c>
      <c r="AL3501" s="35">
        <v>44869.041666666664</v>
      </c>
      <c r="AM3501" s="16"/>
    </row>
    <row r="3502" spans="1:39" ht="57.75" hidden="1" x14ac:dyDescent="0.25">
      <c r="A3502" s="25" t="s">
        <v>571</v>
      </c>
      <c r="B3502" s="25" t="s">
        <v>1136</v>
      </c>
      <c r="C3502" s="39">
        <v>641794</v>
      </c>
      <c r="D3502" s="25" t="s">
        <v>5085</v>
      </c>
      <c r="E3502" s="25" t="s">
        <v>53</v>
      </c>
      <c r="F3502" s="25" t="s">
        <v>54</v>
      </c>
      <c r="G3502" s="25" t="s">
        <v>79</v>
      </c>
      <c r="H3502" s="25" t="s">
        <v>56</v>
      </c>
      <c r="I3502" s="25" t="s">
        <v>56</v>
      </c>
      <c r="J3502" s="25" t="s">
        <v>576</v>
      </c>
      <c r="K3502" s="25" t="s">
        <v>58</v>
      </c>
      <c r="L3502" s="25" t="s">
        <v>595</v>
      </c>
      <c r="M3502" s="25" t="s">
        <v>578</v>
      </c>
      <c r="N3502" s="26">
        <v>250400.47</v>
      </c>
      <c r="O3502" s="26">
        <v>238654.21</v>
      </c>
      <c r="P3502" s="27">
        <v>-11746.260000000009</v>
      </c>
      <c r="Q3502" s="28">
        <v>-4.6909895975834268E-2</v>
      </c>
      <c r="R3502" s="29">
        <v>44928.639999999999</v>
      </c>
      <c r="S3502" s="29">
        <v>35459.32</v>
      </c>
      <c r="T3502" s="30">
        <v>-9469.32</v>
      </c>
      <c r="U3502" s="31">
        <v>-0.21076355749918091</v>
      </c>
      <c r="V3502" s="26">
        <v>109775.47</v>
      </c>
      <c r="W3502" s="26">
        <v>115492.42</v>
      </c>
      <c r="X3502" s="27">
        <v>5716.9499999999971</v>
      </c>
      <c r="Y3502" s="28">
        <v>5.2078574566795266E-2</v>
      </c>
      <c r="Z3502" s="29">
        <v>6562.36</v>
      </c>
      <c r="AA3502" s="29">
        <v>6984</v>
      </c>
      <c r="AB3502" s="30">
        <v>421.64000000000033</v>
      </c>
      <c r="AC3502" s="32">
        <v>6.4251275455781201E-2</v>
      </c>
      <c r="AD3502" s="26">
        <v>89134</v>
      </c>
      <c r="AE3502" s="26">
        <v>80718.47</v>
      </c>
      <c r="AF3502" s="27">
        <v>-8415.5299999999988</v>
      </c>
      <c r="AG3502" s="33">
        <v>-9.4414364888819075E-2</v>
      </c>
      <c r="AH3502" s="34">
        <v>245.76999999999998</v>
      </c>
      <c r="AI3502" s="34">
        <v>247</v>
      </c>
      <c r="AJ3502" s="34">
        <v>1.2300000000000182</v>
      </c>
      <c r="AK3502" s="32">
        <v>5.0046791715832621E-3</v>
      </c>
      <c r="AL3502" s="35">
        <v>44770.041666666664</v>
      </c>
      <c r="AM3502" s="16"/>
    </row>
    <row r="3503" spans="1:39" ht="49.5" hidden="1" x14ac:dyDescent="0.25">
      <c r="A3503" s="25" t="s">
        <v>571</v>
      </c>
      <c r="B3503" s="25" t="s">
        <v>1136</v>
      </c>
      <c r="C3503" s="39">
        <v>641795</v>
      </c>
      <c r="D3503" s="25" t="s">
        <v>5184</v>
      </c>
      <c r="E3503" s="25" t="s">
        <v>53</v>
      </c>
      <c r="F3503" s="25" t="s">
        <v>54</v>
      </c>
      <c r="G3503" s="25" t="s">
        <v>79</v>
      </c>
      <c r="H3503" s="25" t="s">
        <v>56</v>
      </c>
      <c r="I3503" s="25" t="s">
        <v>56</v>
      </c>
      <c r="J3503" s="25" t="s">
        <v>576</v>
      </c>
      <c r="K3503" s="25" t="s">
        <v>58</v>
      </c>
      <c r="L3503" s="25" t="s">
        <v>595</v>
      </c>
      <c r="M3503" s="25" t="s">
        <v>578</v>
      </c>
      <c r="N3503" s="26">
        <v>177493.68</v>
      </c>
      <c r="O3503" s="26">
        <v>187281.98</v>
      </c>
      <c r="P3503" s="27">
        <v>9788.3000000000175</v>
      </c>
      <c r="Q3503" s="28">
        <v>5.514731566780303E-2</v>
      </c>
      <c r="R3503" s="29">
        <v>30143.25</v>
      </c>
      <c r="S3503" s="29">
        <v>30374.94</v>
      </c>
      <c r="T3503" s="30">
        <v>231.68999999999869</v>
      </c>
      <c r="U3503" s="31">
        <v>7.6862979273966377E-3</v>
      </c>
      <c r="V3503" s="26">
        <v>100789.71</v>
      </c>
      <c r="W3503" s="26">
        <v>104565.14</v>
      </c>
      <c r="X3503" s="27">
        <v>3775.429999999993</v>
      </c>
      <c r="Y3503" s="28">
        <v>3.7458486585584906E-2</v>
      </c>
      <c r="Z3503" s="29">
        <v>2864.72</v>
      </c>
      <c r="AA3503" s="29">
        <v>3109</v>
      </c>
      <c r="AB3503" s="30">
        <v>244.2800000000002</v>
      </c>
      <c r="AC3503" s="32">
        <v>8.5271859029852903E-2</v>
      </c>
      <c r="AD3503" s="26">
        <v>43696</v>
      </c>
      <c r="AE3503" s="26">
        <v>49232.9</v>
      </c>
      <c r="AF3503" s="27">
        <v>5536.9000000000015</v>
      </c>
      <c r="AG3503" s="33">
        <v>0.12671411570853169</v>
      </c>
      <c r="AH3503" s="34">
        <v>148.94</v>
      </c>
      <c r="AI3503" s="34">
        <v>221.5</v>
      </c>
      <c r="AJ3503" s="34">
        <v>72.56</v>
      </c>
      <c r="AK3503" s="32">
        <v>0.48717604404458176</v>
      </c>
      <c r="AL3503" s="35">
        <v>44805.041666666664</v>
      </c>
      <c r="AM3503" s="16"/>
    </row>
    <row r="3504" spans="1:39" ht="49.5" hidden="1" x14ac:dyDescent="0.25">
      <c r="A3504" s="25" t="s">
        <v>571</v>
      </c>
      <c r="B3504" s="25" t="s">
        <v>1136</v>
      </c>
      <c r="C3504" s="39">
        <v>641796</v>
      </c>
      <c r="D3504" s="25" t="s">
        <v>5183</v>
      </c>
      <c r="E3504" s="25" t="s">
        <v>53</v>
      </c>
      <c r="F3504" s="25" t="s">
        <v>54</v>
      </c>
      <c r="G3504" s="25" t="s">
        <v>79</v>
      </c>
      <c r="H3504" s="25" t="s">
        <v>56</v>
      </c>
      <c r="I3504" s="25" t="s">
        <v>56</v>
      </c>
      <c r="J3504" s="25" t="s">
        <v>576</v>
      </c>
      <c r="K3504" s="25" t="s">
        <v>58</v>
      </c>
      <c r="L3504" s="25" t="s">
        <v>595</v>
      </c>
      <c r="M3504" s="25" t="s">
        <v>578</v>
      </c>
      <c r="N3504" s="26">
        <v>168278.5</v>
      </c>
      <c r="O3504" s="26">
        <v>160295.82999999999</v>
      </c>
      <c r="P3504" s="27">
        <v>-7982.6700000000128</v>
      </c>
      <c r="Q3504" s="28">
        <v>-4.7437254313533891E-2</v>
      </c>
      <c r="R3504" s="29">
        <v>27267.37</v>
      </c>
      <c r="S3504" s="29">
        <v>23449.71</v>
      </c>
      <c r="T3504" s="30">
        <v>-3817.66</v>
      </c>
      <c r="U3504" s="31">
        <v>-0.14000836897727945</v>
      </c>
      <c r="V3504" s="26">
        <v>101240.41</v>
      </c>
      <c r="W3504" s="26">
        <v>100289.76</v>
      </c>
      <c r="X3504" s="27">
        <v>-950.65000000000873</v>
      </c>
      <c r="Y3504" s="28">
        <v>-9.3900251885586858E-3</v>
      </c>
      <c r="Z3504" s="29">
        <v>2864.72</v>
      </c>
      <c r="AA3504" s="29">
        <v>2242.5</v>
      </c>
      <c r="AB3504" s="30">
        <v>-622.2199999999998</v>
      </c>
      <c r="AC3504" s="32">
        <v>-0.21720098299310223</v>
      </c>
      <c r="AD3504" s="26">
        <v>36906</v>
      </c>
      <c r="AE3504" s="26">
        <v>34313.86</v>
      </c>
      <c r="AF3504" s="27">
        <v>-2592.1399999999994</v>
      </c>
      <c r="AG3504" s="33">
        <v>-7.0236275944290882E-2</v>
      </c>
      <c r="AH3504" s="34">
        <v>148.94</v>
      </c>
      <c r="AI3504" s="34">
        <v>152.5</v>
      </c>
      <c r="AJ3504" s="34">
        <v>3.5600000000000023</v>
      </c>
      <c r="AK3504" s="32">
        <v>2.3902242513763949E-2</v>
      </c>
      <c r="AL3504" s="35">
        <v>44805.041666666664</v>
      </c>
      <c r="AM3504" s="16"/>
    </row>
    <row r="3505" spans="1:39" ht="49.5" hidden="1" x14ac:dyDescent="0.25">
      <c r="A3505" s="25" t="s">
        <v>571</v>
      </c>
      <c r="B3505" s="25" t="s">
        <v>1136</v>
      </c>
      <c r="C3505" s="39">
        <v>641797</v>
      </c>
      <c r="D3505" s="25" t="s">
        <v>5594</v>
      </c>
      <c r="E3505" s="25" t="s">
        <v>53</v>
      </c>
      <c r="F3505" s="25" t="s">
        <v>248</v>
      </c>
      <c r="G3505" s="17"/>
      <c r="H3505" s="17"/>
      <c r="I3505" s="17"/>
      <c r="J3505" s="25" t="s">
        <v>576</v>
      </c>
      <c r="K3505" s="25" t="s">
        <v>58</v>
      </c>
      <c r="L3505" s="25" t="s">
        <v>595</v>
      </c>
      <c r="M3505" s="25" t="s">
        <v>578</v>
      </c>
      <c r="N3505" s="26">
        <v>162268.04</v>
      </c>
      <c r="O3505" s="26">
        <v>167027.16</v>
      </c>
      <c r="P3505" s="27">
        <v>4759.1199999999953</v>
      </c>
      <c r="Q3505" s="28">
        <v>2.9328757529825313E-2</v>
      </c>
      <c r="R3505" s="29">
        <v>27833.87</v>
      </c>
      <c r="S3505" s="29">
        <v>25501.79</v>
      </c>
      <c r="T3505" s="30">
        <v>-2332.0799999999981</v>
      </c>
      <c r="U3505" s="31">
        <v>-8.3785689880710015E-2</v>
      </c>
      <c r="V3505" s="26">
        <v>106074.53</v>
      </c>
      <c r="W3505" s="26">
        <v>117912.88</v>
      </c>
      <c r="X3505" s="27">
        <v>11838.350000000006</v>
      </c>
      <c r="Y3505" s="28">
        <v>0.11160407686934842</v>
      </c>
      <c r="Z3505" s="29">
        <v>3289.64</v>
      </c>
      <c r="AA3505" s="29">
        <v>3441.84</v>
      </c>
      <c r="AB3505" s="30">
        <v>152.20000000000027</v>
      </c>
      <c r="AC3505" s="32">
        <v>4.626646076774367E-2</v>
      </c>
      <c r="AD3505" s="26">
        <v>25070</v>
      </c>
      <c r="AE3505" s="26">
        <v>20170.650000000001</v>
      </c>
      <c r="AF3505" s="27">
        <v>-4899.3499999999985</v>
      </c>
      <c r="AG3505" s="33">
        <v>-0.19542680494615072</v>
      </c>
      <c r="AH3505" s="34">
        <v>166.34</v>
      </c>
      <c r="AI3505" s="34">
        <v>169</v>
      </c>
      <c r="AJ3505" s="34">
        <v>2.6599999999999966</v>
      </c>
      <c r="AK3505" s="32">
        <v>1.5991343032343373E-2</v>
      </c>
      <c r="AL3505" s="35">
        <v>44897.041666666664</v>
      </c>
      <c r="AM3505" s="16"/>
    </row>
    <row r="3506" spans="1:39" ht="41.25" hidden="1" x14ac:dyDescent="0.25">
      <c r="A3506" s="25" t="s">
        <v>571</v>
      </c>
      <c r="B3506" s="25" t="s">
        <v>1136</v>
      </c>
      <c r="C3506" s="39">
        <v>641801</v>
      </c>
      <c r="D3506" s="25" t="s">
        <v>3549</v>
      </c>
      <c r="E3506" s="25" t="s">
        <v>53</v>
      </c>
      <c r="F3506" s="25" t="s">
        <v>54</v>
      </c>
      <c r="G3506" s="25" t="s">
        <v>55</v>
      </c>
      <c r="H3506" s="25" t="s">
        <v>90</v>
      </c>
      <c r="I3506" s="25" t="s">
        <v>56</v>
      </c>
      <c r="J3506" s="25" t="s">
        <v>145</v>
      </c>
      <c r="K3506" s="25" t="s">
        <v>65</v>
      </c>
      <c r="L3506" s="25" t="s">
        <v>146</v>
      </c>
      <c r="M3506" s="25" t="s">
        <v>639</v>
      </c>
      <c r="N3506" s="26">
        <v>93956.54</v>
      </c>
      <c r="O3506" s="26">
        <v>130013.61</v>
      </c>
      <c r="P3506" s="27">
        <v>36057.070000000007</v>
      </c>
      <c r="Q3506" s="28">
        <v>0.38376328034216683</v>
      </c>
      <c r="R3506" s="29">
        <v>34576.629999999997</v>
      </c>
      <c r="S3506" s="29">
        <v>52727.69</v>
      </c>
      <c r="T3506" s="30">
        <v>18151.060000000005</v>
      </c>
      <c r="U3506" s="31">
        <v>0.52495167979065649</v>
      </c>
      <c r="V3506" s="26">
        <v>24924.15</v>
      </c>
      <c r="W3506" s="26">
        <v>41265.800000000003</v>
      </c>
      <c r="X3506" s="27">
        <v>16341.650000000001</v>
      </c>
      <c r="Y3506" s="28">
        <v>0.65565525805293257</v>
      </c>
      <c r="Z3506" s="29">
        <v>6955.76</v>
      </c>
      <c r="AA3506" s="29">
        <v>15247.5</v>
      </c>
      <c r="AB3506" s="30">
        <v>8291.74</v>
      </c>
      <c r="AC3506" s="32">
        <v>1.1920681564631326</v>
      </c>
      <c r="AD3506" s="26">
        <v>27500</v>
      </c>
      <c r="AE3506" s="26">
        <v>20772.62</v>
      </c>
      <c r="AF3506" s="27">
        <v>-6727.380000000001</v>
      </c>
      <c r="AG3506" s="33">
        <v>-0.24463200000000004</v>
      </c>
      <c r="AH3506" s="34">
        <v>213.27999999999997</v>
      </c>
      <c r="AI3506" s="34">
        <v>507.5</v>
      </c>
      <c r="AJ3506" s="34">
        <v>294.22000000000003</v>
      </c>
      <c r="AK3506" s="32">
        <v>1.3795011252813207</v>
      </c>
      <c r="AL3506" s="35">
        <v>44690.041666666664</v>
      </c>
      <c r="AM3506" s="16"/>
    </row>
    <row r="3507" spans="1:39" ht="57.75" hidden="1" x14ac:dyDescent="0.25">
      <c r="A3507" s="25" t="s">
        <v>571</v>
      </c>
      <c r="B3507" s="25" t="s">
        <v>1136</v>
      </c>
      <c r="C3507" s="39">
        <v>641802</v>
      </c>
      <c r="D3507" s="25" t="s">
        <v>3552</v>
      </c>
      <c r="E3507" s="25" t="s">
        <v>53</v>
      </c>
      <c r="F3507" s="25" t="s">
        <v>54</v>
      </c>
      <c r="G3507" s="25" t="s">
        <v>83</v>
      </c>
      <c r="H3507" s="25" t="s">
        <v>75</v>
      </c>
      <c r="I3507" s="25" t="s">
        <v>56</v>
      </c>
      <c r="J3507" s="25" t="s">
        <v>1881</v>
      </c>
      <c r="K3507" s="25" t="s">
        <v>65</v>
      </c>
      <c r="L3507" s="25" t="s">
        <v>587</v>
      </c>
      <c r="M3507" s="25" t="s">
        <v>582</v>
      </c>
      <c r="N3507" s="26">
        <v>78790.41</v>
      </c>
      <c r="O3507" s="26">
        <v>52899.94</v>
      </c>
      <c r="P3507" s="27">
        <v>-25890.47</v>
      </c>
      <c r="Q3507" s="28">
        <v>-0.32859925465548406</v>
      </c>
      <c r="R3507" s="29">
        <v>22357.35</v>
      </c>
      <c r="S3507" s="29">
        <v>13964.81</v>
      </c>
      <c r="T3507" s="30">
        <v>-8392.5399999999991</v>
      </c>
      <c r="U3507" s="31">
        <v>-0.37538169774145863</v>
      </c>
      <c r="V3507" s="26">
        <v>39736.89</v>
      </c>
      <c r="W3507" s="26">
        <v>27186.7</v>
      </c>
      <c r="X3507" s="27">
        <v>-12550.189999999999</v>
      </c>
      <c r="Y3507" s="28">
        <v>-0.31583221535454836</v>
      </c>
      <c r="Z3507" s="29">
        <v>3073.17</v>
      </c>
      <c r="AA3507" s="29">
        <v>1747</v>
      </c>
      <c r="AB3507" s="30">
        <v>-1326.17</v>
      </c>
      <c r="AC3507" s="32">
        <v>-0.43153161068212953</v>
      </c>
      <c r="AD3507" s="26">
        <v>13623</v>
      </c>
      <c r="AE3507" s="26">
        <v>10001.43</v>
      </c>
      <c r="AF3507" s="27">
        <v>-3621.5699999999997</v>
      </c>
      <c r="AG3507" s="33">
        <v>-0.26584232547896935</v>
      </c>
      <c r="AH3507" s="34">
        <v>145.94</v>
      </c>
      <c r="AI3507" s="34">
        <v>98</v>
      </c>
      <c r="AJ3507" s="34">
        <v>-47.94</v>
      </c>
      <c r="AK3507" s="32">
        <v>-0.32849116075099355</v>
      </c>
      <c r="AL3507" s="35">
        <v>44603.041666666664</v>
      </c>
      <c r="AM3507" s="16"/>
    </row>
    <row r="3508" spans="1:39" ht="41.25" hidden="1" x14ac:dyDescent="0.25">
      <c r="A3508" s="25" t="s">
        <v>571</v>
      </c>
      <c r="B3508" s="25" t="s">
        <v>1136</v>
      </c>
      <c r="C3508" s="39">
        <v>641816</v>
      </c>
      <c r="D3508" s="25" t="s">
        <v>3546</v>
      </c>
      <c r="E3508" s="25" t="s">
        <v>53</v>
      </c>
      <c r="F3508" s="25" t="s">
        <v>248</v>
      </c>
      <c r="G3508" s="17"/>
      <c r="H3508" s="17"/>
      <c r="I3508" s="17"/>
      <c r="J3508" s="25" t="s">
        <v>586</v>
      </c>
      <c r="K3508" s="25" t="s">
        <v>65</v>
      </c>
      <c r="L3508" s="25" t="s">
        <v>589</v>
      </c>
      <c r="M3508" s="25" t="s">
        <v>582</v>
      </c>
      <c r="N3508" s="26">
        <v>164686.81</v>
      </c>
      <c r="O3508" s="26">
        <v>158857.25</v>
      </c>
      <c r="P3508" s="27">
        <v>-5829.5599999999977</v>
      </c>
      <c r="Q3508" s="28">
        <v>-3.5397856088171226E-2</v>
      </c>
      <c r="R3508" s="29">
        <v>31605.1</v>
      </c>
      <c r="S3508" s="29">
        <v>38615.519999999997</v>
      </c>
      <c r="T3508" s="30">
        <v>7010.4199999999983</v>
      </c>
      <c r="U3508" s="31">
        <v>0.22181293525412032</v>
      </c>
      <c r="V3508" s="26">
        <v>106501.89</v>
      </c>
      <c r="W3508" s="26">
        <v>61247.49</v>
      </c>
      <c r="X3508" s="27">
        <v>-45254.400000000001</v>
      </c>
      <c r="Y3508" s="28">
        <v>-0.42491640289200505</v>
      </c>
      <c r="Z3508" s="29">
        <v>3296.52</v>
      </c>
      <c r="AA3508" s="29">
        <v>1110.5</v>
      </c>
      <c r="AB3508" s="30">
        <v>-2186.02</v>
      </c>
      <c r="AC3508" s="32">
        <v>-0.66312960333927895</v>
      </c>
      <c r="AD3508" s="26">
        <v>45633.3</v>
      </c>
      <c r="AE3508" s="26">
        <v>57883.74</v>
      </c>
      <c r="AF3508" s="27">
        <v>12250.439999999995</v>
      </c>
      <c r="AG3508" s="33">
        <v>0.26845395796490706</v>
      </c>
      <c r="AH3508" s="34">
        <v>192.39999999999998</v>
      </c>
      <c r="AI3508" s="34">
        <v>226.5</v>
      </c>
      <c r="AJ3508" s="34">
        <v>34.100000000000023</v>
      </c>
      <c r="AK3508" s="32">
        <v>0.17723492723492737</v>
      </c>
      <c r="AL3508" s="35">
        <v>44686</v>
      </c>
      <c r="AM3508" s="16"/>
    </row>
    <row r="3509" spans="1:39" ht="41.25" hidden="1" x14ac:dyDescent="0.25">
      <c r="A3509" s="25" t="s">
        <v>571</v>
      </c>
      <c r="B3509" s="25" t="s">
        <v>1136</v>
      </c>
      <c r="C3509" s="39">
        <v>641869</v>
      </c>
      <c r="D3509" s="25" t="s">
        <v>5119</v>
      </c>
      <c r="E3509" s="25" t="s">
        <v>53</v>
      </c>
      <c r="F3509" s="25" t="s">
        <v>54</v>
      </c>
      <c r="G3509" s="25" t="s">
        <v>79</v>
      </c>
      <c r="H3509" s="25" t="s">
        <v>56</v>
      </c>
      <c r="I3509" s="25" t="s">
        <v>56</v>
      </c>
      <c r="J3509" s="25" t="s">
        <v>576</v>
      </c>
      <c r="K3509" s="25" t="s">
        <v>58</v>
      </c>
      <c r="L3509" s="25" t="s">
        <v>595</v>
      </c>
      <c r="M3509" s="25" t="s">
        <v>4975</v>
      </c>
      <c r="N3509" s="26">
        <v>107004.01</v>
      </c>
      <c r="O3509" s="26">
        <v>98900.77</v>
      </c>
      <c r="P3509" s="27">
        <v>-8103.2399999999907</v>
      </c>
      <c r="Q3509" s="28">
        <v>-7.5728376908491477E-2</v>
      </c>
      <c r="R3509" s="29">
        <v>28505.71</v>
      </c>
      <c r="S3509" s="29">
        <v>26625.52</v>
      </c>
      <c r="T3509" s="30">
        <v>-1880.1899999999987</v>
      </c>
      <c r="U3509" s="31">
        <v>-6.5958364131256469E-2</v>
      </c>
      <c r="V3509" s="26">
        <v>54023.38</v>
      </c>
      <c r="W3509" s="26">
        <v>52717.04</v>
      </c>
      <c r="X3509" s="27">
        <v>-1306.3399999999965</v>
      </c>
      <c r="Y3509" s="28">
        <v>-2.418101199887894E-2</v>
      </c>
      <c r="Z3509" s="29">
        <v>6762.92</v>
      </c>
      <c r="AA3509" s="29">
        <v>6916</v>
      </c>
      <c r="AB3509" s="30">
        <v>153.07999999999993</v>
      </c>
      <c r="AC3509" s="32">
        <v>2.2635193082278057E-2</v>
      </c>
      <c r="AD3509" s="26">
        <v>17712</v>
      </c>
      <c r="AE3509" s="26">
        <v>12642.21</v>
      </c>
      <c r="AF3509" s="27">
        <v>-5069.7900000000009</v>
      </c>
      <c r="AG3509" s="33">
        <v>-0.28623475609756105</v>
      </c>
      <c r="AH3509" s="34">
        <v>229.01</v>
      </c>
      <c r="AI3509" s="34">
        <v>246</v>
      </c>
      <c r="AJ3509" s="34">
        <v>16.990000000000009</v>
      </c>
      <c r="AK3509" s="32">
        <v>7.4188900048032885E-2</v>
      </c>
      <c r="AL3509" s="35">
        <v>44721.041666666664</v>
      </c>
      <c r="AM3509" s="16"/>
    </row>
    <row r="3510" spans="1:39" ht="41.25" hidden="1" x14ac:dyDescent="0.25">
      <c r="A3510" s="25" t="s">
        <v>571</v>
      </c>
      <c r="B3510" s="25" t="s">
        <v>1136</v>
      </c>
      <c r="C3510" s="39">
        <v>641870</v>
      </c>
      <c r="D3510" s="25" t="s">
        <v>3553</v>
      </c>
      <c r="E3510" s="25" t="s">
        <v>53</v>
      </c>
      <c r="F3510" s="25" t="s">
        <v>54</v>
      </c>
      <c r="G3510" s="25" t="s">
        <v>75</v>
      </c>
      <c r="H3510" s="25" t="s">
        <v>55</v>
      </c>
      <c r="I3510" s="25" t="s">
        <v>74</v>
      </c>
      <c r="J3510" s="25" t="s">
        <v>576</v>
      </c>
      <c r="K3510" s="25" t="s">
        <v>58</v>
      </c>
      <c r="L3510" s="25" t="s">
        <v>595</v>
      </c>
      <c r="M3510" s="25" t="s">
        <v>675</v>
      </c>
      <c r="N3510" s="26">
        <v>101263.75</v>
      </c>
      <c r="O3510" s="26">
        <v>84882.86</v>
      </c>
      <c r="P3510" s="27">
        <v>-16380.89</v>
      </c>
      <c r="Q3510" s="28">
        <v>-0.16176459986915356</v>
      </c>
      <c r="R3510" s="29">
        <v>27910.71</v>
      </c>
      <c r="S3510" s="29">
        <v>21025.57</v>
      </c>
      <c r="T3510" s="30">
        <v>-6885.1399999999994</v>
      </c>
      <c r="U3510" s="31">
        <v>-0.24668451644547915</v>
      </c>
      <c r="V3510" s="26">
        <v>50760.95</v>
      </c>
      <c r="W3510" s="26">
        <v>47271.38</v>
      </c>
      <c r="X3510" s="27">
        <v>-3489.5699999999997</v>
      </c>
      <c r="Y3510" s="28">
        <v>-6.8745167298878362E-2</v>
      </c>
      <c r="Z3510" s="29">
        <v>6192.09</v>
      </c>
      <c r="AA3510" s="29">
        <v>4762.5</v>
      </c>
      <c r="AB3510" s="30">
        <v>-1429.5900000000001</v>
      </c>
      <c r="AC3510" s="32">
        <v>-0.23087358226382371</v>
      </c>
      <c r="AD3510" s="26">
        <v>16400</v>
      </c>
      <c r="AE3510" s="26">
        <v>11823.41</v>
      </c>
      <c r="AF3510" s="27">
        <v>-4576.59</v>
      </c>
      <c r="AG3510" s="33">
        <v>-0.27906036585365857</v>
      </c>
      <c r="AH3510" s="34">
        <v>211.47</v>
      </c>
      <c r="AI3510" s="34">
        <v>187</v>
      </c>
      <c r="AJ3510" s="34">
        <v>-24.47</v>
      </c>
      <c r="AK3510" s="32">
        <v>-0.11571381283397171</v>
      </c>
      <c r="AL3510" s="35">
        <v>44623.041666666664</v>
      </c>
      <c r="AM3510" s="16"/>
    </row>
    <row r="3511" spans="1:39" ht="41.25" hidden="1" x14ac:dyDescent="0.25">
      <c r="A3511" s="25" t="s">
        <v>571</v>
      </c>
      <c r="B3511" s="25" t="s">
        <v>1136</v>
      </c>
      <c r="C3511" s="39">
        <v>641871</v>
      </c>
      <c r="D3511" s="25" t="s">
        <v>3550</v>
      </c>
      <c r="E3511" s="25" t="s">
        <v>53</v>
      </c>
      <c r="F3511" s="25" t="s">
        <v>54</v>
      </c>
      <c r="G3511" s="25" t="s">
        <v>79</v>
      </c>
      <c r="H3511" s="25" t="s">
        <v>56</v>
      </c>
      <c r="I3511" s="25" t="s">
        <v>56</v>
      </c>
      <c r="J3511" s="25" t="s">
        <v>576</v>
      </c>
      <c r="K3511" s="25" t="s">
        <v>58</v>
      </c>
      <c r="L3511" s="25" t="s">
        <v>595</v>
      </c>
      <c r="M3511" s="25" t="s">
        <v>675</v>
      </c>
      <c r="N3511" s="26">
        <v>123918.39</v>
      </c>
      <c r="O3511" s="26">
        <v>172043.69</v>
      </c>
      <c r="P3511" s="27">
        <v>48125.3</v>
      </c>
      <c r="Q3511" s="28">
        <v>0.38836285719980707</v>
      </c>
      <c r="R3511" s="29">
        <v>36616.300000000003</v>
      </c>
      <c r="S3511" s="29">
        <v>39345.33</v>
      </c>
      <c r="T3511" s="30">
        <v>2729.0299999999988</v>
      </c>
      <c r="U3511" s="31">
        <v>7.4530468671056296E-2</v>
      </c>
      <c r="V3511" s="26">
        <v>60734.47</v>
      </c>
      <c r="W3511" s="26">
        <v>57580.74</v>
      </c>
      <c r="X3511" s="27">
        <v>-3153.7300000000032</v>
      </c>
      <c r="Y3511" s="28">
        <v>-5.1926525414645146E-2</v>
      </c>
      <c r="Z3511" s="29">
        <v>8767.6200000000008</v>
      </c>
      <c r="AA3511" s="29">
        <v>10294.5</v>
      </c>
      <c r="AB3511" s="30">
        <v>1526.8799999999992</v>
      </c>
      <c r="AC3511" s="32">
        <v>0.17414988332067299</v>
      </c>
      <c r="AD3511" s="26">
        <v>17800</v>
      </c>
      <c r="AE3511" s="26">
        <v>64823.12</v>
      </c>
      <c r="AF3511" s="27">
        <v>47023.12</v>
      </c>
      <c r="AG3511" s="33">
        <v>2.6417483146067418</v>
      </c>
      <c r="AH3511" s="34">
        <v>290.43</v>
      </c>
      <c r="AI3511" s="34">
        <v>341.5</v>
      </c>
      <c r="AJ3511" s="34">
        <v>51.069999999999993</v>
      </c>
      <c r="AK3511" s="32">
        <v>0.1758427159728678</v>
      </c>
      <c r="AL3511" s="35">
        <v>44635.041666666664</v>
      </c>
      <c r="AM3511" s="16"/>
    </row>
    <row r="3512" spans="1:39" ht="49.5" hidden="1" x14ac:dyDescent="0.25">
      <c r="A3512" s="25" t="s">
        <v>571</v>
      </c>
      <c r="B3512" s="25" t="s">
        <v>1136</v>
      </c>
      <c r="C3512" s="39">
        <v>641872</v>
      </c>
      <c r="D3512" s="25" t="s">
        <v>3551</v>
      </c>
      <c r="E3512" s="25" t="s">
        <v>53</v>
      </c>
      <c r="F3512" s="25" t="s">
        <v>54</v>
      </c>
      <c r="G3512" s="25" t="s">
        <v>79</v>
      </c>
      <c r="H3512" s="25" t="s">
        <v>56</v>
      </c>
      <c r="I3512" s="25" t="s">
        <v>56</v>
      </c>
      <c r="J3512" s="25" t="s">
        <v>576</v>
      </c>
      <c r="K3512" s="25" t="s">
        <v>58</v>
      </c>
      <c r="L3512" s="25" t="s">
        <v>595</v>
      </c>
      <c r="M3512" s="25" t="s">
        <v>675</v>
      </c>
      <c r="N3512" s="26">
        <v>149210.62</v>
      </c>
      <c r="O3512" s="26">
        <v>138762.25</v>
      </c>
      <c r="P3512" s="27">
        <v>-10448.369999999995</v>
      </c>
      <c r="Q3512" s="28">
        <v>-7.0024305240471457E-2</v>
      </c>
      <c r="R3512" s="29">
        <v>40643.35</v>
      </c>
      <c r="S3512" s="29">
        <v>35255.9</v>
      </c>
      <c r="T3512" s="30">
        <v>-5387.4499999999971</v>
      </c>
      <c r="U3512" s="31">
        <v>-0.13255428009748205</v>
      </c>
      <c r="V3512" s="26">
        <v>64391.09</v>
      </c>
      <c r="W3512" s="26">
        <v>62177</v>
      </c>
      <c r="X3512" s="27">
        <v>-2214.0899999999965</v>
      </c>
      <c r="Y3512" s="28">
        <v>-3.438503681177002E-2</v>
      </c>
      <c r="Z3512" s="29">
        <v>9576.18</v>
      </c>
      <c r="AA3512" s="29">
        <v>11865.5</v>
      </c>
      <c r="AB3512" s="30">
        <v>2289.3199999999997</v>
      </c>
      <c r="AC3512" s="32">
        <v>0.23906401091040475</v>
      </c>
      <c r="AD3512" s="26">
        <v>34600</v>
      </c>
      <c r="AE3512" s="26">
        <v>29463.85</v>
      </c>
      <c r="AF3512" s="27">
        <v>-5136.1500000000015</v>
      </c>
      <c r="AG3512" s="33">
        <v>-0.14844364161849716</v>
      </c>
      <c r="AH3512" s="34">
        <v>314.95999999999998</v>
      </c>
      <c r="AI3512" s="34">
        <v>306</v>
      </c>
      <c r="AJ3512" s="34">
        <v>-8.9599999999999795</v>
      </c>
      <c r="AK3512" s="32">
        <v>-2.8448056896113728E-2</v>
      </c>
      <c r="AL3512" s="35">
        <v>44609.041666666664</v>
      </c>
      <c r="AM3512" s="16"/>
    </row>
    <row r="3513" spans="1:39" ht="33" hidden="1" x14ac:dyDescent="0.25">
      <c r="A3513" s="25" t="s">
        <v>571</v>
      </c>
      <c r="B3513" s="25" t="s">
        <v>1136</v>
      </c>
      <c r="C3513" s="39">
        <v>641873</v>
      </c>
      <c r="D3513" s="25" t="s">
        <v>5754</v>
      </c>
      <c r="E3513" s="25" t="s">
        <v>53</v>
      </c>
      <c r="F3513" s="25" t="s">
        <v>63</v>
      </c>
      <c r="G3513" s="25" t="s">
        <v>56</v>
      </c>
      <c r="H3513" s="17"/>
      <c r="I3513" s="17"/>
      <c r="J3513" s="25" t="s">
        <v>70</v>
      </c>
      <c r="K3513" s="25" t="s">
        <v>65</v>
      </c>
      <c r="L3513" s="25" t="s">
        <v>71</v>
      </c>
      <c r="M3513" s="25" t="s">
        <v>177</v>
      </c>
      <c r="N3513" s="26">
        <v>0</v>
      </c>
      <c r="O3513" s="26">
        <v>0</v>
      </c>
      <c r="P3513" s="27">
        <v>0</v>
      </c>
      <c r="Q3513" s="18"/>
      <c r="R3513" s="29">
        <v>0</v>
      </c>
      <c r="S3513" s="29">
        <v>0</v>
      </c>
      <c r="T3513" s="30">
        <v>0</v>
      </c>
      <c r="U3513" s="19"/>
      <c r="V3513" s="26">
        <v>0</v>
      </c>
      <c r="W3513" s="26">
        <v>0</v>
      </c>
      <c r="X3513" s="27">
        <v>0</v>
      </c>
      <c r="Y3513" s="18"/>
      <c r="Z3513" s="29">
        <v>0</v>
      </c>
      <c r="AA3513" s="29">
        <v>0</v>
      </c>
      <c r="AB3513" s="30">
        <v>0</v>
      </c>
      <c r="AC3513" s="19"/>
      <c r="AD3513" s="26">
        <v>0</v>
      </c>
      <c r="AE3513" s="26">
        <v>0</v>
      </c>
      <c r="AF3513" s="27">
        <v>0</v>
      </c>
      <c r="AG3513" s="18"/>
      <c r="AH3513" s="34">
        <v>0</v>
      </c>
      <c r="AI3513" s="34">
        <v>0</v>
      </c>
      <c r="AJ3513" s="34">
        <v>0</v>
      </c>
      <c r="AK3513" s="19"/>
      <c r="AL3513" s="35">
        <v>44483.041666666664</v>
      </c>
      <c r="AM3513" s="16"/>
    </row>
    <row r="3514" spans="1:39" ht="66" hidden="1" x14ac:dyDescent="0.25">
      <c r="A3514" s="25" t="s">
        <v>571</v>
      </c>
      <c r="B3514" s="25" t="s">
        <v>1136</v>
      </c>
      <c r="C3514" s="39">
        <v>641890</v>
      </c>
      <c r="D3514" s="25" t="s">
        <v>5840</v>
      </c>
      <c r="E3514" s="25" t="s">
        <v>53</v>
      </c>
      <c r="F3514" s="25" t="s">
        <v>63</v>
      </c>
      <c r="G3514" s="25" t="s">
        <v>56</v>
      </c>
      <c r="H3514" s="17"/>
      <c r="I3514" s="17"/>
      <c r="J3514" s="25" t="s">
        <v>3564</v>
      </c>
      <c r="K3514" s="25" t="s">
        <v>65</v>
      </c>
      <c r="L3514" s="25" t="s">
        <v>625</v>
      </c>
      <c r="M3514" s="25" t="s">
        <v>177</v>
      </c>
      <c r="N3514" s="26">
        <v>0</v>
      </c>
      <c r="O3514" s="26">
        <v>0</v>
      </c>
      <c r="P3514" s="27">
        <v>0</v>
      </c>
      <c r="Q3514" s="18"/>
      <c r="R3514" s="29">
        <v>0</v>
      </c>
      <c r="S3514" s="29">
        <v>0</v>
      </c>
      <c r="T3514" s="30">
        <v>0</v>
      </c>
      <c r="U3514" s="19"/>
      <c r="V3514" s="26">
        <v>0</v>
      </c>
      <c r="W3514" s="26">
        <v>0</v>
      </c>
      <c r="X3514" s="27">
        <v>0</v>
      </c>
      <c r="Y3514" s="18"/>
      <c r="Z3514" s="29">
        <v>0</v>
      </c>
      <c r="AA3514" s="29">
        <v>0</v>
      </c>
      <c r="AB3514" s="30">
        <v>0</v>
      </c>
      <c r="AC3514" s="19"/>
      <c r="AD3514" s="26">
        <v>0</v>
      </c>
      <c r="AE3514" s="26">
        <v>0</v>
      </c>
      <c r="AF3514" s="27">
        <v>0</v>
      </c>
      <c r="AG3514" s="18"/>
      <c r="AH3514" s="34">
        <v>0</v>
      </c>
      <c r="AI3514" s="34">
        <v>0</v>
      </c>
      <c r="AJ3514" s="34">
        <v>0</v>
      </c>
      <c r="AK3514" s="19"/>
      <c r="AL3514" s="35">
        <v>44784.041666666664</v>
      </c>
      <c r="AM3514" s="16"/>
    </row>
    <row r="3515" spans="1:39" ht="49.5" hidden="1" x14ac:dyDescent="0.25">
      <c r="A3515" s="25" t="s">
        <v>571</v>
      </c>
      <c r="B3515" s="25" t="s">
        <v>1136</v>
      </c>
      <c r="C3515" s="39">
        <v>641915</v>
      </c>
      <c r="D3515" s="25" t="s">
        <v>5096</v>
      </c>
      <c r="E3515" s="25" t="s">
        <v>53</v>
      </c>
      <c r="F3515" s="25" t="s">
        <v>54</v>
      </c>
      <c r="G3515" s="25" t="s">
        <v>90</v>
      </c>
      <c r="H3515" s="25" t="s">
        <v>56</v>
      </c>
      <c r="I3515" s="25" t="s">
        <v>56</v>
      </c>
      <c r="J3515" s="25" t="s">
        <v>576</v>
      </c>
      <c r="K3515" s="25" t="s">
        <v>58</v>
      </c>
      <c r="L3515" s="25" t="s">
        <v>611</v>
      </c>
      <c r="M3515" s="25" t="s">
        <v>639</v>
      </c>
      <c r="N3515" s="26">
        <v>112563.75</v>
      </c>
      <c r="O3515" s="26">
        <v>147405.04999999999</v>
      </c>
      <c r="P3515" s="27">
        <v>34841.299999999988</v>
      </c>
      <c r="Q3515" s="28">
        <v>0.30952504691785754</v>
      </c>
      <c r="R3515" s="29">
        <v>39162.620000000003</v>
      </c>
      <c r="S3515" s="29">
        <v>62913.07</v>
      </c>
      <c r="T3515" s="30">
        <v>23750.449999999997</v>
      </c>
      <c r="U3515" s="31">
        <v>0.60645712671930518</v>
      </c>
      <c r="V3515" s="26">
        <v>16726.93</v>
      </c>
      <c r="W3515" s="26">
        <v>17000.57</v>
      </c>
      <c r="X3515" s="27">
        <v>273.63999999999942</v>
      </c>
      <c r="Y3515" s="28">
        <v>1.6359248230249031E-2</v>
      </c>
      <c r="Z3515" s="29">
        <v>9432.2000000000007</v>
      </c>
      <c r="AA3515" s="29">
        <v>19417</v>
      </c>
      <c r="AB3515" s="30">
        <v>9984.7999999999993</v>
      </c>
      <c r="AC3515" s="32">
        <v>1.0585865439664128</v>
      </c>
      <c r="AD3515" s="26">
        <v>47242</v>
      </c>
      <c r="AE3515" s="26">
        <v>48074.41</v>
      </c>
      <c r="AF3515" s="27">
        <v>832.41000000000349</v>
      </c>
      <c r="AG3515" s="33">
        <v>1.7620126158926452E-2</v>
      </c>
      <c r="AH3515" s="34">
        <v>689.18</v>
      </c>
      <c r="AI3515" s="34">
        <v>751</v>
      </c>
      <c r="AJ3515" s="34">
        <v>61.82000000000005</v>
      </c>
      <c r="AK3515" s="32">
        <v>8.9700803853855385E-2</v>
      </c>
      <c r="AL3515" s="35">
        <v>44784.041666666664</v>
      </c>
      <c r="AM3515" s="16"/>
    </row>
    <row r="3516" spans="1:39" ht="57.75" hidden="1" x14ac:dyDescent="0.25">
      <c r="A3516" s="25" t="s">
        <v>571</v>
      </c>
      <c r="B3516" s="25" t="s">
        <v>1136</v>
      </c>
      <c r="C3516" s="39">
        <v>641916</v>
      </c>
      <c r="D3516" s="25" t="s">
        <v>3548</v>
      </c>
      <c r="E3516" s="25" t="s">
        <v>53</v>
      </c>
      <c r="F3516" s="25" t="s">
        <v>54</v>
      </c>
      <c r="G3516" s="25" t="s">
        <v>74</v>
      </c>
      <c r="H3516" s="25" t="s">
        <v>56</v>
      </c>
      <c r="I3516" s="25" t="s">
        <v>56</v>
      </c>
      <c r="J3516" s="25" t="s">
        <v>576</v>
      </c>
      <c r="K3516" s="25" t="s">
        <v>58</v>
      </c>
      <c r="L3516" s="25" t="s">
        <v>611</v>
      </c>
      <c r="M3516" s="25" t="s">
        <v>605</v>
      </c>
      <c r="N3516" s="26">
        <v>98257.52</v>
      </c>
      <c r="O3516" s="26">
        <v>92806</v>
      </c>
      <c r="P3516" s="27">
        <v>-5451.5200000000041</v>
      </c>
      <c r="Q3516" s="28">
        <v>-5.5481962093079533E-2</v>
      </c>
      <c r="R3516" s="29">
        <v>38834.980000000003</v>
      </c>
      <c r="S3516" s="29">
        <v>45491.17</v>
      </c>
      <c r="T3516" s="30">
        <v>6656.1899999999951</v>
      </c>
      <c r="U3516" s="31">
        <v>0.17139676652337646</v>
      </c>
      <c r="V3516" s="26">
        <v>15131.34</v>
      </c>
      <c r="W3516" s="26">
        <v>16924.47</v>
      </c>
      <c r="X3516" s="27">
        <v>1793.130000000001</v>
      </c>
      <c r="Y3516" s="28">
        <v>0.11850437568648917</v>
      </c>
      <c r="Z3516" s="29">
        <v>5624.2</v>
      </c>
      <c r="AA3516" s="29">
        <v>10796</v>
      </c>
      <c r="AB3516" s="30">
        <v>5171.8</v>
      </c>
      <c r="AC3516" s="32">
        <v>0.91956189324703963</v>
      </c>
      <c r="AD3516" s="26">
        <v>38667</v>
      </c>
      <c r="AE3516" s="26">
        <v>19594.36</v>
      </c>
      <c r="AF3516" s="27">
        <v>-19072.64</v>
      </c>
      <c r="AG3516" s="33">
        <v>-0.49325367884759613</v>
      </c>
      <c r="AH3516" s="34">
        <v>449.55</v>
      </c>
      <c r="AI3516" s="34">
        <v>578</v>
      </c>
      <c r="AJ3516" s="34">
        <v>128.44999999999999</v>
      </c>
      <c r="AK3516" s="32">
        <v>0.28573017461906347</v>
      </c>
      <c r="AL3516" s="35">
        <v>44592.041666666664</v>
      </c>
      <c r="AM3516" s="16"/>
    </row>
    <row r="3517" spans="1:39" ht="41.25" hidden="1" x14ac:dyDescent="0.25">
      <c r="A3517" s="25" t="s">
        <v>571</v>
      </c>
      <c r="B3517" s="25" t="s">
        <v>1136</v>
      </c>
      <c r="C3517" s="39">
        <v>641917</v>
      </c>
      <c r="D3517" s="25" t="s">
        <v>4926</v>
      </c>
      <c r="E3517" s="25" t="s">
        <v>53</v>
      </c>
      <c r="F3517" s="25" t="s">
        <v>248</v>
      </c>
      <c r="G3517" s="17"/>
      <c r="H3517" s="17"/>
      <c r="I3517" s="17"/>
      <c r="J3517" s="25" t="s">
        <v>576</v>
      </c>
      <c r="K3517" s="25" t="s">
        <v>58</v>
      </c>
      <c r="L3517" s="25" t="s">
        <v>611</v>
      </c>
      <c r="M3517" s="25" t="s">
        <v>578</v>
      </c>
      <c r="N3517" s="26">
        <v>229290.34</v>
      </c>
      <c r="O3517" s="26">
        <v>206293.82</v>
      </c>
      <c r="P3517" s="27">
        <v>-22996.51999999999</v>
      </c>
      <c r="Q3517" s="28">
        <v>-0.10029432552631737</v>
      </c>
      <c r="R3517" s="29">
        <v>44535.57</v>
      </c>
      <c r="S3517" s="29">
        <v>20410.89</v>
      </c>
      <c r="T3517" s="30">
        <v>-24124.68</v>
      </c>
      <c r="U3517" s="31">
        <v>-0.54169464991690908</v>
      </c>
      <c r="V3517" s="26">
        <v>99260.77</v>
      </c>
      <c r="W3517" s="26">
        <v>89142.46</v>
      </c>
      <c r="X3517" s="27">
        <v>-10118.309999999998</v>
      </c>
      <c r="Y3517" s="28">
        <v>-0.10193664627022335</v>
      </c>
      <c r="Z3517" s="29">
        <v>6963</v>
      </c>
      <c r="AA3517" s="29">
        <v>1110.82</v>
      </c>
      <c r="AB3517" s="30">
        <v>-5852.18</v>
      </c>
      <c r="AC3517" s="32">
        <v>-0.84046818899899478</v>
      </c>
      <c r="AD3517" s="26">
        <v>78531</v>
      </c>
      <c r="AE3517" s="26">
        <v>95629.65</v>
      </c>
      <c r="AF3517" s="27">
        <v>17098.649999999994</v>
      </c>
      <c r="AG3517" s="33">
        <v>0.21773121442487672</v>
      </c>
      <c r="AH3517" s="34">
        <v>324.14999999999998</v>
      </c>
      <c r="AI3517" s="34">
        <v>35</v>
      </c>
      <c r="AJ3517" s="34">
        <v>-289.14999999999998</v>
      </c>
      <c r="AK3517" s="32">
        <v>-0.89202529693043342</v>
      </c>
      <c r="AL3517" s="35">
        <v>44734.041666666664</v>
      </c>
      <c r="AM3517" s="16"/>
    </row>
    <row r="3518" spans="1:39" ht="41.25" hidden="1" x14ac:dyDescent="0.25">
      <c r="A3518" s="25" t="s">
        <v>571</v>
      </c>
      <c r="B3518" s="25" t="s">
        <v>1136</v>
      </c>
      <c r="C3518" s="39">
        <v>641918</v>
      </c>
      <c r="D3518" s="25" t="s">
        <v>4925</v>
      </c>
      <c r="E3518" s="25" t="s">
        <v>53</v>
      </c>
      <c r="F3518" s="25" t="s">
        <v>54</v>
      </c>
      <c r="G3518" s="25" t="s">
        <v>79</v>
      </c>
      <c r="H3518" s="25" t="s">
        <v>56</v>
      </c>
      <c r="I3518" s="25" t="s">
        <v>56</v>
      </c>
      <c r="J3518" s="25" t="s">
        <v>576</v>
      </c>
      <c r="K3518" s="25" t="s">
        <v>58</v>
      </c>
      <c r="L3518" s="25" t="s">
        <v>611</v>
      </c>
      <c r="M3518" s="25" t="s">
        <v>582</v>
      </c>
      <c r="N3518" s="26">
        <v>75680.399999999994</v>
      </c>
      <c r="O3518" s="26">
        <v>75671.710000000006</v>
      </c>
      <c r="P3518" s="27">
        <v>-8.6899999999877764</v>
      </c>
      <c r="Q3518" s="28">
        <v>-1.1482497449785911E-4</v>
      </c>
      <c r="R3518" s="29">
        <v>20987.17</v>
      </c>
      <c r="S3518" s="29">
        <v>8743.8799999999992</v>
      </c>
      <c r="T3518" s="30">
        <v>-12243.289999999999</v>
      </c>
      <c r="U3518" s="31">
        <v>-0.58337022094927515</v>
      </c>
      <c r="V3518" s="26">
        <v>51722.83</v>
      </c>
      <c r="W3518" s="26">
        <v>50813.18</v>
      </c>
      <c r="X3518" s="27">
        <v>-909.65000000000146</v>
      </c>
      <c r="Y3518" s="28">
        <v>-1.7587011383561214E-2</v>
      </c>
      <c r="Z3518" s="29">
        <v>2970.4</v>
      </c>
      <c r="AA3518" s="29">
        <v>970</v>
      </c>
      <c r="AB3518" s="30">
        <v>-2000.4</v>
      </c>
      <c r="AC3518" s="32">
        <v>-0.67344465391866415</v>
      </c>
      <c r="AD3518" s="26">
        <v>0</v>
      </c>
      <c r="AE3518" s="26">
        <v>15144.65</v>
      </c>
      <c r="AF3518" s="27">
        <v>15144.65</v>
      </c>
      <c r="AG3518" s="18"/>
      <c r="AH3518" s="34">
        <v>120.86000000000001</v>
      </c>
      <c r="AI3518" s="34">
        <v>46</v>
      </c>
      <c r="AJ3518" s="34">
        <v>-74.860000000000014</v>
      </c>
      <c r="AK3518" s="32">
        <v>-0.61939434055932485</v>
      </c>
      <c r="AL3518" s="35">
        <v>44725.041666666664</v>
      </c>
      <c r="AM3518" s="16"/>
    </row>
    <row r="3519" spans="1:39" ht="66" hidden="1" x14ac:dyDescent="0.25">
      <c r="A3519" s="25" t="s">
        <v>571</v>
      </c>
      <c r="B3519" s="25" t="s">
        <v>51</v>
      </c>
      <c r="C3519" s="39">
        <v>641926</v>
      </c>
      <c r="D3519" s="25" t="s">
        <v>803</v>
      </c>
      <c r="E3519" s="25" t="s">
        <v>53</v>
      </c>
      <c r="F3519" s="25" t="s">
        <v>54</v>
      </c>
      <c r="G3519" s="25" t="s">
        <v>75</v>
      </c>
      <c r="H3519" s="25" t="s">
        <v>56</v>
      </c>
      <c r="I3519" s="25" t="s">
        <v>56</v>
      </c>
      <c r="J3519" s="25" t="s">
        <v>181</v>
      </c>
      <c r="K3519" s="25" t="s">
        <v>65</v>
      </c>
      <c r="L3519" s="25" t="s">
        <v>145</v>
      </c>
      <c r="M3519" s="25" t="s">
        <v>675</v>
      </c>
      <c r="N3519" s="26">
        <v>19760.61</v>
      </c>
      <c r="O3519" s="26">
        <v>15615.16</v>
      </c>
      <c r="P3519" s="27">
        <v>-4145.4500000000007</v>
      </c>
      <c r="Q3519" s="28">
        <v>-0.20978350364690163</v>
      </c>
      <c r="R3519" s="29">
        <v>11387.34</v>
      </c>
      <c r="S3519" s="29">
        <v>8422.9</v>
      </c>
      <c r="T3519" s="30">
        <v>-2964.4400000000005</v>
      </c>
      <c r="U3519" s="31">
        <v>-0.26032769724975285</v>
      </c>
      <c r="V3519" s="26">
        <v>2023.59</v>
      </c>
      <c r="W3519" s="26">
        <v>2226.62</v>
      </c>
      <c r="X3519" s="27">
        <v>203.02999999999997</v>
      </c>
      <c r="Y3519" s="28">
        <v>0.10033158890882045</v>
      </c>
      <c r="Z3519" s="29">
        <v>2149.6799999999998</v>
      </c>
      <c r="AA3519" s="29">
        <v>1639.5</v>
      </c>
      <c r="AB3519" s="30">
        <v>-510.17999999999984</v>
      </c>
      <c r="AC3519" s="32">
        <v>-0.23732834654460194</v>
      </c>
      <c r="AD3519" s="26">
        <v>4200</v>
      </c>
      <c r="AE3519" s="26">
        <v>3326.14</v>
      </c>
      <c r="AF3519" s="27">
        <v>-873.86000000000013</v>
      </c>
      <c r="AG3519" s="33">
        <v>-0.20806190476190478</v>
      </c>
      <c r="AH3519" s="34">
        <v>65.25</v>
      </c>
      <c r="AI3519" s="34">
        <v>48</v>
      </c>
      <c r="AJ3519" s="34">
        <v>-17.25</v>
      </c>
      <c r="AK3519" s="32">
        <v>-0.26436781609195403</v>
      </c>
      <c r="AL3519" s="35">
        <v>44502.041666666664</v>
      </c>
      <c r="AM3519" s="16"/>
    </row>
    <row r="3520" spans="1:39" ht="41.25" hidden="1" x14ac:dyDescent="0.25">
      <c r="A3520" s="25" t="s">
        <v>571</v>
      </c>
      <c r="B3520" s="25" t="s">
        <v>1136</v>
      </c>
      <c r="C3520" s="39">
        <v>641934</v>
      </c>
      <c r="D3520" s="25" t="s">
        <v>5595</v>
      </c>
      <c r="E3520" s="25" t="s">
        <v>53</v>
      </c>
      <c r="F3520" s="25" t="s">
        <v>54</v>
      </c>
      <c r="G3520" s="25" t="s">
        <v>79</v>
      </c>
      <c r="H3520" s="25" t="s">
        <v>56</v>
      </c>
      <c r="I3520" s="25" t="s">
        <v>56</v>
      </c>
      <c r="J3520" s="25" t="s">
        <v>576</v>
      </c>
      <c r="K3520" s="25" t="s">
        <v>58</v>
      </c>
      <c r="L3520" s="25" t="s">
        <v>5049</v>
      </c>
      <c r="M3520" s="25" t="s">
        <v>582</v>
      </c>
      <c r="N3520" s="26">
        <v>221918.76</v>
      </c>
      <c r="O3520" s="26">
        <v>227754.61</v>
      </c>
      <c r="P3520" s="27">
        <v>5835.8499999999767</v>
      </c>
      <c r="Q3520" s="28">
        <v>2.6297235979508792E-2</v>
      </c>
      <c r="R3520" s="29">
        <v>42892.15</v>
      </c>
      <c r="S3520" s="29">
        <v>47938.33</v>
      </c>
      <c r="T3520" s="30">
        <v>5046.18</v>
      </c>
      <c r="U3520" s="31">
        <v>0.11764810110941047</v>
      </c>
      <c r="V3520" s="26">
        <v>86806.41</v>
      </c>
      <c r="W3520" s="26">
        <v>81922.92</v>
      </c>
      <c r="X3520" s="27">
        <v>-4883.4900000000052</v>
      </c>
      <c r="Y3520" s="28">
        <v>-5.6257251048626535E-2</v>
      </c>
      <c r="Z3520" s="29">
        <v>6090.2</v>
      </c>
      <c r="AA3520" s="29">
        <v>1144.0899999999999</v>
      </c>
      <c r="AB3520" s="30">
        <v>-4946.1099999999997</v>
      </c>
      <c r="AC3520" s="32">
        <v>-0.81214245837575116</v>
      </c>
      <c r="AD3520" s="26">
        <v>86130</v>
      </c>
      <c r="AE3520" s="26">
        <v>96749.27</v>
      </c>
      <c r="AF3520" s="27">
        <v>10619.270000000004</v>
      </c>
      <c r="AG3520" s="33">
        <v>0.12329350981075124</v>
      </c>
      <c r="AH3520" s="34">
        <v>284.52999999999997</v>
      </c>
      <c r="AI3520" s="34">
        <v>309.5</v>
      </c>
      <c r="AJ3520" s="34">
        <v>24.970000000000027</v>
      </c>
      <c r="AK3520" s="32">
        <v>8.7758760060450677E-2</v>
      </c>
      <c r="AL3520" s="35">
        <v>44897.041666666664</v>
      </c>
      <c r="AM3520" s="16"/>
    </row>
    <row r="3521" spans="1:39" ht="41.25" hidden="1" x14ac:dyDescent="0.25">
      <c r="A3521" s="25" t="s">
        <v>571</v>
      </c>
      <c r="B3521" s="25" t="s">
        <v>1136</v>
      </c>
      <c r="C3521" s="39">
        <v>641936</v>
      </c>
      <c r="D3521" s="25" t="s">
        <v>5185</v>
      </c>
      <c r="E3521" s="25" t="s">
        <v>53</v>
      </c>
      <c r="F3521" s="25" t="s">
        <v>54</v>
      </c>
      <c r="G3521" s="25" t="s">
        <v>75</v>
      </c>
      <c r="H3521" s="25" t="s">
        <v>74</v>
      </c>
      <c r="I3521" s="25" t="s">
        <v>56</v>
      </c>
      <c r="J3521" s="25" t="s">
        <v>576</v>
      </c>
      <c r="K3521" s="25" t="s">
        <v>58</v>
      </c>
      <c r="L3521" s="25" t="s">
        <v>5049</v>
      </c>
      <c r="M3521" s="25" t="s">
        <v>582</v>
      </c>
      <c r="N3521" s="26">
        <v>317479.81</v>
      </c>
      <c r="O3521" s="26">
        <v>237101.78</v>
      </c>
      <c r="P3521" s="27">
        <v>-80378.03</v>
      </c>
      <c r="Q3521" s="28">
        <v>-0.25317524915993872</v>
      </c>
      <c r="R3521" s="29">
        <v>65498.41</v>
      </c>
      <c r="S3521" s="29">
        <v>19682.72</v>
      </c>
      <c r="T3521" s="30">
        <v>-45815.69</v>
      </c>
      <c r="U3521" s="31">
        <v>-0.69949316326915412</v>
      </c>
      <c r="V3521" s="26">
        <v>120998.47</v>
      </c>
      <c r="W3521" s="26">
        <v>114801.3</v>
      </c>
      <c r="X3521" s="27">
        <v>-6197.1699999999983</v>
      </c>
      <c r="Y3521" s="28">
        <v>-5.1216928610750188E-2</v>
      </c>
      <c r="Z3521" s="29">
        <v>9381.93</v>
      </c>
      <c r="AA3521" s="29">
        <v>38</v>
      </c>
      <c r="AB3521" s="30">
        <v>-9343.93</v>
      </c>
      <c r="AC3521" s="32">
        <v>-0.99594966067749391</v>
      </c>
      <c r="AD3521" s="26">
        <v>121601</v>
      </c>
      <c r="AE3521" s="26">
        <v>102579.76</v>
      </c>
      <c r="AF3521" s="27">
        <v>-19021.240000000005</v>
      </c>
      <c r="AG3521" s="33">
        <v>-0.15642338467611291</v>
      </c>
      <c r="AH3521" s="34">
        <v>373.77</v>
      </c>
      <c r="AI3521" s="34">
        <v>4</v>
      </c>
      <c r="AJ3521" s="34">
        <v>-369.77</v>
      </c>
      <c r="AK3521" s="32">
        <v>-0.98929823153276075</v>
      </c>
      <c r="AL3521" s="35">
        <v>44791.041666666664</v>
      </c>
      <c r="AM3521" s="16"/>
    </row>
    <row r="3522" spans="1:39" ht="82.5" hidden="1" x14ac:dyDescent="0.25">
      <c r="A3522" s="25" t="s">
        <v>571</v>
      </c>
      <c r="B3522" s="25" t="s">
        <v>1136</v>
      </c>
      <c r="C3522" s="39">
        <v>641942</v>
      </c>
      <c r="D3522" s="25" t="s">
        <v>5118</v>
      </c>
      <c r="E3522" s="25" t="s">
        <v>62</v>
      </c>
      <c r="F3522" s="25" t="s">
        <v>54</v>
      </c>
      <c r="G3522" s="25" t="s">
        <v>75</v>
      </c>
      <c r="H3522" s="25" t="s">
        <v>74</v>
      </c>
      <c r="I3522" s="25" t="s">
        <v>56</v>
      </c>
      <c r="J3522" s="25" t="s">
        <v>57</v>
      </c>
      <c r="K3522" s="25" t="s">
        <v>58</v>
      </c>
      <c r="L3522" s="25" t="s">
        <v>59</v>
      </c>
      <c r="M3522" s="25" t="s">
        <v>4975</v>
      </c>
      <c r="N3522" s="26">
        <v>241744.98</v>
      </c>
      <c r="O3522" s="26">
        <v>216192.05</v>
      </c>
      <c r="P3522" s="27">
        <v>-25552.930000000022</v>
      </c>
      <c r="Q3522" s="28">
        <v>-0.10570200878628389</v>
      </c>
      <c r="R3522" s="29">
        <v>83130.92</v>
      </c>
      <c r="S3522" s="29">
        <v>64170.36</v>
      </c>
      <c r="T3522" s="30">
        <v>-18960.559999999998</v>
      </c>
      <c r="U3522" s="31">
        <v>-0.22808071894308396</v>
      </c>
      <c r="V3522" s="26">
        <v>102850.93</v>
      </c>
      <c r="W3522" s="26">
        <v>106797.07</v>
      </c>
      <c r="X3522" s="27">
        <v>3946.140000000014</v>
      </c>
      <c r="Y3522" s="28">
        <v>3.8367567507654174E-2</v>
      </c>
      <c r="Z3522" s="29">
        <v>23263.13</v>
      </c>
      <c r="AA3522" s="29">
        <v>21945.13</v>
      </c>
      <c r="AB3522" s="30">
        <v>-1318</v>
      </c>
      <c r="AC3522" s="32">
        <v>-5.6656176533424349E-2</v>
      </c>
      <c r="AD3522" s="26">
        <v>32500</v>
      </c>
      <c r="AE3522" s="26">
        <v>23279.49</v>
      </c>
      <c r="AF3522" s="27">
        <v>-9220.5099999999984</v>
      </c>
      <c r="AG3522" s="33">
        <v>-0.28370799999999996</v>
      </c>
      <c r="AH3522" s="34">
        <v>633.17999999999995</v>
      </c>
      <c r="AI3522" s="34">
        <v>573</v>
      </c>
      <c r="AJ3522" s="34">
        <v>-60.17999999999995</v>
      </c>
      <c r="AK3522" s="32">
        <v>-9.5044063299535603E-2</v>
      </c>
      <c r="AL3522" s="35">
        <v>44788.041666666664</v>
      </c>
      <c r="AM3522" s="16"/>
    </row>
    <row r="3523" spans="1:39" ht="41.25" hidden="1" x14ac:dyDescent="0.25">
      <c r="A3523" s="25" t="s">
        <v>571</v>
      </c>
      <c r="B3523" s="25" t="s">
        <v>51</v>
      </c>
      <c r="C3523" s="39">
        <v>641946</v>
      </c>
      <c r="D3523" s="25" t="s">
        <v>804</v>
      </c>
      <c r="E3523" s="25" t="s">
        <v>53</v>
      </c>
      <c r="F3523" s="25" t="s">
        <v>54</v>
      </c>
      <c r="G3523" s="25" t="s">
        <v>75</v>
      </c>
      <c r="H3523" s="25" t="s">
        <v>56</v>
      </c>
      <c r="I3523" s="25" t="s">
        <v>56</v>
      </c>
      <c r="J3523" s="25" t="s">
        <v>586</v>
      </c>
      <c r="K3523" s="25" t="s">
        <v>65</v>
      </c>
      <c r="L3523" s="25" t="s">
        <v>617</v>
      </c>
      <c r="M3523" s="25" t="s">
        <v>582</v>
      </c>
      <c r="N3523" s="26">
        <v>58224.1</v>
      </c>
      <c r="O3523" s="26">
        <v>49735.18</v>
      </c>
      <c r="P3523" s="27">
        <v>-8488.9199999999983</v>
      </c>
      <c r="Q3523" s="28">
        <v>-0.1457973588256409</v>
      </c>
      <c r="R3523" s="29">
        <v>25851.43</v>
      </c>
      <c r="S3523" s="29">
        <v>17231.3</v>
      </c>
      <c r="T3523" s="30">
        <v>-8620.130000000001</v>
      </c>
      <c r="U3523" s="31">
        <v>-0.33344886530454992</v>
      </c>
      <c r="V3523" s="26">
        <v>18227.099999999999</v>
      </c>
      <c r="W3523" s="26">
        <v>18987.64</v>
      </c>
      <c r="X3523" s="27">
        <v>760.54000000000087</v>
      </c>
      <c r="Y3523" s="28">
        <v>4.172578194007829E-2</v>
      </c>
      <c r="Z3523" s="29">
        <v>2296.5700000000002</v>
      </c>
      <c r="AA3523" s="29">
        <v>2011</v>
      </c>
      <c r="AB3523" s="30">
        <v>-285.57000000000016</v>
      </c>
      <c r="AC3523" s="32">
        <v>-0.12434630775460802</v>
      </c>
      <c r="AD3523" s="26">
        <v>11849</v>
      </c>
      <c r="AE3523" s="26">
        <v>11505.24</v>
      </c>
      <c r="AF3523" s="27">
        <v>-343.76000000000022</v>
      </c>
      <c r="AG3523" s="33">
        <v>-2.9011730947759322E-2</v>
      </c>
      <c r="AH3523" s="34">
        <v>154.88</v>
      </c>
      <c r="AI3523" s="34">
        <v>137.5</v>
      </c>
      <c r="AJ3523" s="34">
        <v>-17.379999999999995</v>
      </c>
      <c r="AK3523" s="32">
        <v>-0.11221590909090906</v>
      </c>
      <c r="AL3523" s="35">
        <v>44538.041666666664</v>
      </c>
      <c r="AM3523" s="16"/>
    </row>
    <row r="3524" spans="1:39" ht="33" hidden="1" x14ac:dyDescent="0.25">
      <c r="A3524" s="25" t="s">
        <v>571</v>
      </c>
      <c r="B3524" s="25" t="s">
        <v>51</v>
      </c>
      <c r="C3524" s="39">
        <v>641989</v>
      </c>
      <c r="D3524" s="25" t="s">
        <v>5046</v>
      </c>
      <c r="E3524" s="25" t="s">
        <v>53</v>
      </c>
      <c r="F3524" s="25" t="s">
        <v>63</v>
      </c>
      <c r="G3524" s="25" t="s">
        <v>56</v>
      </c>
      <c r="H3524" s="17"/>
      <c r="I3524" s="17"/>
      <c r="J3524" s="25" t="s">
        <v>145</v>
      </c>
      <c r="K3524" s="25" t="s">
        <v>65</v>
      </c>
      <c r="L3524" s="25" t="s">
        <v>146</v>
      </c>
      <c r="M3524" s="25" t="s">
        <v>177</v>
      </c>
      <c r="N3524" s="26">
        <v>0</v>
      </c>
      <c r="O3524" s="26">
        <v>0</v>
      </c>
      <c r="P3524" s="27">
        <v>0</v>
      </c>
      <c r="Q3524" s="18"/>
      <c r="R3524" s="29">
        <v>0</v>
      </c>
      <c r="S3524" s="29">
        <v>0</v>
      </c>
      <c r="T3524" s="30">
        <v>0</v>
      </c>
      <c r="U3524" s="19"/>
      <c r="V3524" s="26">
        <v>0</v>
      </c>
      <c r="W3524" s="26">
        <v>0</v>
      </c>
      <c r="X3524" s="27">
        <v>0</v>
      </c>
      <c r="Y3524" s="18"/>
      <c r="Z3524" s="29">
        <v>0</v>
      </c>
      <c r="AA3524" s="29">
        <v>0</v>
      </c>
      <c r="AB3524" s="30">
        <v>0</v>
      </c>
      <c r="AC3524" s="19"/>
      <c r="AD3524" s="26">
        <v>0</v>
      </c>
      <c r="AE3524" s="26">
        <v>0</v>
      </c>
      <c r="AF3524" s="27">
        <v>0</v>
      </c>
      <c r="AG3524" s="18"/>
      <c r="AH3524" s="34">
        <v>0</v>
      </c>
      <c r="AI3524" s="34">
        <v>0</v>
      </c>
      <c r="AJ3524" s="34">
        <v>0</v>
      </c>
      <c r="AK3524" s="19"/>
      <c r="AL3524" s="35">
        <v>44834.041666666664</v>
      </c>
      <c r="AM3524" s="16"/>
    </row>
    <row r="3525" spans="1:39" ht="49.5" hidden="1" x14ac:dyDescent="0.25">
      <c r="A3525" s="25" t="s">
        <v>571</v>
      </c>
      <c r="B3525" s="25" t="s">
        <v>1136</v>
      </c>
      <c r="C3525" s="39">
        <v>642140</v>
      </c>
      <c r="D3525" s="25" t="s">
        <v>5098</v>
      </c>
      <c r="E3525" s="25" t="s">
        <v>53</v>
      </c>
      <c r="F3525" s="25" t="s">
        <v>54</v>
      </c>
      <c r="G3525" s="25" t="s">
        <v>79</v>
      </c>
      <c r="H3525" s="25" t="s">
        <v>56</v>
      </c>
      <c r="I3525" s="25" t="s">
        <v>56</v>
      </c>
      <c r="J3525" s="25" t="s">
        <v>576</v>
      </c>
      <c r="K3525" s="25" t="s">
        <v>58</v>
      </c>
      <c r="L3525" s="25" t="s">
        <v>611</v>
      </c>
      <c r="M3525" s="25" t="s">
        <v>639</v>
      </c>
      <c r="N3525" s="26">
        <v>64779.49</v>
      </c>
      <c r="O3525" s="26">
        <v>63819.94</v>
      </c>
      <c r="P3525" s="27">
        <v>-959.54999999999563</v>
      </c>
      <c r="Q3525" s="28">
        <v>-1.4812558728078835E-2</v>
      </c>
      <c r="R3525" s="29">
        <v>26973.4</v>
      </c>
      <c r="S3525" s="29">
        <v>27304.1</v>
      </c>
      <c r="T3525" s="30">
        <v>330.69999999999709</v>
      </c>
      <c r="U3525" s="31">
        <v>1.2260226741901172E-2</v>
      </c>
      <c r="V3525" s="26">
        <v>13433.79</v>
      </c>
      <c r="W3525" s="26">
        <v>10844.81</v>
      </c>
      <c r="X3525" s="27">
        <v>-2588.9800000000014</v>
      </c>
      <c r="Y3525" s="28">
        <v>-0.19272148812807116</v>
      </c>
      <c r="Z3525" s="29">
        <v>5561.3</v>
      </c>
      <c r="AA3525" s="29">
        <v>9695</v>
      </c>
      <c r="AB3525" s="30">
        <v>4133.7</v>
      </c>
      <c r="AC3525" s="32">
        <v>0.74329743045690755</v>
      </c>
      <c r="AD3525" s="26">
        <v>18811</v>
      </c>
      <c r="AE3525" s="26">
        <v>15976.03</v>
      </c>
      <c r="AF3525" s="27">
        <v>-2834.9699999999993</v>
      </c>
      <c r="AG3525" s="33">
        <v>-0.15070809632661736</v>
      </c>
      <c r="AH3525" s="34">
        <v>299.67</v>
      </c>
      <c r="AI3525" s="34">
        <v>310</v>
      </c>
      <c r="AJ3525" s="34">
        <v>10.329999999999984</v>
      </c>
      <c r="AK3525" s="32">
        <v>3.4471251710214514E-2</v>
      </c>
      <c r="AL3525" s="35">
        <v>44784.041666666664</v>
      </c>
      <c r="AM3525" s="16"/>
    </row>
    <row r="3526" spans="1:39" ht="49.5" hidden="1" x14ac:dyDescent="0.25">
      <c r="A3526" s="25" t="s">
        <v>571</v>
      </c>
      <c r="B3526" s="25" t="s">
        <v>1136</v>
      </c>
      <c r="C3526" s="39">
        <v>642186</v>
      </c>
      <c r="D3526" s="25" t="s">
        <v>5596</v>
      </c>
      <c r="E3526" s="25" t="s">
        <v>53</v>
      </c>
      <c r="F3526" s="25" t="s">
        <v>63</v>
      </c>
      <c r="G3526" s="25" t="s">
        <v>56</v>
      </c>
      <c r="H3526" s="17"/>
      <c r="I3526" s="17"/>
      <c r="J3526" s="25" t="s">
        <v>1881</v>
      </c>
      <c r="K3526" s="25" t="s">
        <v>65</v>
      </c>
      <c r="L3526" s="25" t="s">
        <v>587</v>
      </c>
      <c r="M3526" s="25" t="s">
        <v>177</v>
      </c>
      <c r="N3526" s="26">
        <v>0</v>
      </c>
      <c r="O3526" s="26">
        <v>2654.06</v>
      </c>
      <c r="P3526" s="27">
        <v>2654.06</v>
      </c>
      <c r="Q3526" s="18"/>
      <c r="R3526" s="29">
        <v>0</v>
      </c>
      <c r="S3526" s="29">
        <v>2654.06</v>
      </c>
      <c r="T3526" s="30">
        <v>2654.06</v>
      </c>
      <c r="U3526" s="19"/>
      <c r="V3526" s="26">
        <v>0</v>
      </c>
      <c r="W3526" s="26">
        <v>0</v>
      </c>
      <c r="X3526" s="27">
        <v>0</v>
      </c>
      <c r="Y3526" s="18"/>
      <c r="Z3526" s="29">
        <v>0</v>
      </c>
      <c r="AA3526" s="29">
        <v>0</v>
      </c>
      <c r="AB3526" s="30">
        <v>0</v>
      </c>
      <c r="AC3526" s="19"/>
      <c r="AD3526" s="26">
        <v>0</v>
      </c>
      <c r="AE3526" s="26">
        <v>0</v>
      </c>
      <c r="AF3526" s="27">
        <v>0</v>
      </c>
      <c r="AG3526" s="18"/>
      <c r="AH3526" s="34">
        <v>0</v>
      </c>
      <c r="AI3526" s="34">
        <v>0</v>
      </c>
      <c r="AJ3526" s="34">
        <v>0</v>
      </c>
      <c r="AK3526" s="19"/>
      <c r="AL3526" s="35">
        <v>44318</v>
      </c>
      <c r="AM3526" s="16"/>
    </row>
    <row r="3527" spans="1:39" ht="66" hidden="1" x14ac:dyDescent="0.25">
      <c r="A3527" s="25" t="s">
        <v>571</v>
      </c>
      <c r="B3527" s="25" t="s">
        <v>1136</v>
      </c>
      <c r="C3527" s="39">
        <v>642198</v>
      </c>
      <c r="D3527" s="25" t="s">
        <v>3555</v>
      </c>
      <c r="E3527" s="25" t="s">
        <v>171</v>
      </c>
      <c r="F3527" s="25" t="s">
        <v>54</v>
      </c>
      <c r="G3527" s="25" t="s">
        <v>2060</v>
      </c>
      <c r="H3527" s="25" t="s">
        <v>56</v>
      </c>
      <c r="I3527" s="25" t="s">
        <v>56</v>
      </c>
      <c r="J3527" s="25" t="s">
        <v>145</v>
      </c>
      <c r="K3527" s="25" t="s">
        <v>65</v>
      </c>
      <c r="L3527" s="25" t="s">
        <v>709</v>
      </c>
      <c r="M3527" s="25" t="s">
        <v>639</v>
      </c>
      <c r="N3527" s="26">
        <v>153995.66</v>
      </c>
      <c r="O3527" s="26">
        <v>398153.5</v>
      </c>
      <c r="P3527" s="27">
        <v>244157.84</v>
      </c>
      <c r="Q3527" s="28">
        <v>1.5854852013361935</v>
      </c>
      <c r="R3527" s="29">
        <v>29080.23</v>
      </c>
      <c r="S3527" s="29">
        <v>152234.35</v>
      </c>
      <c r="T3527" s="30">
        <v>123154.12000000001</v>
      </c>
      <c r="U3527" s="31">
        <v>4.234977508774862</v>
      </c>
      <c r="V3527" s="26">
        <v>63232.41</v>
      </c>
      <c r="W3527" s="26">
        <v>108897.69</v>
      </c>
      <c r="X3527" s="27">
        <v>45665.279999999999</v>
      </c>
      <c r="Y3527" s="28">
        <v>0.72218155215023427</v>
      </c>
      <c r="Z3527" s="29">
        <v>10095.74</v>
      </c>
      <c r="AA3527" s="29">
        <v>41018</v>
      </c>
      <c r="AB3527" s="30">
        <v>30922.260000000002</v>
      </c>
      <c r="AC3527" s="32">
        <v>3.062901778373849</v>
      </c>
      <c r="AD3527" s="26">
        <v>51587.28</v>
      </c>
      <c r="AE3527" s="26">
        <v>96003.46</v>
      </c>
      <c r="AF3527" s="27">
        <v>44416.180000000008</v>
      </c>
      <c r="AG3527" s="33">
        <v>0.86099092644543396</v>
      </c>
      <c r="AH3527" s="34">
        <v>264.62</v>
      </c>
      <c r="AI3527" s="34">
        <v>1469.5</v>
      </c>
      <c r="AJ3527" s="34">
        <v>1204.8800000000001</v>
      </c>
      <c r="AK3527" s="32">
        <v>4.553246164311088</v>
      </c>
      <c r="AL3527" s="35">
        <v>44318</v>
      </c>
      <c r="AM3527" s="16"/>
    </row>
    <row r="3528" spans="1:39" ht="41.25" hidden="1" x14ac:dyDescent="0.25">
      <c r="A3528" s="25" t="s">
        <v>571</v>
      </c>
      <c r="B3528" s="25" t="s">
        <v>1136</v>
      </c>
      <c r="C3528" s="39">
        <v>642216</v>
      </c>
      <c r="D3528" s="25" t="s">
        <v>5558</v>
      </c>
      <c r="E3528" s="25" t="s">
        <v>53</v>
      </c>
      <c r="F3528" s="25" t="s">
        <v>248</v>
      </c>
      <c r="G3528" s="17"/>
      <c r="H3528" s="17"/>
      <c r="I3528" s="17"/>
      <c r="J3528" s="25" t="s">
        <v>576</v>
      </c>
      <c r="K3528" s="25" t="s">
        <v>58</v>
      </c>
      <c r="L3528" s="25" t="s">
        <v>611</v>
      </c>
      <c r="M3528" s="25" t="s">
        <v>578</v>
      </c>
      <c r="N3528" s="26">
        <v>219091.27</v>
      </c>
      <c r="O3528" s="26">
        <v>184792.25</v>
      </c>
      <c r="P3528" s="27">
        <v>-34299.01999999999</v>
      </c>
      <c r="Q3528" s="28">
        <v>-0.15655128568107707</v>
      </c>
      <c r="R3528" s="29">
        <v>44238.39</v>
      </c>
      <c r="S3528" s="29">
        <v>23723.53</v>
      </c>
      <c r="T3528" s="30">
        <v>-20514.86</v>
      </c>
      <c r="U3528" s="31">
        <v>-0.46373432667870601</v>
      </c>
      <c r="V3528" s="26">
        <v>73541.279999999999</v>
      </c>
      <c r="W3528" s="26">
        <v>73495.100000000006</v>
      </c>
      <c r="X3528" s="27">
        <v>-46.179999999993015</v>
      </c>
      <c r="Y3528" s="28">
        <v>-6.2794664438792767E-4</v>
      </c>
      <c r="Z3528" s="29">
        <v>6601.6</v>
      </c>
      <c r="AA3528" s="29">
        <v>2786.63</v>
      </c>
      <c r="AB3528" s="30">
        <v>-3814.9700000000003</v>
      </c>
      <c r="AC3528" s="32">
        <v>-0.57788566408143482</v>
      </c>
      <c r="AD3528" s="26">
        <v>94710</v>
      </c>
      <c r="AE3528" s="26">
        <v>84786.99</v>
      </c>
      <c r="AF3528" s="27">
        <v>-9923.0099999999948</v>
      </c>
      <c r="AG3528" s="33">
        <v>-0.10477256889452007</v>
      </c>
      <c r="AH3528" s="34">
        <v>309.33999999999997</v>
      </c>
      <c r="AI3528" s="34">
        <v>79</v>
      </c>
      <c r="AJ3528" s="34">
        <v>-230.33999999999997</v>
      </c>
      <c r="AK3528" s="32">
        <v>-0.74461757289713582</v>
      </c>
      <c r="AL3528" s="35">
        <v>44903.041666666664</v>
      </c>
      <c r="AM3528" s="16"/>
    </row>
    <row r="3529" spans="1:39" ht="41.25" hidden="1" x14ac:dyDescent="0.25">
      <c r="A3529" s="25" t="s">
        <v>571</v>
      </c>
      <c r="B3529" s="25" t="s">
        <v>1136</v>
      </c>
      <c r="C3529" s="39">
        <v>642217</v>
      </c>
      <c r="D3529" s="25" t="s">
        <v>3554</v>
      </c>
      <c r="E3529" s="25" t="s">
        <v>53</v>
      </c>
      <c r="F3529" s="25" t="s">
        <v>54</v>
      </c>
      <c r="G3529" s="25" t="s">
        <v>79</v>
      </c>
      <c r="H3529" s="25" t="s">
        <v>56</v>
      </c>
      <c r="I3529" s="25" t="s">
        <v>56</v>
      </c>
      <c r="J3529" s="25" t="s">
        <v>576</v>
      </c>
      <c r="K3529" s="25" t="s">
        <v>58</v>
      </c>
      <c r="L3529" s="25" t="s">
        <v>611</v>
      </c>
      <c r="M3529" s="25" t="s">
        <v>578</v>
      </c>
      <c r="N3529" s="26">
        <v>88589.77</v>
      </c>
      <c r="O3529" s="26">
        <v>92006.19</v>
      </c>
      <c r="P3529" s="27">
        <v>3416.4199999999983</v>
      </c>
      <c r="Q3529" s="28">
        <v>3.8564497909860225E-2</v>
      </c>
      <c r="R3529" s="29">
        <v>26490.73</v>
      </c>
      <c r="S3529" s="29">
        <v>21466.7</v>
      </c>
      <c r="T3529" s="30">
        <v>-5024.0299999999988</v>
      </c>
      <c r="U3529" s="31">
        <v>-0.18965238028548095</v>
      </c>
      <c r="V3529" s="26">
        <v>60339.040000000001</v>
      </c>
      <c r="W3529" s="26">
        <v>66703.990000000005</v>
      </c>
      <c r="X3529" s="27">
        <v>6364.9500000000044</v>
      </c>
      <c r="Y3529" s="28">
        <v>0.10548643133864914</v>
      </c>
      <c r="Z3529" s="29">
        <v>1760</v>
      </c>
      <c r="AA3529" s="29">
        <v>3835.5</v>
      </c>
      <c r="AB3529" s="30">
        <v>2075.5</v>
      </c>
      <c r="AC3529" s="32">
        <v>1.1792613636363636</v>
      </c>
      <c r="AD3529" s="26">
        <v>0</v>
      </c>
      <c r="AE3529" s="26">
        <v>0</v>
      </c>
      <c r="AF3529" s="27">
        <v>0</v>
      </c>
      <c r="AG3529" s="18"/>
      <c r="AH3529" s="34">
        <v>0</v>
      </c>
      <c r="AI3529" s="34">
        <v>187.5</v>
      </c>
      <c r="AJ3529" s="34">
        <v>187.5</v>
      </c>
      <c r="AK3529" s="19"/>
      <c r="AL3529" s="35">
        <v>44698.041666666664</v>
      </c>
      <c r="AM3529" s="16"/>
    </row>
    <row r="3530" spans="1:39" ht="33" hidden="1" x14ac:dyDescent="0.25">
      <c r="A3530" s="25" t="s">
        <v>571</v>
      </c>
      <c r="B3530" s="25" t="s">
        <v>1136</v>
      </c>
      <c r="C3530" s="39">
        <v>642222</v>
      </c>
      <c r="D3530" s="25" t="s">
        <v>5755</v>
      </c>
      <c r="E3530" s="25" t="s">
        <v>62</v>
      </c>
      <c r="F3530" s="25" t="s">
        <v>248</v>
      </c>
      <c r="G3530" s="17"/>
      <c r="H3530" s="17"/>
      <c r="I3530" s="17"/>
      <c r="J3530" s="25" t="s">
        <v>145</v>
      </c>
      <c r="K3530" s="25" t="s">
        <v>65</v>
      </c>
      <c r="L3530" s="25" t="s">
        <v>146</v>
      </c>
      <c r="M3530" s="25" t="s">
        <v>4975</v>
      </c>
      <c r="N3530" s="26">
        <v>17775.57</v>
      </c>
      <c r="O3530" s="26">
        <v>19084.09</v>
      </c>
      <c r="P3530" s="27">
        <v>1308.5200000000004</v>
      </c>
      <c r="Q3530" s="28">
        <v>7.3613391863102021E-2</v>
      </c>
      <c r="R3530" s="29">
        <v>10787.82</v>
      </c>
      <c r="S3530" s="29">
        <v>8003.72</v>
      </c>
      <c r="T3530" s="30">
        <v>-2784.0999999999995</v>
      </c>
      <c r="U3530" s="31">
        <v>-0.25807809177387087</v>
      </c>
      <c r="V3530" s="26">
        <v>2706.06</v>
      </c>
      <c r="W3530" s="26">
        <v>2673.51</v>
      </c>
      <c r="X3530" s="27">
        <v>-32.549999999999727</v>
      </c>
      <c r="Y3530" s="28">
        <v>-1.2028558125096903E-2</v>
      </c>
      <c r="Z3530" s="29">
        <v>2081.69</v>
      </c>
      <c r="AA3530" s="29">
        <v>802</v>
      </c>
      <c r="AB3530" s="30">
        <v>-1279.69</v>
      </c>
      <c r="AC3530" s="32">
        <v>-0.61473610383870803</v>
      </c>
      <c r="AD3530" s="26">
        <v>2200</v>
      </c>
      <c r="AE3530" s="26">
        <v>7604.86</v>
      </c>
      <c r="AF3530" s="27">
        <v>5404.86</v>
      </c>
      <c r="AG3530" s="33">
        <v>2.4567545454545452</v>
      </c>
      <c r="AH3530" s="34">
        <v>54.150000000000006</v>
      </c>
      <c r="AI3530" s="34">
        <v>26</v>
      </c>
      <c r="AJ3530" s="34">
        <v>-28.150000000000006</v>
      </c>
      <c r="AK3530" s="32">
        <v>-0.51985226223453374</v>
      </c>
      <c r="AL3530" s="35">
        <v>44901.041666666664</v>
      </c>
      <c r="AM3530" s="16"/>
    </row>
    <row r="3531" spans="1:39" ht="49.5" hidden="1" x14ac:dyDescent="0.25">
      <c r="A3531" s="25" t="s">
        <v>571</v>
      </c>
      <c r="B3531" s="25" t="s">
        <v>51</v>
      </c>
      <c r="C3531" s="39">
        <v>642225</v>
      </c>
      <c r="D3531" s="25" t="s">
        <v>750</v>
      </c>
      <c r="E3531" s="25" t="s">
        <v>53</v>
      </c>
      <c r="F3531" s="25" t="s">
        <v>63</v>
      </c>
      <c r="G3531" s="25" t="s">
        <v>56</v>
      </c>
      <c r="H3531" s="17"/>
      <c r="I3531" s="17"/>
      <c r="J3531" s="25" t="s">
        <v>145</v>
      </c>
      <c r="K3531" s="25" t="s">
        <v>65</v>
      </c>
      <c r="L3531" s="25" t="s">
        <v>146</v>
      </c>
      <c r="M3531" s="25" t="s">
        <v>177</v>
      </c>
      <c r="N3531" s="26">
        <v>0</v>
      </c>
      <c r="O3531" s="26">
        <v>0</v>
      </c>
      <c r="P3531" s="27">
        <v>0</v>
      </c>
      <c r="Q3531" s="18"/>
      <c r="R3531" s="29">
        <v>0</v>
      </c>
      <c r="S3531" s="29">
        <v>0</v>
      </c>
      <c r="T3531" s="30">
        <v>0</v>
      </c>
      <c r="U3531" s="19"/>
      <c r="V3531" s="26">
        <v>0</v>
      </c>
      <c r="W3531" s="26">
        <v>0</v>
      </c>
      <c r="X3531" s="27">
        <v>0</v>
      </c>
      <c r="Y3531" s="18"/>
      <c r="Z3531" s="29">
        <v>0</v>
      </c>
      <c r="AA3531" s="29">
        <v>0</v>
      </c>
      <c r="AB3531" s="30">
        <v>0</v>
      </c>
      <c r="AC3531" s="19"/>
      <c r="AD3531" s="26">
        <v>0</v>
      </c>
      <c r="AE3531" s="26">
        <v>0</v>
      </c>
      <c r="AF3531" s="27">
        <v>0</v>
      </c>
      <c r="AG3531" s="18"/>
      <c r="AH3531" s="34">
        <v>0</v>
      </c>
      <c r="AI3531" s="34">
        <v>0</v>
      </c>
      <c r="AJ3531" s="34">
        <v>0</v>
      </c>
      <c r="AK3531" s="19"/>
      <c r="AL3531" s="35">
        <v>44841.041666666664</v>
      </c>
      <c r="AM3531" s="16"/>
    </row>
    <row r="3532" spans="1:39" ht="41.25" hidden="1" x14ac:dyDescent="0.25">
      <c r="A3532" s="25" t="s">
        <v>571</v>
      </c>
      <c r="B3532" s="25" t="s">
        <v>1136</v>
      </c>
      <c r="C3532" s="39">
        <v>642318</v>
      </c>
      <c r="D3532" s="25" t="s">
        <v>5232</v>
      </c>
      <c r="E3532" s="25" t="s">
        <v>53</v>
      </c>
      <c r="F3532" s="25" t="s">
        <v>54</v>
      </c>
      <c r="G3532" s="25" t="s">
        <v>74</v>
      </c>
      <c r="H3532" s="25" t="s">
        <v>56</v>
      </c>
      <c r="I3532" s="25" t="s">
        <v>56</v>
      </c>
      <c r="J3532" s="25" t="s">
        <v>64</v>
      </c>
      <c r="K3532" s="25" t="s">
        <v>65</v>
      </c>
      <c r="L3532" s="25" t="s">
        <v>66</v>
      </c>
      <c r="M3532" s="25" t="s">
        <v>675</v>
      </c>
      <c r="N3532" s="26">
        <v>16325.69</v>
      </c>
      <c r="O3532" s="26">
        <v>11772.31</v>
      </c>
      <c r="P3532" s="27">
        <v>-4553.380000000001</v>
      </c>
      <c r="Q3532" s="28">
        <v>-0.27890888532123304</v>
      </c>
      <c r="R3532" s="29">
        <v>5345.12</v>
      </c>
      <c r="S3532" s="29">
        <v>5134.49</v>
      </c>
      <c r="T3532" s="30">
        <v>-210.63000000000011</v>
      </c>
      <c r="U3532" s="31">
        <v>-3.9406037656778539E-2</v>
      </c>
      <c r="V3532" s="26">
        <v>3679.81</v>
      </c>
      <c r="W3532" s="26">
        <v>2876.33</v>
      </c>
      <c r="X3532" s="27">
        <v>-803.48</v>
      </c>
      <c r="Y3532" s="28">
        <v>-0.21834822993578473</v>
      </c>
      <c r="Z3532" s="29">
        <v>1000.76</v>
      </c>
      <c r="AA3532" s="29">
        <v>1874</v>
      </c>
      <c r="AB3532" s="30">
        <v>873.24</v>
      </c>
      <c r="AC3532" s="32">
        <v>0.87257684160038373</v>
      </c>
      <c r="AD3532" s="26">
        <v>6300</v>
      </c>
      <c r="AE3532" s="26">
        <v>1887.49</v>
      </c>
      <c r="AF3532" s="27">
        <v>-4412.51</v>
      </c>
      <c r="AG3532" s="33">
        <v>-0.70039841269841274</v>
      </c>
      <c r="AH3532" s="34">
        <v>26.240000000000002</v>
      </c>
      <c r="AI3532" s="34">
        <v>55</v>
      </c>
      <c r="AJ3532" s="34">
        <v>28.759999999999998</v>
      </c>
      <c r="AK3532" s="32">
        <v>1.0960365853658536</v>
      </c>
      <c r="AL3532" s="35">
        <v>44684</v>
      </c>
      <c r="AM3532" s="16"/>
    </row>
    <row r="3533" spans="1:39" ht="82.5" hidden="1" x14ac:dyDescent="0.25">
      <c r="A3533" s="25" t="s">
        <v>571</v>
      </c>
      <c r="B3533" s="25" t="s">
        <v>1136</v>
      </c>
      <c r="C3533" s="39">
        <v>642339</v>
      </c>
      <c r="D3533" s="25" t="s">
        <v>5064</v>
      </c>
      <c r="E3533" s="25" t="s">
        <v>53</v>
      </c>
      <c r="F3533" s="25" t="s">
        <v>54</v>
      </c>
      <c r="G3533" s="25" t="s">
        <v>79</v>
      </c>
      <c r="H3533" s="25" t="s">
        <v>56</v>
      </c>
      <c r="I3533" s="25" t="s">
        <v>56</v>
      </c>
      <c r="J3533" s="25" t="s">
        <v>576</v>
      </c>
      <c r="K3533" s="25" t="s">
        <v>58</v>
      </c>
      <c r="L3533" s="25" t="s">
        <v>577</v>
      </c>
      <c r="M3533" s="25" t="s">
        <v>578</v>
      </c>
      <c r="N3533" s="26">
        <v>1052323.82</v>
      </c>
      <c r="O3533" s="26">
        <v>1082160.76</v>
      </c>
      <c r="P3533" s="27">
        <v>29836.939999999944</v>
      </c>
      <c r="Q3533" s="28">
        <v>2.8353382706855331E-2</v>
      </c>
      <c r="R3533" s="29">
        <v>142054.1</v>
      </c>
      <c r="S3533" s="29">
        <v>200439.67</v>
      </c>
      <c r="T3533" s="30">
        <v>58385.570000000007</v>
      </c>
      <c r="U3533" s="31">
        <v>0.41100939712405349</v>
      </c>
      <c r="V3533" s="26">
        <v>62599.56</v>
      </c>
      <c r="W3533" s="26">
        <v>61573.83</v>
      </c>
      <c r="X3533" s="27">
        <v>-1025.7299999999959</v>
      </c>
      <c r="Y3533" s="28">
        <v>-1.6385578428985699E-2</v>
      </c>
      <c r="Z3533" s="29">
        <v>6474.4</v>
      </c>
      <c r="AA3533" s="29">
        <v>8520.0300000000007</v>
      </c>
      <c r="AB3533" s="30">
        <v>2045.630000000001</v>
      </c>
      <c r="AC3533" s="32">
        <v>0.31595669096750295</v>
      </c>
      <c r="AD3533" s="26">
        <v>841195.76</v>
      </c>
      <c r="AE3533" s="26">
        <v>811627.23</v>
      </c>
      <c r="AF3533" s="27">
        <v>-29568.530000000028</v>
      </c>
      <c r="AG3533" s="33">
        <v>-3.5150593245976448E-2</v>
      </c>
      <c r="AH3533" s="34">
        <v>163.79000000000002</v>
      </c>
      <c r="AI3533" s="34">
        <v>505.5</v>
      </c>
      <c r="AJ3533" s="34">
        <v>341.71</v>
      </c>
      <c r="AK3533" s="32">
        <v>2.0862690029916351</v>
      </c>
      <c r="AL3533" s="35">
        <v>44840.041666666664</v>
      </c>
      <c r="AM3533" s="16"/>
    </row>
    <row r="3534" spans="1:39" ht="57.75" hidden="1" x14ac:dyDescent="0.25">
      <c r="A3534" s="25" t="s">
        <v>571</v>
      </c>
      <c r="B3534" s="25" t="s">
        <v>1136</v>
      </c>
      <c r="C3534" s="39">
        <v>642382</v>
      </c>
      <c r="D3534" s="25" t="s">
        <v>5233</v>
      </c>
      <c r="E3534" s="25" t="s">
        <v>171</v>
      </c>
      <c r="F3534" s="25" t="s">
        <v>54</v>
      </c>
      <c r="G3534" s="25" t="s">
        <v>79</v>
      </c>
      <c r="H3534" s="25" t="s">
        <v>56</v>
      </c>
      <c r="I3534" s="25" t="s">
        <v>56</v>
      </c>
      <c r="J3534" s="25" t="s">
        <v>3564</v>
      </c>
      <c r="K3534" s="25" t="s">
        <v>65</v>
      </c>
      <c r="L3534" s="25" t="s">
        <v>637</v>
      </c>
      <c r="M3534" s="25" t="s">
        <v>675</v>
      </c>
      <c r="N3534" s="26">
        <v>24617.21</v>
      </c>
      <c r="O3534" s="26">
        <v>22992.31</v>
      </c>
      <c r="P3534" s="27">
        <v>-1624.8999999999978</v>
      </c>
      <c r="Q3534" s="28">
        <v>-6.6006667693048804E-2</v>
      </c>
      <c r="R3534" s="29">
        <v>11698.8</v>
      </c>
      <c r="S3534" s="29">
        <v>12857.41</v>
      </c>
      <c r="T3534" s="30">
        <v>1158.6100000000006</v>
      </c>
      <c r="U3534" s="31">
        <v>9.9036653331965721E-2</v>
      </c>
      <c r="V3534" s="26">
        <v>2794.24</v>
      </c>
      <c r="W3534" s="26">
        <v>2930.58</v>
      </c>
      <c r="X3534" s="27">
        <v>136.34000000000015</v>
      </c>
      <c r="Y3534" s="28">
        <v>4.8793231791113202E-2</v>
      </c>
      <c r="Z3534" s="29">
        <v>1524.17</v>
      </c>
      <c r="AA3534" s="29">
        <v>2802</v>
      </c>
      <c r="AB3534" s="30">
        <v>1277.83</v>
      </c>
      <c r="AC3534" s="32">
        <v>0.83837760879691892</v>
      </c>
      <c r="AD3534" s="26">
        <v>8600</v>
      </c>
      <c r="AE3534" s="26">
        <v>4402.32</v>
      </c>
      <c r="AF3534" s="27">
        <v>-4197.68</v>
      </c>
      <c r="AG3534" s="33">
        <v>-0.48810232558139538</v>
      </c>
      <c r="AH3534" s="34">
        <v>66.14</v>
      </c>
      <c r="AI3534" s="34">
        <v>84</v>
      </c>
      <c r="AJ3534" s="34">
        <v>17.86</v>
      </c>
      <c r="AK3534" s="32">
        <v>0.27003326277592982</v>
      </c>
      <c r="AL3534" s="35">
        <v>44644.041666666664</v>
      </c>
      <c r="AM3534" s="16"/>
    </row>
    <row r="3535" spans="1:39" ht="66" hidden="1" x14ac:dyDescent="0.25">
      <c r="A3535" s="25" t="s">
        <v>571</v>
      </c>
      <c r="B3535" s="25" t="s">
        <v>1136</v>
      </c>
      <c r="C3535" s="39">
        <v>642412</v>
      </c>
      <c r="D3535" s="25" t="s">
        <v>5097</v>
      </c>
      <c r="E3535" s="25" t="s">
        <v>53</v>
      </c>
      <c r="F3535" s="25" t="s">
        <v>54</v>
      </c>
      <c r="G3535" s="25" t="s">
        <v>79</v>
      </c>
      <c r="H3535" s="25" t="s">
        <v>56</v>
      </c>
      <c r="I3535" s="25" t="s">
        <v>56</v>
      </c>
      <c r="J3535" s="25" t="s">
        <v>145</v>
      </c>
      <c r="K3535" s="25" t="s">
        <v>65</v>
      </c>
      <c r="L3535" s="25" t="s">
        <v>181</v>
      </c>
      <c r="M3535" s="25" t="s">
        <v>639</v>
      </c>
      <c r="N3535" s="26">
        <v>586598.67000000004</v>
      </c>
      <c r="O3535" s="26">
        <v>628553.15</v>
      </c>
      <c r="P3535" s="27">
        <v>41954.479999999981</v>
      </c>
      <c r="Q3535" s="28">
        <v>7.1521607779983509E-2</v>
      </c>
      <c r="R3535" s="29">
        <v>128278.45</v>
      </c>
      <c r="S3535" s="29">
        <v>153232.07999999999</v>
      </c>
      <c r="T3535" s="30">
        <v>24953.62999999999</v>
      </c>
      <c r="U3535" s="31">
        <v>0.19452706202795553</v>
      </c>
      <c r="V3535" s="26">
        <v>44164.53</v>
      </c>
      <c r="W3535" s="26">
        <v>64442.9</v>
      </c>
      <c r="X3535" s="27">
        <v>20278.370000000003</v>
      </c>
      <c r="Y3535" s="28">
        <v>0.45915511837214168</v>
      </c>
      <c r="Z3535" s="29">
        <v>17813.09</v>
      </c>
      <c r="AA3535" s="29">
        <v>23779</v>
      </c>
      <c r="AB3535" s="30">
        <v>5965.91</v>
      </c>
      <c r="AC3535" s="32">
        <v>0.33491718730439246</v>
      </c>
      <c r="AD3535" s="26">
        <v>396342.6</v>
      </c>
      <c r="AE3535" s="26">
        <v>387099.17</v>
      </c>
      <c r="AF3535" s="27">
        <v>-9243.429999999993</v>
      </c>
      <c r="AG3535" s="33">
        <v>-2.3321818043278701E-2</v>
      </c>
      <c r="AH3535" s="34">
        <v>1034.51</v>
      </c>
      <c r="AI3535" s="34">
        <v>1090</v>
      </c>
      <c r="AJ3535" s="34">
        <v>55.490000000000009</v>
      </c>
      <c r="AK3535" s="32">
        <v>5.3638920841751175E-2</v>
      </c>
      <c r="AL3535" s="35">
        <v>44784.041666666664</v>
      </c>
      <c r="AM3535" s="16"/>
    </row>
    <row r="3536" spans="1:39" ht="49.5" hidden="1" x14ac:dyDescent="0.25">
      <c r="A3536" s="25" t="s">
        <v>571</v>
      </c>
      <c r="B3536" s="25" t="s">
        <v>51</v>
      </c>
      <c r="C3536" s="39">
        <v>642424</v>
      </c>
      <c r="D3536" s="25" t="s">
        <v>806</v>
      </c>
      <c r="E3536" s="25" t="s">
        <v>53</v>
      </c>
      <c r="F3536" s="25" t="s">
        <v>54</v>
      </c>
      <c r="G3536" s="25" t="s">
        <v>75</v>
      </c>
      <c r="H3536" s="25" t="s">
        <v>74</v>
      </c>
      <c r="I3536" s="25" t="s">
        <v>56</v>
      </c>
      <c r="J3536" s="25" t="s">
        <v>85</v>
      </c>
      <c r="K3536" s="25" t="s">
        <v>65</v>
      </c>
      <c r="L3536" s="25" t="s">
        <v>637</v>
      </c>
      <c r="M3536" s="25" t="s">
        <v>574</v>
      </c>
      <c r="N3536" s="26">
        <v>18245.37</v>
      </c>
      <c r="O3536" s="26">
        <v>14899.16</v>
      </c>
      <c r="P3536" s="27">
        <v>-3346.2099999999991</v>
      </c>
      <c r="Q3536" s="28">
        <v>-0.18340050105862471</v>
      </c>
      <c r="R3536" s="29">
        <v>9180.6299999999992</v>
      </c>
      <c r="S3536" s="29">
        <v>7927.01</v>
      </c>
      <c r="T3536" s="30">
        <v>-1253.619999999999</v>
      </c>
      <c r="U3536" s="31">
        <v>-0.13655054173842091</v>
      </c>
      <c r="V3536" s="26">
        <v>1856.39</v>
      </c>
      <c r="W3536" s="26">
        <v>1704.33</v>
      </c>
      <c r="X3536" s="27">
        <v>-152.06000000000017</v>
      </c>
      <c r="Y3536" s="28">
        <v>-8.1911667268192656E-2</v>
      </c>
      <c r="Z3536" s="29">
        <v>1108.3499999999999</v>
      </c>
      <c r="AA3536" s="29">
        <v>1575</v>
      </c>
      <c r="AB3536" s="30">
        <v>466.65000000000009</v>
      </c>
      <c r="AC3536" s="32">
        <v>0.42103126268777924</v>
      </c>
      <c r="AD3536" s="26">
        <v>6100</v>
      </c>
      <c r="AE3536" s="26">
        <v>3692.82</v>
      </c>
      <c r="AF3536" s="27">
        <v>-2407.1799999999998</v>
      </c>
      <c r="AG3536" s="33">
        <v>-0.39461967213114751</v>
      </c>
      <c r="AH3536" s="34">
        <v>44.39</v>
      </c>
      <c r="AI3536" s="34">
        <v>60.5</v>
      </c>
      <c r="AJ3536" s="34">
        <v>16.11</v>
      </c>
      <c r="AK3536" s="32">
        <v>0.36291957648118944</v>
      </c>
      <c r="AL3536" s="35">
        <v>44468.041666666664</v>
      </c>
      <c r="AM3536" s="16"/>
    </row>
    <row r="3537" spans="1:39" ht="57.75" hidden="1" x14ac:dyDescent="0.25">
      <c r="A3537" s="25" t="s">
        <v>571</v>
      </c>
      <c r="B3537" s="25" t="s">
        <v>1136</v>
      </c>
      <c r="C3537" s="39">
        <v>642446</v>
      </c>
      <c r="D3537" s="25" t="s">
        <v>5307</v>
      </c>
      <c r="E3537" s="25" t="s">
        <v>53</v>
      </c>
      <c r="F3537" s="25" t="s">
        <v>54</v>
      </c>
      <c r="G3537" s="25" t="s">
        <v>79</v>
      </c>
      <c r="H3537" s="25" t="s">
        <v>56</v>
      </c>
      <c r="I3537" s="25" t="s">
        <v>56</v>
      </c>
      <c r="J3537" s="25" t="s">
        <v>576</v>
      </c>
      <c r="K3537" s="25" t="s">
        <v>58</v>
      </c>
      <c r="L3537" s="25" t="s">
        <v>611</v>
      </c>
      <c r="M3537" s="25" t="s">
        <v>596</v>
      </c>
      <c r="N3537" s="26">
        <v>105142.99</v>
      </c>
      <c r="O3537" s="26">
        <v>104676.41</v>
      </c>
      <c r="P3537" s="27">
        <v>-466.58000000000175</v>
      </c>
      <c r="Q3537" s="28">
        <v>-4.4375759144761025E-3</v>
      </c>
      <c r="R3537" s="29">
        <v>6183.25</v>
      </c>
      <c r="S3537" s="29">
        <v>16976.080000000002</v>
      </c>
      <c r="T3537" s="30">
        <v>10792.830000000002</v>
      </c>
      <c r="U3537" s="31">
        <v>1.7454946832167553</v>
      </c>
      <c r="V3537" s="26">
        <v>16873.82</v>
      </c>
      <c r="W3537" s="26">
        <v>15727.73</v>
      </c>
      <c r="X3537" s="27">
        <v>-1146.0900000000001</v>
      </c>
      <c r="Y3537" s="28">
        <v>-6.792119389681768E-2</v>
      </c>
      <c r="Z3537" s="29">
        <v>0</v>
      </c>
      <c r="AA3537" s="29">
        <v>0</v>
      </c>
      <c r="AB3537" s="30">
        <v>0</v>
      </c>
      <c r="AC3537" s="19"/>
      <c r="AD3537" s="26">
        <v>82085.919999999998</v>
      </c>
      <c r="AE3537" s="26">
        <v>71972.600000000006</v>
      </c>
      <c r="AF3537" s="27">
        <v>-10113.319999999992</v>
      </c>
      <c r="AG3537" s="33">
        <v>-0.12320407689893702</v>
      </c>
      <c r="AH3537" s="34">
        <v>0</v>
      </c>
      <c r="AI3537" s="34">
        <v>4</v>
      </c>
      <c r="AJ3537" s="34">
        <v>4</v>
      </c>
      <c r="AK3537" s="19"/>
      <c r="AL3537" s="35">
        <v>44842.041666666664</v>
      </c>
      <c r="AM3537" s="16"/>
    </row>
    <row r="3538" spans="1:39" ht="33" hidden="1" x14ac:dyDescent="0.25">
      <c r="A3538" s="25" t="s">
        <v>571</v>
      </c>
      <c r="B3538" s="25" t="s">
        <v>1136</v>
      </c>
      <c r="C3538" s="39">
        <v>642447</v>
      </c>
      <c r="D3538" s="25" t="s">
        <v>5756</v>
      </c>
      <c r="E3538" s="25" t="s">
        <v>53</v>
      </c>
      <c r="F3538" s="25" t="s">
        <v>54</v>
      </c>
      <c r="G3538" s="25" t="s">
        <v>75</v>
      </c>
      <c r="H3538" s="25" t="s">
        <v>74</v>
      </c>
      <c r="I3538" s="25" t="s">
        <v>56</v>
      </c>
      <c r="J3538" s="25" t="s">
        <v>576</v>
      </c>
      <c r="K3538" s="25" t="s">
        <v>58</v>
      </c>
      <c r="L3538" s="25" t="s">
        <v>611</v>
      </c>
      <c r="M3538" s="25" t="s">
        <v>639</v>
      </c>
      <c r="N3538" s="26">
        <v>61673.88</v>
      </c>
      <c r="O3538" s="26">
        <v>44203.47</v>
      </c>
      <c r="P3538" s="27">
        <v>-17470.409999999996</v>
      </c>
      <c r="Q3538" s="28">
        <v>-0.28327081091703649</v>
      </c>
      <c r="R3538" s="29">
        <v>28826.54</v>
      </c>
      <c r="S3538" s="29">
        <v>11540.89</v>
      </c>
      <c r="T3538" s="30">
        <v>-17285.650000000001</v>
      </c>
      <c r="U3538" s="31">
        <v>-0.59964359232845843</v>
      </c>
      <c r="V3538" s="26">
        <v>7414.15</v>
      </c>
      <c r="W3538" s="26">
        <v>19814.32</v>
      </c>
      <c r="X3538" s="27">
        <v>12400.17</v>
      </c>
      <c r="Y3538" s="28">
        <v>1.6725005563685655</v>
      </c>
      <c r="Z3538" s="29">
        <v>7781.19</v>
      </c>
      <c r="AA3538" s="29">
        <v>3692.2</v>
      </c>
      <c r="AB3538" s="30">
        <v>-4088.99</v>
      </c>
      <c r="AC3538" s="32">
        <v>-0.52549674278612912</v>
      </c>
      <c r="AD3538" s="26">
        <v>17652</v>
      </c>
      <c r="AE3538" s="26">
        <v>9156.06</v>
      </c>
      <c r="AF3538" s="27">
        <v>-8495.94</v>
      </c>
      <c r="AG3538" s="33">
        <v>-0.48130183548606392</v>
      </c>
      <c r="AH3538" s="34">
        <v>199.64</v>
      </c>
      <c r="AI3538" s="34">
        <v>92</v>
      </c>
      <c r="AJ3538" s="34">
        <v>-107.63999999999999</v>
      </c>
      <c r="AK3538" s="32">
        <v>-0.53917050691244239</v>
      </c>
      <c r="AL3538" s="35">
        <v>44888.041666666664</v>
      </c>
      <c r="AM3538" s="16"/>
    </row>
    <row r="3539" spans="1:39" ht="33" hidden="1" x14ac:dyDescent="0.25">
      <c r="A3539" s="25" t="s">
        <v>571</v>
      </c>
      <c r="B3539" s="25" t="s">
        <v>1136</v>
      </c>
      <c r="C3539" s="39">
        <v>642448</v>
      </c>
      <c r="D3539" s="25" t="s">
        <v>5120</v>
      </c>
      <c r="E3539" s="25" t="s">
        <v>53</v>
      </c>
      <c r="F3539" s="25" t="s">
        <v>248</v>
      </c>
      <c r="G3539" s="17"/>
      <c r="H3539" s="17"/>
      <c r="I3539" s="17"/>
      <c r="J3539" s="25" t="s">
        <v>576</v>
      </c>
      <c r="K3539" s="25" t="s">
        <v>58</v>
      </c>
      <c r="L3539" s="25" t="s">
        <v>611</v>
      </c>
      <c r="M3539" s="25" t="s">
        <v>4975</v>
      </c>
      <c r="N3539" s="26">
        <v>18364.16</v>
      </c>
      <c r="O3539" s="26">
        <v>21085.31</v>
      </c>
      <c r="P3539" s="27">
        <v>2721.1500000000015</v>
      </c>
      <c r="Q3539" s="28">
        <v>0.1481772103924166</v>
      </c>
      <c r="R3539" s="29">
        <v>7967.51</v>
      </c>
      <c r="S3539" s="29">
        <v>9518.2900000000009</v>
      </c>
      <c r="T3539" s="30">
        <v>1550.7800000000007</v>
      </c>
      <c r="U3539" s="31">
        <v>0.19463797346975412</v>
      </c>
      <c r="V3539" s="26">
        <v>3340.19</v>
      </c>
      <c r="W3539" s="26">
        <v>5320.2</v>
      </c>
      <c r="X3539" s="27">
        <v>1980.0099999999998</v>
      </c>
      <c r="Y3539" s="28">
        <v>0.59278364404420103</v>
      </c>
      <c r="Z3539" s="29">
        <v>1346.46</v>
      </c>
      <c r="AA3539" s="29">
        <v>3538</v>
      </c>
      <c r="AB3539" s="30">
        <v>2191.54</v>
      </c>
      <c r="AC3539" s="32">
        <v>1.6276309730701246</v>
      </c>
      <c r="AD3539" s="26">
        <v>5710</v>
      </c>
      <c r="AE3539" s="26">
        <v>2708.82</v>
      </c>
      <c r="AF3539" s="27">
        <v>-3001.18</v>
      </c>
      <c r="AG3539" s="33">
        <v>-0.52560070052539398</v>
      </c>
      <c r="AH3539" s="34">
        <v>61.11</v>
      </c>
      <c r="AI3539" s="34">
        <v>91</v>
      </c>
      <c r="AJ3539" s="34">
        <v>29.89</v>
      </c>
      <c r="AK3539" s="32">
        <v>0.48911798396334483</v>
      </c>
      <c r="AL3539" s="35">
        <v>44659</v>
      </c>
      <c r="AM3539" s="16"/>
    </row>
    <row r="3540" spans="1:39" ht="74.25" hidden="1" x14ac:dyDescent="0.25">
      <c r="A3540" s="25" t="s">
        <v>571</v>
      </c>
      <c r="B3540" s="25" t="s">
        <v>1136</v>
      </c>
      <c r="C3540" s="39">
        <v>642485</v>
      </c>
      <c r="D3540" s="25" t="s">
        <v>5625</v>
      </c>
      <c r="E3540" s="25" t="s">
        <v>53</v>
      </c>
      <c r="F3540" s="25" t="s">
        <v>54</v>
      </c>
      <c r="G3540" s="25" t="s">
        <v>79</v>
      </c>
      <c r="H3540" s="25" t="s">
        <v>56</v>
      </c>
      <c r="I3540" s="25" t="s">
        <v>56</v>
      </c>
      <c r="J3540" s="25" t="s">
        <v>576</v>
      </c>
      <c r="K3540" s="25" t="s">
        <v>58</v>
      </c>
      <c r="L3540" s="25" t="s">
        <v>5049</v>
      </c>
      <c r="M3540" s="25" t="s">
        <v>596</v>
      </c>
      <c r="N3540" s="26">
        <v>125125.64</v>
      </c>
      <c r="O3540" s="26">
        <v>125015.3</v>
      </c>
      <c r="P3540" s="27">
        <v>-110.33999999999651</v>
      </c>
      <c r="Q3540" s="28">
        <v>-8.8183365136031676E-4</v>
      </c>
      <c r="R3540" s="29">
        <v>16752.13</v>
      </c>
      <c r="S3540" s="29">
        <v>20237.43</v>
      </c>
      <c r="T3540" s="30">
        <v>3485.2999999999993</v>
      </c>
      <c r="U3540" s="31">
        <v>0.20805115528592477</v>
      </c>
      <c r="V3540" s="26">
        <v>19031.88</v>
      </c>
      <c r="W3540" s="26">
        <v>22487.34</v>
      </c>
      <c r="X3540" s="27">
        <v>3455.4599999999991</v>
      </c>
      <c r="Y3540" s="28">
        <v>0.18156167441156623</v>
      </c>
      <c r="Z3540" s="29">
        <v>2256.06</v>
      </c>
      <c r="AA3540" s="29">
        <v>213.85</v>
      </c>
      <c r="AB3540" s="30">
        <v>-2042.21</v>
      </c>
      <c r="AC3540" s="32">
        <v>-0.90521085432125037</v>
      </c>
      <c r="AD3540" s="26">
        <v>87085.57</v>
      </c>
      <c r="AE3540" s="26">
        <v>82076.679999999993</v>
      </c>
      <c r="AF3540" s="27">
        <v>-5008.890000000014</v>
      </c>
      <c r="AG3540" s="33">
        <v>-5.7516876791413478E-2</v>
      </c>
      <c r="AH3540" s="34">
        <v>0</v>
      </c>
      <c r="AI3540" s="34">
        <v>3</v>
      </c>
      <c r="AJ3540" s="34">
        <v>3</v>
      </c>
      <c r="AK3540" s="19"/>
      <c r="AL3540" s="35">
        <v>44912.041666666664</v>
      </c>
      <c r="AM3540" s="16"/>
    </row>
    <row r="3541" spans="1:39" ht="57.75" hidden="1" x14ac:dyDescent="0.25">
      <c r="A3541" s="25" t="s">
        <v>571</v>
      </c>
      <c r="B3541" s="25" t="s">
        <v>1136</v>
      </c>
      <c r="C3541" s="39">
        <v>642487</v>
      </c>
      <c r="D3541" s="25" t="s">
        <v>5424</v>
      </c>
      <c r="E3541" s="25" t="s">
        <v>53</v>
      </c>
      <c r="F3541" s="25" t="s">
        <v>54</v>
      </c>
      <c r="G3541" s="25" t="s">
        <v>79</v>
      </c>
      <c r="H3541" s="25" t="s">
        <v>56</v>
      </c>
      <c r="I3541" s="25" t="s">
        <v>56</v>
      </c>
      <c r="J3541" s="25" t="s">
        <v>576</v>
      </c>
      <c r="K3541" s="25" t="s">
        <v>58</v>
      </c>
      <c r="L3541" s="25" t="s">
        <v>5049</v>
      </c>
      <c r="M3541" s="25" t="s">
        <v>596</v>
      </c>
      <c r="N3541" s="26">
        <v>315529.12</v>
      </c>
      <c r="O3541" s="26">
        <v>327061.24</v>
      </c>
      <c r="P3541" s="27">
        <v>11532.119999999995</v>
      </c>
      <c r="Q3541" s="28">
        <v>3.6548512542994432E-2</v>
      </c>
      <c r="R3541" s="29">
        <v>18383.900000000001</v>
      </c>
      <c r="S3541" s="29">
        <v>30752.84</v>
      </c>
      <c r="T3541" s="30">
        <v>12368.939999999999</v>
      </c>
      <c r="U3541" s="31">
        <v>0.67281371199799811</v>
      </c>
      <c r="V3541" s="26">
        <v>74704.98</v>
      </c>
      <c r="W3541" s="26">
        <v>98798.75</v>
      </c>
      <c r="X3541" s="27">
        <v>24093.770000000004</v>
      </c>
      <c r="Y3541" s="28">
        <v>0.32251892711837959</v>
      </c>
      <c r="Z3541" s="29">
        <v>2326.6799999999998</v>
      </c>
      <c r="AA3541" s="29">
        <v>0</v>
      </c>
      <c r="AB3541" s="30">
        <v>-2326.6799999999998</v>
      </c>
      <c r="AC3541" s="32">
        <v>-1</v>
      </c>
      <c r="AD3541" s="26">
        <v>220113.56</v>
      </c>
      <c r="AE3541" s="26">
        <v>197509.65</v>
      </c>
      <c r="AF3541" s="27">
        <v>-22603.910000000003</v>
      </c>
      <c r="AG3541" s="33">
        <v>-0.10269203769181691</v>
      </c>
      <c r="AH3541" s="34">
        <v>0</v>
      </c>
      <c r="AI3541" s="34">
        <v>0</v>
      </c>
      <c r="AJ3541" s="34">
        <v>0</v>
      </c>
      <c r="AK3541" s="19"/>
      <c r="AL3541" s="35">
        <v>44870.041666666664</v>
      </c>
      <c r="AM3541" s="16"/>
    </row>
    <row r="3542" spans="1:39" ht="49.5" hidden="1" x14ac:dyDescent="0.25">
      <c r="A3542" s="25" t="s">
        <v>571</v>
      </c>
      <c r="B3542" s="25" t="s">
        <v>51</v>
      </c>
      <c r="C3542" s="39">
        <v>642490</v>
      </c>
      <c r="D3542" s="25" t="s">
        <v>805</v>
      </c>
      <c r="E3542" s="25" t="s">
        <v>53</v>
      </c>
      <c r="F3542" s="25" t="s">
        <v>54</v>
      </c>
      <c r="G3542" s="25" t="s">
        <v>75</v>
      </c>
      <c r="H3542" s="25" t="s">
        <v>56</v>
      </c>
      <c r="I3542" s="25" t="s">
        <v>56</v>
      </c>
      <c r="J3542" s="25" t="s">
        <v>586</v>
      </c>
      <c r="K3542" s="25" t="s">
        <v>65</v>
      </c>
      <c r="L3542" s="25" t="s">
        <v>617</v>
      </c>
      <c r="M3542" s="25" t="s">
        <v>582</v>
      </c>
      <c r="N3542" s="26">
        <v>11113.55</v>
      </c>
      <c r="O3542" s="26">
        <v>2785.11</v>
      </c>
      <c r="P3542" s="27">
        <v>-8328.4399999999987</v>
      </c>
      <c r="Q3542" s="28">
        <v>-0.74939510777384355</v>
      </c>
      <c r="R3542" s="29">
        <v>9661.84</v>
      </c>
      <c r="S3542" s="29">
        <v>2641.11</v>
      </c>
      <c r="T3542" s="30">
        <v>-7020.73</v>
      </c>
      <c r="U3542" s="31">
        <v>-0.72664523527609637</v>
      </c>
      <c r="V3542" s="26">
        <v>0</v>
      </c>
      <c r="W3542" s="26">
        <v>0</v>
      </c>
      <c r="X3542" s="27">
        <v>0</v>
      </c>
      <c r="Y3542" s="18"/>
      <c r="Z3542" s="29">
        <v>1451.71</v>
      </c>
      <c r="AA3542" s="29">
        <v>144</v>
      </c>
      <c r="AB3542" s="30">
        <v>-1307.71</v>
      </c>
      <c r="AC3542" s="32">
        <v>-0.90080663493397439</v>
      </c>
      <c r="AD3542" s="26">
        <v>0</v>
      </c>
      <c r="AE3542" s="26">
        <v>0</v>
      </c>
      <c r="AF3542" s="27">
        <v>0</v>
      </c>
      <c r="AG3542" s="18"/>
      <c r="AH3542" s="34">
        <v>33.81</v>
      </c>
      <c r="AI3542" s="34">
        <v>9</v>
      </c>
      <c r="AJ3542" s="34">
        <v>-24.810000000000002</v>
      </c>
      <c r="AK3542" s="32">
        <v>-0.73380656610470274</v>
      </c>
      <c r="AL3542" s="35">
        <v>44532.041666666664</v>
      </c>
      <c r="AM3542" s="16"/>
    </row>
    <row r="3543" spans="1:39" ht="57.75" hidden="1" x14ac:dyDescent="0.25">
      <c r="A3543" s="25" t="s">
        <v>571</v>
      </c>
      <c r="B3543" s="25" t="s">
        <v>1136</v>
      </c>
      <c r="C3543" s="39">
        <v>642495</v>
      </c>
      <c r="D3543" s="25" t="s">
        <v>3558</v>
      </c>
      <c r="E3543" s="25" t="s">
        <v>53</v>
      </c>
      <c r="F3543" s="25" t="s">
        <v>63</v>
      </c>
      <c r="G3543" s="25" t="s">
        <v>56</v>
      </c>
      <c r="H3543" s="17"/>
      <c r="I3543" s="17"/>
      <c r="J3543" s="25" t="s">
        <v>145</v>
      </c>
      <c r="K3543" s="25" t="s">
        <v>65</v>
      </c>
      <c r="L3543" s="25" t="s">
        <v>146</v>
      </c>
      <c r="M3543" s="25" t="s">
        <v>177</v>
      </c>
      <c r="N3543" s="26">
        <v>0</v>
      </c>
      <c r="O3543" s="26">
        <v>0</v>
      </c>
      <c r="P3543" s="27">
        <v>0</v>
      </c>
      <c r="Q3543" s="18"/>
      <c r="R3543" s="29">
        <v>0</v>
      </c>
      <c r="S3543" s="29">
        <v>0</v>
      </c>
      <c r="T3543" s="30">
        <v>0</v>
      </c>
      <c r="U3543" s="19"/>
      <c r="V3543" s="26">
        <v>0</v>
      </c>
      <c r="W3543" s="26">
        <v>0</v>
      </c>
      <c r="X3543" s="27">
        <v>0</v>
      </c>
      <c r="Y3543" s="18"/>
      <c r="Z3543" s="29">
        <v>0</v>
      </c>
      <c r="AA3543" s="29">
        <v>0</v>
      </c>
      <c r="AB3543" s="30">
        <v>0</v>
      </c>
      <c r="AC3543" s="19"/>
      <c r="AD3543" s="26">
        <v>0</v>
      </c>
      <c r="AE3543" s="26">
        <v>0</v>
      </c>
      <c r="AF3543" s="27">
        <v>0</v>
      </c>
      <c r="AG3543" s="18"/>
      <c r="AH3543" s="34">
        <v>0</v>
      </c>
      <c r="AI3543" s="34">
        <v>0</v>
      </c>
      <c r="AJ3543" s="34">
        <v>0</v>
      </c>
      <c r="AK3543" s="19"/>
      <c r="AL3543" s="35">
        <v>44594.041666666664</v>
      </c>
      <c r="AM3543" s="16"/>
    </row>
    <row r="3544" spans="1:39" ht="66" hidden="1" x14ac:dyDescent="0.25">
      <c r="A3544" s="25" t="s">
        <v>571</v>
      </c>
      <c r="B3544" s="25" t="s">
        <v>1136</v>
      </c>
      <c r="C3544" s="39">
        <v>642496</v>
      </c>
      <c r="D3544" s="25" t="s">
        <v>3557</v>
      </c>
      <c r="E3544" s="25" t="s">
        <v>53</v>
      </c>
      <c r="F3544" s="25" t="s">
        <v>63</v>
      </c>
      <c r="G3544" s="25" t="s">
        <v>56</v>
      </c>
      <c r="H3544" s="17"/>
      <c r="I3544" s="17"/>
      <c r="J3544" s="25" t="s">
        <v>145</v>
      </c>
      <c r="K3544" s="25" t="s">
        <v>65</v>
      </c>
      <c r="L3544" s="25" t="s">
        <v>146</v>
      </c>
      <c r="M3544" s="25" t="s">
        <v>177</v>
      </c>
      <c r="N3544" s="26">
        <v>0</v>
      </c>
      <c r="O3544" s="26">
        <v>0</v>
      </c>
      <c r="P3544" s="27">
        <v>0</v>
      </c>
      <c r="Q3544" s="18"/>
      <c r="R3544" s="29">
        <v>0</v>
      </c>
      <c r="S3544" s="29">
        <v>0</v>
      </c>
      <c r="T3544" s="30">
        <v>0</v>
      </c>
      <c r="U3544" s="19"/>
      <c r="V3544" s="26">
        <v>0</v>
      </c>
      <c r="W3544" s="26">
        <v>0</v>
      </c>
      <c r="X3544" s="27">
        <v>0</v>
      </c>
      <c r="Y3544" s="18"/>
      <c r="Z3544" s="29">
        <v>0</v>
      </c>
      <c r="AA3544" s="29">
        <v>0</v>
      </c>
      <c r="AB3544" s="30">
        <v>0</v>
      </c>
      <c r="AC3544" s="19"/>
      <c r="AD3544" s="26">
        <v>0</v>
      </c>
      <c r="AE3544" s="26">
        <v>0</v>
      </c>
      <c r="AF3544" s="27">
        <v>0</v>
      </c>
      <c r="AG3544" s="18"/>
      <c r="AH3544" s="34">
        <v>0</v>
      </c>
      <c r="AI3544" s="34">
        <v>0</v>
      </c>
      <c r="AJ3544" s="34">
        <v>0</v>
      </c>
      <c r="AK3544" s="19"/>
      <c r="AL3544" s="35">
        <v>44594.041666666664</v>
      </c>
      <c r="AM3544" s="16"/>
    </row>
    <row r="3545" spans="1:39" ht="74.25" hidden="1" x14ac:dyDescent="0.25">
      <c r="A3545" s="25" t="s">
        <v>571</v>
      </c>
      <c r="B3545" s="25" t="s">
        <v>51</v>
      </c>
      <c r="C3545" s="39">
        <v>642526</v>
      </c>
      <c r="D3545" s="25" t="s">
        <v>808</v>
      </c>
      <c r="E3545" s="25" t="s">
        <v>53</v>
      </c>
      <c r="F3545" s="25" t="s">
        <v>54</v>
      </c>
      <c r="G3545" s="25" t="s">
        <v>83</v>
      </c>
      <c r="H3545" s="25" t="s">
        <v>75</v>
      </c>
      <c r="I3545" s="25" t="s">
        <v>74</v>
      </c>
      <c r="J3545" s="25" t="s">
        <v>576</v>
      </c>
      <c r="K3545" s="25" t="s">
        <v>58</v>
      </c>
      <c r="L3545" s="25" t="s">
        <v>577</v>
      </c>
      <c r="M3545" s="25" t="s">
        <v>578</v>
      </c>
      <c r="N3545" s="26">
        <v>103757.8</v>
      </c>
      <c r="O3545" s="26">
        <v>76397.570000000007</v>
      </c>
      <c r="P3545" s="27">
        <v>-27360.229999999996</v>
      </c>
      <c r="Q3545" s="28">
        <v>-0.26369323559289032</v>
      </c>
      <c r="R3545" s="29">
        <v>35022.35</v>
      </c>
      <c r="S3545" s="29">
        <v>26666.62</v>
      </c>
      <c r="T3545" s="30">
        <v>-8355.73</v>
      </c>
      <c r="U3545" s="31">
        <v>-0.23858279070365065</v>
      </c>
      <c r="V3545" s="26">
        <v>22622.77</v>
      </c>
      <c r="W3545" s="26">
        <v>11181.15</v>
      </c>
      <c r="X3545" s="27">
        <v>-11441.62</v>
      </c>
      <c r="Y3545" s="28">
        <v>-0.50575681050552168</v>
      </c>
      <c r="Z3545" s="29">
        <v>4769.68</v>
      </c>
      <c r="AA3545" s="29">
        <v>5332.04</v>
      </c>
      <c r="AB3545" s="30">
        <v>562.35999999999967</v>
      </c>
      <c r="AC3545" s="32">
        <v>0.11790308783817775</v>
      </c>
      <c r="AD3545" s="26">
        <v>41343</v>
      </c>
      <c r="AE3545" s="26">
        <v>33217.760000000002</v>
      </c>
      <c r="AF3545" s="27">
        <v>-8125.239999999998</v>
      </c>
      <c r="AG3545" s="33">
        <v>-0.19653242386861133</v>
      </c>
      <c r="AH3545" s="34">
        <v>225.94</v>
      </c>
      <c r="AI3545" s="34">
        <v>151.5</v>
      </c>
      <c r="AJ3545" s="34">
        <v>-74.44</v>
      </c>
      <c r="AK3545" s="32">
        <v>-0.32946800035407631</v>
      </c>
      <c r="AL3545" s="35">
        <v>44482.041666666664</v>
      </c>
      <c r="AM3545" s="16"/>
    </row>
    <row r="3546" spans="1:39" ht="66" hidden="1" x14ac:dyDescent="0.25">
      <c r="A3546" s="25" t="s">
        <v>571</v>
      </c>
      <c r="B3546" s="25" t="s">
        <v>1136</v>
      </c>
      <c r="C3546" s="39">
        <v>642576</v>
      </c>
      <c r="D3546" s="25" t="s">
        <v>5048</v>
      </c>
      <c r="E3546" s="25" t="s">
        <v>53</v>
      </c>
      <c r="F3546" s="25" t="s">
        <v>54</v>
      </c>
      <c r="G3546" s="25" t="s">
        <v>112</v>
      </c>
      <c r="H3546" s="25" t="s">
        <v>90</v>
      </c>
      <c r="I3546" s="25" t="s">
        <v>56</v>
      </c>
      <c r="J3546" s="25" t="s">
        <v>576</v>
      </c>
      <c r="K3546" s="25" t="s">
        <v>58</v>
      </c>
      <c r="L3546" s="25" t="s">
        <v>5049</v>
      </c>
      <c r="M3546" s="25" t="s">
        <v>582</v>
      </c>
      <c r="N3546" s="26">
        <v>36910.03</v>
      </c>
      <c r="O3546" s="26">
        <v>45161.04</v>
      </c>
      <c r="P3546" s="27">
        <v>8251.010000000002</v>
      </c>
      <c r="Q3546" s="28">
        <v>0.22354384431548829</v>
      </c>
      <c r="R3546" s="29">
        <v>13652.81</v>
      </c>
      <c r="S3546" s="29">
        <v>18921.509999999998</v>
      </c>
      <c r="T3546" s="30">
        <v>5268.6999999999989</v>
      </c>
      <c r="U3546" s="31">
        <v>0.38590590508474071</v>
      </c>
      <c r="V3546" s="26">
        <v>755.39</v>
      </c>
      <c r="W3546" s="26">
        <v>264.95</v>
      </c>
      <c r="X3546" s="27">
        <v>-490.44</v>
      </c>
      <c r="Y3546" s="28">
        <v>-0.64925402772078</v>
      </c>
      <c r="Z3546" s="29">
        <v>1485.83</v>
      </c>
      <c r="AA3546" s="29">
        <v>313.5</v>
      </c>
      <c r="AB3546" s="30">
        <v>-1172.33</v>
      </c>
      <c r="AC3546" s="32">
        <v>-0.78900681773823389</v>
      </c>
      <c r="AD3546" s="26">
        <v>21016</v>
      </c>
      <c r="AE3546" s="26">
        <v>25661.08</v>
      </c>
      <c r="AF3546" s="27">
        <v>4645.0800000000017</v>
      </c>
      <c r="AG3546" s="33">
        <v>0.22102588503996964</v>
      </c>
      <c r="AH3546" s="34">
        <v>51.930000000000007</v>
      </c>
      <c r="AI3546" s="34">
        <v>111</v>
      </c>
      <c r="AJ3546" s="34">
        <v>59.069999999999993</v>
      </c>
      <c r="AK3546" s="32">
        <v>1.1374927787406122</v>
      </c>
      <c r="AL3546" s="35">
        <v>44760.041666666664</v>
      </c>
      <c r="AM3546" s="16"/>
    </row>
    <row r="3547" spans="1:39" ht="66" hidden="1" x14ac:dyDescent="0.25">
      <c r="A3547" s="25" t="s">
        <v>571</v>
      </c>
      <c r="B3547" s="25" t="s">
        <v>1136</v>
      </c>
      <c r="C3547" s="39">
        <v>642642</v>
      </c>
      <c r="D3547" s="25" t="s">
        <v>5488</v>
      </c>
      <c r="E3547" s="25" t="s">
        <v>53</v>
      </c>
      <c r="F3547" s="25" t="s">
        <v>54</v>
      </c>
      <c r="G3547" s="25" t="s">
        <v>112</v>
      </c>
      <c r="H3547" s="25" t="s">
        <v>56</v>
      </c>
      <c r="I3547" s="25" t="s">
        <v>56</v>
      </c>
      <c r="J3547" s="25" t="s">
        <v>576</v>
      </c>
      <c r="K3547" s="25" t="s">
        <v>58</v>
      </c>
      <c r="L3547" s="25" t="s">
        <v>595</v>
      </c>
      <c r="M3547" s="25" t="s">
        <v>639</v>
      </c>
      <c r="N3547" s="26">
        <v>502711.09</v>
      </c>
      <c r="O3547" s="26">
        <v>796673.22</v>
      </c>
      <c r="P3547" s="27">
        <v>293962.12999999995</v>
      </c>
      <c r="Q3547" s="28">
        <v>0.58475362061338243</v>
      </c>
      <c r="R3547" s="29">
        <v>171206.57</v>
      </c>
      <c r="S3547" s="29">
        <v>257726.34</v>
      </c>
      <c r="T3547" s="30">
        <v>86519.76999999999</v>
      </c>
      <c r="U3547" s="31">
        <v>0.50535309480237811</v>
      </c>
      <c r="V3547" s="26">
        <v>196946.63</v>
      </c>
      <c r="W3547" s="26">
        <v>235003.15</v>
      </c>
      <c r="X3547" s="27">
        <v>38056.51999999999</v>
      </c>
      <c r="Y3547" s="28">
        <v>0.1932326539428473</v>
      </c>
      <c r="Z3547" s="29">
        <v>49557.89</v>
      </c>
      <c r="AA3547" s="29">
        <v>81146.64</v>
      </c>
      <c r="AB3547" s="30">
        <v>31588.75</v>
      </c>
      <c r="AC3547" s="32">
        <v>0.63741111657497929</v>
      </c>
      <c r="AD3547" s="26">
        <v>85000</v>
      </c>
      <c r="AE3547" s="26">
        <v>222797.09</v>
      </c>
      <c r="AF3547" s="27">
        <v>137797.09</v>
      </c>
      <c r="AG3547" s="33">
        <v>1.6211422352941176</v>
      </c>
      <c r="AH3547" s="34">
        <v>1299.3599999999999</v>
      </c>
      <c r="AI3547" s="34">
        <v>2488.5</v>
      </c>
      <c r="AJ3547" s="34">
        <v>1189.1400000000001</v>
      </c>
      <c r="AK3547" s="32">
        <v>0.91517362393793877</v>
      </c>
      <c r="AL3547" s="35">
        <v>44886.041666666664</v>
      </c>
      <c r="AM3547" s="16"/>
    </row>
    <row r="3548" spans="1:39" ht="74.25" hidden="1" x14ac:dyDescent="0.25">
      <c r="A3548" s="25" t="s">
        <v>571</v>
      </c>
      <c r="B3548" s="25" t="s">
        <v>1136</v>
      </c>
      <c r="C3548" s="39">
        <v>642651</v>
      </c>
      <c r="D3548" s="25" t="s">
        <v>5050</v>
      </c>
      <c r="E3548" s="25" t="s">
        <v>53</v>
      </c>
      <c r="F3548" s="25" t="s">
        <v>54</v>
      </c>
      <c r="G3548" s="25" t="s">
        <v>79</v>
      </c>
      <c r="H3548" s="25" t="s">
        <v>56</v>
      </c>
      <c r="I3548" s="25" t="s">
        <v>56</v>
      </c>
      <c r="J3548" s="25" t="s">
        <v>576</v>
      </c>
      <c r="K3548" s="25" t="s">
        <v>58</v>
      </c>
      <c r="L3548" s="25" t="s">
        <v>611</v>
      </c>
      <c r="M3548" s="25" t="s">
        <v>578</v>
      </c>
      <c r="N3548" s="26">
        <v>122184.39</v>
      </c>
      <c r="O3548" s="26">
        <v>123380.49</v>
      </c>
      <c r="P3548" s="27">
        <v>1196.1000000000058</v>
      </c>
      <c r="Q3548" s="28">
        <v>9.7893028724864595E-3</v>
      </c>
      <c r="R3548" s="29">
        <v>21399.8</v>
      </c>
      <c r="S3548" s="29">
        <v>28711.71</v>
      </c>
      <c r="T3548" s="30">
        <v>7311.91</v>
      </c>
      <c r="U3548" s="31">
        <v>0.34168123066570716</v>
      </c>
      <c r="V3548" s="26">
        <v>7249.15</v>
      </c>
      <c r="W3548" s="26">
        <v>0</v>
      </c>
      <c r="X3548" s="27">
        <v>-7249.15</v>
      </c>
      <c r="Y3548" s="28">
        <v>-1</v>
      </c>
      <c r="Z3548" s="29">
        <v>1333.44</v>
      </c>
      <c r="AA3548" s="29">
        <v>2847</v>
      </c>
      <c r="AB3548" s="30">
        <v>1513.56</v>
      </c>
      <c r="AC3548" s="32">
        <v>1.1350791936645068</v>
      </c>
      <c r="AD3548" s="26">
        <v>92202</v>
      </c>
      <c r="AE3548" s="26">
        <v>91821.78</v>
      </c>
      <c r="AF3548" s="27">
        <v>-380.22000000000116</v>
      </c>
      <c r="AG3548" s="33">
        <v>-4.1237717186178302E-3</v>
      </c>
      <c r="AH3548" s="34">
        <v>97.639999999999986</v>
      </c>
      <c r="AI3548" s="34">
        <v>149.5</v>
      </c>
      <c r="AJ3548" s="34">
        <v>51.860000000000014</v>
      </c>
      <c r="AK3548" s="32">
        <v>0.53113478082752996</v>
      </c>
      <c r="AL3548" s="35">
        <v>44755.041666666664</v>
      </c>
      <c r="AM3548" s="16"/>
    </row>
    <row r="3549" spans="1:39" ht="66" hidden="1" x14ac:dyDescent="0.25">
      <c r="A3549" s="25" t="s">
        <v>571</v>
      </c>
      <c r="B3549" s="25" t="s">
        <v>51</v>
      </c>
      <c r="C3549" s="39">
        <v>642652</v>
      </c>
      <c r="D3549" s="25" t="s">
        <v>807</v>
      </c>
      <c r="E3549" s="25" t="s">
        <v>53</v>
      </c>
      <c r="F3549" s="25" t="s">
        <v>54</v>
      </c>
      <c r="G3549" s="25" t="s">
        <v>90</v>
      </c>
      <c r="H3549" s="25" t="s">
        <v>56</v>
      </c>
      <c r="I3549" s="25" t="s">
        <v>56</v>
      </c>
      <c r="J3549" s="25" t="s">
        <v>1881</v>
      </c>
      <c r="K3549" s="25" t="s">
        <v>65</v>
      </c>
      <c r="L3549" s="25" t="s">
        <v>587</v>
      </c>
      <c r="M3549" s="25" t="s">
        <v>582</v>
      </c>
      <c r="N3549" s="26">
        <v>4462.95</v>
      </c>
      <c r="O3549" s="26">
        <v>5302.68</v>
      </c>
      <c r="P3549" s="27">
        <v>839.73000000000047</v>
      </c>
      <c r="Q3549" s="28">
        <v>0.18815581622021321</v>
      </c>
      <c r="R3549" s="29">
        <v>3711.04</v>
      </c>
      <c r="S3549" s="29">
        <v>4537.68</v>
      </c>
      <c r="T3549" s="30">
        <v>826.64000000000033</v>
      </c>
      <c r="U3549" s="31">
        <v>0.22275157368284909</v>
      </c>
      <c r="V3549" s="26">
        <v>96</v>
      </c>
      <c r="W3549" s="26">
        <v>0</v>
      </c>
      <c r="X3549" s="27">
        <v>-96</v>
      </c>
      <c r="Y3549" s="28">
        <v>-1</v>
      </c>
      <c r="Z3549" s="29">
        <v>655.91</v>
      </c>
      <c r="AA3549" s="29">
        <v>765</v>
      </c>
      <c r="AB3549" s="30">
        <v>109.09000000000003</v>
      </c>
      <c r="AC3549" s="32">
        <v>0.16631854980103983</v>
      </c>
      <c r="AD3549" s="26">
        <v>0</v>
      </c>
      <c r="AE3549" s="26">
        <v>0</v>
      </c>
      <c r="AF3549" s="27">
        <v>0</v>
      </c>
      <c r="AG3549" s="18"/>
      <c r="AH3549" s="34">
        <v>27.47</v>
      </c>
      <c r="AI3549" s="34">
        <v>41.5</v>
      </c>
      <c r="AJ3549" s="34">
        <v>14.030000000000001</v>
      </c>
      <c r="AK3549" s="32">
        <v>0.51073898798689488</v>
      </c>
      <c r="AL3549" s="35">
        <v>44511.041666666664</v>
      </c>
      <c r="AM3549" s="16"/>
    </row>
    <row r="3550" spans="1:39" ht="57.75" hidden="1" x14ac:dyDescent="0.25">
      <c r="A3550" s="25" t="s">
        <v>571</v>
      </c>
      <c r="B3550" s="25" t="s">
        <v>1136</v>
      </c>
      <c r="C3550" s="39">
        <v>642659</v>
      </c>
      <c r="D3550" s="25" t="s">
        <v>5234</v>
      </c>
      <c r="E3550" s="25" t="s">
        <v>53</v>
      </c>
      <c r="F3550" s="25" t="s">
        <v>248</v>
      </c>
      <c r="G3550" s="17"/>
      <c r="H3550" s="17"/>
      <c r="I3550" s="17"/>
      <c r="J3550" s="25" t="s">
        <v>145</v>
      </c>
      <c r="K3550" s="25" t="s">
        <v>65</v>
      </c>
      <c r="L3550" s="25" t="s">
        <v>181</v>
      </c>
      <c r="M3550" s="25" t="s">
        <v>4975</v>
      </c>
      <c r="N3550" s="26">
        <v>31629.5</v>
      </c>
      <c r="O3550" s="26">
        <v>20940.54</v>
      </c>
      <c r="P3550" s="27">
        <v>-10688.96</v>
      </c>
      <c r="Q3550" s="28">
        <v>-0.33794274332506041</v>
      </c>
      <c r="R3550" s="29">
        <v>20369.509999999998</v>
      </c>
      <c r="S3550" s="29">
        <v>9502.36</v>
      </c>
      <c r="T3550" s="30">
        <v>-10867.149999999998</v>
      </c>
      <c r="U3550" s="31">
        <v>-0.53350080586130932</v>
      </c>
      <c r="V3550" s="26">
        <v>3411.27</v>
      </c>
      <c r="W3550" s="26">
        <v>4838.68</v>
      </c>
      <c r="X3550" s="27">
        <v>1427.4100000000003</v>
      </c>
      <c r="Y3550" s="28">
        <v>0.41843946682613814</v>
      </c>
      <c r="Z3550" s="29">
        <v>5426.72</v>
      </c>
      <c r="AA3550" s="29">
        <v>4456</v>
      </c>
      <c r="AB3550" s="30">
        <v>-970.72000000000025</v>
      </c>
      <c r="AC3550" s="32">
        <v>-0.17887784886635025</v>
      </c>
      <c r="AD3550" s="26">
        <v>2422</v>
      </c>
      <c r="AE3550" s="26">
        <v>2143.5</v>
      </c>
      <c r="AF3550" s="27">
        <v>-278.5</v>
      </c>
      <c r="AG3550" s="33">
        <v>-0.11498761354252683</v>
      </c>
      <c r="AH3550" s="34">
        <v>147.80000000000001</v>
      </c>
      <c r="AI3550" s="34">
        <v>104</v>
      </c>
      <c r="AJ3550" s="34">
        <v>-43.800000000000011</v>
      </c>
      <c r="AK3550" s="32">
        <v>-0.29634641407307177</v>
      </c>
      <c r="AL3550" s="35">
        <v>44813.041666666664</v>
      </c>
      <c r="AM3550" s="16"/>
    </row>
    <row r="3551" spans="1:39" ht="41.25" hidden="1" x14ac:dyDescent="0.25">
      <c r="A3551" s="25" t="s">
        <v>571</v>
      </c>
      <c r="B3551" s="25" t="s">
        <v>1136</v>
      </c>
      <c r="C3551" s="39">
        <v>642684</v>
      </c>
      <c r="D3551" s="25" t="s">
        <v>5458</v>
      </c>
      <c r="E3551" s="25" t="s">
        <v>53</v>
      </c>
      <c r="F3551" s="25" t="s">
        <v>54</v>
      </c>
      <c r="G3551" s="25" t="s">
        <v>236</v>
      </c>
      <c r="H3551" s="25" t="s">
        <v>56</v>
      </c>
      <c r="I3551" s="25" t="s">
        <v>56</v>
      </c>
      <c r="J3551" s="25" t="s">
        <v>576</v>
      </c>
      <c r="K3551" s="25" t="s">
        <v>58</v>
      </c>
      <c r="L3551" s="25" t="s">
        <v>611</v>
      </c>
      <c r="M3551" s="25" t="s">
        <v>596</v>
      </c>
      <c r="N3551" s="26">
        <v>28649.45</v>
      </c>
      <c r="O3551" s="26">
        <v>14790.9</v>
      </c>
      <c r="P3551" s="27">
        <v>-13858.550000000001</v>
      </c>
      <c r="Q3551" s="28">
        <v>-0.48372830892041563</v>
      </c>
      <c r="R3551" s="29">
        <v>1030.55</v>
      </c>
      <c r="S3551" s="29">
        <v>2444.0700000000002</v>
      </c>
      <c r="T3551" s="30">
        <v>1413.5200000000002</v>
      </c>
      <c r="U3551" s="31">
        <v>1.3716170976662949</v>
      </c>
      <c r="V3551" s="26">
        <v>13646.38</v>
      </c>
      <c r="W3551" s="26">
        <v>1205.33</v>
      </c>
      <c r="X3551" s="27">
        <v>-12441.05</v>
      </c>
      <c r="Y3551" s="28">
        <v>-0.91167401171592755</v>
      </c>
      <c r="Z3551" s="29">
        <v>0</v>
      </c>
      <c r="AA3551" s="29">
        <v>0</v>
      </c>
      <c r="AB3551" s="30">
        <v>0</v>
      </c>
      <c r="AC3551" s="19"/>
      <c r="AD3551" s="26">
        <v>13972.52</v>
      </c>
      <c r="AE3551" s="26">
        <v>11141.5</v>
      </c>
      <c r="AF3551" s="27">
        <v>-2831.0200000000004</v>
      </c>
      <c r="AG3551" s="33">
        <v>-0.20261341547551912</v>
      </c>
      <c r="AH3551" s="34">
        <v>79.86</v>
      </c>
      <c r="AI3551" s="34">
        <v>0</v>
      </c>
      <c r="AJ3551" s="34">
        <v>-79.86</v>
      </c>
      <c r="AK3551" s="32">
        <v>-1</v>
      </c>
      <c r="AL3551" s="35">
        <v>44867.041666666664</v>
      </c>
      <c r="AM3551" s="16"/>
    </row>
    <row r="3552" spans="1:39" ht="66" hidden="1" x14ac:dyDescent="0.25">
      <c r="A3552" s="25" t="s">
        <v>571</v>
      </c>
      <c r="B3552" s="25" t="s">
        <v>1136</v>
      </c>
      <c r="C3552" s="39">
        <v>642685</v>
      </c>
      <c r="D3552" s="25" t="s">
        <v>5597</v>
      </c>
      <c r="E3552" s="25" t="s">
        <v>53</v>
      </c>
      <c r="F3552" s="25" t="s">
        <v>54</v>
      </c>
      <c r="G3552" s="25" t="s">
        <v>112</v>
      </c>
      <c r="H3552" s="25" t="s">
        <v>56</v>
      </c>
      <c r="I3552" s="25" t="s">
        <v>56</v>
      </c>
      <c r="J3552" s="25" t="s">
        <v>576</v>
      </c>
      <c r="K3552" s="25" t="s">
        <v>58</v>
      </c>
      <c r="L3552" s="25" t="s">
        <v>595</v>
      </c>
      <c r="M3552" s="25" t="s">
        <v>639</v>
      </c>
      <c r="N3552" s="26">
        <v>324137.71999999997</v>
      </c>
      <c r="O3552" s="26">
        <v>427965.61</v>
      </c>
      <c r="P3552" s="27">
        <v>103827.89000000001</v>
      </c>
      <c r="Q3552" s="28">
        <v>0.32032029471917067</v>
      </c>
      <c r="R3552" s="29">
        <v>83138.25</v>
      </c>
      <c r="S3552" s="29">
        <v>151528.54</v>
      </c>
      <c r="T3552" s="30">
        <v>68390.290000000008</v>
      </c>
      <c r="U3552" s="31">
        <v>0.82260920815629401</v>
      </c>
      <c r="V3552" s="26">
        <v>128283.96</v>
      </c>
      <c r="W3552" s="26">
        <v>140715.88</v>
      </c>
      <c r="X3552" s="27">
        <v>12431.919999999998</v>
      </c>
      <c r="Y3552" s="28">
        <v>9.6909387580489392E-2</v>
      </c>
      <c r="Z3552" s="29">
        <v>20715.509999999998</v>
      </c>
      <c r="AA3552" s="29">
        <v>53116.26</v>
      </c>
      <c r="AB3552" s="30">
        <v>32400.750000000004</v>
      </c>
      <c r="AC3552" s="32">
        <v>1.5640816953094567</v>
      </c>
      <c r="AD3552" s="26">
        <v>92000</v>
      </c>
      <c r="AE3552" s="26">
        <v>82604.929999999993</v>
      </c>
      <c r="AF3552" s="27">
        <v>-9395.070000000007</v>
      </c>
      <c r="AG3552" s="33">
        <v>-0.10212032608695659</v>
      </c>
      <c r="AH3552" s="34">
        <v>543.09</v>
      </c>
      <c r="AI3552" s="34">
        <v>1535.5</v>
      </c>
      <c r="AJ3552" s="34">
        <v>992.41</v>
      </c>
      <c r="AK3552" s="32">
        <v>1.8273398515899757</v>
      </c>
      <c r="AL3552" s="35">
        <v>44902.041666666664</v>
      </c>
      <c r="AM3552" s="16"/>
    </row>
    <row r="3553" spans="1:39" ht="49.5" hidden="1" x14ac:dyDescent="0.25">
      <c r="A3553" s="25" t="s">
        <v>571</v>
      </c>
      <c r="B3553" s="25" t="s">
        <v>1136</v>
      </c>
      <c r="C3553" s="39">
        <v>642687</v>
      </c>
      <c r="D3553" s="25" t="s">
        <v>3556</v>
      </c>
      <c r="E3553" s="25" t="s">
        <v>53</v>
      </c>
      <c r="F3553" s="25" t="s">
        <v>54</v>
      </c>
      <c r="G3553" s="25" t="s">
        <v>75</v>
      </c>
      <c r="H3553" s="25" t="s">
        <v>56</v>
      </c>
      <c r="I3553" s="25" t="s">
        <v>56</v>
      </c>
      <c r="J3553" s="25" t="s">
        <v>3564</v>
      </c>
      <c r="K3553" s="25" t="s">
        <v>65</v>
      </c>
      <c r="L3553" s="25" t="s">
        <v>600</v>
      </c>
      <c r="M3553" s="25" t="s">
        <v>582</v>
      </c>
      <c r="N3553" s="26">
        <v>64869.52</v>
      </c>
      <c r="O3553" s="26">
        <v>53896.21</v>
      </c>
      <c r="P3553" s="27">
        <v>-10973.309999999998</v>
      </c>
      <c r="Q3553" s="28">
        <v>-0.169159722470584</v>
      </c>
      <c r="R3553" s="29">
        <v>21451.7</v>
      </c>
      <c r="S3553" s="29">
        <v>10886.19</v>
      </c>
      <c r="T3553" s="30">
        <v>-10565.51</v>
      </c>
      <c r="U3553" s="31">
        <v>-0.49252553410685401</v>
      </c>
      <c r="V3553" s="26">
        <v>409.7</v>
      </c>
      <c r="W3553" s="26">
        <v>0</v>
      </c>
      <c r="X3553" s="27">
        <v>-409.7</v>
      </c>
      <c r="Y3553" s="28">
        <v>-1</v>
      </c>
      <c r="Z3553" s="29">
        <v>1871.12</v>
      </c>
      <c r="AA3553" s="29">
        <v>1873</v>
      </c>
      <c r="AB3553" s="30">
        <v>1.8800000000001091</v>
      </c>
      <c r="AC3553" s="32">
        <v>1.0047458206849957E-3</v>
      </c>
      <c r="AD3553" s="26">
        <v>41137</v>
      </c>
      <c r="AE3553" s="26">
        <v>41137.019999999997</v>
      </c>
      <c r="AF3553" s="27">
        <v>1.9999999996798579E-2</v>
      </c>
      <c r="AG3553" s="33">
        <v>4.8618032420445288E-7</v>
      </c>
      <c r="AH3553" s="34">
        <v>129.72</v>
      </c>
      <c r="AI3553" s="34">
        <v>57</v>
      </c>
      <c r="AJ3553" s="34">
        <v>-72.72</v>
      </c>
      <c r="AK3553" s="32">
        <v>-0.56059204440333021</v>
      </c>
      <c r="AL3553" s="35">
        <v>44637.041666666664</v>
      </c>
      <c r="AM3553" s="16"/>
    </row>
    <row r="3554" spans="1:39" ht="49.5" hidden="1" x14ac:dyDescent="0.25">
      <c r="A3554" s="25" t="s">
        <v>571</v>
      </c>
      <c r="B3554" s="25" t="s">
        <v>1136</v>
      </c>
      <c r="C3554" s="39">
        <v>642688</v>
      </c>
      <c r="D3554" s="25" t="s">
        <v>5047</v>
      </c>
      <c r="E3554" s="25" t="s">
        <v>171</v>
      </c>
      <c r="F3554" s="25" t="s">
        <v>248</v>
      </c>
      <c r="G3554" s="17"/>
      <c r="H3554" s="17"/>
      <c r="I3554" s="17"/>
      <c r="J3554" s="25" t="s">
        <v>3564</v>
      </c>
      <c r="K3554" s="25" t="s">
        <v>65</v>
      </c>
      <c r="L3554" s="25" t="s">
        <v>600</v>
      </c>
      <c r="M3554" s="25" t="s">
        <v>582</v>
      </c>
      <c r="N3554" s="26">
        <v>63356.09</v>
      </c>
      <c r="O3554" s="26">
        <v>62040.480000000003</v>
      </c>
      <c r="P3554" s="27">
        <v>-1315.6099999999933</v>
      </c>
      <c r="Q3554" s="28">
        <v>-2.0765328163401393E-2</v>
      </c>
      <c r="R3554" s="29">
        <v>19548.68</v>
      </c>
      <c r="S3554" s="29">
        <v>19215.68</v>
      </c>
      <c r="T3554" s="30">
        <v>-333</v>
      </c>
      <c r="U3554" s="31">
        <v>-1.7034398230468758E-2</v>
      </c>
      <c r="V3554" s="26">
        <v>381.81</v>
      </c>
      <c r="W3554" s="26">
        <v>0</v>
      </c>
      <c r="X3554" s="27">
        <v>-381.81</v>
      </c>
      <c r="Y3554" s="28">
        <v>-1</v>
      </c>
      <c r="Z3554" s="29">
        <v>1512.6</v>
      </c>
      <c r="AA3554" s="29">
        <v>912</v>
      </c>
      <c r="AB3554" s="30">
        <v>-600.59999999999991</v>
      </c>
      <c r="AC3554" s="32">
        <v>-0.39706465688218956</v>
      </c>
      <c r="AD3554" s="26">
        <v>41913</v>
      </c>
      <c r="AE3554" s="26">
        <v>41912.800000000003</v>
      </c>
      <c r="AF3554" s="27">
        <v>-0.19999999999708962</v>
      </c>
      <c r="AG3554" s="33">
        <v>-4.771789182284485E-6</v>
      </c>
      <c r="AH3554" s="34">
        <v>110.05000000000001</v>
      </c>
      <c r="AI3554" s="34">
        <v>123</v>
      </c>
      <c r="AJ3554" s="34">
        <v>12.949999999999989</v>
      </c>
      <c r="AK3554" s="32">
        <v>0.11767378464334381</v>
      </c>
      <c r="AL3554" s="35">
        <v>44761.041666666664</v>
      </c>
      <c r="AM3554" s="16"/>
    </row>
    <row r="3555" spans="1:39" ht="82.5" hidden="1" x14ac:dyDescent="0.25">
      <c r="A3555" s="25" t="s">
        <v>571</v>
      </c>
      <c r="B3555" s="25" t="s">
        <v>1136</v>
      </c>
      <c r="C3555" s="39">
        <v>642737</v>
      </c>
      <c r="D3555" s="25" t="s">
        <v>3560</v>
      </c>
      <c r="E3555" s="25" t="s">
        <v>53</v>
      </c>
      <c r="F3555" s="25" t="s">
        <v>54</v>
      </c>
      <c r="G3555" s="25" t="s">
        <v>74</v>
      </c>
      <c r="H3555" s="25" t="s">
        <v>56</v>
      </c>
      <c r="I3555" s="25" t="s">
        <v>56</v>
      </c>
      <c r="J3555" s="25" t="s">
        <v>576</v>
      </c>
      <c r="K3555" s="25" t="s">
        <v>58</v>
      </c>
      <c r="L3555" s="25" t="s">
        <v>577</v>
      </c>
      <c r="M3555" s="25" t="s">
        <v>578</v>
      </c>
      <c r="N3555" s="26">
        <v>755935.23</v>
      </c>
      <c r="O3555" s="26">
        <v>608794.67000000004</v>
      </c>
      <c r="P3555" s="27">
        <v>-147140.55999999994</v>
      </c>
      <c r="Q3555" s="28">
        <v>-0.1946470466788536</v>
      </c>
      <c r="R3555" s="29">
        <v>79866.02</v>
      </c>
      <c r="S3555" s="29">
        <v>86919.78</v>
      </c>
      <c r="T3555" s="30">
        <v>7053.7599999999948</v>
      </c>
      <c r="U3555" s="31">
        <v>8.8319913775595615E-2</v>
      </c>
      <c r="V3555" s="26">
        <v>3635.53</v>
      </c>
      <c r="W3555" s="26">
        <v>0</v>
      </c>
      <c r="X3555" s="27">
        <v>-3635.53</v>
      </c>
      <c r="Y3555" s="28">
        <v>-1</v>
      </c>
      <c r="Z3555" s="29">
        <v>1768.68</v>
      </c>
      <c r="AA3555" s="29">
        <v>2053</v>
      </c>
      <c r="AB3555" s="30">
        <v>284.31999999999994</v>
      </c>
      <c r="AC3555" s="32">
        <v>0.16075265169504938</v>
      </c>
      <c r="AD3555" s="26">
        <v>670665</v>
      </c>
      <c r="AE3555" s="26">
        <v>519821.89</v>
      </c>
      <c r="AF3555" s="27">
        <v>-150843.10999999999</v>
      </c>
      <c r="AG3555" s="33">
        <v>-0.22491573289198033</v>
      </c>
      <c r="AH3555" s="34">
        <v>80.599999999999994</v>
      </c>
      <c r="AI3555" s="34">
        <v>112</v>
      </c>
      <c r="AJ3555" s="34">
        <v>31.400000000000006</v>
      </c>
      <c r="AK3555" s="32">
        <v>0.38957816377171228</v>
      </c>
      <c r="AL3555" s="35">
        <v>44688</v>
      </c>
      <c r="AM3555" s="16"/>
    </row>
    <row r="3556" spans="1:39" ht="41.25" hidden="1" x14ac:dyDescent="0.25">
      <c r="A3556" s="25" t="s">
        <v>571</v>
      </c>
      <c r="B3556" s="25" t="s">
        <v>1136</v>
      </c>
      <c r="C3556" s="39">
        <v>642841</v>
      </c>
      <c r="D3556" s="25" t="s">
        <v>5158</v>
      </c>
      <c r="E3556" s="25" t="s">
        <v>53</v>
      </c>
      <c r="F3556" s="25" t="s">
        <v>54</v>
      </c>
      <c r="G3556" s="25" t="s">
        <v>79</v>
      </c>
      <c r="H3556" s="25" t="s">
        <v>56</v>
      </c>
      <c r="I3556" s="25" t="s">
        <v>56</v>
      </c>
      <c r="J3556" s="25" t="s">
        <v>576</v>
      </c>
      <c r="K3556" s="25" t="s">
        <v>58</v>
      </c>
      <c r="L3556" s="25" t="s">
        <v>595</v>
      </c>
      <c r="M3556" s="25" t="s">
        <v>639</v>
      </c>
      <c r="N3556" s="26">
        <v>297061.7</v>
      </c>
      <c r="O3556" s="26">
        <v>328310.42</v>
      </c>
      <c r="P3556" s="27">
        <v>31248.719999999972</v>
      </c>
      <c r="Q3556" s="28">
        <v>0.10519269229254384</v>
      </c>
      <c r="R3556" s="29">
        <v>87574.1</v>
      </c>
      <c r="S3556" s="29">
        <v>154009.53</v>
      </c>
      <c r="T3556" s="30">
        <v>66435.429999999993</v>
      </c>
      <c r="U3556" s="31">
        <v>0.75861961470343386</v>
      </c>
      <c r="V3556" s="26">
        <v>64681.03</v>
      </c>
      <c r="W3556" s="26">
        <v>59927.65</v>
      </c>
      <c r="X3556" s="27">
        <v>-4753.3799999999974</v>
      </c>
      <c r="Y3556" s="28">
        <v>-7.3489553273966071E-2</v>
      </c>
      <c r="Z3556" s="29">
        <v>22085.53</v>
      </c>
      <c r="AA3556" s="29">
        <v>45325.31</v>
      </c>
      <c r="AB3556" s="30">
        <v>23239.78</v>
      </c>
      <c r="AC3556" s="32">
        <v>1.0522627258662121</v>
      </c>
      <c r="AD3556" s="26">
        <v>122721.04</v>
      </c>
      <c r="AE3556" s="26">
        <v>69047.929999999993</v>
      </c>
      <c r="AF3556" s="27">
        <v>-53673.11</v>
      </c>
      <c r="AG3556" s="33">
        <v>-0.43735866319255445</v>
      </c>
      <c r="AH3556" s="34">
        <v>1578.02</v>
      </c>
      <c r="AI3556" s="34">
        <v>1624.5</v>
      </c>
      <c r="AJ3556" s="34">
        <v>46.480000000000018</v>
      </c>
      <c r="AK3556" s="32">
        <v>2.9454633021127753E-2</v>
      </c>
      <c r="AL3556" s="35">
        <v>44805.041666666664</v>
      </c>
      <c r="AM3556" s="16"/>
    </row>
    <row r="3557" spans="1:39" ht="41.25" hidden="1" x14ac:dyDescent="0.25">
      <c r="A3557" s="25" t="s">
        <v>571</v>
      </c>
      <c r="B3557" s="25" t="s">
        <v>1136</v>
      </c>
      <c r="C3557" s="39">
        <v>642842</v>
      </c>
      <c r="D3557" s="25" t="s">
        <v>3559</v>
      </c>
      <c r="E3557" s="25" t="s">
        <v>53</v>
      </c>
      <c r="F3557" s="25" t="s">
        <v>54</v>
      </c>
      <c r="G3557" s="25" t="s">
        <v>79</v>
      </c>
      <c r="H3557" s="25" t="s">
        <v>56</v>
      </c>
      <c r="I3557" s="25" t="s">
        <v>56</v>
      </c>
      <c r="J3557" s="25" t="s">
        <v>576</v>
      </c>
      <c r="K3557" s="25" t="s">
        <v>58</v>
      </c>
      <c r="L3557" s="25" t="s">
        <v>595</v>
      </c>
      <c r="M3557" s="25" t="s">
        <v>639</v>
      </c>
      <c r="N3557" s="26">
        <v>115173.75999999999</v>
      </c>
      <c r="O3557" s="26">
        <v>114545.09</v>
      </c>
      <c r="P3557" s="27">
        <v>-628.66999999999825</v>
      </c>
      <c r="Q3557" s="28">
        <v>-5.4584481743063552E-3</v>
      </c>
      <c r="R3557" s="29">
        <v>45086.3</v>
      </c>
      <c r="S3557" s="29">
        <v>57110.94</v>
      </c>
      <c r="T3557" s="30">
        <v>12024.64</v>
      </c>
      <c r="U3557" s="31">
        <v>0.26670274562339336</v>
      </c>
      <c r="V3557" s="26">
        <v>26551.48</v>
      </c>
      <c r="W3557" s="26">
        <v>28243.89</v>
      </c>
      <c r="X3557" s="27">
        <v>1692.4099999999999</v>
      </c>
      <c r="Y3557" s="28">
        <v>6.3740702966463642E-2</v>
      </c>
      <c r="Z3557" s="29">
        <v>10535.98</v>
      </c>
      <c r="AA3557" s="29">
        <v>17903.5</v>
      </c>
      <c r="AB3557" s="30">
        <v>7367.52</v>
      </c>
      <c r="AC3557" s="32">
        <v>0.69927239801138585</v>
      </c>
      <c r="AD3557" s="26">
        <v>33000</v>
      </c>
      <c r="AE3557" s="26">
        <v>11286.76</v>
      </c>
      <c r="AF3557" s="27">
        <v>-21713.239999999998</v>
      </c>
      <c r="AG3557" s="33">
        <v>-0.65797696969696962</v>
      </c>
      <c r="AH3557" s="34">
        <v>656.37</v>
      </c>
      <c r="AI3557" s="34">
        <v>683</v>
      </c>
      <c r="AJ3557" s="34">
        <v>26.629999999999995</v>
      </c>
      <c r="AK3557" s="32">
        <v>4.0571628806922916E-2</v>
      </c>
      <c r="AL3557" s="35">
        <v>44683</v>
      </c>
      <c r="AM3557" s="16"/>
    </row>
    <row r="3558" spans="1:39" ht="41.25" hidden="1" x14ac:dyDescent="0.25">
      <c r="A3558" s="25" t="s">
        <v>571</v>
      </c>
      <c r="B3558" s="25" t="s">
        <v>1136</v>
      </c>
      <c r="C3558" s="39">
        <v>642843</v>
      </c>
      <c r="D3558" s="25" t="s">
        <v>5757</v>
      </c>
      <c r="E3558" s="25" t="s">
        <v>53</v>
      </c>
      <c r="F3558" s="25" t="s">
        <v>54</v>
      </c>
      <c r="G3558" s="25" t="s">
        <v>79</v>
      </c>
      <c r="H3558" s="25" t="s">
        <v>56</v>
      </c>
      <c r="I3558" s="25" t="s">
        <v>56</v>
      </c>
      <c r="J3558" s="25" t="s">
        <v>576</v>
      </c>
      <c r="K3558" s="25" t="s">
        <v>58</v>
      </c>
      <c r="L3558" s="25" t="s">
        <v>595</v>
      </c>
      <c r="M3558" s="25" t="s">
        <v>596</v>
      </c>
      <c r="N3558" s="26">
        <v>144322.26</v>
      </c>
      <c r="O3558" s="26">
        <v>147082.39000000001</v>
      </c>
      <c r="P3558" s="27">
        <v>2760.1300000000047</v>
      </c>
      <c r="Q3558" s="28">
        <v>1.9124769803355382E-2</v>
      </c>
      <c r="R3558" s="29">
        <v>41577.449999999997</v>
      </c>
      <c r="S3558" s="29">
        <v>18978.259999999998</v>
      </c>
      <c r="T3558" s="30">
        <v>-22599.19</v>
      </c>
      <c r="U3558" s="31">
        <v>-0.54354439726342041</v>
      </c>
      <c r="V3558" s="26">
        <v>38399.360000000001</v>
      </c>
      <c r="W3558" s="26">
        <v>43563.040000000001</v>
      </c>
      <c r="X3558" s="27">
        <v>5163.68</v>
      </c>
      <c r="Y3558" s="28">
        <v>0.13447307455124252</v>
      </c>
      <c r="Z3558" s="29">
        <v>9345.4500000000007</v>
      </c>
      <c r="AA3558" s="29">
        <v>0</v>
      </c>
      <c r="AB3558" s="30">
        <v>-9345.4500000000007</v>
      </c>
      <c r="AC3558" s="32">
        <v>-1</v>
      </c>
      <c r="AD3558" s="26">
        <v>55000</v>
      </c>
      <c r="AE3558" s="26">
        <v>84541.09</v>
      </c>
      <c r="AF3558" s="27">
        <v>29541.089999999997</v>
      </c>
      <c r="AG3558" s="33">
        <v>0.53711072727272724</v>
      </c>
      <c r="AH3558" s="34">
        <v>244.64</v>
      </c>
      <c r="AI3558" s="34">
        <v>0</v>
      </c>
      <c r="AJ3558" s="34">
        <v>-244.64</v>
      </c>
      <c r="AK3558" s="32">
        <v>-1</v>
      </c>
      <c r="AL3558" s="35">
        <v>44912.041666666664</v>
      </c>
      <c r="AM3558" s="16"/>
    </row>
    <row r="3559" spans="1:39" ht="82.5" hidden="1" x14ac:dyDescent="0.25">
      <c r="A3559" s="25" t="s">
        <v>571</v>
      </c>
      <c r="B3559" s="25" t="s">
        <v>1136</v>
      </c>
      <c r="C3559" s="39">
        <v>642929</v>
      </c>
      <c r="D3559" s="25" t="s">
        <v>4914</v>
      </c>
      <c r="E3559" s="25" t="s">
        <v>53</v>
      </c>
      <c r="F3559" s="25" t="s">
        <v>54</v>
      </c>
      <c r="G3559" s="25" t="s">
        <v>79</v>
      </c>
      <c r="H3559" s="25" t="s">
        <v>56</v>
      </c>
      <c r="I3559" s="25" t="s">
        <v>56</v>
      </c>
      <c r="J3559" s="25" t="s">
        <v>576</v>
      </c>
      <c r="K3559" s="25" t="s">
        <v>58</v>
      </c>
      <c r="L3559" s="25" t="s">
        <v>577</v>
      </c>
      <c r="M3559" s="25" t="s">
        <v>578</v>
      </c>
      <c r="N3559" s="26">
        <v>376450.55</v>
      </c>
      <c r="O3559" s="26">
        <v>363270.06</v>
      </c>
      <c r="P3559" s="27">
        <v>-13180.489999999991</v>
      </c>
      <c r="Q3559" s="28">
        <v>-3.5012540159657067E-2</v>
      </c>
      <c r="R3559" s="29">
        <v>69900.570000000007</v>
      </c>
      <c r="S3559" s="29">
        <v>79602.990000000005</v>
      </c>
      <c r="T3559" s="30">
        <v>9702.4199999999983</v>
      </c>
      <c r="U3559" s="31">
        <v>0.13880315997423193</v>
      </c>
      <c r="V3559" s="26">
        <v>43770.98</v>
      </c>
      <c r="W3559" s="26">
        <v>22092.5</v>
      </c>
      <c r="X3559" s="27">
        <v>-21678.480000000003</v>
      </c>
      <c r="Y3559" s="28">
        <v>-0.49527061080195145</v>
      </c>
      <c r="Z3559" s="29">
        <v>2074</v>
      </c>
      <c r="AA3559" s="29">
        <v>3794.5</v>
      </c>
      <c r="AB3559" s="30">
        <v>1720.5</v>
      </c>
      <c r="AC3559" s="32">
        <v>0.82955641272902603</v>
      </c>
      <c r="AD3559" s="26">
        <v>260705</v>
      </c>
      <c r="AE3559" s="26">
        <v>257780.07</v>
      </c>
      <c r="AF3559" s="27">
        <v>-2924.929999999993</v>
      </c>
      <c r="AG3559" s="33">
        <v>-1.1219309180874909E-2</v>
      </c>
      <c r="AH3559" s="34">
        <v>38</v>
      </c>
      <c r="AI3559" s="34">
        <v>276</v>
      </c>
      <c r="AJ3559" s="34">
        <v>238</v>
      </c>
      <c r="AK3559" s="32">
        <v>6.2631578947368425</v>
      </c>
      <c r="AL3559" s="35">
        <v>44734.041666666664</v>
      </c>
      <c r="AM3559" s="16"/>
    </row>
    <row r="3560" spans="1:39" ht="82.5" hidden="1" x14ac:dyDescent="0.25">
      <c r="A3560" s="25" t="s">
        <v>571</v>
      </c>
      <c r="B3560" s="25" t="s">
        <v>1136</v>
      </c>
      <c r="C3560" s="39">
        <v>642947</v>
      </c>
      <c r="D3560" s="25" t="s">
        <v>5308</v>
      </c>
      <c r="E3560" s="25" t="s">
        <v>62</v>
      </c>
      <c r="F3560" s="25" t="s">
        <v>248</v>
      </c>
      <c r="G3560" s="17"/>
      <c r="H3560" s="17"/>
      <c r="I3560" s="17"/>
      <c r="J3560" s="25" t="s">
        <v>145</v>
      </c>
      <c r="K3560" s="25" t="s">
        <v>65</v>
      </c>
      <c r="L3560" s="25" t="s">
        <v>4881</v>
      </c>
      <c r="M3560" s="25" t="s">
        <v>4975</v>
      </c>
      <c r="N3560" s="26">
        <v>25761.97</v>
      </c>
      <c r="O3560" s="26">
        <v>20615.150000000001</v>
      </c>
      <c r="P3560" s="27">
        <v>-5146.82</v>
      </c>
      <c r="Q3560" s="28">
        <v>-0.19978363455900303</v>
      </c>
      <c r="R3560" s="29">
        <v>12793.52</v>
      </c>
      <c r="S3560" s="29">
        <v>12858.02</v>
      </c>
      <c r="T3560" s="30">
        <v>64.5</v>
      </c>
      <c r="U3560" s="31">
        <v>5.0416148175013598E-3</v>
      </c>
      <c r="V3560" s="26">
        <v>2113.14</v>
      </c>
      <c r="W3560" s="26">
        <v>2293.63</v>
      </c>
      <c r="X3560" s="27">
        <v>180.49000000000024</v>
      </c>
      <c r="Y3560" s="28">
        <v>8.5413176599752144E-2</v>
      </c>
      <c r="Z3560" s="29">
        <v>4320.79</v>
      </c>
      <c r="AA3560" s="29">
        <v>1920.5</v>
      </c>
      <c r="AB3560" s="30">
        <v>-2400.29</v>
      </c>
      <c r="AC3560" s="32">
        <v>-0.55552109683645812</v>
      </c>
      <c r="AD3560" s="26">
        <v>6534.52</v>
      </c>
      <c r="AE3560" s="26">
        <v>3543</v>
      </c>
      <c r="AF3560" s="27">
        <v>-2991.5200000000004</v>
      </c>
      <c r="AG3560" s="33">
        <v>-0.4578025623917289</v>
      </c>
      <c r="AH3560" s="34">
        <v>52.569999999999993</v>
      </c>
      <c r="AI3560" s="34">
        <v>49</v>
      </c>
      <c r="AJ3560" s="34">
        <v>-3.5699999999999932</v>
      </c>
      <c r="AK3560" s="32">
        <v>-6.790945406125154E-2</v>
      </c>
      <c r="AL3560" s="35">
        <v>44827.041666666664</v>
      </c>
      <c r="AM3560" s="16"/>
    </row>
    <row r="3561" spans="1:39" ht="49.5" hidden="1" x14ac:dyDescent="0.25">
      <c r="A3561" s="25" t="s">
        <v>571</v>
      </c>
      <c r="B3561" s="25" t="s">
        <v>1136</v>
      </c>
      <c r="C3561" s="39">
        <v>642998</v>
      </c>
      <c r="D3561" s="25" t="s">
        <v>5521</v>
      </c>
      <c r="E3561" s="25" t="s">
        <v>53</v>
      </c>
      <c r="F3561" s="25" t="s">
        <v>54</v>
      </c>
      <c r="G3561" s="25" t="s">
        <v>236</v>
      </c>
      <c r="H3561" s="25" t="s">
        <v>56</v>
      </c>
      <c r="I3561" s="25" t="s">
        <v>56</v>
      </c>
      <c r="J3561" s="25" t="s">
        <v>576</v>
      </c>
      <c r="K3561" s="25" t="s">
        <v>58</v>
      </c>
      <c r="L3561" s="25" t="s">
        <v>5049</v>
      </c>
      <c r="M3561" s="25" t="s">
        <v>596</v>
      </c>
      <c r="N3561" s="26">
        <v>256258.72</v>
      </c>
      <c r="O3561" s="26">
        <v>210318.43</v>
      </c>
      <c r="P3561" s="27">
        <v>-45940.290000000008</v>
      </c>
      <c r="Q3561" s="28">
        <v>-0.17927307995606942</v>
      </c>
      <c r="R3561" s="29">
        <v>20833.939999999999</v>
      </c>
      <c r="S3561" s="29">
        <v>23127.33</v>
      </c>
      <c r="T3561" s="30">
        <v>2293.3900000000031</v>
      </c>
      <c r="U3561" s="31">
        <v>0.11007951448453836</v>
      </c>
      <c r="V3561" s="26">
        <v>76767.850000000006</v>
      </c>
      <c r="W3561" s="26">
        <v>46814.83</v>
      </c>
      <c r="X3561" s="27">
        <v>-29953.020000000004</v>
      </c>
      <c r="Y3561" s="28">
        <v>-0.39017661690408162</v>
      </c>
      <c r="Z3561" s="29">
        <v>2477.5500000000002</v>
      </c>
      <c r="AA3561" s="29">
        <v>0</v>
      </c>
      <c r="AB3561" s="30">
        <v>-2477.5500000000002</v>
      </c>
      <c r="AC3561" s="32">
        <v>-1</v>
      </c>
      <c r="AD3561" s="26">
        <v>156179.38</v>
      </c>
      <c r="AE3561" s="26">
        <v>140376.26999999999</v>
      </c>
      <c r="AF3561" s="27">
        <v>-15803.110000000015</v>
      </c>
      <c r="AG3561" s="33">
        <v>-0.10118563666983449</v>
      </c>
      <c r="AH3561" s="34">
        <v>0</v>
      </c>
      <c r="AI3561" s="34">
        <v>0</v>
      </c>
      <c r="AJ3561" s="34">
        <v>0</v>
      </c>
      <c r="AK3561" s="19"/>
      <c r="AL3561" s="35">
        <v>44888.041666666664</v>
      </c>
      <c r="AM3561" s="16"/>
    </row>
    <row r="3562" spans="1:39" ht="49.5" hidden="1" x14ac:dyDescent="0.25">
      <c r="A3562" s="25" t="s">
        <v>571</v>
      </c>
      <c r="B3562" s="25" t="s">
        <v>1136</v>
      </c>
      <c r="C3562" s="39">
        <v>642999</v>
      </c>
      <c r="D3562" s="25" t="s">
        <v>5157</v>
      </c>
      <c r="E3562" s="25" t="s">
        <v>53</v>
      </c>
      <c r="F3562" s="25" t="s">
        <v>54</v>
      </c>
      <c r="G3562" s="25" t="s">
        <v>75</v>
      </c>
      <c r="H3562" s="25" t="s">
        <v>56</v>
      </c>
      <c r="I3562" s="25" t="s">
        <v>56</v>
      </c>
      <c r="J3562" s="25" t="s">
        <v>576</v>
      </c>
      <c r="K3562" s="25" t="s">
        <v>58</v>
      </c>
      <c r="L3562" s="25" t="s">
        <v>5049</v>
      </c>
      <c r="M3562" s="25" t="s">
        <v>639</v>
      </c>
      <c r="N3562" s="26">
        <v>359051.91</v>
      </c>
      <c r="O3562" s="26">
        <v>309715.90000000002</v>
      </c>
      <c r="P3562" s="27">
        <v>-49336.009999999951</v>
      </c>
      <c r="Q3562" s="28">
        <v>-0.13740634327777271</v>
      </c>
      <c r="R3562" s="29">
        <v>199106.37</v>
      </c>
      <c r="S3562" s="29">
        <v>131873.98000000001</v>
      </c>
      <c r="T3562" s="30">
        <v>-67232.389999999985</v>
      </c>
      <c r="U3562" s="31">
        <v>-0.33767071339806953</v>
      </c>
      <c r="V3562" s="26">
        <v>95618.95</v>
      </c>
      <c r="W3562" s="26">
        <v>108823.34</v>
      </c>
      <c r="X3562" s="27">
        <v>13204.39</v>
      </c>
      <c r="Y3562" s="28">
        <v>0.13809386110180041</v>
      </c>
      <c r="Z3562" s="29">
        <v>33526.589999999997</v>
      </c>
      <c r="AA3562" s="29">
        <v>37832</v>
      </c>
      <c r="AB3562" s="30">
        <v>4305.4100000000035</v>
      </c>
      <c r="AC3562" s="32">
        <v>0.12841777228164283</v>
      </c>
      <c r="AD3562" s="26">
        <v>30800</v>
      </c>
      <c r="AE3562" s="26">
        <v>31186.58</v>
      </c>
      <c r="AF3562" s="27">
        <v>386.58000000000175</v>
      </c>
      <c r="AG3562" s="33">
        <v>1.2551298701298758E-2</v>
      </c>
      <c r="AH3562" s="34">
        <v>1576.11</v>
      </c>
      <c r="AI3562" s="34">
        <v>1506.5</v>
      </c>
      <c r="AJ3562" s="34">
        <v>-69.6099999999999</v>
      </c>
      <c r="AK3562" s="32">
        <v>-4.4165699094606277E-2</v>
      </c>
      <c r="AL3562" s="35">
        <v>44805.041666666664</v>
      </c>
      <c r="AM3562" s="16"/>
    </row>
    <row r="3563" spans="1:39" ht="57.75" hidden="1" x14ac:dyDescent="0.25">
      <c r="A3563" s="25" t="s">
        <v>571</v>
      </c>
      <c r="B3563" s="25" t="s">
        <v>1136</v>
      </c>
      <c r="C3563" s="39">
        <v>643002</v>
      </c>
      <c r="D3563" s="25" t="s">
        <v>5309</v>
      </c>
      <c r="E3563" s="25" t="s">
        <v>53</v>
      </c>
      <c r="F3563" s="25" t="s">
        <v>54</v>
      </c>
      <c r="G3563" s="25" t="s">
        <v>74</v>
      </c>
      <c r="H3563" s="25" t="s">
        <v>75</v>
      </c>
      <c r="I3563" s="25" t="s">
        <v>56</v>
      </c>
      <c r="J3563" s="25" t="s">
        <v>70</v>
      </c>
      <c r="K3563" s="25" t="s">
        <v>65</v>
      </c>
      <c r="L3563" s="25" t="s">
        <v>77</v>
      </c>
      <c r="M3563" s="25" t="s">
        <v>582</v>
      </c>
      <c r="N3563" s="26">
        <v>74059.94</v>
      </c>
      <c r="O3563" s="26">
        <v>64400.95</v>
      </c>
      <c r="P3563" s="27">
        <v>-9658.9900000000052</v>
      </c>
      <c r="Q3563" s="28">
        <v>-0.13042125067884211</v>
      </c>
      <c r="R3563" s="29">
        <v>24856.080000000002</v>
      </c>
      <c r="S3563" s="29">
        <v>21066.91</v>
      </c>
      <c r="T3563" s="30">
        <v>-3789.1700000000019</v>
      </c>
      <c r="U3563" s="31">
        <v>-0.15244439187514691</v>
      </c>
      <c r="V3563" s="26">
        <v>32943.94</v>
      </c>
      <c r="W3563" s="26">
        <v>28432.59</v>
      </c>
      <c r="X3563" s="27">
        <v>-4511.3500000000022</v>
      </c>
      <c r="Y3563" s="28">
        <v>-0.13694020812325428</v>
      </c>
      <c r="Z3563" s="29">
        <v>2142.92</v>
      </c>
      <c r="AA3563" s="29">
        <v>3540.5</v>
      </c>
      <c r="AB3563" s="30">
        <v>1397.58</v>
      </c>
      <c r="AC3563" s="32">
        <v>0.65218486924383545</v>
      </c>
      <c r="AD3563" s="26">
        <v>14117</v>
      </c>
      <c r="AE3563" s="26">
        <v>11360.95</v>
      </c>
      <c r="AF3563" s="27">
        <v>-2756.0499999999993</v>
      </c>
      <c r="AG3563" s="33">
        <v>-0.19522915633633203</v>
      </c>
      <c r="AH3563" s="34">
        <v>143.25</v>
      </c>
      <c r="AI3563" s="34">
        <v>187</v>
      </c>
      <c r="AJ3563" s="34">
        <v>43.75</v>
      </c>
      <c r="AK3563" s="32">
        <v>0.30541012216404889</v>
      </c>
      <c r="AL3563" s="35">
        <v>44841.041666666664</v>
      </c>
      <c r="AM3563" s="16"/>
    </row>
    <row r="3564" spans="1:39" ht="49.5" hidden="1" x14ac:dyDescent="0.25">
      <c r="A3564" s="25" t="s">
        <v>571</v>
      </c>
      <c r="B3564" s="25" t="s">
        <v>1136</v>
      </c>
      <c r="C3564" s="39">
        <v>643003</v>
      </c>
      <c r="D3564" s="25" t="s">
        <v>4974</v>
      </c>
      <c r="E3564" s="25" t="s">
        <v>53</v>
      </c>
      <c r="F3564" s="25" t="s">
        <v>63</v>
      </c>
      <c r="G3564" s="25" t="s">
        <v>56</v>
      </c>
      <c r="H3564" s="17"/>
      <c r="I3564" s="17"/>
      <c r="J3564" s="25" t="s">
        <v>1881</v>
      </c>
      <c r="K3564" s="25" t="s">
        <v>65</v>
      </c>
      <c r="L3564" s="25" t="s">
        <v>587</v>
      </c>
      <c r="M3564" s="25" t="s">
        <v>177</v>
      </c>
      <c r="N3564" s="26">
        <v>0</v>
      </c>
      <c r="O3564" s="26">
        <v>0</v>
      </c>
      <c r="P3564" s="27">
        <v>0</v>
      </c>
      <c r="Q3564" s="18"/>
      <c r="R3564" s="29">
        <v>0</v>
      </c>
      <c r="S3564" s="29">
        <v>0</v>
      </c>
      <c r="T3564" s="30">
        <v>0</v>
      </c>
      <c r="U3564" s="19"/>
      <c r="V3564" s="26">
        <v>0</v>
      </c>
      <c r="W3564" s="26">
        <v>0</v>
      </c>
      <c r="X3564" s="27">
        <v>0</v>
      </c>
      <c r="Y3564" s="18"/>
      <c r="Z3564" s="29">
        <v>0</v>
      </c>
      <c r="AA3564" s="29">
        <v>0</v>
      </c>
      <c r="AB3564" s="30">
        <v>0</v>
      </c>
      <c r="AC3564" s="19"/>
      <c r="AD3564" s="26">
        <v>0</v>
      </c>
      <c r="AE3564" s="26">
        <v>0</v>
      </c>
      <c r="AF3564" s="27">
        <v>0</v>
      </c>
      <c r="AG3564" s="18"/>
      <c r="AH3564" s="34">
        <v>0</v>
      </c>
      <c r="AI3564" s="34">
        <v>0</v>
      </c>
      <c r="AJ3564" s="34">
        <v>0</v>
      </c>
      <c r="AK3564" s="19"/>
      <c r="AL3564" s="35">
        <v>44635.041666666664</v>
      </c>
      <c r="AM3564" s="16"/>
    </row>
    <row r="3565" spans="1:39" ht="57.75" hidden="1" x14ac:dyDescent="0.25">
      <c r="A3565" s="25" t="s">
        <v>571</v>
      </c>
      <c r="B3565" s="25" t="s">
        <v>1136</v>
      </c>
      <c r="C3565" s="39">
        <v>643008</v>
      </c>
      <c r="D3565" s="25" t="s">
        <v>5310</v>
      </c>
      <c r="E3565" s="25" t="s">
        <v>53</v>
      </c>
      <c r="F3565" s="25" t="s">
        <v>54</v>
      </c>
      <c r="G3565" s="25" t="s">
        <v>74</v>
      </c>
      <c r="H3565" s="25" t="s">
        <v>56</v>
      </c>
      <c r="I3565" s="25" t="s">
        <v>56</v>
      </c>
      <c r="J3565" s="25" t="s">
        <v>70</v>
      </c>
      <c r="K3565" s="25" t="s">
        <v>65</v>
      </c>
      <c r="L3565" s="25" t="s">
        <v>77</v>
      </c>
      <c r="M3565" s="25" t="s">
        <v>582</v>
      </c>
      <c r="N3565" s="26">
        <v>167286.74</v>
      </c>
      <c r="O3565" s="26">
        <v>158505.28</v>
      </c>
      <c r="P3565" s="27">
        <v>-8781.4599999999919</v>
      </c>
      <c r="Q3565" s="28">
        <v>-5.2493461227112154E-2</v>
      </c>
      <c r="R3565" s="29">
        <v>38193.68</v>
      </c>
      <c r="S3565" s="29">
        <v>30906.91</v>
      </c>
      <c r="T3565" s="30">
        <v>-7286.77</v>
      </c>
      <c r="U3565" s="31">
        <v>-0.19078470574189238</v>
      </c>
      <c r="V3565" s="26">
        <v>74228.97</v>
      </c>
      <c r="W3565" s="26">
        <v>86306.53</v>
      </c>
      <c r="X3565" s="27">
        <v>12077.559999999998</v>
      </c>
      <c r="Y3565" s="28">
        <v>0.16270682457267019</v>
      </c>
      <c r="Z3565" s="29">
        <v>3561.09</v>
      </c>
      <c r="AA3565" s="29">
        <v>2045</v>
      </c>
      <c r="AB3565" s="30">
        <v>-1516.0900000000001</v>
      </c>
      <c r="AC3565" s="32">
        <v>-0.4257376252776538</v>
      </c>
      <c r="AD3565" s="26">
        <v>51303</v>
      </c>
      <c r="AE3565" s="26">
        <v>39246.839999999997</v>
      </c>
      <c r="AF3565" s="27">
        <v>-12056.160000000003</v>
      </c>
      <c r="AG3565" s="33">
        <v>-0.23499912285831245</v>
      </c>
      <c r="AH3565" s="34">
        <v>203.73000000000002</v>
      </c>
      <c r="AI3565" s="34">
        <v>170.5</v>
      </c>
      <c r="AJ3565" s="34">
        <v>-33.230000000000018</v>
      </c>
      <c r="AK3565" s="32">
        <v>-0.16310803514455413</v>
      </c>
      <c r="AL3565" s="35">
        <v>44841.041666666664</v>
      </c>
      <c r="AM3565" s="16"/>
    </row>
    <row r="3566" spans="1:39" ht="33" hidden="1" x14ac:dyDescent="0.25">
      <c r="A3566" s="25" t="s">
        <v>571</v>
      </c>
      <c r="B3566" s="25" t="s">
        <v>51</v>
      </c>
      <c r="C3566" s="39">
        <v>643115</v>
      </c>
      <c r="D3566" s="25" t="s">
        <v>811</v>
      </c>
      <c r="E3566" s="25" t="s">
        <v>53</v>
      </c>
      <c r="F3566" s="25" t="s">
        <v>54</v>
      </c>
      <c r="G3566" s="25" t="s">
        <v>75</v>
      </c>
      <c r="H3566" s="25" t="s">
        <v>74</v>
      </c>
      <c r="I3566" s="25" t="s">
        <v>56</v>
      </c>
      <c r="J3566" s="25" t="s">
        <v>145</v>
      </c>
      <c r="K3566" s="25" t="s">
        <v>65</v>
      </c>
      <c r="L3566" s="25" t="s">
        <v>146</v>
      </c>
      <c r="M3566" s="25" t="s">
        <v>675</v>
      </c>
      <c r="N3566" s="26">
        <v>18544.27</v>
      </c>
      <c r="O3566" s="26">
        <v>8235.16</v>
      </c>
      <c r="P3566" s="27">
        <v>-10309.11</v>
      </c>
      <c r="Q3566" s="28">
        <v>-0.55591889030951347</v>
      </c>
      <c r="R3566" s="29">
        <v>7646.39</v>
      </c>
      <c r="S3566" s="29">
        <v>3266.18</v>
      </c>
      <c r="T3566" s="30">
        <v>-4380.2100000000009</v>
      </c>
      <c r="U3566" s="31">
        <v>-0.57284679436963071</v>
      </c>
      <c r="V3566" s="26">
        <v>3924.48</v>
      </c>
      <c r="W3566" s="26">
        <v>2389.16</v>
      </c>
      <c r="X3566" s="27">
        <v>-1535.3200000000002</v>
      </c>
      <c r="Y3566" s="28">
        <v>-0.3912161611219831</v>
      </c>
      <c r="Z3566" s="29">
        <v>973.4</v>
      </c>
      <c r="AA3566" s="29">
        <v>0</v>
      </c>
      <c r="AB3566" s="30">
        <v>-973.4</v>
      </c>
      <c r="AC3566" s="32">
        <v>-1</v>
      </c>
      <c r="AD3566" s="26">
        <v>6000</v>
      </c>
      <c r="AE3566" s="26">
        <v>2579.8200000000002</v>
      </c>
      <c r="AF3566" s="27">
        <v>-3420.18</v>
      </c>
      <c r="AG3566" s="33">
        <v>-0.57002999999999993</v>
      </c>
      <c r="AH3566" s="34">
        <v>29.879999999999995</v>
      </c>
      <c r="AI3566" s="34">
        <v>21</v>
      </c>
      <c r="AJ3566" s="34">
        <v>-8.8799999999999955</v>
      </c>
      <c r="AK3566" s="32">
        <v>-0.29718875502008024</v>
      </c>
      <c r="AL3566" s="35">
        <v>44553.041666666664</v>
      </c>
      <c r="AM3566" s="16"/>
    </row>
    <row r="3567" spans="1:39" ht="107.25" hidden="1" x14ac:dyDescent="0.25">
      <c r="A3567" s="25" t="s">
        <v>571</v>
      </c>
      <c r="B3567" s="25" t="s">
        <v>1136</v>
      </c>
      <c r="C3567" s="39">
        <v>643125</v>
      </c>
      <c r="D3567" s="25" t="s">
        <v>5382</v>
      </c>
      <c r="E3567" s="25" t="s">
        <v>53</v>
      </c>
      <c r="F3567" s="25" t="s">
        <v>54</v>
      </c>
      <c r="G3567" s="25" t="s">
        <v>79</v>
      </c>
      <c r="H3567" s="25" t="s">
        <v>56</v>
      </c>
      <c r="I3567" s="25" t="s">
        <v>56</v>
      </c>
      <c r="J3567" s="25" t="s">
        <v>576</v>
      </c>
      <c r="K3567" s="25" t="s">
        <v>58</v>
      </c>
      <c r="L3567" s="25" t="s">
        <v>577</v>
      </c>
      <c r="M3567" s="25" t="s">
        <v>578</v>
      </c>
      <c r="N3567" s="26">
        <v>1141112.9099999999</v>
      </c>
      <c r="O3567" s="26">
        <v>1082643.57</v>
      </c>
      <c r="P3567" s="27">
        <v>-58469.339999999851</v>
      </c>
      <c r="Q3567" s="28">
        <v>-5.1238873460821552E-2</v>
      </c>
      <c r="R3567" s="29">
        <v>188223.48</v>
      </c>
      <c r="S3567" s="29">
        <v>182477.02</v>
      </c>
      <c r="T3567" s="30">
        <v>-5746.460000000021</v>
      </c>
      <c r="U3567" s="31">
        <v>-3.0529984888176653E-2</v>
      </c>
      <c r="V3567" s="26">
        <v>13629.38</v>
      </c>
      <c r="W3567" s="26">
        <v>1774.3</v>
      </c>
      <c r="X3567" s="27">
        <v>-11855.08</v>
      </c>
      <c r="Y3567" s="28">
        <v>-0.86981799612308119</v>
      </c>
      <c r="Z3567" s="29">
        <v>6387.05</v>
      </c>
      <c r="AA3567" s="29">
        <v>3554.62</v>
      </c>
      <c r="AB3567" s="30">
        <v>-2832.4300000000003</v>
      </c>
      <c r="AC3567" s="32">
        <v>-0.44346451021989813</v>
      </c>
      <c r="AD3567" s="26">
        <v>932873</v>
      </c>
      <c r="AE3567" s="26">
        <v>894837.63</v>
      </c>
      <c r="AF3567" s="27">
        <v>-38035.369999999995</v>
      </c>
      <c r="AG3567" s="33">
        <v>-4.0772291619545209E-2</v>
      </c>
      <c r="AH3567" s="34">
        <v>401.66999999999996</v>
      </c>
      <c r="AI3567" s="34">
        <v>256.5</v>
      </c>
      <c r="AJ3567" s="34">
        <v>-145.16999999999996</v>
      </c>
      <c r="AK3567" s="32">
        <v>-0.36141608783329593</v>
      </c>
      <c r="AL3567" s="35">
        <v>44863.041666666664</v>
      </c>
      <c r="AM3567" s="16"/>
    </row>
    <row r="3568" spans="1:39" ht="49.5" hidden="1" x14ac:dyDescent="0.25">
      <c r="A3568" s="25" t="s">
        <v>571</v>
      </c>
      <c r="B3568" s="25" t="s">
        <v>1136</v>
      </c>
      <c r="C3568" s="39">
        <v>643139</v>
      </c>
      <c r="D3568" s="25" t="s">
        <v>4880</v>
      </c>
      <c r="E3568" s="25" t="s">
        <v>53</v>
      </c>
      <c r="F3568" s="25" t="s">
        <v>54</v>
      </c>
      <c r="G3568" s="25" t="s">
        <v>839</v>
      </c>
      <c r="H3568" s="25" t="s">
        <v>56</v>
      </c>
      <c r="I3568" s="25" t="s">
        <v>56</v>
      </c>
      <c r="J3568" s="25" t="s">
        <v>145</v>
      </c>
      <c r="K3568" s="25" t="s">
        <v>65</v>
      </c>
      <c r="L3568" s="25" t="s">
        <v>4881</v>
      </c>
      <c r="M3568" s="25" t="s">
        <v>639</v>
      </c>
      <c r="N3568" s="26">
        <v>46293.11</v>
      </c>
      <c r="O3568" s="26">
        <v>39061.879999999997</v>
      </c>
      <c r="P3568" s="27">
        <v>-7231.2300000000032</v>
      </c>
      <c r="Q3568" s="28">
        <v>-0.15620531867485254</v>
      </c>
      <c r="R3568" s="29">
        <v>22164.3</v>
      </c>
      <c r="S3568" s="29">
        <v>21000.240000000002</v>
      </c>
      <c r="T3568" s="30">
        <v>-1164.0599999999977</v>
      </c>
      <c r="U3568" s="31">
        <v>-5.2519592317375137E-2</v>
      </c>
      <c r="V3568" s="26">
        <v>11040.71</v>
      </c>
      <c r="W3568" s="26">
        <v>7648.61</v>
      </c>
      <c r="X3568" s="27">
        <v>-3392.0999999999995</v>
      </c>
      <c r="Y3568" s="28">
        <v>-0.30723567596649126</v>
      </c>
      <c r="Z3568" s="29">
        <v>4693.1000000000004</v>
      </c>
      <c r="AA3568" s="29">
        <v>4190</v>
      </c>
      <c r="AB3568" s="30">
        <v>-503.10000000000036</v>
      </c>
      <c r="AC3568" s="32">
        <v>-0.107199931814792</v>
      </c>
      <c r="AD3568" s="26">
        <v>8395</v>
      </c>
      <c r="AE3568" s="26">
        <v>6223.03</v>
      </c>
      <c r="AF3568" s="27">
        <v>-2171.9700000000003</v>
      </c>
      <c r="AG3568" s="33">
        <v>-0.25872185824895777</v>
      </c>
      <c r="AH3568" s="34">
        <v>137.09</v>
      </c>
      <c r="AI3568" s="34">
        <v>147.5</v>
      </c>
      <c r="AJ3568" s="34">
        <v>10.409999999999997</v>
      </c>
      <c r="AK3568" s="32">
        <v>7.5935516813771947E-2</v>
      </c>
      <c r="AL3568" s="35">
        <v>44718.041666666664</v>
      </c>
      <c r="AM3568" s="16"/>
    </row>
    <row r="3569" spans="1:39" ht="41.25" hidden="1" x14ac:dyDescent="0.25">
      <c r="A3569" s="25" t="s">
        <v>571</v>
      </c>
      <c r="B3569" s="25" t="s">
        <v>1136</v>
      </c>
      <c r="C3569" s="39">
        <v>643166</v>
      </c>
      <c r="D3569" s="25" t="s">
        <v>5759</v>
      </c>
      <c r="E3569" s="25" t="s">
        <v>53</v>
      </c>
      <c r="F3569" s="25" t="s">
        <v>54</v>
      </c>
      <c r="G3569" s="25" t="s">
        <v>79</v>
      </c>
      <c r="H3569" s="25" t="s">
        <v>56</v>
      </c>
      <c r="I3569" s="25" t="s">
        <v>56</v>
      </c>
      <c r="J3569" s="25" t="s">
        <v>576</v>
      </c>
      <c r="K3569" s="25" t="s">
        <v>58</v>
      </c>
      <c r="L3569" s="25" t="s">
        <v>611</v>
      </c>
      <c r="M3569" s="25" t="s">
        <v>596</v>
      </c>
      <c r="N3569" s="26">
        <v>97698.54</v>
      </c>
      <c r="O3569" s="26">
        <v>102806.89</v>
      </c>
      <c r="P3569" s="27">
        <v>5108.3500000000058</v>
      </c>
      <c r="Q3569" s="28">
        <v>5.2286861195674023E-2</v>
      </c>
      <c r="R3569" s="29">
        <v>6183.25</v>
      </c>
      <c r="S3569" s="29">
        <v>15414.53</v>
      </c>
      <c r="T3569" s="30">
        <v>9231.2800000000007</v>
      </c>
      <c r="U3569" s="31">
        <v>1.492949500667125</v>
      </c>
      <c r="V3569" s="26">
        <v>16471.93</v>
      </c>
      <c r="W3569" s="26">
        <v>19534.830000000002</v>
      </c>
      <c r="X3569" s="27">
        <v>3062.9000000000015</v>
      </c>
      <c r="Y3569" s="28">
        <v>0.18594663770426426</v>
      </c>
      <c r="Z3569" s="29">
        <v>0</v>
      </c>
      <c r="AA3569" s="29">
        <v>0</v>
      </c>
      <c r="AB3569" s="30">
        <v>0</v>
      </c>
      <c r="AC3569" s="19"/>
      <c r="AD3569" s="26">
        <v>75043.360000000001</v>
      </c>
      <c r="AE3569" s="26">
        <v>67857.53</v>
      </c>
      <c r="AF3569" s="27">
        <v>-7185.8300000000017</v>
      </c>
      <c r="AG3569" s="33">
        <v>-9.5755707100534965E-2</v>
      </c>
      <c r="AH3569" s="34">
        <v>330.81</v>
      </c>
      <c r="AI3569" s="34">
        <v>2</v>
      </c>
      <c r="AJ3569" s="34">
        <v>-328.81</v>
      </c>
      <c r="AK3569" s="32">
        <v>-0.99395423354795809</v>
      </c>
      <c r="AL3569" s="35">
        <v>44912.041666666664</v>
      </c>
      <c r="AM3569" s="16"/>
    </row>
    <row r="3570" spans="1:39" ht="41.25" hidden="1" x14ac:dyDescent="0.25">
      <c r="A3570" s="25" t="s">
        <v>571</v>
      </c>
      <c r="B3570" s="25" t="s">
        <v>1136</v>
      </c>
      <c r="C3570" s="39">
        <v>643167</v>
      </c>
      <c r="D3570" s="25" t="s">
        <v>5425</v>
      </c>
      <c r="E3570" s="25" t="s">
        <v>53</v>
      </c>
      <c r="F3570" s="25" t="s">
        <v>248</v>
      </c>
      <c r="G3570" s="17"/>
      <c r="H3570" s="17"/>
      <c r="I3570" s="17"/>
      <c r="J3570" s="25" t="s">
        <v>576</v>
      </c>
      <c r="K3570" s="25" t="s">
        <v>58</v>
      </c>
      <c r="L3570" s="25" t="s">
        <v>611</v>
      </c>
      <c r="M3570" s="25" t="s">
        <v>4975</v>
      </c>
      <c r="N3570" s="26">
        <v>86665.64</v>
      </c>
      <c r="O3570" s="26">
        <v>79111.070000000007</v>
      </c>
      <c r="P3570" s="27">
        <v>-7554.5699999999924</v>
      </c>
      <c r="Q3570" s="28">
        <v>-8.7169148003753194E-2</v>
      </c>
      <c r="R3570" s="29">
        <v>51496.44</v>
      </c>
      <c r="S3570" s="29">
        <v>30591.37</v>
      </c>
      <c r="T3570" s="30">
        <v>-20905.070000000003</v>
      </c>
      <c r="U3570" s="31">
        <v>-0.40595175122785193</v>
      </c>
      <c r="V3570" s="26">
        <v>10032.11</v>
      </c>
      <c r="W3570" s="26">
        <v>22329.11</v>
      </c>
      <c r="X3570" s="27">
        <v>12297</v>
      </c>
      <c r="Y3570" s="28">
        <v>1.2257640715662008</v>
      </c>
      <c r="Z3570" s="29">
        <v>15137.09</v>
      </c>
      <c r="AA3570" s="29">
        <v>10846.54</v>
      </c>
      <c r="AB3570" s="30">
        <v>-4290.5499999999993</v>
      </c>
      <c r="AC3570" s="32">
        <v>-0.28344615774894644</v>
      </c>
      <c r="AD3570" s="26">
        <v>10000</v>
      </c>
      <c r="AE3570" s="26">
        <v>15344.05</v>
      </c>
      <c r="AF3570" s="27">
        <v>5344.0499999999993</v>
      </c>
      <c r="AG3570" s="33">
        <v>0.53440499999999991</v>
      </c>
      <c r="AH3570" s="34">
        <v>400.13</v>
      </c>
      <c r="AI3570" s="34">
        <v>273</v>
      </c>
      <c r="AJ3570" s="34">
        <v>-127.13</v>
      </c>
      <c r="AK3570" s="32">
        <v>-0.3177217404343588</v>
      </c>
      <c r="AL3570" s="35">
        <v>44859.041666666664</v>
      </c>
      <c r="AM3570" s="16"/>
    </row>
    <row r="3571" spans="1:39" ht="33" hidden="1" x14ac:dyDescent="0.25">
      <c r="A3571" s="25" t="s">
        <v>571</v>
      </c>
      <c r="B3571" s="25" t="s">
        <v>1136</v>
      </c>
      <c r="C3571" s="39">
        <v>643168</v>
      </c>
      <c r="D3571" s="25" t="s">
        <v>5311</v>
      </c>
      <c r="E3571" s="25" t="s">
        <v>53</v>
      </c>
      <c r="F3571" s="25" t="s">
        <v>54</v>
      </c>
      <c r="G3571" s="25" t="s">
        <v>79</v>
      </c>
      <c r="H3571" s="25" t="s">
        <v>56</v>
      </c>
      <c r="I3571" s="25" t="s">
        <v>56</v>
      </c>
      <c r="J3571" s="25" t="s">
        <v>576</v>
      </c>
      <c r="K3571" s="25" t="s">
        <v>58</v>
      </c>
      <c r="L3571" s="25" t="s">
        <v>611</v>
      </c>
      <c r="M3571" s="25" t="s">
        <v>596</v>
      </c>
      <c r="N3571" s="26">
        <v>39734.82</v>
      </c>
      <c r="O3571" s="26">
        <v>42545.82</v>
      </c>
      <c r="P3571" s="27">
        <v>2811</v>
      </c>
      <c r="Q3571" s="28">
        <v>7.0743997330301234E-2</v>
      </c>
      <c r="R3571" s="29">
        <v>3091.23</v>
      </c>
      <c r="S3571" s="29">
        <v>5641.78</v>
      </c>
      <c r="T3571" s="30">
        <v>2550.5499999999997</v>
      </c>
      <c r="U3571" s="31">
        <v>0.82509227718416289</v>
      </c>
      <c r="V3571" s="26">
        <v>5965.67</v>
      </c>
      <c r="W3571" s="26">
        <v>6586.79</v>
      </c>
      <c r="X3571" s="27">
        <v>621.11999999999989</v>
      </c>
      <c r="Y3571" s="28">
        <v>0.1041157154183855</v>
      </c>
      <c r="Z3571" s="29">
        <v>0</v>
      </c>
      <c r="AA3571" s="29">
        <v>0</v>
      </c>
      <c r="AB3571" s="30">
        <v>0</v>
      </c>
      <c r="AC3571" s="19"/>
      <c r="AD3571" s="26">
        <v>30677.919999999998</v>
      </c>
      <c r="AE3571" s="26">
        <v>30317.25</v>
      </c>
      <c r="AF3571" s="27">
        <v>-360.66999999999825</v>
      </c>
      <c r="AG3571" s="33">
        <v>-1.175666407631281E-2</v>
      </c>
      <c r="AH3571" s="34">
        <v>0</v>
      </c>
      <c r="AI3571" s="34">
        <v>0</v>
      </c>
      <c r="AJ3571" s="34">
        <v>0</v>
      </c>
      <c r="AK3571" s="19"/>
      <c r="AL3571" s="35">
        <v>44837.041666666664</v>
      </c>
      <c r="AM3571" s="16"/>
    </row>
    <row r="3572" spans="1:39" ht="49.5" hidden="1" x14ac:dyDescent="0.25">
      <c r="A3572" s="25" t="s">
        <v>571</v>
      </c>
      <c r="B3572" s="25" t="s">
        <v>1136</v>
      </c>
      <c r="C3572" s="39">
        <v>643169</v>
      </c>
      <c r="D3572" s="25" t="s">
        <v>5758</v>
      </c>
      <c r="E3572" s="25" t="s">
        <v>53</v>
      </c>
      <c r="F3572" s="25" t="s">
        <v>54</v>
      </c>
      <c r="G3572" s="25" t="s">
        <v>79</v>
      </c>
      <c r="H3572" s="25" t="s">
        <v>56</v>
      </c>
      <c r="I3572" s="25" t="s">
        <v>56</v>
      </c>
      <c r="J3572" s="25" t="s">
        <v>576</v>
      </c>
      <c r="K3572" s="25" t="s">
        <v>58</v>
      </c>
      <c r="L3572" s="25" t="s">
        <v>611</v>
      </c>
      <c r="M3572" s="25" t="s">
        <v>639</v>
      </c>
      <c r="N3572" s="26">
        <v>125756.77</v>
      </c>
      <c r="O3572" s="26">
        <v>117711.76</v>
      </c>
      <c r="P3572" s="27">
        <v>-8045.0100000000093</v>
      </c>
      <c r="Q3572" s="28">
        <v>-6.3972778562935498E-2</v>
      </c>
      <c r="R3572" s="29">
        <v>44389.27</v>
      </c>
      <c r="S3572" s="29">
        <v>36874.870000000003</v>
      </c>
      <c r="T3572" s="30">
        <v>-7514.3999999999942</v>
      </c>
      <c r="U3572" s="31">
        <v>-0.16928415358035837</v>
      </c>
      <c r="V3572" s="26">
        <v>29712.41</v>
      </c>
      <c r="W3572" s="26">
        <v>28078.14</v>
      </c>
      <c r="X3572" s="27">
        <v>-1634.2700000000004</v>
      </c>
      <c r="Y3572" s="28">
        <v>-5.5002943214636592E-2</v>
      </c>
      <c r="Z3572" s="29">
        <v>9483.09</v>
      </c>
      <c r="AA3572" s="29">
        <v>10792.41</v>
      </c>
      <c r="AB3572" s="30">
        <v>1309.3199999999997</v>
      </c>
      <c r="AC3572" s="32">
        <v>0.13806892057335737</v>
      </c>
      <c r="AD3572" s="26">
        <v>42172</v>
      </c>
      <c r="AE3572" s="26">
        <v>41966.34</v>
      </c>
      <c r="AF3572" s="27">
        <v>-205.66000000000349</v>
      </c>
      <c r="AG3572" s="33">
        <v>-4.8766954377312786E-3</v>
      </c>
      <c r="AH3572" s="34">
        <v>264.07</v>
      </c>
      <c r="AI3572" s="34">
        <v>335</v>
      </c>
      <c r="AJ3572" s="34">
        <v>70.930000000000007</v>
      </c>
      <c r="AK3572" s="32">
        <v>0.26860302192600449</v>
      </c>
      <c r="AL3572" s="35">
        <v>44903.041666666664</v>
      </c>
      <c r="AM3572" s="16"/>
    </row>
    <row r="3573" spans="1:39" ht="33" hidden="1" x14ac:dyDescent="0.25">
      <c r="A3573" s="25" t="s">
        <v>571</v>
      </c>
      <c r="B3573" s="25" t="s">
        <v>1136</v>
      </c>
      <c r="C3573" s="39">
        <v>643171</v>
      </c>
      <c r="D3573" s="25" t="s">
        <v>5760</v>
      </c>
      <c r="E3573" s="25" t="s">
        <v>53</v>
      </c>
      <c r="F3573" s="25" t="s">
        <v>248</v>
      </c>
      <c r="G3573" s="17"/>
      <c r="H3573" s="17"/>
      <c r="I3573" s="17"/>
      <c r="J3573" s="25" t="s">
        <v>576</v>
      </c>
      <c r="K3573" s="25" t="s">
        <v>58</v>
      </c>
      <c r="L3573" s="25" t="s">
        <v>611</v>
      </c>
      <c r="M3573" s="25" t="s">
        <v>4975</v>
      </c>
      <c r="N3573" s="26">
        <v>36135.22</v>
      </c>
      <c r="O3573" s="26">
        <v>43513.29</v>
      </c>
      <c r="P3573" s="27">
        <v>7378.07</v>
      </c>
      <c r="Q3573" s="28">
        <v>0.20417946812002249</v>
      </c>
      <c r="R3573" s="29">
        <v>18094.88</v>
      </c>
      <c r="S3573" s="29">
        <v>18910.240000000002</v>
      </c>
      <c r="T3573" s="30">
        <v>815.36000000000058</v>
      </c>
      <c r="U3573" s="31">
        <v>4.50602601398849E-2</v>
      </c>
      <c r="V3573" s="26">
        <v>8171.82</v>
      </c>
      <c r="W3573" s="26">
        <v>12415.01</v>
      </c>
      <c r="X3573" s="27">
        <v>4243.1900000000005</v>
      </c>
      <c r="Y3573" s="28">
        <v>0.51924663049357433</v>
      </c>
      <c r="Z3573" s="29">
        <v>3068.52</v>
      </c>
      <c r="AA3573" s="29">
        <v>7376.51</v>
      </c>
      <c r="AB3573" s="30">
        <v>4307.99</v>
      </c>
      <c r="AC3573" s="32">
        <v>1.4039308852476111</v>
      </c>
      <c r="AD3573" s="26">
        <v>6800</v>
      </c>
      <c r="AE3573" s="26">
        <v>4811.53</v>
      </c>
      <c r="AF3573" s="27">
        <v>-1988.4700000000003</v>
      </c>
      <c r="AG3573" s="33">
        <v>-0.29242205882352945</v>
      </c>
      <c r="AH3573" s="34">
        <v>57.5</v>
      </c>
      <c r="AI3573" s="34">
        <v>177</v>
      </c>
      <c r="AJ3573" s="34">
        <v>119.5</v>
      </c>
      <c r="AK3573" s="32">
        <v>2.0782608695652174</v>
      </c>
      <c r="AL3573" s="35">
        <v>44910.041666666664</v>
      </c>
      <c r="AM3573" s="16"/>
    </row>
    <row r="3574" spans="1:39" ht="41.25" hidden="1" x14ac:dyDescent="0.25">
      <c r="A3574" s="25" t="s">
        <v>571</v>
      </c>
      <c r="B3574" s="25" t="s">
        <v>1136</v>
      </c>
      <c r="C3574" s="39">
        <v>643178</v>
      </c>
      <c r="D3574" s="25" t="s">
        <v>5870</v>
      </c>
      <c r="E3574" s="25" t="s">
        <v>121</v>
      </c>
      <c r="F3574" s="25" t="s">
        <v>54</v>
      </c>
      <c r="G3574" s="25" t="s">
        <v>79</v>
      </c>
      <c r="H3574" s="25" t="s">
        <v>56</v>
      </c>
      <c r="I3574" s="25" t="s">
        <v>56</v>
      </c>
      <c r="J3574" s="25" t="s">
        <v>3564</v>
      </c>
      <c r="K3574" s="25" t="s">
        <v>65</v>
      </c>
      <c r="L3574" s="25" t="s">
        <v>577</v>
      </c>
      <c r="M3574" s="25" t="s">
        <v>72</v>
      </c>
      <c r="N3574" s="26">
        <v>248211.07</v>
      </c>
      <c r="O3574" s="26">
        <v>250612.92</v>
      </c>
      <c r="P3574" s="27">
        <v>2401.8500000000058</v>
      </c>
      <c r="Q3574" s="28">
        <v>9.6766433503550249E-3</v>
      </c>
      <c r="R3574" s="29">
        <v>36713.56</v>
      </c>
      <c r="S3574" s="29">
        <v>38942.92</v>
      </c>
      <c r="T3574" s="30">
        <v>2229.3600000000006</v>
      </c>
      <c r="U3574" s="31">
        <v>6.072306798904821E-2</v>
      </c>
      <c r="V3574" s="26">
        <v>372.51</v>
      </c>
      <c r="W3574" s="26">
        <v>0</v>
      </c>
      <c r="X3574" s="27">
        <v>-372.51</v>
      </c>
      <c r="Y3574" s="28">
        <v>-1</v>
      </c>
      <c r="Z3574" s="29">
        <v>864</v>
      </c>
      <c r="AA3574" s="29">
        <v>1409</v>
      </c>
      <c r="AB3574" s="30">
        <v>545</v>
      </c>
      <c r="AC3574" s="32">
        <v>0.63078703703703709</v>
      </c>
      <c r="AD3574" s="26">
        <v>210261</v>
      </c>
      <c r="AE3574" s="26">
        <v>210261</v>
      </c>
      <c r="AF3574" s="27">
        <v>0</v>
      </c>
      <c r="AG3574" s="33">
        <v>0</v>
      </c>
      <c r="AH3574" s="34">
        <v>48</v>
      </c>
      <c r="AI3574" s="34">
        <v>74</v>
      </c>
      <c r="AJ3574" s="34">
        <v>26</v>
      </c>
      <c r="AK3574" s="32">
        <v>0.54166666666666663</v>
      </c>
      <c r="AL3574" s="35">
        <v>44915.041666666664</v>
      </c>
      <c r="AM3574" s="16"/>
    </row>
    <row r="3575" spans="1:39" ht="66" hidden="1" x14ac:dyDescent="0.25">
      <c r="A3575" s="25" t="s">
        <v>571</v>
      </c>
      <c r="B3575" s="25" t="s">
        <v>1136</v>
      </c>
      <c r="C3575" s="39">
        <v>643202</v>
      </c>
      <c r="D3575" s="25" t="s">
        <v>5073</v>
      </c>
      <c r="E3575" s="25" t="s">
        <v>53</v>
      </c>
      <c r="F3575" s="25" t="s">
        <v>54</v>
      </c>
      <c r="G3575" s="25" t="s">
        <v>74</v>
      </c>
      <c r="H3575" s="25" t="s">
        <v>75</v>
      </c>
      <c r="I3575" s="25" t="s">
        <v>56</v>
      </c>
      <c r="J3575" s="25" t="s">
        <v>576</v>
      </c>
      <c r="K3575" s="25" t="s">
        <v>58</v>
      </c>
      <c r="L3575" s="25" t="s">
        <v>577</v>
      </c>
      <c r="M3575" s="25" t="s">
        <v>578</v>
      </c>
      <c r="N3575" s="26">
        <v>705734.58</v>
      </c>
      <c r="O3575" s="26">
        <v>601623.4</v>
      </c>
      <c r="P3575" s="27">
        <v>-104111.17999999993</v>
      </c>
      <c r="Q3575" s="28">
        <v>-0.14752172126807211</v>
      </c>
      <c r="R3575" s="29">
        <v>109318.52</v>
      </c>
      <c r="S3575" s="29">
        <v>87800.35</v>
      </c>
      <c r="T3575" s="30">
        <v>-21518.17</v>
      </c>
      <c r="U3575" s="31">
        <v>-0.19683919979889955</v>
      </c>
      <c r="V3575" s="26">
        <v>2586.4499999999998</v>
      </c>
      <c r="W3575" s="26">
        <v>2541.2800000000002</v>
      </c>
      <c r="X3575" s="27">
        <v>-45.169999999999618</v>
      </c>
      <c r="Y3575" s="28">
        <v>-1.7464091708712569E-2</v>
      </c>
      <c r="Z3575" s="29">
        <v>2997.61</v>
      </c>
      <c r="AA3575" s="29">
        <v>1809</v>
      </c>
      <c r="AB3575" s="30">
        <v>-1188.6100000000001</v>
      </c>
      <c r="AC3575" s="32">
        <v>-0.39651922698416409</v>
      </c>
      <c r="AD3575" s="26">
        <v>590832</v>
      </c>
      <c r="AE3575" s="26">
        <v>509472.77</v>
      </c>
      <c r="AF3575" s="27">
        <v>-81359.229999999981</v>
      </c>
      <c r="AG3575" s="33">
        <v>-0.1377028156904162</v>
      </c>
      <c r="AH3575" s="34">
        <v>159.49</v>
      </c>
      <c r="AI3575" s="34">
        <v>91</v>
      </c>
      <c r="AJ3575" s="34">
        <v>-68.490000000000009</v>
      </c>
      <c r="AK3575" s="32">
        <v>-0.42943131230798171</v>
      </c>
      <c r="AL3575" s="35">
        <v>44771.041666666664</v>
      </c>
      <c r="AM3575" s="16"/>
    </row>
    <row r="3576" spans="1:39" ht="82.5" hidden="1" x14ac:dyDescent="0.25">
      <c r="A3576" s="25" t="s">
        <v>571</v>
      </c>
      <c r="B3576" s="25" t="s">
        <v>1136</v>
      </c>
      <c r="C3576" s="39">
        <v>643216</v>
      </c>
      <c r="D3576" s="25" t="s">
        <v>5459</v>
      </c>
      <c r="E3576" s="25" t="s">
        <v>53</v>
      </c>
      <c r="F3576" s="25" t="s">
        <v>54</v>
      </c>
      <c r="G3576" s="25" t="s">
        <v>79</v>
      </c>
      <c r="H3576" s="25" t="s">
        <v>56</v>
      </c>
      <c r="I3576" s="25" t="s">
        <v>56</v>
      </c>
      <c r="J3576" s="25" t="s">
        <v>576</v>
      </c>
      <c r="K3576" s="25" t="s">
        <v>58</v>
      </c>
      <c r="L3576" s="25" t="s">
        <v>595</v>
      </c>
      <c r="M3576" s="25" t="s">
        <v>596</v>
      </c>
      <c r="N3576" s="26">
        <v>580017</v>
      </c>
      <c r="O3576" s="26">
        <v>629307.1</v>
      </c>
      <c r="P3576" s="27">
        <v>49290.099999999977</v>
      </c>
      <c r="Q3576" s="28">
        <v>8.498044022847602E-2</v>
      </c>
      <c r="R3576" s="29">
        <v>45109.46</v>
      </c>
      <c r="S3576" s="29">
        <v>61660.44</v>
      </c>
      <c r="T3576" s="30">
        <v>16550.980000000003</v>
      </c>
      <c r="U3576" s="31">
        <v>0.36690707448060794</v>
      </c>
      <c r="V3576" s="26">
        <v>169150.18</v>
      </c>
      <c r="W3576" s="26">
        <v>222005.1</v>
      </c>
      <c r="X3576" s="27">
        <v>52854.920000000013</v>
      </c>
      <c r="Y3576" s="28">
        <v>0.31247332991309862</v>
      </c>
      <c r="Z3576" s="29">
        <v>0</v>
      </c>
      <c r="AA3576" s="29">
        <v>756.71</v>
      </c>
      <c r="AB3576" s="30">
        <v>756.71</v>
      </c>
      <c r="AC3576" s="19"/>
      <c r="AD3576" s="26">
        <v>365757.36</v>
      </c>
      <c r="AE3576" s="26">
        <v>344884.85</v>
      </c>
      <c r="AF3576" s="27">
        <v>-20872.510000000009</v>
      </c>
      <c r="AG3576" s="33">
        <v>-5.7066548161874335E-2</v>
      </c>
      <c r="AH3576" s="34">
        <v>1250.83</v>
      </c>
      <c r="AI3576" s="34">
        <v>26.5</v>
      </c>
      <c r="AJ3576" s="34">
        <v>-1224.33</v>
      </c>
      <c r="AK3576" s="32">
        <v>-0.97881406745920707</v>
      </c>
      <c r="AL3576" s="35">
        <v>44870.041666666664</v>
      </c>
      <c r="AM3576" s="16"/>
    </row>
    <row r="3577" spans="1:39" ht="90.75" hidden="1" x14ac:dyDescent="0.25">
      <c r="A3577" s="25" t="s">
        <v>571</v>
      </c>
      <c r="B3577" s="25" t="s">
        <v>1136</v>
      </c>
      <c r="C3577" s="39">
        <v>643217</v>
      </c>
      <c r="D3577" s="25" t="s">
        <v>3561</v>
      </c>
      <c r="E3577" s="25" t="s">
        <v>53</v>
      </c>
      <c r="F3577" s="25" t="s">
        <v>54</v>
      </c>
      <c r="G3577" s="25" t="s">
        <v>90</v>
      </c>
      <c r="H3577" s="25" t="s">
        <v>56</v>
      </c>
      <c r="I3577" s="25" t="s">
        <v>56</v>
      </c>
      <c r="J3577" s="25" t="s">
        <v>576</v>
      </c>
      <c r="K3577" s="25" t="s">
        <v>58</v>
      </c>
      <c r="L3577" s="25" t="s">
        <v>595</v>
      </c>
      <c r="M3577" s="25" t="s">
        <v>639</v>
      </c>
      <c r="N3577" s="26">
        <v>715735.52</v>
      </c>
      <c r="O3577" s="26">
        <v>891996.55</v>
      </c>
      <c r="P3577" s="27">
        <v>176261.03000000003</v>
      </c>
      <c r="Q3577" s="28">
        <v>0.24626558983687161</v>
      </c>
      <c r="R3577" s="29">
        <v>167794.08</v>
      </c>
      <c r="S3577" s="29">
        <v>269615.34999999998</v>
      </c>
      <c r="T3577" s="30">
        <v>101821.26999999999</v>
      </c>
      <c r="U3577" s="31">
        <v>0.6068227794449006</v>
      </c>
      <c r="V3577" s="26">
        <v>286253.21999999997</v>
      </c>
      <c r="W3577" s="26">
        <v>308425.95</v>
      </c>
      <c r="X3577" s="27">
        <v>22172.73000000004</v>
      </c>
      <c r="Y3577" s="28">
        <v>7.7458447454320484E-2</v>
      </c>
      <c r="Z3577" s="29">
        <v>48388.22</v>
      </c>
      <c r="AA3577" s="29">
        <v>84126</v>
      </c>
      <c r="AB3577" s="30">
        <v>35737.78</v>
      </c>
      <c r="AC3577" s="32">
        <v>0.73856364214265369</v>
      </c>
      <c r="AD3577" s="26">
        <v>213300</v>
      </c>
      <c r="AE3577" s="26">
        <v>229829.25</v>
      </c>
      <c r="AF3577" s="27">
        <v>16529.25</v>
      </c>
      <c r="AG3577" s="33">
        <v>7.7492967651195496E-2</v>
      </c>
      <c r="AH3577" s="34">
        <v>2873.69</v>
      </c>
      <c r="AI3577" s="34">
        <v>3170</v>
      </c>
      <c r="AJ3577" s="34">
        <v>296.30999999999995</v>
      </c>
      <c r="AK3577" s="32">
        <v>0.10311133072808826</v>
      </c>
      <c r="AL3577" s="35">
        <v>44680</v>
      </c>
      <c r="AM3577" s="16"/>
    </row>
    <row r="3578" spans="1:39" ht="41.25" hidden="1" x14ac:dyDescent="0.25">
      <c r="A3578" s="25" t="s">
        <v>571</v>
      </c>
      <c r="B3578" s="25" t="s">
        <v>1136</v>
      </c>
      <c r="C3578" s="39">
        <v>643239</v>
      </c>
      <c r="D3578" s="25" t="s">
        <v>5598</v>
      </c>
      <c r="E3578" s="25" t="s">
        <v>53</v>
      </c>
      <c r="F3578" s="25" t="s">
        <v>54</v>
      </c>
      <c r="G3578" s="25" t="s">
        <v>75</v>
      </c>
      <c r="H3578" s="25" t="s">
        <v>56</v>
      </c>
      <c r="I3578" s="25" t="s">
        <v>56</v>
      </c>
      <c r="J3578" s="25" t="s">
        <v>576</v>
      </c>
      <c r="K3578" s="25" t="s">
        <v>58</v>
      </c>
      <c r="L3578" s="25" t="s">
        <v>5049</v>
      </c>
      <c r="M3578" s="25" t="s">
        <v>582</v>
      </c>
      <c r="N3578" s="26">
        <v>41245.379999999997</v>
      </c>
      <c r="O3578" s="26">
        <v>33218.78</v>
      </c>
      <c r="P3578" s="27">
        <v>-8026.5999999999985</v>
      </c>
      <c r="Q3578" s="28">
        <v>-0.19460603830053205</v>
      </c>
      <c r="R3578" s="29">
        <v>11222.94</v>
      </c>
      <c r="S3578" s="29">
        <v>5149.6499999999996</v>
      </c>
      <c r="T3578" s="30">
        <v>-6073.2900000000009</v>
      </c>
      <c r="U3578" s="31">
        <v>-0.54114964528011378</v>
      </c>
      <c r="V3578" s="26">
        <v>22831.32</v>
      </c>
      <c r="W3578" s="26">
        <v>23572.14</v>
      </c>
      <c r="X3578" s="27">
        <v>740.81999999999971</v>
      </c>
      <c r="Y3578" s="28">
        <v>3.2447532599954788E-2</v>
      </c>
      <c r="Z3578" s="29">
        <v>1052.1199999999999</v>
      </c>
      <c r="AA3578" s="29">
        <v>462.37</v>
      </c>
      <c r="AB3578" s="30">
        <v>-589.74999999999989</v>
      </c>
      <c r="AC3578" s="32">
        <v>-0.56053491997110594</v>
      </c>
      <c r="AD3578" s="26">
        <v>6139</v>
      </c>
      <c r="AE3578" s="26">
        <v>4034.62</v>
      </c>
      <c r="AF3578" s="27">
        <v>-2104.38</v>
      </c>
      <c r="AG3578" s="33">
        <v>-0.34278872780583158</v>
      </c>
      <c r="AH3578" s="34">
        <v>38.450000000000003</v>
      </c>
      <c r="AI3578" s="34">
        <v>23</v>
      </c>
      <c r="AJ3578" s="34">
        <v>-15.450000000000003</v>
      </c>
      <c r="AK3578" s="32">
        <v>-0.40182054616384921</v>
      </c>
      <c r="AL3578" s="35">
        <v>44875.041666666664</v>
      </c>
      <c r="AM3578" s="16"/>
    </row>
    <row r="3579" spans="1:39" ht="74.25" hidden="1" x14ac:dyDescent="0.25">
      <c r="A3579" s="25" t="s">
        <v>571</v>
      </c>
      <c r="B3579" s="25" t="s">
        <v>1136</v>
      </c>
      <c r="C3579" s="39">
        <v>643291</v>
      </c>
      <c r="D3579" s="25" t="s">
        <v>5159</v>
      </c>
      <c r="E3579" s="25" t="s">
        <v>53</v>
      </c>
      <c r="F3579" s="25" t="s">
        <v>248</v>
      </c>
      <c r="G3579" s="17"/>
      <c r="H3579" s="17"/>
      <c r="I3579" s="17"/>
      <c r="J3579" s="25" t="s">
        <v>145</v>
      </c>
      <c r="K3579" s="25" t="s">
        <v>65</v>
      </c>
      <c r="L3579" s="25" t="s">
        <v>4881</v>
      </c>
      <c r="M3579" s="25" t="s">
        <v>4975</v>
      </c>
      <c r="N3579" s="26">
        <v>12304.84</v>
      </c>
      <c r="O3579" s="26">
        <v>5758.72</v>
      </c>
      <c r="P3579" s="27">
        <v>-6546.12</v>
      </c>
      <c r="Q3579" s="28">
        <v>-0.53199553996638715</v>
      </c>
      <c r="R3579" s="29">
        <v>6475.66</v>
      </c>
      <c r="S3579" s="29">
        <v>5316.72</v>
      </c>
      <c r="T3579" s="30">
        <v>-1158.9399999999996</v>
      </c>
      <c r="U3579" s="31">
        <v>-0.17896863022456391</v>
      </c>
      <c r="V3579" s="26">
        <v>1990.36</v>
      </c>
      <c r="W3579" s="26">
        <v>0</v>
      </c>
      <c r="X3579" s="27">
        <v>-1990.36</v>
      </c>
      <c r="Y3579" s="28">
        <v>-1</v>
      </c>
      <c r="Z3579" s="29">
        <v>638.82000000000005</v>
      </c>
      <c r="AA3579" s="29">
        <v>442</v>
      </c>
      <c r="AB3579" s="30">
        <v>-196.82000000000005</v>
      </c>
      <c r="AC3579" s="32">
        <v>-0.30809930809930813</v>
      </c>
      <c r="AD3579" s="26">
        <v>3200</v>
      </c>
      <c r="AE3579" s="26">
        <v>0</v>
      </c>
      <c r="AF3579" s="27">
        <v>-3200</v>
      </c>
      <c r="AG3579" s="33">
        <v>-1</v>
      </c>
      <c r="AH3579" s="34">
        <v>16.759999999999998</v>
      </c>
      <c r="AI3579" s="34">
        <v>14</v>
      </c>
      <c r="AJ3579" s="34">
        <v>-2.759999999999998</v>
      </c>
      <c r="AK3579" s="32">
        <v>-0.16467780429594261</v>
      </c>
      <c r="AL3579" s="35">
        <v>44657</v>
      </c>
      <c r="AM3579" s="16"/>
    </row>
    <row r="3580" spans="1:39" ht="33" hidden="1" x14ac:dyDescent="0.25">
      <c r="A3580" s="25" t="s">
        <v>571</v>
      </c>
      <c r="B3580" s="25" t="s">
        <v>1136</v>
      </c>
      <c r="C3580" s="39">
        <v>643347</v>
      </c>
      <c r="D3580" s="25" t="s">
        <v>5761</v>
      </c>
      <c r="E3580" s="25" t="s">
        <v>62</v>
      </c>
      <c r="F3580" s="25" t="s">
        <v>248</v>
      </c>
      <c r="G3580" s="17"/>
      <c r="H3580" s="17"/>
      <c r="I3580" s="17"/>
      <c r="J3580" s="25" t="s">
        <v>145</v>
      </c>
      <c r="K3580" s="25" t="s">
        <v>65</v>
      </c>
      <c r="L3580" s="25" t="s">
        <v>146</v>
      </c>
      <c r="M3580" s="25" t="s">
        <v>4975</v>
      </c>
      <c r="N3580" s="26">
        <v>29037.59</v>
      </c>
      <c r="O3580" s="26">
        <v>23596.26</v>
      </c>
      <c r="P3580" s="27">
        <v>-5441.3300000000017</v>
      </c>
      <c r="Q3580" s="28">
        <v>-0.18738917382606482</v>
      </c>
      <c r="R3580" s="29">
        <v>14381.46</v>
      </c>
      <c r="S3580" s="29">
        <v>12327.49</v>
      </c>
      <c r="T3580" s="30">
        <v>-2053.9699999999993</v>
      </c>
      <c r="U3580" s="31">
        <v>-0.14282068719031304</v>
      </c>
      <c r="V3580" s="26">
        <v>6492.47</v>
      </c>
      <c r="W3580" s="26">
        <v>6709.95</v>
      </c>
      <c r="X3580" s="27">
        <v>217.47999999999956</v>
      </c>
      <c r="Y3580" s="28">
        <v>3.3497266833731928E-2</v>
      </c>
      <c r="Z3580" s="29">
        <v>2663.66</v>
      </c>
      <c r="AA3580" s="29">
        <v>1850</v>
      </c>
      <c r="AB3580" s="30">
        <v>-813.65999999999985</v>
      </c>
      <c r="AC3580" s="32">
        <v>-0.30546691394547348</v>
      </c>
      <c r="AD3580" s="26">
        <v>5500</v>
      </c>
      <c r="AE3580" s="26">
        <v>2708.82</v>
      </c>
      <c r="AF3580" s="27">
        <v>-2791.18</v>
      </c>
      <c r="AG3580" s="33">
        <v>-0.50748727272727268</v>
      </c>
      <c r="AH3580" s="34">
        <v>69.78</v>
      </c>
      <c r="AI3580" s="34">
        <v>60</v>
      </c>
      <c r="AJ3580" s="34">
        <v>-9.7800000000000011</v>
      </c>
      <c r="AK3580" s="32">
        <v>-0.14015477214101463</v>
      </c>
      <c r="AL3580" s="35">
        <v>44845.041666666664</v>
      </c>
      <c r="AM3580" s="16"/>
    </row>
    <row r="3581" spans="1:39" ht="74.25" hidden="1" x14ac:dyDescent="0.25">
      <c r="A3581" s="25" t="s">
        <v>571</v>
      </c>
      <c r="B3581" s="25" t="s">
        <v>1136</v>
      </c>
      <c r="C3581" s="39">
        <v>643360</v>
      </c>
      <c r="D3581" s="25" t="s">
        <v>3563</v>
      </c>
      <c r="E3581" s="25" t="s">
        <v>53</v>
      </c>
      <c r="F3581" s="25" t="s">
        <v>54</v>
      </c>
      <c r="G3581" s="25" t="s">
        <v>79</v>
      </c>
      <c r="H3581" s="25" t="s">
        <v>56</v>
      </c>
      <c r="I3581" s="25" t="s">
        <v>56</v>
      </c>
      <c r="J3581" s="25" t="s">
        <v>3564</v>
      </c>
      <c r="K3581" s="25" t="s">
        <v>65</v>
      </c>
      <c r="L3581" s="25" t="s">
        <v>600</v>
      </c>
      <c r="M3581" s="25" t="s">
        <v>582</v>
      </c>
      <c r="N3581" s="26">
        <v>64994.66</v>
      </c>
      <c r="O3581" s="26">
        <v>59302.559999999998</v>
      </c>
      <c r="P3581" s="27">
        <v>-5692.1000000000058</v>
      </c>
      <c r="Q3581" s="28">
        <v>-8.7577964097358241E-2</v>
      </c>
      <c r="R3581" s="29">
        <v>22749.15</v>
      </c>
      <c r="S3581" s="29">
        <v>17059.46</v>
      </c>
      <c r="T3581" s="30">
        <v>-5689.6900000000023</v>
      </c>
      <c r="U3581" s="31">
        <v>-0.25010560834141066</v>
      </c>
      <c r="V3581" s="26">
        <v>3405.79</v>
      </c>
      <c r="W3581" s="26">
        <v>4422.92</v>
      </c>
      <c r="X3581" s="27">
        <v>1017.1300000000001</v>
      </c>
      <c r="Y3581" s="28">
        <v>0.29864730356246277</v>
      </c>
      <c r="Z3581" s="29">
        <v>3339.72</v>
      </c>
      <c r="AA3581" s="29">
        <v>5605</v>
      </c>
      <c r="AB3581" s="30">
        <v>2265.2800000000002</v>
      </c>
      <c r="AC3581" s="32">
        <v>0.67828440707604243</v>
      </c>
      <c r="AD3581" s="26">
        <v>35500</v>
      </c>
      <c r="AE3581" s="26">
        <v>32215.18</v>
      </c>
      <c r="AF3581" s="27">
        <v>-3284.8199999999997</v>
      </c>
      <c r="AG3581" s="33">
        <v>-9.2530140845070413E-2</v>
      </c>
      <c r="AH3581" s="34">
        <v>142.56</v>
      </c>
      <c r="AI3581" s="34">
        <v>130</v>
      </c>
      <c r="AJ3581" s="34">
        <v>-12.560000000000002</v>
      </c>
      <c r="AK3581" s="32">
        <v>-8.8103254769921452E-2</v>
      </c>
      <c r="AL3581" s="35">
        <v>44686</v>
      </c>
      <c r="AM3581" s="16"/>
    </row>
    <row r="3582" spans="1:39" ht="33" hidden="1" x14ac:dyDescent="0.25">
      <c r="A3582" s="25" t="s">
        <v>571</v>
      </c>
      <c r="B3582" s="25" t="s">
        <v>1136</v>
      </c>
      <c r="C3582" s="39">
        <v>643596</v>
      </c>
      <c r="D3582" s="25" t="s">
        <v>4899</v>
      </c>
      <c r="E3582" s="25" t="s">
        <v>53</v>
      </c>
      <c r="F3582" s="25" t="s">
        <v>63</v>
      </c>
      <c r="G3582" s="25" t="s">
        <v>56</v>
      </c>
      <c r="H3582" s="17"/>
      <c r="I3582" s="17"/>
      <c r="J3582" s="25" t="s">
        <v>586</v>
      </c>
      <c r="K3582" s="25" t="s">
        <v>65</v>
      </c>
      <c r="L3582" s="25" t="s">
        <v>617</v>
      </c>
      <c r="M3582" s="25" t="s">
        <v>177</v>
      </c>
      <c r="N3582" s="26">
        <v>0</v>
      </c>
      <c r="O3582" s="26">
        <v>4097.3</v>
      </c>
      <c r="P3582" s="27">
        <v>4097.3</v>
      </c>
      <c r="Q3582" s="18"/>
      <c r="R3582" s="29">
        <v>0</v>
      </c>
      <c r="S3582" s="29">
        <v>4097.3</v>
      </c>
      <c r="T3582" s="30">
        <v>4097.3</v>
      </c>
      <c r="U3582" s="19"/>
      <c r="V3582" s="26">
        <v>0</v>
      </c>
      <c r="W3582" s="26">
        <v>0</v>
      </c>
      <c r="X3582" s="27">
        <v>0</v>
      </c>
      <c r="Y3582" s="18"/>
      <c r="Z3582" s="29">
        <v>0</v>
      </c>
      <c r="AA3582" s="29">
        <v>0</v>
      </c>
      <c r="AB3582" s="30">
        <v>0</v>
      </c>
      <c r="AC3582" s="19"/>
      <c r="AD3582" s="26">
        <v>0</v>
      </c>
      <c r="AE3582" s="26">
        <v>0</v>
      </c>
      <c r="AF3582" s="27">
        <v>0</v>
      </c>
      <c r="AG3582" s="18"/>
      <c r="AH3582" s="34">
        <v>0</v>
      </c>
      <c r="AI3582" s="34">
        <v>5</v>
      </c>
      <c r="AJ3582" s="34">
        <v>5</v>
      </c>
      <c r="AK3582" s="19"/>
      <c r="AL3582" s="35">
        <v>44873.041666666664</v>
      </c>
      <c r="AM3582" s="16"/>
    </row>
    <row r="3583" spans="1:39" ht="33" hidden="1" x14ac:dyDescent="0.25">
      <c r="A3583" s="25" t="s">
        <v>571</v>
      </c>
      <c r="B3583" s="25" t="s">
        <v>1136</v>
      </c>
      <c r="C3583" s="39">
        <v>643672</v>
      </c>
      <c r="D3583" s="25" t="s">
        <v>5312</v>
      </c>
      <c r="E3583" s="25" t="s">
        <v>53</v>
      </c>
      <c r="F3583" s="25" t="s">
        <v>248</v>
      </c>
      <c r="G3583" s="17"/>
      <c r="H3583" s="17"/>
      <c r="I3583" s="17"/>
      <c r="J3583" s="25" t="s">
        <v>586</v>
      </c>
      <c r="K3583" s="25" t="s">
        <v>65</v>
      </c>
      <c r="L3583" s="25" t="s">
        <v>589</v>
      </c>
      <c r="M3583" s="25" t="s">
        <v>582</v>
      </c>
      <c r="N3583" s="26">
        <v>87952.639999999999</v>
      </c>
      <c r="O3583" s="26">
        <v>63697.39</v>
      </c>
      <c r="P3583" s="27">
        <v>-24255.25</v>
      </c>
      <c r="Q3583" s="28">
        <v>-0.2757762586773973</v>
      </c>
      <c r="R3583" s="29">
        <v>24595.59</v>
      </c>
      <c r="S3583" s="29">
        <v>20895.02</v>
      </c>
      <c r="T3583" s="30">
        <v>-3700.5699999999997</v>
      </c>
      <c r="U3583" s="31">
        <v>-0.15045664690296104</v>
      </c>
      <c r="V3583" s="26">
        <v>39721.57</v>
      </c>
      <c r="W3583" s="26">
        <v>28468.62</v>
      </c>
      <c r="X3583" s="27">
        <v>-11252.95</v>
      </c>
      <c r="Y3583" s="28">
        <v>-0.28329570054758663</v>
      </c>
      <c r="Z3583" s="29">
        <v>2444.38</v>
      </c>
      <c r="AA3583" s="29">
        <v>948</v>
      </c>
      <c r="AB3583" s="30">
        <v>-1496.38</v>
      </c>
      <c r="AC3583" s="32">
        <v>-0.61217159361474072</v>
      </c>
      <c r="AD3583" s="26">
        <v>21191.1</v>
      </c>
      <c r="AE3583" s="26">
        <v>13385.75</v>
      </c>
      <c r="AF3583" s="27">
        <v>-7805.3499999999985</v>
      </c>
      <c r="AG3583" s="33">
        <v>-0.36833151653288404</v>
      </c>
      <c r="AH3583" s="34">
        <v>144.4</v>
      </c>
      <c r="AI3583" s="34">
        <v>192.5</v>
      </c>
      <c r="AJ3583" s="34">
        <v>48.099999999999994</v>
      </c>
      <c r="AK3583" s="32">
        <v>0.33310249307479217</v>
      </c>
      <c r="AL3583" s="35">
        <v>44841.041666666664</v>
      </c>
      <c r="AM3583" s="16"/>
    </row>
    <row r="3584" spans="1:39" ht="57.75" hidden="1" x14ac:dyDescent="0.25">
      <c r="A3584" s="25" t="s">
        <v>571</v>
      </c>
      <c r="B3584" s="25" t="s">
        <v>1136</v>
      </c>
      <c r="C3584" s="39">
        <v>644022</v>
      </c>
      <c r="D3584" s="25" t="s">
        <v>5763</v>
      </c>
      <c r="E3584" s="25" t="s">
        <v>53</v>
      </c>
      <c r="F3584" s="25" t="s">
        <v>63</v>
      </c>
      <c r="G3584" s="25" t="s">
        <v>56</v>
      </c>
      <c r="H3584" s="17"/>
      <c r="I3584" s="17"/>
      <c r="J3584" s="25" t="s">
        <v>145</v>
      </c>
      <c r="K3584" s="25" t="s">
        <v>65</v>
      </c>
      <c r="L3584" s="25" t="s">
        <v>665</v>
      </c>
      <c r="M3584" s="25" t="s">
        <v>177</v>
      </c>
      <c r="N3584" s="26">
        <v>0</v>
      </c>
      <c r="O3584" s="26">
        <v>0</v>
      </c>
      <c r="P3584" s="27">
        <v>0</v>
      </c>
      <c r="Q3584" s="18"/>
      <c r="R3584" s="29">
        <v>0</v>
      </c>
      <c r="S3584" s="29">
        <v>0</v>
      </c>
      <c r="T3584" s="30">
        <v>0</v>
      </c>
      <c r="U3584" s="19"/>
      <c r="V3584" s="26">
        <v>0</v>
      </c>
      <c r="W3584" s="26">
        <v>0</v>
      </c>
      <c r="X3584" s="27">
        <v>0</v>
      </c>
      <c r="Y3584" s="18"/>
      <c r="Z3584" s="29">
        <v>0</v>
      </c>
      <c r="AA3584" s="29">
        <v>0</v>
      </c>
      <c r="AB3584" s="30">
        <v>0</v>
      </c>
      <c r="AC3584" s="19"/>
      <c r="AD3584" s="26">
        <v>0</v>
      </c>
      <c r="AE3584" s="26">
        <v>0</v>
      </c>
      <c r="AF3584" s="27">
        <v>0</v>
      </c>
      <c r="AG3584" s="18"/>
      <c r="AH3584" s="34">
        <v>0</v>
      </c>
      <c r="AI3584" s="34">
        <v>0</v>
      </c>
      <c r="AJ3584" s="34">
        <v>0</v>
      </c>
      <c r="AK3584" s="19"/>
      <c r="AL3584" s="35">
        <v>44903.041666666664</v>
      </c>
      <c r="AM3584" s="16"/>
    </row>
    <row r="3585" spans="1:39" ht="41.25" hidden="1" x14ac:dyDescent="0.25">
      <c r="A3585" s="25" t="s">
        <v>571</v>
      </c>
      <c r="B3585" s="25" t="s">
        <v>1136</v>
      </c>
      <c r="C3585" s="39">
        <v>644031</v>
      </c>
      <c r="D3585" s="25" t="s">
        <v>5762</v>
      </c>
      <c r="E3585" s="25" t="s">
        <v>171</v>
      </c>
      <c r="F3585" s="25" t="s">
        <v>54</v>
      </c>
      <c r="G3585" s="25" t="s">
        <v>79</v>
      </c>
      <c r="H3585" s="25" t="s">
        <v>56</v>
      </c>
      <c r="I3585" s="25" t="s">
        <v>56</v>
      </c>
      <c r="J3585" s="25" t="s">
        <v>1881</v>
      </c>
      <c r="K3585" s="25" t="s">
        <v>65</v>
      </c>
      <c r="L3585" s="25" t="s">
        <v>617</v>
      </c>
      <c r="M3585" s="25" t="s">
        <v>582</v>
      </c>
      <c r="N3585" s="26">
        <v>56736.69</v>
      </c>
      <c r="O3585" s="26">
        <v>60030.06</v>
      </c>
      <c r="P3585" s="27">
        <v>3293.3699999999953</v>
      </c>
      <c r="Q3585" s="28">
        <v>5.8046565635041368E-2</v>
      </c>
      <c r="R3585" s="29">
        <v>32210.27</v>
      </c>
      <c r="S3585" s="29">
        <v>22177.13</v>
      </c>
      <c r="T3585" s="30">
        <v>-10033.14</v>
      </c>
      <c r="U3585" s="31">
        <v>-0.31148885122664288</v>
      </c>
      <c r="V3585" s="26">
        <v>12316.28</v>
      </c>
      <c r="W3585" s="26">
        <v>23194.86</v>
      </c>
      <c r="X3585" s="27">
        <v>10878.58</v>
      </c>
      <c r="Y3585" s="28">
        <v>0.88326832452656157</v>
      </c>
      <c r="Z3585" s="29">
        <v>4410.1400000000003</v>
      </c>
      <c r="AA3585" s="29">
        <v>2300.5</v>
      </c>
      <c r="AB3585" s="30">
        <v>-2109.6400000000003</v>
      </c>
      <c r="AC3585" s="32">
        <v>-0.47836123116272955</v>
      </c>
      <c r="AD3585" s="26">
        <v>7800</v>
      </c>
      <c r="AE3585" s="26">
        <v>12357.57</v>
      </c>
      <c r="AF3585" s="27">
        <v>4557.57</v>
      </c>
      <c r="AG3585" s="33">
        <v>0.58430384615384612</v>
      </c>
      <c r="AH3585" s="34">
        <v>164.11</v>
      </c>
      <c r="AI3585" s="34">
        <v>142</v>
      </c>
      <c r="AJ3585" s="34">
        <v>-22.110000000000014</v>
      </c>
      <c r="AK3585" s="32">
        <v>-0.1347267076960576</v>
      </c>
      <c r="AL3585" s="35">
        <v>44903.041666666664</v>
      </c>
      <c r="AM3585" s="16"/>
    </row>
    <row r="3586" spans="1:39" ht="49.5" hidden="1" x14ac:dyDescent="0.25">
      <c r="A3586" s="25" t="s">
        <v>571</v>
      </c>
      <c r="B3586" s="25" t="s">
        <v>1136</v>
      </c>
      <c r="C3586" s="39">
        <v>644113</v>
      </c>
      <c r="D3586" s="25" t="s">
        <v>3565</v>
      </c>
      <c r="E3586" s="25" t="s">
        <v>53</v>
      </c>
      <c r="F3586" s="25" t="s">
        <v>54</v>
      </c>
      <c r="G3586" s="25" t="s">
        <v>79</v>
      </c>
      <c r="H3586" s="25" t="s">
        <v>56</v>
      </c>
      <c r="I3586" s="25" t="s">
        <v>56</v>
      </c>
      <c r="J3586" s="25" t="s">
        <v>1881</v>
      </c>
      <c r="K3586" s="25" t="s">
        <v>65</v>
      </c>
      <c r="L3586" s="25" t="s">
        <v>587</v>
      </c>
      <c r="M3586" s="25" t="s">
        <v>582</v>
      </c>
      <c r="N3586" s="26">
        <v>24328.400000000001</v>
      </c>
      <c r="O3586" s="26">
        <v>25213.279999999999</v>
      </c>
      <c r="P3586" s="27">
        <v>884.87999999999738</v>
      </c>
      <c r="Q3586" s="28">
        <v>3.6372305618125211E-2</v>
      </c>
      <c r="R3586" s="29">
        <v>9147.58</v>
      </c>
      <c r="S3586" s="29">
        <v>13124.88</v>
      </c>
      <c r="T3586" s="30">
        <v>3977.2999999999993</v>
      </c>
      <c r="U3586" s="31">
        <v>0.43479258995275244</v>
      </c>
      <c r="V3586" s="26">
        <v>409.7</v>
      </c>
      <c r="W3586" s="26">
        <v>423.29</v>
      </c>
      <c r="X3586" s="27">
        <v>13.590000000000032</v>
      </c>
      <c r="Y3586" s="28">
        <v>3.3170612643397684E-2</v>
      </c>
      <c r="Z3586" s="29">
        <v>527.12</v>
      </c>
      <c r="AA3586" s="29">
        <v>1827.5</v>
      </c>
      <c r="AB3586" s="30">
        <v>1300.3800000000001</v>
      </c>
      <c r="AC3586" s="32">
        <v>2.4669524965852179</v>
      </c>
      <c r="AD3586" s="26">
        <v>14244</v>
      </c>
      <c r="AE3586" s="26">
        <v>9837.61</v>
      </c>
      <c r="AF3586" s="27">
        <v>-4406.3899999999994</v>
      </c>
      <c r="AG3586" s="33">
        <v>-0.3093506037629879</v>
      </c>
      <c r="AH3586" s="34">
        <v>63.72</v>
      </c>
      <c r="AI3586" s="34">
        <v>119.5</v>
      </c>
      <c r="AJ3586" s="34">
        <v>55.78</v>
      </c>
      <c r="AK3586" s="32">
        <v>0.87539234149403644</v>
      </c>
      <c r="AL3586" s="35">
        <v>44603.041666666664</v>
      </c>
      <c r="AM3586" s="16"/>
    </row>
    <row r="3587" spans="1:39" ht="82.5" hidden="1" x14ac:dyDescent="0.25">
      <c r="A3587" s="25" t="s">
        <v>571</v>
      </c>
      <c r="B3587" s="25" t="s">
        <v>1136</v>
      </c>
      <c r="C3587" s="39">
        <v>644149</v>
      </c>
      <c r="D3587" s="25" t="s">
        <v>5764</v>
      </c>
      <c r="E3587" s="25" t="s">
        <v>171</v>
      </c>
      <c r="F3587" s="25" t="s">
        <v>248</v>
      </c>
      <c r="G3587" s="17"/>
      <c r="H3587" s="17"/>
      <c r="I3587" s="17"/>
      <c r="J3587" s="25" t="s">
        <v>145</v>
      </c>
      <c r="K3587" s="25" t="s">
        <v>65</v>
      </c>
      <c r="L3587" s="25" t="s">
        <v>780</v>
      </c>
      <c r="M3587" s="25" t="s">
        <v>582</v>
      </c>
      <c r="N3587" s="26">
        <v>39436.07</v>
      </c>
      <c r="O3587" s="26">
        <v>18810.73</v>
      </c>
      <c r="P3587" s="27">
        <v>-20625.34</v>
      </c>
      <c r="Q3587" s="28">
        <v>-0.52300698320091232</v>
      </c>
      <c r="R3587" s="29">
        <v>34820.07</v>
      </c>
      <c r="S3587" s="29">
        <v>15107.73</v>
      </c>
      <c r="T3587" s="30">
        <v>-19712.34</v>
      </c>
      <c r="U3587" s="31">
        <v>-0.56612005662251685</v>
      </c>
      <c r="V3587" s="26">
        <v>0</v>
      </c>
      <c r="W3587" s="26">
        <v>0</v>
      </c>
      <c r="X3587" s="27">
        <v>0</v>
      </c>
      <c r="Y3587" s="18"/>
      <c r="Z3587" s="29">
        <v>3116</v>
      </c>
      <c r="AA3587" s="29">
        <v>2203</v>
      </c>
      <c r="AB3587" s="30">
        <v>-913</v>
      </c>
      <c r="AC3587" s="32">
        <v>-0.29300385109114246</v>
      </c>
      <c r="AD3587" s="26">
        <v>1500</v>
      </c>
      <c r="AE3587" s="26">
        <v>1500</v>
      </c>
      <c r="AF3587" s="27">
        <v>0</v>
      </c>
      <c r="AG3587" s="33">
        <v>0</v>
      </c>
      <c r="AH3587" s="34">
        <v>207</v>
      </c>
      <c r="AI3587" s="34">
        <v>78</v>
      </c>
      <c r="AJ3587" s="34">
        <v>-129</v>
      </c>
      <c r="AK3587" s="32">
        <v>-0.62318840579710144</v>
      </c>
      <c r="AL3587" s="35">
        <v>44903.041666666664</v>
      </c>
      <c r="AM3587" s="16"/>
    </row>
    <row r="3588" spans="1:39" ht="66" hidden="1" x14ac:dyDescent="0.25">
      <c r="A3588" s="25" t="s">
        <v>571</v>
      </c>
      <c r="B3588" s="25" t="s">
        <v>1136</v>
      </c>
      <c r="C3588" s="39">
        <v>644223</v>
      </c>
      <c r="D3588" s="25" t="s">
        <v>5765</v>
      </c>
      <c r="E3588" s="25" t="s">
        <v>53</v>
      </c>
      <c r="F3588" s="25" t="s">
        <v>248</v>
      </c>
      <c r="G3588" s="17"/>
      <c r="H3588" s="17"/>
      <c r="I3588" s="17"/>
      <c r="J3588" s="25" t="s">
        <v>3564</v>
      </c>
      <c r="K3588" s="25" t="s">
        <v>65</v>
      </c>
      <c r="L3588" s="25" t="s">
        <v>637</v>
      </c>
      <c r="M3588" s="25" t="s">
        <v>4975</v>
      </c>
      <c r="N3588" s="26">
        <v>53017.72</v>
      </c>
      <c r="O3588" s="26">
        <v>45809.67</v>
      </c>
      <c r="P3588" s="27">
        <v>-7208.0500000000029</v>
      </c>
      <c r="Q3588" s="28">
        <v>-0.13595548808964253</v>
      </c>
      <c r="R3588" s="29">
        <v>29519.200000000001</v>
      </c>
      <c r="S3588" s="29">
        <v>19121.580000000002</v>
      </c>
      <c r="T3588" s="30">
        <v>-10397.619999999999</v>
      </c>
      <c r="U3588" s="31">
        <v>-0.35223244532372144</v>
      </c>
      <c r="V3588" s="26">
        <v>10004.950000000001</v>
      </c>
      <c r="W3588" s="26">
        <v>9020.51</v>
      </c>
      <c r="X3588" s="27">
        <v>-984.44000000000051</v>
      </c>
      <c r="Y3588" s="28">
        <v>-9.8395294329307034E-2</v>
      </c>
      <c r="Z3588" s="29">
        <v>3493.57</v>
      </c>
      <c r="AA3588" s="29">
        <v>4777.5</v>
      </c>
      <c r="AB3588" s="30">
        <v>1283.9299999999998</v>
      </c>
      <c r="AC3588" s="32">
        <v>0.3675123154824434</v>
      </c>
      <c r="AD3588" s="26">
        <v>10000</v>
      </c>
      <c r="AE3588" s="26">
        <v>12890.08</v>
      </c>
      <c r="AF3588" s="27">
        <v>2890.08</v>
      </c>
      <c r="AG3588" s="33">
        <v>0.28900799999999999</v>
      </c>
      <c r="AH3588" s="34">
        <v>157.38999999999999</v>
      </c>
      <c r="AI3588" s="34">
        <v>124.5</v>
      </c>
      <c r="AJ3588" s="34">
        <v>-32.889999999999986</v>
      </c>
      <c r="AK3588" s="32">
        <v>-0.2089713450663955</v>
      </c>
      <c r="AL3588" s="35">
        <v>44886.041666666664</v>
      </c>
      <c r="AM3588" s="16"/>
    </row>
    <row r="3589" spans="1:39" ht="41.25" hidden="1" x14ac:dyDescent="0.25">
      <c r="A3589" s="25" t="s">
        <v>571</v>
      </c>
      <c r="B3589" s="25" t="s">
        <v>1136</v>
      </c>
      <c r="C3589" s="39">
        <v>644830</v>
      </c>
      <c r="D3589" s="25" t="s">
        <v>5522</v>
      </c>
      <c r="E3589" s="25" t="s">
        <v>53</v>
      </c>
      <c r="F3589" s="25" t="s">
        <v>63</v>
      </c>
      <c r="G3589" s="25" t="s">
        <v>56</v>
      </c>
      <c r="H3589" s="17"/>
      <c r="I3589" s="17"/>
      <c r="J3589" s="25" t="s">
        <v>1881</v>
      </c>
      <c r="K3589" s="25" t="s">
        <v>65</v>
      </c>
      <c r="L3589" s="25" t="s">
        <v>617</v>
      </c>
      <c r="M3589" s="25" t="s">
        <v>177</v>
      </c>
      <c r="N3589" s="26">
        <v>0</v>
      </c>
      <c r="O3589" s="26">
        <v>2931.06</v>
      </c>
      <c r="P3589" s="27">
        <v>2931.06</v>
      </c>
      <c r="Q3589" s="18"/>
      <c r="R3589" s="29">
        <v>0</v>
      </c>
      <c r="S3589" s="29">
        <v>2931.06</v>
      </c>
      <c r="T3589" s="30">
        <v>2931.06</v>
      </c>
      <c r="U3589" s="19"/>
      <c r="V3589" s="26">
        <v>0</v>
      </c>
      <c r="W3589" s="26">
        <v>0</v>
      </c>
      <c r="X3589" s="27">
        <v>0</v>
      </c>
      <c r="Y3589" s="18"/>
      <c r="Z3589" s="29">
        <v>0</v>
      </c>
      <c r="AA3589" s="29">
        <v>0</v>
      </c>
      <c r="AB3589" s="30">
        <v>0</v>
      </c>
      <c r="AC3589" s="19"/>
      <c r="AD3589" s="26">
        <v>0</v>
      </c>
      <c r="AE3589" s="26">
        <v>0</v>
      </c>
      <c r="AF3589" s="27">
        <v>0</v>
      </c>
      <c r="AG3589" s="18"/>
      <c r="AH3589" s="34">
        <v>0</v>
      </c>
      <c r="AI3589" s="34">
        <v>0</v>
      </c>
      <c r="AJ3589" s="34">
        <v>0</v>
      </c>
      <c r="AK3589" s="19"/>
      <c r="AL3589" s="35">
        <v>44732.041666666664</v>
      </c>
      <c r="AM3589" s="16"/>
    </row>
    <row r="3590" spans="1:39" ht="57.75" hidden="1" x14ac:dyDescent="0.25">
      <c r="A3590" s="25" t="s">
        <v>571</v>
      </c>
      <c r="B3590" s="25" t="s">
        <v>1136</v>
      </c>
      <c r="C3590" s="39">
        <v>644876</v>
      </c>
      <c r="D3590" s="25" t="s">
        <v>5599</v>
      </c>
      <c r="E3590" s="25" t="s">
        <v>171</v>
      </c>
      <c r="F3590" s="25" t="s">
        <v>54</v>
      </c>
      <c r="G3590" s="25" t="s">
        <v>79</v>
      </c>
      <c r="H3590" s="25" t="s">
        <v>56</v>
      </c>
      <c r="I3590" s="25" t="s">
        <v>56</v>
      </c>
      <c r="J3590" s="25" t="s">
        <v>145</v>
      </c>
      <c r="K3590" s="25" t="s">
        <v>65</v>
      </c>
      <c r="L3590" s="25" t="s">
        <v>4881</v>
      </c>
      <c r="M3590" s="25" t="s">
        <v>639</v>
      </c>
      <c r="N3590" s="26">
        <v>214780.49</v>
      </c>
      <c r="O3590" s="26">
        <v>216724.57</v>
      </c>
      <c r="P3590" s="27">
        <v>1944.0800000000163</v>
      </c>
      <c r="Q3590" s="28">
        <v>9.0514739024946649E-3</v>
      </c>
      <c r="R3590" s="29">
        <v>65959.38</v>
      </c>
      <c r="S3590" s="29">
        <v>75034.23</v>
      </c>
      <c r="T3590" s="30">
        <v>9074.8499999999913</v>
      </c>
      <c r="U3590" s="31">
        <v>0.13758240298802066</v>
      </c>
      <c r="V3590" s="26">
        <v>100287.75</v>
      </c>
      <c r="W3590" s="26">
        <v>108288.27</v>
      </c>
      <c r="X3590" s="27">
        <v>8000.5200000000041</v>
      </c>
      <c r="Y3590" s="28">
        <v>7.977564557984404E-2</v>
      </c>
      <c r="Z3590" s="29">
        <v>16533.36</v>
      </c>
      <c r="AA3590" s="29">
        <v>15345.5</v>
      </c>
      <c r="AB3590" s="30">
        <v>-1187.8600000000006</v>
      </c>
      <c r="AC3590" s="32">
        <v>-7.1846255086685379E-2</v>
      </c>
      <c r="AD3590" s="26">
        <v>32000</v>
      </c>
      <c r="AE3590" s="26">
        <v>18056.57</v>
      </c>
      <c r="AF3590" s="27">
        <v>-13943.43</v>
      </c>
      <c r="AG3590" s="33">
        <v>-0.43573218750000003</v>
      </c>
      <c r="AH3590" s="34">
        <v>422.14</v>
      </c>
      <c r="AI3590" s="34">
        <v>701.5</v>
      </c>
      <c r="AJ3590" s="34">
        <v>279.36</v>
      </c>
      <c r="AK3590" s="32">
        <v>0.6617709764533094</v>
      </c>
      <c r="AL3590" s="35">
        <v>44902.041666666664</v>
      </c>
      <c r="AM3590" s="16"/>
    </row>
    <row r="3591" spans="1:39" ht="24.75" hidden="1" x14ac:dyDescent="0.25">
      <c r="A3591" s="25" t="s">
        <v>571</v>
      </c>
      <c r="B3591" s="25" t="s">
        <v>1136</v>
      </c>
      <c r="C3591" s="39">
        <v>644275</v>
      </c>
      <c r="D3591" s="25" t="s">
        <v>3566</v>
      </c>
      <c r="E3591" s="25" t="s">
        <v>53</v>
      </c>
      <c r="F3591" s="25" t="s">
        <v>63</v>
      </c>
      <c r="G3591" s="25" t="s">
        <v>56</v>
      </c>
      <c r="H3591" s="17"/>
      <c r="I3591" s="17"/>
      <c r="J3591" s="25" t="s">
        <v>1881</v>
      </c>
      <c r="K3591" s="25" t="s">
        <v>65</v>
      </c>
      <c r="L3591" s="25" t="s">
        <v>589</v>
      </c>
      <c r="M3591" s="25" t="s">
        <v>177</v>
      </c>
      <c r="N3591" s="26">
        <v>0</v>
      </c>
      <c r="O3591" s="26">
        <v>0</v>
      </c>
      <c r="P3591" s="27">
        <v>0</v>
      </c>
      <c r="Q3591" s="18"/>
      <c r="R3591" s="29">
        <v>0</v>
      </c>
      <c r="S3591" s="29">
        <v>0</v>
      </c>
      <c r="T3591" s="30">
        <v>0</v>
      </c>
      <c r="U3591" s="19"/>
      <c r="V3591" s="26">
        <v>0</v>
      </c>
      <c r="W3591" s="26">
        <v>0</v>
      </c>
      <c r="X3591" s="27">
        <v>0</v>
      </c>
      <c r="Y3591" s="18"/>
      <c r="Z3591" s="29">
        <v>0</v>
      </c>
      <c r="AA3591" s="29">
        <v>0</v>
      </c>
      <c r="AB3591" s="30">
        <v>0</v>
      </c>
      <c r="AC3591" s="19"/>
      <c r="AD3591" s="26">
        <v>0</v>
      </c>
      <c r="AE3591" s="26">
        <v>0</v>
      </c>
      <c r="AF3591" s="27">
        <v>0</v>
      </c>
      <c r="AG3591" s="18"/>
      <c r="AH3591" s="34">
        <v>0</v>
      </c>
      <c r="AI3591" s="34">
        <v>0</v>
      </c>
      <c r="AJ3591" s="34">
        <v>0</v>
      </c>
      <c r="AK3591" s="19"/>
      <c r="AL3591" s="35">
        <v>44896.041666666664</v>
      </c>
      <c r="AM3591" s="16"/>
    </row>
    <row r="3592" spans="1:39" ht="41.25" hidden="1" x14ac:dyDescent="0.25">
      <c r="A3592" s="25" t="s">
        <v>571</v>
      </c>
      <c r="B3592" s="25" t="s">
        <v>1136</v>
      </c>
      <c r="C3592" s="39">
        <v>644480</v>
      </c>
      <c r="D3592" s="25" t="s">
        <v>5876</v>
      </c>
      <c r="E3592" s="25" t="s">
        <v>62</v>
      </c>
      <c r="F3592" s="25" t="s">
        <v>248</v>
      </c>
      <c r="G3592" s="17"/>
      <c r="H3592" s="17"/>
      <c r="I3592" s="17"/>
      <c r="J3592" s="25" t="s">
        <v>1881</v>
      </c>
      <c r="K3592" s="25" t="s">
        <v>65</v>
      </c>
      <c r="L3592" s="25" t="s">
        <v>589</v>
      </c>
      <c r="M3592" s="25" t="s">
        <v>582</v>
      </c>
      <c r="N3592" s="26">
        <v>73744.94</v>
      </c>
      <c r="O3592" s="26">
        <v>46864.24</v>
      </c>
      <c r="P3592" s="27">
        <v>-26880.700000000004</v>
      </c>
      <c r="Q3592" s="28">
        <v>-0.36450907682615247</v>
      </c>
      <c r="R3592" s="29">
        <v>28819.46</v>
      </c>
      <c r="S3592" s="29">
        <v>13771.55</v>
      </c>
      <c r="T3592" s="30">
        <v>-15047.91</v>
      </c>
      <c r="U3592" s="31">
        <v>-0.52214406515597445</v>
      </c>
      <c r="V3592" s="26">
        <v>29053.05</v>
      </c>
      <c r="W3592" s="26">
        <v>29751.19</v>
      </c>
      <c r="X3592" s="27">
        <v>698.13999999999942</v>
      </c>
      <c r="Y3592" s="28">
        <v>2.4029835077556381E-2</v>
      </c>
      <c r="Z3592" s="29">
        <v>3554.03</v>
      </c>
      <c r="AA3592" s="29">
        <v>3341.5</v>
      </c>
      <c r="AB3592" s="30">
        <v>-212.5300000000002</v>
      </c>
      <c r="AC3592" s="32">
        <v>-5.9799720317498778E-2</v>
      </c>
      <c r="AD3592" s="26">
        <v>12318.4</v>
      </c>
      <c r="AE3592" s="26">
        <v>0</v>
      </c>
      <c r="AF3592" s="27">
        <v>-12318.4</v>
      </c>
      <c r="AG3592" s="33">
        <v>-1</v>
      </c>
      <c r="AH3592" s="34">
        <v>150.47</v>
      </c>
      <c r="AI3592" s="34">
        <v>107.5</v>
      </c>
      <c r="AJ3592" s="34">
        <v>-42.97</v>
      </c>
      <c r="AK3592" s="32">
        <v>-0.28557187479231738</v>
      </c>
      <c r="AL3592" s="35">
        <v>44900.041666666664</v>
      </c>
      <c r="AM3592" s="16"/>
    </row>
    <row r="3593" spans="1:39" ht="49.5" hidden="1" x14ac:dyDescent="0.25">
      <c r="A3593" s="25" t="s">
        <v>571</v>
      </c>
      <c r="B3593" s="25" t="s">
        <v>1136</v>
      </c>
      <c r="C3593" s="39">
        <v>644649</v>
      </c>
      <c r="D3593" s="25" t="s">
        <v>5313</v>
      </c>
      <c r="E3593" s="25" t="s">
        <v>53</v>
      </c>
      <c r="F3593" s="25" t="s">
        <v>54</v>
      </c>
      <c r="G3593" s="25" t="s">
        <v>75</v>
      </c>
      <c r="H3593" s="25" t="s">
        <v>74</v>
      </c>
      <c r="I3593" s="25" t="s">
        <v>56</v>
      </c>
      <c r="J3593" s="25" t="s">
        <v>1881</v>
      </c>
      <c r="K3593" s="25" t="s">
        <v>65</v>
      </c>
      <c r="L3593" s="25" t="s">
        <v>617</v>
      </c>
      <c r="M3593" s="25" t="s">
        <v>582</v>
      </c>
      <c r="N3593" s="26">
        <v>159582.04999999999</v>
      </c>
      <c r="O3593" s="26">
        <v>129673.44</v>
      </c>
      <c r="P3593" s="27">
        <v>-29908.609999999986</v>
      </c>
      <c r="Q3593" s="28">
        <v>-0.18741838446115955</v>
      </c>
      <c r="R3593" s="29">
        <v>30190.14</v>
      </c>
      <c r="S3593" s="29">
        <v>16917.05</v>
      </c>
      <c r="T3593" s="30">
        <v>-13273.09</v>
      </c>
      <c r="U3593" s="31">
        <v>-0.43964983269372054</v>
      </c>
      <c r="V3593" s="26">
        <v>104194.38</v>
      </c>
      <c r="W3593" s="26">
        <v>95305.94</v>
      </c>
      <c r="X3593" s="27">
        <v>-8888.4400000000023</v>
      </c>
      <c r="Y3593" s="28">
        <v>-8.5306328421936015E-2</v>
      </c>
      <c r="Z3593" s="29">
        <v>3197.53</v>
      </c>
      <c r="AA3593" s="29">
        <v>1590</v>
      </c>
      <c r="AB3593" s="30">
        <v>-1607.5300000000002</v>
      </c>
      <c r="AC3593" s="32">
        <v>-0.50274117834703669</v>
      </c>
      <c r="AD3593" s="26">
        <v>22000</v>
      </c>
      <c r="AE3593" s="26">
        <v>15860.45</v>
      </c>
      <c r="AF3593" s="27">
        <v>-6139.5499999999993</v>
      </c>
      <c r="AG3593" s="33">
        <v>-0.27907045454545454</v>
      </c>
      <c r="AH3593" s="34">
        <v>150.32</v>
      </c>
      <c r="AI3593" s="34">
        <v>114</v>
      </c>
      <c r="AJ3593" s="34">
        <v>-36.319999999999993</v>
      </c>
      <c r="AK3593" s="32">
        <v>-0.24161788185204894</v>
      </c>
      <c r="AL3593" s="35">
        <v>44841.041666666664</v>
      </c>
      <c r="AM3593" s="16"/>
    </row>
    <row r="3594" spans="1:39" ht="33" hidden="1" x14ac:dyDescent="0.25">
      <c r="A3594" s="25" t="s">
        <v>571</v>
      </c>
      <c r="B3594" s="25" t="s">
        <v>1136</v>
      </c>
      <c r="C3594" s="39">
        <v>644757</v>
      </c>
      <c r="D3594" s="25" t="s">
        <v>5314</v>
      </c>
      <c r="E3594" s="25" t="s">
        <v>53</v>
      </c>
      <c r="F3594" s="25" t="s">
        <v>248</v>
      </c>
      <c r="G3594" s="17"/>
      <c r="H3594" s="17"/>
      <c r="I3594" s="17"/>
      <c r="J3594" s="25" t="s">
        <v>1881</v>
      </c>
      <c r="K3594" s="25" t="s">
        <v>65</v>
      </c>
      <c r="L3594" s="25" t="s">
        <v>589</v>
      </c>
      <c r="M3594" s="25" t="s">
        <v>582</v>
      </c>
      <c r="N3594" s="26">
        <v>93485.35</v>
      </c>
      <c r="O3594" s="26">
        <v>52233.35</v>
      </c>
      <c r="P3594" s="27">
        <v>-41252.000000000007</v>
      </c>
      <c r="Q3594" s="28">
        <v>-0.44126700065839197</v>
      </c>
      <c r="R3594" s="29">
        <v>39771.58</v>
      </c>
      <c r="S3594" s="29">
        <v>24387.87</v>
      </c>
      <c r="T3594" s="30">
        <v>-15383.710000000003</v>
      </c>
      <c r="U3594" s="31">
        <v>-0.38680158042501711</v>
      </c>
      <c r="V3594" s="26">
        <v>16821.36</v>
      </c>
      <c r="W3594" s="26">
        <v>7142.87</v>
      </c>
      <c r="X3594" s="27">
        <v>-9678.4900000000016</v>
      </c>
      <c r="Y3594" s="28">
        <v>-0.57536905458298271</v>
      </c>
      <c r="Z3594" s="29">
        <v>4370.76</v>
      </c>
      <c r="AA3594" s="29">
        <v>2622.5</v>
      </c>
      <c r="AB3594" s="30">
        <v>-1748.2600000000002</v>
      </c>
      <c r="AC3594" s="32">
        <v>-0.39998993310087949</v>
      </c>
      <c r="AD3594" s="26">
        <v>32521.65</v>
      </c>
      <c r="AE3594" s="26">
        <v>18080.11</v>
      </c>
      <c r="AF3594" s="27">
        <v>-14441.54</v>
      </c>
      <c r="AG3594" s="33">
        <v>-0.44405926513568655</v>
      </c>
      <c r="AH3594" s="34">
        <v>66.900000000000006</v>
      </c>
      <c r="AI3594" s="34">
        <v>197.5</v>
      </c>
      <c r="AJ3594" s="34">
        <v>130.6</v>
      </c>
      <c r="AK3594" s="32">
        <v>1.9521674140508218</v>
      </c>
      <c r="AL3594" s="35">
        <v>44841.041666666664</v>
      </c>
      <c r="AM3594" s="16"/>
    </row>
    <row r="3595" spans="1:39" ht="57.75" hidden="1" x14ac:dyDescent="0.25">
      <c r="A3595" s="25" t="s">
        <v>571</v>
      </c>
      <c r="B3595" s="25" t="s">
        <v>1136</v>
      </c>
      <c r="C3595" s="39">
        <v>646583</v>
      </c>
      <c r="D3595" s="25" t="s">
        <v>5235</v>
      </c>
      <c r="E3595" s="25" t="s">
        <v>53</v>
      </c>
      <c r="F3595" s="25" t="s">
        <v>54</v>
      </c>
      <c r="G3595" s="25" t="s">
        <v>75</v>
      </c>
      <c r="H3595" s="25" t="s">
        <v>56</v>
      </c>
      <c r="I3595" s="25" t="s">
        <v>56</v>
      </c>
      <c r="J3595" s="25" t="s">
        <v>576</v>
      </c>
      <c r="K3595" s="25" t="s">
        <v>65</v>
      </c>
      <c r="L3595" s="25" t="s">
        <v>5049</v>
      </c>
      <c r="M3595" s="25" t="s">
        <v>675</v>
      </c>
      <c r="N3595" s="26">
        <v>11683.21</v>
      </c>
      <c r="O3595" s="26">
        <v>0</v>
      </c>
      <c r="P3595" s="27">
        <v>-11683.21</v>
      </c>
      <c r="Q3595" s="28">
        <v>-1</v>
      </c>
      <c r="R3595" s="29">
        <v>10049.030000000001</v>
      </c>
      <c r="S3595" s="29">
        <v>0</v>
      </c>
      <c r="T3595" s="30">
        <v>-10049.030000000001</v>
      </c>
      <c r="U3595" s="31">
        <v>-1</v>
      </c>
      <c r="V3595" s="26">
        <v>0</v>
      </c>
      <c r="W3595" s="26">
        <v>0</v>
      </c>
      <c r="X3595" s="27">
        <v>0</v>
      </c>
      <c r="Y3595" s="18"/>
      <c r="Z3595" s="29">
        <v>1634.18</v>
      </c>
      <c r="AA3595" s="29">
        <v>0</v>
      </c>
      <c r="AB3595" s="30">
        <v>-1634.18</v>
      </c>
      <c r="AC3595" s="32">
        <v>-1</v>
      </c>
      <c r="AD3595" s="26">
        <v>0</v>
      </c>
      <c r="AE3595" s="26">
        <v>0</v>
      </c>
      <c r="AF3595" s="27">
        <v>0</v>
      </c>
      <c r="AG3595" s="18"/>
      <c r="AH3595" s="34">
        <v>60.55</v>
      </c>
      <c r="AI3595" s="34">
        <v>0</v>
      </c>
      <c r="AJ3595" s="34">
        <v>-60.55</v>
      </c>
      <c r="AK3595" s="32">
        <v>-1</v>
      </c>
      <c r="AL3595" s="35">
        <v>44770.041666666664</v>
      </c>
      <c r="AM3595" s="16"/>
    </row>
    <row r="3596" spans="1:39" ht="57.75" hidden="1" x14ac:dyDescent="0.25">
      <c r="A3596" s="25" t="s">
        <v>571</v>
      </c>
      <c r="B3596" s="25" t="s">
        <v>1136</v>
      </c>
      <c r="C3596" s="39">
        <v>645209</v>
      </c>
      <c r="D3596" s="25" t="s">
        <v>5315</v>
      </c>
      <c r="E3596" s="25" t="s">
        <v>53</v>
      </c>
      <c r="F3596" s="25" t="s">
        <v>54</v>
      </c>
      <c r="G3596" s="25" t="s">
        <v>79</v>
      </c>
      <c r="H3596" s="25" t="s">
        <v>56</v>
      </c>
      <c r="I3596" s="25" t="s">
        <v>56</v>
      </c>
      <c r="J3596" s="25" t="s">
        <v>145</v>
      </c>
      <c r="K3596" s="25" t="s">
        <v>65</v>
      </c>
      <c r="L3596" s="25" t="s">
        <v>181</v>
      </c>
      <c r="M3596" s="25" t="s">
        <v>639</v>
      </c>
      <c r="N3596" s="26">
        <v>106907.25</v>
      </c>
      <c r="O3596" s="26">
        <v>98019.07</v>
      </c>
      <c r="P3596" s="27">
        <v>-8888.179999999993</v>
      </c>
      <c r="Q3596" s="28">
        <v>-8.3139169700838747E-2</v>
      </c>
      <c r="R3596" s="29">
        <v>39896.910000000003</v>
      </c>
      <c r="S3596" s="29">
        <v>48018.53</v>
      </c>
      <c r="T3596" s="30">
        <v>8121.6199999999953</v>
      </c>
      <c r="U3596" s="31">
        <v>0.20356513825256128</v>
      </c>
      <c r="V3596" s="26">
        <v>16611.060000000001</v>
      </c>
      <c r="W3596" s="26">
        <v>14041.49</v>
      </c>
      <c r="X3596" s="27">
        <v>-2569.5700000000015</v>
      </c>
      <c r="Y3596" s="28">
        <v>-0.15469030874610057</v>
      </c>
      <c r="Z3596" s="29">
        <v>7479.28</v>
      </c>
      <c r="AA3596" s="29">
        <v>15558.5</v>
      </c>
      <c r="AB3596" s="30">
        <v>8079.22</v>
      </c>
      <c r="AC3596" s="32">
        <v>1.0802136034484604</v>
      </c>
      <c r="AD3596" s="26">
        <v>42920</v>
      </c>
      <c r="AE3596" s="26">
        <v>20400.55</v>
      </c>
      <c r="AF3596" s="27">
        <v>-22519.45</v>
      </c>
      <c r="AG3596" s="33">
        <v>-0.52468429636533087</v>
      </c>
      <c r="AH3596" s="34">
        <v>558.42999999999995</v>
      </c>
      <c r="AI3596" s="34">
        <v>485.5</v>
      </c>
      <c r="AJ3596" s="34">
        <v>-72.92999999999995</v>
      </c>
      <c r="AK3596" s="32">
        <v>-0.13059828447612049</v>
      </c>
      <c r="AL3596" s="35">
        <v>44838.041666666664</v>
      </c>
      <c r="AM3596" s="16"/>
    </row>
    <row r="3597" spans="1:39" ht="24.75" hidden="1" x14ac:dyDescent="0.25">
      <c r="A3597" s="25" t="s">
        <v>571</v>
      </c>
      <c r="B3597" s="25" t="s">
        <v>1136</v>
      </c>
      <c r="C3597" s="39">
        <v>645295</v>
      </c>
      <c r="D3597" s="25" t="s">
        <v>5600</v>
      </c>
      <c r="E3597" s="25" t="s">
        <v>53</v>
      </c>
      <c r="F3597" s="25" t="s">
        <v>63</v>
      </c>
      <c r="G3597" s="25" t="s">
        <v>56</v>
      </c>
      <c r="H3597" s="17"/>
      <c r="I3597" s="17"/>
      <c r="J3597" s="25" t="s">
        <v>1881</v>
      </c>
      <c r="K3597" s="25" t="s">
        <v>65</v>
      </c>
      <c r="L3597" s="25" t="s">
        <v>589</v>
      </c>
      <c r="M3597" s="25" t="s">
        <v>177</v>
      </c>
      <c r="N3597" s="26">
        <v>0</v>
      </c>
      <c r="O3597" s="26">
        <v>1255.3900000000001</v>
      </c>
      <c r="P3597" s="27">
        <v>1255.3900000000001</v>
      </c>
      <c r="Q3597" s="18"/>
      <c r="R3597" s="29">
        <v>0</v>
      </c>
      <c r="S3597" s="29">
        <v>1255.3900000000001</v>
      </c>
      <c r="T3597" s="30">
        <v>1255.3900000000001</v>
      </c>
      <c r="U3597" s="19"/>
      <c r="V3597" s="26">
        <v>0</v>
      </c>
      <c r="W3597" s="26">
        <v>0</v>
      </c>
      <c r="X3597" s="27">
        <v>0</v>
      </c>
      <c r="Y3597" s="18"/>
      <c r="Z3597" s="29">
        <v>0</v>
      </c>
      <c r="AA3597" s="29">
        <v>0</v>
      </c>
      <c r="AB3597" s="30">
        <v>0</v>
      </c>
      <c r="AC3597" s="19"/>
      <c r="AD3597" s="26">
        <v>0</v>
      </c>
      <c r="AE3597" s="26">
        <v>0</v>
      </c>
      <c r="AF3597" s="27">
        <v>0</v>
      </c>
      <c r="AG3597" s="18"/>
      <c r="AH3597" s="34">
        <v>0</v>
      </c>
      <c r="AI3597" s="34">
        <v>0</v>
      </c>
      <c r="AJ3597" s="34">
        <v>0</v>
      </c>
      <c r="AK3597" s="19"/>
      <c r="AL3597" s="35">
        <v>44917.041666666664</v>
      </c>
      <c r="AM3597" s="16"/>
    </row>
    <row r="3598" spans="1:39" ht="57.75" hidden="1" x14ac:dyDescent="0.25">
      <c r="A3598" s="25" t="s">
        <v>571</v>
      </c>
      <c r="B3598" s="25" t="s">
        <v>1136</v>
      </c>
      <c r="C3598" s="39">
        <v>645374</v>
      </c>
      <c r="D3598" s="25" t="s">
        <v>5460</v>
      </c>
      <c r="E3598" s="25" t="s">
        <v>171</v>
      </c>
      <c r="F3598" s="25" t="s">
        <v>54</v>
      </c>
      <c r="G3598" s="25" t="s">
        <v>90</v>
      </c>
      <c r="H3598" s="25" t="s">
        <v>56</v>
      </c>
      <c r="I3598" s="25" t="s">
        <v>56</v>
      </c>
      <c r="J3598" s="25" t="s">
        <v>145</v>
      </c>
      <c r="K3598" s="25" t="s">
        <v>65</v>
      </c>
      <c r="L3598" s="25" t="s">
        <v>4881</v>
      </c>
      <c r="M3598" s="25" t="s">
        <v>639</v>
      </c>
      <c r="N3598" s="26">
        <v>13393.56</v>
      </c>
      <c r="O3598" s="26">
        <v>18463.48</v>
      </c>
      <c r="P3598" s="27">
        <v>5069.92</v>
      </c>
      <c r="Q3598" s="28">
        <v>0.37853416119388722</v>
      </c>
      <c r="R3598" s="29">
        <v>7174.25</v>
      </c>
      <c r="S3598" s="29">
        <v>12160.29</v>
      </c>
      <c r="T3598" s="30">
        <v>4986.0400000000009</v>
      </c>
      <c r="U3598" s="31">
        <v>0.69499111405373393</v>
      </c>
      <c r="V3598" s="26">
        <v>1593.64</v>
      </c>
      <c r="W3598" s="26">
        <v>1871.19</v>
      </c>
      <c r="X3598" s="27">
        <v>277.54999999999995</v>
      </c>
      <c r="Y3598" s="28">
        <v>0.17416104013453473</v>
      </c>
      <c r="Z3598" s="29">
        <v>925.67</v>
      </c>
      <c r="AA3598" s="29">
        <v>2230</v>
      </c>
      <c r="AB3598" s="30">
        <v>1304.33</v>
      </c>
      <c r="AC3598" s="32">
        <v>1.4090658658053086</v>
      </c>
      <c r="AD3598" s="26">
        <v>3700</v>
      </c>
      <c r="AE3598" s="26">
        <v>2202</v>
      </c>
      <c r="AF3598" s="27">
        <v>-1498</v>
      </c>
      <c r="AG3598" s="33">
        <v>-0.40486486486486484</v>
      </c>
      <c r="AH3598" s="34">
        <v>21.909999999999997</v>
      </c>
      <c r="AI3598" s="34">
        <v>80</v>
      </c>
      <c r="AJ3598" s="34">
        <v>58.09</v>
      </c>
      <c r="AK3598" s="32">
        <v>2.6513007759014156</v>
      </c>
      <c r="AL3598" s="35">
        <v>44872.041666666664</v>
      </c>
      <c r="AM3598" s="16"/>
    </row>
    <row r="3599" spans="1:39" ht="57.75" hidden="1" x14ac:dyDescent="0.25">
      <c r="A3599" s="25" t="s">
        <v>571</v>
      </c>
      <c r="B3599" s="25" t="s">
        <v>1136</v>
      </c>
      <c r="C3599" s="39">
        <v>645426</v>
      </c>
      <c r="D3599" s="25" t="s">
        <v>5383</v>
      </c>
      <c r="E3599" s="25" t="s">
        <v>171</v>
      </c>
      <c r="F3599" s="25" t="s">
        <v>54</v>
      </c>
      <c r="G3599" s="25" t="s">
        <v>56</v>
      </c>
      <c r="H3599" s="25" t="s">
        <v>56</v>
      </c>
      <c r="I3599" s="25" t="s">
        <v>56</v>
      </c>
      <c r="J3599" s="25" t="s">
        <v>145</v>
      </c>
      <c r="K3599" s="25" t="s">
        <v>65</v>
      </c>
      <c r="L3599" s="25" t="s">
        <v>181</v>
      </c>
      <c r="M3599" s="25" t="s">
        <v>5871</v>
      </c>
      <c r="N3599" s="26">
        <v>185972.03</v>
      </c>
      <c r="O3599" s="26">
        <v>33156.75</v>
      </c>
      <c r="P3599" s="27">
        <v>-152815.28</v>
      </c>
      <c r="Q3599" s="28">
        <v>-0.82171109279174936</v>
      </c>
      <c r="R3599" s="29">
        <v>131621.03</v>
      </c>
      <c r="S3599" s="29">
        <v>18905.03</v>
      </c>
      <c r="T3599" s="30">
        <v>-112716</v>
      </c>
      <c r="U3599" s="31">
        <v>-0.856367709628165</v>
      </c>
      <c r="V3599" s="26">
        <v>0</v>
      </c>
      <c r="W3599" s="26">
        <v>266.44</v>
      </c>
      <c r="X3599" s="27">
        <v>266.44</v>
      </c>
      <c r="Y3599" s="18"/>
      <c r="Z3599" s="29">
        <v>42350</v>
      </c>
      <c r="AA3599" s="29">
        <v>3150</v>
      </c>
      <c r="AB3599" s="30">
        <v>-39200</v>
      </c>
      <c r="AC3599" s="32">
        <v>-0.92561983471074383</v>
      </c>
      <c r="AD3599" s="26">
        <v>12001</v>
      </c>
      <c r="AE3599" s="26">
        <v>10835.28</v>
      </c>
      <c r="AF3599" s="27">
        <v>-1165.7199999999993</v>
      </c>
      <c r="AG3599" s="33">
        <v>-9.7135238730105766E-2</v>
      </c>
      <c r="AH3599" s="34">
        <v>1100</v>
      </c>
      <c r="AI3599" s="34">
        <v>192.5</v>
      </c>
      <c r="AJ3599" s="34">
        <v>-907.5</v>
      </c>
      <c r="AK3599" s="32">
        <v>-0.82499999999999996</v>
      </c>
      <c r="AL3599" s="35">
        <v>44676</v>
      </c>
      <c r="AM3599" s="16"/>
    </row>
    <row r="3600" spans="1:39" ht="82.5" hidden="1" x14ac:dyDescent="0.25">
      <c r="A3600" s="25" t="s">
        <v>571</v>
      </c>
      <c r="B3600" s="25" t="s">
        <v>1136</v>
      </c>
      <c r="C3600" s="39">
        <v>645436</v>
      </c>
      <c r="D3600" s="25" t="s">
        <v>5051</v>
      </c>
      <c r="E3600" s="25" t="s">
        <v>53</v>
      </c>
      <c r="F3600" s="25" t="s">
        <v>63</v>
      </c>
      <c r="G3600" s="25" t="s">
        <v>56</v>
      </c>
      <c r="H3600" s="17"/>
      <c r="I3600" s="17"/>
      <c r="J3600" s="25" t="s">
        <v>1159</v>
      </c>
      <c r="K3600" s="25" t="s">
        <v>65</v>
      </c>
      <c r="L3600" s="25" t="s">
        <v>5052</v>
      </c>
      <c r="M3600" s="25" t="s">
        <v>177</v>
      </c>
      <c r="N3600" s="26">
        <v>0</v>
      </c>
      <c r="O3600" s="26">
        <v>0</v>
      </c>
      <c r="P3600" s="27">
        <v>0</v>
      </c>
      <c r="Q3600" s="18"/>
      <c r="R3600" s="29">
        <v>0</v>
      </c>
      <c r="S3600" s="29">
        <v>0</v>
      </c>
      <c r="T3600" s="30">
        <v>0</v>
      </c>
      <c r="U3600" s="19"/>
      <c r="V3600" s="26">
        <v>0</v>
      </c>
      <c r="W3600" s="26">
        <v>0</v>
      </c>
      <c r="X3600" s="27">
        <v>0</v>
      </c>
      <c r="Y3600" s="18"/>
      <c r="Z3600" s="29">
        <v>0</v>
      </c>
      <c r="AA3600" s="29">
        <v>0</v>
      </c>
      <c r="AB3600" s="30">
        <v>0</v>
      </c>
      <c r="AC3600" s="19"/>
      <c r="AD3600" s="26">
        <v>0</v>
      </c>
      <c r="AE3600" s="26">
        <v>0</v>
      </c>
      <c r="AF3600" s="27">
        <v>0</v>
      </c>
      <c r="AG3600" s="18"/>
      <c r="AH3600" s="34">
        <v>0</v>
      </c>
      <c r="AI3600" s="34">
        <v>0</v>
      </c>
      <c r="AJ3600" s="34">
        <v>0</v>
      </c>
      <c r="AK3600" s="19"/>
      <c r="AL3600" s="35">
        <v>44692.041666666664</v>
      </c>
      <c r="AM3600" s="16"/>
    </row>
    <row r="3601" spans="1:39" ht="66" hidden="1" x14ac:dyDescent="0.25">
      <c r="A3601" s="25" t="s">
        <v>571</v>
      </c>
      <c r="B3601" s="25" t="s">
        <v>1136</v>
      </c>
      <c r="C3601" s="39">
        <v>645466</v>
      </c>
      <c r="D3601" s="25" t="s">
        <v>5384</v>
      </c>
      <c r="E3601" s="25" t="s">
        <v>171</v>
      </c>
      <c r="F3601" s="25" t="s">
        <v>54</v>
      </c>
      <c r="G3601" s="25" t="s">
        <v>56</v>
      </c>
      <c r="H3601" s="25" t="s">
        <v>56</v>
      </c>
      <c r="I3601" s="25" t="s">
        <v>56</v>
      </c>
      <c r="J3601" s="25" t="s">
        <v>145</v>
      </c>
      <c r="K3601" s="25" t="s">
        <v>65</v>
      </c>
      <c r="L3601" s="25" t="s">
        <v>181</v>
      </c>
      <c r="M3601" s="25" t="s">
        <v>5871</v>
      </c>
      <c r="N3601" s="26">
        <v>653.44000000000005</v>
      </c>
      <c r="O3601" s="26">
        <v>977.84</v>
      </c>
      <c r="P3601" s="27">
        <v>324.39999999999998</v>
      </c>
      <c r="Q3601" s="28">
        <v>0.49644955925563167</v>
      </c>
      <c r="R3601" s="29">
        <v>493.31</v>
      </c>
      <c r="S3601" s="29">
        <v>596.84</v>
      </c>
      <c r="T3601" s="30">
        <v>103.53000000000003</v>
      </c>
      <c r="U3601" s="31">
        <v>0.20986803429891959</v>
      </c>
      <c r="V3601" s="26">
        <v>0</v>
      </c>
      <c r="W3601" s="26">
        <v>0</v>
      </c>
      <c r="X3601" s="27">
        <v>0</v>
      </c>
      <c r="Y3601" s="18"/>
      <c r="Z3601" s="29">
        <v>160.13</v>
      </c>
      <c r="AA3601" s="29">
        <v>381</v>
      </c>
      <c r="AB3601" s="30">
        <v>220.87</v>
      </c>
      <c r="AC3601" s="32">
        <v>1.3793168050958597</v>
      </c>
      <c r="AD3601" s="26">
        <v>0</v>
      </c>
      <c r="AE3601" s="26">
        <v>0</v>
      </c>
      <c r="AF3601" s="27">
        <v>0</v>
      </c>
      <c r="AG3601" s="18"/>
      <c r="AH3601" s="34">
        <v>4.1900000000000004</v>
      </c>
      <c r="AI3601" s="34">
        <v>9</v>
      </c>
      <c r="AJ3601" s="34">
        <v>4.8099999999999996</v>
      </c>
      <c r="AK3601" s="32">
        <v>1.1479713603818613</v>
      </c>
      <c r="AL3601" s="35">
        <v>44692.041666666664</v>
      </c>
      <c r="AM3601" s="16"/>
    </row>
    <row r="3602" spans="1:39" ht="49.5" hidden="1" x14ac:dyDescent="0.25">
      <c r="A3602" s="25" t="s">
        <v>571</v>
      </c>
      <c r="B3602" s="25" t="s">
        <v>1136</v>
      </c>
      <c r="C3602" s="39">
        <v>645591</v>
      </c>
      <c r="D3602" s="25" t="s">
        <v>5877</v>
      </c>
      <c r="E3602" s="25" t="s">
        <v>62</v>
      </c>
      <c r="F3602" s="25" t="s">
        <v>248</v>
      </c>
      <c r="G3602" s="17"/>
      <c r="H3602" s="17"/>
      <c r="I3602" s="17"/>
      <c r="J3602" s="25" t="s">
        <v>1881</v>
      </c>
      <c r="K3602" s="25" t="s">
        <v>65</v>
      </c>
      <c r="L3602" s="25" t="s">
        <v>587</v>
      </c>
      <c r="M3602" s="25" t="s">
        <v>4975</v>
      </c>
      <c r="N3602" s="26">
        <v>5057.99</v>
      </c>
      <c r="O3602" s="26">
        <v>5554.4</v>
      </c>
      <c r="P3602" s="27">
        <v>496.40999999999985</v>
      </c>
      <c r="Q3602" s="28">
        <v>9.8143729030701898E-2</v>
      </c>
      <c r="R3602" s="29">
        <v>4197.79</v>
      </c>
      <c r="S3602" s="29">
        <v>4437.8999999999996</v>
      </c>
      <c r="T3602" s="30">
        <v>240.10999999999967</v>
      </c>
      <c r="U3602" s="31">
        <v>5.7199145264531973E-2</v>
      </c>
      <c r="V3602" s="26">
        <v>0</v>
      </c>
      <c r="W3602" s="26">
        <v>0</v>
      </c>
      <c r="X3602" s="27">
        <v>0</v>
      </c>
      <c r="Y3602" s="18"/>
      <c r="Z3602" s="29">
        <v>860.2</v>
      </c>
      <c r="AA3602" s="29">
        <v>1116.5</v>
      </c>
      <c r="AB3602" s="30">
        <v>256.29999999999995</v>
      </c>
      <c r="AC3602" s="32">
        <v>0.29795396419437331</v>
      </c>
      <c r="AD3602" s="26">
        <v>0</v>
      </c>
      <c r="AE3602" s="26">
        <v>0</v>
      </c>
      <c r="AF3602" s="27">
        <v>0</v>
      </c>
      <c r="AG3602" s="18"/>
      <c r="AH3602" s="34">
        <v>22.57</v>
      </c>
      <c r="AI3602" s="34">
        <v>33</v>
      </c>
      <c r="AJ3602" s="34">
        <v>10.43</v>
      </c>
      <c r="AK3602" s="32">
        <v>0.46211785556047852</v>
      </c>
      <c r="AL3602" s="35">
        <v>44738.041666666664</v>
      </c>
      <c r="AM3602" s="16"/>
    </row>
    <row r="3603" spans="1:39" ht="33" hidden="1" x14ac:dyDescent="0.25">
      <c r="A3603" s="25" t="s">
        <v>571</v>
      </c>
      <c r="B3603" s="25" t="s">
        <v>1136</v>
      </c>
      <c r="C3603" s="39">
        <v>645776</v>
      </c>
      <c r="D3603" s="25" t="s">
        <v>5878</v>
      </c>
      <c r="E3603" s="25" t="s">
        <v>62</v>
      </c>
      <c r="F3603" s="25" t="s">
        <v>248</v>
      </c>
      <c r="G3603" s="17"/>
      <c r="H3603" s="17"/>
      <c r="I3603" s="17"/>
      <c r="J3603" s="25" t="s">
        <v>1881</v>
      </c>
      <c r="K3603" s="25" t="s">
        <v>65</v>
      </c>
      <c r="L3603" s="25" t="s">
        <v>589</v>
      </c>
      <c r="M3603" s="25" t="s">
        <v>4975</v>
      </c>
      <c r="N3603" s="26">
        <v>6319.53</v>
      </c>
      <c r="O3603" s="26">
        <v>4907.29</v>
      </c>
      <c r="P3603" s="27">
        <v>-1412.2399999999998</v>
      </c>
      <c r="Q3603" s="28">
        <v>-0.22347231518799654</v>
      </c>
      <c r="R3603" s="29">
        <v>5259.68</v>
      </c>
      <c r="S3603" s="29">
        <v>3912.29</v>
      </c>
      <c r="T3603" s="30">
        <v>-1347.3900000000003</v>
      </c>
      <c r="U3603" s="31">
        <v>-0.25617337936908713</v>
      </c>
      <c r="V3603" s="26">
        <v>0</v>
      </c>
      <c r="W3603" s="26">
        <v>0</v>
      </c>
      <c r="X3603" s="27">
        <v>0</v>
      </c>
      <c r="Y3603" s="18"/>
      <c r="Z3603" s="29">
        <v>1059.8499999999999</v>
      </c>
      <c r="AA3603" s="29">
        <v>995</v>
      </c>
      <c r="AB3603" s="30">
        <v>-64.849999999999909</v>
      </c>
      <c r="AC3603" s="32">
        <v>-6.11879039486719E-2</v>
      </c>
      <c r="AD3603" s="26">
        <v>0</v>
      </c>
      <c r="AE3603" s="26">
        <v>0</v>
      </c>
      <c r="AF3603" s="27">
        <v>0</v>
      </c>
      <c r="AG3603" s="18"/>
      <c r="AH3603" s="34">
        <v>27.189999999999998</v>
      </c>
      <c r="AI3603" s="34">
        <v>25</v>
      </c>
      <c r="AJ3603" s="34">
        <v>-2.1899999999999977</v>
      </c>
      <c r="AK3603" s="32">
        <v>-8.054431776388371E-2</v>
      </c>
      <c r="AL3603" s="35">
        <v>44770.041666666664</v>
      </c>
      <c r="AM3603" s="16"/>
    </row>
    <row r="3604" spans="1:39" ht="57.75" hidden="1" x14ac:dyDescent="0.25">
      <c r="A3604" s="25" t="s">
        <v>571</v>
      </c>
      <c r="B3604" s="25" t="s">
        <v>1136</v>
      </c>
      <c r="C3604" s="39">
        <v>647226</v>
      </c>
      <c r="D3604" s="25" t="s">
        <v>5523</v>
      </c>
      <c r="E3604" s="25" t="s">
        <v>62</v>
      </c>
      <c r="F3604" s="25" t="s">
        <v>248</v>
      </c>
      <c r="G3604" s="17"/>
      <c r="H3604" s="17"/>
      <c r="I3604" s="17"/>
      <c r="J3604" s="25" t="s">
        <v>145</v>
      </c>
      <c r="K3604" s="25" t="s">
        <v>65</v>
      </c>
      <c r="L3604" s="25" t="s">
        <v>4881</v>
      </c>
      <c r="M3604" s="25" t="s">
        <v>639</v>
      </c>
      <c r="N3604" s="26">
        <v>13254.82</v>
      </c>
      <c r="O3604" s="26">
        <v>15778.02</v>
      </c>
      <c r="P3604" s="27">
        <v>2523.2000000000007</v>
      </c>
      <c r="Q3604" s="28">
        <v>0.19036094039753093</v>
      </c>
      <c r="R3604" s="29">
        <v>10339.9</v>
      </c>
      <c r="S3604" s="29">
        <v>12117.89</v>
      </c>
      <c r="T3604" s="30">
        <v>1777.9899999999998</v>
      </c>
      <c r="U3604" s="31">
        <v>0.17195427421928644</v>
      </c>
      <c r="V3604" s="26">
        <v>1232.51</v>
      </c>
      <c r="W3604" s="26">
        <v>0</v>
      </c>
      <c r="X3604" s="27">
        <v>-1232.51</v>
      </c>
      <c r="Y3604" s="28">
        <v>-1</v>
      </c>
      <c r="Z3604" s="29">
        <v>1682.41</v>
      </c>
      <c r="AA3604" s="29">
        <v>1008</v>
      </c>
      <c r="AB3604" s="30">
        <v>-674.41000000000008</v>
      </c>
      <c r="AC3604" s="32">
        <v>-0.4008594813392693</v>
      </c>
      <c r="AD3604" s="26">
        <v>0</v>
      </c>
      <c r="AE3604" s="26">
        <v>2652.13</v>
      </c>
      <c r="AF3604" s="27">
        <v>2652.13</v>
      </c>
      <c r="AG3604" s="18"/>
      <c r="AH3604" s="34">
        <v>44.150000000000006</v>
      </c>
      <c r="AI3604" s="34">
        <v>52.5</v>
      </c>
      <c r="AJ3604" s="34">
        <v>8.3499999999999943</v>
      </c>
      <c r="AK3604" s="32">
        <v>0.18912797281993191</v>
      </c>
      <c r="AL3604" s="35">
        <v>44879.041666666664</v>
      </c>
      <c r="AM3604" s="16"/>
    </row>
    <row r="3605" spans="1:39" ht="49.5" hidden="1" x14ac:dyDescent="0.25">
      <c r="A3605" s="25" t="s">
        <v>571</v>
      </c>
      <c r="B3605" s="25" t="s">
        <v>1136</v>
      </c>
      <c r="C3605" s="39">
        <v>647758</v>
      </c>
      <c r="D3605" s="25" t="s">
        <v>5385</v>
      </c>
      <c r="E3605" s="25" t="s">
        <v>53</v>
      </c>
      <c r="F3605" s="25" t="s">
        <v>63</v>
      </c>
      <c r="G3605" s="25" t="s">
        <v>56</v>
      </c>
      <c r="H3605" s="25" t="s">
        <v>56</v>
      </c>
      <c r="I3605" s="25" t="s">
        <v>56</v>
      </c>
      <c r="J3605" s="25" t="s">
        <v>145</v>
      </c>
      <c r="K3605" s="25" t="s">
        <v>65</v>
      </c>
      <c r="L3605" s="25" t="s">
        <v>4881</v>
      </c>
      <c r="M3605" s="25" t="s">
        <v>177</v>
      </c>
      <c r="N3605" s="26">
        <v>0</v>
      </c>
      <c r="O3605" s="26">
        <v>0</v>
      </c>
      <c r="P3605" s="27">
        <v>0</v>
      </c>
      <c r="Q3605" s="18"/>
      <c r="R3605" s="29">
        <v>0</v>
      </c>
      <c r="S3605" s="29">
        <v>0</v>
      </c>
      <c r="T3605" s="30">
        <v>0</v>
      </c>
      <c r="U3605" s="19"/>
      <c r="V3605" s="26">
        <v>0</v>
      </c>
      <c r="W3605" s="26">
        <v>0</v>
      </c>
      <c r="X3605" s="27">
        <v>0</v>
      </c>
      <c r="Y3605" s="18"/>
      <c r="Z3605" s="29">
        <v>0</v>
      </c>
      <c r="AA3605" s="29">
        <v>0</v>
      </c>
      <c r="AB3605" s="30">
        <v>0</v>
      </c>
      <c r="AC3605" s="19"/>
      <c r="AD3605" s="26">
        <v>0</v>
      </c>
      <c r="AE3605" s="26">
        <v>0</v>
      </c>
      <c r="AF3605" s="27">
        <v>0</v>
      </c>
      <c r="AG3605" s="18"/>
      <c r="AH3605" s="34">
        <v>0</v>
      </c>
      <c r="AI3605" s="34">
        <v>0</v>
      </c>
      <c r="AJ3605" s="34">
        <v>0</v>
      </c>
      <c r="AK3605" s="19"/>
      <c r="AL3605" s="35">
        <v>44897.041666666664</v>
      </c>
      <c r="AM3605" s="16"/>
    </row>
    <row r="3606" spans="1:39" ht="33" hidden="1" x14ac:dyDescent="0.25">
      <c r="A3606" s="25" t="s">
        <v>571</v>
      </c>
      <c r="B3606" s="25" t="s">
        <v>1136</v>
      </c>
      <c r="C3606" s="39">
        <v>648050</v>
      </c>
      <c r="D3606" s="25" t="s">
        <v>5316</v>
      </c>
      <c r="E3606" s="25" t="s">
        <v>53</v>
      </c>
      <c r="F3606" s="25" t="s">
        <v>63</v>
      </c>
      <c r="G3606" s="25" t="s">
        <v>56</v>
      </c>
      <c r="H3606" s="17"/>
      <c r="I3606" s="17"/>
      <c r="J3606" s="25" t="s">
        <v>145</v>
      </c>
      <c r="K3606" s="25" t="s">
        <v>65</v>
      </c>
      <c r="L3606" s="25" t="s">
        <v>146</v>
      </c>
      <c r="M3606" s="25" t="s">
        <v>177</v>
      </c>
      <c r="N3606" s="26">
        <v>0</v>
      </c>
      <c r="O3606" s="26">
        <v>0</v>
      </c>
      <c r="P3606" s="27">
        <v>0</v>
      </c>
      <c r="Q3606" s="18"/>
      <c r="R3606" s="29">
        <v>0</v>
      </c>
      <c r="S3606" s="29">
        <v>0</v>
      </c>
      <c r="T3606" s="30">
        <v>0</v>
      </c>
      <c r="U3606" s="19"/>
      <c r="V3606" s="26">
        <v>0</v>
      </c>
      <c r="W3606" s="26">
        <v>0</v>
      </c>
      <c r="X3606" s="27">
        <v>0</v>
      </c>
      <c r="Y3606" s="18"/>
      <c r="Z3606" s="29">
        <v>0</v>
      </c>
      <c r="AA3606" s="29">
        <v>0</v>
      </c>
      <c r="AB3606" s="30">
        <v>0</v>
      </c>
      <c r="AC3606" s="19"/>
      <c r="AD3606" s="26">
        <v>0</v>
      </c>
      <c r="AE3606" s="26">
        <v>0</v>
      </c>
      <c r="AF3606" s="27">
        <v>0</v>
      </c>
      <c r="AG3606" s="18"/>
      <c r="AH3606" s="34">
        <v>0</v>
      </c>
      <c r="AI3606" s="34">
        <v>0</v>
      </c>
      <c r="AJ3606" s="34">
        <v>0</v>
      </c>
      <c r="AK3606" s="19"/>
      <c r="AL3606" s="35">
        <v>44924.041666666664</v>
      </c>
      <c r="AM3606" s="16"/>
    </row>
    <row r="3607" spans="1:39" ht="74.25" hidden="1" x14ac:dyDescent="0.25">
      <c r="A3607" s="25" t="s">
        <v>571</v>
      </c>
      <c r="B3607" s="25" t="s">
        <v>1136</v>
      </c>
      <c r="C3607" s="39">
        <v>648267</v>
      </c>
      <c r="D3607" s="25" t="s">
        <v>5461</v>
      </c>
      <c r="E3607" s="25" t="s">
        <v>53</v>
      </c>
      <c r="F3607" s="25" t="s">
        <v>63</v>
      </c>
      <c r="G3607" s="25" t="s">
        <v>56</v>
      </c>
      <c r="H3607" s="17"/>
      <c r="I3607" s="17"/>
      <c r="J3607" s="25" t="s">
        <v>576</v>
      </c>
      <c r="K3607" s="25" t="s">
        <v>65</v>
      </c>
      <c r="L3607" s="25" t="s">
        <v>5049</v>
      </c>
      <c r="M3607" s="25" t="s">
        <v>177</v>
      </c>
      <c r="N3607" s="26">
        <v>0</v>
      </c>
      <c r="O3607" s="26">
        <v>0</v>
      </c>
      <c r="P3607" s="27">
        <v>0</v>
      </c>
      <c r="Q3607" s="18"/>
      <c r="R3607" s="29">
        <v>0</v>
      </c>
      <c r="S3607" s="29">
        <v>0</v>
      </c>
      <c r="T3607" s="30">
        <v>0</v>
      </c>
      <c r="U3607" s="19"/>
      <c r="V3607" s="26">
        <v>0</v>
      </c>
      <c r="W3607" s="26">
        <v>0</v>
      </c>
      <c r="X3607" s="27">
        <v>0</v>
      </c>
      <c r="Y3607" s="18"/>
      <c r="Z3607" s="29">
        <v>0</v>
      </c>
      <c r="AA3607" s="29">
        <v>0</v>
      </c>
      <c r="AB3607" s="30">
        <v>0</v>
      </c>
      <c r="AC3607" s="19"/>
      <c r="AD3607" s="26">
        <v>0</v>
      </c>
      <c r="AE3607" s="26">
        <v>0</v>
      </c>
      <c r="AF3607" s="27">
        <v>0</v>
      </c>
      <c r="AG3607" s="18"/>
      <c r="AH3607" s="34">
        <v>0</v>
      </c>
      <c r="AI3607" s="34">
        <v>0</v>
      </c>
      <c r="AJ3607" s="34">
        <v>0</v>
      </c>
      <c r="AK3607" s="19"/>
      <c r="AL3607" s="35">
        <v>44924.041666666664</v>
      </c>
      <c r="AM3607" s="16"/>
    </row>
    <row r="3608" spans="1:39" ht="41.25" hidden="1" x14ac:dyDescent="0.25">
      <c r="A3608" s="25" t="s">
        <v>571</v>
      </c>
      <c r="B3608" s="25" t="s">
        <v>1136</v>
      </c>
      <c r="C3608" s="39">
        <v>648299</v>
      </c>
      <c r="D3608" s="25" t="s">
        <v>5766</v>
      </c>
      <c r="E3608" s="25" t="s">
        <v>53</v>
      </c>
      <c r="F3608" s="25" t="s">
        <v>63</v>
      </c>
      <c r="G3608" s="25" t="s">
        <v>56</v>
      </c>
      <c r="H3608" s="17"/>
      <c r="I3608" s="17"/>
      <c r="J3608" s="25" t="s">
        <v>1881</v>
      </c>
      <c r="K3608" s="25" t="s">
        <v>65</v>
      </c>
      <c r="L3608" s="25" t="s">
        <v>587</v>
      </c>
      <c r="M3608" s="25" t="s">
        <v>177</v>
      </c>
      <c r="N3608" s="26">
        <v>0</v>
      </c>
      <c r="O3608" s="26">
        <v>2057.9</v>
      </c>
      <c r="P3608" s="27">
        <v>2057.9</v>
      </c>
      <c r="Q3608" s="18"/>
      <c r="R3608" s="29">
        <v>0</v>
      </c>
      <c r="S3608" s="29">
        <v>2057.9</v>
      </c>
      <c r="T3608" s="30">
        <v>2057.9</v>
      </c>
      <c r="U3608" s="19"/>
      <c r="V3608" s="26">
        <v>0</v>
      </c>
      <c r="W3608" s="26">
        <v>0</v>
      </c>
      <c r="X3608" s="27">
        <v>0</v>
      </c>
      <c r="Y3608" s="18"/>
      <c r="Z3608" s="29">
        <v>0</v>
      </c>
      <c r="AA3608" s="29">
        <v>0</v>
      </c>
      <c r="AB3608" s="30">
        <v>0</v>
      </c>
      <c r="AC3608" s="19"/>
      <c r="AD3608" s="26">
        <v>0</v>
      </c>
      <c r="AE3608" s="26">
        <v>0</v>
      </c>
      <c r="AF3608" s="27">
        <v>0</v>
      </c>
      <c r="AG3608" s="18"/>
      <c r="AH3608" s="34">
        <v>0</v>
      </c>
      <c r="AI3608" s="34">
        <v>0</v>
      </c>
      <c r="AJ3608" s="34">
        <v>0</v>
      </c>
      <c r="AK3608" s="19"/>
      <c r="AL3608" s="35">
        <v>44924.041666666664</v>
      </c>
      <c r="AM3608" s="16"/>
    </row>
    <row r="3609" spans="1:39" ht="41.25" hidden="1" x14ac:dyDescent="0.25">
      <c r="A3609" s="25" t="s">
        <v>571</v>
      </c>
      <c r="B3609" s="25" t="s">
        <v>1136</v>
      </c>
      <c r="C3609" s="39">
        <v>648738</v>
      </c>
      <c r="D3609" s="25" t="s">
        <v>5767</v>
      </c>
      <c r="E3609" s="25" t="s">
        <v>53</v>
      </c>
      <c r="F3609" s="25" t="s">
        <v>63</v>
      </c>
      <c r="G3609" s="25" t="s">
        <v>56</v>
      </c>
      <c r="H3609" s="17"/>
      <c r="I3609" s="17"/>
      <c r="J3609" s="25" t="s">
        <v>1881</v>
      </c>
      <c r="K3609" s="25" t="s">
        <v>65</v>
      </c>
      <c r="L3609" s="25" t="s">
        <v>617</v>
      </c>
      <c r="M3609" s="25" t="s">
        <v>177</v>
      </c>
      <c r="N3609" s="26">
        <v>0</v>
      </c>
      <c r="O3609" s="26">
        <v>340.18</v>
      </c>
      <c r="P3609" s="27">
        <v>340.18</v>
      </c>
      <c r="Q3609" s="18"/>
      <c r="R3609" s="29">
        <v>0</v>
      </c>
      <c r="S3609" s="29">
        <v>340.18</v>
      </c>
      <c r="T3609" s="30">
        <v>340.18</v>
      </c>
      <c r="U3609" s="19"/>
      <c r="V3609" s="26">
        <v>0</v>
      </c>
      <c r="W3609" s="26">
        <v>0</v>
      </c>
      <c r="X3609" s="27">
        <v>0</v>
      </c>
      <c r="Y3609" s="18"/>
      <c r="Z3609" s="29">
        <v>0</v>
      </c>
      <c r="AA3609" s="29">
        <v>0</v>
      </c>
      <c r="AB3609" s="30">
        <v>0</v>
      </c>
      <c r="AC3609" s="19"/>
      <c r="AD3609" s="26">
        <v>0</v>
      </c>
      <c r="AE3609" s="26">
        <v>0</v>
      </c>
      <c r="AF3609" s="27">
        <v>0</v>
      </c>
      <c r="AG3609" s="18"/>
      <c r="AH3609" s="34">
        <v>0</v>
      </c>
      <c r="AI3609" s="34">
        <v>0</v>
      </c>
      <c r="AJ3609" s="34">
        <v>0</v>
      </c>
      <c r="AK3609" s="19"/>
      <c r="AL3609" s="35">
        <v>43560.040972222225</v>
      </c>
      <c r="AM3609" s="16"/>
    </row>
    <row r="3610" spans="1:39" ht="74.25" hidden="1" x14ac:dyDescent="0.25">
      <c r="A3610" s="25" t="s">
        <v>813</v>
      </c>
      <c r="B3610" s="25" t="s">
        <v>1136</v>
      </c>
      <c r="C3610" s="39">
        <v>218587</v>
      </c>
      <c r="D3610" s="25" t="s">
        <v>5841</v>
      </c>
      <c r="E3610" s="25" t="s">
        <v>53</v>
      </c>
      <c r="F3610" s="25" t="s">
        <v>63</v>
      </c>
      <c r="G3610" s="25" t="s">
        <v>56</v>
      </c>
      <c r="H3610" s="17"/>
      <c r="I3610" s="17"/>
      <c r="J3610" s="25" t="s">
        <v>1298</v>
      </c>
      <c r="K3610" s="25" t="s">
        <v>282</v>
      </c>
      <c r="L3610" s="25" t="s">
        <v>1419</v>
      </c>
      <c r="M3610" s="25" t="s">
        <v>861</v>
      </c>
      <c r="N3610" s="26">
        <v>2113614.54</v>
      </c>
      <c r="O3610" s="26">
        <v>357047.54</v>
      </c>
      <c r="P3610" s="27">
        <v>-1756567</v>
      </c>
      <c r="Q3610" s="28">
        <v>-0.83107253794724556</v>
      </c>
      <c r="R3610" s="29">
        <v>462380.82</v>
      </c>
      <c r="S3610" s="29">
        <v>73085.97</v>
      </c>
      <c r="T3610" s="30">
        <v>-389294.85</v>
      </c>
      <c r="U3610" s="31">
        <v>-0.84193555000832421</v>
      </c>
      <c r="V3610" s="26">
        <v>956671.78</v>
      </c>
      <c r="W3610" s="26">
        <v>85430.42</v>
      </c>
      <c r="X3610" s="27">
        <v>-871241.36</v>
      </c>
      <c r="Y3610" s="28">
        <v>-0.91070038670943132</v>
      </c>
      <c r="Z3610" s="29">
        <v>340506.96</v>
      </c>
      <c r="AA3610" s="29">
        <v>4424</v>
      </c>
      <c r="AB3610" s="30">
        <v>-336082.96</v>
      </c>
      <c r="AC3610" s="32">
        <v>-0.98700760771527252</v>
      </c>
      <c r="AD3610" s="26">
        <v>354054.98</v>
      </c>
      <c r="AE3610" s="26">
        <v>44207.49</v>
      </c>
      <c r="AF3610" s="27">
        <v>-309847.49</v>
      </c>
      <c r="AG3610" s="33">
        <v>-0.87513947692530691</v>
      </c>
      <c r="AH3610" s="34">
        <v>5722.62</v>
      </c>
      <c r="AI3610" s="34">
        <v>831.5</v>
      </c>
      <c r="AJ3610" s="34">
        <v>-4891.12</v>
      </c>
      <c r="AK3610" s="32">
        <v>-0.85469942089462514</v>
      </c>
      <c r="AL3610" s="35">
        <v>43948</v>
      </c>
      <c r="AM3610" s="16"/>
    </row>
    <row r="3611" spans="1:39" ht="33" hidden="1" x14ac:dyDescent="0.25">
      <c r="A3611" s="25" t="s">
        <v>813</v>
      </c>
      <c r="B3611" s="25" t="s">
        <v>1043</v>
      </c>
      <c r="C3611" s="39">
        <v>236291</v>
      </c>
      <c r="D3611" s="25" t="s">
        <v>3596</v>
      </c>
      <c r="E3611" s="25" t="s">
        <v>53</v>
      </c>
      <c r="F3611" s="25" t="s">
        <v>63</v>
      </c>
      <c r="G3611" s="25" t="s">
        <v>56</v>
      </c>
      <c r="H3611" s="17"/>
      <c r="I3611" s="17"/>
      <c r="J3611" s="25" t="s">
        <v>830</v>
      </c>
      <c r="K3611" s="25" t="s">
        <v>3579</v>
      </c>
      <c r="L3611" s="25" t="s">
        <v>1045</v>
      </c>
      <c r="M3611" s="25" t="s">
        <v>371</v>
      </c>
      <c r="N3611" s="26">
        <v>0</v>
      </c>
      <c r="O3611" s="26">
        <v>0</v>
      </c>
      <c r="P3611" s="27">
        <v>0</v>
      </c>
      <c r="Q3611" s="18"/>
      <c r="R3611" s="29">
        <v>0</v>
      </c>
      <c r="S3611" s="29">
        <v>0</v>
      </c>
      <c r="T3611" s="30">
        <v>0</v>
      </c>
      <c r="U3611" s="19"/>
      <c r="V3611" s="26">
        <v>0</v>
      </c>
      <c r="W3611" s="26">
        <v>0</v>
      </c>
      <c r="X3611" s="27">
        <v>0</v>
      </c>
      <c r="Y3611" s="18"/>
      <c r="Z3611" s="29">
        <v>0</v>
      </c>
      <c r="AA3611" s="29">
        <v>0</v>
      </c>
      <c r="AB3611" s="30">
        <v>0</v>
      </c>
      <c r="AC3611" s="19"/>
      <c r="AD3611" s="26">
        <v>0</v>
      </c>
      <c r="AE3611" s="26">
        <v>0</v>
      </c>
      <c r="AF3611" s="27">
        <v>0</v>
      </c>
      <c r="AG3611" s="18"/>
      <c r="AH3611" s="34">
        <v>0</v>
      </c>
      <c r="AI3611" s="34">
        <v>0</v>
      </c>
      <c r="AJ3611" s="34">
        <v>0</v>
      </c>
      <c r="AK3611" s="19"/>
      <c r="AL3611" s="35">
        <v>43948</v>
      </c>
      <c r="AM3611" s="16"/>
    </row>
    <row r="3612" spans="1:39" ht="41.25" hidden="1" x14ac:dyDescent="0.25">
      <c r="A3612" s="25" t="s">
        <v>813</v>
      </c>
      <c r="B3612" s="25" t="s">
        <v>1043</v>
      </c>
      <c r="C3612" s="39">
        <v>251897</v>
      </c>
      <c r="D3612" s="25" t="s">
        <v>3634</v>
      </c>
      <c r="E3612" s="25" t="s">
        <v>53</v>
      </c>
      <c r="F3612" s="25" t="s">
        <v>54</v>
      </c>
      <c r="G3612" s="25" t="s">
        <v>289</v>
      </c>
      <c r="H3612" s="25" t="s">
        <v>56</v>
      </c>
      <c r="I3612" s="25" t="s">
        <v>56</v>
      </c>
      <c r="J3612" s="25" t="s">
        <v>3573</v>
      </c>
      <c r="K3612" s="25" t="s">
        <v>3579</v>
      </c>
      <c r="L3612" s="25" t="s">
        <v>1045</v>
      </c>
      <c r="M3612" s="25" t="s">
        <v>263</v>
      </c>
      <c r="N3612" s="26">
        <v>6124038.7800000003</v>
      </c>
      <c r="O3612" s="26">
        <v>6019747.7800000003</v>
      </c>
      <c r="P3612" s="27">
        <v>-104291</v>
      </c>
      <c r="Q3612" s="28">
        <v>-1.7029774589376455E-2</v>
      </c>
      <c r="R3612" s="29">
        <v>272662.38</v>
      </c>
      <c r="S3612" s="29">
        <v>602008.81999999995</v>
      </c>
      <c r="T3612" s="30">
        <v>329346.43999999994</v>
      </c>
      <c r="U3612" s="31">
        <v>1.2078910189223755</v>
      </c>
      <c r="V3612" s="26">
        <v>441135.13</v>
      </c>
      <c r="W3612" s="26">
        <v>584806.66</v>
      </c>
      <c r="X3612" s="27">
        <v>143671.53000000003</v>
      </c>
      <c r="Y3612" s="28">
        <v>0.32568598651392833</v>
      </c>
      <c r="Z3612" s="29">
        <v>29679.38</v>
      </c>
      <c r="AA3612" s="29">
        <v>2653.5</v>
      </c>
      <c r="AB3612" s="30">
        <v>-27025.88</v>
      </c>
      <c r="AC3612" s="32">
        <v>-0.91059449355074129</v>
      </c>
      <c r="AD3612" s="26">
        <v>5380561.8899999997</v>
      </c>
      <c r="AE3612" s="26">
        <v>4822821.2699999996</v>
      </c>
      <c r="AF3612" s="27">
        <v>-557740.62000000011</v>
      </c>
      <c r="AG3612" s="33">
        <v>-0.10365843408224418</v>
      </c>
      <c r="AH3612" s="34">
        <v>2918.84</v>
      </c>
      <c r="AI3612" s="34">
        <v>1928.25</v>
      </c>
      <c r="AJ3612" s="34">
        <v>-990.59000000000015</v>
      </c>
      <c r="AK3612" s="32">
        <v>-0.33937797207109677</v>
      </c>
      <c r="AL3612" s="35">
        <v>43948</v>
      </c>
      <c r="AM3612" s="16"/>
    </row>
    <row r="3613" spans="1:39" ht="33" hidden="1" x14ac:dyDescent="0.25">
      <c r="A3613" s="25" t="s">
        <v>813</v>
      </c>
      <c r="B3613" s="25" t="s">
        <v>1040</v>
      </c>
      <c r="C3613" s="39">
        <v>267215</v>
      </c>
      <c r="D3613" s="25" t="s">
        <v>3617</v>
      </c>
      <c r="E3613" s="25" t="s">
        <v>53</v>
      </c>
      <c r="F3613" s="25" t="s">
        <v>54</v>
      </c>
      <c r="G3613" s="25" t="s">
        <v>90</v>
      </c>
      <c r="H3613" s="25" t="s">
        <v>74</v>
      </c>
      <c r="I3613" s="25" t="s">
        <v>83</v>
      </c>
      <c r="J3613" s="25" t="s">
        <v>3573</v>
      </c>
      <c r="K3613" s="25" t="s">
        <v>3579</v>
      </c>
      <c r="L3613" s="25" t="s">
        <v>665</v>
      </c>
      <c r="M3613" s="25" t="s">
        <v>861</v>
      </c>
      <c r="N3613" s="26">
        <v>254949.82</v>
      </c>
      <c r="O3613" s="26">
        <v>237775.22</v>
      </c>
      <c r="P3613" s="27">
        <v>-17174.600000000006</v>
      </c>
      <c r="Q3613" s="28">
        <v>-6.7364628851277503E-2</v>
      </c>
      <c r="R3613" s="29">
        <v>120967.69</v>
      </c>
      <c r="S3613" s="29">
        <v>104250.18</v>
      </c>
      <c r="T3613" s="30">
        <v>-16717.510000000009</v>
      </c>
      <c r="U3613" s="31">
        <v>-0.13819814199973571</v>
      </c>
      <c r="V3613" s="26">
        <v>69821.02</v>
      </c>
      <c r="W3613" s="26">
        <v>77344.33</v>
      </c>
      <c r="X3613" s="27">
        <v>7523.3099999999977</v>
      </c>
      <c r="Y3613" s="28">
        <v>0.10775136198239438</v>
      </c>
      <c r="Z3613" s="29">
        <v>24161.11</v>
      </c>
      <c r="AA3613" s="29">
        <v>24929.5</v>
      </c>
      <c r="AB3613" s="30">
        <v>768.38999999999942</v>
      </c>
      <c r="AC3613" s="32">
        <v>3.1802760717533234E-2</v>
      </c>
      <c r="AD3613" s="26">
        <v>40000</v>
      </c>
      <c r="AE3613" s="26">
        <v>31251.21</v>
      </c>
      <c r="AF3613" s="27">
        <v>-8748.7900000000009</v>
      </c>
      <c r="AG3613" s="33">
        <v>-0.21871975000000002</v>
      </c>
      <c r="AH3613" s="34">
        <v>1562.91</v>
      </c>
      <c r="AI3613" s="34">
        <v>1361.5</v>
      </c>
      <c r="AJ3613" s="34">
        <v>-201.41000000000008</v>
      </c>
      <c r="AK3613" s="32">
        <v>-0.12886858488332667</v>
      </c>
      <c r="AL3613" s="35">
        <v>43590.999988425923</v>
      </c>
      <c r="AM3613" s="16"/>
    </row>
    <row r="3614" spans="1:39" ht="57.75" hidden="1" x14ac:dyDescent="0.25">
      <c r="A3614" s="25" t="s">
        <v>813</v>
      </c>
      <c r="B3614" s="25" t="s">
        <v>1040</v>
      </c>
      <c r="C3614" s="39">
        <v>268226</v>
      </c>
      <c r="D3614" s="25" t="s">
        <v>3628</v>
      </c>
      <c r="E3614" s="25" t="s">
        <v>53</v>
      </c>
      <c r="F3614" s="25" t="s">
        <v>54</v>
      </c>
      <c r="G3614" s="25" t="s">
        <v>131</v>
      </c>
      <c r="H3614" s="25" t="s">
        <v>211</v>
      </c>
      <c r="I3614" s="25" t="s">
        <v>83</v>
      </c>
      <c r="J3614" s="25" t="s">
        <v>3573</v>
      </c>
      <c r="K3614" s="25" t="s">
        <v>65</v>
      </c>
      <c r="L3614" s="25" t="s">
        <v>1045</v>
      </c>
      <c r="M3614" s="25" t="s">
        <v>861</v>
      </c>
      <c r="N3614" s="26">
        <v>692608.14</v>
      </c>
      <c r="O3614" s="26">
        <v>824870.61</v>
      </c>
      <c r="P3614" s="27">
        <v>132262.46999999997</v>
      </c>
      <c r="Q3614" s="28">
        <v>0.1909629159137517</v>
      </c>
      <c r="R3614" s="29">
        <v>222441.28</v>
      </c>
      <c r="S3614" s="29">
        <v>219710.39</v>
      </c>
      <c r="T3614" s="30">
        <v>-2730.8899999999849</v>
      </c>
      <c r="U3614" s="31">
        <v>-1.2276902920177338E-2</v>
      </c>
      <c r="V3614" s="26">
        <v>363236.94</v>
      </c>
      <c r="W3614" s="26">
        <v>404818.55</v>
      </c>
      <c r="X3614" s="27">
        <v>41581.609999999986</v>
      </c>
      <c r="Y3614" s="28">
        <v>0.11447516874247422</v>
      </c>
      <c r="Z3614" s="29">
        <v>39739.57</v>
      </c>
      <c r="AA3614" s="29">
        <v>62512</v>
      </c>
      <c r="AB3614" s="30">
        <v>22772.43</v>
      </c>
      <c r="AC3614" s="32">
        <v>0.57304168112538711</v>
      </c>
      <c r="AD3614" s="26">
        <v>67190.350000000006</v>
      </c>
      <c r="AE3614" s="26">
        <v>137829.67000000001</v>
      </c>
      <c r="AF3614" s="27">
        <v>70639.320000000007</v>
      </c>
      <c r="AG3614" s="33">
        <v>1.0513313295733688</v>
      </c>
      <c r="AH3614" s="34">
        <v>2140</v>
      </c>
      <c r="AI3614" s="34">
        <v>3054</v>
      </c>
      <c r="AJ3614" s="34">
        <v>914</v>
      </c>
      <c r="AK3614" s="32">
        <v>0.42710280373831777</v>
      </c>
      <c r="AL3614" s="35">
        <v>43498.041655092595</v>
      </c>
      <c r="AM3614" s="16"/>
    </row>
    <row r="3615" spans="1:39" ht="49.5" hidden="1" x14ac:dyDescent="0.25">
      <c r="A3615" s="25" t="s">
        <v>813</v>
      </c>
      <c r="B3615" s="25" t="s">
        <v>1043</v>
      </c>
      <c r="C3615" s="39">
        <v>274888</v>
      </c>
      <c r="D3615" s="25" t="s">
        <v>3595</v>
      </c>
      <c r="E3615" s="25" t="s">
        <v>53</v>
      </c>
      <c r="F3615" s="25" t="s">
        <v>63</v>
      </c>
      <c r="G3615" s="25" t="s">
        <v>56</v>
      </c>
      <c r="H3615" s="17"/>
      <c r="I3615" s="17"/>
      <c r="J3615" s="25" t="s">
        <v>3576</v>
      </c>
      <c r="K3615" s="25" t="s">
        <v>3579</v>
      </c>
      <c r="L3615" s="25" t="s">
        <v>1045</v>
      </c>
      <c r="M3615" s="25" t="s">
        <v>371</v>
      </c>
      <c r="N3615" s="26">
        <v>0</v>
      </c>
      <c r="O3615" s="26">
        <v>267.32</v>
      </c>
      <c r="P3615" s="27">
        <v>267.32</v>
      </c>
      <c r="Q3615" s="18"/>
      <c r="R3615" s="29">
        <v>0</v>
      </c>
      <c r="S3615" s="29">
        <v>267.32</v>
      </c>
      <c r="T3615" s="30">
        <v>267.32</v>
      </c>
      <c r="U3615" s="19"/>
      <c r="V3615" s="26">
        <v>0</v>
      </c>
      <c r="W3615" s="26">
        <v>0</v>
      </c>
      <c r="X3615" s="27">
        <v>0</v>
      </c>
      <c r="Y3615" s="18"/>
      <c r="Z3615" s="29">
        <v>0</v>
      </c>
      <c r="AA3615" s="29">
        <v>0</v>
      </c>
      <c r="AB3615" s="30">
        <v>0</v>
      </c>
      <c r="AC3615" s="19"/>
      <c r="AD3615" s="26">
        <v>0</v>
      </c>
      <c r="AE3615" s="26">
        <v>0</v>
      </c>
      <c r="AF3615" s="27">
        <v>0</v>
      </c>
      <c r="AG3615" s="18"/>
      <c r="AH3615" s="34">
        <v>0</v>
      </c>
      <c r="AI3615" s="34">
        <v>0</v>
      </c>
      <c r="AJ3615" s="34">
        <v>0</v>
      </c>
      <c r="AK3615" s="19"/>
      <c r="AL3615" s="35">
        <v>43672.041655092595</v>
      </c>
      <c r="AM3615" s="16"/>
    </row>
    <row r="3616" spans="1:39" ht="41.25" hidden="1" x14ac:dyDescent="0.25">
      <c r="A3616" s="25" t="s">
        <v>813</v>
      </c>
      <c r="B3616" s="25" t="s">
        <v>1136</v>
      </c>
      <c r="C3616" s="39">
        <v>282221</v>
      </c>
      <c r="D3616" s="25" t="s">
        <v>5160</v>
      </c>
      <c r="E3616" s="25" t="s">
        <v>53</v>
      </c>
      <c r="F3616" s="25" t="s">
        <v>63</v>
      </c>
      <c r="G3616" s="25" t="s">
        <v>56</v>
      </c>
      <c r="H3616" s="17"/>
      <c r="I3616" s="17"/>
      <c r="J3616" s="25" t="s">
        <v>3576</v>
      </c>
      <c r="K3616" s="25" t="s">
        <v>3579</v>
      </c>
      <c r="L3616" s="25" t="s">
        <v>851</v>
      </c>
      <c r="M3616" s="25" t="s">
        <v>371</v>
      </c>
      <c r="N3616" s="26">
        <v>0</v>
      </c>
      <c r="O3616" s="26">
        <v>0</v>
      </c>
      <c r="P3616" s="27">
        <v>0</v>
      </c>
      <c r="Q3616" s="18"/>
      <c r="R3616" s="29">
        <v>0</v>
      </c>
      <c r="S3616" s="29">
        <v>0</v>
      </c>
      <c r="T3616" s="30">
        <v>0</v>
      </c>
      <c r="U3616" s="19"/>
      <c r="V3616" s="26">
        <v>0</v>
      </c>
      <c r="W3616" s="26">
        <v>0</v>
      </c>
      <c r="X3616" s="27">
        <v>0</v>
      </c>
      <c r="Y3616" s="18"/>
      <c r="Z3616" s="29">
        <v>0</v>
      </c>
      <c r="AA3616" s="29">
        <v>0</v>
      </c>
      <c r="AB3616" s="30">
        <v>0</v>
      </c>
      <c r="AC3616" s="19"/>
      <c r="AD3616" s="26">
        <v>0</v>
      </c>
      <c r="AE3616" s="26">
        <v>0</v>
      </c>
      <c r="AF3616" s="27">
        <v>0</v>
      </c>
      <c r="AG3616" s="18"/>
      <c r="AH3616" s="34">
        <v>0</v>
      </c>
      <c r="AI3616" s="34">
        <v>0</v>
      </c>
      <c r="AJ3616" s="34">
        <v>0</v>
      </c>
      <c r="AK3616" s="19"/>
      <c r="AL3616" s="35">
        <v>43672.041655092595</v>
      </c>
      <c r="AM3616" s="16"/>
    </row>
    <row r="3617" spans="1:39" ht="41.25" hidden="1" x14ac:dyDescent="0.25">
      <c r="A3617" s="25" t="s">
        <v>813</v>
      </c>
      <c r="B3617" s="25" t="s">
        <v>1136</v>
      </c>
      <c r="C3617" s="39">
        <v>282693</v>
      </c>
      <c r="D3617" s="25" t="s">
        <v>5161</v>
      </c>
      <c r="E3617" s="25" t="s">
        <v>53</v>
      </c>
      <c r="F3617" s="25" t="s">
        <v>63</v>
      </c>
      <c r="G3617" s="25" t="s">
        <v>56</v>
      </c>
      <c r="H3617" s="17"/>
      <c r="I3617" s="17"/>
      <c r="J3617" s="25" t="s">
        <v>3576</v>
      </c>
      <c r="K3617" s="25" t="s">
        <v>3579</v>
      </c>
      <c r="L3617" s="25" t="s">
        <v>851</v>
      </c>
      <c r="M3617" s="25" t="s">
        <v>371</v>
      </c>
      <c r="N3617" s="26">
        <v>0</v>
      </c>
      <c r="O3617" s="26">
        <v>0</v>
      </c>
      <c r="P3617" s="27">
        <v>0</v>
      </c>
      <c r="Q3617" s="18"/>
      <c r="R3617" s="29">
        <v>0</v>
      </c>
      <c r="S3617" s="29">
        <v>0</v>
      </c>
      <c r="T3617" s="30">
        <v>0</v>
      </c>
      <c r="U3617" s="19"/>
      <c r="V3617" s="26">
        <v>0</v>
      </c>
      <c r="W3617" s="26">
        <v>0</v>
      </c>
      <c r="X3617" s="27">
        <v>0</v>
      </c>
      <c r="Y3617" s="18"/>
      <c r="Z3617" s="29">
        <v>0</v>
      </c>
      <c r="AA3617" s="29">
        <v>0</v>
      </c>
      <c r="AB3617" s="30">
        <v>0</v>
      </c>
      <c r="AC3617" s="19"/>
      <c r="AD3617" s="26">
        <v>0</v>
      </c>
      <c r="AE3617" s="26">
        <v>0</v>
      </c>
      <c r="AF3617" s="27">
        <v>0</v>
      </c>
      <c r="AG3617" s="18"/>
      <c r="AH3617" s="34">
        <v>0</v>
      </c>
      <c r="AI3617" s="34">
        <v>0</v>
      </c>
      <c r="AJ3617" s="34">
        <v>0</v>
      </c>
      <c r="AK3617" s="19"/>
      <c r="AL3617" s="35">
        <v>43672.041655092595</v>
      </c>
      <c r="AM3617" s="16"/>
    </row>
    <row r="3618" spans="1:39" ht="41.25" hidden="1" x14ac:dyDescent="0.25">
      <c r="A3618" s="25" t="s">
        <v>813</v>
      </c>
      <c r="B3618" s="25" t="s">
        <v>1136</v>
      </c>
      <c r="C3618" s="39">
        <v>283717</v>
      </c>
      <c r="D3618" s="25" t="s">
        <v>5121</v>
      </c>
      <c r="E3618" s="25" t="s">
        <v>53</v>
      </c>
      <c r="F3618" s="25" t="s">
        <v>63</v>
      </c>
      <c r="G3618" s="25" t="s">
        <v>56</v>
      </c>
      <c r="H3618" s="17"/>
      <c r="I3618" s="17"/>
      <c r="J3618" s="25" t="s">
        <v>3576</v>
      </c>
      <c r="K3618" s="25" t="s">
        <v>3579</v>
      </c>
      <c r="L3618" s="25" t="s">
        <v>851</v>
      </c>
      <c r="M3618" s="25" t="s">
        <v>371</v>
      </c>
      <c r="N3618" s="26">
        <v>0</v>
      </c>
      <c r="O3618" s="26">
        <v>0</v>
      </c>
      <c r="P3618" s="27">
        <v>0</v>
      </c>
      <c r="Q3618" s="18"/>
      <c r="R3618" s="29">
        <v>0</v>
      </c>
      <c r="S3618" s="29">
        <v>0</v>
      </c>
      <c r="T3618" s="30">
        <v>0</v>
      </c>
      <c r="U3618" s="19"/>
      <c r="V3618" s="26">
        <v>0</v>
      </c>
      <c r="W3618" s="26">
        <v>0</v>
      </c>
      <c r="X3618" s="27">
        <v>0</v>
      </c>
      <c r="Y3618" s="18"/>
      <c r="Z3618" s="29">
        <v>0</v>
      </c>
      <c r="AA3618" s="29">
        <v>0</v>
      </c>
      <c r="AB3618" s="30">
        <v>0</v>
      </c>
      <c r="AC3618" s="19"/>
      <c r="AD3618" s="26">
        <v>0</v>
      </c>
      <c r="AE3618" s="26">
        <v>0</v>
      </c>
      <c r="AF3618" s="27">
        <v>0</v>
      </c>
      <c r="AG3618" s="18"/>
      <c r="AH3618" s="34">
        <v>110</v>
      </c>
      <c r="AI3618" s="34">
        <v>0</v>
      </c>
      <c r="AJ3618" s="34">
        <v>-110</v>
      </c>
      <c r="AK3618" s="32">
        <v>-1</v>
      </c>
      <c r="AL3618" s="35">
        <v>43672.041655092595</v>
      </c>
      <c r="AM3618" s="16"/>
    </row>
    <row r="3619" spans="1:39" ht="49.5" hidden="1" x14ac:dyDescent="0.25">
      <c r="A3619" s="25" t="s">
        <v>813</v>
      </c>
      <c r="B3619" s="25" t="s">
        <v>1136</v>
      </c>
      <c r="C3619" s="39">
        <v>283725</v>
      </c>
      <c r="D3619" s="25" t="s">
        <v>5122</v>
      </c>
      <c r="E3619" s="25" t="s">
        <v>53</v>
      </c>
      <c r="F3619" s="25" t="s">
        <v>63</v>
      </c>
      <c r="G3619" s="25" t="s">
        <v>56</v>
      </c>
      <c r="H3619" s="17"/>
      <c r="I3619" s="17"/>
      <c r="J3619" s="25" t="s">
        <v>3576</v>
      </c>
      <c r="K3619" s="25" t="s">
        <v>3579</v>
      </c>
      <c r="L3619" s="25" t="s">
        <v>851</v>
      </c>
      <c r="M3619" s="25" t="s">
        <v>371</v>
      </c>
      <c r="N3619" s="26">
        <v>0</v>
      </c>
      <c r="O3619" s="26">
        <v>0</v>
      </c>
      <c r="P3619" s="27">
        <v>0</v>
      </c>
      <c r="Q3619" s="18"/>
      <c r="R3619" s="29">
        <v>0</v>
      </c>
      <c r="S3619" s="29">
        <v>0</v>
      </c>
      <c r="T3619" s="30">
        <v>0</v>
      </c>
      <c r="U3619" s="19"/>
      <c r="V3619" s="26">
        <v>0</v>
      </c>
      <c r="W3619" s="26">
        <v>0</v>
      </c>
      <c r="X3619" s="27">
        <v>0</v>
      </c>
      <c r="Y3619" s="18"/>
      <c r="Z3619" s="29">
        <v>0</v>
      </c>
      <c r="AA3619" s="29">
        <v>0</v>
      </c>
      <c r="AB3619" s="30">
        <v>0</v>
      </c>
      <c r="AC3619" s="19"/>
      <c r="AD3619" s="26">
        <v>0</v>
      </c>
      <c r="AE3619" s="26">
        <v>0</v>
      </c>
      <c r="AF3619" s="27">
        <v>0</v>
      </c>
      <c r="AG3619" s="18"/>
      <c r="AH3619" s="34">
        <v>0</v>
      </c>
      <c r="AI3619" s="34">
        <v>0</v>
      </c>
      <c r="AJ3619" s="34">
        <v>0</v>
      </c>
      <c r="AK3619" s="19"/>
      <c r="AL3619" s="35">
        <v>43672.041655092595</v>
      </c>
      <c r="AM3619" s="16"/>
    </row>
    <row r="3620" spans="1:39" ht="41.25" hidden="1" x14ac:dyDescent="0.25">
      <c r="A3620" s="25" t="s">
        <v>813</v>
      </c>
      <c r="B3620" s="25" t="s">
        <v>1040</v>
      </c>
      <c r="C3620" s="39">
        <v>303976</v>
      </c>
      <c r="D3620" s="25" t="s">
        <v>3597</v>
      </c>
      <c r="E3620" s="25" t="s">
        <v>53</v>
      </c>
      <c r="F3620" s="25" t="s">
        <v>63</v>
      </c>
      <c r="G3620" s="25" t="s">
        <v>56</v>
      </c>
      <c r="H3620" s="17"/>
      <c r="I3620" s="17"/>
      <c r="J3620" s="17"/>
      <c r="K3620" s="25" t="s">
        <v>3579</v>
      </c>
      <c r="L3620" s="25" t="s">
        <v>853</v>
      </c>
      <c r="M3620" s="25" t="s">
        <v>371</v>
      </c>
      <c r="N3620" s="26">
        <v>0</v>
      </c>
      <c r="O3620" s="26">
        <v>0</v>
      </c>
      <c r="P3620" s="27">
        <v>0</v>
      </c>
      <c r="Q3620" s="18"/>
      <c r="R3620" s="29">
        <v>0</v>
      </c>
      <c r="S3620" s="29">
        <v>0</v>
      </c>
      <c r="T3620" s="30">
        <v>0</v>
      </c>
      <c r="U3620" s="19"/>
      <c r="V3620" s="26">
        <v>0</v>
      </c>
      <c r="W3620" s="26">
        <v>0</v>
      </c>
      <c r="X3620" s="27">
        <v>0</v>
      </c>
      <c r="Y3620" s="18"/>
      <c r="Z3620" s="29">
        <v>0</v>
      </c>
      <c r="AA3620" s="29">
        <v>0</v>
      </c>
      <c r="AB3620" s="30">
        <v>0</v>
      </c>
      <c r="AC3620" s="19"/>
      <c r="AD3620" s="26">
        <v>0</v>
      </c>
      <c r="AE3620" s="26">
        <v>0</v>
      </c>
      <c r="AF3620" s="27">
        <v>0</v>
      </c>
      <c r="AG3620" s="18"/>
      <c r="AH3620" s="34">
        <v>0</v>
      </c>
      <c r="AI3620" s="34">
        <v>0</v>
      </c>
      <c r="AJ3620" s="34">
        <v>0</v>
      </c>
      <c r="AK3620" s="19"/>
      <c r="AL3620" s="35">
        <v>43672.041655092595</v>
      </c>
      <c r="AM3620" s="16"/>
    </row>
    <row r="3621" spans="1:39" ht="49.5" hidden="1" x14ac:dyDescent="0.25">
      <c r="A3621" s="25" t="s">
        <v>813</v>
      </c>
      <c r="B3621" s="25" t="s">
        <v>1136</v>
      </c>
      <c r="C3621" s="39">
        <v>305509</v>
      </c>
      <c r="D3621" s="25" t="s">
        <v>5163</v>
      </c>
      <c r="E3621" s="25" t="s">
        <v>53</v>
      </c>
      <c r="F3621" s="25" t="s">
        <v>63</v>
      </c>
      <c r="G3621" s="25" t="s">
        <v>56</v>
      </c>
      <c r="H3621" s="17"/>
      <c r="I3621" s="17"/>
      <c r="J3621" s="25" t="s">
        <v>1269</v>
      </c>
      <c r="K3621" s="25" t="s">
        <v>65</v>
      </c>
      <c r="L3621" s="25" t="s">
        <v>897</v>
      </c>
      <c r="M3621" s="25" t="s">
        <v>419</v>
      </c>
      <c r="N3621" s="26">
        <v>1051354.6200000001</v>
      </c>
      <c r="O3621" s="26">
        <v>5057.51</v>
      </c>
      <c r="P3621" s="27">
        <v>-1046297.1100000001</v>
      </c>
      <c r="Q3621" s="28">
        <v>-0.99518952986576503</v>
      </c>
      <c r="R3621" s="29">
        <v>40182</v>
      </c>
      <c r="S3621" s="29">
        <v>5057.51</v>
      </c>
      <c r="T3621" s="30">
        <v>-35124.49</v>
      </c>
      <c r="U3621" s="31">
        <v>-0.87413493604101333</v>
      </c>
      <c r="V3621" s="26">
        <v>5460.05</v>
      </c>
      <c r="W3621" s="26">
        <v>0</v>
      </c>
      <c r="X3621" s="27">
        <v>-5460.05</v>
      </c>
      <c r="Y3621" s="28">
        <v>-1</v>
      </c>
      <c r="Z3621" s="29">
        <v>6699.57</v>
      </c>
      <c r="AA3621" s="29">
        <v>0</v>
      </c>
      <c r="AB3621" s="30">
        <v>-6699.57</v>
      </c>
      <c r="AC3621" s="32">
        <v>-1</v>
      </c>
      <c r="AD3621" s="26">
        <v>999013</v>
      </c>
      <c r="AE3621" s="26">
        <v>0</v>
      </c>
      <c r="AF3621" s="27">
        <v>-999013</v>
      </c>
      <c r="AG3621" s="33">
        <v>-1</v>
      </c>
      <c r="AH3621" s="34">
        <v>388.25</v>
      </c>
      <c r="AI3621" s="34">
        <v>6</v>
      </c>
      <c r="AJ3621" s="34">
        <v>-382.25</v>
      </c>
      <c r="AK3621" s="32">
        <v>-0.98454603992273015</v>
      </c>
      <c r="AL3621" s="35">
        <v>43672.041655092595</v>
      </c>
      <c r="AM3621" s="16"/>
    </row>
    <row r="3622" spans="1:39" ht="49.5" hidden="1" x14ac:dyDescent="0.25">
      <c r="A3622" s="25" t="s">
        <v>813</v>
      </c>
      <c r="B3622" s="25" t="s">
        <v>1136</v>
      </c>
      <c r="C3622" s="39">
        <v>317585</v>
      </c>
      <c r="D3622" s="25" t="s">
        <v>4882</v>
      </c>
      <c r="E3622" s="25" t="s">
        <v>53</v>
      </c>
      <c r="F3622" s="25" t="s">
        <v>63</v>
      </c>
      <c r="G3622" s="25" t="s">
        <v>56</v>
      </c>
      <c r="H3622" s="17"/>
      <c r="I3622" s="17"/>
      <c r="J3622" s="25" t="s">
        <v>3576</v>
      </c>
      <c r="K3622" s="25" t="s">
        <v>3579</v>
      </c>
      <c r="L3622" s="25" t="s">
        <v>851</v>
      </c>
      <c r="M3622" s="25" t="s">
        <v>371</v>
      </c>
      <c r="N3622" s="26">
        <v>0</v>
      </c>
      <c r="O3622" s="26">
        <v>2428.7600000000002</v>
      </c>
      <c r="P3622" s="27">
        <v>2428.7600000000002</v>
      </c>
      <c r="Q3622" s="18"/>
      <c r="R3622" s="29">
        <v>0</v>
      </c>
      <c r="S3622" s="29">
        <v>441.76</v>
      </c>
      <c r="T3622" s="30">
        <v>441.76</v>
      </c>
      <c r="U3622" s="19"/>
      <c r="V3622" s="26">
        <v>0</v>
      </c>
      <c r="W3622" s="26">
        <v>0</v>
      </c>
      <c r="X3622" s="27">
        <v>0</v>
      </c>
      <c r="Y3622" s="18"/>
      <c r="Z3622" s="29">
        <v>0</v>
      </c>
      <c r="AA3622" s="29">
        <v>0</v>
      </c>
      <c r="AB3622" s="30">
        <v>0</v>
      </c>
      <c r="AC3622" s="19"/>
      <c r="AD3622" s="26">
        <v>0</v>
      </c>
      <c r="AE3622" s="26">
        <v>1987</v>
      </c>
      <c r="AF3622" s="27">
        <v>1987</v>
      </c>
      <c r="AG3622" s="18"/>
      <c r="AH3622" s="34">
        <v>0</v>
      </c>
      <c r="AI3622" s="34">
        <v>0</v>
      </c>
      <c r="AJ3622" s="34">
        <v>0</v>
      </c>
      <c r="AK3622" s="19"/>
      <c r="AL3622" s="35">
        <v>43511.041655092595</v>
      </c>
      <c r="AM3622" s="16"/>
    </row>
    <row r="3623" spans="1:39" ht="33" hidden="1" x14ac:dyDescent="0.25">
      <c r="A3623" s="25" t="s">
        <v>813</v>
      </c>
      <c r="B3623" s="25" t="s">
        <v>1136</v>
      </c>
      <c r="C3623" s="39">
        <v>324638</v>
      </c>
      <c r="D3623" s="25" t="s">
        <v>5524</v>
      </c>
      <c r="E3623" s="25" t="s">
        <v>53</v>
      </c>
      <c r="F3623" s="25" t="s">
        <v>63</v>
      </c>
      <c r="G3623" s="25" t="s">
        <v>56</v>
      </c>
      <c r="H3623" s="17"/>
      <c r="I3623" s="17"/>
      <c r="J3623" s="25" t="s">
        <v>884</v>
      </c>
      <c r="K3623" s="25" t="s">
        <v>3579</v>
      </c>
      <c r="L3623" s="25" t="s">
        <v>897</v>
      </c>
      <c r="M3623" s="25" t="s">
        <v>3568</v>
      </c>
      <c r="N3623" s="26">
        <v>17642.23</v>
      </c>
      <c r="O3623" s="26">
        <v>7132.82</v>
      </c>
      <c r="P3623" s="27">
        <v>-10509.41</v>
      </c>
      <c r="Q3623" s="28">
        <v>-0.59569623567995655</v>
      </c>
      <c r="R3623" s="29">
        <v>10262.719999999999</v>
      </c>
      <c r="S3623" s="29">
        <v>4760.04</v>
      </c>
      <c r="T3623" s="30">
        <v>-5502.6799999999994</v>
      </c>
      <c r="U3623" s="31">
        <v>-0.53618144117738764</v>
      </c>
      <c r="V3623" s="26">
        <v>4330</v>
      </c>
      <c r="W3623" s="26">
        <v>106.78</v>
      </c>
      <c r="X3623" s="27">
        <v>-4223.22</v>
      </c>
      <c r="Y3623" s="28">
        <v>-0.9753394919168592</v>
      </c>
      <c r="Z3623" s="29">
        <v>689.51</v>
      </c>
      <c r="AA3623" s="29">
        <v>0</v>
      </c>
      <c r="AB3623" s="30">
        <v>-689.51</v>
      </c>
      <c r="AC3623" s="32">
        <v>-1</v>
      </c>
      <c r="AD3623" s="26">
        <v>2360</v>
      </c>
      <c r="AE3623" s="26">
        <v>2266</v>
      </c>
      <c r="AF3623" s="27">
        <v>-94</v>
      </c>
      <c r="AG3623" s="33">
        <v>-3.9830508474576268E-2</v>
      </c>
      <c r="AH3623" s="34">
        <v>95.72</v>
      </c>
      <c r="AI3623" s="34">
        <v>62.25</v>
      </c>
      <c r="AJ3623" s="34">
        <v>-33.47</v>
      </c>
      <c r="AK3623" s="32">
        <v>-0.34966569160050148</v>
      </c>
      <c r="AL3623" s="35">
        <v>43593.999988425923</v>
      </c>
      <c r="AM3623" s="16"/>
    </row>
    <row r="3624" spans="1:39" ht="41.25" hidden="1" x14ac:dyDescent="0.25">
      <c r="A3624" s="25" t="s">
        <v>813</v>
      </c>
      <c r="B3624" s="25" t="s">
        <v>1040</v>
      </c>
      <c r="C3624" s="39">
        <v>325446</v>
      </c>
      <c r="D3624" s="25" t="s">
        <v>3598</v>
      </c>
      <c r="E3624" s="25" t="s">
        <v>53</v>
      </c>
      <c r="F3624" s="25" t="s">
        <v>54</v>
      </c>
      <c r="G3624" s="25" t="s">
        <v>386</v>
      </c>
      <c r="H3624" s="25" t="s">
        <v>75</v>
      </c>
      <c r="I3624" s="25" t="s">
        <v>112</v>
      </c>
      <c r="J3624" s="25" t="s">
        <v>3576</v>
      </c>
      <c r="K3624" s="25" t="s">
        <v>3579</v>
      </c>
      <c r="L3624" s="25" t="s">
        <v>3577</v>
      </c>
      <c r="M3624" s="25" t="s">
        <v>371</v>
      </c>
      <c r="N3624" s="26">
        <v>145872.6</v>
      </c>
      <c r="O3624" s="26">
        <v>66216.649999999994</v>
      </c>
      <c r="P3624" s="27">
        <v>-79655.950000000012</v>
      </c>
      <c r="Q3624" s="28">
        <v>-0.54606519661677388</v>
      </c>
      <c r="R3624" s="29">
        <v>51551.22</v>
      </c>
      <c r="S3624" s="29">
        <v>35621.339999999997</v>
      </c>
      <c r="T3624" s="30">
        <v>-15929.880000000005</v>
      </c>
      <c r="U3624" s="31">
        <v>-0.30901072758316883</v>
      </c>
      <c r="V3624" s="26">
        <v>21331.07</v>
      </c>
      <c r="W3624" s="26">
        <v>16168.64</v>
      </c>
      <c r="X3624" s="27">
        <v>-5162.43</v>
      </c>
      <c r="Y3624" s="28">
        <v>-0.2420145824846105</v>
      </c>
      <c r="Z3624" s="29">
        <v>6379.9</v>
      </c>
      <c r="AA3624" s="29">
        <v>4825</v>
      </c>
      <c r="AB3624" s="30">
        <v>-1554.8999999999996</v>
      </c>
      <c r="AC3624" s="32">
        <v>-0.24371855358234451</v>
      </c>
      <c r="AD3624" s="26">
        <v>2890.41</v>
      </c>
      <c r="AE3624" s="26">
        <v>9601.67</v>
      </c>
      <c r="AF3624" s="27">
        <v>6711.26</v>
      </c>
      <c r="AG3624" s="33">
        <v>2.3219058887839443</v>
      </c>
      <c r="AH3624" s="34">
        <v>468.26</v>
      </c>
      <c r="AI3624" s="34">
        <v>508.5</v>
      </c>
      <c r="AJ3624" s="34">
        <v>40.240000000000009</v>
      </c>
      <c r="AK3624" s="32">
        <v>8.5935164225003219E-2</v>
      </c>
      <c r="AL3624" s="35">
        <v>43593.999988425923</v>
      </c>
      <c r="AM3624" s="16"/>
    </row>
    <row r="3625" spans="1:39" ht="41.25" hidden="1" x14ac:dyDescent="0.25">
      <c r="A3625" s="25" t="s">
        <v>813</v>
      </c>
      <c r="B3625" s="25" t="s">
        <v>1040</v>
      </c>
      <c r="C3625" s="39">
        <v>325593</v>
      </c>
      <c r="D3625" s="25" t="s">
        <v>3664</v>
      </c>
      <c r="E3625" s="25" t="s">
        <v>53</v>
      </c>
      <c r="F3625" s="25" t="s">
        <v>54</v>
      </c>
      <c r="G3625" s="25" t="s">
        <v>131</v>
      </c>
      <c r="H3625" s="25" t="s">
        <v>56</v>
      </c>
      <c r="I3625" s="25" t="s">
        <v>56</v>
      </c>
      <c r="J3625" s="17"/>
      <c r="K3625" s="25" t="s">
        <v>65</v>
      </c>
      <c r="L3625" s="25" t="s">
        <v>815</v>
      </c>
      <c r="M3625" s="25" t="s">
        <v>861</v>
      </c>
      <c r="N3625" s="26">
        <v>772101.68</v>
      </c>
      <c r="O3625" s="26">
        <v>564475.79</v>
      </c>
      <c r="P3625" s="27">
        <v>-207625.89</v>
      </c>
      <c r="Q3625" s="28">
        <v>-0.26891003526892987</v>
      </c>
      <c r="R3625" s="29">
        <v>261714.74</v>
      </c>
      <c r="S3625" s="29">
        <v>256714.52</v>
      </c>
      <c r="T3625" s="30">
        <v>-5000.2200000000012</v>
      </c>
      <c r="U3625" s="31">
        <v>-1.9105610941133853E-2</v>
      </c>
      <c r="V3625" s="26">
        <v>262958.52</v>
      </c>
      <c r="W3625" s="26">
        <v>164196.35999999999</v>
      </c>
      <c r="X3625" s="27">
        <v>-98762.160000000033</v>
      </c>
      <c r="Y3625" s="28">
        <v>-0.37558075699543803</v>
      </c>
      <c r="Z3625" s="29">
        <v>94163.13</v>
      </c>
      <c r="AA3625" s="29">
        <v>97581</v>
      </c>
      <c r="AB3625" s="30">
        <v>3417.8699999999953</v>
      </c>
      <c r="AC3625" s="32">
        <v>3.6297327839463232E-2</v>
      </c>
      <c r="AD3625" s="26">
        <v>153265.29</v>
      </c>
      <c r="AE3625" s="26">
        <v>45983.91</v>
      </c>
      <c r="AF3625" s="27">
        <v>-107281.38</v>
      </c>
      <c r="AG3625" s="33">
        <v>-0.6999717940050223</v>
      </c>
      <c r="AH3625" s="34">
        <v>2883.79</v>
      </c>
      <c r="AI3625" s="34">
        <v>3471</v>
      </c>
      <c r="AJ3625" s="34">
        <v>587.21</v>
      </c>
      <c r="AK3625" s="32">
        <v>0.20362439706081234</v>
      </c>
      <c r="AL3625" s="35">
        <v>43525.041655092595</v>
      </c>
      <c r="AM3625" s="16"/>
    </row>
    <row r="3626" spans="1:39" ht="57.75" hidden="1" x14ac:dyDescent="0.25">
      <c r="A3626" s="25" t="s">
        <v>813</v>
      </c>
      <c r="B3626" s="25" t="s">
        <v>1043</v>
      </c>
      <c r="C3626" s="39">
        <v>328145</v>
      </c>
      <c r="D3626" s="25" t="s">
        <v>3738</v>
      </c>
      <c r="E3626" s="25" t="s">
        <v>53</v>
      </c>
      <c r="F3626" s="25" t="s">
        <v>54</v>
      </c>
      <c r="G3626" s="25" t="s">
        <v>289</v>
      </c>
      <c r="H3626" s="25" t="s">
        <v>56</v>
      </c>
      <c r="I3626" s="25" t="s">
        <v>56</v>
      </c>
      <c r="J3626" s="25" t="s">
        <v>3564</v>
      </c>
      <c r="K3626" s="25" t="s">
        <v>65</v>
      </c>
      <c r="L3626" s="25" t="s">
        <v>1045</v>
      </c>
      <c r="M3626" s="25" t="s">
        <v>854</v>
      </c>
      <c r="N3626" s="26">
        <v>160957.19</v>
      </c>
      <c r="O3626" s="26">
        <v>152339.65</v>
      </c>
      <c r="P3626" s="27">
        <v>-8617.5400000000081</v>
      </c>
      <c r="Q3626" s="28">
        <v>-5.3539329308619314E-2</v>
      </c>
      <c r="R3626" s="29">
        <v>29583.1</v>
      </c>
      <c r="S3626" s="29">
        <v>33302.9</v>
      </c>
      <c r="T3626" s="30">
        <v>3719.8000000000029</v>
      </c>
      <c r="U3626" s="31">
        <v>0.12574071006757248</v>
      </c>
      <c r="V3626" s="26">
        <v>406.47</v>
      </c>
      <c r="W3626" s="26">
        <v>449.08</v>
      </c>
      <c r="X3626" s="27">
        <v>42.609999999999957</v>
      </c>
      <c r="Y3626" s="28">
        <v>0.10482938470243795</v>
      </c>
      <c r="Z3626" s="29">
        <v>3564.34</v>
      </c>
      <c r="AA3626" s="29">
        <v>3991.39</v>
      </c>
      <c r="AB3626" s="30">
        <v>427.04999999999973</v>
      </c>
      <c r="AC3626" s="32">
        <v>0.11981180246553351</v>
      </c>
      <c r="AD3626" s="26">
        <v>127403.28</v>
      </c>
      <c r="AE3626" s="26">
        <v>113771.28</v>
      </c>
      <c r="AF3626" s="27">
        <v>-13632</v>
      </c>
      <c r="AG3626" s="33">
        <v>-0.10699881510114967</v>
      </c>
      <c r="AH3626" s="34">
        <v>215.07999999999998</v>
      </c>
      <c r="AI3626" s="34">
        <v>243.5</v>
      </c>
      <c r="AJ3626" s="34">
        <v>28.420000000000016</v>
      </c>
      <c r="AK3626" s="32">
        <v>0.1321368793007254</v>
      </c>
      <c r="AL3626" s="35">
        <v>44077.041666666664</v>
      </c>
      <c r="AM3626" s="16"/>
    </row>
    <row r="3627" spans="1:39" ht="66" hidden="1" x14ac:dyDescent="0.25">
      <c r="A3627" s="25" t="s">
        <v>813</v>
      </c>
      <c r="B3627" s="25" t="s">
        <v>1136</v>
      </c>
      <c r="C3627" s="39">
        <v>328161</v>
      </c>
      <c r="D3627" s="25" t="s">
        <v>5560</v>
      </c>
      <c r="E3627" s="25" t="s">
        <v>53</v>
      </c>
      <c r="F3627" s="25" t="s">
        <v>63</v>
      </c>
      <c r="G3627" s="25" t="s">
        <v>56</v>
      </c>
      <c r="H3627" s="17"/>
      <c r="I3627" s="17"/>
      <c r="J3627" s="25" t="s">
        <v>3564</v>
      </c>
      <c r="K3627" s="25" t="s">
        <v>65</v>
      </c>
      <c r="L3627" s="25" t="s">
        <v>897</v>
      </c>
      <c r="M3627" s="25" t="s">
        <v>5842</v>
      </c>
      <c r="N3627" s="26">
        <v>342555.7</v>
      </c>
      <c r="O3627" s="26">
        <v>14243.49</v>
      </c>
      <c r="P3627" s="27">
        <v>-328312.21000000002</v>
      </c>
      <c r="Q3627" s="28">
        <v>-0.95841992995591674</v>
      </c>
      <c r="R3627" s="29">
        <v>32170.78</v>
      </c>
      <c r="S3627" s="29">
        <v>14243.49</v>
      </c>
      <c r="T3627" s="30">
        <v>-17927.29</v>
      </c>
      <c r="U3627" s="31">
        <v>-0.55725381852724742</v>
      </c>
      <c r="V3627" s="26">
        <v>2827.92</v>
      </c>
      <c r="W3627" s="26">
        <v>0</v>
      </c>
      <c r="X3627" s="27">
        <v>-2827.92</v>
      </c>
      <c r="Y3627" s="28">
        <v>-1</v>
      </c>
      <c r="Z3627" s="29">
        <v>2194.1999999999998</v>
      </c>
      <c r="AA3627" s="29">
        <v>0</v>
      </c>
      <c r="AB3627" s="30">
        <v>-2194.1999999999998</v>
      </c>
      <c r="AC3627" s="32">
        <v>-1</v>
      </c>
      <c r="AD3627" s="26">
        <v>305362.8</v>
      </c>
      <c r="AE3627" s="26">
        <v>0</v>
      </c>
      <c r="AF3627" s="27">
        <v>-305362.8</v>
      </c>
      <c r="AG3627" s="33">
        <v>-1</v>
      </c>
      <c r="AH3627" s="34">
        <v>213.5</v>
      </c>
      <c r="AI3627" s="34">
        <v>0</v>
      </c>
      <c r="AJ3627" s="34">
        <v>-213.5</v>
      </c>
      <c r="AK3627" s="32">
        <v>-1</v>
      </c>
      <c r="AL3627" s="35">
        <v>44709.041666666664</v>
      </c>
      <c r="AM3627" s="16"/>
    </row>
    <row r="3628" spans="1:39" ht="49.5" hidden="1" x14ac:dyDescent="0.25">
      <c r="A3628" s="25" t="s">
        <v>813</v>
      </c>
      <c r="B3628" s="25" t="s">
        <v>1136</v>
      </c>
      <c r="C3628" s="39">
        <v>332849</v>
      </c>
      <c r="D3628" s="25" t="s">
        <v>5162</v>
      </c>
      <c r="E3628" s="25" t="s">
        <v>53</v>
      </c>
      <c r="F3628" s="25" t="s">
        <v>63</v>
      </c>
      <c r="G3628" s="25" t="s">
        <v>56</v>
      </c>
      <c r="H3628" s="17"/>
      <c r="I3628" s="17"/>
      <c r="J3628" s="25" t="s">
        <v>3576</v>
      </c>
      <c r="K3628" s="25" t="s">
        <v>3579</v>
      </c>
      <c r="L3628" s="25" t="s">
        <v>851</v>
      </c>
      <c r="M3628" s="25" t="s">
        <v>371</v>
      </c>
      <c r="N3628" s="26">
        <v>0</v>
      </c>
      <c r="O3628" s="26">
        <v>0</v>
      </c>
      <c r="P3628" s="27">
        <v>0</v>
      </c>
      <c r="Q3628" s="18"/>
      <c r="R3628" s="29">
        <v>0</v>
      </c>
      <c r="S3628" s="29">
        <v>0</v>
      </c>
      <c r="T3628" s="30">
        <v>0</v>
      </c>
      <c r="U3628" s="19"/>
      <c r="V3628" s="26">
        <v>0</v>
      </c>
      <c r="W3628" s="26">
        <v>0</v>
      </c>
      <c r="X3628" s="27">
        <v>0</v>
      </c>
      <c r="Y3628" s="18"/>
      <c r="Z3628" s="29">
        <v>0</v>
      </c>
      <c r="AA3628" s="29">
        <v>0</v>
      </c>
      <c r="AB3628" s="30">
        <v>0</v>
      </c>
      <c r="AC3628" s="19"/>
      <c r="AD3628" s="26">
        <v>0</v>
      </c>
      <c r="AE3628" s="26">
        <v>0</v>
      </c>
      <c r="AF3628" s="27">
        <v>0</v>
      </c>
      <c r="AG3628" s="18"/>
      <c r="AH3628" s="34">
        <v>0</v>
      </c>
      <c r="AI3628" s="34">
        <v>0</v>
      </c>
      <c r="AJ3628" s="34">
        <v>0</v>
      </c>
      <c r="AK3628" s="19"/>
      <c r="AL3628" s="35">
        <v>44709.041666666664</v>
      </c>
      <c r="AM3628" s="16"/>
    </row>
    <row r="3629" spans="1:39" ht="49.5" hidden="1" x14ac:dyDescent="0.25">
      <c r="A3629" s="25" t="s">
        <v>813</v>
      </c>
      <c r="B3629" s="25" t="s">
        <v>1136</v>
      </c>
      <c r="C3629" s="39">
        <v>335062</v>
      </c>
      <c r="D3629" s="25" t="s">
        <v>4883</v>
      </c>
      <c r="E3629" s="25" t="s">
        <v>171</v>
      </c>
      <c r="F3629" s="25" t="s">
        <v>54</v>
      </c>
      <c r="G3629" s="25" t="s">
        <v>75</v>
      </c>
      <c r="H3629" s="25" t="s">
        <v>839</v>
      </c>
      <c r="I3629" s="25" t="s">
        <v>74</v>
      </c>
      <c r="J3629" s="25" t="s">
        <v>830</v>
      </c>
      <c r="K3629" s="25" t="s">
        <v>3579</v>
      </c>
      <c r="L3629" s="25" t="s">
        <v>818</v>
      </c>
      <c r="M3629" s="25" t="s">
        <v>832</v>
      </c>
      <c r="N3629" s="26">
        <v>104327.96</v>
      </c>
      <c r="O3629" s="26">
        <v>65276.31</v>
      </c>
      <c r="P3629" s="27">
        <v>-39051.650000000009</v>
      </c>
      <c r="Q3629" s="28">
        <v>-0.37431624274068048</v>
      </c>
      <c r="R3629" s="29">
        <v>50264.69</v>
      </c>
      <c r="S3629" s="29">
        <v>23215.52</v>
      </c>
      <c r="T3629" s="30">
        <v>-27049.170000000002</v>
      </c>
      <c r="U3629" s="31">
        <v>-0.53813462293311665</v>
      </c>
      <c r="V3629" s="26">
        <v>39220.71</v>
      </c>
      <c r="W3629" s="26">
        <v>32556.59</v>
      </c>
      <c r="X3629" s="27">
        <v>-6664.119999999999</v>
      </c>
      <c r="Y3629" s="28">
        <v>-0.16991329325756721</v>
      </c>
      <c r="Z3629" s="29">
        <v>4642.5600000000004</v>
      </c>
      <c r="AA3629" s="29">
        <v>2838</v>
      </c>
      <c r="AB3629" s="30">
        <v>-1804.5600000000004</v>
      </c>
      <c r="AC3629" s="32">
        <v>-0.38869933829611253</v>
      </c>
      <c r="AD3629" s="26">
        <v>10200</v>
      </c>
      <c r="AE3629" s="26">
        <v>6666.2</v>
      </c>
      <c r="AF3629" s="27">
        <v>-3533.8</v>
      </c>
      <c r="AG3629" s="33">
        <v>-0.34645098039215688</v>
      </c>
      <c r="AH3629" s="34">
        <v>335.34</v>
      </c>
      <c r="AI3629" s="34">
        <v>139</v>
      </c>
      <c r="AJ3629" s="34">
        <v>-196.33999999999997</v>
      </c>
      <c r="AK3629" s="32">
        <v>-0.58549531818452916</v>
      </c>
      <c r="AL3629" s="35">
        <v>44709.041666666664</v>
      </c>
      <c r="AM3629" s="16"/>
    </row>
    <row r="3630" spans="1:39" ht="57.75" hidden="1" x14ac:dyDescent="0.25">
      <c r="A3630" s="25" t="s">
        <v>813</v>
      </c>
      <c r="B3630" s="25" t="s">
        <v>1040</v>
      </c>
      <c r="C3630" s="39">
        <v>335071</v>
      </c>
      <c r="D3630" s="25" t="s">
        <v>3599</v>
      </c>
      <c r="E3630" s="25" t="s">
        <v>53</v>
      </c>
      <c r="F3630" s="25" t="s">
        <v>54</v>
      </c>
      <c r="G3630" s="25" t="s">
        <v>75</v>
      </c>
      <c r="H3630" s="25" t="s">
        <v>194</v>
      </c>
      <c r="I3630" s="25" t="s">
        <v>56</v>
      </c>
      <c r="J3630" s="17"/>
      <c r="K3630" s="25" t="s">
        <v>3579</v>
      </c>
      <c r="L3630" s="25" t="s">
        <v>3577</v>
      </c>
      <c r="M3630" s="25" t="s">
        <v>371</v>
      </c>
      <c r="N3630" s="26">
        <v>78689.94</v>
      </c>
      <c r="O3630" s="26">
        <v>68740.639999999999</v>
      </c>
      <c r="P3630" s="27">
        <v>-9949.3000000000029</v>
      </c>
      <c r="Q3630" s="28">
        <v>-0.12643674655235476</v>
      </c>
      <c r="R3630" s="29">
        <v>30996.05</v>
      </c>
      <c r="S3630" s="29">
        <v>24524.89</v>
      </c>
      <c r="T3630" s="30">
        <v>-6471.16</v>
      </c>
      <c r="U3630" s="31">
        <v>-0.20877369858417444</v>
      </c>
      <c r="V3630" s="26">
        <v>38596.639999999999</v>
      </c>
      <c r="W3630" s="26">
        <v>39268.75</v>
      </c>
      <c r="X3630" s="27">
        <v>672.11000000000058</v>
      </c>
      <c r="Y3630" s="28">
        <v>1.741369196904188E-2</v>
      </c>
      <c r="Z3630" s="29">
        <v>3797.25</v>
      </c>
      <c r="AA3630" s="29">
        <v>1476</v>
      </c>
      <c r="AB3630" s="30">
        <v>-2321.25</v>
      </c>
      <c r="AC3630" s="32">
        <v>-0.61129764961485289</v>
      </c>
      <c r="AD3630" s="26">
        <v>5300</v>
      </c>
      <c r="AE3630" s="26">
        <v>3471</v>
      </c>
      <c r="AF3630" s="27">
        <v>-1829</v>
      </c>
      <c r="AG3630" s="33">
        <v>-0.34509433962264152</v>
      </c>
      <c r="AH3630" s="34">
        <v>365.93</v>
      </c>
      <c r="AI3630" s="34">
        <v>268.75</v>
      </c>
      <c r="AJ3630" s="34">
        <v>-97.18</v>
      </c>
      <c r="AK3630" s="32">
        <v>-0.26556991774383082</v>
      </c>
      <c r="AL3630" s="35">
        <v>43540.041655092595</v>
      </c>
      <c r="AM3630" s="16"/>
    </row>
    <row r="3631" spans="1:39" ht="24.75" hidden="1" x14ac:dyDescent="0.25">
      <c r="A3631" s="25" t="s">
        <v>813</v>
      </c>
      <c r="B3631" s="25" t="s">
        <v>1040</v>
      </c>
      <c r="C3631" s="39">
        <v>340216</v>
      </c>
      <c r="D3631" s="25" t="s">
        <v>3643</v>
      </c>
      <c r="E3631" s="25" t="s">
        <v>53</v>
      </c>
      <c r="F3631" s="25" t="s">
        <v>54</v>
      </c>
      <c r="G3631" s="25" t="s">
        <v>990</v>
      </c>
      <c r="H3631" s="25" t="s">
        <v>56</v>
      </c>
      <c r="I3631" s="25" t="s">
        <v>56</v>
      </c>
      <c r="J3631" s="25" t="s">
        <v>3587</v>
      </c>
      <c r="K3631" s="25" t="s">
        <v>65</v>
      </c>
      <c r="L3631" s="25" t="s">
        <v>815</v>
      </c>
      <c r="M3631" s="25" t="s">
        <v>854</v>
      </c>
      <c r="N3631" s="26">
        <v>0</v>
      </c>
      <c r="O3631" s="26">
        <v>20582.5</v>
      </c>
      <c r="P3631" s="27">
        <v>20582.5</v>
      </c>
      <c r="Q3631" s="18"/>
      <c r="R3631" s="29">
        <v>0</v>
      </c>
      <c r="S3631" s="29">
        <v>20582.5</v>
      </c>
      <c r="T3631" s="30">
        <v>20582.5</v>
      </c>
      <c r="U3631" s="19"/>
      <c r="V3631" s="26">
        <v>0</v>
      </c>
      <c r="W3631" s="26">
        <v>0</v>
      </c>
      <c r="X3631" s="27">
        <v>0</v>
      </c>
      <c r="Y3631" s="18"/>
      <c r="Z3631" s="29">
        <v>0</v>
      </c>
      <c r="AA3631" s="29">
        <v>0</v>
      </c>
      <c r="AB3631" s="30">
        <v>0</v>
      </c>
      <c r="AC3631" s="19"/>
      <c r="AD3631" s="26">
        <v>0</v>
      </c>
      <c r="AE3631" s="26">
        <v>0</v>
      </c>
      <c r="AF3631" s="27">
        <v>0</v>
      </c>
      <c r="AG3631" s="18"/>
      <c r="AH3631" s="34">
        <v>0</v>
      </c>
      <c r="AI3631" s="34">
        <v>290.5</v>
      </c>
      <c r="AJ3631" s="34">
        <v>290.5</v>
      </c>
      <c r="AK3631" s="19"/>
      <c r="AL3631" s="35">
        <v>43557.041655092595</v>
      </c>
      <c r="AM3631" s="16"/>
    </row>
    <row r="3632" spans="1:39" ht="49.5" hidden="1" x14ac:dyDescent="0.25">
      <c r="A3632" s="25" t="s">
        <v>813</v>
      </c>
      <c r="B3632" s="25" t="s">
        <v>1040</v>
      </c>
      <c r="C3632" s="39">
        <v>341227</v>
      </c>
      <c r="D3632" s="25" t="s">
        <v>3630</v>
      </c>
      <c r="E3632" s="25" t="s">
        <v>53</v>
      </c>
      <c r="F3632" s="25" t="s">
        <v>54</v>
      </c>
      <c r="G3632" s="25" t="s">
        <v>289</v>
      </c>
      <c r="H3632" s="25" t="s">
        <v>56</v>
      </c>
      <c r="I3632" s="25" t="s">
        <v>56</v>
      </c>
      <c r="J3632" s="25" t="s">
        <v>3631</v>
      </c>
      <c r="K3632" s="25" t="s">
        <v>3579</v>
      </c>
      <c r="L3632" s="25" t="s">
        <v>815</v>
      </c>
      <c r="M3632" s="25" t="s">
        <v>263</v>
      </c>
      <c r="N3632" s="26">
        <v>1385397.29</v>
      </c>
      <c r="O3632" s="26">
        <v>1484845.73</v>
      </c>
      <c r="P3632" s="27">
        <v>99448.439999999944</v>
      </c>
      <c r="Q3632" s="28">
        <v>7.1783336605198603E-2</v>
      </c>
      <c r="R3632" s="29">
        <v>166665.09</v>
      </c>
      <c r="S3632" s="29">
        <v>243247.62</v>
      </c>
      <c r="T3632" s="30">
        <v>76582.53</v>
      </c>
      <c r="U3632" s="31">
        <v>0.45949952686552414</v>
      </c>
      <c r="V3632" s="26">
        <v>34494.39</v>
      </c>
      <c r="W3632" s="26">
        <v>44226.48</v>
      </c>
      <c r="X3632" s="27">
        <v>9732.0900000000038</v>
      </c>
      <c r="Y3632" s="28">
        <v>0.28213544289375764</v>
      </c>
      <c r="Z3632" s="29">
        <v>11119.91</v>
      </c>
      <c r="AA3632" s="29">
        <v>19574.2</v>
      </c>
      <c r="AB3632" s="30">
        <v>8454.2900000000009</v>
      </c>
      <c r="AC3632" s="32">
        <v>0.76028403107579112</v>
      </c>
      <c r="AD3632" s="26">
        <v>1173117.8999999999</v>
      </c>
      <c r="AE3632" s="26">
        <v>1177797.43</v>
      </c>
      <c r="AF3632" s="27">
        <v>4679.5300000000279</v>
      </c>
      <c r="AG3632" s="33">
        <v>3.9889682017468396E-3</v>
      </c>
      <c r="AH3632" s="34">
        <v>1975.43</v>
      </c>
      <c r="AI3632" s="34">
        <v>1709</v>
      </c>
      <c r="AJ3632" s="34">
        <v>-266.43000000000006</v>
      </c>
      <c r="AK3632" s="32">
        <v>-0.13487190130756344</v>
      </c>
      <c r="AL3632" s="35">
        <v>43680.041655092595</v>
      </c>
      <c r="AM3632" s="16"/>
    </row>
    <row r="3633" spans="1:39" ht="33" hidden="1" x14ac:dyDescent="0.25">
      <c r="A3633" s="25" t="s">
        <v>813</v>
      </c>
      <c r="B3633" s="25" t="s">
        <v>1040</v>
      </c>
      <c r="C3633" s="39">
        <v>344321</v>
      </c>
      <c r="D3633" s="25" t="s">
        <v>3604</v>
      </c>
      <c r="E3633" s="25" t="s">
        <v>53</v>
      </c>
      <c r="F3633" s="25" t="s">
        <v>54</v>
      </c>
      <c r="G3633" s="25" t="s">
        <v>289</v>
      </c>
      <c r="H3633" s="17"/>
      <c r="I3633" s="17"/>
      <c r="J3633" s="25" t="s">
        <v>830</v>
      </c>
      <c r="K3633" s="25" t="s">
        <v>3579</v>
      </c>
      <c r="L3633" s="25" t="s">
        <v>851</v>
      </c>
      <c r="M3633" s="25" t="s">
        <v>371</v>
      </c>
      <c r="N3633" s="26">
        <v>48826.26</v>
      </c>
      <c r="O3633" s="26">
        <v>165579.24</v>
      </c>
      <c r="P3633" s="27">
        <v>116752.97999999998</v>
      </c>
      <c r="Q3633" s="28">
        <v>2.3911923624705227</v>
      </c>
      <c r="R3633" s="29">
        <v>0</v>
      </c>
      <c r="S3633" s="29">
        <v>38626.32</v>
      </c>
      <c r="T3633" s="30">
        <v>38626.32</v>
      </c>
      <c r="U3633" s="19"/>
      <c r="V3633" s="26">
        <v>10092.31</v>
      </c>
      <c r="W3633" s="26">
        <v>21967.86</v>
      </c>
      <c r="X3633" s="27">
        <v>11875.550000000001</v>
      </c>
      <c r="Y3633" s="28">
        <v>1.1766929474025274</v>
      </c>
      <c r="Z3633" s="29">
        <v>23873.5</v>
      </c>
      <c r="AA3633" s="29">
        <v>5188</v>
      </c>
      <c r="AB3633" s="30">
        <v>-18685.5</v>
      </c>
      <c r="AC3633" s="32">
        <v>-0.78268791756550149</v>
      </c>
      <c r="AD3633" s="26">
        <v>10122.040000000001</v>
      </c>
      <c r="AE3633" s="26">
        <v>99797.06</v>
      </c>
      <c r="AF3633" s="27">
        <v>89675.01999999999</v>
      </c>
      <c r="AG3633" s="33">
        <v>8.85938210084133</v>
      </c>
      <c r="AH3633" s="34">
        <v>474.63</v>
      </c>
      <c r="AI3633" s="34">
        <v>404</v>
      </c>
      <c r="AJ3633" s="34">
        <v>-70.63</v>
      </c>
      <c r="AK3633" s="32">
        <v>-0.14881065250826958</v>
      </c>
      <c r="AL3633" s="35">
        <v>43712.041655092595</v>
      </c>
      <c r="AM3633" s="16"/>
    </row>
    <row r="3634" spans="1:39" ht="33" hidden="1" x14ac:dyDescent="0.25">
      <c r="A3634" s="25" t="s">
        <v>813</v>
      </c>
      <c r="B3634" s="25" t="s">
        <v>51</v>
      </c>
      <c r="C3634" s="39">
        <v>344997</v>
      </c>
      <c r="D3634" s="25" t="s">
        <v>3629</v>
      </c>
      <c r="E3634" s="25" t="s">
        <v>53</v>
      </c>
      <c r="F3634" s="25" t="s">
        <v>63</v>
      </c>
      <c r="G3634" s="25" t="s">
        <v>56</v>
      </c>
      <c r="H3634" s="17"/>
      <c r="I3634" s="17"/>
      <c r="J3634" s="25" t="s">
        <v>1298</v>
      </c>
      <c r="K3634" s="25" t="s">
        <v>3579</v>
      </c>
      <c r="L3634" s="25" t="s">
        <v>1419</v>
      </c>
      <c r="M3634" s="25" t="s">
        <v>816</v>
      </c>
      <c r="N3634" s="26">
        <v>0</v>
      </c>
      <c r="O3634" s="26">
        <v>0</v>
      </c>
      <c r="P3634" s="27">
        <v>0</v>
      </c>
      <c r="Q3634" s="18"/>
      <c r="R3634" s="29">
        <v>0</v>
      </c>
      <c r="S3634" s="29">
        <v>0</v>
      </c>
      <c r="T3634" s="30">
        <v>0</v>
      </c>
      <c r="U3634" s="19"/>
      <c r="V3634" s="26">
        <v>0</v>
      </c>
      <c r="W3634" s="26">
        <v>0</v>
      </c>
      <c r="X3634" s="27">
        <v>0</v>
      </c>
      <c r="Y3634" s="18"/>
      <c r="Z3634" s="29">
        <v>0</v>
      </c>
      <c r="AA3634" s="29">
        <v>0</v>
      </c>
      <c r="AB3634" s="30">
        <v>0</v>
      </c>
      <c r="AC3634" s="19"/>
      <c r="AD3634" s="26">
        <v>0</v>
      </c>
      <c r="AE3634" s="26">
        <v>0</v>
      </c>
      <c r="AF3634" s="27">
        <v>0</v>
      </c>
      <c r="AG3634" s="18"/>
      <c r="AH3634" s="34">
        <v>0</v>
      </c>
      <c r="AI3634" s="34">
        <v>0</v>
      </c>
      <c r="AJ3634" s="34">
        <v>0</v>
      </c>
      <c r="AK3634" s="19"/>
      <c r="AL3634" s="35">
        <v>43855.041655092595</v>
      </c>
      <c r="AM3634" s="16"/>
    </row>
    <row r="3635" spans="1:39" ht="33" hidden="1" x14ac:dyDescent="0.25">
      <c r="A3635" s="25" t="s">
        <v>813</v>
      </c>
      <c r="B3635" s="25" t="s">
        <v>1043</v>
      </c>
      <c r="C3635" s="39">
        <v>345893</v>
      </c>
      <c r="D3635" s="25" t="s">
        <v>3863</v>
      </c>
      <c r="E3635" s="25" t="s">
        <v>53</v>
      </c>
      <c r="F3635" s="25" t="s">
        <v>54</v>
      </c>
      <c r="G3635" s="25" t="s">
        <v>289</v>
      </c>
      <c r="H3635" s="25" t="s">
        <v>56</v>
      </c>
      <c r="I3635" s="25" t="s">
        <v>56</v>
      </c>
      <c r="J3635" s="25" t="s">
        <v>3587</v>
      </c>
      <c r="K3635" s="25" t="s">
        <v>65</v>
      </c>
      <c r="L3635" s="25" t="s">
        <v>1045</v>
      </c>
      <c r="M3635" s="25" t="s">
        <v>854</v>
      </c>
      <c r="N3635" s="26">
        <v>286989.40000000002</v>
      </c>
      <c r="O3635" s="26">
        <v>328638.98</v>
      </c>
      <c r="P3635" s="27">
        <v>41649.579999999958</v>
      </c>
      <c r="Q3635" s="28">
        <v>0.14512584785361396</v>
      </c>
      <c r="R3635" s="29">
        <v>45643.040000000001</v>
      </c>
      <c r="S3635" s="29">
        <v>80900.460000000006</v>
      </c>
      <c r="T3635" s="30">
        <v>35257.420000000006</v>
      </c>
      <c r="U3635" s="31">
        <v>0.77245994131854501</v>
      </c>
      <c r="V3635" s="26">
        <v>52605.69</v>
      </c>
      <c r="W3635" s="26">
        <v>55754.07</v>
      </c>
      <c r="X3635" s="27">
        <v>3148.3799999999974</v>
      </c>
      <c r="Y3635" s="28">
        <v>5.9848658956854234E-2</v>
      </c>
      <c r="Z3635" s="29">
        <v>9898.4</v>
      </c>
      <c r="AA3635" s="29">
        <v>15556.54</v>
      </c>
      <c r="AB3635" s="30">
        <v>5658.1400000000012</v>
      </c>
      <c r="AC3635" s="32">
        <v>0.57162167623050208</v>
      </c>
      <c r="AD3635" s="26">
        <v>178842.27</v>
      </c>
      <c r="AE3635" s="26">
        <v>176427.91</v>
      </c>
      <c r="AF3635" s="27">
        <v>-2414.359999999986</v>
      </c>
      <c r="AG3635" s="33">
        <v>-1.3499940478277234E-2</v>
      </c>
      <c r="AH3635" s="34">
        <v>394</v>
      </c>
      <c r="AI3635" s="34">
        <v>746</v>
      </c>
      <c r="AJ3635" s="34">
        <v>352</v>
      </c>
      <c r="AK3635" s="32">
        <v>0.89340101522842641</v>
      </c>
      <c r="AL3635" s="35">
        <v>43855.041655092595</v>
      </c>
      <c r="AM3635" s="16"/>
    </row>
    <row r="3636" spans="1:39" ht="33" hidden="1" x14ac:dyDescent="0.25">
      <c r="A3636" s="25" t="s">
        <v>813</v>
      </c>
      <c r="B3636" s="25" t="s">
        <v>1043</v>
      </c>
      <c r="C3636" s="39">
        <v>346941</v>
      </c>
      <c r="D3636" s="25" t="s">
        <v>3663</v>
      </c>
      <c r="E3636" s="25" t="s">
        <v>53</v>
      </c>
      <c r="F3636" s="25" t="s">
        <v>54</v>
      </c>
      <c r="G3636" s="25" t="s">
        <v>79</v>
      </c>
      <c r="H3636" s="25" t="s">
        <v>56</v>
      </c>
      <c r="I3636" s="25" t="s">
        <v>56</v>
      </c>
      <c r="J3636" s="25" t="s">
        <v>85</v>
      </c>
      <c r="K3636" s="25" t="s">
        <v>65</v>
      </c>
      <c r="L3636" s="25" t="s">
        <v>1045</v>
      </c>
      <c r="M3636" s="25" t="s">
        <v>854</v>
      </c>
      <c r="N3636" s="26">
        <v>246639.98</v>
      </c>
      <c r="O3636" s="26">
        <v>236189.22</v>
      </c>
      <c r="P3636" s="27">
        <v>-10450.760000000009</v>
      </c>
      <c r="Q3636" s="28">
        <v>-4.2372530195631739E-2</v>
      </c>
      <c r="R3636" s="29">
        <v>40416.269999999997</v>
      </c>
      <c r="S3636" s="29">
        <v>39295.89</v>
      </c>
      <c r="T3636" s="30">
        <v>-1120.3799999999974</v>
      </c>
      <c r="U3636" s="31">
        <v>-2.7721014334078763E-2</v>
      </c>
      <c r="V3636" s="26">
        <v>989.52</v>
      </c>
      <c r="W3636" s="26">
        <v>5869.08</v>
      </c>
      <c r="X3636" s="27">
        <v>4879.5599999999995</v>
      </c>
      <c r="Y3636" s="28">
        <v>4.9312393887945669</v>
      </c>
      <c r="Z3636" s="29">
        <v>1471.67</v>
      </c>
      <c r="AA3636" s="29">
        <v>2319.25</v>
      </c>
      <c r="AB3636" s="30">
        <v>847.57999999999993</v>
      </c>
      <c r="AC3636" s="32">
        <v>0.57593074534372513</v>
      </c>
      <c r="AD3636" s="26">
        <v>203762.52</v>
      </c>
      <c r="AE3636" s="26">
        <v>188669</v>
      </c>
      <c r="AF3636" s="27">
        <v>-15093.51999999999</v>
      </c>
      <c r="AG3636" s="33">
        <v>-7.4074074074074028E-2</v>
      </c>
      <c r="AH3636" s="34">
        <v>287.91000000000003</v>
      </c>
      <c r="AI3636" s="34">
        <v>164</v>
      </c>
      <c r="AJ3636" s="34">
        <v>-123.91000000000003</v>
      </c>
      <c r="AK3636" s="32">
        <v>-0.43037754853947419</v>
      </c>
      <c r="AL3636" s="35">
        <v>43854.041655092595</v>
      </c>
      <c r="AM3636" s="16"/>
    </row>
    <row r="3637" spans="1:39" ht="66" hidden="1" x14ac:dyDescent="0.25">
      <c r="A3637" s="25" t="s">
        <v>813</v>
      </c>
      <c r="B3637" s="25" t="s">
        <v>1136</v>
      </c>
      <c r="C3637" s="39">
        <v>352479</v>
      </c>
      <c r="D3637" s="25" t="s">
        <v>5525</v>
      </c>
      <c r="E3637" s="25" t="s">
        <v>53</v>
      </c>
      <c r="F3637" s="25" t="s">
        <v>63</v>
      </c>
      <c r="G3637" s="25" t="s">
        <v>56</v>
      </c>
      <c r="H3637" s="17"/>
      <c r="I3637" s="17"/>
      <c r="J3637" s="25" t="s">
        <v>3576</v>
      </c>
      <c r="K3637" s="25" t="s">
        <v>3579</v>
      </c>
      <c r="L3637" s="25" t="s">
        <v>835</v>
      </c>
      <c r="M3637" s="25" t="s">
        <v>371</v>
      </c>
      <c r="N3637" s="26">
        <v>0</v>
      </c>
      <c r="O3637" s="26">
        <v>0</v>
      </c>
      <c r="P3637" s="27">
        <v>0</v>
      </c>
      <c r="Q3637" s="18"/>
      <c r="R3637" s="29">
        <v>0</v>
      </c>
      <c r="S3637" s="29">
        <v>0</v>
      </c>
      <c r="T3637" s="30">
        <v>0</v>
      </c>
      <c r="U3637" s="19"/>
      <c r="V3637" s="26">
        <v>0</v>
      </c>
      <c r="W3637" s="26">
        <v>0</v>
      </c>
      <c r="X3637" s="27">
        <v>0</v>
      </c>
      <c r="Y3637" s="18"/>
      <c r="Z3637" s="29">
        <v>0</v>
      </c>
      <c r="AA3637" s="29">
        <v>0</v>
      </c>
      <c r="AB3637" s="30">
        <v>0</v>
      </c>
      <c r="AC3637" s="19"/>
      <c r="AD3637" s="26">
        <v>0</v>
      </c>
      <c r="AE3637" s="26">
        <v>0</v>
      </c>
      <c r="AF3637" s="27">
        <v>0</v>
      </c>
      <c r="AG3637" s="18"/>
      <c r="AH3637" s="34">
        <v>0</v>
      </c>
      <c r="AI3637" s="34">
        <v>0</v>
      </c>
      <c r="AJ3637" s="34">
        <v>0</v>
      </c>
      <c r="AK3637" s="19"/>
      <c r="AL3637" s="35">
        <v>44091.041666666664</v>
      </c>
      <c r="AM3637" s="16"/>
    </row>
    <row r="3638" spans="1:39" ht="49.5" hidden="1" x14ac:dyDescent="0.25">
      <c r="A3638" s="25" t="s">
        <v>813</v>
      </c>
      <c r="B3638" s="25" t="s">
        <v>1043</v>
      </c>
      <c r="C3638" s="39">
        <v>353105</v>
      </c>
      <c r="D3638" s="25" t="s">
        <v>3626</v>
      </c>
      <c r="E3638" s="25" t="s">
        <v>53</v>
      </c>
      <c r="F3638" s="25" t="s">
        <v>54</v>
      </c>
      <c r="G3638" s="25" t="s">
        <v>289</v>
      </c>
      <c r="H3638" s="17"/>
      <c r="I3638" s="17"/>
      <c r="J3638" s="25" t="s">
        <v>1298</v>
      </c>
      <c r="K3638" s="25" t="s">
        <v>3579</v>
      </c>
      <c r="L3638" s="25" t="s">
        <v>1045</v>
      </c>
      <c r="M3638" s="25" t="s">
        <v>861</v>
      </c>
      <c r="N3638" s="26">
        <v>171908.7</v>
      </c>
      <c r="O3638" s="26">
        <v>76440.490000000005</v>
      </c>
      <c r="P3638" s="27">
        <v>-95468.21</v>
      </c>
      <c r="Q3638" s="28">
        <v>-0.55534251611465857</v>
      </c>
      <c r="R3638" s="29">
        <v>104606.95</v>
      </c>
      <c r="S3638" s="29">
        <v>44894.16</v>
      </c>
      <c r="T3638" s="30">
        <v>-59712.789999999994</v>
      </c>
      <c r="U3638" s="31">
        <v>-0.57083004523122027</v>
      </c>
      <c r="V3638" s="26">
        <v>23386.15</v>
      </c>
      <c r="W3638" s="26">
        <v>17124.79</v>
      </c>
      <c r="X3638" s="27">
        <v>-6261.3600000000006</v>
      </c>
      <c r="Y3638" s="28">
        <v>-0.26773795601242617</v>
      </c>
      <c r="Z3638" s="29">
        <v>17513.099999999999</v>
      </c>
      <c r="AA3638" s="29">
        <v>12305.18</v>
      </c>
      <c r="AB3638" s="30">
        <v>-5207.9199999999983</v>
      </c>
      <c r="AC3638" s="32">
        <v>-0.2973728237719192</v>
      </c>
      <c r="AD3638" s="26">
        <v>26402.5</v>
      </c>
      <c r="AE3638" s="26">
        <v>2116.36</v>
      </c>
      <c r="AF3638" s="27">
        <v>-24286.14</v>
      </c>
      <c r="AG3638" s="33">
        <v>-0.91984243916295805</v>
      </c>
      <c r="AH3638" s="34">
        <v>825</v>
      </c>
      <c r="AI3638" s="34">
        <v>463</v>
      </c>
      <c r="AJ3638" s="34">
        <v>-362</v>
      </c>
      <c r="AK3638" s="32">
        <v>-0.43878787878787878</v>
      </c>
      <c r="AL3638" s="35">
        <v>44091.041666666664</v>
      </c>
      <c r="AM3638" s="16"/>
    </row>
    <row r="3639" spans="1:39" ht="74.25" hidden="1" x14ac:dyDescent="0.25">
      <c r="A3639" s="25" t="s">
        <v>813</v>
      </c>
      <c r="B3639" s="25" t="s">
        <v>1136</v>
      </c>
      <c r="C3639" s="39">
        <v>353762</v>
      </c>
      <c r="D3639" s="25" t="s">
        <v>5124</v>
      </c>
      <c r="E3639" s="25" t="s">
        <v>53</v>
      </c>
      <c r="F3639" s="25" t="s">
        <v>54</v>
      </c>
      <c r="G3639" s="25" t="s">
        <v>874</v>
      </c>
      <c r="H3639" s="25" t="s">
        <v>194</v>
      </c>
      <c r="I3639" s="25" t="s">
        <v>56</v>
      </c>
      <c r="J3639" s="25" t="s">
        <v>842</v>
      </c>
      <c r="K3639" s="25" t="s">
        <v>58</v>
      </c>
      <c r="L3639" s="25" t="s">
        <v>815</v>
      </c>
      <c r="M3639" s="25" t="s">
        <v>861</v>
      </c>
      <c r="N3639" s="26">
        <v>280505.23</v>
      </c>
      <c r="O3639" s="26">
        <v>328122.23999999999</v>
      </c>
      <c r="P3639" s="27">
        <v>47617.010000000009</v>
      </c>
      <c r="Q3639" s="28">
        <v>0.16975444628964675</v>
      </c>
      <c r="R3639" s="29">
        <v>86996.19</v>
      </c>
      <c r="S3639" s="29">
        <v>91526.82</v>
      </c>
      <c r="T3639" s="30">
        <v>4530.6300000000047</v>
      </c>
      <c r="U3639" s="31">
        <v>5.2078487575145584E-2</v>
      </c>
      <c r="V3639" s="26">
        <v>157411.1</v>
      </c>
      <c r="W3639" s="26">
        <v>179612.04</v>
      </c>
      <c r="X3639" s="27">
        <v>22200.940000000002</v>
      </c>
      <c r="Y3639" s="28">
        <v>0.14103795729780175</v>
      </c>
      <c r="Z3639" s="29">
        <v>19997.939999999999</v>
      </c>
      <c r="AA3639" s="29">
        <v>41646.639999999999</v>
      </c>
      <c r="AB3639" s="30">
        <v>21648.7</v>
      </c>
      <c r="AC3639" s="32">
        <v>1.082546502289736</v>
      </c>
      <c r="AD3639" s="26">
        <v>16100</v>
      </c>
      <c r="AE3639" s="26">
        <v>15336.74</v>
      </c>
      <c r="AF3639" s="27">
        <v>-763.26000000000022</v>
      </c>
      <c r="AG3639" s="33">
        <v>-4.7407453416149083E-2</v>
      </c>
      <c r="AH3639" s="34">
        <v>591.67999999999995</v>
      </c>
      <c r="AI3639" s="34">
        <v>881.5</v>
      </c>
      <c r="AJ3639" s="34">
        <v>289.82000000000005</v>
      </c>
      <c r="AK3639" s="32">
        <v>0.48982558139534899</v>
      </c>
      <c r="AL3639" s="35">
        <v>44795.041666666664</v>
      </c>
      <c r="AM3639" s="16"/>
    </row>
    <row r="3640" spans="1:39" ht="33" hidden="1" x14ac:dyDescent="0.25">
      <c r="A3640" s="25" t="s">
        <v>813</v>
      </c>
      <c r="B3640" s="25" t="s">
        <v>1136</v>
      </c>
      <c r="C3640" s="39">
        <v>354811</v>
      </c>
      <c r="D3640" s="25" t="s">
        <v>5426</v>
      </c>
      <c r="E3640" s="25" t="s">
        <v>53</v>
      </c>
      <c r="F3640" s="25" t="s">
        <v>63</v>
      </c>
      <c r="G3640" s="25" t="s">
        <v>56</v>
      </c>
      <c r="H3640" s="17"/>
      <c r="I3640" s="17"/>
      <c r="J3640" s="25" t="s">
        <v>3576</v>
      </c>
      <c r="K3640" s="25" t="s">
        <v>65</v>
      </c>
      <c r="L3640" s="25" t="s">
        <v>377</v>
      </c>
      <c r="M3640" s="25" t="s">
        <v>371</v>
      </c>
      <c r="N3640" s="26">
        <v>1094.1500000000001</v>
      </c>
      <c r="O3640" s="26">
        <v>0</v>
      </c>
      <c r="P3640" s="27">
        <v>-1094.1500000000001</v>
      </c>
      <c r="Q3640" s="28">
        <v>-1</v>
      </c>
      <c r="R3640" s="29">
        <v>1019.18</v>
      </c>
      <c r="S3640" s="29">
        <v>0</v>
      </c>
      <c r="T3640" s="30">
        <v>-1019.18</v>
      </c>
      <c r="U3640" s="31">
        <v>-1</v>
      </c>
      <c r="V3640" s="26">
        <v>26.22</v>
      </c>
      <c r="W3640" s="26">
        <v>0</v>
      </c>
      <c r="X3640" s="27">
        <v>-26.22</v>
      </c>
      <c r="Y3640" s="28">
        <v>-1</v>
      </c>
      <c r="Z3640" s="29">
        <v>48.75</v>
      </c>
      <c r="AA3640" s="29">
        <v>0</v>
      </c>
      <c r="AB3640" s="30">
        <v>-48.75</v>
      </c>
      <c r="AC3640" s="32">
        <v>-1</v>
      </c>
      <c r="AD3640" s="26">
        <v>0</v>
      </c>
      <c r="AE3640" s="26">
        <v>0</v>
      </c>
      <c r="AF3640" s="27">
        <v>0</v>
      </c>
      <c r="AG3640" s="18"/>
      <c r="AH3640" s="34">
        <v>18.309999999999999</v>
      </c>
      <c r="AI3640" s="34">
        <v>0</v>
      </c>
      <c r="AJ3640" s="34">
        <v>-18.309999999999999</v>
      </c>
      <c r="AK3640" s="32">
        <v>-1</v>
      </c>
      <c r="AL3640" s="35">
        <v>43854.041655092595</v>
      </c>
      <c r="AM3640" s="16"/>
    </row>
    <row r="3641" spans="1:39" ht="49.5" hidden="1" x14ac:dyDescent="0.25">
      <c r="A3641" s="25" t="s">
        <v>813</v>
      </c>
      <c r="B3641" s="25" t="s">
        <v>1043</v>
      </c>
      <c r="C3641" s="39">
        <v>355944</v>
      </c>
      <c r="D3641" s="25" t="s">
        <v>3594</v>
      </c>
      <c r="E3641" s="25" t="s">
        <v>53</v>
      </c>
      <c r="F3641" s="25" t="s">
        <v>54</v>
      </c>
      <c r="G3641" s="25" t="s">
        <v>990</v>
      </c>
      <c r="H3641" s="17"/>
      <c r="I3641" s="17"/>
      <c r="J3641" s="25" t="s">
        <v>3576</v>
      </c>
      <c r="K3641" s="25" t="s">
        <v>3579</v>
      </c>
      <c r="L3641" s="25" t="s">
        <v>1045</v>
      </c>
      <c r="M3641" s="25" t="s">
        <v>854</v>
      </c>
      <c r="N3641" s="26">
        <v>133266.38</v>
      </c>
      <c r="O3641" s="26">
        <v>189703.07</v>
      </c>
      <c r="P3641" s="27">
        <v>56436.69</v>
      </c>
      <c r="Q3641" s="28">
        <v>0.42348782941354002</v>
      </c>
      <c r="R3641" s="29">
        <v>37699.53</v>
      </c>
      <c r="S3641" s="29">
        <v>47869.27</v>
      </c>
      <c r="T3641" s="30">
        <v>10169.739999999998</v>
      </c>
      <c r="U3641" s="31">
        <v>0.26975773968534883</v>
      </c>
      <c r="V3641" s="26">
        <v>85931.72</v>
      </c>
      <c r="W3641" s="26">
        <v>131155.79999999999</v>
      </c>
      <c r="X3641" s="27">
        <v>45224.079999999987</v>
      </c>
      <c r="Y3641" s="28">
        <v>0.5262792365845812</v>
      </c>
      <c r="Z3641" s="29">
        <v>3275.13</v>
      </c>
      <c r="AA3641" s="29">
        <v>8178</v>
      </c>
      <c r="AB3641" s="30">
        <v>4902.87</v>
      </c>
      <c r="AC3641" s="32">
        <v>1.4970001190792426</v>
      </c>
      <c r="AD3641" s="26">
        <v>6360</v>
      </c>
      <c r="AE3641" s="26">
        <v>500</v>
      </c>
      <c r="AF3641" s="27">
        <v>-5860</v>
      </c>
      <c r="AG3641" s="33">
        <v>-0.92138364779874216</v>
      </c>
      <c r="AH3641" s="34">
        <v>453.36</v>
      </c>
      <c r="AI3641" s="34">
        <v>64</v>
      </c>
      <c r="AJ3641" s="34">
        <v>-389.36</v>
      </c>
      <c r="AK3641" s="32">
        <v>-0.85883183342156344</v>
      </c>
      <c r="AL3641" s="35">
        <v>43854.041655092595</v>
      </c>
      <c r="AM3641" s="16"/>
    </row>
    <row r="3642" spans="1:39" ht="24.75" hidden="1" x14ac:dyDescent="0.25">
      <c r="A3642" s="25" t="s">
        <v>813</v>
      </c>
      <c r="B3642" s="25" t="s">
        <v>1040</v>
      </c>
      <c r="C3642" s="39">
        <v>358070</v>
      </c>
      <c r="D3642" s="25" t="s">
        <v>3644</v>
      </c>
      <c r="E3642" s="25" t="s">
        <v>53</v>
      </c>
      <c r="F3642" s="25" t="s">
        <v>54</v>
      </c>
      <c r="G3642" s="25" t="s">
        <v>83</v>
      </c>
      <c r="H3642" s="25" t="s">
        <v>74</v>
      </c>
      <c r="I3642" s="25" t="s">
        <v>75</v>
      </c>
      <c r="J3642" s="17"/>
      <c r="K3642" s="25" t="s">
        <v>65</v>
      </c>
      <c r="L3642" s="25" t="s">
        <v>853</v>
      </c>
      <c r="M3642" s="25" t="s">
        <v>854</v>
      </c>
      <c r="N3642" s="26">
        <v>794223.56</v>
      </c>
      <c r="O3642" s="26">
        <v>791481.16</v>
      </c>
      <c r="P3642" s="27">
        <v>-2742.4000000000233</v>
      </c>
      <c r="Q3642" s="28">
        <v>-3.4529320686483072E-3</v>
      </c>
      <c r="R3642" s="29">
        <v>142335.26999999999</v>
      </c>
      <c r="S3642" s="29">
        <v>106060.25</v>
      </c>
      <c r="T3642" s="30">
        <v>-36275.01999999999</v>
      </c>
      <c r="U3642" s="31">
        <v>-0.25485615757780899</v>
      </c>
      <c r="V3642" s="26">
        <v>10010.23</v>
      </c>
      <c r="W3642" s="26">
        <v>146871.85999999999</v>
      </c>
      <c r="X3642" s="27">
        <v>136861.62999999998</v>
      </c>
      <c r="Y3642" s="28">
        <v>13.672176363580055</v>
      </c>
      <c r="Z3642" s="29">
        <v>4900</v>
      </c>
      <c r="AA3642" s="29">
        <v>10290.36</v>
      </c>
      <c r="AB3642" s="30">
        <v>5390.3600000000006</v>
      </c>
      <c r="AC3642" s="32">
        <v>1.1000734693877552</v>
      </c>
      <c r="AD3642" s="26">
        <v>80000</v>
      </c>
      <c r="AE3642" s="26">
        <v>528258.68999999994</v>
      </c>
      <c r="AF3642" s="27">
        <v>448258.68999999994</v>
      </c>
      <c r="AG3642" s="33">
        <v>5.6032336249999997</v>
      </c>
      <c r="AH3642" s="34">
        <v>1783</v>
      </c>
      <c r="AI3642" s="34">
        <v>951</v>
      </c>
      <c r="AJ3642" s="34">
        <v>-832</v>
      </c>
      <c r="AK3642" s="32">
        <v>-0.46662927650028041</v>
      </c>
      <c r="AL3642" s="35">
        <v>43512.041655092595</v>
      </c>
      <c r="AM3642" s="16"/>
    </row>
    <row r="3643" spans="1:39" ht="49.5" hidden="1" x14ac:dyDescent="0.25">
      <c r="A3643" s="25" t="s">
        <v>813</v>
      </c>
      <c r="B3643" s="25" t="s">
        <v>1040</v>
      </c>
      <c r="C3643" s="39">
        <v>359152</v>
      </c>
      <c r="D3643" s="25" t="s">
        <v>3583</v>
      </c>
      <c r="E3643" s="25" t="s">
        <v>53</v>
      </c>
      <c r="F3643" s="25" t="s">
        <v>54</v>
      </c>
      <c r="G3643" s="25" t="s">
        <v>289</v>
      </c>
      <c r="H3643" s="17"/>
      <c r="I3643" s="17"/>
      <c r="J3643" s="25" t="s">
        <v>830</v>
      </c>
      <c r="K3643" s="25" t="s">
        <v>3579</v>
      </c>
      <c r="L3643" s="25" t="s">
        <v>851</v>
      </c>
      <c r="M3643" s="25" t="s">
        <v>371</v>
      </c>
      <c r="N3643" s="26">
        <v>128461.41</v>
      </c>
      <c r="O3643" s="26">
        <v>129865.67</v>
      </c>
      <c r="P3643" s="27">
        <v>1404.2599999999948</v>
      </c>
      <c r="Q3643" s="28">
        <v>1.0931376200837237E-2</v>
      </c>
      <c r="R3643" s="29">
        <v>38096.94</v>
      </c>
      <c r="S3643" s="29">
        <v>31437.29</v>
      </c>
      <c r="T3643" s="30">
        <v>-6659.6500000000015</v>
      </c>
      <c r="U3643" s="31">
        <v>-0.17480800295246812</v>
      </c>
      <c r="V3643" s="26">
        <v>49697.47</v>
      </c>
      <c r="W3643" s="26">
        <v>49644.25</v>
      </c>
      <c r="X3643" s="27">
        <v>-53.220000000001164</v>
      </c>
      <c r="Y3643" s="28">
        <v>-1.0708794632805485E-3</v>
      </c>
      <c r="Z3643" s="29">
        <v>17768.88</v>
      </c>
      <c r="AA3643" s="29">
        <v>3723.5</v>
      </c>
      <c r="AB3643" s="30">
        <v>-14045.380000000001</v>
      </c>
      <c r="AC3643" s="32">
        <v>-0.79044824434629535</v>
      </c>
      <c r="AD3643" s="26">
        <v>22898.12</v>
      </c>
      <c r="AE3643" s="26">
        <v>45060.63</v>
      </c>
      <c r="AF3643" s="27">
        <v>22162.51</v>
      </c>
      <c r="AG3643" s="33">
        <v>0.96787465521186888</v>
      </c>
      <c r="AH3643" s="34">
        <v>480.03</v>
      </c>
      <c r="AI3643" s="34">
        <v>356</v>
      </c>
      <c r="AJ3643" s="34">
        <v>-124.02999999999997</v>
      </c>
      <c r="AK3643" s="32">
        <v>-0.25837968460304561</v>
      </c>
      <c r="AL3643" s="35">
        <v>43732.041655092595</v>
      </c>
      <c r="AM3643" s="16"/>
    </row>
    <row r="3644" spans="1:39" ht="41.25" hidden="1" x14ac:dyDescent="0.25">
      <c r="A3644" s="25" t="s">
        <v>813</v>
      </c>
      <c r="B3644" s="25" t="s">
        <v>1043</v>
      </c>
      <c r="C3644" s="39">
        <v>359161</v>
      </c>
      <c r="D3644" s="25" t="s">
        <v>3584</v>
      </c>
      <c r="E3644" s="25" t="s">
        <v>53</v>
      </c>
      <c r="F3644" s="25" t="s">
        <v>54</v>
      </c>
      <c r="G3644" s="25" t="s">
        <v>289</v>
      </c>
      <c r="H3644" s="17"/>
      <c r="I3644" s="17"/>
      <c r="J3644" s="25" t="s">
        <v>884</v>
      </c>
      <c r="K3644" s="25" t="s">
        <v>3579</v>
      </c>
      <c r="L3644" s="25" t="s">
        <v>1045</v>
      </c>
      <c r="M3644" s="25" t="s">
        <v>832</v>
      </c>
      <c r="N3644" s="26">
        <v>108579.97</v>
      </c>
      <c r="O3644" s="26">
        <v>138341.24</v>
      </c>
      <c r="P3644" s="27">
        <v>29761.26999999999</v>
      </c>
      <c r="Q3644" s="28">
        <v>0.27409539715290021</v>
      </c>
      <c r="R3644" s="29">
        <v>28416.13</v>
      </c>
      <c r="S3644" s="29">
        <v>44801.05</v>
      </c>
      <c r="T3644" s="30">
        <v>16384.920000000002</v>
      </c>
      <c r="U3644" s="31">
        <v>0.57660631479374569</v>
      </c>
      <c r="V3644" s="26">
        <v>51482.14</v>
      </c>
      <c r="W3644" s="26">
        <v>53447.34</v>
      </c>
      <c r="X3644" s="27">
        <v>1965.1999999999971</v>
      </c>
      <c r="Y3644" s="28">
        <v>3.8172461362328707E-2</v>
      </c>
      <c r="Z3644" s="29">
        <v>7119</v>
      </c>
      <c r="AA3644" s="29">
        <v>5435.5</v>
      </c>
      <c r="AB3644" s="30">
        <v>-1683.5</v>
      </c>
      <c r="AC3644" s="32">
        <v>-0.23647984267453295</v>
      </c>
      <c r="AD3644" s="26">
        <v>21562.7</v>
      </c>
      <c r="AE3644" s="26">
        <v>34657.35</v>
      </c>
      <c r="AF3644" s="27">
        <v>13094.649999999998</v>
      </c>
      <c r="AG3644" s="33">
        <v>0.60728248317696754</v>
      </c>
      <c r="AH3644" s="34">
        <v>366.1</v>
      </c>
      <c r="AI3644" s="34">
        <v>489</v>
      </c>
      <c r="AJ3644" s="34">
        <v>122.89999999999998</v>
      </c>
      <c r="AK3644" s="32">
        <v>0.33570062824364921</v>
      </c>
      <c r="AL3644" s="35">
        <v>43873.041666666664</v>
      </c>
      <c r="AM3644" s="16"/>
    </row>
    <row r="3645" spans="1:39" ht="41.25" hidden="1" x14ac:dyDescent="0.25">
      <c r="A3645" s="25" t="s">
        <v>813</v>
      </c>
      <c r="B3645" s="25" t="s">
        <v>1040</v>
      </c>
      <c r="C3645" s="39">
        <v>360621</v>
      </c>
      <c r="D3645" s="25" t="s">
        <v>3605</v>
      </c>
      <c r="E3645" s="25" t="s">
        <v>53</v>
      </c>
      <c r="F3645" s="25" t="s">
        <v>54</v>
      </c>
      <c r="G3645" s="25" t="s">
        <v>289</v>
      </c>
      <c r="H3645" s="17"/>
      <c r="I3645" s="17"/>
      <c r="J3645" s="25" t="s">
        <v>830</v>
      </c>
      <c r="K3645" s="25" t="s">
        <v>3579</v>
      </c>
      <c r="L3645" s="25" t="s">
        <v>851</v>
      </c>
      <c r="M3645" s="25" t="s">
        <v>371</v>
      </c>
      <c r="N3645" s="26">
        <v>134562.13</v>
      </c>
      <c r="O3645" s="26">
        <v>133313.12</v>
      </c>
      <c r="P3645" s="27">
        <v>-1249.0100000000093</v>
      </c>
      <c r="Q3645" s="28">
        <v>-9.2820320249093063E-3</v>
      </c>
      <c r="R3645" s="29">
        <v>34208.11</v>
      </c>
      <c r="S3645" s="29">
        <v>28093.65</v>
      </c>
      <c r="T3645" s="30">
        <v>-6114.4599999999991</v>
      </c>
      <c r="U3645" s="31">
        <v>-0.17874299398592905</v>
      </c>
      <c r="V3645" s="26">
        <v>34905.32</v>
      </c>
      <c r="W3645" s="26">
        <v>33805.949999999997</v>
      </c>
      <c r="X3645" s="27">
        <v>-1099.3700000000026</v>
      </c>
      <c r="Y3645" s="28">
        <v>-3.1495771991203708E-2</v>
      </c>
      <c r="Z3645" s="29">
        <v>4294.78</v>
      </c>
      <c r="AA3645" s="29">
        <v>3520</v>
      </c>
      <c r="AB3645" s="30">
        <v>-774.77999999999975</v>
      </c>
      <c r="AC3645" s="32">
        <v>-0.18040039303526603</v>
      </c>
      <c r="AD3645" s="26">
        <v>61153.919999999998</v>
      </c>
      <c r="AE3645" s="26">
        <v>67893.52</v>
      </c>
      <c r="AF3645" s="27">
        <v>6739.6000000000058</v>
      </c>
      <c r="AG3645" s="33">
        <v>0.11020716251713718</v>
      </c>
      <c r="AH3645" s="34">
        <v>288.72000000000003</v>
      </c>
      <c r="AI3645" s="34">
        <v>122</v>
      </c>
      <c r="AJ3645" s="34">
        <v>-166.72000000000003</v>
      </c>
      <c r="AK3645" s="32">
        <v>-0.57744527569963988</v>
      </c>
      <c r="AL3645" s="35">
        <v>43789.041655092595</v>
      </c>
      <c r="AM3645" s="16"/>
    </row>
    <row r="3646" spans="1:39" ht="33" hidden="1" x14ac:dyDescent="0.25">
      <c r="A3646" s="25" t="s">
        <v>813</v>
      </c>
      <c r="B3646" s="25" t="s">
        <v>51</v>
      </c>
      <c r="C3646" s="39">
        <v>360743</v>
      </c>
      <c r="D3646" s="25" t="s">
        <v>3606</v>
      </c>
      <c r="E3646" s="25" t="s">
        <v>53</v>
      </c>
      <c r="F3646" s="25" t="s">
        <v>63</v>
      </c>
      <c r="G3646" s="25" t="s">
        <v>56</v>
      </c>
      <c r="H3646" s="17"/>
      <c r="I3646" s="17"/>
      <c r="J3646" s="25" t="s">
        <v>3576</v>
      </c>
      <c r="K3646" s="25" t="s">
        <v>3579</v>
      </c>
      <c r="L3646" s="25" t="s">
        <v>3577</v>
      </c>
      <c r="M3646" s="25" t="s">
        <v>371</v>
      </c>
      <c r="N3646" s="26">
        <v>0</v>
      </c>
      <c r="O3646" s="26">
        <v>0</v>
      </c>
      <c r="P3646" s="27">
        <v>0</v>
      </c>
      <c r="Q3646" s="18"/>
      <c r="R3646" s="29">
        <v>0</v>
      </c>
      <c r="S3646" s="29">
        <v>0</v>
      </c>
      <c r="T3646" s="30">
        <v>0</v>
      </c>
      <c r="U3646" s="19"/>
      <c r="V3646" s="26">
        <v>0</v>
      </c>
      <c r="W3646" s="26">
        <v>0</v>
      </c>
      <c r="X3646" s="27">
        <v>0</v>
      </c>
      <c r="Y3646" s="18"/>
      <c r="Z3646" s="29">
        <v>0</v>
      </c>
      <c r="AA3646" s="29">
        <v>0</v>
      </c>
      <c r="AB3646" s="30">
        <v>0</v>
      </c>
      <c r="AC3646" s="19"/>
      <c r="AD3646" s="26">
        <v>0</v>
      </c>
      <c r="AE3646" s="26">
        <v>0</v>
      </c>
      <c r="AF3646" s="27">
        <v>0</v>
      </c>
      <c r="AG3646" s="18"/>
      <c r="AH3646" s="34">
        <v>0</v>
      </c>
      <c r="AI3646" s="34">
        <v>0</v>
      </c>
      <c r="AJ3646" s="34">
        <v>0</v>
      </c>
      <c r="AK3646" s="19"/>
      <c r="AL3646" s="35">
        <v>43860.041655092595</v>
      </c>
      <c r="AM3646" s="16"/>
    </row>
    <row r="3647" spans="1:39" ht="41.25" hidden="1" x14ac:dyDescent="0.25">
      <c r="A3647" s="25" t="s">
        <v>813</v>
      </c>
      <c r="B3647" s="25" t="s">
        <v>51</v>
      </c>
      <c r="C3647" s="39">
        <v>360751</v>
      </c>
      <c r="D3647" s="25" t="s">
        <v>3607</v>
      </c>
      <c r="E3647" s="25" t="s">
        <v>53</v>
      </c>
      <c r="F3647" s="25" t="s">
        <v>63</v>
      </c>
      <c r="G3647" s="25" t="s">
        <v>56</v>
      </c>
      <c r="H3647" s="17"/>
      <c r="I3647" s="17"/>
      <c r="J3647" s="25" t="s">
        <v>3576</v>
      </c>
      <c r="K3647" s="25" t="s">
        <v>3579</v>
      </c>
      <c r="L3647" s="25" t="s">
        <v>3577</v>
      </c>
      <c r="M3647" s="25" t="s">
        <v>371</v>
      </c>
      <c r="N3647" s="26">
        <v>0</v>
      </c>
      <c r="O3647" s="26">
        <v>0</v>
      </c>
      <c r="P3647" s="27">
        <v>0</v>
      </c>
      <c r="Q3647" s="18"/>
      <c r="R3647" s="29">
        <v>0</v>
      </c>
      <c r="S3647" s="29">
        <v>0</v>
      </c>
      <c r="T3647" s="30">
        <v>0</v>
      </c>
      <c r="U3647" s="19"/>
      <c r="V3647" s="26">
        <v>0</v>
      </c>
      <c r="W3647" s="26">
        <v>0</v>
      </c>
      <c r="X3647" s="27">
        <v>0</v>
      </c>
      <c r="Y3647" s="18"/>
      <c r="Z3647" s="29">
        <v>0</v>
      </c>
      <c r="AA3647" s="29">
        <v>0</v>
      </c>
      <c r="AB3647" s="30">
        <v>0</v>
      </c>
      <c r="AC3647" s="19"/>
      <c r="AD3647" s="26">
        <v>0</v>
      </c>
      <c r="AE3647" s="26">
        <v>0</v>
      </c>
      <c r="AF3647" s="27">
        <v>0</v>
      </c>
      <c r="AG3647" s="18"/>
      <c r="AH3647" s="34">
        <v>0</v>
      </c>
      <c r="AI3647" s="34">
        <v>0</v>
      </c>
      <c r="AJ3647" s="34">
        <v>0</v>
      </c>
      <c r="AK3647" s="19"/>
      <c r="AL3647" s="35">
        <v>43860.041655092595</v>
      </c>
      <c r="AM3647" s="16"/>
    </row>
    <row r="3648" spans="1:39" ht="49.5" hidden="1" x14ac:dyDescent="0.25">
      <c r="A3648" s="25" t="s">
        <v>813</v>
      </c>
      <c r="B3648" s="25" t="s">
        <v>1043</v>
      </c>
      <c r="C3648" s="39">
        <v>363573</v>
      </c>
      <c r="D3648" s="25" t="s">
        <v>3608</v>
      </c>
      <c r="E3648" s="25" t="s">
        <v>53</v>
      </c>
      <c r="F3648" s="25" t="s">
        <v>54</v>
      </c>
      <c r="G3648" s="25" t="s">
        <v>289</v>
      </c>
      <c r="H3648" s="17"/>
      <c r="I3648" s="17"/>
      <c r="J3648" s="25" t="s">
        <v>3576</v>
      </c>
      <c r="K3648" s="25" t="s">
        <v>3579</v>
      </c>
      <c r="L3648" s="25" t="s">
        <v>1045</v>
      </c>
      <c r="M3648" s="25" t="s">
        <v>861</v>
      </c>
      <c r="N3648" s="26">
        <v>100979.49</v>
      </c>
      <c r="O3648" s="26">
        <v>61633.3</v>
      </c>
      <c r="P3648" s="27">
        <v>-39346.19</v>
      </c>
      <c r="Q3648" s="28">
        <v>-0.38964536263750194</v>
      </c>
      <c r="R3648" s="29">
        <v>41379.040000000001</v>
      </c>
      <c r="S3648" s="29">
        <v>19891.55</v>
      </c>
      <c r="T3648" s="30">
        <v>-21487.49</v>
      </c>
      <c r="U3648" s="31">
        <v>-0.51928440099141981</v>
      </c>
      <c r="V3648" s="26">
        <v>6306.17</v>
      </c>
      <c r="W3648" s="26">
        <v>36807.75</v>
      </c>
      <c r="X3648" s="27">
        <v>30501.58</v>
      </c>
      <c r="Y3648" s="28">
        <v>4.8367836579096348</v>
      </c>
      <c r="Z3648" s="29">
        <v>8774.1</v>
      </c>
      <c r="AA3648" s="29">
        <v>4934</v>
      </c>
      <c r="AB3648" s="30">
        <v>-3840.1000000000004</v>
      </c>
      <c r="AC3648" s="32">
        <v>-0.43766312214358172</v>
      </c>
      <c r="AD3648" s="26">
        <v>4520.18</v>
      </c>
      <c r="AE3648" s="26">
        <v>0</v>
      </c>
      <c r="AF3648" s="27">
        <v>-4520.18</v>
      </c>
      <c r="AG3648" s="33">
        <v>-1</v>
      </c>
      <c r="AH3648" s="34">
        <v>418.44</v>
      </c>
      <c r="AI3648" s="34">
        <v>219.25</v>
      </c>
      <c r="AJ3648" s="34">
        <v>-199.19</v>
      </c>
      <c r="AK3648" s="32">
        <v>-0.47603001625083646</v>
      </c>
      <c r="AL3648" s="35">
        <v>43860.041655092595</v>
      </c>
      <c r="AM3648" s="16"/>
    </row>
    <row r="3649" spans="1:39" ht="33" hidden="1" x14ac:dyDescent="0.25">
      <c r="A3649" s="25" t="s">
        <v>813</v>
      </c>
      <c r="B3649" s="25" t="s">
        <v>51</v>
      </c>
      <c r="C3649" s="39">
        <v>367232</v>
      </c>
      <c r="D3649" s="25" t="s">
        <v>3609</v>
      </c>
      <c r="E3649" s="25" t="s">
        <v>53</v>
      </c>
      <c r="F3649" s="25" t="s">
        <v>54</v>
      </c>
      <c r="G3649" s="25" t="s">
        <v>112</v>
      </c>
      <c r="H3649" s="25" t="s">
        <v>75</v>
      </c>
      <c r="I3649" s="25" t="s">
        <v>55</v>
      </c>
      <c r="J3649" s="25" t="s">
        <v>3576</v>
      </c>
      <c r="K3649" s="25" t="s">
        <v>3579</v>
      </c>
      <c r="L3649" s="25" t="s">
        <v>851</v>
      </c>
      <c r="M3649" s="25" t="s">
        <v>832</v>
      </c>
      <c r="N3649" s="26">
        <v>150336.18</v>
      </c>
      <c r="O3649" s="26">
        <v>144293.91</v>
      </c>
      <c r="P3649" s="27">
        <v>-6042.2699999999895</v>
      </c>
      <c r="Q3649" s="28">
        <v>-4.0191722311954378E-2</v>
      </c>
      <c r="R3649" s="29">
        <v>61772.4</v>
      </c>
      <c r="S3649" s="29">
        <v>48849.77</v>
      </c>
      <c r="T3649" s="30">
        <v>-12922.630000000005</v>
      </c>
      <c r="U3649" s="31">
        <v>-0.20919747330523022</v>
      </c>
      <c r="V3649" s="26">
        <v>64688.79</v>
      </c>
      <c r="W3649" s="26">
        <v>51733.919999999998</v>
      </c>
      <c r="X3649" s="27">
        <v>-12954.870000000003</v>
      </c>
      <c r="Y3649" s="28">
        <v>-0.20026452805810716</v>
      </c>
      <c r="Z3649" s="29">
        <v>5946.99</v>
      </c>
      <c r="AA3649" s="29">
        <v>10018.4</v>
      </c>
      <c r="AB3649" s="30">
        <v>4071.41</v>
      </c>
      <c r="AC3649" s="32">
        <v>0.68461692385559758</v>
      </c>
      <c r="AD3649" s="26">
        <v>17928</v>
      </c>
      <c r="AE3649" s="26">
        <v>33691.82</v>
      </c>
      <c r="AF3649" s="27">
        <v>15763.82</v>
      </c>
      <c r="AG3649" s="33">
        <v>0.87928491744756798</v>
      </c>
      <c r="AH3649" s="34">
        <v>366.95</v>
      </c>
      <c r="AI3649" s="34">
        <v>429</v>
      </c>
      <c r="AJ3649" s="34">
        <v>62.050000000000011</v>
      </c>
      <c r="AK3649" s="32">
        <v>0.16909660716718902</v>
      </c>
      <c r="AL3649" s="35">
        <v>44287.041666666664</v>
      </c>
      <c r="AM3649" s="16"/>
    </row>
    <row r="3650" spans="1:39" ht="66" hidden="1" x14ac:dyDescent="0.25">
      <c r="A3650" s="25" t="s">
        <v>813</v>
      </c>
      <c r="B3650" s="25" t="s">
        <v>1043</v>
      </c>
      <c r="C3650" s="39">
        <v>367911</v>
      </c>
      <c r="D3650" s="25" t="s">
        <v>3632</v>
      </c>
      <c r="E3650" s="25" t="s">
        <v>53</v>
      </c>
      <c r="F3650" s="25" t="s">
        <v>63</v>
      </c>
      <c r="G3650" s="25" t="s">
        <v>56</v>
      </c>
      <c r="H3650" s="17"/>
      <c r="I3650" s="17"/>
      <c r="J3650" s="25" t="s">
        <v>3587</v>
      </c>
      <c r="K3650" s="25" t="s">
        <v>3579</v>
      </c>
      <c r="L3650" s="25" t="s">
        <v>1045</v>
      </c>
      <c r="M3650" s="25" t="s">
        <v>861</v>
      </c>
      <c r="N3650" s="26">
        <v>0</v>
      </c>
      <c r="O3650" s="26">
        <v>0</v>
      </c>
      <c r="P3650" s="27">
        <v>0</v>
      </c>
      <c r="Q3650" s="18"/>
      <c r="R3650" s="29">
        <v>0</v>
      </c>
      <c r="S3650" s="29">
        <v>0</v>
      </c>
      <c r="T3650" s="30">
        <v>0</v>
      </c>
      <c r="U3650" s="19"/>
      <c r="V3650" s="26">
        <v>0</v>
      </c>
      <c r="W3650" s="26">
        <v>0</v>
      </c>
      <c r="X3650" s="27">
        <v>0</v>
      </c>
      <c r="Y3650" s="18"/>
      <c r="Z3650" s="29">
        <v>0</v>
      </c>
      <c r="AA3650" s="29">
        <v>0</v>
      </c>
      <c r="AB3650" s="30">
        <v>0</v>
      </c>
      <c r="AC3650" s="19"/>
      <c r="AD3650" s="26">
        <v>0</v>
      </c>
      <c r="AE3650" s="26">
        <v>0</v>
      </c>
      <c r="AF3650" s="27">
        <v>0</v>
      </c>
      <c r="AG3650" s="18"/>
      <c r="AH3650" s="34">
        <v>0</v>
      </c>
      <c r="AI3650" s="34">
        <v>0</v>
      </c>
      <c r="AJ3650" s="34">
        <v>0</v>
      </c>
      <c r="AK3650" s="19"/>
      <c r="AL3650" s="35">
        <v>44062.041666666664</v>
      </c>
      <c r="AM3650" s="16"/>
    </row>
    <row r="3651" spans="1:39" ht="33" hidden="1" x14ac:dyDescent="0.25">
      <c r="A3651" s="25" t="s">
        <v>813</v>
      </c>
      <c r="B3651" s="25" t="s">
        <v>1043</v>
      </c>
      <c r="C3651" s="39">
        <v>368606</v>
      </c>
      <c r="D3651" s="25" t="s">
        <v>3618</v>
      </c>
      <c r="E3651" s="25" t="s">
        <v>53</v>
      </c>
      <c r="F3651" s="25" t="s">
        <v>54</v>
      </c>
      <c r="G3651" s="25" t="s">
        <v>289</v>
      </c>
      <c r="H3651" s="25" t="s">
        <v>56</v>
      </c>
      <c r="I3651" s="25" t="s">
        <v>56</v>
      </c>
      <c r="J3651" s="25" t="s">
        <v>3587</v>
      </c>
      <c r="K3651" s="25" t="s">
        <v>3579</v>
      </c>
      <c r="L3651" s="25" t="s">
        <v>1045</v>
      </c>
      <c r="M3651" s="25" t="s">
        <v>861</v>
      </c>
      <c r="N3651" s="26">
        <v>1870560.64</v>
      </c>
      <c r="O3651" s="26">
        <v>1640182.42</v>
      </c>
      <c r="P3651" s="27">
        <v>-230378.21999999997</v>
      </c>
      <c r="Q3651" s="28">
        <v>-0.12315998480541106</v>
      </c>
      <c r="R3651" s="29">
        <v>498835.43</v>
      </c>
      <c r="S3651" s="29">
        <v>765907.54</v>
      </c>
      <c r="T3651" s="30">
        <v>267072.11000000004</v>
      </c>
      <c r="U3651" s="31">
        <v>0.53539122110873327</v>
      </c>
      <c r="V3651" s="26">
        <v>507318.12</v>
      </c>
      <c r="W3651" s="26">
        <v>399824.87</v>
      </c>
      <c r="X3651" s="27">
        <v>-107493.25</v>
      </c>
      <c r="Y3651" s="28">
        <v>-0.21188529595591815</v>
      </c>
      <c r="Z3651" s="29">
        <v>128990.49</v>
      </c>
      <c r="AA3651" s="29">
        <v>295338.69</v>
      </c>
      <c r="AB3651" s="30">
        <v>166348.20000000001</v>
      </c>
      <c r="AC3651" s="32">
        <v>1.2896160019238627</v>
      </c>
      <c r="AD3651" s="26">
        <v>735416.6</v>
      </c>
      <c r="AE3651" s="26">
        <v>178528.72</v>
      </c>
      <c r="AF3651" s="27">
        <v>-556887.88</v>
      </c>
      <c r="AG3651" s="33">
        <v>-0.75724137856012497</v>
      </c>
      <c r="AH3651" s="34">
        <v>5194.04</v>
      </c>
      <c r="AI3651" s="34">
        <v>9642.75</v>
      </c>
      <c r="AJ3651" s="34">
        <v>4448.71</v>
      </c>
      <c r="AK3651" s="32">
        <v>0.85650283786801795</v>
      </c>
      <c r="AL3651" s="35">
        <v>44062.041666666664</v>
      </c>
      <c r="AM3651" s="16"/>
    </row>
    <row r="3652" spans="1:39" ht="49.5" hidden="1" x14ac:dyDescent="0.25">
      <c r="A3652" s="25" t="s">
        <v>813</v>
      </c>
      <c r="B3652" s="25" t="s">
        <v>1040</v>
      </c>
      <c r="C3652" s="39">
        <v>369772</v>
      </c>
      <c r="D3652" s="25" t="s">
        <v>3578</v>
      </c>
      <c r="E3652" s="25" t="s">
        <v>53</v>
      </c>
      <c r="F3652" s="25" t="s">
        <v>54</v>
      </c>
      <c r="G3652" s="25" t="s">
        <v>194</v>
      </c>
      <c r="H3652" s="25" t="s">
        <v>56</v>
      </c>
      <c r="I3652" s="25" t="s">
        <v>56</v>
      </c>
      <c r="J3652" s="17"/>
      <c r="K3652" s="25" t="s">
        <v>3579</v>
      </c>
      <c r="L3652" s="25" t="s">
        <v>1045</v>
      </c>
      <c r="M3652" s="25" t="s">
        <v>3568</v>
      </c>
      <c r="N3652" s="26">
        <v>14857.89</v>
      </c>
      <c r="O3652" s="26">
        <v>16681.79</v>
      </c>
      <c r="P3652" s="27">
        <v>1823.9000000000015</v>
      </c>
      <c r="Q3652" s="28">
        <v>0.12275632677318257</v>
      </c>
      <c r="R3652" s="29">
        <v>8249.33</v>
      </c>
      <c r="S3652" s="29">
        <v>7981.17</v>
      </c>
      <c r="T3652" s="30">
        <v>-268.15999999999985</v>
      </c>
      <c r="U3652" s="31">
        <v>-3.2506882377114243E-2</v>
      </c>
      <c r="V3652" s="26">
        <v>5555.54</v>
      </c>
      <c r="W3652" s="26">
        <v>5949.52</v>
      </c>
      <c r="X3652" s="27">
        <v>393.98000000000047</v>
      </c>
      <c r="Y3652" s="28">
        <v>7.0916598566476072E-2</v>
      </c>
      <c r="Z3652" s="29">
        <v>1053.02</v>
      </c>
      <c r="AA3652" s="29">
        <v>2078</v>
      </c>
      <c r="AB3652" s="30">
        <v>1024.98</v>
      </c>
      <c r="AC3652" s="32">
        <v>0.97337182579628123</v>
      </c>
      <c r="AD3652" s="26">
        <v>0</v>
      </c>
      <c r="AE3652" s="26">
        <v>673.1</v>
      </c>
      <c r="AF3652" s="27">
        <v>673.1</v>
      </c>
      <c r="AG3652" s="18"/>
      <c r="AH3652" s="34">
        <v>146.88</v>
      </c>
      <c r="AI3652" s="34">
        <v>99</v>
      </c>
      <c r="AJ3652" s="34">
        <v>-47.879999999999995</v>
      </c>
      <c r="AK3652" s="32">
        <v>-0.3259803921568627</v>
      </c>
      <c r="AL3652" s="35">
        <v>43482.041655092595</v>
      </c>
      <c r="AM3652" s="16"/>
    </row>
    <row r="3653" spans="1:39" ht="57.75" hidden="1" x14ac:dyDescent="0.25">
      <c r="A3653" s="25" t="s">
        <v>813</v>
      </c>
      <c r="B3653" s="25" t="s">
        <v>1136</v>
      </c>
      <c r="C3653" s="39">
        <v>370239</v>
      </c>
      <c r="D3653" s="25" t="s">
        <v>5772</v>
      </c>
      <c r="E3653" s="25" t="s">
        <v>53</v>
      </c>
      <c r="F3653" s="25" t="s">
        <v>63</v>
      </c>
      <c r="G3653" s="25" t="s">
        <v>56</v>
      </c>
      <c r="H3653" s="17"/>
      <c r="I3653" s="17"/>
      <c r="J3653" s="25" t="s">
        <v>3564</v>
      </c>
      <c r="K3653" s="25" t="s">
        <v>65</v>
      </c>
      <c r="L3653" s="25" t="s">
        <v>897</v>
      </c>
      <c r="M3653" s="25" t="s">
        <v>419</v>
      </c>
      <c r="N3653" s="26">
        <v>178514.45</v>
      </c>
      <c r="O3653" s="26">
        <v>8849.56</v>
      </c>
      <c r="P3653" s="27">
        <v>-169664.89</v>
      </c>
      <c r="Q3653" s="28">
        <v>-0.95042664613424854</v>
      </c>
      <c r="R3653" s="29">
        <v>37754.19</v>
      </c>
      <c r="S3653" s="29">
        <v>8849.56</v>
      </c>
      <c r="T3653" s="30">
        <v>-28904.630000000005</v>
      </c>
      <c r="U3653" s="31">
        <v>-0.7656005863190285</v>
      </c>
      <c r="V3653" s="26">
        <v>17913.32</v>
      </c>
      <c r="W3653" s="26">
        <v>0</v>
      </c>
      <c r="X3653" s="27">
        <v>-17913.32</v>
      </c>
      <c r="Y3653" s="28">
        <v>-1</v>
      </c>
      <c r="Z3653" s="29">
        <v>2822.94</v>
      </c>
      <c r="AA3653" s="29">
        <v>0</v>
      </c>
      <c r="AB3653" s="30">
        <v>-2822.94</v>
      </c>
      <c r="AC3653" s="32">
        <v>-1</v>
      </c>
      <c r="AD3653" s="26">
        <v>120024</v>
      </c>
      <c r="AE3653" s="26">
        <v>0</v>
      </c>
      <c r="AF3653" s="27">
        <v>-120024</v>
      </c>
      <c r="AG3653" s="33">
        <v>-1</v>
      </c>
      <c r="AH3653" s="34">
        <v>183.41000000000003</v>
      </c>
      <c r="AI3653" s="34">
        <v>0</v>
      </c>
      <c r="AJ3653" s="34">
        <v>-183.41000000000003</v>
      </c>
      <c r="AK3653" s="32">
        <v>-1</v>
      </c>
      <c r="AL3653" s="35">
        <v>43523.041655092595</v>
      </c>
      <c r="AM3653" s="16"/>
    </row>
    <row r="3654" spans="1:39" ht="66" hidden="1" x14ac:dyDescent="0.25">
      <c r="A3654" s="25" t="s">
        <v>813</v>
      </c>
      <c r="B3654" s="25" t="s">
        <v>1040</v>
      </c>
      <c r="C3654" s="39">
        <v>373579</v>
      </c>
      <c r="D3654" s="25" t="s">
        <v>3615</v>
      </c>
      <c r="E3654" s="25" t="s">
        <v>53</v>
      </c>
      <c r="F3654" s="25" t="s">
        <v>54</v>
      </c>
      <c r="G3654" s="25" t="s">
        <v>386</v>
      </c>
      <c r="H3654" s="25" t="s">
        <v>90</v>
      </c>
      <c r="I3654" s="25" t="s">
        <v>74</v>
      </c>
      <c r="J3654" s="17"/>
      <c r="K3654" s="25" t="s">
        <v>3579</v>
      </c>
      <c r="L3654" s="25" t="s">
        <v>377</v>
      </c>
      <c r="M3654" s="25" t="s">
        <v>3568</v>
      </c>
      <c r="N3654" s="26">
        <v>18513.72</v>
      </c>
      <c r="O3654" s="26">
        <v>14992.85</v>
      </c>
      <c r="P3654" s="27">
        <v>-3520.8700000000008</v>
      </c>
      <c r="Q3654" s="28">
        <v>-0.19017625847209532</v>
      </c>
      <c r="R3654" s="29">
        <v>6591.95</v>
      </c>
      <c r="S3654" s="29">
        <v>7993.77</v>
      </c>
      <c r="T3654" s="30">
        <v>1401.8200000000006</v>
      </c>
      <c r="U3654" s="31">
        <v>0.21265634599777011</v>
      </c>
      <c r="V3654" s="26">
        <v>5568.75</v>
      </c>
      <c r="W3654" s="26">
        <v>1801.08</v>
      </c>
      <c r="X3654" s="27">
        <v>-3767.67</v>
      </c>
      <c r="Y3654" s="28">
        <v>-0.67657373737373738</v>
      </c>
      <c r="Z3654" s="29">
        <v>1053.02</v>
      </c>
      <c r="AA3654" s="29">
        <v>1104</v>
      </c>
      <c r="AB3654" s="30">
        <v>50.980000000000018</v>
      </c>
      <c r="AC3654" s="32">
        <v>4.841313555298097E-2</v>
      </c>
      <c r="AD3654" s="26">
        <v>5300</v>
      </c>
      <c r="AE3654" s="26">
        <v>4094</v>
      </c>
      <c r="AF3654" s="27">
        <v>-1206</v>
      </c>
      <c r="AG3654" s="33">
        <v>-0.22754716981132075</v>
      </c>
      <c r="AH3654" s="34">
        <v>78.48</v>
      </c>
      <c r="AI3654" s="34">
        <v>105</v>
      </c>
      <c r="AJ3654" s="34">
        <v>26.519999999999996</v>
      </c>
      <c r="AK3654" s="32">
        <v>0.33792048929663604</v>
      </c>
      <c r="AL3654" s="35">
        <v>43523.041655092595</v>
      </c>
      <c r="AM3654" s="16"/>
    </row>
    <row r="3655" spans="1:39" ht="33" hidden="1" x14ac:dyDescent="0.25">
      <c r="A3655" s="25" t="s">
        <v>813</v>
      </c>
      <c r="B3655" s="25" t="s">
        <v>1136</v>
      </c>
      <c r="C3655" s="39">
        <v>373771</v>
      </c>
      <c r="D3655" s="25" t="s">
        <v>5251</v>
      </c>
      <c r="E3655" s="25" t="s">
        <v>53</v>
      </c>
      <c r="F3655" s="25" t="s">
        <v>63</v>
      </c>
      <c r="G3655" s="25" t="s">
        <v>56</v>
      </c>
      <c r="H3655" s="17"/>
      <c r="I3655" s="17"/>
      <c r="J3655" s="25" t="s">
        <v>3564</v>
      </c>
      <c r="K3655" s="25" t="s">
        <v>65</v>
      </c>
      <c r="L3655" s="25" t="s">
        <v>897</v>
      </c>
      <c r="M3655" s="25" t="s">
        <v>419</v>
      </c>
      <c r="N3655" s="26">
        <v>0</v>
      </c>
      <c r="O3655" s="26">
        <v>4909.0600000000004</v>
      </c>
      <c r="P3655" s="27">
        <v>4909.0600000000004</v>
      </c>
      <c r="Q3655" s="18"/>
      <c r="R3655" s="29">
        <v>0</v>
      </c>
      <c r="S3655" s="29">
        <v>4635.8599999999997</v>
      </c>
      <c r="T3655" s="30">
        <v>4635.8599999999997</v>
      </c>
      <c r="U3655" s="19"/>
      <c r="V3655" s="26">
        <v>0</v>
      </c>
      <c r="W3655" s="26">
        <v>0</v>
      </c>
      <c r="X3655" s="27">
        <v>0</v>
      </c>
      <c r="Y3655" s="18"/>
      <c r="Z3655" s="29">
        <v>0</v>
      </c>
      <c r="AA3655" s="29">
        <v>0</v>
      </c>
      <c r="AB3655" s="30">
        <v>0</v>
      </c>
      <c r="AC3655" s="19"/>
      <c r="AD3655" s="26">
        <v>0</v>
      </c>
      <c r="AE3655" s="26">
        <v>273.2</v>
      </c>
      <c r="AF3655" s="27">
        <v>273.2</v>
      </c>
      <c r="AG3655" s="18"/>
      <c r="AH3655" s="34">
        <v>0</v>
      </c>
      <c r="AI3655" s="34">
        <v>0.5</v>
      </c>
      <c r="AJ3655" s="34">
        <v>0.5</v>
      </c>
      <c r="AK3655" s="19"/>
      <c r="AL3655" s="35">
        <v>43854.041666666664</v>
      </c>
      <c r="AM3655" s="16"/>
    </row>
    <row r="3656" spans="1:39" ht="24.75" hidden="1" x14ac:dyDescent="0.25">
      <c r="A3656" s="25" t="s">
        <v>813</v>
      </c>
      <c r="B3656" s="25" t="s">
        <v>1043</v>
      </c>
      <c r="C3656" s="39">
        <v>373940</v>
      </c>
      <c r="D3656" s="25" t="s">
        <v>3657</v>
      </c>
      <c r="E3656" s="25" t="s">
        <v>53</v>
      </c>
      <c r="F3656" s="25" t="s">
        <v>54</v>
      </c>
      <c r="G3656" s="25" t="s">
        <v>289</v>
      </c>
      <c r="H3656" s="25" t="s">
        <v>56</v>
      </c>
      <c r="I3656" s="25" t="s">
        <v>56</v>
      </c>
      <c r="J3656" s="25" t="s">
        <v>3564</v>
      </c>
      <c r="K3656" s="25" t="s">
        <v>65</v>
      </c>
      <c r="L3656" s="25" t="s">
        <v>1045</v>
      </c>
      <c r="M3656" s="25" t="s">
        <v>854</v>
      </c>
      <c r="N3656" s="26">
        <v>55866.25</v>
      </c>
      <c r="O3656" s="26">
        <v>154261.20000000001</v>
      </c>
      <c r="P3656" s="27">
        <v>98394.950000000012</v>
      </c>
      <c r="Q3656" s="28">
        <v>1.7612592576018617</v>
      </c>
      <c r="R3656" s="29">
        <v>16096.26</v>
      </c>
      <c r="S3656" s="29">
        <v>48112.51</v>
      </c>
      <c r="T3656" s="30">
        <v>32016.25</v>
      </c>
      <c r="U3656" s="31">
        <v>1.9890490089002042</v>
      </c>
      <c r="V3656" s="26">
        <v>7732.02</v>
      </c>
      <c r="W3656" s="26">
        <v>28262.77</v>
      </c>
      <c r="X3656" s="27">
        <v>20530.75</v>
      </c>
      <c r="Y3656" s="28">
        <v>2.6552893034420499</v>
      </c>
      <c r="Z3656" s="29">
        <v>1759.07</v>
      </c>
      <c r="AA3656" s="29">
        <v>8841.65</v>
      </c>
      <c r="AB3656" s="30">
        <v>7082.58</v>
      </c>
      <c r="AC3656" s="32">
        <v>4.0263207262928704</v>
      </c>
      <c r="AD3656" s="26">
        <v>30278.9</v>
      </c>
      <c r="AE3656" s="26">
        <v>69044.27</v>
      </c>
      <c r="AF3656" s="27">
        <v>38765.370000000003</v>
      </c>
      <c r="AG3656" s="33">
        <v>1.2802766943316963</v>
      </c>
      <c r="AH3656" s="34">
        <v>194.6</v>
      </c>
      <c r="AI3656" s="34">
        <v>131</v>
      </c>
      <c r="AJ3656" s="34">
        <v>-63.599999999999994</v>
      </c>
      <c r="AK3656" s="32">
        <v>-0.32682425488180883</v>
      </c>
      <c r="AL3656" s="35">
        <v>43854.041666666664</v>
      </c>
      <c r="AM3656" s="16"/>
    </row>
    <row r="3657" spans="1:39" ht="57.75" hidden="1" x14ac:dyDescent="0.25">
      <c r="A3657" s="25" t="s">
        <v>813</v>
      </c>
      <c r="B3657" s="25" t="s">
        <v>1040</v>
      </c>
      <c r="C3657" s="39">
        <v>374045</v>
      </c>
      <c r="D3657" s="25" t="s">
        <v>3610</v>
      </c>
      <c r="E3657" s="25" t="s">
        <v>53</v>
      </c>
      <c r="F3657" s="25" t="s">
        <v>54</v>
      </c>
      <c r="G3657" s="25" t="s">
        <v>56</v>
      </c>
      <c r="H3657" s="25" t="s">
        <v>56</v>
      </c>
      <c r="I3657" s="25" t="s">
        <v>56</v>
      </c>
      <c r="J3657" s="17"/>
      <c r="K3657" s="25" t="s">
        <v>3579</v>
      </c>
      <c r="L3657" s="25" t="s">
        <v>3577</v>
      </c>
      <c r="M3657" s="25" t="s">
        <v>371</v>
      </c>
      <c r="N3657" s="26">
        <v>229169.66</v>
      </c>
      <c r="O3657" s="26">
        <v>229077.17</v>
      </c>
      <c r="P3657" s="27">
        <v>-92.489999999990687</v>
      </c>
      <c r="Q3657" s="28">
        <v>-4.0358745568671998E-4</v>
      </c>
      <c r="R3657" s="29">
        <v>11366.05</v>
      </c>
      <c r="S3657" s="29">
        <v>35752.22</v>
      </c>
      <c r="T3657" s="30">
        <v>24386.170000000002</v>
      </c>
      <c r="U3657" s="31">
        <v>2.1455272500120977</v>
      </c>
      <c r="V3657" s="26">
        <v>53820.07</v>
      </c>
      <c r="W3657" s="26">
        <v>58835.08</v>
      </c>
      <c r="X3657" s="27">
        <v>5015.010000000002</v>
      </c>
      <c r="Y3657" s="28">
        <v>9.3181038226074445E-2</v>
      </c>
      <c r="Z3657" s="29">
        <v>29015.86</v>
      </c>
      <c r="AA3657" s="29">
        <v>2730</v>
      </c>
      <c r="AB3657" s="30">
        <v>-26285.86</v>
      </c>
      <c r="AC3657" s="32">
        <v>-0.90591352453451324</v>
      </c>
      <c r="AD3657" s="26">
        <v>134967.67999999999</v>
      </c>
      <c r="AE3657" s="26">
        <v>131557.37</v>
      </c>
      <c r="AF3657" s="27">
        <v>-3410.3099999999977</v>
      </c>
      <c r="AG3657" s="33">
        <v>-2.5267604807313854E-2</v>
      </c>
      <c r="AH3657" s="34">
        <v>384.98</v>
      </c>
      <c r="AI3657" s="34">
        <v>322.5</v>
      </c>
      <c r="AJ3657" s="34">
        <v>-62.480000000000018</v>
      </c>
      <c r="AK3657" s="32">
        <v>-0.16229414515039747</v>
      </c>
      <c r="AL3657" s="35">
        <v>43512.041655092595</v>
      </c>
      <c r="AM3657" s="16"/>
    </row>
    <row r="3658" spans="1:39" ht="24.75" hidden="1" x14ac:dyDescent="0.25">
      <c r="A3658" s="25" t="s">
        <v>813</v>
      </c>
      <c r="B3658" s="25" t="s">
        <v>1043</v>
      </c>
      <c r="C3658" s="39">
        <v>374088</v>
      </c>
      <c r="D3658" s="25" t="s">
        <v>3659</v>
      </c>
      <c r="E3658" s="25" t="s">
        <v>53</v>
      </c>
      <c r="F3658" s="25" t="s">
        <v>54</v>
      </c>
      <c r="G3658" s="25" t="s">
        <v>289</v>
      </c>
      <c r="H3658" s="25" t="s">
        <v>56</v>
      </c>
      <c r="I3658" s="25" t="s">
        <v>56</v>
      </c>
      <c r="J3658" s="25" t="s">
        <v>85</v>
      </c>
      <c r="K3658" s="25" t="s">
        <v>65</v>
      </c>
      <c r="L3658" s="25" t="s">
        <v>1045</v>
      </c>
      <c r="M3658" s="25" t="s">
        <v>854</v>
      </c>
      <c r="N3658" s="26">
        <v>169019.74</v>
      </c>
      <c r="O3658" s="26">
        <v>144616.17000000001</v>
      </c>
      <c r="P3658" s="27">
        <v>-24403.569999999978</v>
      </c>
      <c r="Q3658" s="28">
        <v>-0.14438295787225788</v>
      </c>
      <c r="R3658" s="29">
        <v>24002.86</v>
      </c>
      <c r="S3658" s="29">
        <v>36041.449999999997</v>
      </c>
      <c r="T3658" s="30">
        <v>12038.589999999997</v>
      </c>
      <c r="U3658" s="31">
        <v>0.50154814884559573</v>
      </c>
      <c r="V3658" s="26">
        <v>5958.06</v>
      </c>
      <c r="W3658" s="26">
        <v>3003.99</v>
      </c>
      <c r="X3658" s="27">
        <v>-2954.0700000000006</v>
      </c>
      <c r="Y3658" s="28">
        <v>-0.49581071691120943</v>
      </c>
      <c r="Z3658" s="29">
        <v>1788.82</v>
      </c>
      <c r="AA3658" s="29">
        <v>5444.79</v>
      </c>
      <c r="AB3658" s="30">
        <v>3655.9700000000003</v>
      </c>
      <c r="AC3658" s="32">
        <v>2.0437886427924554</v>
      </c>
      <c r="AD3658" s="26">
        <v>137270</v>
      </c>
      <c r="AE3658" s="26">
        <v>99987.89</v>
      </c>
      <c r="AF3658" s="27">
        <v>-37282.11</v>
      </c>
      <c r="AG3658" s="33">
        <v>-0.27159692576673711</v>
      </c>
      <c r="AH3658" s="34">
        <v>248.61</v>
      </c>
      <c r="AI3658" s="34">
        <v>272.5</v>
      </c>
      <c r="AJ3658" s="34">
        <v>23.889999999999986</v>
      </c>
      <c r="AK3658" s="32">
        <v>9.6094284220264614E-2</v>
      </c>
      <c r="AL3658" s="35">
        <v>43979</v>
      </c>
      <c r="AM3658" s="16"/>
    </row>
    <row r="3659" spans="1:39" ht="57.75" hidden="1" x14ac:dyDescent="0.25">
      <c r="A3659" s="25" t="s">
        <v>813</v>
      </c>
      <c r="B3659" s="25" t="s">
        <v>1043</v>
      </c>
      <c r="C3659" s="39">
        <v>375435</v>
      </c>
      <c r="D3659" s="25" t="s">
        <v>3662</v>
      </c>
      <c r="E3659" s="25" t="s">
        <v>53</v>
      </c>
      <c r="F3659" s="25" t="s">
        <v>54</v>
      </c>
      <c r="G3659" s="25" t="s">
        <v>79</v>
      </c>
      <c r="H3659" s="17"/>
      <c r="I3659" s="17"/>
      <c r="J3659" s="25" t="s">
        <v>3587</v>
      </c>
      <c r="K3659" s="25" t="s">
        <v>65</v>
      </c>
      <c r="L3659" s="25" t="s">
        <v>1045</v>
      </c>
      <c r="M3659" s="25" t="s">
        <v>816</v>
      </c>
      <c r="N3659" s="26">
        <v>285536.59999999998</v>
      </c>
      <c r="O3659" s="26">
        <v>284025.19</v>
      </c>
      <c r="P3659" s="27">
        <v>-1511.4099999999744</v>
      </c>
      <c r="Q3659" s="28">
        <v>-5.2932268577827657E-3</v>
      </c>
      <c r="R3659" s="29">
        <v>97618.44</v>
      </c>
      <c r="S3659" s="29">
        <v>127366.08</v>
      </c>
      <c r="T3659" s="30">
        <v>29747.64</v>
      </c>
      <c r="U3659" s="31">
        <v>0.30473381873342781</v>
      </c>
      <c r="V3659" s="26">
        <v>74906.570000000007</v>
      </c>
      <c r="W3659" s="26">
        <v>47900.62</v>
      </c>
      <c r="X3659" s="27">
        <v>-27005.950000000004</v>
      </c>
      <c r="Y3659" s="28">
        <v>-0.36052845564814945</v>
      </c>
      <c r="Z3659" s="29">
        <v>27151.59</v>
      </c>
      <c r="AA3659" s="29">
        <v>64708.36</v>
      </c>
      <c r="AB3659" s="30">
        <v>37556.770000000004</v>
      </c>
      <c r="AC3659" s="32">
        <v>1.3832254390995151</v>
      </c>
      <c r="AD3659" s="26">
        <v>85860</v>
      </c>
      <c r="AE3659" s="26">
        <v>44050.13</v>
      </c>
      <c r="AF3659" s="27">
        <v>-41809.870000000003</v>
      </c>
      <c r="AG3659" s="33">
        <v>-0.48695399487537855</v>
      </c>
      <c r="AH3659" s="34">
        <v>924.77</v>
      </c>
      <c r="AI3659" s="34">
        <v>1480.5</v>
      </c>
      <c r="AJ3659" s="34">
        <v>555.73</v>
      </c>
      <c r="AK3659" s="32">
        <v>0.60093861176292485</v>
      </c>
      <c r="AL3659" s="35">
        <v>43897.041655092595</v>
      </c>
      <c r="AM3659" s="16"/>
    </row>
    <row r="3660" spans="1:39" ht="74.25" hidden="1" x14ac:dyDescent="0.25">
      <c r="A3660" s="25" t="s">
        <v>813</v>
      </c>
      <c r="B3660" s="25" t="s">
        <v>1043</v>
      </c>
      <c r="C3660" s="39">
        <v>376032</v>
      </c>
      <c r="D3660" s="25" t="s">
        <v>3616</v>
      </c>
      <c r="E3660" s="25" t="s">
        <v>53</v>
      </c>
      <c r="F3660" s="25" t="s">
        <v>54</v>
      </c>
      <c r="G3660" s="25" t="s">
        <v>289</v>
      </c>
      <c r="H3660" s="25" t="s">
        <v>56</v>
      </c>
      <c r="I3660" s="25" t="s">
        <v>56</v>
      </c>
      <c r="J3660" s="25" t="s">
        <v>3576</v>
      </c>
      <c r="K3660" s="25" t="s">
        <v>3579</v>
      </c>
      <c r="L3660" s="25" t="s">
        <v>1045</v>
      </c>
      <c r="M3660" s="25" t="s">
        <v>843</v>
      </c>
      <c r="N3660" s="26">
        <v>2735.88</v>
      </c>
      <c r="O3660" s="26">
        <v>0</v>
      </c>
      <c r="P3660" s="27">
        <v>-2735.88</v>
      </c>
      <c r="Q3660" s="28">
        <v>-1</v>
      </c>
      <c r="R3660" s="29">
        <v>2360.75</v>
      </c>
      <c r="S3660" s="29">
        <v>0</v>
      </c>
      <c r="T3660" s="30">
        <v>-2360.75</v>
      </c>
      <c r="U3660" s="31">
        <v>-1</v>
      </c>
      <c r="V3660" s="26">
        <v>29.38</v>
      </c>
      <c r="W3660" s="26">
        <v>0</v>
      </c>
      <c r="X3660" s="27">
        <v>-29.38</v>
      </c>
      <c r="Y3660" s="28">
        <v>-1</v>
      </c>
      <c r="Z3660" s="29">
        <v>80.75</v>
      </c>
      <c r="AA3660" s="29">
        <v>0</v>
      </c>
      <c r="AB3660" s="30">
        <v>-80.75</v>
      </c>
      <c r="AC3660" s="32">
        <v>-1</v>
      </c>
      <c r="AD3660" s="26">
        <v>265</v>
      </c>
      <c r="AE3660" s="26">
        <v>0</v>
      </c>
      <c r="AF3660" s="27">
        <v>-265</v>
      </c>
      <c r="AG3660" s="33">
        <v>-1</v>
      </c>
      <c r="AH3660" s="34">
        <v>28.82</v>
      </c>
      <c r="AI3660" s="34">
        <v>18.5</v>
      </c>
      <c r="AJ3660" s="34">
        <v>-10.32</v>
      </c>
      <c r="AK3660" s="32">
        <v>-0.35808466342817491</v>
      </c>
      <c r="AL3660" s="35">
        <v>44153.041666666664</v>
      </c>
      <c r="AM3660" s="16"/>
    </row>
    <row r="3661" spans="1:39" ht="33" hidden="1" x14ac:dyDescent="0.25">
      <c r="A3661" s="25" t="s">
        <v>813</v>
      </c>
      <c r="B3661" s="25" t="s">
        <v>1040</v>
      </c>
      <c r="C3661" s="39">
        <v>377342</v>
      </c>
      <c r="D3661" s="25" t="s">
        <v>3591</v>
      </c>
      <c r="E3661" s="25" t="s">
        <v>53</v>
      </c>
      <c r="F3661" s="25" t="s">
        <v>54</v>
      </c>
      <c r="G3661" s="25" t="s">
        <v>90</v>
      </c>
      <c r="H3661" s="25" t="s">
        <v>112</v>
      </c>
      <c r="I3661" s="25" t="s">
        <v>83</v>
      </c>
      <c r="J3661" s="25" t="s">
        <v>3573</v>
      </c>
      <c r="K3661" s="25" t="s">
        <v>58</v>
      </c>
      <c r="L3661" s="25" t="s">
        <v>815</v>
      </c>
      <c r="M3661" s="25" t="s">
        <v>816</v>
      </c>
      <c r="N3661" s="26">
        <v>582126.17000000004</v>
      </c>
      <c r="O3661" s="26">
        <v>675714.41</v>
      </c>
      <c r="P3661" s="27">
        <v>93588.239999999991</v>
      </c>
      <c r="Q3661" s="28">
        <v>0.16076968331452954</v>
      </c>
      <c r="R3661" s="29">
        <v>231678.82</v>
      </c>
      <c r="S3661" s="29">
        <v>261244.89</v>
      </c>
      <c r="T3661" s="30">
        <v>29566.070000000007</v>
      </c>
      <c r="U3661" s="31">
        <v>0.12761662891756789</v>
      </c>
      <c r="V3661" s="26">
        <v>216140.56</v>
      </c>
      <c r="W3661" s="26">
        <v>232152.64</v>
      </c>
      <c r="X3661" s="27">
        <v>16012.080000000016</v>
      </c>
      <c r="Y3661" s="28">
        <v>7.4081791959824742E-2</v>
      </c>
      <c r="Z3661" s="29">
        <v>74743.009999999995</v>
      </c>
      <c r="AA3661" s="29">
        <v>101894</v>
      </c>
      <c r="AB3661" s="30">
        <v>27150.990000000005</v>
      </c>
      <c r="AC3661" s="32">
        <v>0.36325791535556312</v>
      </c>
      <c r="AD3661" s="26">
        <v>59563.78</v>
      </c>
      <c r="AE3661" s="26">
        <v>80422.880000000005</v>
      </c>
      <c r="AF3661" s="27">
        <v>20859.100000000006</v>
      </c>
      <c r="AG3661" s="33">
        <v>0.3501977208296721</v>
      </c>
      <c r="AH3661" s="34">
        <v>2499.5100000000002</v>
      </c>
      <c r="AI3661" s="34">
        <v>3622.25</v>
      </c>
      <c r="AJ3661" s="34">
        <v>1122.7399999999998</v>
      </c>
      <c r="AK3661" s="32">
        <v>0.44918404007185397</v>
      </c>
      <c r="AL3661" s="35">
        <v>43591.999988425923</v>
      </c>
      <c r="AM3661" s="16"/>
    </row>
    <row r="3662" spans="1:39" ht="49.5" hidden="1" x14ac:dyDescent="0.25">
      <c r="A3662" s="25" t="s">
        <v>813</v>
      </c>
      <c r="B3662" s="25" t="s">
        <v>1043</v>
      </c>
      <c r="C3662" s="39">
        <v>377764</v>
      </c>
      <c r="D3662" s="25" t="s">
        <v>3600</v>
      </c>
      <c r="E3662" s="25" t="s">
        <v>53</v>
      </c>
      <c r="F3662" s="25" t="s">
        <v>54</v>
      </c>
      <c r="G3662" s="25" t="s">
        <v>289</v>
      </c>
      <c r="H3662" s="25" t="s">
        <v>56</v>
      </c>
      <c r="I3662" s="25" t="s">
        <v>56</v>
      </c>
      <c r="J3662" s="25" t="s">
        <v>830</v>
      </c>
      <c r="K3662" s="25" t="s">
        <v>3579</v>
      </c>
      <c r="L3662" s="25" t="s">
        <v>1045</v>
      </c>
      <c r="M3662" s="25" t="s">
        <v>832</v>
      </c>
      <c r="N3662" s="26">
        <v>167016.42000000001</v>
      </c>
      <c r="O3662" s="26">
        <v>161284.59</v>
      </c>
      <c r="P3662" s="27">
        <v>-5731.8300000000163</v>
      </c>
      <c r="Q3662" s="28">
        <v>-3.4318960974016904E-2</v>
      </c>
      <c r="R3662" s="29">
        <v>48640.74</v>
      </c>
      <c r="S3662" s="29">
        <v>37785.08</v>
      </c>
      <c r="T3662" s="30">
        <v>-10855.659999999996</v>
      </c>
      <c r="U3662" s="31">
        <v>-0.22318040391655219</v>
      </c>
      <c r="V3662" s="26">
        <v>57778.75</v>
      </c>
      <c r="W3662" s="26">
        <v>55396.71</v>
      </c>
      <c r="X3662" s="27">
        <v>-2382.0400000000009</v>
      </c>
      <c r="Y3662" s="28">
        <v>-4.122692166237589E-2</v>
      </c>
      <c r="Z3662" s="29">
        <v>6965.12</v>
      </c>
      <c r="AA3662" s="29">
        <v>4978</v>
      </c>
      <c r="AB3662" s="30">
        <v>-1987.12</v>
      </c>
      <c r="AC3662" s="32">
        <v>-0.28529587429936598</v>
      </c>
      <c r="AD3662" s="26">
        <v>53631.81</v>
      </c>
      <c r="AE3662" s="26">
        <v>63124.800000000003</v>
      </c>
      <c r="AF3662" s="27">
        <v>9492.9900000000052</v>
      </c>
      <c r="AG3662" s="33">
        <v>0.17700297640523424</v>
      </c>
      <c r="AH3662" s="34">
        <v>516.77</v>
      </c>
      <c r="AI3662" s="34">
        <v>413.5</v>
      </c>
      <c r="AJ3662" s="34">
        <v>-103.26999999999998</v>
      </c>
      <c r="AK3662" s="32">
        <v>-0.19983745186446578</v>
      </c>
      <c r="AL3662" s="35">
        <v>44070.041666666664</v>
      </c>
      <c r="AM3662" s="16"/>
    </row>
    <row r="3663" spans="1:39" ht="57.75" hidden="1" x14ac:dyDescent="0.25">
      <c r="A3663" s="25" t="s">
        <v>813</v>
      </c>
      <c r="B3663" s="25" t="s">
        <v>1136</v>
      </c>
      <c r="C3663" s="39">
        <v>378249</v>
      </c>
      <c r="D3663" s="25" t="s">
        <v>5559</v>
      </c>
      <c r="E3663" s="25" t="s">
        <v>62</v>
      </c>
      <c r="F3663" s="25" t="s">
        <v>63</v>
      </c>
      <c r="G3663" s="25" t="s">
        <v>56</v>
      </c>
      <c r="H3663" s="17"/>
      <c r="I3663" s="17"/>
      <c r="J3663" s="25" t="s">
        <v>842</v>
      </c>
      <c r="K3663" s="25" t="s">
        <v>3579</v>
      </c>
      <c r="L3663" s="25" t="s">
        <v>853</v>
      </c>
      <c r="M3663" s="25" t="s">
        <v>832</v>
      </c>
      <c r="N3663" s="26">
        <v>23455.61</v>
      </c>
      <c r="O3663" s="26">
        <v>8005.03</v>
      </c>
      <c r="P3663" s="27">
        <v>-15450.580000000002</v>
      </c>
      <c r="Q3663" s="28">
        <v>-0.65871576138927967</v>
      </c>
      <c r="R3663" s="29">
        <v>11978.23</v>
      </c>
      <c r="S3663" s="29">
        <v>5377.34</v>
      </c>
      <c r="T3663" s="30">
        <v>-6600.8899999999994</v>
      </c>
      <c r="U3663" s="31">
        <v>-0.5510739065788518</v>
      </c>
      <c r="V3663" s="26">
        <v>4020.28</v>
      </c>
      <c r="W3663" s="26">
        <v>460.69</v>
      </c>
      <c r="X3663" s="27">
        <v>-3559.59</v>
      </c>
      <c r="Y3663" s="28">
        <v>-0.88540847901141218</v>
      </c>
      <c r="Z3663" s="29">
        <v>1097.0999999999999</v>
      </c>
      <c r="AA3663" s="29">
        <v>654</v>
      </c>
      <c r="AB3663" s="30">
        <v>-443.09999999999991</v>
      </c>
      <c r="AC3663" s="32">
        <v>-0.40388296417828817</v>
      </c>
      <c r="AD3663" s="26">
        <v>6360</v>
      </c>
      <c r="AE3663" s="26">
        <v>1513</v>
      </c>
      <c r="AF3663" s="27">
        <v>-4847</v>
      </c>
      <c r="AG3663" s="33">
        <v>-0.76210691823899368</v>
      </c>
      <c r="AH3663" s="34">
        <v>131.25</v>
      </c>
      <c r="AI3663" s="34">
        <v>75</v>
      </c>
      <c r="AJ3663" s="34">
        <v>-56.25</v>
      </c>
      <c r="AK3663" s="32">
        <v>-0.42857142857142855</v>
      </c>
      <c r="AL3663" s="35">
        <v>44517.041666666664</v>
      </c>
      <c r="AM3663" s="16"/>
    </row>
    <row r="3664" spans="1:39" ht="24.75" hidden="1" x14ac:dyDescent="0.25">
      <c r="A3664" s="25" t="s">
        <v>813</v>
      </c>
      <c r="B3664" s="25" t="s">
        <v>51</v>
      </c>
      <c r="C3664" s="39">
        <v>379217</v>
      </c>
      <c r="D3664" s="25" t="s">
        <v>3601</v>
      </c>
      <c r="E3664" s="25" t="s">
        <v>53</v>
      </c>
      <c r="F3664" s="25" t="s">
        <v>54</v>
      </c>
      <c r="G3664" s="25" t="s">
        <v>75</v>
      </c>
      <c r="H3664" s="25" t="s">
        <v>74</v>
      </c>
      <c r="I3664" s="25" t="s">
        <v>56</v>
      </c>
      <c r="J3664" s="25" t="s">
        <v>830</v>
      </c>
      <c r="K3664" s="25" t="s">
        <v>3579</v>
      </c>
      <c r="L3664" s="25" t="s">
        <v>851</v>
      </c>
      <c r="M3664" s="25" t="s">
        <v>832</v>
      </c>
      <c r="N3664" s="26">
        <v>146582.95000000001</v>
      </c>
      <c r="O3664" s="26">
        <v>106349.18</v>
      </c>
      <c r="P3664" s="27">
        <v>-40233.770000000019</v>
      </c>
      <c r="Q3664" s="28">
        <v>-0.27447782978852597</v>
      </c>
      <c r="R3664" s="29">
        <v>53666.11</v>
      </c>
      <c r="S3664" s="29">
        <v>29722.89</v>
      </c>
      <c r="T3664" s="30">
        <v>-23943.22</v>
      </c>
      <c r="U3664" s="31">
        <v>-0.44615158430525337</v>
      </c>
      <c r="V3664" s="26">
        <v>54522.74</v>
      </c>
      <c r="W3664" s="26">
        <v>48781.22</v>
      </c>
      <c r="X3664" s="27">
        <v>-5741.5199999999968</v>
      </c>
      <c r="Y3664" s="28">
        <v>-0.10530505253404354</v>
      </c>
      <c r="Z3664" s="29">
        <v>5994.1</v>
      </c>
      <c r="AA3664" s="29">
        <v>5548.34</v>
      </c>
      <c r="AB3664" s="30">
        <v>-445.76000000000022</v>
      </c>
      <c r="AC3664" s="32">
        <v>-7.4366460352680172E-2</v>
      </c>
      <c r="AD3664" s="26">
        <v>32400</v>
      </c>
      <c r="AE3664" s="26">
        <v>22296.73</v>
      </c>
      <c r="AF3664" s="27">
        <v>-10103.27</v>
      </c>
      <c r="AG3664" s="33">
        <v>-0.31182932098765431</v>
      </c>
      <c r="AH3664" s="34">
        <v>400.59</v>
      </c>
      <c r="AI3664" s="34">
        <v>210.5</v>
      </c>
      <c r="AJ3664" s="34">
        <v>-190.08999999999997</v>
      </c>
      <c r="AK3664" s="32">
        <v>-0.47452507551361739</v>
      </c>
      <c r="AL3664" s="35">
        <v>44517.041666666664</v>
      </c>
      <c r="AM3664" s="16"/>
    </row>
    <row r="3665" spans="1:39" ht="33" hidden="1" x14ac:dyDescent="0.25">
      <c r="A3665" s="25" t="s">
        <v>813</v>
      </c>
      <c r="B3665" s="25" t="s">
        <v>1043</v>
      </c>
      <c r="C3665" s="39">
        <v>379989</v>
      </c>
      <c r="D3665" s="25" t="s">
        <v>3652</v>
      </c>
      <c r="E3665" s="25" t="s">
        <v>53</v>
      </c>
      <c r="F3665" s="25" t="s">
        <v>63</v>
      </c>
      <c r="G3665" s="25" t="s">
        <v>56</v>
      </c>
      <c r="H3665" s="17"/>
      <c r="I3665" s="17"/>
      <c r="J3665" s="25" t="s">
        <v>357</v>
      </c>
      <c r="K3665" s="25" t="s">
        <v>65</v>
      </c>
      <c r="L3665" s="25" t="s">
        <v>1045</v>
      </c>
      <c r="M3665" s="25" t="s">
        <v>3587</v>
      </c>
      <c r="N3665" s="26">
        <v>0</v>
      </c>
      <c r="O3665" s="26">
        <v>1617.86</v>
      </c>
      <c r="P3665" s="27">
        <v>1617.86</v>
      </c>
      <c r="Q3665" s="18"/>
      <c r="R3665" s="29">
        <v>0</v>
      </c>
      <c r="S3665" s="29">
        <v>1617.86</v>
      </c>
      <c r="T3665" s="30">
        <v>1617.86</v>
      </c>
      <c r="U3665" s="19"/>
      <c r="V3665" s="26">
        <v>0</v>
      </c>
      <c r="W3665" s="26">
        <v>0</v>
      </c>
      <c r="X3665" s="27">
        <v>0</v>
      </c>
      <c r="Y3665" s="18"/>
      <c r="Z3665" s="29">
        <v>0</v>
      </c>
      <c r="AA3665" s="29">
        <v>0</v>
      </c>
      <c r="AB3665" s="30">
        <v>0</v>
      </c>
      <c r="AC3665" s="19"/>
      <c r="AD3665" s="26">
        <v>0</v>
      </c>
      <c r="AE3665" s="26">
        <v>0</v>
      </c>
      <c r="AF3665" s="27">
        <v>0</v>
      </c>
      <c r="AG3665" s="18"/>
      <c r="AH3665" s="34">
        <v>0</v>
      </c>
      <c r="AI3665" s="34">
        <v>0</v>
      </c>
      <c r="AJ3665" s="34">
        <v>0</v>
      </c>
      <c r="AK3665" s="19"/>
      <c r="AL3665" s="35">
        <v>43601.999988425923</v>
      </c>
      <c r="AM3665" s="16"/>
    </row>
    <row r="3666" spans="1:39" ht="33" hidden="1" x14ac:dyDescent="0.25">
      <c r="A3666" s="25" t="s">
        <v>813</v>
      </c>
      <c r="B3666" s="25" t="s">
        <v>1040</v>
      </c>
      <c r="C3666" s="39">
        <v>379997</v>
      </c>
      <c r="D3666" s="25" t="s">
        <v>3661</v>
      </c>
      <c r="E3666" s="25" t="s">
        <v>53</v>
      </c>
      <c r="F3666" s="25" t="s">
        <v>54</v>
      </c>
      <c r="G3666" s="25" t="s">
        <v>90</v>
      </c>
      <c r="H3666" s="25" t="s">
        <v>83</v>
      </c>
      <c r="I3666" s="25" t="s">
        <v>74</v>
      </c>
      <c r="J3666" s="25" t="s">
        <v>3573</v>
      </c>
      <c r="K3666" s="25" t="s">
        <v>65</v>
      </c>
      <c r="L3666" s="25" t="s">
        <v>815</v>
      </c>
      <c r="M3666" s="25" t="s">
        <v>861</v>
      </c>
      <c r="N3666" s="26">
        <v>198650.1</v>
      </c>
      <c r="O3666" s="26">
        <v>278571.09000000003</v>
      </c>
      <c r="P3666" s="27">
        <v>79920.99000000002</v>
      </c>
      <c r="Q3666" s="28">
        <v>0.40232041161821724</v>
      </c>
      <c r="R3666" s="29">
        <v>57713.72</v>
      </c>
      <c r="S3666" s="29">
        <v>94545.32</v>
      </c>
      <c r="T3666" s="30">
        <v>36831.600000000006</v>
      </c>
      <c r="U3666" s="31">
        <v>0.63817754253234771</v>
      </c>
      <c r="V3666" s="26">
        <v>57273.89</v>
      </c>
      <c r="W3666" s="26">
        <v>71780.03</v>
      </c>
      <c r="X3666" s="27">
        <v>14506.14</v>
      </c>
      <c r="Y3666" s="28">
        <v>0.25327666760543066</v>
      </c>
      <c r="Z3666" s="29">
        <v>15069.01</v>
      </c>
      <c r="AA3666" s="29">
        <v>30380</v>
      </c>
      <c r="AB3666" s="30">
        <v>15310.99</v>
      </c>
      <c r="AC3666" s="32">
        <v>1.0160581219336904</v>
      </c>
      <c r="AD3666" s="26">
        <v>68593.48</v>
      </c>
      <c r="AE3666" s="26">
        <v>81865.740000000005</v>
      </c>
      <c r="AF3666" s="27">
        <v>13272.260000000009</v>
      </c>
      <c r="AG3666" s="33">
        <v>0.19349156800325643</v>
      </c>
      <c r="AH3666" s="34">
        <v>584.46</v>
      </c>
      <c r="AI3666" s="34">
        <v>1301.25</v>
      </c>
      <c r="AJ3666" s="34">
        <v>716.79</v>
      </c>
      <c r="AK3666" s="32">
        <v>1.2264141258597678</v>
      </c>
      <c r="AL3666" s="35">
        <v>43601.999988425923</v>
      </c>
      <c r="AM3666" s="16"/>
    </row>
    <row r="3667" spans="1:39" ht="74.25" hidden="1" x14ac:dyDescent="0.25">
      <c r="A3667" s="25" t="s">
        <v>813</v>
      </c>
      <c r="B3667" s="25" t="s">
        <v>1040</v>
      </c>
      <c r="C3667" s="39">
        <v>380285</v>
      </c>
      <c r="D3667" s="25" t="s">
        <v>3636</v>
      </c>
      <c r="E3667" s="25" t="s">
        <v>53</v>
      </c>
      <c r="F3667" s="25" t="s">
        <v>54</v>
      </c>
      <c r="G3667" s="25" t="s">
        <v>289</v>
      </c>
      <c r="H3667" s="25" t="s">
        <v>56</v>
      </c>
      <c r="I3667" s="25" t="s">
        <v>56</v>
      </c>
      <c r="J3667" s="25" t="s">
        <v>842</v>
      </c>
      <c r="K3667" s="25" t="s">
        <v>58</v>
      </c>
      <c r="L3667" s="25" t="s">
        <v>853</v>
      </c>
      <c r="M3667" s="25" t="s">
        <v>854</v>
      </c>
      <c r="N3667" s="26">
        <v>215714.56</v>
      </c>
      <c r="O3667" s="26">
        <v>214415.83</v>
      </c>
      <c r="P3667" s="27">
        <v>-1298.7300000000105</v>
      </c>
      <c r="Q3667" s="28">
        <v>-6.0205949936805864E-3</v>
      </c>
      <c r="R3667" s="29">
        <v>46653.88</v>
      </c>
      <c r="S3667" s="29">
        <v>47690.559999999998</v>
      </c>
      <c r="T3667" s="30">
        <v>1036.6800000000003</v>
      </c>
      <c r="U3667" s="31">
        <v>2.2220659889381128E-2</v>
      </c>
      <c r="V3667" s="26">
        <v>1522.07</v>
      </c>
      <c r="W3667" s="26">
        <v>8053.47</v>
      </c>
      <c r="X3667" s="27">
        <v>6531.4000000000005</v>
      </c>
      <c r="Y3667" s="28">
        <v>4.2911298429112987</v>
      </c>
      <c r="Z3667" s="29">
        <v>3356.47</v>
      </c>
      <c r="AA3667" s="29">
        <v>4661</v>
      </c>
      <c r="AB3667" s="30">
        <v>1304.5300000000002</v>
      </c>
      <c r="AC3667" s="32">
        <v>0.38866130190348797</v>
      </c>
      <c r="AD3667" s="26">
        <v>164182.14000000001</v>
      </c>
      <c r="AE3667" s="26">
        <v>154010.79999999999</v>
      </c>
      <c r="AF3667" s="27">
        <v>-10171.340000000026</v>
      </c>
      <c r="AG3667" s="33">
        <v>-6.1951561844668518E-2</v>
      </c>
      <c r="AH3667" s="34">
        <v>523.5</v>
      </c>
      <c r="AI3667" s="34">
        <v>436</v>
      </c>
      <c r="AJ3667" s="34">
        <v>-87.5</v>
      </c>
      <c r="AK3667" s="32">
        <v>-0.16714422158548234</v>
      </c>
      <c r="AL3667" s="35">
        <v>43789.041655092595</v>
      </c>
      <c r="AM3667" s="16"/>
    </row>
    <row r="3668" spans="1:39" ht="33" hidden="1" x14ac:dyDescent="0.25">
      <c r="A3668" s="25" t="s">
        <v>813</v>
      </c>
      <c r="B3668" s="25" t="s">
        <v>1043</v>
      </c>
      <c r="C3668" s="39">
        <v>380322</v>
      </c>
      <c r="D3668" s="25" t="s">
        <v>3848</v>
      </c>
      <c r="E3668" s="25" t="s">
        <v>53</v>
      </c>
      <c r="F3668" s="25" t="s">
        <v>54</v>
      </c>
      <c r="G3668" s="25" t="s">
        <v>289</v>
      </c>
      <c r="H3668" s="25" t="s">
        <v>56</v>
      </c>
      <c r="I3668" s="25" t="s">
        <v>56</v>
      </c>
      <c r="J3668" s="25" t="s">
        <v>842</v>
      </c>
      <c r="K3668" s="25" t="s">
        <v>58</v>
      </c>
      <c r="L3668" s="25" t="s">
        <v>1045</v>
      </c>
      <c r="M3668" s="25" t="s">
        <v>854</v>
      </c>
      <c r="N3668" s="26">
        <v>891979.83</v>
      </c>
      <c r="O3668" s="26">
        <v>909458.67</v>
      </c>
      <c r="P3668" s="27">
        <v>17478.840000000084</v>
      </c>
      <c r="Q3668" s="28">
        <v>1.9595555204426636E-2</v>
      </c>
      <c r="R3668" s="29">
        <v>65389.09</v>
      </c>
      <c r="S3668" s="29">
        <v>155913.12</v>
      </c>
      <c r="T3668" s="30">
        <v>90524.03</v>
      </c>
      <c r="U3668" s="31">
        <v>1.3843904235400737</v>
      </c>
      <c r="V3668" s="26">
        <v>5763.74</v>
      </c>
      <c r="W3668" s="26">
        <v>7502.33</v>
      </c>
      <c r="X3668" s="27">
        <v>1738.5900000000001</v>
      </c>
      <c r="Y3668" s="28">
        <v>0.30164268339654465</v>
      </c>
      <c r="Z3668" s="29">
        <v>5323.7</v>
      </c>
      <c r="AA3668" s="29">
        <v>12301.27</v>
      </c>
      <c r="AB3668" s="30">
        <v>6977.5700000000006</v>
      </c>
      <c r="AC3668" s="32">
        <v>1.3106617578000264</v>
      </c>
      <c r="AD3668" s="26">
        <v>815503.3</v>
      </c>
      <c r="AE3668" s="26">
        <v>733741.95</v>
      </c>
      <c r="AF3668" s="27">
        <v>-81761.350000000093</v>
      </c>
      <c r="AG3668" s="33">
        <v>-0.10025876044891552</v>
      </c>
      <c r="AH3668" s="34">
        <v>557.70000000000005</v>
      </c>
      <c r="AI3668" s="34">
        <v>859</v>
      </c>
      <c r="AJ3668" s="34">
        <v>301.29999999999995</v>
      </c>
      <c r="AK3668" s="32">
        <v>0.54025461717769396</v>
      </c>
      <c r="AL3668" s="35">
        <v>43894.041655092595</v>
      </c>
      <c r="AM3668" s="16"/>
    </row>
    <row r="3669" spans="1:39" ht="24.75" hidden="1" x14ac:dyDescent="0.25">
      <c r="A3669" s="25" t="s">
        <v>813</v>
      </c>
      <c r="B3669" s="25" t="s">
        <v>1040</v>
      </c>
      <c r="C3669" s="39">
        <v>380533</v>
      </c>
      <c r="D3669" s="25" t="s">
        <v>3590</v>
      </c>
      <c r="E3669" s="25" t="s">
        <v>53</v>
      </c>
      <c r="F3669" s="25" t="s">
        <v>54</v>
      </c>
      <c r="G3669" s="25" t="s">
        <v>289</v>
      </c>
      <c r="H3669" s="25" t="s">
        <v>56</v>
      </c>
      <c r="I3669" s="25" t="s">
        <v>56</v>
      </c>
      <c r="J3669" s="25" t="s">
        <v>3587</v>
      </c>
      <c r="K3669" s="25" t="s">
        <v>3579</v>
      </c>
      <c r="L3669" s="25" t="s">
        <v>815</v>
      </c>
      <c r="M3669" s="25" t="s">
        <v>263</v>
      </c>
      <c r="N3669" s="26">
        <v>590957.6</v>
      </c>
      <c r="O3669" s="26">
        <v>951929.25</v>
      </c>
      <c r="P3669" s="27">
        <v>360971.65</v>
      </c>
      <c r="Q3669" s="28">
        <v>0.61082495596976849</v>
      </c>
      <c r="R3669" s="29">
        <v>30644.32</v>
      </c>
      <c r="S3669" s="29">
        <v>108157.95</v>
      </c>
      <c r="T3669" s="30">
        <v>77513.63</v>
      </c>
      <c r="U3669" s="31">
        <v>2.529461577218878</v>
      </c>
      <c r="V3669" s="26">
        <v>166747.49</v>
      </c>
      <c r="W3669" s="26">
        <v>231551.37</v>
      </c>
      <c r="X3669" s="27">
        <v>64803.880000000005</v>
      </c>
      <c r="Y3669" s="28">
        <v>0.38863481543260414</v>
      </c>
      <c r="Z3669" s="29">
        <v>10954.79</v>
      </c>
      <c r="AA3669" s="29">
        <v>4099</v>
      </c>
      <c r="AB3669" s="30">
        <v>-6855.7900000000009</v>
      </c>
      <c r="AC3669" s="32">
        <v>-0.62582578032075464</v>
      </c>
      <c r="AD3669" s="26">
        <v>382611</v>
      </c>
      <c r="AE3669" s="26">
        <v>608120.93000000005</v>
      </c>
      <c r="AF3669" s="27">
        <v>225509.93000000005</v>
      </c>
      <c r="AG3669" s="33">
        <v>0.58939740362927373</v>
      </c>
      <c r="AH3669" s="34">
        <v>593.01</v>
      </c>
      <c r="AI3669" s="34">
        <v>753</v>
      </c>
      <c r="AJ3669" s="34">
        <v>159.99</v>
      </c>
      <c r="AK3669" s="32">
        <v>0.26979308949258868</v>
      </c>
      <c r="AL3669" s="35">
        <v>43783.041655092595</v>
      </c>
      <c r="AM3669" s="16"/>
    </row>
    <row r="3670" spans="1:39" ht="33" hidden="1" x14ac:dyDescent="0.25">
      <c r="A3670" s="25" t="s">
        <v>813</v>
      </c>
      <c r="B3670" s="25" t="s">
        <v>1040</v>
      </c>
      <c r="C3670" s="39">
        <v>380955</v>
      </c>
      <c r="D3670" s="25" t="s">
        <v>3648</v>
      </c>
      <c r="E3670" s="25" t="s">
        <v>53</v>
      </c>
      <c r="F3670" s="25" t="s">
        <v>54</v>
      </c>
      <c r="G3670" s="25" t="s">
        <v>289</v>
      </c>
      <c r="H3670" s="25" t="s">
        <v>990</v>
      </c>
      <c r="I3670" s="25" t="s">
        <v>56</v>
      </c>
      <c r="J3670" s="25" t="s">
        <v>3587</v>
      </c>
      <c r="K3670" s="25" t="s">
        <v>65</v>
      </c>
      <c r="L3670" s="25" t="s">
        <v>815</v>
      </c>
      <c r="M3670" s="25" t="s">
        <v>3568</v>
      </c>
      <c r="N3670" s="26">
        <v>0</v>
      </c>
      <c r="O3670" s="26">
        <v>31912.68</v>
      </c>
      <c r="P3670" s="27">
        <v>31912.68</v>
      </c>
      <c r="Q3670" s="18"/>
      <c r="R3670" s="29">
        <v>0</v>
      </c>
      <c r="S3670" s="29">
        <v>20467.509999999998</v>
      </c>
      <c r="T3670" s="30">
        <v>20467.509999999998</v>
      </c>
      <c r="U3670" s="19"/>
      <c r="V3670" s="26">
        <v>0</v>
      </c>
      <c r="W3670" s="26">
        <v>6455.49</v>
      </c>
      <c r="X3670" s="27">
        <v>6455.49</v>
      </c>
      <c r="Y3670" s="18"/>
      <c r="Z3670" s="29">
        <v>0</v>
      </c>
      <c r="AA3670" s="29">
        <v>3526</v>
      </c>
      <c r="AB3670" s="30">
        <v>3526</v>
      </c>
      <c r="AC3670" s="19"/>
      <c r="AD3670" s="26">
        <v>0</v>
      </c>
      <c r="AE3670" s="26">
        <v>1463.68</v>
      </c>
      <c r="AF3670" s="27">
        <v>1463.68</v>
      </c>
      <c r="AG3670" s="18"/>
      <c r="AH3670" s="34">
        <v>0</v>
      </c>
      <c r="AI3670" s="34">
        <v>0</v>
      </c>
      <c r="AJ3670" s="34">
        <v>0</v>
      </c>
      <c r="AK3670" s="19"/>
      <c r="AL3670" s="35">
        <v>43642.041655092595</v>
      </c>
      <c r="AM3670" s="16"/>
    </row>
    <row r="3671" spans="1:39" ht="24.75" hidden="1" x14ac:dyDescent="0.25">
      <c r="A3671" s="25" t="s">
        <v>813</v>
      </c>
      <c r="B3671" s="25" t="s">
        <v>1136</v>
      </c>
      <c r="C3671" s="39">
        <v>381561</v>
      </c>
      <c r="D3671" s="25" t="s">
        <v>3658</v>
      </c>
      <c r="E3671" s="25" t="s">
        <v>53</v>
      </c>
      <c r="F3671" s="25" t="s">
        <v>63</v>
      </c>
      <c r="G3671" s="25" t="s">
        <v>56</v>
      </c>
      <c r="H3671" s="17"/>
      <c r="I3671" s="17"/>
      <c r="J3671" s="25" t="s">
        <v>3564</v>
      </c>
      <c r="K3671" s="25" t="s">
        <v>65</v>
      </c>
      <c r="L3671" s="25" t="s">
        <v>897</v>
      </c>
      <c r="M3671" s="25" t="s">
        <v>419</v>
      </c>
      <c r="N3671" s="26">
        <v>0</v>
      </c>
      <c r="O3671" s="26">
        <v>0</v>
      </c>
      <c r="P3671" s="27">
        <v>0</v>
      </c>
      <c r="Q3671" s="18"/>
      <c r="R3671" s="29">
        <v>0</v>
      </c>
      <c r="S3671" s="29">
        <v>0</v>
      </c>
      <c r="T3671" s="30">
        <v>0</v>
      </c>
      <c r="U3671" s="19"/>
      <c r="V3671" s="26">
        <v>0</v>
      </c>
      <c r="W3671" s="26">
        <v>0</v>
      </c>
      <c r="X3671" s="27">
        <v>0</v>
      </c>
      <c r="Y3671" s="18"/>
      <c r="Z3671" s="29">
        <v>0</v>
      </c>
      <c r="AA3671" s="29">
        <v>0</v>
      </c>
      <c r="AB3671" s="30">
        <v>0</v>
      </c>
      <c r="AC3671" s="19"/>
      <c r="AD3671" s="26">
        <v>0</v>
      </c>
      <c r="AE3671" s="26">
        <v>0</v>
      </c>
      <c r="AF3671" s="27">
        <v>0</v>
      </c>
      <c r="AG3671" s="18"/>
      <c r="AH3671" s="34">
        <v>0</v>
      </c>
      <c r="AI3671" s="34">
        <v>0</v>
      </c>
      <c r="AJ3671" s="34">
        <v>0</v>
      </c>
      <c r="AK3671" s="19"/>
      <c r="AL3671" s="35">
        <v>43770.041655092595</v>
      </c>
      <c r="AM3671" s="16"/>
    </row>
    <row r="3672" spans="1:39" ht="24.75" hidden="1" x14ac:dyDescent="0.25">
      <c r="A3672" s="25" t="s">
        <v>813</v>
      </c>
      <c r="B3672" s="25" t="s">
        <v>1043</v>
      </c>
      <c r="C3672" s="39">
        <v>382619</v>
      </c>
      <c r="D3672" s="25" t="s">
        <v>3592</v>
      </c>
      <c r="E3672" s="25" t="s">
        <v>53</v>
      </c>
      <c r="F3672" s="25" t="s">
        <v>63</v>
      </c>
      <c r="G3672" s="25" t="s">
        <v>56</v>
      </c>
      <c r="H3672" s="17"/>
      <c r="I3672" s="17"/>
      <c r="J3672" s="25" t="s">
        <v>1269</v>
      </c>
      <c r="K3672" s="25" t="s">
        <v>3579</v>
      </c>
      <c r="L3672" s="25" t="s">
        <v>1045</v>
      </c>
      <c r="M3672" s="25" t="s">
        <v>861</v>
      </c>
      <c r="N3672" s="26">
        <v>0</v>
      </c>
      <c r="O3672" s="26">
        <v>0</v>
      </c>
      <c r="P3672" s="27">
        <v>0</v>
      </c>
      <c r="Q3672" s="18"/>
      <c r="R3672" s="29">
        <v>0</v>
      </c>
      <c r="S3672" s="29">
        <v>0</v>
      </c>
      <c r="T3672" s="30">
        <v>0</v>
      </c>
      <c r="U3672" s="19"/>
      <c r="V3672" s="26">
        <v>0</v>
      </c>
      <c r="W3672" s="26">
        <v>0</v>
      </c>
      <c r="X3672" s="27">
        <v>0</v>
      </c>
      <c r="Y3672" s="18"/>
      <c r="Z3672" s="29">
        <v>0</v>
      </c>
      <c r="AA3672" s="29">
        <v>0</v>
      </c>
      <c r="AB3672" s="30">
        <v>0</v>
      </c>
      <c r="AC3672" s="19"/>
      <c r="AD3672" s="26">
        <v>0</v>
      </c>
      <c r="AE3672" s="26">
        <v>0</v>
      </c>
      <c r="AF3672" s="27">
        <v>0</v>
      </c>
      <c r="AG3672" s="18"/>
      <c r="AH3672" s="34">
        <v>0</v>
      </c>
      <c r="AI3672" s="34">
        <v>0</v>
      </c>
      <c r="AJ3672" s="34">
        <v>0</v>
      </c>
      <c r="AK3672" s="19"/>
      <c r="AL3672" s="35">
        <v>43770.041655092595</v>
      </c>
      <c r="AM3672" s="16"/>
    </row>
    <row r="3673" spans="1:39" ht="49.5" hidden="1" x14ac:dyDescent="0.25">
      <c r="A3673" s="25" t="s">
        <v>813</v>
      </c>
      <c r="B3673" s="25" t="s">
        <v>1040</v>
      </c>
      <c r="C3673" s="39">
        <v>382707</v>
      </c>
      <c r="D3673" s="25" t="s">
        <v>3588</v>
      </c>
      <c r="E3673" s="25" t="s">
        <v>53</v>
      </c>
      <c r="F3673" s="25" t="s">
        <v>54</v>
      </c>
      <c r="G3673" s="25" t="s">
        <v>289</v>
      </c>
      <c r="H3673" s="25" t="s">
        <v>56</v>
      </c>
      <c r="I3673" s="25" t="s">
        <v>56</v>
      </c>
      <c r="J3673" s="25" t="s">
        <v>830</v>
      </c>
      <c r="K3673" s="25" t="s">
        <v>3579</v>
      </c>
      <c r="L3673" s="25" t="s">
        <v>3577</v>
      </c>
      <c r="M3673" s="25" t="s">
        <v>371</v>
      </c>
      <c r="N3673" s="26">
        <v>305517.96000000002</v>
      </c>
      <c r="O3673" s="26">
        <v>84113.9</v>
      </c>
      <c r="P3673" s="27">
        <v>-221404.06000000003</v>
      </c>
      <c r="Q3673" s="28">
        <v>-0.72468427060720098</v>
      </c>
      <c r="R3673" s="29">
        <v>20706.57</v>
      </c>
      <c r="S3673" s="29">
        <v>48530.15</v>
      </c>
      <c r="T3673" s="30">
        <v>27823.58</v>
      </c>
      <c r="U3673" s="31">
        <v>1.343707818339783</v>
      </c>
      <c r="V3673" s="26">
        <v>117722.56</v>
      </c>
      <c r="W3673" s="26">
        <v>19816.849999999999</v>
      </c>
      <c r="X3673" s="27">
        <v>-97905.709999999992</v>
      </c>
      <c r="Y3673" s="28">
        <v>-0.83166480579423341</v>
      </c>
      <c r="Z3673" s="29">
        <v>46605.38</v>
      </c>
      <c r="AA3673" s="29">
        <v>6644</v>
      </c>
      <c r="AB3673" s="30">
        <v>-39961.379999999997</v>
      </c>
      <c r="AC3673" s="32">
        <v>-0.85744135119164355</v>
      </c>
      <c r="AD3673" s="26">
        <v>114296.47</v>
      </c>
      <c r="AE3673" s="26">
        <v>8716.25</v>
      </c>
      <c r="AF3673" s="27">
        <v>-105580.22</v>
      </c>
      <c r="AG3673" s="33">
        <v>-0.92373998952023628</v>
      </c>
      <c r="AH3673" s="34">
        <v>397.47</v>
      </c>
      <c r="AI3673" s="34">
        <v>600.75</v>
      </c>
      <c r="AJ3673" s="34">
        <v>203.27999999999997</v>
      </c>
      <c r="AK3673" s="32">
        <v>0.51143482526983153</v>
      </c>
      <c r="AL3673" s="35">
        <v>43770.041655092595</v>
      </c>
      <c r="AM3673" s="16"/>
    </row>
    <row r="3674" spans="1:39" ht="41.25" hidden="1" x14ac:dyDescent="0.25">
      <c r="A3674" s="25" t="s">
        <v>813</v>
      </c>
      <c r="B3674" s="25" t="s">
        <v>1040</v>
      </c>
      <c r="C3674" s="39">
        <v>382854</v>
      </c>
      <c r="D3674" s="25" t="s">
        <v>3611</v>
      </c>
      <c r="E3674" s="25" t="s">
        <v>53</v>
      </c>
      <c r="F3674" s="25" t="s">
        <v>54</v>
      </c>
      <c r="G3674" s="25" t="s">
        <v>90</v>
      </c>
      <c r="H3674" s="25" t="s">
        <v>386</v>
      </c>
      <c r="I3674" s="25" t="s">
        <v>56</v>
      </c>
      <c r="J3674" s="17"/>
      <c r="K3674" s="25" t="s">
        <v>3579</v>
      </c>
      <c r="L3674" s="25" t="s">
        <v>851</v>
      </c>
      <c r="M3674" s="25" t="s">
        <v>371</v>
      </c>
      <c r="N3674" s="26">
        <v>121203.39</v>
      </c>
      <c r="O3674" s="26">
        <v>84824.1</v>
      </c>
      <c r="P3674" s="27">
        <v>-36379.289999999994</v>
      </c>
      <c r="Q3674" s="28">
        <v>-0.30015076310984368</v>
      </c>
      <c r="R3674" s="29">
        <v>49819.08</v>
      </c>
      <c r="S3674" s="29">
        <v>26736.33</v>
      </c>
      <c r="T3674" s="30">
        <v>-23082.75</v>
      </c>
      <c r="U3674" s="31">
        <v>-0.46333151876750833</v>
      </c>
      <c r="V3674" s="26">
        <v>48044.41</v>
      </c>
      <c r="W3674" s="26">
        <v>42297.52</v>
      </c>
      <c r="X3674" s="27">
        <v>-5746.8900000000067</v>
      </c>
      <c r="Y3674" s="28">
        <v>-0.11961620509024892</v>
      </c>
      <c r="Z3674" s="29">
        <v>9767.66</v>
      </c>
      <c r="AA3674" s="29">
        <v>4328</v>
      </c>
      <c r="AB3674" s="30">
        <v>-5439.66</v>
      </c>
      <c r="AC3674" s="32">
        <v>-0.55690513388058138</v>
      </c>
      <c r="AD3674" s="26">
        <v>13572.24</v>
      </c>
      <c r="AE3674" s="26">
        <v>11462.25</v>
      </c>
      <c r="AF3674" s="27">
        <v>-2109.9899999999998</v>
      </c>
      <c r="AG3674" s="33">
        <v>-0.15546365227847428</v>
      </c>
      <c r="AH3674" s="34">
        <v>445.5</v>
      </c>
      <c r="AI3674" s="34">
        <v>312.25</v>
      </c>
      <c r="AJ3674" s="34">
        <v>-133.25</v>
      </c>
      <c r="AK3674" s="32">
        <v>-0.2991021324354658</v>
      </c>
      <c r="AL3674" s="35">
        <v>43540.041655092595</v>
      </c>
      <c r="AM3674" s="16"/>
    </row>
    <row r="3675" spans="1:39" ht="41.25" hidden="1" x14ac:dyDescent="0.25">
      <c r="A3675" s="25" t="s">
        <v>813</v>
      </c>
      <c r="B3675" s="25" t="s">
        <v>1040</v>
      </c>
      <c r="C3675" s="39">
        <v>383478</v>
      </c>
      <c r="D3675" s="25" t="s">
        <v>3612</v>
      </c>
      <c r="E3675" s="25" t="s">
        <v>53</v>
      </c>
      <c r="F3675" s="25" t="s">
        <v>54</v>
      </c>
      <c r="G3675" s="25" t="s">
        <v>289</v>
      </c>
      <c r="H3675" s="17"/>
      <c r="I3675" s="17"/>
      <c r="J3675" s="25" t="s">
        <v>884</v>
      </c>
      <c r="K3675" s="25" t="s">
        <v>3579</v>
      </c>
      <c r="L3675" s="25" t="s">
        <v>1419</v>
      </c>
      <c r="M3675" s="25" t="s">
        <v>371</v>
      </c>
      <c r="N3675" s="26">
        <v>84464.49</v>
      </c>
      <c r="O3675" s="26">
        <v>71929.41</v>
      </c>
      <c r="P3675" s="27">
        <v>-12535.080000000002</v>
      </c>
      <c r="Q3675" s="28">
        <v>-0.14840650787094081</v>
      </c>
      <c r="R3675" s="29">
        <v>33346.61</v>
      </c>
      <c r="S3675" s="29">
        <v>30439.98</v>
      </c>
      <c r="T3675" s="30">
        <v>-2906.630000000001</v>
      </c>
      <c r="U3675" s="31">
        <v>-8.7164182506107843E-2</v>
      </c>
      <c r="V3675" s="26">
        <v>21784.69</v>
      </c>
      <c r="W3675" s="26">
        <v>10147.040000000001</v>
      </c>
      <c r="X3675" s="27">
        <v>-11637.649999999998</v>
      </c>
      <c r="Y3675" s="28">
        <v>-0.5342123298518362</v>
      </c>
      <c r="Z3675" s="29">
        <v>6852.07</v>
      </c>
      <c r="AA3675" s="29">
        <v>7556.5</v>
      </c>
      <c r="AB3675" s="30">
        <v>704.43000000000029</v>
      </c>
      <c r="AC3675" s="32">
        <v>0.10280542960010629</v>
      </c>
      <c r="AD3675" s="26">
        <v>22481.119999999999</v>
      </c>
      <c r="AE3675" s="26">
        <v>23785.89</v>
      </c>
      <c r="AF3675" s="27">
        <v>1304.7700000000004</v>
      </c>
      <c r="AG3675" s="33">
        <v>5.8038478509967496E-2</v>
      </c>
      <c r="AH3675" s="34">
        <v>484.76</v>
      </c>
      <c r="AI3675" s="34">
        <v>383.5</v>
      </c>
      <c r="AJ3675" s="34">
        <v>-101.25999999999999</v>
      </c>
      <c r="AK3675" s="32">
        <v>-0.20888687185411337</v>
      </c>
      <c r="AL3675" s="35">
        <v>43725.041655092595</v>
      </c>
      <c r="AM3675" s="16"/>
    </row>
    <row r="3676" spans="1:39" ht="41.25" hidden="1" x14ac:dyDescent="0.25">
      <c r="A3676" s="25" t="s">
        <v>813</v>
      </c>
      <c r="B3676" s="25" t="s">
        <v>1040</v>
      </c>
      <c r="C3676" s="39">
        <v>383881</v>
      </c>
      <c r="D3676" s="25" t="s">
        <v>3613</v>
      </c>
      <c r="E3676" s="25" t="s">
        <v>53</v>
      </c>
      <c r="F3676" s="25" t="s">
        <v>54</v>
      </c>
      <c r="G3676" s="25" t="s">
        <v>289</v>
      </c>
      <c r="H3676" s="25" t="s">
        <v>56</v>
      </c>
      <c r="I3676" s="25" t="s">
        <v>56</v>
      </c>
      <c r="J3676" s="25" t="s">
        <v>3587</v>
      </c>
      <c r="K3676" s="25" t="s">
        <v>3579</v>
      </c>
      <c r="L3676" s="25" t="s">
        <v>853</v>
      </c>
      <c r="M3676" s="25" t="s">
        <v>854</v>
      </c>
      <c r="N3676" s="26">
        <v>836311.17</v>
      </c>
      <c r="O3676" s="26">
        <v>894302.35</v>
      </c>
      <c r="P3676" s="27">
        <v>57991.179999999935</v>
      </c>
      <c r="Q3676" s="28">
        <v>6.9341630340773674E-2</v>
      </c>
      <c r="R3676" s="29">
        <v>171968.49</v>
      </c>
      <c r="S3676" s="29">
        <v>238072.15</v>
      </c>
      <c r="T3676" s="30">
        <v>66103.66</v>
      </c>
      <c r="U3676" s="31">
        <v>0.38439402474255607</v>
      </c>
      <c r="V3676" s="26">
        <v>11865.78</v>
      </c>
      <c r="W3676" s="26">
        <v>10844.81</v>
      </c>
      <c r="X3676" s="27">
        <v>-1020.9700000000012</v>
      </c>
      <c r="Y3676" s="28">
        <v>-8.6043226825375255E-2</v>
      </c>
      <c r="Z3676" s="29">
        <v>9961.02</v>
      </c>
      <c r="AA3676" s="29">
        <v>34808</v>
      </c>
      <c r="AB3676" s="30">
        <v>24846.98</v>
      </c>
      <c r="AC3676" s="32">
        <v>2.4944212540482802</v>
      </c>
      <c r="AD3676" s="26">
        <v>638515.88</v>
      </c>
      <c r="AE3676" s="26">
        <v>610577.39</v>
      </c>
      <c r="AF3676" s="27">
        <v>-27938.489999999991</v>
      </c>
      <c r="AG3676" s="33">
        <v>-4.3755356562157843E-2</v>
      </c>
      <c r="AH3676" s="34">
        <v>1990.5099990000001</v>
      </c>
      <c r="AI3676" s="34">
        <v>2333.25</v>
      </c>
      <c r="AJ3676" s="34">
        <v>342.74000099999989</v>
      </c>
      <c r="AK3676" s="32">
        <v>0.17218702803411534</v>
      </c>
      <c r="AL3676" s="35">
        <v>43663.041655092595</v>
      </c>
      <c r="AM3676" s="16"/>
    </row>
    <row r="3677" spans="1:39" ht="33" hidden="1" x14ac:dyDescent="0.25">
      <c r="A3677" s="25" t="s">
        <v>813</v>
      </c>
      <c r="B3677" s="25" t="s">
        <v>1040</v>
      </c>
      <c r="C3677" s="39">
        <v>384905</v>
      </c>
      <c r="D3677" s="25" t="s">
        <v>3575</v>
      </c>
      <c r="E3677" s="25" t="s">
        <v>53</v>
      </c>
      <c r="F3677" s="25" t="s">
        <v>54</v>
      </c>
      <c r="G3677" s="25" t="s">
        <v>990</v>
      </c>
      <c r="H3677" s="25" t="s">
        <v>56</v>
      </c>
      <c r="I3677" s="25" t="s">
        <v>56</v>
      </c>
      <c r="J3677" s="25" t="s">
        <v>3576</v>
      </c>
      <c r="K3677" s="25" t="s">
        <v>65</v>
      </c>
      <c r="L3677" s="25" t="s">
        <v>3577</v>
      </c>
      <c r="M3677" s="25" t="s">
        <v>854</v>
      </c>
      <c r="N3677" s="26">
        <v>0</v>
      </c>
      <c r="O3677" s="26">
        <v>183969</v>
      </c>
      <c r="P3677" s="27">
        <v>183969</v>
      </c>
      <c r="Q3677" s="18"/>
      <c r="R3677" s="29">
        <v>0</v>
      </c>
      <c r="S3677" s="29">
        <v>47308.01</v>
      </c>
      <c r="T3677" s="30">
        <v>47308.01</v>
      </c>
      <c r="U3677" s="19"/>
      <c r="V3677" s="26">
        <v>0</v>
      </c>
      <c r="W3677" s="26">
        <v>124224.89</v>
      </c>
      <c r="X3677" s="27">
        <v>124224.89</v>
      </c>
      <c r="Y3677" s="18"/>
      <c r="Z3677" s="29">
        <v>0</v>
      </c>
      <c r="AA3677" s="29">
        <v>9688</v>
      </c>
      <c r="AB3677" s="30">
        <v>9688</v>
      </c>
      <c r="AC3677" s="19"/>
      <c r="AD3677" s="26">
        <v>0</v>
      </c>
      <c r="AE3677" s="26">
        <v>2665</v>
      </c>
      <c r="AF3677" s="27">
        <v>2665</v>
      </c>
      <c r="AG3677" s="18"/>
      <c r="AH3677" s="34">
        <v>0</v>
      </c>
      <c r="AI3677" s="34">
        <v>3</v>
      </c>
      <c r="AJ3677" s="34">
        <v>3</v>
      </c>
      <c r="AK3677" s="19"/>
      <c r="AL3677" s="35">
        <v>43754.041666666664</v>
      </c>
      <c r="AM3677" s="16"/>
    </row>
    <row r="3678" spans="1:39" ht="49.5" hidden="1" x14ac:dyDescent="0.25">
      <c r="A3678" s="25" t="s">
        <v>813</v>
      </c>
      <c r="B3678" s="25" t="s">
        <v>1136</v>
      </c>
      <c r="C3678" s="39">
        <v>386151</v>
      </c>
      <c r="D3678" s="25" t="s">
        <v>5086</v>
      </c>
      <c r="E3678" s="25" t="s">
        <v>53</v>
      </c>
      <c r="F3678" s="25" t="s">
        <v>54</v>
      </c>
      <c r="G3678" s="25" t="s">
        <v>79</v>
      </c>
      <c r="H3678" s="17"/>
      <c r="I3678" s="17"/>
      <c r="J3678" s="25" t="s">
        <v>3564</v>
      </c>
      <c r="K3678" s="25" t="s">
        <v>65</v>
      </c>
      <c r="L3678" s="25" t="s">
        <v>897</v>
      </c>
      <c r="M3678" s="25" t="s">
        <v>263</v>
      </c>
      <c r="N3678" s="26">
        <v>88498.07</v>
      </c>
      <c r="O3678" s="26">
        <v>83213.17</v>
      </c>
      <c r="P3678" s="27">
        <v>-5284.9000000000087</v>
      </c>
      <c r="Q3678" s="28">
        <v>-5.9717686498700011E-2</v>
      </c>
      <c r="R3678" s="29">
        <v>59096.26</v>
      </c>
      <c r="S3678" s="29">
        <v>69777.83</v>
      </c>
      <c r="T3678" s="30">
        <v>10681.57</v>
      </c>
      <c r="U3678" s="31">
        <v>0.18074866328258335</v>
      </c>
      <c r="V3678" s="26">
        <v>21972.6</v>
      </c>
      <c r="W3678" s="26">
        <v>6678.74</v>
      </c>
      <c r="X3678" s="27">
        <v>-15293.859999999999</v>
      </c>
      <c r="Y3678" s="28">
        <v>-0.69604234364617745</v>
      </c>
      <c r="Z3678" s="29">
        <v>7429.21</v>
      </c>
      <c r="AA3678" s="29">
        <v>6575</v>
      </c>
      <c r="AB3678" s="30">
        <v>-854.21</v>
      </c>
      <c r="AC3678" s="32">
        <v>-0.11497992384116212</v>
      </c>
      <c r="AD3678" s="26">
        <v>0</v>
      </c>
      <c r="AE3678" s="26">
        <v>181.6</v>
      </c>
      <c r="AF3678" s="27">
        <v>181.6</v>
      </c>
      <c r="AG3678" s="18"/>
      <c r="AH3678" s="34">
        <v>550.70000000000005</v>
      </c>
      <c r="AI3678" s="34">
        <v>252.5</v>
      </c>
      <c r="AJ3678" s="34">
        <v>-298.20000000000005</v>
      </c>
      <c r="AK3678" s="32">
        <v>-0.54149264572362454</v>
      </c>
      <c r="AL3678" s="35">
        <v>44778.041666666664</v>
      </c>
      <c r="AM3678" s="16"/>
    </row>
    <row r="3679" spans="1:39" ht="41.25" hidden="1" x14ac:dyDescent="0.25">
      <c r="A3679" s="25" t="s">
        <v>813</v>
      </c>
      <c r="B3679" s="25" t="s">
        <v>1040</v>
      </c>
      <c r="C3679" s="39">
        <v>387081</v>
      </c>
      <c r="D3679" s="25" t="s">
        <v>3780</v>
      </c>
      <c r="E3679" s="25" t="s">
        <v>53</v>
      </c>
      <c r="F3679" s="25" t="s">
        <v>54</v>
      </c>
      <c r="G3679" s="25" t="s">
        <v>289</v>
      </c>
      <c r="H3679" s="25" t="s">
        <v>56</v>
      </c>
      <c r="I3679" s="25" t="s">
        <v>56</v>
      </c>
      <c r="J3679" s="25" t="s">
        <v>830</v>
      </c>
      <c r="K3679" s="25" t="s">
        <v>65</v>
      </c>
      <c r="L3679" s="25" t="s">
        <v>3577</v>
      </c>
      <c r="M3679" s="25" t="s">
        <v>854</v>
      </c>
      <c r="N3679" s="26">
        <v>0</v>
      </c>
      <c r="O3679" s="26">
        <v>107450.55</v>
      </c>
      <c r="P3679" s="27">
        <v>107450.55</v>
      </c>
      <c r="Q3679" s="18"/>
      <c r="R3679" s="29">
        <v>0</v>
      </c>
      <c r="S3679" s="29">
        <v>2668.57</v>
      </c>
      <c r="T3679" s="30">
        <v>2668.57</v>
      </c>
      <c r="U3679" s="19"/>
      <c r="V3679" s="26">
        <v>0</v>
      </c>
      <c r="W3679" s="26">
        <v>104781.98</v>
      </c>
      <c r="X3679" s="27">
        <v>104781.98</v>
      </c>
      <c r="Y3679" s="18"/>
      <c r="Z3679" s="29">
        <v>0</v>
      </c>
      <c r="AA3679" s="29">
        <v>0</v>
      </c>
      <c r="AB3679" s="30">
        <v>0</v>
      </c>
      <c r="AC3679" s="19"/>
      <c r="AD3679" s="26">
        <v>0</v>
      </c>
      <c r="AE3679" s="26">
        <v>0</v>
      </c>
      <c r="AF3679" s="27">
        <v>0</v>
      </c>
      <c r="AG3679" s="18"/>
      <c r="AH3679" s="34">
        <v>0</v>
      </c>
      <c r="AI3679" s="34">
        <v>0</v>
      </c>
      <c r="AJ3679" s="34">
        <v>0</v>
      </c>
      <c r="AK3679" s="19"/>
      <c r="AL3679" s="35">
        <v>43818.041666666664</v>
      </c>
      <c r="AM3679" s="16"/>
    </row>
    <row r="3680" spans="1:39" ht="33" hidden="1" x14ac:dyDescent="0.25">
      <c r="A3680" s="25" t="s">
        <v>813</v>
      </c>
      <c r="B3680" s="25" t="s">
        <v>1043</v>
      </c>
      <c r="C3680" s="39">
        <v>387516</v>
      </c>
      <c r="D3680" s="25" t="s">
        <v>3633</v>
      </c>
      <c r="E3680" s="25" t="s">
        <v>53</v>
      </c>
      <c r="F3680" s="25" t="s">
        <v>54</v>
      </c>
      <c r="G3680" s="25" t="s">
        <v>289</v>
      </c>
      <c r="H3680" s="25" t="s">
        <v>56</v>
      </c>
      <c r="I3680" s="25" t="s">
        <v>56</v>
      </c>
      <c r="J3680" s="25" t="s">
        <v>1269</v>
      </c>
      <c r="K3680" s="25" t="s">
        <v>3579</v>
      </c>
      <c r="L3680" s="25" t="s">
        <v>1045</v>
      </c>
      <c r="M3680" s="25" t="s">
        <v>263</v>
      </c>
      <c r="N3680" s="26">
        <v>1005093.26</v>
      </c>
      <c r="O3680" s="26">
        <v>1108824.6499999999</v>
      </c>
      <c r="P3680" s="27">
        <v>103731.3899999999</v>
      </c>
      <c r="Q3680" s="28">
        <v>0.10320573635127142</v>
      </c>
      <c r="R3680" s="29">
        <v>45425.7</v>
      </c>
      <c r="S3680" s="29">
        <v>97069.47</v>
      </c>
      <c r="T3680" s="30">
        <v>51643.770000000004</v>
      </c>
      <c r="U3680" s="31">
        <v>1.1368844068445838</v>
      </c>
      <c r="V3680" s="26">
        <v>101916.07</v>
      </c>
      <c r="W3680" s="26">
        <v>134619.91</v>
      </c>
      <c r="X3680" s="27">
        <v>32703.839999999997</v>
      </c>
      <c r="Y3680" s="28">
        <v>0.32088992442506853</v>
      </c>
      <c r="Z3680" s="29">
        <v>76.2</v>
      </c>
      <c r="AA3680" s="29">
        <v>0</v>
      </c>
      <c r="AB3680" s="30">
        <v>-76.2</v>
      </c>
      <c r="AC3680" s="32">
        <v>-1</v>
      </c>
      <c r="AD3680" s="26">
        <v>772243.2</v>
      </c>
      <c r="AE3680" s="26">
        <v>877135.27</v>
      </c>
      <c r="AF3680" s="27">
        <v>104892.07000000007</v>
      </c>
      <c r="AG3680" s="33">
        <v>0.13582776772912999</v>
      </c>
      <c r="AH3680" s="34">
        <v>110.05000000000001</v>
      </c>
      <c r="AI3680" s="34">
        <v>40.5</v>
      </c>
      <c r="AJ3680" s="34">
        <v>-69.550000000000011</v>
      </c>
      <c r="AK3680" s="32">
        <v>-0.63198546115402099</v>
      </c>
      <c r="AL3680" s="35">
        <v>43948</v>
      </c>
      <c r="AM3680" s="16"/>
    </row>
    <row r="3681" spans="1:39" ht="66" hidden="1" x14ac:dyDescent="0.25">
      <c r="A3681" s="25" t="s">
        <v>813</v>
      </c>
      <c r="B3681" s="25" t="s">
        <v>1040</v>
      </c>
      <c r="C3681" s="39">
        <v>389589</v>
      </c>
      <c r="D3681" s="25" t="s">
        <v>3602</v>
      </c>
      <c r="E3681" s="25" t="s">
        <v>53</v>
      </c>
      <c r="F3681" s="25" t="s">
        <v>54</v>
      </c>
      <c r="G3681" s="25" t="s">
        <v>131</v>
      </c>
      <c r="H3681" s="25" t="s">
        <v>56</v>
      </c>
      <c r="I3681" s="25" t="s">
        <v>56</v>
      </c>
      <c r="J3681" s="17"/>
      <c r="K3681" s="25" t="s">
        <v>3579</v>
      </c>
      <c r="L3681" s="25" t="s">
        <v>1419</v>
      </c>
      <c r="M3681" s="25" t="s">
        <v>371</v>
      </c>
      <c r="N3681" s="26">
        <v>146187.67000000001</v>
      </c>
      <c r="O3681" s="26">
        <v>149630.82</v>
      </c>
      <c r="P3681" s="27">
        <v>3443.1499999999942</v>
      </c>
      <c r="Q3681" s="28">
        <v>2.3552943965794063E-2</v>
      </c>
      <c r="R3681" s="29">
        <v>39151.519999999997</v>
      </c>
      <c r="S3681" s="29">
        <v>46297.25</v>
      </c>
      <c r="T3681" s="30">
        <v>7145.7300000000032</v>
      </c>
      <c r="U3681" s="31">
        <v>0.18251475293934957</v>
      </c>
      <c r="V3681" s="26">
        <v>36686.339999999997</v>
      </c>
      <c r="W3681" s="26">
        <v>37257.629999999997</v>
      </c>
      <c r="X3681" s="27">
        <v>571.29000000000087</v>
      </c>
      <c r="Y3681" s="28">
        <v>1.5572281126980803E-2</v>
      </c>
      <c r="Z3681" s="29">
        <v>6275.19</v>
      </c>
      <c r="AA3681" s="29">
        <v>4813</v>
      </c>
      <c r="AB3681" s="30">
        <v>-1462.1899999999996</v>
      </c>
      <c r="AC3681" s="32">
        <v>-0.23301127137186278</v>
      </c>
      <c r="AD3681" s="26">
        <v>64074.62</v>
      </c>
      <c r="AE3681" s="26">
        <v>61262.94</v>
      </c>
      <c r="AF3681" s="27">
        <v>-2811.6800000000003</v>
      </c>
      <c r="AG3681" s="33">
        <v>-4.3881337103520865E-2</v>
      </c>
      <c r="AH3681" s="34">
        <v>400.24</v>
      </c>
      <c r="AI3681" s="34">
        <v>494.5</v>
      </c>
      <c r="AJ3681" s="34">
        <v>94.259999999999991</v>
      </c>
      <c r="AK3681" s="32">
        <v>0.23550869478313011</v>
      </c>
      <c r="AL3681" s="35">
        <v>43519.041655092595</v>
      </c>
      <c r="AM3681" s="16"/>
    </row>
    <row r="3682" spans="1:39" ht="41.25" hidden="1" x14ac:dyDescent="0.25">
      <c r="A3682" s="25" t="s">
        <v>813</v>
      </c>
      <c r="B3682" s="25" t="s">
        <v>1043</v>
      </c>
      <c r="C3682" s="39">
        <v>389731</v>
      </c>
      <c r="D3682" s="25" t="s">
        <v>3603</v>
      </c>
      <c r="E3682" s="25" t="s">
        <v>53</v>
      </c>
      <c r="F3682" s="25" t="s">
        <v>54</v>
      </c>
      <c r="G3682" s="25" t="s">
        <v>289</v>
      </c>
      <c r="H3682" s="25" t="s">
        <v>56</v>
      </c>
      <c r="I3682" s="25" t="s">
        <v>56</v>
      </c>
      <c r="J3682" s="25" t="s">
        <v>830</v>
      </c>
      <c r="K3682" s="25" t="s">
        <v>3579</v>
      </c>
      <c r="L3682" s="25" t="s">
        <v>1045</v>
      </c>
      <c r="M3682" s="25" t="s">
        <v>832</v>
      </c>
      <c r="N3682" s="26">
        <v>293061.15999999997</v>
      </c>
      <c r="O3682" s="26">
        <v>250696.01</v>
      </c>
      <c r="P3682" s="27">
        <v>-42365.149999999965</v>
      </c>
      <c r="Q3682" s="28">
        <v>-0.14456078041866746</v>
      </c>
      <c r="R3682" s="29">
        <v>51762.76</v>
      </c>
      <c r="S3682" s="29">
        <v>38647.769999999997</v>
      </c>
      <c r="T3682" s="30">
        <v>-13114.990000000005</v>
      </c>
      <c r="U3682" s="31">
        <v>-0.2533672856702387</v>
      </c>
      <c r="V3682" s="26">
        <v>47271.89</v>
      </c>
      <c r="W3682" s="26">
        <v>45670.21</v>
      </c>
      <c r="X3682" s="27">
        <v>-1601.6800000000003</v>
      </c>
      <c r="Y3682" s="28">
        <v>-3.3882292415217591E-2</v>
      </c>
      <c r="Z3682" s="29">
        <v>5026.51</v>
      </c>
      <c r="AA3682" s="29">
        <v>4990</v>
      </c>
      <c r="AB3682" s="30">
        <v>-36.510000000000218</v>
      </c>
      <c r="AC3682" s="32">
        <v>-7.2634889814205518E-3</v>
      </c>
      <c r="AD3682" s="26">
        <v>189000</v>
      </c>
      <c r="AE3682" s="26">
        <v>161388.03</v>
      </c>
      <c r="AF3682" s="27">
        <v>-27611.97</v>
      </c>
      <c r="AG3682" s="33">
        <v>-0.14609507936507937</v>
      </c>
      <c r="AH3682" s="34">
        <v>342.08</v>
      </c>
      <c r="AI3682" s="34">
        <v>245</v>
      </c>
      <c r="AJ3682" s="34">
        <v>-97.079999999999984</v>
      </c>
      <c r="AK3682" s="32">
        <v>-0.28379326473339567</v>
      </c>
      <c r="AL3682" s="35">
        <v>44085.041666666664</v>
      </c>
      <c r="AM3682" s="16"/>
    </row>
    <row r="3683" spans="1:39" ht="33" hidden="1" x14ac:dyDescent="0.25">
      <c r="A3683" s="25" t="s">
        <v>813</v>
      </c>
      <c r="B3683" s="25" t="s">
        <v>1043</v>
      </c>
      <c r="C3683" s="39">
        <v>390248</v>
      </c>
      <c r="D3683" s="25" t="s">
        <v>3623</v>
      </c>
      <c r="E3683" s="25" t="s">
        <v>53</v>
      </c>
      <c r="F3683" s="25" t="s">
        <v>63</v>
      </c>
      <c r="G3683" s="25" t="s">
        <v>56</v>
      </c>
      <c r="H3683" s="17"/>
      <c r="I3683" s="17"/>
      <c r="J3683" s="25" t="s">
        <v>1269</v>
      </c>
      <c r="K3683" s="25" t="s">
        <v>65</v>
      </c>
      <c r="L3683" s="25" t="s">
        <v>1045</v>
      </c>
      <c r="M3683" s="25" t="s">
        <v>419</v>
      </c>
      <c r="N3683" s="26">
        <v>0</v>
      </c>
      <c r="O3683" s="26">
        <v>-54.86</v>
      </c>
      <c r="P3683" s="27">
        <v>-54.86</v>
      </c>
      <c r="Q3683" s="18"/>
      <c r="R3683" s="29">
        <v>0</v>
      </c>
      <c r="S3683" s="29">
        <v>-54.86</v>
      </c>
      <c r="T3683" s="30">
        <v>-54.86</v>
      </c>
      <c r="U3683" s="19"/>
      <c r="V3683" s="26">
        <v>0</v>
      </c>
      <c r="W3683" s="26">
        <v>0</v>
      </c>
      <c r="X3683" s="27">
        <v>0</v>
      </c>
      <c r="Y3683" s="18"/>
      <c r="Z3683" s="29">
        <v>0</v>
      </c>
      <c r="AA3683" s="29">
        <v>0</v>
      </c>
      <c r="AB3683" s="30">
        <v>0</v>
      </c>
      <c r="AC3683" s="19"/>
      <c r="AD3683" s="26">
        <v>0</v>
      </c>
      <c r="AE3683" s="26">
        <v>0</v>
      </c>
      <c r="AF3683" s="27">
        <v>0</v>
      </c>
      <c r="AG3683" s="18"/>
      <c r="AH3683" s="34">
        <v>0</v>
      </c>
      <c r="AI3683" s="34">
        <v>0</v>
      </c>
      <c r="AJ3683" s="34">
        <v>0</v>
      </c>
      <c r="AK3683" s="19"/>
      <c r="AL3683" s="35">
        <v>43795.041655092595</v>
      </c>
      <c r="AM3683" s="16"/>
    </row>
    <row r="3684" spans="1:39" ht="49.5" hidden="1" x14ac:dyDescent="0.25">
      <c r="A3684" s="25" t="s">
        <v>813</v>
      </c>
      <c r="B3684" s="25" t="s">
        <v>1040</v>
      </c>
      <c r="C3684" s="39">
        <v>390791</v>
      </c>
      <c r="D3684" s="25" t="s">
        <v>3589</v>
      </c>
      <c r="E3684" s="25" t="s">
        <v>53</v>
      </c>
      <c r="F3684" s="25" t="s">
        <v>54</v>
      </c>
      <c r="G3684" s="25" t="s">
        <v>289</v>
      </c>
      <c r="H3684" s="17"/>
      <c r="I3684" s="17"/>
      <c r="J3684" s="25" t="s">
        <v>830</v>
      </c>
      <c r="K3684" s="25" t="s">
        <v>3579</v>
      </c>
      <c r="L3684" s="25" t="s">
        <v>377</v>
      </c>
      <c r="M3684" s="25" t="s">
        <v>371</v>
      </c>
      <c r="N3684" s="26">
        <v>108300.3</v>
      </c>
      <c r="O3684" s="26">
        <v>105768.27</v>
      </c>
      <c r="P3684" s="27">
        <v>-2532.0299999999988</v>
      </c>
      <c r="Q3684" s="28">
        <v>-2.3379713629602124E-2</v>
      </c>
      <c r="R3684" s="29">
        <v>36761.58</v>
      </c>
      <c r="S3684" s="29">
        <v>37700.879999999997</v>
      </c>
      <c r="T3684" s="30">
        <v>939.29999999999563</v>
      </c>
      <c r="U3684" s="31">
        <v>2.5551132459486117E-2</v>
      </c>
      <c r="V3684" s="26">
        <v>45987.48</v>
      </c>
      <c r="W3684" s="26">
        <v>42495.21</v>
      </c>
      <c r="X3684" s="27">
        <v>-3492.2700000000041</v>
      </c>
      <c r="Y3684" s="28">
        <v>-7.5939581816616253E-2</v>
      </c>
      <c r="Z3684" s="29">
        <v>8591.24</v>
      </c>
      <c r="AA3684" s="29">
        <v>3919</v>
      </c>
      <c r="AB3684" s="30">
        <v>-4672.24</v>
      </c>
      <c r="AC3684" s="32">
        <v>-0.54383767651701032</v>
      </c>
      <c r="AD3684" s="26">
        <v>16960</v>
      </c>
      <c r="AE3684" s="26">
        <v>21653.18</v>
      </c>
      <c r="AF3684" s="27">
        <v>4693.18</v>
      </c>
      <c r="AG3684" s="33">
        <v>0.27672051886792454</v>
      </c>
      <c r="AH3684" s="34">
        <v>434.81</v>
      </c>
      <c r="AI3684" s="34">
        <v>423</v>
      </c>
      <c r="AJ3684" s="34">
        <v>-11.810000000000002</v>
      </c>
      <c r="AK3684" s="32">
        <v>-2.7161288838803161E-2</v>
      </c>
      <c r="AL3684" s="35">
        <v>43795.041655092595</v>
      </c>
      <c r="AM3684" s="16"/>
    </row>
    <row r="3685" spans="1:39" ht="41.25" hidden="1" x14ac:dyDescent="0.25">
      <c r="A3685" s="25" t="s">
        <v>813</v>
      </c>
      <c r="B3685" s="25" t="s">
        <v>1043</v>
      </c>
      <c r="C3685" s="39">
        <v>391005</v>
      </c>
      <c r="D3685" s="25" t="s">
        <v>3582</v>
      </c>
      <c r="E3685" s="25" t="s">
        <v>53</v>
      </c>
      <c r="F3685" s="25" t="s">
        <v>54</v>
      </c>
      <c r="G3685" s="25" t="s">
        <v>289</v>
      </c>
      <c r="H3685" s="17"/>
      <c r="I3685" s="17"/>
      <c r="J3685" s="25" t="s">
        <v>884</v>
      </c>
      <c r="K3685" s="25" t="s">
        <v>3579</v>
      </c>
      <c r="L3685" s="25" t="s">
        <v>1045</v>
      </c>
      <c r="M3685" s="25" t="s">
        <v>371</v>
      </c>
      <c r="N3685" s="26">
        <v>87315.88</v>
      </c>
      <c r="O3685" s="26">
        <v>136362.53</v>
      </c>
      <c r="P3685" s="27">
        <v>49046.649999999994</v>
      </c>
      <c r="Q3685" s="28">
        <v>0.56171511986135847</v>
      </c>
      <c r="R3685" s="29">
        <v>27751.200000000001</v>
      </c>
      <c r="S3685" s="29">
        <v>32762.18</v>
      </c>
      <c r="T3685" s="30">
        <v>5010.9799999999996</v>
      </c>
      <c r="U3685" s="31">
        <v>0.18056804750785549</v>
      </c>
      <c r="V3685" s="26">
        <v>28136.77</v>
      </c>
      <c r="W3685" s="26">
        <v>28851.78</v>
      </c>
      <c r="X3685" s="27">
        <v>715.0099999999984</v>
      </c>
      <c r="Y3685" s="28">
        <v>2.541194316191938E-2</v>
      </c>
      <c r="Z3685" s="29">
        <v>4029.33</v>
      </c>
      <c r="AA3685" s="29">
        <v>5323</v>
      </c>
      <c r="AB3685" s="30">
        <v>1293.67</v>
      </c>
      <c r="AC3685" s="32">
        <v>0.32106330332834493</v>
      </c>
      <c r="AD3685" s="26">
        <v>27398.58</v>
      </c>
      <c r="AE3685" s="26">
        <v>69425.570000000007</v>
      </c>
      <c r="AF3685" s="27">
        <v>42026.990000000005</v>
      </c>
      <c r="AG3685" s="33">
        <v>1.5339112464952565</v>
      </c>
      <c r="AH3685" s="34">
        <v>311.89</v>
      </c>
      <c r="AI3685" s="34">
        <v>319.5</v>
      </c>
      <c r="AJ3685" s="34">
        <v>7.6100000000000136</v>
      </c>
      <c r="AK3685" s="32">
        <v>2.4399628074000493E-2</v>
      </c>
      <c r="AL3685" s="35">
        <v>43895.041655092595</v>
      </c>
      <c r="AM3685" s="16"/>
    </row>
    <row r="3686" spans="1:39" ht="41.25" hidden="1" x14ac:dyDescent="0.25">
      <c r="A3686" s="25" t="s">
        <v>813</v>
      </c>
      <c r="B3686" s="25" t="s">
        <v>1040</v>
      </c>
      <c r="C3686" s="39">
        <v>391013</v>
      </c>
      <c r="D3686" s="25" t="s">
        <v>3580</v>
      </c>
      <c r="E3686" s="25" t="s">
        <v>53</v>
      </c>
      <c r="F3686" s="25" t="s">
        <v>54</v>
      </c>
      <c r="G3686" s="25" t="s">
        <v>289</v>
      </c>
      <c r="H3686" s="17"/>
      <c r="I3686" s="17"/>
      <c r="J3686" s="25" t="s">
        <v>884</v>
      </c>
      <c r="K3686" s="25" t="s">
        <v>3579</v>
      </c>
      <c r="L3686" s="25" t="s">
        <v>1419</v>
      </c>
      <c r="M3686" s="25" t="s">
        <v>371</v>
      </c>
      <c r="N3686" s="26">
        <v>13426</v>
      </c>
      <c r="O3686" s="26">
        <v>83248.41</v>
      </c>
      <c r="P3686" s="27">
        <v>69822.41</v>
      </c>
      <c r="Q3686" s="28">
        <v>5.2005370177267993</v>
      </c>
      <c r="R3686" s="29">
        <v>2480.84</v>
      </c>
      <c r="S3686" s="29">
        <v>19713.04</v>
      </c>
      <c r="T3686" s="30">
        <v>17232.2</v>
      </c>
      <c r="U3686" s="31">
        <v>6.9461150255558604</v>
      </c>
      <c r="V3686" s="26">
        <v>9288.91</v>
      </c>
      <c r="W3686" s="26">
        <v>36143.480000000003</v>
      </c>
      <c r="X3686" s="27">
        <v>26854.570000000003</v>
      </c>
      <c r="Y3686" s="28">
        <v>2.891035654344805</v>
      </c>
      <c r="Z3686" s="29">
        <v>1656.25</v>
      </c>
      <c r="AA3686" s="29">
        <v>2218.5</v>
      </c>
      <c r="AB3686" s="30">
        <v>562.25</v>
      </c>
      <c r="AC3686" s="32">
        <v>0.33947169811320754</v>
      </c>
      <c r="AD3686" s="26">
        <v>0</v>
      </c>
      <c r="AE3686" s="26">
        <v>25173.39</v>
      </c>
      <c r="AF3686" s="27">
        <v>25173.39</v>
      </c>
      <c r="AG3686" s="18"/>
      <c r="AH3686" s="34">
        <v>232.25999899999999</v>
      </c>
      <c r="AI3686" s="34">
        <v>210</v>
      </c>
      <c r="AJ3686" s="34">
        <v>-22.259998999999993</v>
      </c>
      <c r="AK3686" s="32">
        <v>-9.5840864099891745E-2</v>
      </c>
      <c r="AL3686" s="35">
        <v>43795.041655092595</v>
      </c>
      <c r="AM3686" s="16"/>
    </row>
    <row r="3687" spans="1:39" ht="41.25" hidden="1" x14ac:dyDescent="0.25">
      <c r="A3687" s="25" t="s">
        <v>813</v>
      </c>
      <c r="B3687" s="25" t="s">
        <v>1043</v>
      </c>
      <c r="C3687" s="39">
        <v>391021</v>
      </c>
      <c r="D3687" s="25" t="s">
        <v>3581</v>
      </c>
      <c r="E3687" s="25" t="s">
        <v>53</v>
      </c>
      <c r="F3687" s="25" t="s">
        <v>54</v>
      </c>
      <c r="G3687" s="25" t="s">
        <v>289</v>
      </c>
      <c r="H3687" s="25" t="s">
        <v>56</v>
      </c>
      <c r="I3687" s="25" t="s">
        <v>56</v>
      </c>
      <c r="J3687" s="25" t="s">
        <v>884</v>
      </c>
      <c r="K3687" s="25" t="s">
        <v>3579</v>
      </c>
      <c r="L3687" s="25" t="s">
        <v>1045</v>
      </c>
      <c r="M3687" s="25" t="s">
        <v>371</v>
      </c>
      <c r="N3687" s="26">
        <v>251006.52</v>
      </c>
      <c r="O3687" s="26">
        <v>261374.04</v>
      </c>
      <c r="P3687" s="27">
        <v>10367.520000000019</v>
      </c>
      <c r="Q3687" s="28">
        <v>4.1303787646631722E-2</v>
      </c>
      <c r="R3687" s="29">
        <v>44025.09</v>
      </c>
      <c r="S3687" s="29">
        <v>56455.64</v>
      </c>
      <c r="T3687" s="30">
        <v>12430.550000000003</v>
      </c>
      <c r="U3687" s="31">
        <v>0.2823514954767839</v>
      </c>
      <c r="V3687" s="26">
        <v>128910.66</v>
      </c>
      <c r="W3687" s="26">
        <v>107266.12</v>
      </c>
      <c r="X3687" s="27">
        <v>-21644.540000000008</v>
      </c>
      <c r="Y3687" s="28">
        <v>-0.16790341465942388</v>
      </c>
      <c r="Z3687" s="29">
        <v>7691.54</v>
      </c>
      <c r="AA3687" s="29">
        <v>8445.5</v>
      </c>
      <c r="AB3687" s="30">
        <v>753.96</v>
      </c>
      <c r="AC3687" s="32">
        <v>9.8024582853368777E-2</v>
      </c>
      <c r="AD3687" s="26">
        <v>70379.23</v>
      </c>
      <c r="AE3687" s="26">
        <v>89206.78</v>
      </c>
      <c r="AF3687" s="27">
        <v>18827.550000000003</v>
      </c>
      <c r="AG3687" s="33">
        <v>0.26751571450838557</v>
      </c>
      <c r="AH3687" s="34">
        <v>500.32</v>
      </c>
      <c r="AI3687" s="34">
        <v>596</v>
      </c>
      <c r="AJ3687" s="34">
        <v>95.68</v>
      </c>
      <c r="AK3687" s="32">
        <v>0.19123760793092423</v>
      </c>
      <c r="AL3687" s="35">
        <v>43851.040972222225</v>
      </c>
      <c r="AM3687" s="16"/>
    </row>
    <row r="3688" spans="1:39" ht="74.25" hidden="1" x14ac:dyDescent="0.25">
      <c r="A3688" s="25" t="s">
        <v>813</v>
      </c>
      <c r="B3688" s="25" t="s">
        <v>1043</v>
      </c>
      <c r="C3688" s="39">
        <v>392884</v>
      </c>
      <c r="D3688" s="25" t="s">
        <v>3627</v>
      </c>
      <c r="E3688" s="25" t="s">
        <v>53</v>
      </c>
      <c r="F3688" s="25" t="s">
        <v>54</v>
      </c>
      <c r="G3688" s="25" t="s">
        <v>289</v>
      </c>
      <c r="H3688" s="17"/>
      <c r="I3688" s="17"/>
      <c r="J3688" s="25" t="s">
        <v>3576</v>
      </c>
      <c r="K3688" s="25" t="s">
        <v>3579</v>
      </c>
      <c r="L3688" s="25" t="s">
        <v>1045</v>
      </c>
      <c r="M3688" s="25" t="s">
        <v>371</v>
      </c>
      <c r="N3688" s="26">
        <v>25925.47</v>
      </c>
      <c r="O3688" s="26">
        <v>40558.22</v>
      </c>
      <c r="P3688" s="27">
        <v>14632.75</v>
      </c>
      <c r="Q3688" s="28">
        <v>0.56441599708703449</v>
      </c>
      <c r="R3688" s="29">
        <v>11953.35</v>
      </c>
      <c r="S3688" s="29">
        <v>16636.18</v>
      </c>
      <c r="T3688" s="30">
        <v>4682.83</v>
      </c>
      <c r="U3688" s="31">
        <v>0.39175879565142824</v>
      </c>
      <c r="V3688" s="26">
        <v>10872.94</v>
      </c>
      <c r="W3688" s="26">
        <v>10619.48</v>
      </c>
      <c r="X3688" s="27">
        <v>-253.46000000000095</v>
      </c>
      <c r="Y3688" s="28">
        <v>-2.3311082375144253E-2</v>
      </c>
      <c r="Z3688" s="29">
        <v>1371.18</v>
      </c>
      <c r="AA3688" s="29">
        <v>2750</v>
      </c>
      <c r="AB3688" s="30">
        <v>1378.82</v>
      </c>
      <c r="AC3688" s="32">
        <v>1.0055718432299188</v>
      </c>
      <c r="AD3688" s="26">
        <v>1728</v>
      </c>
      <c r="AE3688" s="26">
        <v>10552.56</v>
      </c>
      <c r="AF3688" s="27">
        <v>8824.56</v>
      </c>
      <c r="AG3688" s="33">
        <v>5.1068055555555549</v>
      </c>
      <c r="AH3688" s="34">
        <v>76.06</v>
      </c>
      <c r="AI3688" s="34">
        <v>37</v>
      </c>
      <c r="AJ3688" s="34">
        <v>-39.06</v>
      </c>
      <c r="AK3688" s="32">
        <v>-0.51354194057323166</v>
      </c>
      <c r="AL3688" s="35">
        <v>43959</v>
      </c>
      <c r="AM3688" s="16"/>
    </row>
    <row r="3689" spans="1:39" ht="57.75" hidden="1" x14ac:dyDescent="0.25">
      <c r="A3689" s="25" t="s">
        <v>813</v>
      </c>
      <c r="B3689" s="25" t="s">
        <v>1040</v>
      </c>
      <c r="C3689" s="39">
        <v>393211</v>
      </c>
      <c r="D3689" s="25" t="s">
        <v>3655</v>
      </c>
      <c r="E3689" s="25" t="s">
        <v>53</v>
      </c>
      <c r="F3689" s="25" t="s">
        <v>54</v>
      </c>
      <c r="G3689" s="25" t="s">
        <v>112</v>
      </c>
      <c r="H3689" s="25" t="s">
        <v>75</v>
      </c>
      <c r="I3689" s="25" t="s">
        <v>56</v>
      </c>
      <c r="J3689" s="25" t="s">
        <v>887</v>
      </c>
      <c r="K3689" s="25" t="s">
        <v>3579</v>
      </c>
      <c r="L3689" s="25" t="s">
        <v>818</v>
      </c>
      <c r="M3689" s="25" t="s">
        <v>263</v>
      </c>
      <c r="N3689" s="26">
        <v>3958216.9</v>
      </c>
      <c r="O3689" s="26">
        <v>5141206.1900000004</v>
      </c>
      <c r="P3689" s="27">
        <v>1182989.2900000005</v>
      </c>
      <c r="Q3689" s="28">
        <v>0.29886924337067039</v>
      </c>
      <c r="R3689" s="29">
        <v>789577.78</v>
      </c>
      <c r="S3689" s="29">
        <v>651140.66</v>
      </c>
      <c r="T3689" s="30">
        <v>-138437.12</v>
      </c>
      <c r="U3689" s="31">
        <v>-0.17533056717984136</v>
      </c>
      <c r="V3689" s="26">
        <v>507241.78</v>
      </c>
      <c r="W3689" s="26">
        <v>456009.33</v>
      </c>
      <c r="X3689" s="27">
        <v>-51232.450000000012</v>
      </c>
      <c r="Y3689" s="28">
        <v>-0.10100203102354859</v>
      </c>
      <c r="Z3689" s="29">
        <v>93246.04</v>
      </c>
      <c r="AA3689" s="29">
        <v>72058.5</v>
      </c>
      <c r="AB3689" s="30">
        <v>-21187.539999999994</v>
      </c>
      <c r="AC3689" s="32">
        <v>-0.22722187451606518</v>
      </c>
      <c r="AD3689" s="26">
        <v>2568151.2999999998</v>
      </c>
      <c r="AE3689" s="26">
        <v>3961926.63</v>
      </c>
      <c r="AF3689" s="27">
        <v>1393775.33</v>
      </c>
      <c r="AG3689" s="33">
        <v>0.54271542724137789</v>
      </c>
      <c r="AH3689" s="34">
        <v>7515.12</v>
      </c>
      <c r="AI3689" s="34">
        <v>6094</v>
      </c>
      <c r="AJ3689" s="34">
        <v>-1421.12</v>
      </c>
      <c r="AK3689" s="32">
        <v>-0.18910143816732133</v>
      </c>
      <c r="AL3689" s="35">
        <v>43565.041655092595</v>
      </c>
      <c r="AM3689" s="16"/>
    </row>
    <row r="3690" spans="1:39" ht="24.75" hidden="1" x14ac:dyDescent="0.25">
      <c r="A3690" s="25" t="s">
        <v>813</v>
      </c>
      <c r="B3690" s="25" t="s">
        <v>1040</v>
      </c>
      <c r="C3690" s="39">
        <v>393511</v>
      </c>
      <c r="D3690" s="25" t="s">
        <v>3620</v>
      </c>
      <c r="E3690" s="25" t="s">
        <v>53</v>
      </c>
      <c r="F3690" s="25" t="s">
        <v>54</v>
      </c>
      <c r="G3690" s="25" t="s">
        <v>289</v>
      </c>
      <c r="H3690" s="25" t="s">
        <v>990</v>
      </c>
      <c r="I3690" s="25" t="s">
        <v>56</v>
      </c>
      <c r="J3690" s="25" t="s">
        <v>3621</v>
      </c>
      <c r="K3690" s="25" t="s">
        <v>65</v>
      </c>
      <c r="L3690" s="25" t="s">
        <v>815</v>
      </c>
      <c r="M3690" s="25" t="s">
        <v>263</v>
      </c>
      <c r="N3690" s="26">
        <v>0</v>
      </c>
      <c r="O3690" s="26">
        <v>43028.959999999999</v>
      </c>
      <c r="P3690" s="27">
        <v>43028.959999999999</v>
      </c>
      <c r="Q3690" s="18"/>
      <c r="R3690" s="29">
        <v>0</v>
      </c>
      <c r="S3690" s="29">
        <v>8983.9</v>
      </c>
      <c r="T3690" s="30">
        <v>8983.9</v>
      </c>
      <c r="U3690" s="19"/>
      <c r="V3690" s="26">
        <v>0</v>
      </c>
      <c r="W3690" s="26">
        <v>4454.0600000000004</v>
      </c>
      <c r="X3690" s="27">
        <v>4454.0600000000004</v>
      </c>
      <c r="Y3690" s="18"/>
      <c r="Z3690" s="29">
        <v>0</v>
      </c>
      <c r="AA3690" s="29">
        <v>0</v>
      </c>
      <c r="AB3690" s="30">
        <v>0</v>
      </c>
      <c r="AC3690" s="19"/>
      <c r="AD3690" s="26">
        <v>0</v>
      </c>
      <c r="AE3690" s="26">
        <v>29591</v>
      </c>
      <c r="AF3690" s="27">
        <v>29591</v>
      </c>
      <c r="AG3690" s="18"/>
      <c r="AH3690" s="34">
        <v>0</v>
      </c>
      <c r="AI3690" s="34">
        <v>0</v>
      </c>
      <c r="AJ3690" s="34">
        <v>0</v>
      </c>
      <c r="AK3690" s="19"/>
      <c r="AL3690" s="35">
        <v>43642.041655092595</v>
      </c>
      <c r="AM3690" s="16"/>
    </row>
    <row r="3691" spans="1:39" ht="66" hidden="1" x14ac:dyDescent="0.25">
      <c r="A3691" s="25" t="s">
        <v>813</v>
      </c>
      <c r="B3691" s="25" t="s">
        <v>1043</v>
      </c>
      <c r="C3691" s="39">
        <v>393895</v>
      </c>
      <c r="D3691" s="25" t="s">
        <v>3641</v>
      </c>
      <c r="E3691" s="25" t="s">
        <v>53</v>
      </c>
      <c r="F3691" s="25" t="s">
        <v>54</v>
      </c>
      <c r="G3691" s="25" t="s">
        <v>289</v>
      </c>
      <c r="H3691" s="25" t="s">
        <v>56</v>
      </c>
      <c r="I3691" s="25" t="s">
        <v>56</v>
      </c>
      <c r="J3691" s="25" t="s">
        <v>466</v>
      </c>
      <c r="K3691" s="25" t="s">
        <v>65</v>
      </c>
      <c r="L3691" s="25" t="s">
        <v>1045</v>
      </c>
      <c r="M3691" s="25" t="s">
        <v>832</v>
      </c>
      <c r="N3691" s="26">
        <v>141735.79999999999</v>
      </c>
      <c r="O3691" s="26">
        <v>90333.27</v>
      </c>
      <c r="P3691" s="27">
        <v>-51402.529999999984</v>
      </c>
      <c r="Q3691" s="28">
        <v>-0.36266440800418798</v>
      </c>
      <c r="R3691" s="29">
        <v>64862.26</v>
      </c>
      <c r="S3691" s="29">
        <v>23760.17</v>
      </c>
      <c r="T3691" s="30">
        <v>-41102.090000000004</v>
      </c>
      <c r="U3691" s="31">
        <v>-0.63368266847316146</v>
      </c>
      <c r="V3691" s="26">
        <v>51795.67</v>
      </c>
      <c r="W3691" s="26">
        <v>48775.4</v>
      </c>
      <c r="X3691" s="27">
        <v>-3020.2699999999968</v>
      </c>
      <c r="Y3691" s="28">
        <v>-5.8311244936111395E-2</v>
      </c>
      <c r="Z3691" s="29">
        <v>13342.77</v>
      </c>
      <c r="AA3691" s="29">
        <v>2602.5</v>
      </c>
      <c r="AB3691" s="30">
        <v>-10740.27</v>
      </c>
      <c r="AC3691" s="32">
        <v>-0.80495054625089091</v>
      </c>
      <c r="AD3691" s="26">
        <v>11735.1</v>
      </c>
      <c r="AE3691" s="26">
        <v>15195.2</v>
      </c>
      <c r="AF3691" s="27">
        <v>3460.1000000000004</v>
      </c>
      <c r="AG3691" s="33">
        <v>0.29485049126125901</v>
      </c>
      <c r="AH3691" s="34">
        <v>385.59</v>
      </c>
      <c r="AI3691" s="34">
        <v>291</v>
      </c>
      <c r="AJ3691" s="34">
        <v>-94.589999999999975</v>
      </c>
      <c r="AK3691" s="32">
        <v>-0.24531237843305059</v>
      </c>
      <c r="AL3691" s="35">
        <v>44046.041666666664</v>
      </c>
      <c r="AM3691" s="16"/>
    </row>
    <row r="3692" spans="1:39" ht="33" hidden="1" x14ac:dyDescent="0.25">
      <c r="A3692" s="25" t="s">
        <v>813</v>
      </c>
      <c r="B3692" s="25" t="s">
        <v>1043</v>
      </c>
      <c r="C3692" s="39">
        <v>394097</v>
      </c>
      <c r="D3692" s="25" t="s">
        <v>3614</v>
      </c>
      <c r="E3692" s="25" t="s">
        <v>53</v>
      </c>
      <c r="F3692" s="25" t="s">
        <v>63</v>
      </c>
      <c r="G3692" s="25" t="s">
        <v>56</v>
      </c>
      <c r="H3692" s="17"/>
      <c r="I3692" s="17"/>
      <c r="J3692" s="25" t="s">
        <v>1269</v>
      </c>
      <c r="K3692" s="25" t="s">
        <v>65</v>
      </c>
      <c r="L3692" s="25" t="s">
        <v>1045</v>
      </c>
      <c r="M3692" s="25" t="s">
        <v>419</v>
      </c>
      <c r="N3692" s="26">
        <v>0</v>
      </c>
      <c r="O3692" s="26">
        <v>0</v>
      </c>
      <c r="P3692" s="27">
        <v>0</v>
      </c>
      <c r="Q3692" s="18"/>
      <c r="R3692" s="29">
        <v>0</v>
      </c>
      <c r="S3692" s="29">
        <v>0</v>
      </c>
      <c r="T3692" s="30">
        <v>0</v>
      </c>
      <c r="U3692" s="19"/>
      <c r="V3692" s="26">
        <v>0</v>
      </c>
      <c r="W3692" s="26">
        <v>0</v>
      </c>
      <c r="X3692" s="27">
        <v>0</v>
      </c>
      <c r="Y3692" s="18"/>
      <c r="Z3692" s="29">
        <v>0</v>
      </c>
      <c r="AA3692" s="29">
        <v>0</v>
      </c>
      <c r="AB3692" s="30">
        <v>0</v>
      </c>
      <c r="AC3692" s="19"/>
      <c r="AD3692" s="26">
        <v>0</v>
      </c>
      <c r="AE3692" s="26">
        <v>0</v>
      </c>
      <c r="AF3692" s="27">
        <v>0</v>
      </c>
      <c r="AG3692" s="18"/>
      <c r="AH3692" s="34">
        <v>0</v>
      </c>
      <c r="AI3692" s="34">
        <v>0</v>
      </c>
      <c r="AJ3692" s="34">
        <v>0</v>
      </c>
      <c r="AK3692" s="19"/>
      <c r="AL3692" s="35">
        <v>44956.041666666664</v>
      </c>
      <c r="AM3692" s="16"/>
    </row>
    <row r="3693" spans="1:39" ht="33" hidden="1" x14ac:dyDescent="0.25">
      <c r="A3693" s="25" t="s">
        <v>813</v>
      </c>
      <c r="B3693" s="25" t="s">
        <v>1043</v>
      </c>
      <c r="C3693" s="39">
        <v>394100</v>
      </c>
      <c r="D3693" s="25" t="s">
        <v>3759</v>
      </c>
      <c r="E3693" s="25" t="s">
        <v>53</v>
      </c>
      <c r="F3693" s="25" t="s">
        <v>63</v>
      </c>
      <c r="G3693" s="25" t="s">
        <v>56</v>
      </c>
      <c r="H3693" s="17"/>
      <c r="I3693" s="17"/>
      <c r="J3693" s="25" t="s">
        <v>1269</v>
      </c>
      <c r="K3693" s="25" t="s">
        <v>65</v>
      </c>
      <c r="L3693" s="25" t="s">
        <v>1045</v>
      </c>
      <c r="M3693" s="25" t="s">
        <v>419</v>
      </c>
      <c r="N3693" s="26">
        <v>0</v>
      </c>
      <c r="O3693" s="26">
        <v>-83.46</v>
      </c>
      <c r="P3693" s="27">
        <v>-83.46</v>
      </c>
      <c r="Q3693" s="18"/>
      <c r="R3693" s="29">
        <v>0</v>
      </c>
      <c r="S3693" s="29">
        <v>-83.46</v>
      </c>
      <c r="T3693" s="30">
        <v>-83.46</v>
      </c>
      <c r="U3693" s="19"/>
      <c r="V3693" s="26">
        <v>0</v>
      </c>
      <c r="W3693" s="26">
        <v>0</v>
      </c>
      <c r="X3693" s="27">
        <v>0</v>
      </c>
      <c r="Y3693" s="18"/>
      <c r="Z3693" s="29">
        <v>0</v>
      </c>
      <c r="AA3693" s="29">
        <v>0</v>
      </c>
      <c r="AB3693" s="30">
        <v>0</v>
      </c>
      <c r="AC3693" s="19"/>
      <c r="AD3693" s="26">
        <v>0</v>
      </c>
      <c r="AE3693" s="26">
        <v>0</v>
      </c>
      <c r="AF3693" s="27">
        <v>0</v>
      </c>
      <c r="AG3693" s="18"/>
      <c r="AH3693" s="34">
        <v>0</v>
      </c>
      <c r="AI3693" s="34">
        <v>0</v>
      </c>
      <c r="AJ3693" s="34">
        <v>0</v>
      </c>
      <c r="AK3693" s="19"/>
      <c r="AL3693" s="35">
        <v>44956.041666666664</v>
      </c>
      <c r="AM3693" s="16"/>
    </row>
    <row r="3694" spans="1:39" ht="41.25" hidden="1" x14ac:dyDescent="0.25">
      <c r="A3694" s="25" t="s">
        <v>813</v>
      </c>
      <c r="B3694" s="25" t="s">
        <v>1043</v>
      </c>
      <c r="C3694" s="39">
        <v>394126</v>
      </c>
      <c r="D3694" s="25" t="s">
        <v>3769</v>
      </c>
      <c r="E3694" s="25" t="s">
        <v>53</v>
      </c>
      <c r="F3694" s="25" t="s">
        <v>63</v>
      </c>
      <c r="G3694" s="25" t="s">
        <v>56</v>
      </c>
      <c r="H3694" s="17"/>
      <c r="I3694" s="17"/>
      <c r="J3694" s="25" t="s">
        <v>1269</v>
      </c>
      <c r="K3694" s="25" t="s">
        <v>65</v>
      </c>
      <c r="L3694" s="25" t="s">
        <v>1045</v>
      </c>
      <c r="M3694" s="25" t="s">
        <v>419</v>
      </c>
      <c r="N3694" s="26">
        <v>0</v>
      </c>
      <c r="O3694" s="26">
        <v>-10.54</v>
      </c>
      <c r="P3694" s="27">
        <v>-10.54</v>
      </c>
      <c r="Q3694" s="18"/>
      <c r="R3694" s="29">
        <v>0</v>
      </c>
      <c r="S3694" s="29">
        <v>-10.54</v>
      </c>
      <c r="T3694" s="30">
        <v>-10.54</v>
      </c>
      <c r="U3694" s="19"/>
      <c r="V3694" s="26">
        <v>0</v>
      </c>
      <c r="W3694" s="26">
        <v>0</v>
      </c>
      <c r="X3694" s="27">
        <v>0</v>
      </c>
      <c r="Y3694" s="18"/>
      <c r="Z3694" s="29">
        <v>0</v>
      </c>
      <c r="AA3694" s="29">
        <v>0</v>
      </c>
      <c r="AB3694" s="30">
        <v>0</v>
      </c>
      <c r="AC3694" s="19"/>
      <c r="AD3694" s="26">
        <v>0</v>
      </c>
      <c r="AE3694" s="26">
        <v>0</v>
      </c>
      <c r="AF3694" s="27">
        <v>0</v>
      </c>
      <c r="AG3694" s="18"/>
      <c r="AH3694" s="34">
        <v>0</v>
      </c>
      <c r="AI3694" s="34">
        <v>0</v>
      </c>
      <c r="AJ3694" s="34">
        <v>0</v>
      </c>
      <c r="AK3694" s="19"/>
      <c r="AL3694" s="35">
        <v>44956.041666666664</v>
      </c>
      <c r="AM3694" s="16"/>
    </row>
    <row r="3695" spans="1:39" ht="41.25" hidden="1" x14ac:dyDescent="0.25">
      <c r="A3695" s="25" t="s">
        <v>813</v>
      </c>
      <c r="B3695" s="25" t="s">
        <v>1136</v>
      </c>
      <c r="C3695" s="39">
        <v>395209</v>
      </c>
      <c r="D3695" s="25" t="s">
        <v>5464</v>
      </c>
      <c r="E3695" s="25" t="s">
        <v>53</v>
      </c>
      <c r="F3695" s="25" t="s">
        <v>54</v>
      </c>
      <c r="G3695" s="25" t="s">
        <v>90</v>
      </c>
      <c r="H3695" s="25" t="s">
        <v>56</v>
      </c>
      <c r="I3695" s="25" t="s">
        <v>56</v>
      </c>
      <c r="J3695" s="25" t="s">
        <v>3576</v>
      </c>
      <c r="K3695" s="25" t="s">
        <v>65</v>
      </c>
      <c r="L3695" s="25" t="s">
        <v>3577</v>
      </c>
      <c r="M3695" s="25" t="s">
        <v>832</v>
      </c>
      <c r="N3695" s="26">
        <v>0</v>
      </c>
      <c r="O3695" s="26">
        <v>6266.89</v>
      </c>
      <c r="P3695" s="27">
        <v>6266.89</v>
      </c>
      <c r="Q3695" s="18"/>
      <c r="R3695" s="29">
        <v>0</v>
      </c>
      <c r="S3695" s="29">
        <v>4328.09</v>
      </c>
      <c r="T3695" s="30">
        <v>4328.09</v>
      </c>
      <c r="U3695" s="19"/>
      <c r="V3695" s="26">
        <v>0</v>
      </c>
      <c r="W3695" s="26">
        <v>533.79999999999995</v>
      </c>
      <c r="X3695" s="27">
        <v>533.79999999999995</v>
      </c>
      <c r="Y3695" s="18"/>
      <c r="Z3695" s="29">
        <v>0</v>
      </c>
      <c r="AA3695" s="29">
        <v>932</v>
      </c>
      <c r="AB3695" s="30">
        <v>932</v>
      </c>
      <c r="AC3695" s="19"/>
      <c r="AD3695" s="26">
        <v>0</v>
      </c>
      <c r="AE3695" s="26">
        <v>473</v>
      </c>
      <c r="AF3695" s="27">
        <v>473</v>
      </c>
      <c r="AG3695" s="18"/>
      <c r="AH3695" s="34">
        <v>0</v>
      </c>
      <c r="AI3695" s="34">
        <v>0</v>
      </c>
      <c r="AJ3695" s="34">
        <v>0</v>
      </c>
      <c r="AK3695" s="19"/>
      <c r="AL3695" s="35">
        <v>44956.041666666664</v>
      </c>
      <c r="AM3695" s="16"/>
    </row>
    <row r="3696" spans="1:39" ht="24.75" hidden="1" x14ac:dyDescent="0.25">
      <c r="A3696" s="25" t="s">
        <v>813</v>
      </c>
      <c r="B3696" s="25" t="s">
        <v>1040</v>
      </c>
      <c r="C3696" s="39">
        <v>395233</v>
      </c>
      <c r="D3696" s="25" t="s">
        <v>3709</v>
      </c>
      <c r="E3696" s="25" t="s">
        <v>53</v>
      </c>
      <c r="F3696" s="25" t="s">
        <v>54</v>
      </c>
      <c r="G3696" s="25" t="s">
        <v>289</v>
      </c>
      <c r="H3696" s="17"/>
      <c r="I3696" s="17"/>
      <c r="J3696" s="25" t="s">
        <v>884</v>
      </c>
      <c r="K3696" s="25" t="s">
        <v>3579</v>
      </c>
      <c r="L3696" s="25" t="s">
        <v>1419</v>
      </c>
      <c r="M3696" s="25" t="s">
        <v>371</v>
      </c>
      <c r="N3696" s="26">
        <v>18752.560000000001</v>
      </c>
      <c r="O3696" s="26">
        <v>165168.85</v>
      </c>
      <c r="P3696" s="27">
        <v>146416.29</v>
      </c>
      <c r="Q3696" s="28">
        <v>7.807802774661166</v>
      </c>
      <c r="R3696" s="29">
        <v>11444.33</v>
      </c>
      <c r="S3696" s="29">
        <v>38930.480000000003</v>
      </c>
      <c r="T3696" s="30">
        <v>27486.15</v>
      </c>
      <c r="U3696" s="31">
        <v>2.4017264444489106</v>
      </c>
      <c r="V3696" s="26">
        <v>6051.08</v>
      </c>
      <c r="W3696" s="26">
        <v>74398.460000000006</v>
      </c>
      <c r="X3696" s="27">
        <v>68347.38</v>
      </c>
      <c r="Y3696" s="28">
        <v>11.295071293058431</v>
      </c>
      <c r="Z3696" s="29">
        <v>1257.1500000000001</v>
      </c>
      <c r="AA3696" s="29">
        <v>5859</v>
      </c>
      <c r="AB3696" s="30">
        <v>4601.8500000000004</v>
      </c>
      <c r="AC3696" s="32">
        <v>3.6605417014676052</v>
      </c>
      <c r="AD3696" s="26">
        <v>0</v>
      </c>
      <c r="AE3696" s="26">
        <v>45903.41</v>
      </c>
      <c r="AF3696" s="27">
        <v>45903.41</v>
      </c>
      <c r="AG3696" s="18"/>
      <c r="AH3696" s="34">
        <v>461.95</v>
      </c>
      <c r="AI3696" s="34">
        <v>424.5</v>
      </c>
      <c r="AJ3696" s="34">
        <v>-37.449999999999989</v>
      </c>
      <c r="AK3696" s="32">
        <v>-8.1069379803008962E-2</v>
      </c>
      <c r="AL3696" s="35">
        <v>43760.041655092595</v>
      </c>
      <c r="AM3696" s="16"/>
    </row>
    <row r="3697" spans="1:39" ht="49.5" hidden="1" x14ac:dyDescent="0.25">
      <c r="A3697" s="25" t="s">
        <v>813</v>
      </c>
      <c r="B3697" s="25" t="s">
        <v>1136</v>
      </c>
      <c r="C3697" s="39">
        <v>395399</v>
      </c>
      <c r="D3697" s="25" t="s">
        <v>5054</v>
      </c>
      <c r="E3697" s="25" t="s">
        <v>53</v>
      </c>
      <c r="F3697" s="25" t="s">
        <v>54</v>
      </c>
      <c r="G3697" s="25" t="s">
        <v>75</v>
      </c>
      <c r="H3697" s="25" t="s">
        <v>839</v>
      </c>
      <c r="I3697" s="25" t="s">
        <v>307</v>
      </c>
      <c r="J3697" s="25" t="s">
        <v>3576</v>
      </c>
      <c r="K3697" s="25" t="s">
        <v>65</v>
      </c>
      <c r="L3697" s="25" t="s">
        <v>3577</v>
      </c>
      <c r="M3697" s="25" t="s">
        <v>832</v>
      </c>
      <c r="N3697" s="26">
        <v>65567.44</v>
      </c>
      <c r="O3697" s="26">
        <v>49110.29</v>
      </c>
      <c r="P3697" s="27">
        <v>-16457.150000000001</v>
      </c>
      <c r="Q3697" s="28">
        <v>-0.25099576863150369</v>
      </c>
      <c r="R3697" s="29">
        <v>27976.45</v>
      </c>
      <c r="S3697" s="29">
        <v>16479.16</v>
      </c>
      <c r="T3697" s="30">
        <v>-11497.29</v>
      </c>
      <c r="U3697" s="31">
        <v>-0.41096314936312506</v>
      </c>
      <c r="V3697" s="26">
        <v>32356.01</v>
      </c>
      <c r="W3697" s="26">
        <v>28658.94</v>
      </c>
      <c r="X3697" s="27">
        <v>-3697.0699999999997</v>
      </c>
      <c r="Y3697" s="28">
        <v>-0.11426223443496278</v>
      </c>
      <c r="Z3697" s="29">
        <v>3818.98</v>
      </c>
      <c r="AA3697" s="29">
        <v>2604.5</v>
      </c>
      <c r="AB3697" s="30">
        <v>-1214.48</v>
      </c>
      <c r="AC3697" s="32">
        <v>-0.31801161566701058</v>
      </c>
      <c r="AD3697" s="26">
        <v>1416</v>
      </c>
      <c r="AE3697" s="26">
        <v>1367.69</v>
      </c>
      <c r="AF3697" s="27">
        <v>-48.309999999999945</v>
      </c>
      <c r="AG3697" s="33">
        <v>-3.4117231638418039E-2</v>
      </c>
      <c r="AH3697" s="34">
        <v>226</v>
      </c>
      <c r="AI3697" s="34">
        <v>125.25</v>
      </c>
      <c r="AJ3697" s="34">
        <v>-100.75</v>
      </c>
      <c r="AK3697" s="32">
        <v>-0.44579646017699115</v>
      </c>
      <c r="AL3697" s="35">
        <v>43958</v>
      </c>
      <c r="AM3697" s="16"/>
    </row>
    <row r="3698" spans="1:39" ht="41.25" hidden="1" x14ac:dyDescent="0.25">
      <c r="A3698" s="25" t="s">
        <v>813</v>
      </c>
      <c r="B3698" s="25" t="s">
        <v>1043</v>
      </c>
      <c r="C3698" s="39">
        <v>395401</v>
      </c>
      <c r="D3698" s="25" t="s">
        <v>3799</v>
      </c>
      <c r="E3698" s="25" t="s">
        <v>53</v>
      </c>
      <c r="F3698" s="25" t="s">
        <v>54</v>
      </c>
      <c r="G3698" s="25" t="s">
        <v>289</v>
      </c>
      <c r="H3698" s="17"/>
      <c r="I3698" s="17"/>
      <c r="J3698" s="25" t="s">
        <v>830</v>
      </c>
      <c r="K3698" s="25" t="s">
        <v>65</v>
      </c>
      <c r="L3698" s="25" t="s">
        <v>1045</v>
      </c>
      <c r="M3698" s="25" t="s">
        <v>371</v>
      </c>
      <c r="N3698" s="26">
        <v>81669.789999999994</v>
      </c>
      <c r="O3698" s="26">
        <v>82340.740000000005</v>
      </c>
      <c r="P3698" s="27">
        <v>670.95000000001164</v>
      </c>
      <c r="Q3698" s="28">
        <v>8.2154000885763471E-3</v>
      </c>
      <c r="R3698" s="29">
        <v>31313.87</v>
      </c>
      <c r="S3698" s="29">
        <v>15914.03</v>
      </c>
      <c r="T3698" s="30">
        <v>-15399.839999999998</v>
      </c>
      <c r="U3698" s="31">
        <v>-0.49178974045686458</v>
      </c>
      <c r="V3698" s="26">
        <v>42058.43</v>
      </c>
      <c r="W3698" s="26">
        <v>7112.07</v>
      </c>
      <c r="X3698" s="27">
        <v>-34946.36</v>
      </c>
      <c r="Y3698" s="28">
        <v>-0.83090024996177936</v>
      </c>
      <c r="Z3698" s="29">
        <v>2921.25</v>
      </c>
      <c r="AA3698" s="29">
        <v>1196</v>
      </c>
      <c r="AB3698" s="30">
        <v>-1725.25</v>
      </c>
      <c r="AC3698" s="32">
        <v>-0.59058622165169017</v>
      </c>
      <c r="AD3698" s="26">
        <v>0</v>
      </c>
      <c r="AE3698" s="26">
        <v>58118.64</v>
      </c>
      <c r="AF3698" s="27">
        <v>58118.64</v>
      </c>
      <c r="AG3698" s="18"/>
      <c r="AH3698" s="34">
        <v>342.08</v>
      </c>
      <c r="AI3698" s="34">
        <v>141.5</v>
      </c>
      <c r="AJ3698" s="34">
        <v>-200.57999999999998</v>
      </c>
      <c r="AK3698" s="32">
        <v>-0.58635406922357336</v>
      </c>
      <c r="AL3698" s="35">
        <v>43958</v>
      </c>
      <c r="AM3698" s="16"/>
    </row>
    <row r="3699" spans="1:39" ht="33" hidden="1" x14ac:dyDescent="0.25">
      <c r="A3699" s="25" t="s">
        <v>813</v>
      </c>
      <c r="B3699" s="25" t="s">
        <v>1040</v>
      </c>
      <c r="C3699" s="39">
        <v>395479</v>
      </c>
      <c r="D3699" s="25" t="s">
        <v>3624</v>
      </c>
      <c r="E3699" s="25" t="s">
        <v>53</v>
      </c>
      <c r="F3699" s="25" t="s">
        <v>54</v>
      </c>
      <c r="G3699" s="25" t="s">
        <v>724</v>
      </c>
      <c r="H3699" s="25" t="s">
        <v>90</v>
      </c>
      <c r="I3699" s="25" t="s">
        <v>386</v>
      </c>
      <c r="J3699" s="25" t="s">
        <v>1269</v>
      </c>
      <c r="K3699" s="25" t="s">
        <v>65</v>
      </c>
      <c r="L3699" s="25" t="s">
        <v>3625</v>
      </c>
      <c r="M3699" s="25" t="s">
        <v>816</v>
      </c>
      <c r="N3699" s="26">
        <v>320044.65999999997</v>
      </c>
      <c r="O3699" s="26">
        <v>373492.04</v>
      </c>
      <c r="P3699" s="27">
        <v>53447.380000000005</v>
      </c>
      <c r="Q3699" s="28">
        <v>0.16699975559660957</v>
      </c>
      <c r="R3699" s="29">
        <v>149081.15</v>
      </c>
      <c r="S3699" s="29">
        <v>200521.9</v>
      </c>
      <c r="T3699" s="30">
        <v>51440.75</v>
      </c>
      <c r="U3699" s="31">
        <v>0.34505200691033039</v>
      </c>
      <c r="V3699" s="26">
        <v>88052.79</v>
      </c>
      <c r="W3699" s="26">
        <v>65339.94</v>
      </c>
      <c r="X3699" s="27">
        <v>-22712.849999999991</v>
      </c>
      <c r="Y3699" s="28">
        <v>-0.25794582999584675</v>
      </c>
      <c r="Z3699" s="29">
        <v>23175.56</v>
      </c>
      <c r="AA3699" s="29">
        <v>60055</v>
      </c>
      <c r="AB3699" s="30">
        <v>36879.440000000002</v>
      </c>
      <c r="AC3699" s="32">
        <v>1.5913073945138758</v>
      </c>
      <c r="AD3699" s="26">
        <v>46535.16</v>
      </c>
      <c r="AE3699" s="26">
        <v>47575.199999999997</v>
      </c>
      <c r="AF3699" s="27">
        <v>1040.0399999999936</v>
      </c>
      <c r="AG3699" s="33">
        <v>2.2349552467424493E-2</v>
      </c>
      <c r="AH3699" s="34">
        <v>1712.18</v>
      </c>
      <c r="AI3699" s="34">
        <v>2517</v>
      </c>
      <c r="AJ3699" s="34">
        <v>804.81999999999994</v>
      </c>
      <c r="AK3699" s="32">
        <v>0.47005571844081806</v>
      </c>
      <c r="AL3699" s="35">
        <v>43606.999988425923</v>
      </c>
      <c r="AM3699" s="16"/>
    </row>
    <row r="3700" spans="1:39" ht="33" hidden="1" x14ac:dyDescent="0.25">
      <c r="A3700" s="25" t="s">
        <v>813</v>
      </c>
      <c r="B3700" s="25" t="s">
        <v>1136</v>
      </c>
      <c r="C3700" s="39">
        <v>395487</v>
      </c>
      <c r="D3700" s="25" t="s">
        <v>4884</v>
      </c>
      <c r="E3700" s="25" t="s">
        <v>53</v>
      </c>
      <c r="F3700" s="25" t="s">
        <v>63</v>
      </c>
      <c r="G3700" s="25" t="s">
        <v>56</v>
      </c>
      <c r="H3700" s="17"/>
      <c r="I3700" s="17"/>
      <c r="J3700" s="25" t="s">
        <v>357</v>
      </c>
      <c r="K3700" s="25" t="s">
        <v>65</v>
      </c>
      <c r="L3700" s="25" t="s">
        <v>3625</v>
      </c>
      <c r="M3700" s="25" t="s">
        <v>371</v>
      </c>
      <c r="N3700" s="26">
        <v>0</v>
      </c>
      <c r="O3700" s="26">
        <v>0</v>
      </c>
      <c r="P3700" s="27">
        <v>0</v>
      </c>
      <c r="Q3700" s="18"/>
      <c r="R3700" s="29">
        <v>0</v>
      </c>
      <c r="S3700" s="29">
        <v>0</v>
      </c>
      <c r="T3700" s="30">
        <v>0</v>
      </c>
      <c r="U3700" s="19"/>
      <c r="V3700" s="26">
        <v>0</v>
      </c>
      <c r="W3700" s="26">
        <v>0</v>
      </c>
      <c r="X3700" s="27">
        <v>0</v>
      </c>
      <c r="Y3700" s="18"/>
      <c r="Z3700" s="29">
        <v>0</v>
      </c>
      <c r="AA3700" s="29">
        <v>0</v>
      </c>
      <c r="AB3700" s="30">
        <v>0</v>
      </c>
      <c r="AC3700" s="19"/>
      <c r="AD3700" s="26">
        <v>0</v>
      </c>
      <c r="AE3700" s="26">
        <v>0</v>
      </c>
      <c r="AF3700" s="27">
        <v>0</v>
      </c>
      <c r="AG3700" s="18"/>
      <c r="AH3700" s="34">
        <v>0</v>
      </c>
      <c r="AI3700" s="34">
        <v>0</v>
      </c>
      <c r="AJ3700" s="34">
        <v>0</v>
      </c>
      <c r="AK3700" s="19"/>
      <c r="AL3700" s="35">
        <v>43612.999988425923</v>
      </c>
      <c r="AM3700" s="16"/>
    </row>
    <row r="3701" spans="1:39" ht="49.5" hidden="1" x14ac:dyDescent="0.25">
      <c r="A3701" s="25" t="s">
        <v>813</v>
      </c>
      <c r="B3701" s="25" t="s">
        <v>1040</v>
      </c>
      <c r="C3701" s="39">
        <v>395495</v>
      </c>
      <c r="D3701" s="25" t="s">
        <v>3754</v>
      </c>
      <c r="E3701" s="25" t="s">
        <v>53</v>
      </c>
      <c r="F3701" s="25" t="s">
        <v>54</v>
      </c>
      <c r="G3701" s="25" t="s">
        <v>75</v>
      </c>
      <c r="H3701" s="25" t="s">
        <v>112</v>
      </c>
      <c r="I3701" s="25" t="s">
        <v>56</v>
      </c>
      <c r="J3701" s="25" t="s">
        <v>830</v>
      </c>
      <c r="K3701" s="25" t="s">
        <v>65</v>
      </c>
      <c r="L3701" s="25" t="s">
        <v>3577</v>
      </c>
      <c r="M3701" s="25" t="s">
        <v>371</v>
      </c>
      <c r="N3701" s="26">
        <v>85802.73</v>
      </c>
      <c r="O3701" s="26">
        <v>79750.740000000005</v>
      </c>
      <c r="P3701" s="27">
        <v>-6051.9899999999907</v>
      </c>
      <c r="Q3701" s="28">
        <v>-7.0533769729704293E-2</v>
      </c>
      <c r="R3701" s="29">
        <v>28626.61</v>
      </c>
      <c r="S3701" s="29">
        <v>21436.58</v>
      </c>
      <c r="T3701" s="30">
        <v>-7190.0299999999988</v>
      </c>
      <c r="U3701" s="31">
        <v>-0.25116596062195273</v>
      </c>
      <c r="V3701" s="26">
        <v>31771.360000000001</v>
      </c>
      <c r="W3701" s="26">
        <v>29428.06</v>
      </c>
      <c r="X3701" s="27">
        <v>-2343.2999999999993</v>
      </c>
      <c r="Y3701" s="28">
        <v>-7.3755105226845794E-2</v>
      </c>
      <c r="Z3701" s="29">
        <v>4260.5200000000004</v>
      </c>
      <c r="AA3701" s="29">
        <v>3101.5</v>
      </c>
      <c r="AB3701" s="30">
        <v>-1159.0200000000004</v>
      </c>
      <c r="AC3701" s="32">
        <v>-0.27203721611446496</v>
      </c>
      <c r="AD3701" s="26">
        <v>21144.240000000002</v>
      </c>
      <c r="AE3701" s="26">
        <v>25784.6</v>
      </c>
      <c r="AF3701" s="27">
        <v>4640.3599999999969</v>
      </c>
      <c r="AG3701" s="33">
        <v>0.21946213247674054</v>
      </c>
      <c r="AH3701" s="34">
        <v>320.14</v>
      </c>
      <c r="AI3701" s="34">
        <v>234.5</v>
      </c>
      <c r="AJ3701" s="34">
        <v>-85.639999999999986</v>
      </c>
      <c r="AK3701" s="32">
        <v>-0.26750796526519643</v>
      </c>
      <c r="AL3701" s="35">
        <v>43612.999988425923</v>
      </c>
      <c r="AM3701" s="16"/>
    </row>
    <row r="3702" spans="1:39" ht="33" hidden="1" x14ac:dyDescent="0.25">
      <c r="A3702" s="25" t="s">
        <v>813</v>
      </c>
      <c r="B3702" s="25" t="s">
        <v>1043</v>
      </c>
      <c r="C3702" s="39">
        <v>395583</v>
      </c>
      <c r="D3702" s="25" t="s">
        <v>3649</v>
      </c>
      <c r="E3702" s="25" t="s">
        <v>62</v>
      </c>
      <c r="F3702" s="25" t="s">
        <v>54</v>
      </c>
      <c r="G3702" s="25" t="s">
        <v>79</v>
      </c>
      <c r="H3702" s="25" t="s">
        <v>56</v>
      </c>
      <c r="I3702" s="25" t="s">
        <v>56</v>
      </c>
      <c r="J3702" s="25" t="s">
        <v>1269</v>
      </c>
      <c r="K3702" s="25" t="s">
        <v>65</v>
      </c>
      <c r="L3702" s="25" t="s">
        <v>1045</v>
      </c>
      <c r="M3702" s="25" t="s">
        <v>832</v>
      </c>
      <c r="N3702" s="26">
        <v>284693.48</v>
      </c>
      <c r="O3702" s="26">
        <v>288345.78000000003</v>
      </c>
      <c r="P3702" s="27">
        <v>3652.3000000000466</v>
      </c>
      <c r="Q3702" s="28">
        <v>1.2828885297970459E-2</v>
      </c>
      <c r="R3702" s="29">
        <v>19590.89</v>
      </c>
      <c r="S3702" s="29">
        <v>53199.3</v>
      </c>
      <c r="T3702" s="30">
        <v>33608.410000000003</v>
      </c>
      <c r="U3702" s="31">
        <v>1.7155121589677653</v>
      </c>
      <c r="V3702" s="26">
        <v>22571.040000000001</v>
      </c>
      <c r="W3702" s="26">
        <v>24056.25</v>
      </c>
      <c r="X3702" s="27">
        <v>1485.2099999999991</v>
      </c>
      <c r="Y3702" s="28">
        <v>6.5801575824596434E-2</v>
      </c>
      <c r="Z3702" s="29">
        <v>3866.19</v>
      </c>
      <c r="AA3702" s="29">
        <v>7414.99</v>
      </c>
      <c r="AB3702" s="30">
        <v>3548.7999999999997</v>
      </c>
      <c r="AC3702" s="32">
        <v>0.91790625913366897</v>
      </c>
      <c r="AD3702" s="26">
        <v>238665.36</v>
      </c>
      <c r="AE3702" s="26">
        <v>203675.24</v>
      </c>
      <c r="AF3702" s="27">
        <v>-34990.119999999995</v>
      </c>
      <c r="AG3702" s="33">
        <v>-0.14660745070000941</v>
      </c>
      <c r="AH3702" s="34">
        <v>229.51</v>
      </c>
      <c r="AI3702" s="34">
        <v>504.75</v>
      </c>
      <c r="AJ3702" s="34">
        <v>275.24</v>
      </c>
      <c r="AK3702" s="32">
        <v>1.1992505773168927</v>
      </c>
      <c r="AL3702" s="35">
        <v>44067.041666666664</v>
      </c>
      <c r="AM3702" s="16"/>
    </row>
    <row r="3703" spans="1:39" ht="24.75" hidden="1" x14ac:dyDescent="0.25">
      <c r="A3703" s="25" t="s">
        <v>813</v>
      </c>
      <c r="B3703" s="25" t="s">
        <v>1040</v>
      </c>
      <c r="C3703" s="39">
        <v>395604</v>
      </c>
      <c r="D3703" s="25" t="s">
        <v>3650</v>
      </c>
      <c r="E3703" s="25" t="s">
        <v>53</v>
      </c>
      <c r="F3703" s="25" t="s">
        <v>54</v>
      </c>
      <c r="G3703" s="25" t="s">
        <v>56</v>
      </c>
      <c r="H3703" s="25" t="s">
        <v>56</v>
      </c>
      <c r="I3703" s="25" t="s">
        <v>56</v>
      </c>
      <c r="J3703" s="25" t="s">
        <v>1269</v>
      </c>
      <c r="K3703" s="25" t="s">
        <v>65</v>
      </c>
      <c r="L3703" s="25" t="s">
        <v>665</v>
      </c>
      <c r="M3703" s="25" t="s">
        <v>263</v>
      </c>
      <c r="N3703" s="26">
        <v>0</v>
      </c>
      <c r="O3703" s="26">
        <v>19281.13</v>
      </c>
      <c r="P3703" s="27">
        <v>19281.13</v>
      </c>
      <c r="Q3703" s="18"/>
      <c r="R3703" s="29">
        <v>0</v>
      </c>
      <c r="S3703" s="29">
        <v>9022.68</v>
      </c>
      <c r="T3703" s="30">
        <v>9022.68</v>
      </c>
      <c r="U3703" s="19"/>
      <c r="V3703" s="26">
        <v>0</v>
      </c>
      <c r="W3703" s="26">
        <v>1578.9</v>
      </c>
      <c r="X3703" s="27">
        <v>1578.9</v>
      </c>
      <c r="Y3703" s="18"/>
      <c r="Z3703" s="29">
        <v>0</v>
      </c>
      <c r="AA3703" s="29">
        <v>0</v>
      </c>
      <c r="AB3703" s="30">
        <v>0</v>
      </c>
      <c r="AC3703" s="19"/>
      <c r="AD3703" s="26">
        <v>0</v>
      </c>
      <c r="AE3703" s="26">
        <v>8474.1</v>
      </c>
      <c r="AF3703" s="27">
        <v>8474.1</v>
      </c>
      <c r="AG3703" s="18"/>
      <c r="AH3703" s="34">
        <v>0</v>
      </c>
      <c r="AI3703" s="34">
        <v>118</v>
      </c>
      <c r="AJ3703" s="34">
        <v>118</v>
      </c>
      <c r="AK3703" s="19"/>
      <c r="AL3703" s="35">
        <v>43504.041655092595</v>
      </c>
      <c r="AM3703" s="16"/>
    </row>
    <row r="3704" spans="1:39" ht="24.75" hidden="1" x14ac:dyDescent="0.25">
      <c r="A3704" s="25" t="s">
        <v>813</v>
      </c>
      <c r="B3704" s="25" t="s">
        <v>1136</v>
      </c>
      <c r="C3704" s="39">
        <v>395997</v>
      </c>
      <c r="D3704" s="25" t="s">
        <v>5186</v>
      </c>
      <c r="E3704" s="25" t="s">
        <v>53</v>
      </c>
      <c r="F3704" s="25" t="s">
        <v>63</v>
      </c>
      <c r="G3704" s="25" t="s">
        <v>56</v>
      </c>
      <c r="H3704" s="17"/>
      <c r="I3704" s="17"/>
      <c r="J3704" s="25" t="s">
        <v>830</v>
      </c>
      <c r="K3704" s="25" t="s">
        <v>65</v>
      </c>
      <c r="L3704" s="25" t="s">
        <v>835</v>
      </c>
      <c r="M3704" s="25" t="s">
        <v>371</v>
      </c>
      <c r="N3704" s="26">
        <v>0</v>
      </c>
      <c r="O3704" s="26">
        <v>0</v>
      </c>
      <c r="P3704" s="27">
        <v>0</v>
      </c>
      <c r="Q3704" s="18"/>
      <c r="R3704" s="29">
        <v>0</v>
      </c>
      <c r="S3704" s="29">
        <v>0</v>
      </c>
      <c r="T3704" s="30">
        <v>0</v>
      </c>
      <c r="U3704" s="19"/>
      <c r="V3704" s="26">
        <v>0</v>
      </c>
      <c r="W3704" s="26">
        <v>0</v>
      </c>
      <c r="X3704" s="27">
        <v>0</v>
      </c>
      <c r="Y3704" s="18"/>
      <c r="Z3704" s="29">
        <v>0</v>
      </c>
      <c r="AA3704" s="29">
        <v>0</v>
      </c>
      <c r="AB3704" s="30">
        <v>0</v>
      </c>
      <c r="AC3704" s="19"/>
      <c r="AD3704" s="26">
        <v>0</v>
      </c>
      <c r="AE3704" s="26">
        <v>0</v>
      </c>
      <c r="AF3704" s="27">
        <v>0</v>
      </c>
      <c r="AG3704" s="18"/>
      <c r="AH3704" s="34">
        <v>0</v>
      </c>
      <c r="AI3704" s="34">
        <v>0</v>
      </c>
      <c r="AJ3704" s="34">
        <v>0</v>
      </c>
      <c r="AK3704" s="19"/>
      <c r="AL3704" s="35">
        <v>44571.041666666664</v>
      </c>
      <c r="AM3704" s="16"/>
    </row>
    <row r="3705" spans="1:39" ht="49.5" hidden="1" x14ac:dyDescent="0.25">
      <c r="A3705" s="25" t="s">
        <v>813</v>
      </c>
      <c r="B3705" s="25" t="s">
        <v>1136</v>
      </c>
      <c r="C3705" s="39">
        <v>396017</v>
      </c>
      <c r="D3705" s="25" t="s">
        <v>3653</v>
      </c>
      <c r="E3705" s="25" t="s">
        <v>53</v>
      </c>
      <c r="F3705" s="25" t="s">
        <v>54</v>
      </c>
      <c r="G3705" s="25" t="s">
        <v>75</v>
      </c>
      <c r="H3705" s="25" t="s">
        <v>112</v>
      </c>
      <c r="I3705" s="25" t="s">
        <v>83</v>
      </c>
      <c r="J3705" s="25" t="s">
        <v>357</v>
      </c>
      <c r="K3705" s="25" t="s">
        <v>65</v>
      </c>
      <c r="L3705" s="25" t="s">
        <v>665</v>
      </c>
      <c r="M3705" s="25" t="s">
        <v>263</v>
      </c>
      <c r="N3705" s="26">
        <v>176119.61</v>
      </c>
      <c r="O3705" s="26">
        <v>109639.53</v>
      </c>
      <c r="P3705" s="27">
        <v>-66480.079999999987</v>
      </c>
      <c r="Q3705" s="28">
        <v>-0.37747119698936415</v>
      </c>
      <c r="R3705" s="29">
        <v>73501.98</v>
      </c>
      <c r="S3705" s="29">
        <v>15949.27</v>
      </c>
      <c r="T3705" s="30">
        <v>-57552.709999999992</v>
      </c>
      <c r="U3705" s="31">
        <v>-0.78300897472421827</v>
      </c>
      <c r="V3705" s="26">
        <v>22105.29</v>
      </c>
      <c r="W3705" s="26">
        <v>8187.46</v>
      </c>
      <c r="X3705" s="27">
        <v>-13917.830000000002</v>
      </c>
      <c r="Y3705" s="28">
        <v>-0.62961535451468864</v>
      </c>
      <c r="Z3705" s="29">
        <v>14168.22</v>
      </c>
      <c r="AA3705" s="29">
        <v>417</v>
      </c>
      <c r="AB3705" s="30">
        <v>-13751.22</v>
      </c>
      <c r="AC3705" s="32">
        <v>-0.97056793302193223</v>
      </c>
      <c r="AD3705" s="26">
        <v>66344.12</v>
      </c>
      <c r="AE3705" s="26">
        <v>85085.8</v>
      </c>
      <c r="AF3705" s="27">
        <v>18741.680000000008</v>
      </c>
      <c r="AG3705" s="33">
        <v>0.28249195256489962</v>
      </c>
      <c r="AH3705" s="34">
        <v>497.37</v>
      </c>
      <c r="AI3705" s="34">
        <v>18</v>
      </c>
      <c r="AJ3705" s="34">
        <v>-479.37</v>
      </c>
      <c r="AK3705" s="32">
        <v>-0.96380963869955971</v>
      </c>
      <c r="AL3705" s="35">
        <v>44571.041666666664</v>
      </c>
      <c r="AM3705" s="16"/>
    </row>
    <row r="3706" spans="1:39" ht="49.5" hidden="1" x14ac:dyDescent="0.25">
      <c r="A3706" s="25" t="s">
        <v>813</v>
      </c>
      <c r="B3706" s="25" t="s">
        <v>1136</v>
      </c>
      <c r="C3706" s="39">
        <v>396172</v>
      </c>
      <c r="D3706" s="25" t="s">
        <v>3846</v>
      </c>
      <c r="E3706" s="25" t="s">
        <v>171</v>
      </c>
      <c r="F3706" s="25" t="s">
        <v>54</v>
      </c>
      <c r="G3706" s="25" t="s">
        <v>131</v>
      </c>
      <c r="H3706" s="25" t="s">
        <v>112</v>
      </c>
      <c r="I3706" s="25" t="s">
        <v>83</v>
      </c>
      <c r="J3706" s="25" t="s">
        <v>3827</v>
      </c>
      <c r="K3706" s="25" t="s">
        <v>65</v>
      </c>
      <c r="L3706" s="25" t="s">
        <v>3827</v>
      </c>
      <c r="M3706" s="25" t="s">
        <v>263</v>
      </c>
      <c r="N3706" s="26">
        <v>2490887.38</v>
      </c>
      <c r="O3706" s="26">
        <v>3579607.91</v>
      </c>
      <c r="P3706" s="27">
        <v>1088720.5300000003</v>
      </c>
      <c r="Q3706" s="28">
        <v>0.43708139466345536</v>
      </c>
      <c r="R3706" s="29">
        <v>185519.87</v>
      </c>
      <c r="S3706" s="29">
        <v>179392.5</v>
      </c>
      <c r="T3706" s="30">
        <v>-6127.3699999999953</v>
      </c>
      <c r="U3706" s="31">
        <v>-3.3028106369414743E-2</v>
      </c>
      <c r="V3706" s="26">
        <v>219037.78</v>
      </c>
      <c r="W3706" s="26">
        <v>204374.85</v>
      </c>
      <c r="X3706" s="27">
        <v>-14662.929999999993</v>
      </c>
      <c r="Y3706" s="28">
        <v>-6.6942469924594711E-2</v>
      </c>
      <c r="Z3706" s="29">
        <v>41062.67</v>
      </c>
      <c r="AA3706" s="29">
        <v>51847.11</v>
      </c>
      <c r="AB3706" s="30">
        <v>10784.440000000002</v>
      </c>
      <c r="AC3706" s="32">
        <v>0.26263367676773097</v>
      </c>
      <c r="AD3706" s="26">
        <v>2045267.06</v>
      </c>
      <c r="AE3706" s="26">
        <v>3143869.96</v>
      </c>
      <c r="AF3706" s="27">
        <v>1098602.8999999999</v>
      </c>
      <c r="AG3706" s="33">
        <v>0.53714398549009046</v>
      </c>
      <c r="AH3706" s="34">
        <v>1685.72</v>
      </c>
      <c r="AI3706" s="34">
        <v>1592.5</v>
      </c>
      <c r="AJ3706" s="34">
        <v>-93.220000000000027</v>
      </c>
      <c r="AK3706" s="32">
        <v>-5.5299812543008343E-2</v>
      </c>
      <c r="AL3706" s="35">
        <v>44672</v>
      </c>
      <c r="AM3706" s="16"/>
    </row>
    <row r="3707" spans="1:39" ht="49.5" hidden="1" x14ac:dyDescent="0.25">
      <c r="A3707" s="25" t="s">
        <v>813</v>
      </c>
      <c r="B3707" s="25" t="s">
        <v>51</v>
      </c>
      <c r="C3707" s="39">
        <v>396181</v>
      </c>
      <c r="D3707" s="25" t="s">
        <v>3844</v>
      </c>
      <c r="E3707" s="25" t="s">
        <v>53</v>
      </c>
      <c r="F3707" s="25" t="s">
        <v>54</v>
      </c>
      <c r="G3707" s="25" t="s">
        <v>131</v>
      </c>
      <c r="H3707" s="25" t="s">
        <v>90</v>
      </c>
      <c r="I3707" s="25" t="s">
        <v>194</v>
      </c>
      <c r="J3707" s="25" t="s">
        <v>887</v>
      </c>
      <c r="K3707" s="25" t="s">
        <v>65</v>
      </c>
      <c r="L3707" s="25" t="s">
        <v>3827</v>
      </c>
      <c r="M3707" s="25" t="s">
        <v>861</v>
      </c>
      <c r="N3707" s="26">
        <v>1657293.53</v>
      </c>
      <c r="O3707" s="26">
        <v>2049013.54</v>
      </c>
      <c r="P3707" s="27">
        <v>391720.01</v>
      </c>
      <c r="Q3707" s="28">
        <v>0.23636127391386125</v>
      </c>
      <c r="R3707" s="29">
        <v>192161.24</v>
      </c>
      <c r="S3707" s="29">
        <v>297062.34999999998</v>
      </c>
      <c r="T3707" s="30">
        <v>104901.10999999999</v>
      </c>
      <c r="U3707" s="31">
        <v>0.54590150438246543</v>
      </c>
      <c r="V3707" s="26">
        <v>214761.49</v>
      </c>
      <c r="W3707" s="26">
        <v>230386.83</v>
      </c>
      <c r="X3707" s="27">
        <v>15625.339999999997</v>
      </c>
      <c r="Y3707" s="28">
        <v>7.2756712574493676E-2</v>
      </c>
      <c r="Z3707" s="29">
        <v>40428.339999999997</v>
      </c>
      <c r="AA3707" s="29">
        <v>75337.03</v>
      </c>
      <c r="AB3707" s="30">
        <v>34908.69</v>
      </c>
      <c r="AC3707" s="32">
        <v>0.86347077322492105</v>
      </c>
      <c r="AD3707" s="26">
        <v>1209942.46</v>
      </c>
      <c r="AE3707" s="26">
        <v>1446227.33</v>
      </c>
      <c r="AF3707" s="27">
        <v>236284.87000000011</v>
      </c>
      <c r="AG3707" s="33">
        <v>0.1952860386435237</v>
      </c>
      <c r="AH3707" s="34">
        <v>2697.13</v>
      </c>
      <c r="AI3707" s="34">
        <v>1975</v>
      </c>
      <c r="AJ3707" s="34">
        <v>-722.13000000000011</v>
      </c>
      <c r="AK3707" s="32">
        <v>-0.26774015342234153</v>
      </c>
      <c r="AL3707" s="35">
        <v>44231.041666666664</v>
      </c>
      <c r="AM3707" s="16"/>
    </row>
    <row r="3708" spans="1:39" ht="57.75" hidden="1" x14ac:dyDescent="0.25">
      <c r="A3708" s="25" t="s">
        <v>813</v>
      </c>
      <c r="B3708" s="25" t="s">
        <v>1136</v>
      </c>
      <c r="C3708" s="39">
        <v>396199</v>
      </c>
      <c r="D3708" s="25" t="s">
        <v>3835</v>
      </c>
      <c r="E3708" s="25" t="s">
        <v>53</v>
      </c>
      <c r="F3708" s="25" t="s">
        <v>63</v>
      </c>
      <c r="G3708" s="25" t="s">
        <v>56</v>
      </c>
      <c r="H3708" s="17"/>
      <c r="I3708" s="17"/>
      <c r="J3708" s="25" t="s">
        <v>887</v>
      </c>
      <c r="K3708" s="25" t="s">
        <v>65</v>
      </c>
      <c r="L3708" s="25" t="s">
        <v>3827</v>
      </c>
      <c r="M3708" s="25" t="s">
        <v>419</v>
      </c>
      <c r="N3708" s="26">
        <v>0</v>
      </c>
      <c r="O3708" s="26">
        <v>12588.45</v>
      </c>
      <c r="P3708" s="27">
        <v>12588.45</v>
      </c>
      <c r="Q3708" s="18"/>
      <c r="R3708" s="29">
        <v>0</v>
      </c>
      <c r="S3708" s="29">
        <v>3326.63</v>
      </c>
      <c r="T3708" s="30">
        <v>3326.63</v>
      </c>
      <c r="U3708" s="19"/>
      <c r="V3708" s="26">
        <v>0</v>
      </c>
      <c r="W3708" s="26">
        <v>0</v>
      </c>
      <c r="X3708" s="27">
        <v>0</v>
      </c>
      <c r="Y3708" s="18"/>
      <c r="Z3708" s="29">
        <v>0</v>
      </c>
      <c r="AA3708" s="29">
        <v>0</v>
      </c>
      <c r="AB3708" s="30">
        <v>0</v>
      </c>
      <c r="AC3708" s="19"/>
      <c r="AD3708" s="26">
        <v>0</v>
      </c>
      <c r="AE3708" s="26">
        <v>9261.82</v>
      </c>
      <c r="AF3708" s="27">
        <v>9261.82</v>
      </c>
      <c r="AG3708" s="18"/>
      <c r="AH3708" s="34">
        <v>0</v>
      </c>
      <c r="AI3708" s="34">
        <v>2.5</v>
      </c>
      <c r="AJ3708" s="34">
        <v>2.5</v>
      </c>
      <c r="AK3708" s="19"/>
      <c r="AL3708" s="35">
        <v>44140.041666666664</v>
      </c>
      <c r="AM3708" s="16"/>
    </row>
    <row r="3709" spans="1:39" ht="49.5" hidden="1" x14ac:dyDescent="0.25">
      <c r="A3709" s="25" t="s">
        <v>813</v>
      </c>
      <c r="B3709" s="25" t="s">
        <v>1043</v>
      </c>
      <c r="C3709" s="39">
        <v>396201</v>
      </c>
      <c r="D3709" s="25" t="s">
        <v>3836</v>
      </c>
      <c r="E3709" s="25" t="s">
        <v>53</v>
      </c>
      <c r="F3709" s="25" t="s">
        <v>54</v>
      </c>
      <c r="G3709" s="25" t="s">
        <v>289</v>
      </c>
      <c r="H3709" s="25" t="s">
        <v>56</v>
      </c>
      <c r="I3709" s="25" t="s">
        <v>56</v>
      </c>
      <c r="J3709" s="25" t="s">
        <v>887</v>
      </c>
      <c r="K3709" s="25" t="s">
        <v>65</v>
      </c>
      <c r="L3709" s="25" t="s">
        <v>1045</v>
      </c>
      <c r="M3709" s="25" t="s">
        <v>861</v>
      </c>
      <c r="N3709" s="26">
        <v>2822879.77</v>
      </c>
      <c r="O3709" s="26">
        <v>3099985.82</v>
      </c>
      <c r="P3709" s="27">
        <v>277106.04999999981</v>
      </c>
      <c r="Q3709" s="28">
        <v>9.8164311829688669E-2</v>
      </c>
      <c r="R3709" s="29">
        <v>253301.39</v>
      </c>
      <c r="S3709" s="29">
        <v>369587.32</v>
      </c>
      <c r="T3709" s="30">
        <v>116285.93</v>
      </c>
      <c r="U3709" s="31">
        <v>0.45908129442163736</v>
      </c>
      <c r="V3709" s="26">
        <v>375949.92</v>
      </c>
      <c r="W3709" s="26">
        <v>357300.56</v>
      </c>
      <c r="X3709" s="27">
        <v>-18649.359999999986</v>
      </c>
      <c r="Y3709" s="28">
        <v>-4.9605968794992662E-2</v>
      </c>
      <c r="Z3709" s="29">
        <v>55825.919999999998</v>
      </c>
      <c r="AA3709" s="29">
        <v>77479.77</v>
      </c>
      <c r="AB3709" s="30">
        <v>21653.850000000006</v>
      </c>
      <c r="AC3709" s="32">
        <v>0.38788165067409558</v>
      </c>
      <c r="AD3709" s="26">
        <v>2126246.65</v>
      </c>
      <c r="AE3709" s="26">
        <v>2295532.6800000002</v>
      </c>
      <c r="AF3709" s="27">
        <v>169286.03000000026</v>
      </c>
      <c r="AG3709" s="33">
        <v>7.9617305922622034E-2</v>
      </c>
      <c r="AH3709" s="34">
        <v>2254.91</v>
      </c>
      <c r="AI3709" s="34">
        <v>1848</v>
      </c>
      <c r="AJ3709" s="34">
        <v>-406.90999999999985</v>
      </c>
      <c r="AK3709" s="32">
        <v>-0.18045509576878896</v>
      </c>
      <c r="AL3709" s="35">
        <v>44140.041666666664</v>
      </c>
      <c r="AM3709" s="16"/>
    </row>
    <row r="3710" spans="1:39" ht="49.5" hidden="1" x14ac:dyDescent="0.25">
      <c r="A3710" s="25" t="s">
        <v>813</v>
      </c>
      <c r="B3710" s="25" t="s">
        <v>1043</v>
      </c>
      <c r="C3710" s="39">
        <v>396228</v>
      </c>
      <c r="D3710" s="25" t="s">
        <v>3837</v>
      </c>
      <c r="E3710" s="25" t="s">
        <v>53</v>
      </c>
      <c r="F3710" s="25" t="s">
        <v>54</v>
      </c>
      <c r="G3710" s="25" t="s">
        <v>289</v>
      </c>
      <c r="H3710" s="25" t="s">
        <v>56</v>
      </c>
      <c r="I3710" s="25" t="s">
        <v>56</v>
      </c>
      <c r="J3710" s="25" t="s">
        <v>887</v>
      </c>
      <c r="K3710" s="25" t="s">
        <v>65</v>
      </c>
      <c r="L3710" s="25" t="s">
        <v>1045</v>
      </c>
      <c r="M3710" s="25" t="s">
        <v>861</v>
      </c>
      <c r="N3710" s="26">
        <v>4564622.9400000004</v>
      </c>
      <c r="O3710" s="26">
        <v>4452064.22</v>
      </c>
      <c r="P3710" s="27">
        <v>-112558.72000000067</v>
      </c>
      <c r="Q3710" s="28">
        <v>-2.4658930535892336E-2</v>
      </c>
      <c r="R3710" s="29">
        <v>1808922.39</v>
      </c>
      <c r="S3710" s="29">
        <v>511867.57</v>
      </c>
      <c r="T3710" s="30">
        <v>-1297054.8199999998</v>
      </c>
      <c r="U3710" s="31">
        <v>-0.71703176828940673</v>
      </c>
      <c r="V3710" s="26">
        <v>344957.03</v>
      </c>
      <c r="W3710" s="26">
        <v>384528.43</v>
      </c>
      <c r="X3710" s="27">
        <v>39571.399999999965</v>
      </c>
      <c r="Y3710" s="28">
        <v>0.11471399785648653</v>
      </c>
      <c r="Z3710" s="29">
        <v>91442.78</v>
      </c>
      <c r="AA3710" s="29">
        <v>71340.679999999993</v>
      </c>
      <c r="AB3710" s="30">
        <v>-20102.100000000006</v>
      </c>
      <c r="AC3710" s="32">
        <v>-0.21983255539693791</v>
      </c>
      <c r="AD3710" s="26">
        <v>2319300.7400000002</v>
      </c>
      <c r="AE3710" s="26">
        <v>3481116.58</v>
      </c>
      <c r="AF3710" s="27">
        <v>1161815.8399999999</v>
      </c>
      <c r="AG3710" s="33">
        <v>0.50093367365544827</v>
      </c>
      <c r="AH3710" s="34">
        <v>3386.7</v>
      </c>
      <c r="AI3710" s="34">
        <v>2143</v>
      </c>
      <c r="AJ3710" s="34">
        <v>-1243.6999999999998</v>
      </c>
      <c r="AK3710" s="32">
        <v>-0.36723063749372542</v>
      </c>
      <c r="AL3710" s="35">
        <v>44029.041666666664</v>
      </c>
      <c r="AM3710" s="16"/>
    </row>
    <row r="3711" spans="1:39" ht="49.5" hidden="1" x14ac:dyDescent="0.25">
      <c r="A3711" s="25" t="s">
        <v>813</v>
      </c>
      <c r="B3711" s="25" t="s">
        <v>1136</v>
      </c>
      <c r="C3711" s="39">
        <v>396236</v>
      </c>
      <c r="D3711" s="25" t="s">
        <v>3838</v>
      </c>
      <c r="E3711" s="25" t="s">
        <v>53</v>
      </c>
      <c r="F3711" s="25" t="s">
        <v>63</v>
      </c>
      <c r="G3711" s="25" t="s">
        <v>56</v>
      </c>
      <c r="H3711" s="17"/>
      <c r="I3711" s="17"/>
      <c r="J3711" s="25" t="s">
        <v>887</v>
      </c>
      <c r="K3711" s="25" t="s">
        <v>65</v>
      </c>
      <c r="L3711" s="25" t="s">
        <v>3827</v>
      </c>
      <c r="M3711" s="25" t="s">
        <v>419</v>
      </c>
      <c r="N3711" s="26">
        <v>0</v>
      </c>
      <c r="O3711" s="26">
        <v>11930.6</v>
      </c>
      <c r="P3711" s="27">
        <v>11930.6</v>
      </c>
      <c r="Q3711" s="18"/>
      <c r="R3711" s="29">
        <v>0</v>
      </c>
      <c r="S3711" s="29">
        <v>2998.78</v>
      </c>
      <c r="T3711" s="30">
        <v>2998.78</v>
      </c>
      <c r="U3711" s="19"/>
      <c r="V3711" s="26">
        <v>0</v>
      </c>
      <c r="W3711" s="26">
        <v>0</v>
      </c>
      <c r="X3711" s="27">
        <v>0</v>
      </c>
      <c r="Y3711" s="18"/>
      <c r="Z3711" s="29">
        <v>0</v>
      </c>
      <c r="AA3711" s="29">
        <v>0</v>
      </c>
      <c r="AB3711" s="30">
        <v>0</v>
      </c>
      <c r="AC3711" s="19"/>
      <c r="AD3711" s="26">
        <v>0</v>
      </c>
      <c r="AE3711" s="26">
        <v>8931.82</v>
      </c>
      <c r="AF3711" s="27">
        <v>8931.82</v>
      </c>
      <c r="AG3711" s="18"/>
      <c r="AH3711" s="34">
        <v>0</v>
      </c>
      <c r="AI3711" s="34">
        <v>8</v>
      </c>
      <c r="AJ3711" s="34">
        <v>8</v>
      </c>
      <c r="AK3711" s="19"/>
      <c r="AL3711" s="35">
        <v>44620.041666666664</v>
      </c>
      <c r="AM3711" s="16"/>
    </row>
    <row r="3712" spans="1:39" ht="57.75" hidden="1" x14ac:dyDescent="0.25">
      <c r="A3712" s="25" t="s">
        <v>813</v>
      </c>
      <c r="B3712" s="25" t="s">
        <v>1136</v>
      </c>
      <c r="C3712" s="39">
        <v>396244</v>
      </c>
      <c r="D3712" s="25" t="s">
        <v>3826</v>
      </c>
      <c r="E3712" s="25" t="s">
        <v>53</v>
      </c>
      <c r="F3712" s="25" t="s">
        <v>54</v>
      </c>
      <c r="G3712" s="25" t="s">
        <v>131</v>
      </c>
      <c r="H3712" s="25" t="s">
        <v>90</v>
      </c>
      <c r="I3712" s="25" t="s">
        <v>194</v>
      </c>
      <c r="J3712" s="25" t="s">
        <v>3827</v>
      </c>
      <c r="K3712" s="25" t="s">
        <v>65</v>
      </c>
      <c r="L3712" s="25" t="s">
        <v>3827</v>
      </c>
      <c r="M3712" s="25" t="s">
        <v>263</v>
      </c>
      <c r="N3712" s="26">
        <v>3822570.43</v>
      </c>
      <c r="O3712" s="26">
        <v>2930970.54</v>
      </c>
      <c r="P3712" s="27">
        <v>-891599.89000000013</v>
      </c>
      <c r="Q3712" s="28">
        <v>-0.23324616415242874</v>
      </c>
      <c r="R3712" s="29">
        <v>140928.39000000001</v>
      </c>
      <c r="S3712" s="29">
        <v>255994</v>
      </c>
      <c r="T3712" s="30">
        <v>115065.60999999999</v>
      </c>
      <c r="U3712" s="31">
        <v>0.81648282507165504</v>
      </c>
      <c r="V3712" s="26">
        <v>331130.59000000003</v>
      </c>
      <c r="W3712" s="26">
        <v>282285.07</v>
      </c>
      <c r="X3712" s="27">
        <v>-48845.520000000019</v>
      </c>
      <c r="Y3712" s="28">
        <v>-0.14751134892128212</v>
      </c>
      <c r="Z3712" s="29">
        <v>27720.81</v>
      </c>
      <c r="AA3712" s="29">
        <v>90351</v>
      </c>
      <c r="AB3712" s="30">
        <v>62630.19</v>
      </c>
      <c r="AC3712" s="32">
        <v>2.2593203445353871</v>
      </c>
      <c r="AD3712" s="26">
        <v>3322790.64</v>
      </c>
      <c r="AE3712" s="26">
        <v>2302116.77</v>
      </c>
      <c r="AF3712" s="27">
        <v>-1020673.8700000001</v>
      </c>
      <c r="AG3712" s="33">
        <v>-0.30717369241174947</v>
      </c>
      <c r="AH3712" s="34">
        <v>1297.56</v>
      </c>
      <c r="AI3712" s="34">
        <v>2778.5</v>
      </c>
      <c r="AJ3712" s="34">
        <v>1480.94</v>
      </c>
      <c r="AK3712" s="32">
        <v>1.1413267979900739</v>
      </c>
      <c r="AL3712" s="35">
        <v>44620.041666666664</v>
      </c>
      <c r="AM3712" s="16"/>
    </row>
    <row r="3713" spans="1:39" ht="82.5" hidden="1" x14ac:dyDescent="0.25">
      <c r="A3713" s="25" t="s">
        <v>813</v>
      </c>
      <c r="B3713" s="25" t="s">
        <v>1043</v>
      </c>
      <c r="C3713" s="39">
        <v>396439</v>
      </c>
      <c r="D3713" s="25" t="s">
        <v>3968</v>
      </c>
      <c r="E3713" s="25" t="s">
        <v>53</v>
      </c>
      <c r="F3713" s="25" t="s">
        <v>54</v>
      </c>
      <c r="G3713" s="25" t="s">
        <v>289</v>
      </c>
      <c r="H3713" s="17"/>
      <c r="I3713" s="17"/>
      <c r="J3713" s="25" t="s">
        <v>887</v>
      </c>
      <c r="K3713" s="25" t="s">
        <v>65</v>
      </c>
      <c r="L3713" s="25" t="s">
        <v>1045</v>
      </c>
      <c r="M3713" s="25" t="s">
        <v>861</v>
      </c>
      <c r="N3713" s="26">
        <v>47729.79</v>
      </c>
      <c r="O3713" s="26">
        <v>28946.53</v>
      </c>
      <c r="P3713" s="27">
        <v>-18783.260000000002</v>
      </c>
      <c r="Q3713" s="28">
        <v>-0.39353326297894881</v>
      </c>
      <c r="R3713" s="29">
        <v>32130.95</v>
      </c>
      <c r="S3713" s="29">
        <v>23869.42</v>
      </c>
      <c r="T3713" s="30">
        <v>-8261.5300000000025</v>
      </c>
      <c r="U3713" s="31">
        <v>-0.25712062668548558</v>
      </c>
      <c r="V3713" s="26">
        <v>0</v>
      </c>
      <c r="W3713" s="26">
        <v>3048.05</v>
      </c>
      <c r="X3713" s="27">
        <v>3048.05</v>
      </c>
      <c r="Y3713" s="18"/>
      <c r="Z3713" s="29">
        <v>7872</v>
      </c>
      <c r="AA3713" s="29">
        <v>0</v>
      </c>
      <c r="AB3713" s="30">
        <v>-7872</v>
      </c>
      <c r="AC3713" s="32">
        <v>-1</v>
      </c>
      <c r="AD3713" s="26">
        <v>2160</v>
      </c>
      <c r="AE3713" s="26">
        <v>2000</v>
      </c>
      <c r="AF3713" s="27">
        <v>-160</v>
      </c>
      <c r="AG3713" s="33">
        <v>-7.407407407407407E-2</v>
      </c>
      <c r="AH3713" s="34">
        <v>240</v>
      </c>
      <c r="AI3713" s="34">
        <v>247</v>
      </c>
      <c r="AJ3713" s="34">
        <v>7</v>
      </c>
      <c r="AK3713" s="32">
        <v>2.9166666666666667E-2</v>
      </c>
      <c r="AL3713" s="35">
        <v>44035.041666666664</v>
      </c>
      <c r="AM3713" s="16"/>
    </row>
    <row r="3714" spans="1:39" ht="57.75" hidden="1" x14ac:dyDescent="0.25">
      <c r="A3714" s="25" t="s">
        <v>813</v>
      </c>
      <c r="B3714" s="25" t="s">
        <v>51</v>
      </c>
      <c r="C3714" s="39">
        <v>396797</v>
      </c>
      <c r="D3714" s="25" t="s">
        <v>3725</v>
      </c>
      <c r="E3714" s="25" t="s">
        <v>53</v>
      </c>
      <c r="F3714" s="25" t="s">
        <v>54</v>
      </c>
      <c r="G3714" s="25" t="s">
        <v>75</v>
      </c>
      <c r="H3714" s="25" t="s">
        <v>74</v>
      </c>
      <c r="I3714" s="25" t="s">
        <v>211</v>
      </c>
      <c r="J3714" s="25" t="s">
        <v>842</v>
      </c>
      <c r="K3714" s="25" t="s">
        <v>65</v>
      </c>
      <c r="L3714" s="25" t="s">
        <v>815</v>
      </c>
      <c r="M3714" s="25" t="s">
        <v>880</v>
      </c>
      <c r="N3714" s="26">
        <v>43812.88</v>
      </c>
      <c r="O3714" s="26">
        <v>18595.8</v>
      </c>
      <c r="P3714" s="27">
        <v>-25217.079999999998</v>
      </c>
      <c r="Q3714" s="28">
        <v>-0.57556316772602023</v>
      </c>
      <c r="R3714" s="29">
        <v>19076.45</v>
      </c>
      <c r="S3714" s="29">
        <v>7682.89</v>
      </c>
      <c r="T3714" s="30">
        <v>-11393.560000000001</v>
      </c>
      <c r="U3714" s="31">
        <v>-0.59725787554812348</v>
      </c>
      <c r="V3714" s="26">
        <v>7976.62</v>
      </c>
      <c r="W3714" s="26">
        <v>5493.37</v>
      </c>
      <c r="X3714" s="27">
        <v>-2483.25</v>
      </c>
      <c r="Y3714" s="28">
        <v>-0.31131607121813498</v>
      </c>
      <c r="Z3714" s="29">
        <v>3259.81</v>
      </c>
      <c r="AA3714" s="29">
        <v>2597.91</v>
      </c>
      <c r="AB3714" s="30">
        <v>-661.90000000000009</v>
      </c>
      <c r="AC3714" s="32">
        <v>-0.20304864393937072</v>
      </c>
      <c r="AD3714" s="26">
        <v>13500</v>
      </c>
      <c r="AE3714" s="26">
        <v>2821.63</v>
      </c>
      <c r="AF3714" s="27">
        <v>-10678.369999999999</v>
      </c>
      <c r="AG3714" s="33">
        <v>-0.79099037037037034</v>
      </c>
      <c r="AH3714" s="34">
        <v>120.17</v>
      </c>
      <c r="AI3714" s="34">
        <v>56</v>
      </c>
      <c r="AJ3714" s="34">
        <v>-64.17</v>
      </c>
      <c r="AK3714" s="32">
        <v>-0.53399350919530664</v>
      </c>
      <c r="AL3714" s="35">
        <v>44518.041666666664</v>
      </c>
      <c r="AM3714" s="16"/>
    </row>
    <row r="3715" spans="1:39" ht="33" hidden="1" x14ac:dyDescent="0.25">
      <c r="A3715" s="25" t="s">
        <v>813</v>
      </c>
      <c r="B3715" s="25" t="s">
        <v>1040</v>
      </c>
      <c r="C3715" s="39">
        <v>397651</v>
      </c>
      <c r="D3715" s="25" t="s">
        <v>3670</v>
      </c>
      <c r="E3715" s="25" t="s">
        <v>53</v>
      </c>
      <c r="F3715" s="25" t="s">
        <v>54</v>
      </c>
      <c r="G3715" s="25" t="s">
        <v>289</v>
      </c>
      <c r="H3715" s="25" t="s">
        <v>56</v>
      </c>
      <c r="I3715" s="25" t="s">
        <v>56</v>
      </c>
      <c r="J3715" s="25" t="s">
        <v>884</v>
      </c>
      <c r="K3715" s="25" t="s">
        <v>65</v>
      </c>
      <c r="L3715" s="25" t="s">
        <v>1419</v>
      </c>
      <c r="M3715" s="25" t="s">
        <v>371</v>
      </c>
      <c r="N3715" s="26">
        <v>63570.82</v>
      </c>
      <c r="O3715" s="26">
        <v>128286.87</v>
      </c>
      <c r="P3715" s="27">
        <v>64716.049999999996</v>
      </c>
      <c r="Q3715" s="28">
        <v>1.018015026391039</v>
      </c>
      <c r="R3715" s="29">
        <v>27110.45</v>
      </c>
      <c r="S3715" s="29">
        <v>41599.86</v>
      </c>
      <c r="T3715" s="30">
        <v>14489.41</v>
      </c>
      <c r="U3715" s="31">
        <v>0.53445848372122184</v>
      </c>
      <c r="V3715" s="26">
        <v>21133.9</v>
      </c>
      <c r="W3715" s="26">
        <v>55305.64</v>
      </c>
      <c r="X3715" s="27">
        <v>34171.74</v>
      </c>
      <c r="Y3715" s="28">
        <v>1.6169159502032278</v>
      </c>
      <c r="Z3715" s="29">
        <v>7834.85</v>
      </c>
      <c r="AA3715" s="29">
        <v>6264</v>
      </c>
      <c r="AB3715" s="30">
        <v>-1570.8500000000004</v>
      </c>
      <c r="AC3715" s="32">
        <v>-0.20049522326528271</v>
      </c>
      <c r="AD3715" s="26">
        <v>7491.62</v>
      </c>
      <c r="AE3715" s="26">
        <v>25117.37</v>
      </c>
      <c r="AF3715" s="27">
        <v>17625.75</v>
      </c>
      <c r="AG3715" s="33">
        <v>2.3527287822927483</v>
      </c>
      <c r="AH3715" s="34">
        <v>413.95</v>
      </c>
      <c r="AI3715" s="34">
        <v>460</v>
      </c>
      <c r="AJ3715" s="34">
        <v>46.050000000000011</v>
      </c>
      <c r="AK3715" s="32">
        <v>0.11124531948302938</v>
      </c>
      <c r="AL3715" s="35">
        <v>43809.041655092595</v>
      </c>
      <c r="AM3715" s="16"/>
    </row>
    <row r="3716" spans="1:39" ht="33" hidden="1" x14ac:dyDescent="0.25">
      <c r="A3716" s="25" t="s">
        <v>813</v>
      </c>
      <c r="B3716" s="25" t="s">
        <v>1043</v>
      </c>
      <c r="C3716" s="39">
        <v>397669</v>
      </c>
      <c r="D3716" s="25" t="s">
        <v>3646</v>
      </c>
      <c r="E3716" s="25" t="s">
        <v>53</v>
      </c>
      <c r="F3716" s="25" t="s">
        <v>54</v>
      </c>
      <c r="G3716" s="25" t="s">
        <v>289</v>
      </c>
      <c r="H3716" s="25" t="s">
        <v>56</v>
      </c>
      <c r="I3716" s="25" t="s">
        <v>56</v>
      </c>
      <c r="J3716" s="25" t="s">
        <v>1269</v>
      </c>
      <c r="K3716" s="25" t="s">
        <v>65</v>
      </c>
      <c r="L3716" s="25" t="s">
        <v>1045</v>
      </c>
      <c r="M3716" s="25" t="s">
        <v>861</v>
      </c>
      <c r="N3716" s="26">
        <v>50865.77</v>
      </c>
      <c r="O3716" s="26">
        <v>39561.68</v>
      </c>
      <c r="P3716" s="27">
        <v>-11304.089999999997</v>
      </c>
      <c r="Q3716" s="28">
        <v>-0.22223373400225727</v>
      </c>
      <c r="R3716" s="29">
        <v>16119.85</v>
      </c>
      <c r="S3716" s="29">
        <v>5292.47</v>
      </c>
      <c r="T3716" s="30">
        <v>-10827.380000000001</v>
      </c>
      <c r="U3716" s="31">
        <v>-0.67167994739405146</v>
      </c>
      <c r="V3716" s="26">
        <v>3698.14</v>
      </c>
      <c r="W3716" s="26">
        <v>3505.06</v>
      </c>
      <c r="X3716" s="27">
        <v>-193.07999999999993</v>
      </c>
      <c r="Y3716" s="28">
        <v>-5.2210029906926164E-2</v>
      </c>
      <c r="Z3716" s="29">
        <v>2799.3</v>
      </c>
      <c r="AA3716" s="29">
        <v>0</v>
      </c>
      <c r="AB3716" s="30">
        <v>-2799.3</v>
      </c>
      <c r="AC3716" s="32">
        <v>-1</v>
      </c>
      <c r="AD3716" s="26">
        <v>28248.48</v>
      </c>
      <c r="AE3716" s="26">
        <v>30764.15</v>
      </c>
      <c r="AF3716" s="27">
        <v>2515.6700000000019</v>
      </c>
      <c r="AG3716" s="33">
        <v>8.9055057121657594E-2</v>
      </c>
      <c r="AH3716" s="34">
        <v>183.45</v>
      </c>
      <c r="AI3716" s="34">
        <v>0</v>
      </c>
      <c r="AJ3716" s="34">
        <v>-183.45</v>
      </c>
      <c r="AK3716" s="32">
        <v>-1</v>
      </c>
      <c r="AL3716" s="35">
        <v>43948</v>
      </c>
      <c r="AM3716" s="16"/>
    </row>
    <row r="3717" spans="1:39" ht="24.75" hidden="1" x14ac:dyDescent="0.25">
      <c r="A3717" s="25" t="s">
        <v>813</v>
      </c>
      <c r="B3717" s="25" t="s">
        <v>1043</v>
      </c>
      <c r="C3717" s="39">
        <v>398696</v>
      </c>
      <c r="D3717" s="25" t="s">
        <v>3647</v>
      </c>
      <c r="E3717" s="25" t="s">
        <v>53</v>
      </c>
      <c r="F3717" s="25" t="s">
        <v>54</v>
      </c>
      <c r="G3717" s="25" t="s">
        <v>289</v>
      </c>
      <c r="H3717" s="25" t="s">
        <v>56</v>
      </c>
      <c r="I3717" s="25" t="s">
        <v>56</v>
      </c>
      <c r="J3717" s="25" t="s">
        <v>830</v>
      </c>
      <c r="K3717" s="25" t="s">
        <v>65</v>
      </c>
      <c r="L3717" s="25" t="s">
        <v>1045</v>
      </c>
      <c r="M3717" s="25" t="s">
        <v>371</v>
      </c>
      <c r="N3717" s="26">
        <v>49222.14</v>
      </c>
      <c r="O3717" s="26">
        <v>54840.66</v>
      </c>
      <c r="P3717" s="27">
        <v>5618.5200000000041</v>
      </c>
      <c r="Q3717" s="28">
        <v>0.11414619518777534</v>
      </c>
      <c r="R3717" s="29">
        <v>17937.400000000001</v>
      </c>
      <c r="S3717" s="29">
        <v>16739.11</v>
      </c>
      <c r="T3717" s="30">
        <v>-1198.2900000000009</v>
      </c>
      <c r="U3717" s="31">
        <v>-6.6803996119839032E-2</v>
      </c>
      <c r="V3717" s="26">
        <v>22592.35</v>
      </c>
      <c r="W3717" s="26">
        <v>22301.08</v>
      </c>
      <c r="X3717" s="27">
        <v>-291.2699999999968</v>
      </c>
      <c r="Y3717" s="28">
        <v>-1.2892417123495202E-2</v>
      </c>
      <c r="Z3717" s="29">
        <v>1272.3900000000001</v>
      </c>
      <c r="AA3717" s="29">
        <v>3452</v>
      </c>
      <c r="AB3717" s="30">
        <v>2179.6099999999997</v>
      </c>
      <c r="AC3717" s="32">
        <v>1.7130046605207518</v>
      </c>
      <c r="AD3717" s="26">
        <v>7420</v>
      </c>
      <c r="AE3717" s="26">
        <v>12348.47</v>
      </c>
      <c r="AF3717" s="27">
        <v>4928.4699999999993</v>
      </c>
      <c r="AG3717" s="33">
        <v>0.66421428571428565</v>
      </c>
      <c r="AH3717" s="34">
        <v>189.07</v>
      </c>
      <c r="AI3717" s="34">
        <v>225</v>
      </c>
      <c r="AJ3717" s="34">
        <v>35.930000000000007</v>
      </c>
      <c r="AK3717" s="32">
        <v>0.19003543661077912</v>
      </c>
      <c r="AL3717" s="35">
        <v>43860.041655092595</v>
      </c>
      <c r="AM3717" s="16"/>
    </row>
    <row r="3718" spans="1:39" ht="24.75" hidden="1" x14ac:dyDescent="0.25">
      <c r="A3718" s="25" t="s">
        <v>813</v>
      </c>
      <c r="B3718" s="25" t="s">
        <v>1043</v>
      </c>
      <c r="C3718" s="39">
        <v>398733</v>
      </c>
      <c r="D3718" s="25" t="s">
        <v>3622</v>
      </c>
      <c r="E3718" s="25" t="s">
        <v>53</v>
      </c>
      <c r="F3718" s="25" t="s">
        <v>63</v>
      </c>
      <c r="G3718" s="25" t="s">
        <v>56</v>
      </c>
      <c r="H3718" s="17"/>
      <c r="I3718" s="17"/>
      <c r="J3718" s="25" t="s">
        <v>1269</v>
      </c>
      <c r="K3718" s="25" t="s">
        <v>65</v>
      </c>
      <c r="L3718" s="25" t="s">
        <v>1045</v>
      </c>
      <c r="M3718" s="25" t="s">
        <v>419</v>
      </c>
      <c r="N3718" s="26">
        <v>0</v>
      </c>
      <c r="O3718" s="26">
        <v>-89.17</v>
      </c>
      <c r="P3718" s="27">
        <v>-89.17</v>
      </c>
      <c r="Q3718" s="18"/>
      <c r="R3718" s="29">
        <v>0</v>
      </c>
      <c r="S3718" s="29">
        <v>-89.17</v>
      </c>
      <c r="T3718" s="30">
        <v>-89.17</v>
      </c>
      <c r="U3718" s="19"/>
      <c r="V3718" s="26">
        <v>0</v>
      </c>
      <c r="W3718" s="26">
        <v>0</v>
      </c>
      <c r="X3718" s="27">
        <v>0</v>
      </c>
      <c r="Y3718" s="18"/>
      <c r="Z3718" s="29">
        <v>0</v>
      </c>
      <c r="AA3718" s="29">
        <v>0</v>
      </c>
      <c r="AB3718" s="30">
        <v>0</v>
      </c>
      <c r="AC3718" s="19"/>
      <c r="AD3718" s="26">
        <v>0</v>
      </c>
      <c r="AE3718" s="26">
        <v>0</v>
      </c>
      <c r="AF3718" s="27">
        <v>0</v>
      </c>
      <c r="AG3718" s="18"/>
      <c r="AH3718" s="34">
        <v>0</v>
      </c>
      <c r="AI3718" s="34">
        <v>0</v>
      </c>
      <c r="AJ3718" s="34">
        <v>0</v>
      </c>
      <c r="AK3718" s="19"/>
      <c r="AL3718" s="35">
        <v>43560.041655092595</v>
      </c>
      <c r="AM3718" s="16"/>
    </row>
    <row r="3719" spans="1:39" ht="24.75" hidden="1" x14ac:dyDescent="0.25">
      <c r="A3719" s="25" t="s">
        <v>813</v>
      </c>
      <c r="B3719" s="25" t="s">
        <v>1040</v>
      </c>
      <c r="C3719" s="39">
        <v>400119</v>
      </c>
      <c r="D3719" s="25" t="s">
        <v>3619</v>
      </c>
      <c r="E3719" s="25" t="s">
        <v>53</v>
      </c>
      <c r="F3719" s="25" t="s">
        <v>54</v>
      </c>
      <c r="G3719" s="25" t="s">
        <v>74</v>
      </c>
      <c r="H3719" s="25" t="s">
        <v>83</v>
      </c>
      <c r="I3719" s="25" t="s">
        <v>56</v>
      </c>
      <c r="J3719" s="25" t="s">
        <v>3573</v>
      </c>
      <c r="K3719" s="25" t="s">
        <v>65</v>
      </c>
      <c r="L3719" s="25" t="s">
        <v>665</v>
      </c>
      <c r="M3719" s="25" t="s">
        <v>861</v>
      </c>
      <c r="N3719" s="26">
        <v>227704.02</v>
      </c>
      <c r="O3719" s="26">
        <v>206395.65</v>
      </c>
      <c r="P3719" s="27">
        <v>-21308.369999999995</v>
      </c>
      <c r="Q3719" s="28">
        <v>-9.3579243792006814E-2</v>
      </c>
      <c r="R3719" s="29">
        <v>88677.13</v>
      </c>
      <c r="S3719" s="29">
        <v>87646.9</v>
      </c>
      <c r="T3719" s="30">
        <v>-1030.2300000000105</v>
      </c>
      <c r="U3719" s="31">
        <v>-1.1617764354800504E-2</v>
      </c>
      <c r="V3719" s="26">
        <v>62716.42</v>
      </c>
      <c r="W3719" s="26">
        <v>51181.68</v>
      </c>
      <c r="X3719" s="27">
        <v>-11534.739999999998</v>
      </c>
      <c r="Y3719" s="28">
        <v>-0.1839189800693343</v>
      </c>
      <c r="Z3719" s="29">
        <v>16325.6</v>
      </c>
      <c r="AA3719" s="29">
        <v>24708</v>
      </c>
      <c r="AB3719" s="30">
        <v>8382.4</v>
      </c>
      <c r="AC3719" s="32">
        <v>0.51345126672220309</v>
      </c>
      <c r="AD3719" s="26">
        <v>59984.87</v>
      </c>
      <c r="AE3719" s="26">
        <v>42777.22</v>
      </c>
      <c r="AF3719" s="27">
        <v>-17207.650000000001</v>
      </c>
      <c r="AG3719" s="33">
        <v>-0.28686650483696974</v>
      </c>
      <c r="AH3719" s="34">
        <v>766.07</v>
      </c>
      <c r="AI3719" s="34">
        <v>1045.75</v>
      </c>
      <c r="AJ3719" s="34">
        <v>279.67999999999995</v>
      </c>
      <c r="AK3719" s="32">
        <v>0.36508413069301754</v>
      </c>
      <c r="AL3719" s="35">
        <v>43560.041655092595</v>
      </c>
      <c r="AM3719" s="16"/>
    </row>
    <row r="3720" spans="1:39" ht="66" hidden="1" x14ac:dyDescent="0.25">
      <c r="A3720" s="25" t="s">
        <v>813</v>
      </c>
      <c r="B3720" s="25" t="s">
        <v>1040</v>
      </c>
      <c r="C3720" s="39">
        <v>400346</v>
      </c>
      <c r="D3720" s="25" t="s">
        <v>3645</v>
      </c>
      <c r="E3720" s="25" t="s">
        <v>62</v>
      </c>
      <c r="F3720" s="25" t="s">
        <v>54</v>
      </c>
      <c r="G3720" s="25" t="s">
        <v>289</v>
      </c>
      <c r="H3720" s="17"/>
      <c r="I3720" s="17"/>
      <c r="J3720" s="25" t="s">
        <v>1269</v>
      </c>
      <c r="K3720" s="25" t="s">
        <v>65</v>
      </c>
      <c r="L3720" s="25" t="s">
        <v>665</v>
      </c>
      <c r="M3720" s="25" t="s">
        <v>854</v>
      </c>
      <c r="N3720" s="26">
        <v>524132.41</v>
      </c>
      <c r="O3720" s="26">
        <v>662175.74</v>
      </c>
      <c r="P3720" s="27">
        <v>138043.33000000002</v>
      </c>
      <c r="Q3720" s="28">
        <v>0.2633749170367084</v>
      </c>
      <c r="R3720" s="29">
        <v>41214.82</v>
      </c>
      <c r="S3720" s="29">
        <v>94606.48</v>
      </c>
      <c r="T3720" s="30">
        <v>53391.659999999996</v>
      </c>
      <c r="U3720" s="31">
        <v>1.2954480936711599</v>
      </c>
      <c r="V3720" s="26">
        <v>9675</v>
      </c>
      <c r="W3720" s="26">
        <v>76833.91</v>
      </c>
      <c r="X3720" s="27">
        <v>67158.91</v>
      </c>
      <c r="Y3720" s="28">
        <v>6.9414894056847549</v>
      </c>
      <c r="Z3720" s="29">
        <v>8142.15</v>
      </c>
      <c r="AA3720" s="29">
        <v>9991.5</v>
      </c>
      <c r="AB3720" s="30">
        <v>1849.3500000000004</v>
      </c>
      <c r="AC3720" s="32">
        <v>0.22713288259243572</v>
      </c>
      <c r="AD3720" s="26">
        <v>465100.44</v>
      </c>
      <c r="AE3720" s="26">
        <v>480707.05</v>
      </c>
      <c r="AF3720" s="27">
        <v>15606.609999999986</v>
      </c>
      <c r="AG3720" s="33">
        <v>3.3555354194031696E-2</v>
      </c>
      <c r="AH3720" s="34">
        <v>470.17</v>
      </c>
      <c r="AI3720" s="34">
        <v>595</v>
      </c>
      <c r="AJ3720" s="34">
        <v>124.82999999999998</v>
      </c>
      <c r="AK3720" s="32">
        <v>0.265499712869813</v>
      </c>
      <c r="AL3720" s="35">
        <v>43729.041655092595</v>
      </c>
      <c r="AM3720" s="16"/>
    </row>
    <row r="3721" spans="1:39" ht="41.25" hidden="1" x14ac:dyDescent="0.25">
      <c r="A3721" s="25" t="s">
        <v>813</v>
      </c>
      <c r="B3721" s="25" t="s">
        <v>1040</v>
      </c>
      <c r="C3721" s="39">
        <v>400493</v>
      </c>
      <c r="D3721" s="25" t="s">
        <v>3651</v>
      </c>
      <c r="E3721" s="25" t="s">
        <v>53</v>
      </c>
      <c r="F3721" s="25" t="s">
        <v>54</v>
      </c>
      <c r="G3721" s="25" t="s">
        <v>74</v>
      </c>
      <c r="H3721" s="25" t="s">
        <v>386</v>
      </c>
      <c r="I3721" s="25" t="s">
        <v>56</v>
      </c>
      <c r="J3721" s="25" t="s">
        <v>3573</v>
      </c>
      <c r="K3721" s="25" t="s">
        <v>65</v>
      </c>
      <c r="L3721" s="25" t="s">
        <v>665</v>
      </c>
      <c r="M3721" s="25" t="s">
        <v>861</v>
      </c>
      <c r="N3721" s="26">
        <v>235140.24</v>
      </c>
      <c r="O3721" s="26">
        <v>168638.55</v>
      </c>
      <c r="P3721" s="27">
        <v>-66501.69</v>
      </c>
      <c r="Q3721" s="28">
        <v>-0.2828171392527285</v>
      </c>
      <c r="R3721" s="29">
        <v>67735.8</v>
      </c>
      <c r="S3721" s="29">
        <v>68606.039999999994</v>
      </c>
      <c r="T3721" s="30">
        <v>870.23999999999069</v>
      </c>
      <c r="U3721" s="31">
        <v>1.2847563622190786E-2</v>
      </c>
      <c r="V3721" s="26">
        <v>71165.78</v>
      </c>
      <c r="W3721" s="26">
        <v>46437.5</v>
      </c>
      <c r="X3721" s="27">
        <v>-24728.28</v>
      </c>
      <c r="Y3721" s="28">
        <v>-0.34747430576886812</v>
      </c>
      <c r="Z3721" s="29">
        <v>13360.23</v>
      </c>
      <c r="AA3721" s="29">
        <v>16423</v>
      </c>
      <c r="AB3721" s="30">
        <v>3062.7700000000004</v>
      </c>
      <c r="AC3721" s="32">
        <v>0.22924530490867301</v>
      </c>
      <c r="AD3721" s="26">
        <v>82878.429999999993</v>
      </c>
      <c r="AE3721" s="26">
        <v>37172.01</v>
      </c>
      <c r="AF3721" s="27">
        <v>-45706.419999999991</v>
      </c>
      <c r="AG3721" s="33">
        <v>-0.5514875221453881</v>
      </c>
      <c r="AH3721" s="34">
        <v>673.41</v>
      </c>
      <c r="AI3721" s="34">
        <v>854.5</v>
      </c>
      <c r="AJ3721" s="34">
        <v>181.09000000000003</v>
      </c>
      <c r="AK3721" s="32">
        <v>0.2689149255282815</v>
      </c>
      <c r="AL3721" s="35">
        <v>43525.041655092595</v>
      </c>
      <c r="AM3721" s="16"/>
    </row>
    <row r="3722" spans="1:39" ht="41.25" hidden="1" x14ac:dyDescent="0.25">
      <c r="A3722" s="25" t="s">
        <v>813</v>
      </c>
      <c r="B3722" s="25" t="s">
        <v>1040</v>
      </c>
      <c r="C3722" s="39">
        <v>400944</v>
      </c>
      <c r="D3722" s="25" t="s">
        <v>3688</v>
      </c>
      <c r="E3722" s="25" t="s">
        <v>53</v>
      </c>
      <c r="F3722" s="25" t="s">
        <v>54</v>
      </c>
      <c r="G3722" s="25" t="s">
        <v>112</v>
      </c>
      <c r="H3722" s="25" t="s">
        <v>75</v>
      </c>
      <c r="I3722" s="25" t="s">
        <v>56</v>
      </c>
      <c r="J3722" s="17"/>
      <c r="K3722" s="25" t="s">
        <v>65</v>
      </c>
      <c r="L3722" s="25" t="s">
        <v>1419</v>
      </c>
      <c r="M3722" s="25" t="s">
        <v>371</v>
      </c>
      <c r="N3722" s="26">
        <v>226138.68</v>
      </c>
      <c r="O3722" s="26">
        <v>235205.86</v>
      </c>
      <c r="P3722" s="27">
        <v>9067.179999999993</v>
      </c>
      <c r="Q3722" s="28">
        <v>4.0095661653282814E-2</v>
      </c>
      <c r="R3722" s="29">
        <v>71910.11</v>
      </c>
      <c r="S3722" s="29">
        <v>64051.5</v>
      </c>
      <c r="T3722" s="30">
        <v>-7858.6100000000006</v>
      </c>
      <c r="U3722" s="31">
        <v>-0.10928379889837465</v>
      </c>
      <c r="V3722" s="26">
        <v>128927.31</v>
      </c>
      <c r="W3722" s="26">
        <v>133302.9</v>
      </c>
      <c r="X3722" s="27">
        <v>4375.5899999999965</v>
      </c>
      <c r="Y3722" s="28">
        <v>3.3938426234131437E-2</v>
      </c>
      <c r="Z3722" s="29">
        <v>10519.56</v>
      </c>
      <c r="AA3722" s="29">
        <v>4651</v>
      </c>
      <c r="AB3722" s="30">
        <v>-5868.5599999999995</v>
      </c>
      <c r="AC3722" s="32">
        <v>-0.55787124176296343</v>
      </c>
      <c r="AD3722" s="26">
        <v>14781.7</v>
      </c>
      <c r="AE3722" s="26">
        <v>32881.26</v>
      </c>
      <c r="AF3722" s="27">
        <v>18099.560000000001</v>
      </c>
      <c r="AG3722" s="33">
        <v>1.2244572681085397</v>
      </c>
      <c r="AH3722" s="34">
        <v>796.1</v>
      </c>
      <c r="AI3722" s="34">
        <v>908</v>
      </c>
      <c r="AJ3722" s="34">
        <v>111.89999999999998</v>
      </c>
      <c r="AK3722" s="32">
        <v>0.14056023112674285</v>
      </c>
      <c r="AL3722" s="35">
        <v>43543.041655092595</v>
      </c>
      <c r="AM3722" s="16"/>
    </row>
    <row r="3723" spans="1:39" ht="49.5" hidden="1" x14ac:dyDescent="0.25">
      <c r="A3723" s="25" t="s">
        <v>813</v>
      </c>
      <c r="B3723" s="25" t="s">
        <v>1043</v>
      </c>
      <c r="C3723" s="39">
        <v>402579</v>
      </c>
      <c r="D3723" s="25" t="s">
        <v>3771</v>
      </c>
      <c r="E3723" s="25" t="s">
        <v>53</v>
      </c>
      <c r="F3723" s="25" t="s">
        <v>54</v>
      </c>
      <c r="G3723" s="25" t="s">
        <v>289</v>
      </c>
      <c r="H3723" s="25" t="s">
        <v>56</v>
      </c>
      <c r="I3723" s="25" t="s">
        <v>56</v>
      </c>
      <c r="J3723" s="25" t="s">
        <v>3576</v>
      </c>
      <c r="K3723" s="25" t="s">
        <v>65</v>
      </c>
      <c r="L3723" s="25" t="s">
        <v>1045</v>
      </c>
      <c r="M3723" s="25" t="s">
        <v>371</v>
      </c>
      <c r="N3723" s="26">
        <v>109573.04</v>
      </c>
      <c r="O3723" s="26">
        <v>100669.47</v>
      </c>
      <c r="P3723" s="27">
        <v>-8903.5699999999924</v>
      </c>
      <c r="Q3723" s="28">
        <v>-8.1256940575893416E-2</v>
      </c>
      <c r="R3723" s="29">
        <v>9721.7999999999993</v>
      </c>
      <c r="S3723" s="29">
        <v>27562.71</v>
      </c>
      <c r="T3723" s="30">
        <v>17840.91</v>
      </c>
      <c r="U3723" s="31">
        <v>1.835144726285256</v>
      </c>
      <c r="V3723" s="26">
        <v>33092.79</v>
      </c>
      <c r="W3723" s="26">
        <v>32457.16</v>
      </c>
      <c r="X3723" s="27">
        <v>-635.63000000000102</v>
      </c>
      <c r="Y3723" s="28">
        <v>-1.9207507133729158E-2</v>
      </c>
      <c r="Z3723" s="29">
        <v>23074.21</v>
      </c>
      <c r="AA3723" s="29">
        <v>3408</v>
      </c>
      <c r="AB3723" s="30">
        <v>-19666.21</v>
      </c>
      <c r="AC3723" s="32">
        <v>-0.8523026357132053</v>
      </c>
      <c r="AD3723" s="26">
        <v>43284.24</v>
      </c>
      <c r="AE3723" s="26">
        <v>34600.71</v>
      </c>
      <c r="AF3723" s="27">
        <v>-8683.5299999999988</v>
      </c>
      <c r="AG3723" s="33">
        <v>-0.2006164368370566</v>
      </c>
      <c r="AH3723" s="34">
        <v>320.02999999999997</v>
      </c>
      <c r="AI3723" s="34">
        <v>296.75</v>
      </c>
      <c r="AJ3723" s="34">
        <v>-23.279999999999973</v>
      </c>
      <c r="AK3723" s="32">
        <v>-7.2743180326844278E-2</v>
      </c>
      <c r="AL3723" s="35">
        <v>43952</v>
      </c>
      <c r="AM3723" s="16"/>
    </row>
    <row r="3724" spans="1:39" ht="41.25" hidden="1" x14ac:dyDescent="0.25">
      <c r="A3724" s="25" t="s">
        <v>813</v>
      </c>
      <c r="B3724" s="25" t="s">
        <v>1043</v>
      </c>
      <c r="C3724" s="39">
        <v>402675</v>
      </c>
      <c r="D3724" s="25" t="s">
        <v>3753</v>
      </c>
      <c r="E3724" s="25" t="s">
        <v>53</v>
      </c>
      <c r="F3724" s="25" t="s">
        <v>54</v>
      </c>
      <c r="G3724" s="25" t="s">
        <v>289</v>
      </c>
      <c r="H3724" s="25" t="s">
        <v>56</v>
      </c>
      <c r="I3724" s="25" t="s">
        <v>56</v>
      </c>
      <c r="J3724" s="25" t="s">
        <v>85</v>
      </c>
      <c r="K3724" s="25" t="s">
        <v>65</v>
      </c>
      <c r="L3724" s="25" t="s">
        <v>1045</v>
      </c>
      <c r="M3724" s="25" t="s">
        <v>854</v>
      </c>
      <c r="N3724" s="26">
        <v>112684.99</v>
      </c>
      <c r="O3724" s="26">
        <v>116298.86</v>
      </c>
      <c r="P3724" s="27">
        <v>3613.8699999999953</v>
      </c>
      <c r="Q3724" s="28">
        <v>3.2070553496077826E-2</v>
      </c>
      <c r="R3724" s="29">
        <v>30533.67</v>
      </c>
      <c r="S3724" s="29">
        <v>22577.95</v>
      </c>
      <c r="T3724" s="30">
        <v>-7955.7199999999975</v>
      </c>
      <c r="U3724" s="31">
        <v>-0.26055564234499157</v>
      </c>
      <c r="V3724" s="26">
        <v>1091.31</v>
      </c>
      <c r="W3724" s="26">
        <v>11148.32</v>
      </c>
      <c r="X3724" s="27">
        <v>10057.01</v>
      </c>
      <c r="Y3724" s="28">
        <v>9.2155391227057404</v>
      </c>
      <c r="Z3724" s="29">
        <v>933.73</v>
      </c>
      <c r="AA3724" s="29">
        <v>2397.85</v>
      </c>
      <c r="AB3724" s="30">
        <v>1464.12</v>
      </c>
      <c r="AC3724" s="32">
        <v>1.5680335857260663</v>
      </c>
      <c r="AD3724" s="26">
        <v>80126.28</v>
      </c>
      <c r="AE3724" s="26">
        <v>80174.740000000005</v>
      </c>
      <c r="AF3724" s="27">
        <v>48.460000000006403</v>
      </c>
      <c r="AG3724" s="33">
        <v>6.0479533057077408E-4</v>
      </c>
      <c r="AH3724" s="34">
        <v>133.56</v>
      </c>
      <c r="AI3724" s="34">
        <v>96</v>
      </c>
      <c r="AJ3724" s="34">
        <v>-37.56</v>
      </c>
      <c r="AK3724" s="32">
        <v>-0.28122192273135671</v>
      </c>
      <c r="AL3724" s="35">
        <v>44096.041666666664</v>
      </c>
      <c r="AM3724" s="16"/>
    </row>
    <row r="3725" spans="1:39" ht="49.5" hidden="1" x14ac:dyDescent="0.25">
      <c r="A3725" s="25" t="s">
        <v>813</v>
      </c>
      <c r="B3725" s="25" t="s">
        <v>1136</v>
      </c>
      <c r="C3725" s="39">
        <v>403088</v>
      </c>
      <c r="D3725" s="25" t="s">
        <v>5774</v>
      </c>
      <c r="E3725" s="25" t="s">
        <v>53</v>
      </c>
      <c r="F3725" s="25" t="s">
        <v>63</v>
      </c>
      <c r="G3725" s="25" t="s">
        <v>56</v>
      </c>
      <c r="H3725" s="17"/>
      <c r="I3725" s="17"/>
      <c r="J3725" s="25" t="s">
        <v>3587</v>
      </c>
      <c r="K3725" s="25" t="s">
        <v>65</v>
      </c>
      <c r="L3725" s="25" t="s">
        <v>853</v>
      </c>
      <c r="M3725" s="25" t="s">
        <v>825</v>
      </c>
      <c r="N3725" s="26">
        <v>168370.55</v>
      </c>
      <c r="O3725" s="26">
        <v>0</v>
      </c>
      <c r="P3725" s="27">
        <v>-168370.55</v>
      </c>
      <c r="Q3725" s="28">
        <v>-1</v>
      </c>
      <c r="R3725" s="29">
        <v>31871.77</v>
      </c>
      <c r="S3725" s="29">
        <v>0</v>
      </c>
      <c r="T3725" s="30">
        <v>-31871.77</v>
      </c>
      <c r="U3725" s="31">
        <v>-1</v>
      </c>
      <c r="V3725" s="26">
        <v>19580.03</v>
      </c>
      <c r="W3725" s="26">
        <v>0</v>
      </c>
      <c r="X3725" s="27">
        <v>-19580.03</v>
      </c>
      <c r="Y3725" s="28">
        <v>-1</v>
      </c>
      <c r="Z3725" s="29">
        <v>6560.03</v>
      </c>
      <c r="AA3725" s="29">
        <v>0</v>
      </c>
      <c r="AB3725" s="30">
        <v>-6560.03</v>
      </c>
      <c r="AC3725" s="32">
        <v>-1</v>
      </c>
      <c r="AD3725" s="26">
        <v>110358.72</v>
      </c>
      <c r="AE3725" s="26">
        <v>0</v>
      </c>
      <c r="AF3725" s="27">
        <v>-110358.72</v>
      </c>
      <c r="AG3725" s="33">
        <v>-1</v>
      </c>
      <c r="AH3725" s="34">
        <v>570.87</v>
      </c>
      <c r="AI3725" s="34">
        <v>103.5</v>
      </c>
      <c r="AJ3725" s="34">
        <v>-467.37</v>
      </c>
      <c r="AK3725" s="32">
        <v>-0.8186977770770929</v>
      </c>
      <c r="AL3725" s="35">
        <v>44606.041666666664</v>
      </c>
      <c r="AM3725" s="16"/>
    </row>
    <row r="3726" spans="1:39" ht="24.75" hidden="1" x14ac:dyDescent="0.25">
      <c r="A3726" s="25" t="s">
        <v>813</v>
      </c>
      <c r="B3726" s="25" t="s">
        <v>1136</v>
      </c>
      <c r="C3726" s="39">
        <v>403141</v>
      </c>
      <c r="D3726" s="25" t="s">
        <v>5252</v>
      </c>
      <c r="E3726" s="25" t="s">
        <v>53</v>
      </c>
      <c r="F3726" s="25" t="s">
        <v>63</v>
      </c>
      <c r="G3726" s="25" t="s">
        <v>56</v>
      </c>
      <c r="H3726" s="17"/>
      <c r="I3726" s="17"/>
      <c r="J3726" s="25" t="s">
        <v>185</v>
      </c>
      <c r="K3726" s="25" t="s">
        <v>65</v>
      </c>
      <c r="L3726" s="25" t="s">
        <v>897</v>
      </c>
      <c r="M3726" s="25" t="s">
        <v>419</v>
      </c>
      <c r="N3726" s="26">
        <v>0</v>
      </c>
      <c r="O3726" s="26">
        <v>5143.5</v>
      </c>
      <c r="P3726" s="27">
        <v>5143.5</v>
      </c>
      <c r="Q3726" s="18"/>
      <c r="R3726" s="29">
        <v>0</v>
      </c>
      <c r="S3726" s="29">
        <v>5143.5</v>
      </c>
      <c r="T3726" s="30">
        <v>5143.5</v>
      </c>
      <c r="U3726" s="19"/>
      <c r="V3726" s="26">
        <v>0</v>
      </c>
      <c r="W3726" s="26">
        <v>0</v>
      </c>
      <c r="X3726" s="27">
        <v>0</v>
      </c>
      <c r="Y3726" s="18"/>
      <c r="Z3726" s="29">
        <v>0</v>
      </c>
      <c r="AA3726" s="29">
        <v>0</v>
      </c>
      <c r="AB3726" s="30">
        <v>0</v>
      </c>
      <c r="AC3726" s="19"/>
      <c r="AD3726" s="26">
        <v>0</v>
      </c>
      <c r="AE3726" s="26">
        <v>0</v>
      </c>
      <c r="AF3726" s="27">
        <v>0</v>
      </c>
      <c r="AG3726" s="18"/>
      <c r="AH3726" s="34">
        <v>0</v>
      </c>
      <c r="AI3726" s="34">
        <v>0</v>
      </c>
      <c r="AJ3726" s="34">
        <v>0</v>
      </c>
      <c r="AK3726" s="19"/>
      <c r="AL3726" s="35">
        <v>44606.041666666664</v>
      </c>
      <c r="AM3726" s="16"/>
    </row>
    <row r="3727" spans="1:39" ht="24.75" hidden="1" x14ac:dyDescent="0.25">
      <c r="A3727" s="25" t="s">
        <v>813</v>
      </c>
      <c r="B3727" s="25" t="s">
        <v>1136</v>
      </c>
      <c r="C3727" s="39">
        <v>403627</v>
      </c>
      <c r="D3727" s="25" t="s">
        <v>5253</v>
      </c>
      <c r="E3727" s="25" t="s">
        <v>53</v>
      </c>
      <c r="F3727" s="25" t="s">
        <v>63</v>
      </c>
      <c r="G3727" s="25" t="s">
        <v>56</v>
      </c>
      <c r="H3727" s="17"/>
      <c r="I3727" s="17"/>
      <c r="J3727" s="25" t="s">
        <v>3564</v>
      </c>
      <c r="K3727" s="25" t="s">
        <v>65</v>
      </c>
      <c r="L3727" s="25" t="s">
        <v>897</v>
      </c>
      <c r="M3727" s="25" t="s">
        <v>419</v>
      </c>
      <c r="N3727" s="26">
        <v>0</v>
      </c>
      <c r="O3727" s="26">
        <v>11682.99</v>
      </c>
      <c r="P3727" s="27">
        <v>11682.99</v>
      </c>
      <c r="Q3727" s="18"/>
      <c r="R3727" s="29">
        <v>0</v>
      </c>
      <c r="S3727" s="29">
        <v>11682.99</v>
      </c>
      <c r="T3727" s="30">
        <v>11682.99</v>
      </c>
      <c r="U3727" s="19"/>
      <c r="V3727" s="26">
        <v>0</v>
      </c>
      <c r="W3727" s="26">
        <v>0</v>
      </c>
      <c r="X3727" s="27">
        <v>0</v>
      </c>
      <c r="Y3727" s="18"/>
      <c r="Z3727" s="29">
        <v>0</v>
      </c>
      <c r="AA3727" s="29">
        <v>0</v>
      </c>
      <c r="AB3727" s="30">
        <v>0</v>
      </c>
      <c r="AC3727" s="19"/>
      <c r="AD3727" s="26">
        <v>0</v>
      </c>
      <c r="AE3727" s="26">
        <v>0</v>
      </c>
      <c r="AF3727" s="27">
        <v>0</v>
      </c>
      <c r="AG3727" s="18"/>
      <c r="AH3727" s="34">
        <v>0</v>
      </c>
      <c r="AI3727" s="34">
        <v>6</v>
      </c>
      <c r="AJ3727" s="34">
        <v>6</v>
      </c>
      <c r="AK3727" s="19"/>
      <c r="AL3727" s="35">
        <v>44606.041666666664</v>
      </c>
      <c r="AM3727" s="16"/>
    </row>
    <row r="3728" spans="1:39" ht="49.5" hidden="1" x14ac:dyDescent="0.25">
      <c r="A3728" s="25" t="s">
        <v>813</v>
      </c>
      <c r="B3728" s="25" t="s">
        <v>1136</v>
      </c>
      <c r="C3728" s="39">
        <v>403897</v>
      </c>
      <c r="D3728" s="25" t="s">
        <v>3854</v>
      </c>
      <c r="E3728" s="25" t="s">
        <v>53</v>
      </c>
      <c r="F3728" s="25" t="s">
        <v>54</v>
      </c>
      <c r="G3728" s="25" t="s">
        <v>289</v>
      </c>
      <c r="H3728" s="25" t="s">
        <v>56</v>
      </c>
      <c r="I3728" s="25" t="s">
        <v>56</v>
      </c>
      <c r="J3728" s="25" t="s">
        <v>3587</v>
      </c>
      <c r="K3728" s="25" t="s">
        <v>58</v>
      </c>
      <c r="L3728" s="25" t="s">
        <v>853</v>
      </c>
      <c r="M3728" s="25" t="s">
        <v>825</v>
      </c>
      <c r="N3728" s="26">
        <v>327575.45</v>
      </c>
      <c r="O3728" s="26">
        <v>605833.67000000004</v>
      </c>
      <c r="P3728" s="27">
        <v>278258.22000000003</v>
      </c>
      <c r="Q3728" s="28">
        <v>0.8494477226544298</v>
      </c>
      <c r="R3728" s="29">
        <v>74396.19</v>
      </c>
      <c r="S3728" s="29">
        <v>140441.48000000001</v>
      </c>
      <c r="T3728" s="30">
        <v>66045.290000000008</v>
      </c>
      <c r="U3728" s="31">
        <v>0.88775097219360299</v>
      </c>
      <c r="V3728" s="26">
        <v>115760.13</v>
      </c>
      <c r="W3728" s="26">
        <v>93380.97</v>
      </c>
      <c r="X3728" s="27">
        <v>-22379.160000000003</v>
      </c>
      <c r="Y3728" s="28">
        <v>-0.19332355621922681</v>
      </c>
      <c r="Z3728" s="29">
        <v>7009.03</v>
      </c>
      <c r="AA3728" s="29">
        <v>24348.94</v>
      </c>
      <c r="AB3728" s="30">
        <v>17339.91</v>
      </c>
      <c r="AC3728" s="32">
        <v>2.4739386191812565</v>
      </c>
      <c r="AD3728" s="26">
        <v>130410.1</v>
      </c>
      <c r="AE3728" s="26">
        <v>342181.73</v>
      </c>
      <c r="AF3728" s="27">
        <v>211771.62999999998</v>
      </c>
      <c r="AG3728" s="33">
        <v>1.6238897907447349</v>
      </c>
      <c r="AH3728" s="34">
        <v>421.69000000000005</v>
      </c>
      <c r="AI3728" s="34">
        <v>747</v>
      </c>
      <c r="AJ3728" s="34">
        <v>325.30999999999995</v>
      </c>
      <c r="AK3728" s="32">
        <v>0.77144347743603103</v>
      </c>
      <c r="AL3728" s="35">
        <v>44606.041666666664</v>
      </c>
      <c r="AM3728" s="16"/>
    </row>
    <row r="3729" spans="1:39" ht="33" hidden="1" x14ac:dyDescent="0.25">
      <c r="A3729" s="25" t="s">
        <v>813</v>
      </c>
      <c r="B3729" s="25" t="s">
        <v>1043</v>
      </c>
      <c r="C3729" s="39">
        <v>404005</v>
      </c>
      <c r="D3729" s="25" t="s">
        <v>3635</v>
      </c>
      <c r="E3729" s="25" t="s">
        <v>53</v>
      </c>
      <c r="F3729" s="25" t="s">
        <v>54</v>
      </c>
      <c r="G3729" s="25" t="s">
        <v>289</v>
      </c>
      <c r="H3729" s="25" t="s">
        <v>56</v>
      </c>
      <c r="I3729" s="25" t="s">
        <v>56</v>
      </c>
      <c r="J3729" s="25" t="s">
        <v>3621</v>
      </c>
      <c r="K3729" s="25" t="s">
        <v>65</v>
      </c>
      <c r="L3729" s="25" t="s">
        <v>1045</v>
      </c>
      <c r="M3729" s="25" t="s">
        <v>816</v>
      </c>
      <c r="N3729" s="26">
        <v>120146.77</v>
      </c>
      <c r="O3729" s="26">
        <v>165414.64000000001</v>
      </c>
      <c r="P3729" s="27">
        <v>45267.87000000001</v>
      </c>
      <c r="Q3729" s="28">
        <v>0.37677142714698036</v>
      </c>
      <c r="R3729" s="29">
        <v>31302.32</v>
      </c>
      <c r="S3729" s="29">
        <v>84806.16</v>
      </c>
      <c r="T3729" s="30">
        <v>53503.840000000004</v>
      </c>
      <c r="U3729" s="31">
        <v>1.7092611665844577</v>
      </c>
      <c r="V3729" s="26">
        <v>26469.16</v>
      </c>
      <c r="W3729" s="26">
        <v>25922.59</v>
      </c>
      <c r="X3729" s="27">
        <v>-546.56999999999971</v>
      </c>
      <c r="Y3729" s="28">
        <v>-2.0649314145216535E-2</v>
      </c>
      <c r="Z3729" s="29">
        <v>9375.2900000000009</v>
      </c>
      <c r="AA3729" s="29">
        <v>32399.66</v>
      </c>
      <c r="AB3729" s="30">
        <v>23024.37</v>
      </c>
      <c r="AC3729" s="32">
        <v>2.4558568321619916</v>
      </c>
      <c r="AD3729" s="26">
        <v>53000</v>
      </c>
      <c r="AE3729" s="26">
        <v>22286.23</v>
      </c>
      <c r="AF3729" s="27">
        <v>-30713.77</v>
      </c>
      <c r="AG3729" s="33">
        <v>-0.57950509433962261</v>
      </c>
      <c r="AH3729" s="34">
        <v>348.64</v>
      </c>
      <c r="AI3729" s="34">
        <v>876.5</v>
      </c>
      <c r="AJ3729" s="34">
        <v>527.86</v>
      </c>
      <c r="AK3729" s="32">
        <v>1.5140546122074348</v>
      </c>
      <c r="AL3729" s="35">
        <v>43865.041655092595</v>
      </c>
      <c r="AM3729" s="16"/>
    </row>
    <row r="3730" spans="1:39" ht="24.75" hidden="1" x14ac:dyDescent="0.25">
      <c r="A3730" s="25" t="s">
        <v>813</v>
      </c>
      <c r="B3730" s="25" t="s">
        <v>1040</v>
      </c>
      <c r="C3730" s="39">
        <v>404620</v>
      </c>
      <c r="D3730" s="25" t="s">
        <v>3654</v>
      </c>
      <c r="E3730" s="25" t="s">
        <v>53</v>
      </c>
      <c r="F3730" s="25" t="s">
        <v>54</v>
      </c>
      <c r="G3730" s="25" t="s">
        <v>56</v>
      </c>
      <c r="H3730" s="25" t="s">
        <v>56</v>
      </c>
      <c r="I3730" s="25" t="s">
        <v>56</v>
      </c>
      <c r="J3730" s="17"/>
      <c r="K3730" s="25" t="s">
        <v>65</v>
      </c>
      <c r="L3730" s="25" t="s">
        <v>1419</v>
      </c>
      <c r="M3730" s="25" t="s">
        <v>371</v>
      </c>
      <c r="N3730" s="26">
        <v>214986.89</v>
      </c>
      <c r="O3730" s="26">
        <v>216659.92</v>
      </c>
      <c r="P3730" s="27">
        <v>1673.0299999999988</v>
      </c>
      <c r="Q3730" s="28">
        <v>7.782009405317686E-3</v>
      </c>
      <c r="R3730" s="29">
        <v>35055.08</v>
      </c>
      <c r="S3730" s="29">
        <v>37563.56</v>
      </c>
      <c r="T3730" s="30">
        <v>2508.4799999999959</v>
      </c>
      <c r="U3730" s="31">
        <v>7.1558244910580604E-2</v>
      </c>
      <c r="V3730" s="26">
        <v>53107.67</v>
      </c>
      <c r="W3730" s="26">
        <v>53671.46</v>
      </c>
      <c r="X3730" s="27">
        <v>563.79000000000087</v>
      </c>
      <c r="Y3730" s="28">
        <v>1.0615980704858656E-2</v>
      </c>
      <c r="Z3730" s="29">
        <v>8244.59</v>
      </c>
      <c r="AA3730" s="29">
        <v>4521</v>
      </c>
      <c r="AB3730" s="30">
        <v>-3723.59</v>
      </c>
      <c r="AC3730" s="32">
        <v>-0.45164040904399128</v>
      </c>
      <c r="AD3730" s="26">
        <v>118579.55</v>
      </c>
      <c r="AE3730" s="26">
        <v>120903.9</v>
      </c>
      <c r="AF3730" s="27">
        <v>2324.3499999999913</v>
      </c>
      <c r="AG3730" s="33">
        <v>1.9601609215079592E-2</v>
      </c>
      <c r="AH3730" s="34">
        <v>367.7</v>
      </c>
      <c r="AI3730" s="34">
        <v>360.5</v>
      </c>
      <c r="AJ3730" s="34">
        <v>-7.1999999999999886</v>
      </c>
      <c r="AK3730" s="32">
        <v>-1.9581180310035324E-2</v>
      </c>
      <c r="AL3730" s="35">
        <v>43529.041655092595</v>
      </c>
      <c r="AM3730" s="16"/>
    </row>
    <row r="3731" spans="1:39" ht="33" hidden="1" x14ac:dyDescent="0.25">
      <c r="A3731" s="25" t="s">
        <v>813</v>
      </c>
      <c r="B3731" s="25" t="s">
        <v>1043</v>
      </c>
      <c r="C3731" s="39">
        <v>405121</v>
      </c>
      <c r="D3731" s="25" t="s">
        <v>3784</v>
      </c>
      <c r="E3731" s="25" t="s">
        <v>53</v>
      </c>
      <c r="F3731" s="25" t="s">
        <v>63</v>
      </c>
      <c r="G3731" s="25" t="s">
        <v>56</v>
      </c>
      <c r="H3731" s="17"/>
      <c r="I3731" s="17"/>
      <c r="J3731" s="25" t="s">
        <v>1269</v>
      </c>
      <c r="K3731" s="25" t="s">
        <v>65</v>
      </c>
      <c r="L3731" s="25" t="s">
        <v>1045</v>
      </c>
      <c r="M3731" s="25" t="s">
        <v>419</v>
      </c>
      <c r="N3731" s="26">
        <v>0</v>
      </c>
      <c r="O3731" s="26">
        <v>-39.200000000000003</v>
      </c>
      <c r="P3731" s="27">
        <v>-39.200000000000003</v>
      </c>
      <c r="Q3731" s="18"/>
      <c r="R3731" s="29">
        <v>0</v>
      </c>
      <c r="S3731" s="29">
        <v>-39.200000000000003</v>
      </c>
      <c r="T3731" s="30">
        <v>-39.200000000000003</v>
      </c>
      <c r="U3731" s="19"/>
      <c r="V3731" s="26">
        <v>0</v>
      </c>
      <c r="W3731" s="26">
        <v>0</v>
      </c>
      <c r="X3731" s="27">
        <v>0</v>
      </c>
      <c r="Y3731" s="18"/>
      <c r="Z3731" s="29">
        <v>0</v>
      </c>
      <c r="AA3731" s="29">
        <v>0</v>
      </c>
      <c r="AB3731" s="30">
        <v>0</v>
      </c>
      <c r="AC3731" s="19"/>
      <c r="AD3731" s="26">
        <v>0</v>
      </c>
      <c r="AE3731" s="26">
        <v>0</v>
      </c>
      <c r="AF3731" s="27">
        <v>0</v>
      </c>
      <c r="AG3731" s="18"/>
      <c r="AH3731" s="34">
        <v>0</v>
      </c>
      <c r="AI3731" s="34">
        <v>0</v>
      </c>
      <c r="AJ3731" s="34">
        <v>0</v>
      </c>
      <c r="AK3731" s="19"/>
      <c r="AL3731" s="35">
        <v>43861.041655092595</v>
      </c>
      <c r="AM3731" s="16"/>
    </row>
    <row r="3732" spans="1:39" ht="24.75" hidden="1" x14ac:dyDescent="0.25">
      <c r="A3732" s="25" t="s">
        <v>813</v>
      </c>
      <c r="B3732" s="25" t="s">
        <v>1043</v>
      </c>
      <c r="C3732" s="39">
        <v>405235</v>
      </c>
      <c r="D3732" s="25" t="s">
        <v>3571</v>
      </c>
      <c r="E3732" s="25" t="s">
        <v>53</v>
      </c>
      <c r="F3732" s="25" t="s">
        <v>54</v>
      </c>
      <c r="G3732" s="25" t="s">
        <v>289</v>
      </c>
      <c r="H3732" s="25" t="s">
        <v>56</v>
      </c>
      <c r="I3732" s="25" t="s">
        <v>56</v>
      </c>
      <c r="J3732" s="25" t="s">
        <v>830</v>
      </c>
      <c r="K3732" s="25" t="s">
        <v>65</v>
      </c>
      <c r="L3732" s="25" t="s">
        <v>1045</v>
      </c>
      <c r="M3732" s="25" t="s">
        <v>371</v>
      </c>
      <c r="N3732" s="26">
        <v>87455.9</v>
      </c>
      <c r="O3732" s="26">
        <v>105900.01</v>
      </c>
      <c r="P3732" s="27">
        <v>18444.11</v>
      </c>
      <c r="Q3732" s="28">
        <v>0.21089612021601747</v>
      </c>
      <c r="R3732" s="29">
        <v>30083.84</v>
      </c>
      <c r="S3732" s="29">
        <v>29220.23</v>
      </c>
      <c r="T3732" s="30">
        <v>-863.61000000000058</v>
      </c>
      <c r="U3732" s="31">
        <v>-2.87067741352168E-2</v>
      </c>
      <c r="V3732" s="26">
        <v>43534.82</v>
      </c>
      <c r="W3732" s="26">
        <v>45896.81</v>
      </c>
      <c r="X3732" s="27">
        <v>2361.989999999998</v>
      </c>
      <c r="Y3732" s="28">
        <v>5.425519159146628E-2</v>
      </c>
      <c r="Z3732" s="29">
        <v>6417.24</v>
      </c>
      <c r="AA3732" s="29">
        <v>3595.5</v>
      </c>
      <c r="AB3732" s="30">
        <v>-2821.74</v>
      </c>
      <c r="AC3732" s="32">
        <v>-0.4397123997232455</v>
      </c>
      <c r="AD3732" s="26">
        <v>7420</v>
      </c>
      <c r="AE3732" s="26">
        <v>27187.47</v>
      </c>
      <c r="AF3732" s="27">
        <v>19767.47</v>
      </c>
      <c r="AG3732" s="33">
        <v>2.664079514824798</v>
      </c>
      <c r="AH3732" s="34">
        <v>363.28</v>
      </c>
      <c r="AI3732" s="34">
        <v>335</v>
      </c>
      <c r="AJ3732" s="34">
        <v>-28.279999999999973</v>
      </c>
      <c r="AK3732" s="32">
        <v>-7.7846289363576238E-2</v>
      </c>
      <c r="AL3732" s="35">
        <v>43861.041655092595</v>
      </c>
      <c r="AM3732" s="16"/>
    </row>
    <row r="3733" spans="1:39" ht="41.25" hidden="1" x14ac:dyDescent="0.25">
      <c r="A3733" s="25" t="s">
        <v>813</v>
      </c>
      <c r="B3733" s="25" t="s">
        <v>1040</v>
      </c>
      <c r="C3733" s="39">
        <v>405307</v>
      </c>
      <c r="D3733" s="25" t="s">
        <v>3642</v>
      </c>
      <c r="E3733" s="25" t="s">
        <v>53</v>
      </c>
      <c r="F3733" s="25" t="s">
        <v>63</v>
      </c>
      <c r="G3733" s="25" t="s">
        <v>56</v>
      </c>
      <c r="H3733" s="25" t="s">
        <v>56</v>
      </c>
      <c r="I3733" s="25" t="s">
        <v>56</v>
      </c>
      <c r="J3733" s="17"/>
      <c r="K3733" s="25" t="s">
        <v>65</v>
      </c>
      <c r="L3733" s="25" t="s">
        <v>665</v>
      </c>
      <c r="M3733" s="25" t="s">
        <v>419</v>
      </c>
      <c r="N3733" s="26">
        <v>0</v>
      </c>
      <c r="O3733" s="26">
        <v>0</v>
      </c>
      <c r="P3733" s="27">
        <v>0</v>
      </c>
      <c r="Q3733" s="18"/>
      <c r="R3733" s="29">
        <v>0</v>
      </c>
      <c r="S3733" s="29">
        <v>0</v>
      </c>
      <c r="T3733" s="30">
        <v>0</v>
      </c>
      <c r="U3733" s="19"/>
      <c r="V3733" s="26">
        <v>0</v>
      </c>
      <c r="W3733" s="26">
        <v>0</v>
      </c>
      <c r="X3733" s="27">
        <v>0</v>
      </c>
      <c r="Y3733" s="18"/>
      <c r="Z3733" s="29">
        <v>0</v>
      </c>
      <c r="AA3733" s="29">
        <v>0</v>
      </c>
      <c r="AB3733" s="30">
        <v>0</v>
      </c>
      <c r="AC3733" s="19"/>
      <c r="AD3733" s="26">
        <v>0</v>
      </c>
      <c r="AE3733" s="26">
        <v>0</v>
      </c>
      <c r="AF3733" s="27">
        <v>0</v>
      </c>
      <c r="AG3733" s="18"/>
      <c r="AH3733" s="34">
        <v>0</v>
      </c>
      <c r="AI3733" s="34">
        <v>0</v>
      </c>
      <c r="AJ3733" s="34">
        <v>0</v>
      </c>
      <c r="AK3733" s="19"/>
      <c r="AL3733" s="35">
        <v>43481.041655092595</v>
      </c>
      <c r="AM3733" s="16"/>
    </row>
    <row r="3734" spans="1:39" ht="41.25" hidden="1" x14ac:dyDescent="0.25">
      <c r="A3734" s="25" t="s">
        <v>813</v>
      </c>
      <c r="B3734" s="25" t="s">
        <v>1040</v>
      </c>
      <c r="C3734" s="39">
        <v>405331</v>
      </c>
      <c r="D3734" s="25" t="s">
        <v>3567</v>
      </c>
      <c r="E3734" s="25" t="s">
        <v>53</v>
      </c>
      <c r="F3734" s="25" t="s">
        <v>63</v>
      </c>
      <c r="G3734" s="25" t="s">
        <v>56</v>
      </c>
      <c r="H3734" s="17"/>
      <c r="I3734" s="17"/>
      <c r="J3734" s="17"/>
      <c r="K3734" s="25" t="s">
        <v>65</v>
      </c>
      <c r="L3734" s="25" t="s">
        <v>377</v>
      </c>
      <c r="M3734" s="25" t="s">
        <v>3568</v>
      </c>
      <c r="N3734" s="26">
        <v>53193.72</v>
      </c>
      <c r="O3734" s="26">
        <v>6238.03</v>
      </c>
      <c r="P3734" s="27">
        <v>-46955.69</v>
      </c>
      <c r="Q3734" s="28">
        <v>-0.88272995383665598</v>
      </c>
      <c r="R3734" s="29">
        <v>7879.89</v>
      </c>
      <c r="S3734" s="29">
        <v>1879.01</v>
      </c>
      <c r="T3734" s="30">
        <v>-6000.88</v>
      </c>
      <c r="U3734" s="31">
        <v>-0.76154362560898692</v>
      </c>
      <c r="V3734" s="26">
        <v>17786.810000000001</v>
      </c>
      <c r="W3734" s="26">
        <v>4359.0200000000004</v>
      </c>
      <c r="X3734" s="27">
        <v>-13427.79</v>
      </c>
      <c r="Y3734" s="28">
        <v>-0.75492963606177832</v>
      </c>
      <c r="Z3734" s="29">
        <v>1027.02</v>
      </c>
      <c r="AA3734" s="29">
        <v>0</v>
      </c>
      <c r="AB3734" s="30">
        <v>-1027.02</v>
      </c>
      <c r="AC3734" s="32">
        <v>-1</v>
      </c>
      <c r="AD3734" s="26">
        <v>26500</v>
      </c>
      <c r="AE3734" s="26">
        <v>0</v>
      </c>
      <c r="AF3734" s="27">
        <v>-26500</v>
      </c>
      <c r="AG3734" s="33">
        <v>-1</v>
      </c>
      <c r="AH3734" s="34">
        <v>102.24</v>
      </c>
      <c r="AI3734" s="34">
        <v>25</v>
      </c>
      <c r="AJ3734" s="34">
        <v>-77.239999999999995</v>
      </c>
      <c r="AK3734" s="32">
        <v>-0.75547730829420967</v>
      </c>
      <c r="AL3734" s="35">
        <v>43481.041655092595</v>
      </c>
      <c r="AM3734" s="16"/>
    </row>
    <row r="3735" spans="1:39" ht="24.75" hidden="1" x14ac:dyDescent="0.25">
      <c r="A3735" s="25" t="s">
        <v>813</v>
      </c>
      <c r="B3735" s="25" t="s">
        <v>1040</v>
      </c>
      <c r="C3735" s="39">
        <v>405471</v>
      </c>
      <c r="D3735" s="25" t="s">
        <v>3572</v>
      </c>
      <c r="E3735" s="25" t="s">
        <v>53</v>
      </c>
      <c r="F3735" s="25" t="s">
        <v>54</v>
      </c>
      <c r="G3735" s="25" t="s">
        <v>236</v>
      </c>
      <c r="H3735" s="25" t="s">
        <v>83</v>
      </c>
      <c r="I3735" s="25" t="s">
        <v>56</v>
      </c>
      <c r="J3735" s="25" t="s">
        <v>3573</v>
      </c>
      <c r="K3735" s="25" t="s">
        <v>65</v>
      </c>
      <c r="L3735" s="25" t="s">
        <v>3574</v>
      </c>
      <c r="M3735" s="25" t="s">
        <v>3568</v>
      </c>
      <c r="N3735" s="26">
        <v>72771.33</v>
      </c>
      <c r="O3735" s="26">
        <v>49227.25</v>
      </c>
      <c r="P3735" s="27">
        <v>-23544.080000000002</v>
      </c>
      <c r="Q3735" s="28">
        <v>-0.32353510647668526</v>
      </c>
      <c r="R3735" s="29">
        <v>29017.87</v>
      </c>
      <c r="S3735" s="29">
        <v>29600.02</v>
      </c>
      <c r="T3735" s="30">
        <v>582.15000000000146</v>
      </c>
      <c r="U3735" s="31">
        <v>2.0061775726474804E-2</v>
      </c>
      <c r="V3735" s="26">
        <v>32145.5</v>
      </c>
      <c r="W3735" s="26">
        <v>6430.07</v>
      </c>
      <c r="X3735" s="27">
        <v>-25715.43</v>
      </c>
      <c r="Y3735" s="28">
        <v>-0.79996982470330213</v>
      </c>
      <c r="Z3735" s="29">
        <v>7175.83</v>
      </c>
      <c r="AA3735" s="29">
        <v>7967</v>
      </c>
      <c r="AB3735" s="30">
        <v>791.17000000000007</v>
      </c>
      <c r="AC3735" s="32">
        <v>0.11025484160020514</v>
      </c>
      <c r="AD3735" s="26">
        <v>4432.13</v>
      </c>
      <c r="AE3735" s="26">
        <v>5230.16</v>
      </c>
      <c r="AF3735" s="27">
        <v>798.02999999999975</v>
      </c>
      <c r="AG3735" s="33">
        <v>0.18005563916220862</v>
      </c>
      <c r="AH3735" s="34">
        <v>239.53</v>
      </c>
      <c r="AI3735" s="34">
        <v>311.25</v>
      </c>
      <c r="AJ3735" s="34">
        <v>71.72</v>
      </c>
      <c r="AK3735" s="32">
        <v>0.29941969690644177</v>
      </c>
      <c r="AL3735" s="35">
        <v>43481.041655092595</v>
      </c>
      <c r="AM3735" s="16"/>
    </row>
    <row r="3736" spans="1:39" ht="41.25" hidden="1" x14ac:dyDescent="0.25">
      <c r="A3736" s="25" t="s">
        <v>813</v>
      </c>
      <c r="B3736" s="25" t="s">
        <v>1043</v>
      </c>
      <c r="C3736" s="39">
        <v>406596</v>
      </c>
      <c r="D3736" s="25" t="s">
        <v>3785</v>
      </c>
      <c r="E3736" s="25" t="s">
        <v>53</v>
      </c>
      <c r="F3736" s="25" t="s">
        <v>54</v>
      </c>
      <c r="G3736" s="25" t="s">
        <v>289</v>
      </c>
      <c r="H3736" s="25" t="s">
        <v>56</v>
      </c>
      <c r="I3736" s="25" t="s">
        <v>56</v>
      </c>
      <c r="J3736" s="25" t="s">
        <v>830</v>
      </c>
      <c r="K3736" s="25" t="s">
        <v>65</v>
      </c>
      <c r="L3736" s="25" t="s">
        <v>1045</v>
      </c>
      <c r="M3736" s="25" t="s">
        <v>371</v>
      </c>
      <c r="N3736" s="26">
        <v>108524.08</v>
      </c>
      <c r="O3736" s="26">
        <v>76788.740000000005</v>
      </c>
      <c r="P3736" s="27">
        <v>-31735.339999999997</v>
      </c>
      <c r="Q3736" s="28">
        <v>-0.29242671303917062</v>
      </c>
      <c r="R3736" s="29">
        <v>36426.980000000003</v>
      </c>
      <c r="S3736" s="29">
        <v>20717.95</v>
      </c>
      <c r="T3736" s="30">
        <v>-15709.030000000002</v>
      </c>
      <c r="U3736" s="31">
        <v>-0.43124711408961164</v>
      </c>
      <c r="V3736" s="26">
        <v>45643</v>
      </c>
      <c r="W3736" s="26">
        <v>43571.12</v>
      </c>
      <c r="X3736" s="27">
        <v>-2071.8799999999974</v>
      </c>
      <c r="Y3736" s="28">
        <v>-4.5393159958810714E-2</v>
      </c>
      <c r="Z3736" s="29">
        <v>4497.7</v>
      </c>
      <c r="AA3736" s="29">
        <v>3805</v>
      </c>
      <c r="AB3736" s="30">
        <v>-692.69999999999982</v>
      </c>
      <c r="AC3736" s="32">
        <v>-0.15401205060364181</v>
      </c>
      <c r="AD3736" s="26">
        <v>21956.400000000001</v>
      </c>
      <c r="AE3736" s="26">
        <v>8694.67</v>
      </c>
      <c r="AF3736" s="27">
        <v>-13261.730000000001</v>
      </c>
      <c r="AG3736" s="33">
        <v>-0.60400293308556963</v>
      </c>
      <c r="AH3736" s="34">
        <v>257.73</v>
      </c>
      <c r="AI3736" s="34">
        <v>211</v>
      </c>
      <c r="AJ3736" s="34">
        <v>-46.730000000000018</v>
      </c>
      <c r="AK3736" s="32">
        <v>-0.18131377798471274</v>
      </c>
      <c r="AL3736" s="35">
        <v>43965</v>
      </c>
      <c r="AM3736" s="16"/>
    </row>
    <row r="3737" spans="1:39" ht="41.25" hidden="1" x14ac:dyDescent="0.25">
      <c r="A3737" s="25" t="s">
        <v>813</v>
      </c>
      <c r="B3737" s="25" t="s">
        <v>1043</v>
      </c>
      <c r="C3737" s="39">
        <v>406609</v>
      </c>
      <c r="D3737" s="25" t="s">
        <v>3760</v>
      </c>
      <c r="E3737" s="25" t="s">
        <v>53</v>
      </c>
      <c r="F3737" s="25" t="s">
        <v>54</v>
      </c>
      <c r="G3737" s="25" t="s">
        <v>289</v>
      </c>
      <c r="H3737" s="25" t="s">
        <v>56</v>
      </c>
      <c r="I3737" s="25" t="s">
        <v>56</v>
      </c>
      <c r="J3737" s="25" t="s">
        <v>830</v>
      </c>
      <c r="K3737" s="25" t="s">
        <v>65</v>
      </c>
      <c r="L3737" s="25" t="s">
        <v>1045</v>
      </c>
      <c r="M3737" s="25" t="s">
        <v>371</v>
      </c>
      <c r="N3737" s="26">
        <v>124179.32</v>
      </c>
      <c r="O3737" s="26">
        <v>94032.44</v>
      </c>
      <c r="P3737" s="27">
        <v>-30146.880000000005</v>
      </c>
      <c r="Q3737" s="28">
        <v>-0.24276892480970264</v>
      </c>
      <c r="R3737" s="29">
        <v>28914.99</v>
      </c>
      <c r="S3737" s="29">
        <v>18853.11</v>
      </c>
      <c r="T3737" s="30">
        <v>-10061.880000000001</v>
      </c>
      <c r="U3737" s="31">
        <v>-0.34798144491836241</v>
      </c>
      <c r="V3737" s="26">
        <v>46339.74</v>
      </c>
      <c r="W3737" s="26">
        <v>47441.55</v>
      </c>
      <c r="X3737" s="27">
        <v>1101.8100000000049</v>
      </c>
      <c r="Y3737" s="28">
        <v>2.3776784246092125E-2</v>
      </c>
      <c r="Z3737" s="29">
        <v>3295.67</v>
      </c>
      <c r="AA3737" s="29">
        <v>1204</v>
      </c>
      <c r="AB3737" s="30">
        <v>-2091.67</v>
      </c>
      <c r="AC3737" s="32">
        <v>-0.63467216074424926</v>
      </c>
      <c r="AD3737" s="26">
        <v>45628.92</v>
      </c>
      <c r="AE3737" s="26">
        <v>26533.78</v>
      </c>
      <c r="AF3737" s="27">
        <v>-19095.14</v>
      </c>
      <c r="AG3737" s="33">
        <v>-0.41848766089576522</v>
      </c>
      <c r="AH3737" s="34">
        <v>195.98000000000002</v>
      </c>
      <c r="AI3737" s="34">
        <v>165</v>
      </c>
      <c r="AJ3737" s="34">
        <v>-30.980000000000018</v>
      </c>
      <c r="AK3737" s="32">
        <v>-0.15807735483212582</v>
      </c>
      <c r="AL3737" s="35">
        <v>43881.041655092595</v>
      </c>
      <c r="AM3737" s="16"/>
    </row>
    <row r="3738" spans="1:39" ht="41.25" hidden="1" x14ac:dyDescent="0.25">
      <c r="A3738" s="25" t="s">
        <v>813</v>
      </c>
      <c r="B3738" s="25" t="s">
        <v>1043</v>
      </c>
      <c r="C3738" s="39">
        <v>406617</v>
      </c>
      <c r="D3738" s="25" t="s">
        <v>3761</v>
      </c>
      <c r="E3738" s="25" t="s">
        <v>53</v>
      </c>
      <c r="F3738" s="25" t="s">
        <v>54</v>
      </c>
      <c r="G3738" s="25" t="s">
        <v>289</v>
      </c>
      <c r="H3738" s="25" t="s">
        <v>56</v>
      </c>
      <c r="I3738" s="25" t="s">
        <v>56</v>
      </c>
      <c r="J3738" s="25" t="s">
        <v>830</v>
      </c>
      <c r="K3738" s="25" t="s">
        <v>65</v>
      </c>
      <c r="L3738" s="25" t="s">
        <v>1045</v>
      </c>
      <c r="M3738" s="25" t="s">
        <v>371</v>
      </c>
      <c r="N3738" s="26">
        <v>99576.06</v>
      </c>
      <c r="O3738" s="26">
        <v>71135.05</v>
      </c>
      <c r="P3738" s="27">
        <v>-28441.009999999995</v>
      </c>
      <c r="Q3738" s="28">
        <v>-0.28562096150420085</v>
      </c>
      <c r="R3738" s="29">
        <v>30998.06</v>
      </c>
      <c r="S3738" s="29">
        <v>18464.419999999998</v>
      </c>
      <c r="T3738" s="30">
        <v>-12533.640000000003</v>
      </c>
      <c r="U3738" s="31">
        <v>-0.40433627136665978</v>
      </c>
      <c r="V3738" s="26">
        <v>41893.4</v>
      </c>
      <c r="W3738" s="26">
        <v>33244.199999999997</v>
      </c>
      <c r="X3738" s="27">
        <v>-8649.2000000000044</v>
      </c>
      <c r="Y3738" s="28">
        <v>-0.20645734172924624</v>
      </c>
      <c r="Z3738" s="29">
        <v>4018.64</v>
      </c>
      <c r="AA3738" s="29">
        <v>1886</v>
      </c>
      <c r="AB3738" s="30">
        <v>-2132.64</v>
      </c>
      <c r="AC3738" s="32">
        <v>-0.53068699858658652</v>
      </c>
      <c r="AD3738" s="26">
        <v>22665.96</v>
      </c>
      <c r="AE3738" s="26">
        <v>17540.43</v>
      </c>
      <c r="AF3738" s="27">
        <v>-5125.5299999999988</v>
      </c>
      <c r="AG3738" s="33">
        <v>-0.22613337356988183</v>
      </c>
      <c r="AH3738" s="34">
        <v>214.91000000000003</v>
      </c>
      <c r="AI3738" s="34">
        <v>127</v>
      </c>
      <c r="AJ3738" s="34">
        <v>-87.910000000000025</v>
      </c>
      <c r="AK3738" s="32">
        <v>-0.40905495323623847</v>
      </c>
      <c r="AL3738" s="35">
        <v>43851.041655092595</v>
      </c>
      <c r="AM3738" s="16"/>
    </row>
    <row r="3739" spans="1:39" ht="41.25" hidden="1" x14ac:dyDescent="0.25">
      <c r="A3739" s="25" t="s">
        <v>813</v>
      </c>
      <c r="B3739" s="25" t="s">
        <v>1043</v>
      </c>
      <c r="C3739" s="39">
        <v>406625</v>
      </c>
      <c r="D3739" s="25" t="s">
        <v>3789</v>
      </c>
      <c r="E3739" s="25" t="s">
        <v>53</v>
      </c>
      <c r="F3739" s="25" t="s">
        <v>54</v>
      </c>
      <c r="G3739" s="25" t="s">
        <v>289</v>
      </c>
      <c r="H3739" s="25" t="s">
        <v>56</v>
      </c>
      <c r="I3739" s="25" t="s">
        <v>56</v>
      </c>
      <c r="J3739" s="25" t="s">
        <v>830</v>
      </c>
      <c r="K3739" s="25" t="s">
        <v>65</v>
      </c>
      <c r="L3739" s="25" t="s">
        <v>1045</v>
      </c>
      <c r="M3739" s="25" t="s">
        <v>371</v>
      </c>
      <c r="N3739" s="26">
        <v>102621.43</v>
      </c>
      <c r="O3739" s="26">
        <v>68893.87</v>
      </c>
      <c r="P3739" s="27">
        <v>-33727.56</v>
      </c>
      <c r="Q3739" s="28">
        <v>-0.32866000795350447</v>
      </c>
      <c r="R3739" s="29">
        <v>31376.1</v>
      </c>
      <c r="S3739" s="29">
        <v>14322.18</v>
      </c>
      <c r="T3739" s="30">
        <v>-17053.919999999998</v>
      </c>
      <c r="U3739" s="31">
        <v>-0.54353217895149486</v>
      </c>
      <c r="V3739" s="26">
        <v>44548.77</v>
      </c>
      <c r="W3739" s="26">
        <v>41649.410000000003</v>
      </c>
      <c r="X3739" s="27">
        <v>-2899.3599999999933</v>
      </c>
      <c r="Y3739" s="28">
        <v>-6.5082829447367319E-2</v>
      </c>
      <c r="Z3739" s="29">
        <v>4030.6</v>
      </c>
      <c r="AA3739" s="29">
        <v>2413</v>
      </c>
      <c r="AB3739" s="30">
        <v>-1617.6</v>
      </c>
      <c r="AC3739" s="32">
        <v>-0.40132982682479035</v>
      </c>
      <c r="AD3739" s="26">
        <v>22665.96</v>
      </c>
      <c r="AE3739" s="26">
        <v>10509.28</v>
      </c>
      <c r="AF3739" s="27">
        <v>-12156.679999999998</v>
      </c>
      <c r="AG3739" s="33">
        <v>-0.53634083886144679</v>
      </c>
      <c r="AH3739" s="34">
        <v>201.85000000000002</v>
      </c>
      <c r="AI3739" s="34">
        <v>132</v>
      </c>
      <c r="AJ3739" s="34">
        <v>-69.850000000000023</v>
      </c>
      <c r="AK3739" s="32">
        <v>-0.34604904632152594</v>
      </c>
      <c r="AL3739" s="35">
        <v>43851.041655092595</v>
      </c>
      <c r="AM3739" s="16"/>
    </row>
    <row r="3740" spans="1:39" ht="41.25" hidden="1" x14ac:dyDescent="0.25">
      <c r="A3740" s="25" t="s">
        <v>813</v>
      </c>
      <c r="B3740" s="25" t="s">
        <v>1040</v>
      </c>
      <c r="C3740" s="39">
        <v>406684</v>
      </c>
      <c r="D3740" s="25" t="s">
        <v>3734</v>
      </c>
      <c r="E3740" s="25" t="s">
        <v>53</v>
      </c>
      <c r="F3740" s="25" t="s">
        <v>54</v>
      </c>
      <c r="G3740" s="25" t="s">
        <v>289</v>
      </c>
      <c r="H3740" s="25" t="s">
        <v>56</v>
      </c>
      <c r="I3740" s="25" t="s">
        <v>56</v>
      </c>
      <c r="J3740" s="25" t="s">
        <v>3587</v>
      </c>
      <c r="K3740" s="25" t="s">
        <v>58</v>
      </c>
      <c r="L3740" s="25" t="s">
        <v>853</v>
      </c>
      <c r="M3740" s="25" t="s">
        <v>854</v>
      </c>
      <c r="N3740" s="26">
        <v>2667208.7799999998</v>
      </c>
      <c r="O3740" s="26">
        <v>2701479.68</v>
      </c>
      <c r="P3740" s="27">
        <v>34270.900000000373</v>
      </c>
      <c r="Q3740" s="28">
        <v>1.2848975399668703E-2</v>
      </c>
      <c r="R3740" s="29">
        <v>305351.46999999997</v>
      </c>
      <c r="S3740" s="29">
        <v>413040.48</v>
      </c>
      <c r="T3740" s="30">
        <v>107689.01000000001</v>
      </c>
      <c r="U3740" s="31">
        <v>0.35267231561059792</v>
      </c>
      <c r="V3740" s="26">
        <v>0</v>
      </c>
      <c r="W3740" s="26">
        <v>24185.53</v>
      </c>
      <c r="X3740" s="27">
        <v>24185.53</v>
      </c>
      <c r="Y3740" s="18"/>
      <c r="Z3740" s="29">
        <v>13300</v>
      </c>
      <c r="AA3740" s="29">
        <v>19542.650000000001</v>
      </c>
      <c r="AB3740" s="30">
        <v>6242.6500000000015</v>
      </c>
      <c r="AC3740" s="32">
        <v>0.46937218045112794</v>
      </c>
      <c r="AD3740" s="26">
        <v>2348557.31</v>
      </c>
      <c r="AE3740" s="26">
        <v>2244711.02</v>
      </c>
      <c r="AF3740" s="27">
        <v>-103846.29000000004</v>
      </c>
      <c r="AG3740" s="33">
        <v>-4.4217055959345539E-2</v>
      </c>
      <c r="AH3740" s="34">
        <v>3519</v>
      </c>
      <c r="AI3740" s="34">
        <v>1683.75</v>
      </c>
      <c r="AJ3740" s="34">
        <v>-1835.25</v>
      </c>
      <c r="AK3740" s="32">
        <v>-0.52152600170502983</v>
      </c>
      <c r="AL3740" s="35">
        <v>43774.041655092595</v>
      </c>
      <c r="AM3740" s="16"/>
    </row>
    <row r="3741" spans="1:39" ht="33" hidden="1" x14ac:dyDescent="0.25">
      <c r="A3741" s="25" t="s">
        <v>813</v>
      </c>
      <c r="B3741" s="25" t="s">
        <v>1043</v>
      </c>
      <c r="C3741" s="39">
        <v>406941</v>
      </c>
      <c r="D3741" s="25" t="s">
        <v>3818</v>
      </c>
      <c r="E3741" s="25" t="s">
        <v>53</v>
      </c>
      <c r="F3741" s="25" t="s">
        <v>63</v>
      </c>
      <c r="G3741" s="25" t="s">
        <v>56</v>
      </c>
      <c r="H3741" s="25" t="s">
        <v>56</v>
      </c>
      <c r="I3741" s="25" t="s">
        <v>56</v>
      </c>
      <c r="J3741" s="25" t="s">
        <v>3587</v>
      </c>
      <c r="K3741" s="25" t="s">
        <v>65</v>
      </c>
      <c r="L3741" s="25" t="s">
        <v>1045</v>
      </c>
      <c r="M3741" s="25" t="s">
        <v>419</v>
      </c>
      <c r="N3741" s="26">
        <v>0</v>
      </c>
      <c r="O3741" s="26">
        <v>3033.13</v>
      </c>
      <c r="P3741" s="27">
        <v>3033.13</v>
      </c>
      <c r="Q3741" s="18"/>
      <c r="R3741" s="29">
        <v>0</v>
      </c>
      <c r="S3741" s="29">
        <v>-39.24</v>
      </c>
      <c r="T3741" s="30">
        <v>-39.24</v>
      </c>
      <c r="U3741" s="19"/>
      <c r="V3741" s="26">
        <v>0</v>
      </c>
      <c r="W3741" s="26">
        <v>0</v>
      </c>
      <c r="X3741" s="27">
        <v>0</v>
      </c>
      <c r="Y3741" s="18"/>
      <c r="Z3741" s="29">
        <v>0</v>
      </c>
      <c r="AA3741" s="29">
        <v>0</v>
      </c>
      <c r="AB3741" s="30">
        <v>0</v>
      </c>
      <c r="AC3741" s="19"/>
      <c r="AD3741" s="26">
        <v>0</v>
      </c>
      <c r="AE3741" s="26">
        <v>0</v>
      </c>
      <c r="AF3741" s="27">
        <v>0</v>
      </c>
      <c r="AG3741" s="18"/>
      <c r="AH3741" s="34">
        <v>0</v>
      </c>
      <c r="AI3741" s="34">
        <v>0</v>
      </c>
      <c r="AJ3741" s="34">
        <v>0</v>
      </c>
      <c r="AK3741" s="19"/>
      <c r="AL3741" s="35">
        <v>43818.041655092595</v>
      </c>
      <c r="AM3741" s="16"/>
    </row>
    <row r="3742" spans="1:39" ht="57.75" hidden="1" x14ac:dyDescent="0.25">
      <c r="A3742" s="25" t="s">
        <v>813</v>
      </c>
      <c r="B3742" s="25" t="s">
        <v>1040</v>
      </c>
      <c r="C3742" s="39">
        <v>407695</v>
      </c>
      <c r="D3742" s="25" t="s">
        <v>3762</v>
      </c>
      <c r="E3742" s="25" t="s">
        <v>53</v>
      </c>
      <c r="F3742" s="25" t="s">
        <v>54</v>
      </c>
      <c r="G3742" s="25" t="s">
        <v>289</v>
      </c>
      <c r="H3742" s="17"/>
      <c r="I3742" s="17"/>
      <c r="J3742" s="25" t="s">
        <v>830</v>
      </c>
      <c r="K3742" s="25" t="s">
        <v>65</v>
      </c>
      <c r="L3742" s="25" t="s">
        <v>3577</v>
      </c>
      <c r="M3742" s="25" t="s">
        <v>854</v>
      </c>
      <c r="N3742" s="26">
        <v>127852.28</v>
      </c>
      <c r="O3742" s="26">
        <v>86937.97</v>
      </c>
      <c r="P3742" s="27">
        <v>-40914.31</v>
      </c>
      <c r="Q3742" s="28">
        <v>-0.32001236114052872</v>
      </c>
      <c r="R3742" s="29">
        <v>11062.3</v>
      </c>
      <c r="S3742" s="29">
        <v>26880.15</v>
      </c>
      <c r="T3742" s="30">
        <v>15817.850000000002</v>
      </c>
      <c r="U3742" s="31">
        <v>1.4298879979751049</v>
      </c>
      <c r="V3742" s="26">
        <v>63445.63</v>
      </c>
      <c r="W3742" s="26">
        <v>52361.32</v>
      </c>
      <c r="X3742" s="27">
        <v>-11084.309999999998</v>
      </c>
      <c r="Y3742" s="28">
        <v>-0.17470564954591827</v>
      </c>
      <c r="Z3742" s="29">
        <v>41130.19</v>
      </c>
      <c r="AA3742" s="29">
        <v>4581.5</v>
      </c>
      <c r="AB3742" s="30">
        <v>-36548.69</v>
      </c>
      <c r="AC3742" s="32">
        <v>-0.88860980219152885</v>
      </c>
      <c r="AD3742" s="26">
        <v>5052.24</v>
      </c>
      <c r="AE3742" s="26">
        <v>3115</v>
      </c>
      <c r="AF3742" s="27">
        <v>-1937.2399999999998</v>
      </c>
      <c r="AG3742" s="33">
        <v>-0.38344180007283896</v>
      </c>
      <c r="AH3742" s="34">
        <v>504.07</v>
      </c>
      <c r="AI3742" s="34">
        <v>236.5</v>
      </c>
      <c r="AJ3742" s="34">
        <v>-267.57</v>
      </c>
      <c r="AK3742" s="32">
        <v>-0.53081913226337607</v>
      </c>
      <c r="AL3742" s="35">
        <v>43818.041655092595</v>
      </c>
      <c r="AM3742" s="16"/>
    </row>
    <row r="3743" spans="1:39" ht="33" hidden="1" x14ac:dyDescent="0.25">
      <c r="A3743" s="25" t="s">
        <v>813</v>
      </c>
      <c r="B3743" s="25" t="s">
        <v>1043</v>
      </c>
      <c r="C3743" s="39">
        <v>407880</v>
      </c>
      <c r="D3743" s="25" t="s">
        <v>3764</v>
      </c>
      <c r="E3743" s="25" t="s">
        <v>53</v>
      </c>
      <c r="F3743" s="25" t="s">
        <v>63</v>
      </c>
      <c r="G3743" s="25" t="s">
        <v>56</v>
      </c>
      <c r="H3743" s="17"/>
      <c r="I3743" s="17"/>
      <c r="J3743" s="25" t="s">
        <v>3587</v>
      </c>
      <c r="K3743" s="25" t="s">
        <v>65</v>
      </c>
      <c r="L3743" s="25" t="s">
        <v>1045</v>
      </c>
      <c r="M3743" s="25" t="s">
        <v>419</v>
      </c>
      <c r="N3743" s="26">
        <v>0</v>
      </c>
      <c r="O3743" s="26">
        <v>-39.24</v>
      </c>
      <c r="P3743" s="27">
        <v>-39.24</v>
      </c>
      <c r="Q3743" s="18"/>
      <c r="R3743" s="29">
        <v>0</v>
      </c>
      <c r="S3743" s="29">
        <v>-39.24</v>
      </c>
      <c r="T3743" s="30">
        <v>-39.24</v>
      </c>
      <c r="U3743" s="19"/>
      <c r="V3743" s="26">
        <v>0</v>
      </c>
      <c r="W3743" s="26">
        <v>0</v>
      </c>
      <c r="X3743" s="27">
        <v>0</v>
      </c>
      <c r="Y3743" s="18"/>
      <c r="Z3743" s="29">
        <v>0</v>
      </c>
      <c r="AA3743" s="29">
        <v>0</v>
      </c>
      <c r="AB3743" s="30">
        <v>0</v>
      </c>
      <c r="AC3743" s="19"/>
      <c r="AD3743" s="26">
        <v>0</v>
      </c>
      <c r="AE3743" s="26">
        <v>0</v>
      </c>
      <c r="AF3743" s="27">
        <v>0</v>
      </c>
      <c r="AG3743" s="18"/>
      <c r="AH3743" s="34">
        <v>0</v>
      </c>
      <c r="AI3743" s="34">
        <v>0</v>
      </c>
      <c r="AJ3743" s="34">
        <v>0</v>
      </c>
      <c r="AK3743" s="19"/>
      <c r="AL3743" s="35">
        <v>43852.041655092595</v>
      </c>
      <c r="AM3743" s="16"/>
    </row>
    <row r="3744" spans="1:39" ht="49.5" hidden="1" x14ac:dyDescent="0.25">
      <c r="A3744" s="25" t="s">
        <v>813</v>
      </c>
      <c r="B3744" s="25" t="s">
        <v>1043</v>
      </c>
      <c r="C3744" s="39">
        <v>408073</v>
      </c>
      <c r="D3744" s="25" t="s">
        <v>3782</v>
      </c>
      <c r="E3744" s="25" t="s">
        <v>53</v>
      </c>
      <c r="F3744" s="25" t="s">
        <v>54</v>
      </c>
      <c r="G3744" s="25" t="s">
        <v>289</v>
      </c>
      <c r="H3744" s="25" t="s">
        <v>56</v>
      </c>
      <c r="I3744" s="25" t="s">
        <v>56</v>
      </c>
      <c r="J3744" s="25" t="s">
        <v>830</v>
      </c>
      <c r="K3744" s="25" t="s">
        <v>65</v>
      </c>
      <c r="L3744" s="25" t="s">
        <v>1045</v>
      </c>
      <c r="M3744" s="25" t="s">
        <v>371</v>
      </c>
      <c r="N3744" s="26">
        <v>105477.03</v>
      </c>
      <c r="O3744" s="26">
        <v>110977.03</v>
      </c>
      <c r="P3744" s="27">
        <v>5500</v>
      </c>
      <c r="Q3744" s="28">
        <v>5.2144054492243477E-2</v>
      </c>
      <c r="R3744" s="29">
        <v>68058.460000000006</v>
      </c>
      <c r="S3744" s="29">
        <v>25328.26</v>
      </c>
      <c r="T3744" s="30">
        <v>-42730.200000000012</v>
      </c>
      <c r="U3744" s="31">
        <v>-0.62784553162090362</v>
      </c>
      <c r="V3744" s="26">
        <v>32026.63</v>
      </c>
      <c r="W3744" s="26">
        <v>27103.200000000001</v>
      </c>
      <c r="X3744" s="27">
        <v>-4923.43</v>
      </c>
      <c r="Y3744" s="28">
        <v>-0.15372925593482675</v>
      </c>
      <c r="Z3744" s="29">
        <v>5391.94</v>
      </c>
      <c r="AA3744" s="29">
        <v>4454</v>
      </c>
      <c r="AB3744" s="30">
        <v>-937.9399999999996</v>
      </c>
      <c r="AC3744" s="32">
        <v>-0.17395223240614688</v>
      </c>
      <c r="AD3744" s="26">
        <v>0</v>
      </c>
      <c r="AE3744" s="26">
        <v>54091.57</v>
      </c>
      <c r="AF3744" s="27">
        <v>54091.57</v>
      </c>
      <c r="AG3744" s="18"/>
      <c r="AH3744" s="34">
        <v>346.15</v>
      </c>
      <c r="AI3744" s="34">
        <v>196</v>
      </c>
      <c r="AJ3744" s="34">
        <v>-150.14999999999998</v>
      </c>
      <c r="AK3744" s="32">
        <v>-0.4337714863498483</v>
      </c>
      <c r="AL3744" s="35">
        <v>43852.041655092595</v>
      </c>
      <c r="AM3744" s="16"/>
    </row>
    <row r="3745" spans="1:39" ht="66" hidden="1" x14ac:dyDescent="0.25">
      <c r="A3745" s="25" t="s">
        <v>813</v>
      </c>
      <c r="B3745" s="25" t="s">
        <v>1040</v>
      </c>
      <c r="C3745" s="39">
        <v>408292</v>
      </c>
      <c r="D3745" s="25" t="s">
        <v>3763</v>
      </c>
      <c r="E3745" s="25" t="s">
        <v>53</v>
      </c>
      <c r="F3745" s="25" t="s">
        <v>54</v>
      </c>
      <c r="G3745" s="25" t="s">
        <v>289</v>
      </c>
      <c r="H3745" s="17"/>
      <c r="I3745" s="17"/>
      <c r="J3745" s="25" t="s">
        <v>830</v>
      </c>
      <c r="K3745" s="25" t="s">
        <v>65</v>
      </c>
      <c r="L3745" s="25" t="s">
        <v>851</v>
      </c>
      <c r="M3745" s="25" t="s">
        <v>371</v>
      </c>
      <c r="N3745" s="26">
        <v>157461.60999999999</v>
      </c>
      <c r="O3745" s="26">
        <v>157065.03</v>
      </c>
      <c r="P3745" s="27">
        <v>-396.57999999998719</v>
      </c>
      <c r="Q3745" s="28">
        <v>-2.518582148372465E-3</v>
      </c>
      <c r="R3745" s="29">
        <v>45194.239999999998</v>
      </c>
      <c r="S3745" s="29">
        <v>42740.36</v>
      </c>
      <c r="T3745" s="30">
        <v>-2453.8799999999974</v>
      </c>
      <c r="U3745" s="31">
        <v>-5.4296299705449136E-2</v>
      </c>
      <c r="V3745" s="26">
        <v>50581.7</v>
      </c>
      <c r="W3745" s="26">
        <v>47608.89</v>
      </c>
      <c r="X3745" s="27">
        <v>-2972.8099999999977</v>
      </c>
      <c r="Y3745" s="28">
        <v>-5.8772441416559698E-2</v>
      </c>
      <c r="Z3745" s="29">
        <v>9164.19</v>
      </c>
      <c r="AA3745" s="29">
        <v>4872</v>
      </c>
      <c r="AB3745" s="30">
        <v>-4292.1900000000005</v>
      </c>
      <c r="AC3745" s="32">
        <v>-0.46836545292055276</v>
      </c>
      <c r="AD3745" s="26">
        <v>52521.48</v>
      </c>
      <c r="AE3745" s="26">
        <v>61843.78</v>
      </c>
      <c r="AF3745" s="27">
        <v>9322.2999999999956</v>
      </c>
      <c r="AG3745" s="33">
        <v>0.17749499823691173</v>
      </c>
      <c r="AH3745" s="34">
        <v>332.45</v>
      </c>
      <c r="AI3745" s="34">
        <v>336</v>
      </c>
      <c r="AJ3745" s="34">
        <v>3.5500000000000114</v>
      </c>
      <c r="AK3745" s="32">
        <v>1.0678297488344146E-2</v>
      </c>
      <c r="AL3745" s="35">
        <v>43765.041655092595</v>
      </c>
      <c r="AM3745" s="16"/>
    </row>
    <row r="3746" spans="1:39" ht="74.25" hidden="1" x14ac:dyDescent="0.25">
      <c r="A3746" s="25" t="s">
        <v>813</v>
      </c>
      <c r="B3746" s="25" t="s">
        <v>1136</v>
      </c>
      <c r="C3746" s="39">
        <v>408891</v>
      </c>
      <c r="D3746" s="25" t="s">
        <v>5053</v>
      </c>
      <c r="E3746" s="25" t="s">
        <v>53</v>
      </c>
      <c r="F3746" s="25" t="s">
        <v>54</v>
      </c>
      <c r="G3746" s="25" t="s">
        <v>75</v>
      </c>
      <c r="H3746" s="25" t="s">
        <v>112</v>
      </c>
      <c r="I3746" s="25" t="s">
        <v>839</v>
      </c>
      <c r="J3746" s="25" t="s">
        <v>830</v>
      </c>
      <c r="K3746" s="25" t="s">
        <v>65</v>
      </c>
      <c r="L3746" s="25" t="s">
        <v>3577</v>
      </c>
      <c r="M3746" s="25" t="s">
        <v>832</v>
      </c>
      <c r="N3746" s="26">
        <v>90654.9</v>
      </c>
      <c r="O3746" s="26">
        <v>59050.55</v>
      </c>
      <c r="P3746" s="27">
        <v>-31604.349999999991</v>
      </c>
      <c r="Q3746" s="28">
        <v>-0.34862263374621771</v>
      </c>
      <c r="R3746" s="29">
        <v>43353.29</v>
      </c>
      <c r="S3746" s="29">
        <v>16664.02</v>
      </c>
      <c r="T3746" s="30">
        <v>-26689.27</v>
      </c>
      <c r="U3746" s="31">
        <v>-0.61562271283217496</v>
      </c>
      <c r="V3746" s="26">
        <v>31205.82</v>
      </c>
      <c r="W3746" s="26">
        <v>24490.14</v>
      </c>
      <c r="X3746" s="27">
        <v>-6715.68</v>
      </c>
      <c r="Y3746" s="28">
        <v>-0.21520600964820025</v>
      </c>
      <c r="Z3746" s="29">
        <v>7919.57</v>
      </c>
      <c r="AA3746" s="29">
        <v>1359</v>
      </c>
      <c r="AB3746" s="30">
        <v>-6560.57</v>
      </c>
      <c r="AC3746" s="32">
        <v>-0.82839977423016653</v>
      </c>
      <c r="AD3746" s="26">
        <v>8176.22</v>
      </c>
      <c r="AE3746" s="26">
        <v>16537.39</v>
      </c>
      <c r="AF3746" s="27">
        <v>8361.1699999999983</v>
      </c>
      <c r="AG3746" s="33">
        <v>1.0226204774333369</v>
      </c>
      <c r="AH3746" s="34">
        <v>366.87</v>
      </c>
      <c r="AI3746" s="34">
        <v>164</v>
      </c>
      <c r="AJ3746" s="34">
        <v>-202.87</v>
      </c>
      <c r="AK3746" s="32">
        <v>-0.55297516831575222</v>
      </c>
      <c r="AL3746" s="35">
        <v>44553.041666666664</v>
      </c>
      <c r="AM3746" s="16"/>
    </row>
    <row r="3747" spans="1:39" ht="41.25" hidden="1" x14ac:dyDescent="0.25">
      <c r="A3747" s="25" t="s">
        <v>813</v>
      </c>
      <c r="B3747" s="25" t="s">
        <v>1043</v>
      </c>
      <c r="C3747" s="39">
        <v>408911</v>
      </c>
      <c r="D3747" s="25" t="s">
        <v>3779</v>
      </c>
      <c r="E3747" s="25" t="s">
        <v>53</v>
      </c>
      <c r="F3747" s="25" t="s">
        <v>63</v>
      </c>
      <c r="G3747" s="25" t="s">
        <v>56</v>
      </c>
      <c r="H3747" s="17"/>
      <c r="I3747" s="17"/>
      <c r="J3747" s="25" t="s">
        <v>3587</v>
      </c>
      <c r="K3747" s="25" t="s">
        <v>65</v>
      </c>
      <c r="L3747" s="25" t="s">
        <v>1045</v>
      </c>
      <c r="M3747" s="25" t="s">
        <v>419</v>
      </c>
      <c r="N3747" s="26">
        <v>0</v>
      </c>
      <c r="O3747" s="26">
        <v>-33.51</v>
      </c>
      <c r="P3747" s="27">
        <v>-33.51</v>
      </c>
      <c r="Q3747" s="18"/>
      <c r="R3747" s="29">
        <v>0</v>
      </c>
      <c r="S3747" s="29">
        <v>-33.51</v>
      </c>
      <c r="T3747" s="30">
        <v>-33.51</v>
      </c>
      <c r="U3747" s="19"/>
      <c r="V3747" s="26">
        <v>0</v>
      </c>
      <c r="W3747" s="26">
        <v>0</v>
      </c>
      <c r="X3747" s="27">
        <v>0</v>
      </c>
      <c r="Y3747" s="18"/>
      <c r="Z3747" s="29">
        <v>0</v>
      </c>
      <c r="AA3747" s="29">
        <v>0</v>
      </c>
      <c r="AB3747" s="30">
        <v>0</v>
      </c>
      <c r="AC3747" s="19"/>
      <c r="AD3747" s="26">
        <v>0</v>
      </c>
      <c r="AE3747" s="26">
        <v>0</v>
      </c>
      <c r="AF3747" s="27">
        <v>0</v>
      </c>
      <c r="AG3747" s="18"/>
      <c r="AH3747" s="34">
        <v>0</v>
      </c>
      <c r="AI3747" s="34">
        <v>0</v>
      </c>
      <c r="AJ3747" s="34">
        <v>0</v>
      </c>
      <c r="AK3747" s="19"/>
      <c r="AL3747" s="35">
        <v>44553.041666666664</v>
      </c>
      <c r="AM3747" s="16"/>
    </row>
    <row r="3748" spans="1:39" ht="57.75" hidden="1" x14ac:dyDescent="0.25">
      <c r="A3748" s="25" t="s">
        <v>813</v>
      </c>
      <c r="B3748" s="25" t="s">
        <v>1136</v>
      </c>
      <c r="C3748" s="39">
        <v>408946</v>
      </c>
      <c r="D3748" s="25" t="s">
        <v>5274</v>
      </c>
      <c r="E3748" s="25" t="s">
        <v>53</v>
      </c>
      <c r="F3748" s="25" t="s">
        <v>63</v>
      </c>
      <c r="G3748" s="25" t="s">
        <v>56</v>
      </c>
      <c r="H3748" s="17"/>
      <c r="I3748" s="17"/>
      <c r="J3748" s="25" t="s">
        <v>3576</v>
      </c>
      <c r="K3748" s="25" t="s">
        <v>65</v>
      </c>
      <c r="L3748" s="25" t="s">
        <v>851</v>
      </c>
      <c r="M3748" s="25" t="s">
        <v>419</v>
      </c>
      <c r="N3748" s="26">
        <v>0</v>
      </c>
      <c r="O3748" s="26">
        <v>4424.78</v>
      </c>
      <c r="P3748" s="27">
        <v>4424.78</v>
      </c>
      <c r="Q3748" s="18"/>
      <c r="R3748" s="29">
        <v>0</v>
      </c>
      <c r="S3748" s="29">
        <v>4148.13</v>
      </c>
      <c r="T3748" s="30">
        <v>4148.13</v>
      </c>
      <c r="U3748" s="19"/>
      <c r="V3748" s="26">
        <v>0</v>
      </c>
      <c r="W3748" s="26">
        <v>0</v>
      </c>
      <c r="X3748" s="27">
        <v>0</v>
      </c>
      <c r="Y3748" s="18"/>
      <c r="Z3748" s="29">
        <v>0</v>
      </c>
      <c r="AA3748" s="29">
        <v>0</v>
      </c>
      <c r="AB3748" s="30">
        <v>0</v>
      </c>
      <c r="AC3748" s="19"/>
      <c r="AD3748" s="26">
        <v>0</v>
      </c>
      <c r="AE3748" s="26">
        <v>94</v>
      </c>
      <c r="AF3748" s="27">
        <v>94</v>
      </c>
      <c r="AG3748" s="18"/>
      <c r="AH3748" s="34">
        <v>0</v>
      </c>
      <c r="AI3748" s="34">
        <v>0</v>
      </c>
      <c r="AJ3748" s="34">
        <v>0</v>
      </c>
      <c r="AK3748" s="19"/>
      <c r="AL3748" s="35">
        <v>44553.041666666664</v>
      </c>
      <c r="AM3748" s="16"/>
    </row>
    <row r="3749" spans="1:39" ht="41.25" hidden="1" x14ac:dyDescent="0.25">
      <c r="A3749" s="25" t="s">
        <v>813</v>
      </c>
      <c r="B3749" s="25" t="s">
        <v>1043</v>
      </c>
      <c r="C3749" s="39">
        <v>409720</v>
      </c>
      <c r="D3749" s="25" t="s">
        <v>3638</v>
      </c>
      <c r="E3749" s="25" t="s">
        <v>53</v>
      </c>
      <c r="F3749" s="25" t="s">
        <v>63</v>
      </c>
      <c r="G3749" s="25" t="s">
        <v>56</v>
      </c>
      <c r="H3749" s="17"/>
      <c r="I3749" s="17"/>
      <c r="J3749" s="25" t="s">
        <v>3587</v>
      </c>
      <c r="K3749" s="25" t="s">
        <v>65</v>
      </c>
      <c r="L3749" s="25" t="s">
        <v>1045</v>
      </c>
      <c r="M3749" s="25" t="s">
        <v>854</v>
      </c>
      <c r="N3749" s="26">
        <v>0</v>
      </c>
      <c r="O3749" s="26">
        <v>1622.03</v>
      </c>
      <c r="P3749" s="27">
        <v>1622.03</v>
      </c>
      <c r="Q3749" s="18"/>
      <c r="R3749" s="29">
        <v>0</v>
      </c>
      <c r="S3749" s="29">
        <v>1403.39</v>
      </c>
      <c r="T3749" s="30">
        <v>1403.39</v>
      </c>
      <c r="U3749" s="19"/>
      <c r="V3749" s="26">
        <v>0</v>
      </c>
      <c r="W3749" s="26">
        <v>0</v>
      </c>
      <c r="X3749" s="27">
        <v>0</v>
      </c>
      <c r="Y3749" s="18"/>
      <c r="Z3749" s="29">
        <v>0</v>
      </c>
      <c r="AA3749" s="29">
        <v>218.64</v>
      </c>
      <c r="AB3749" s="30">
        <v>218.64</v>
      </c>
      <c r="AC3749" s="19"/>
      <c r="AD3749" s="26">
        <v>0</v>
      </c>
      <c r="AE3749" s="26">
        <v>0</v>
      </c>
      <c r="AF3749" s="27">
        <v>0</v>
      </c>
      <c r="AG3749" s="18"/>
      <c r="AH3749" s="34">
        <v>0</v>
      </c>
      <c r="AI3749" s="34">
        <v>16</v>
      </c>
      <c r="AJ3749" s="34">
        <v>16</v>
      </c>
      <c r="AK3749" s="19"/>
      <c r="AL3749" s="35">
        <v>44553.041666666664</v>
      </c>
      <c r="AM3749" s="16"/>
    </row>
    <row r="3750" spans="1:39" ht="49.5" hidden="1" x14ac:dyDescent="0.25">
      <c r="A3750" s="25" t="s">
        <v>813</v>
      </c>
      <c r="B3750" s="25" t="s">
        <v>51</v>
      </c>
      <c r="C3750" s="39">
        <v>409877</v>
      </c>
      <c r="D3750" s="25" t="s">
        <v>3832</v>
      </c>
      <c r="E3750" s="25" t="s">
        <v>53</v>
      </c>
      <c r="F3750" s="25" t="s">
        <v>54</v>
      </c>
      <c r="G3750" s="25" t="s">
        <v>289</v>
      </c>
      <c r="H3750" s="25" t="s">
        <v>56</v>
      </c>
      <c r="I3750" s="25" t="s">
        <v>56</v>
      </c>
      <c r="J3750" s="25" t="s">
        <v>842</v>
      </c>
      <c r="K3750" s="25" t="s">
        <v>65</v>
      </c>
      <c r="L3750" s="25" t="s">
        <v>853</v>
      </c>
      <c r="M3750" s="25" t="s">
        <v>263</v>
      </c>
      <c r="N3750" s="26">
        <v>814817.88</v>
      </c>
      <c r="O3750" s="26">
        <v>814823.31</v>
      </c>
      <c r="P3750" s="27">
        <v>5.4300000000512227</v>
      </c>
      <c r="Q3750" s="28">
        <v>6.6640658401497309E-6</v>
      </c>
      <c r="R3750" s="29">
        <v>157949.66</v>
      </c>
      <c r="S3750" s="29">
        <v>197504.18</v>
      </c>
      <c r="T3750" s="30">
        <v>39554.51999999999</v>
      </c>
      <c r="U3750" s="31">
        <v>0.25042485055048547</v>
      </c>
      <c r="V3750" s="26">
        <v>137719.49</v>
      </c>
      <c r="W3750" s="26">
        <v>114737.09</v>
      </c>
      <c r="X3750" s="27">
        <v>-22982.399999999994</v>
      </c>
      <c r="Y3750" s="28">
        <v>-0.16687834089423359</v>
      </c>
      <c r="Z3750" s="29">
        <v>12802.73</v>
      </c>
      <c r="AA3750" s="29">
        <v>24570.61</v>
      </c>
      <c r="AB3750" s="30">
        <v>11767.880000000001</v>
      </c>
      <c r="AC3750" s="32">
        <v>0.91916958336229859</v>
      </c>
      <c r="AD3750" s="26">
        <v>506346</v>
      </c>
      <c r="AE3750" s="26">
        <v>477856.93</v>
      </c>
      <c r="AF3750" s="27">
        <v>-28489.070000000007</v>
      </c>
      <c r="AG3750" s="33">
        <v>-5.6264036844371257E-2</v>
      </c>
      <c r="AH3750" s="34">
        <v>650.3599999999999</v>
      </c>
      <c r="AI3750" s="34">
        <v>823.25</v>
      </c>
      <c r="AJ3750" s="34">
        <v>172.8900000000001</v>
      </c>
      <c r="AK3750" s="32">
        <v>0.26583738237283983</v>
      </c>
      <c r="AL3750" s="35">
        <v>44553.041666666664</v>
      </c>
      <c r="AM3750" s="16"/>
    </row>
    <row r="3751" spans="1:39" ht="66" hidden="1" x14ac:dyDescent="0.25">
      <c r="A3751" s="25" t="s">
        <v>813</v>
      </c>
      <c r="B3751" s="25" t="s">
        <v>1136</v>
      </c>
      <c r="C3751" s="39">
        <v>409922</v>
      </c>
      <c r="D3751" s="25" t="s">
        <v>3816</v>
      </c>
      <c r="E3751" s="25" t="s">
        <v>53</v>
      </c>
      <c r="F3751" s="25" t="s">
        <v>54</v>
      </c>
      <c r="G3751" s="25" t="s">
        <v>75</v>
      </c>
      <c r="H3751" s="25" t="s">
        <v>874</v>
      </c>
      <c r="I3751" s="25" t="s">
        <v>307</v>
      </c>
      <c r="J3751" s="25" t="s">
        <v>830</v>
      </c>
      <c r="K3751" s="25" t="s">
        <v>65</v>
      </c>
      <c r="L3751" s="25" t="s">
        <v>3577</v>
      </c>
      <c r="M3751" s="25" t="s">
        <v>843</v>
      </c>
      <c r="N3751" s="26">
        <v>356648.68</v>
      </c>
      <c r="O3751" s="26">
        <v>309628.79999999999</v>
      </c>
      <c r="P3751" s="27">
        <v>-47019.880000000005</v>
      </c>
      <c r="Q3751" s="28">
        <v>-0.13183808783478465</v>
      </c>
      <c r="R3751" s="29">
        <v>127157.25</v>
      </c>
      <c r="S3751" s="29">
        <v>56705.09</v>
      </c>
      <c r="T3751" s="30">
        <v>-70452.160000000003</v>
      </c>
      <c r="U3751" s="31">
        <v>-0.55405539204410292</v>
      </c>
      <c r="V3751" s="26">
        <v>211451.77</v>
      </c>
      <c r="W3751" s="26">
        <v>236511.51</v>
      </c>
      <c r="X3751" s="27">
        <v>25059.74000000002</v>
      </c>
      <c r="Y3751" s="28">
        <v>0.11851279372123497</v>
      </c>
      <c r="Z3751" s="29">
        <v>15447.66</v>
      </c>
      <c r="AA3751" s="29">
        <v>8195</v>
      </c>
      <c r="AB3751" s="30">
        <v>-7252.66</v>
      </c>
      <c r="AC3751" s="32">
        <v>-0.46949894029257505</v>
      </c>
      <c r="AD3751" s="26">
        <v>2592</v>
      </c>
      <c r="AE3751" s="26">
        <v>8217.2000000000007</v>
      </c>
      <c r="AF3751" s="27">
        <v>5625.2000000000007</v>
      </c>
      <c r="AG3751" s="33">
        <v>2.1702160493827165</v>
      </c>
      <c r="AH3751" s="34">
        <v>1240.46</v>
      </c>
      <c r="AI3751" s="34">
        <v>468.5</v>
      </c>
      <c r="AJ3751" s="34">
        <v>-771.96</v>
      </c>
      <c r="AK3751" s="32">
        <v>-0.62231752736887935</v>
      </c>
      <c r="AL3751" s="35">
        <v>44666</v>
      </c>
      <c r="AM3751" s="16"/>
    </row>
    <row r="3752" spans="1:39" ht="57.75" hidden="1" x14ac:dyDescent="0.25">
      <c r="A3752" s="25" t="s">
        <v>813</v>
      </c>
      <c r="B3752" s="25" t="s">
        <v>1136</v>
      </c>
      <c r="C3752" s="39">
        <v>409957</v>
      </c>
      <c r="D3752" s="25" t="s">
        <v>3639</v>
      </c>
      <c r="E3752" s="25" t="s">
        <v>62</v>
      </c>
      <c r="F3752" s="25" t="s">
        <v>54</v>
      </c>
      <c r="G3752" s="25" t="s">
        <v>79</v>
      </c>
      <c r="H3752" s="17"/>
      <c r="I3752" s="17"/>
      <c r="J3752" s="25" t="s">
        <v>665</v>
      </c>
      <c r="K3752" s="25" t="s">
        <v>65</v>
      </c>
      <c r="L3752" s="25" t="s">
        <v>665</v>
      </c>
      <c r="M3752" s="25" t="s">
        <v>263</v>
      </c>
      <c r="N3752" s="26">
        <v>3865773.69</v>
      </c>
      <c r="O3752" s="26">
        <v>3607335.92</v>
      </c>
      <c r="P3752" s="27">
        <v>-258437.77000000002</v>
      </c>
      <c r="Q3752" s="28">
        <v>-6.6852793444305336E-2</v>
      </c>
      <c r="R3752" s="29">
        <v>327596.45</v>
      </c>
      <c r="S3752" s="29">
        <v>595799.79</v>
      </c>
      <c r="T3752" s="30">
        <v>268203.34000000003</v>
      </c>
      <c r="U3752" s="31">
        <v>0.818700385794779</v>
      </c>
      <c r="V3752" s="26">
        <v>789430.64</v>
      </c>
      <c r="W3752" s="26">
        <v>674415.83</v>
      </c>
      <c r="X3752" s="27">
        <v>-115014.81000000006</v>
      </c>
      <c r="Y3752" s="28">
        <v>-0.14569336959102583</v>
      </c>
      <c r="Z3752" s="29">
        <v>46136.61</v>
      </c>
      <c r="AA3752" s="29">
        <v>63244.22</v>
      </c>
      <c r="AB3752" s="30">
        <v>17107.61</v>
      </c>
      <c r="AC3752" s="32">
        <v>0.37080335984806861</v>
      </c>
      <c r="AD3752" s="26">
        <v>2702609.99</v>
      </c>
      <c r="AE3752" s="26">
        <v>2270553.5699999998</v>
      </c>
      <c r="AF3752" s="27">
        <v>-432056.42000000039</v>
      </c>
      <c r="AG3752" s="33">
        <v>-0.15986635940763333</v>
      </c>
      <c r="AH3752" s="34">
        <v>2026.8200000000002</v>
      </c>
      <c r="AI3752" s="34">
        <v>3605</v>
      </c>
      <c r="AJ3752" s="34">
        <v>1578.1799999999998</v>
      </c>
      <c r="AK3752" s="32">
        <v>0.77864832594902345</v>
      </c>
      <c r="AL3752" s="35">
        <v>44685</v>
      </c>
      <c r="AM3752" s="16"/>
    </row>
    <row r="3753" spans="1:39" ht="33" hidden="1" x14ac:dyDescent="0.25">
      <c r="A3753" s="25" t="s">
        <v>813</v>
      </c>
      <c r="B3753" s="25" t="s">
        <v>1040</v>
      </c>
      <c r="C3753" s="39">
        <v>410173</v>
      </c>
      <c r="D3753" s="25" t="s">
        <v>3680</v>
      </c>
      <c r="E3753" s="25" t="s">
        <v>53</v>
      </c>
      <c r="F3753" s="25" t="s">
        <v>54</v>
      </c>
      <c r="G3753" s="25" t="s">
        <v>289</v>
      </c>
      <c r="H3753" s="17"/>
      <c r="I3753" s="17"/>
      <c r="J3753" s="25" t="s">
        <v>830</v>
      </c>
      <c r="K3753" s="25" t="s">
        <v>65</v>
      </c>
      <c r="L3753" s="25" t="s">
        <v>377</v>
      </c>
      <c r="M3753" s="25" t="s">
        <v>371</v>
      </c>
      <c r="N3753" s="26">
        <v>53761.572375000003</v>
      </c>
      <c r="O3753" s="26">
        <v>77023.5</v>
      </c>
      <c r="P3753" s="27">
        <v>23261.927624999997</v>
      </c>
      <c r="Q3753" s="28">
        <v>0.43268689134950167</v>
      </c>
      <c r="R3753" s="29">
        <v>22133.25</v>
      </c>
      <c r="S3753" s="29">
        <v>24946.06</v>
      </c>
      <c r="T3753" s="30">
        <v>2812.8100000000013</v>
      </c>
      <c r="U3753" s="31">
        <v>0.12708526764031497</v>
      </c>
      <c r="V3753" s="26">
        <v>29436.32</v>
      </c>
      <c r="W3753" s="26">
        <v>42841.06</v>
      </c>
      <c r="X3753" s="27">
        <v>13404.739999999998</v>
      </c>
      <c r="Y3753" s="28">
        <v>0.4553809715344852</v>
      </c>
      <c r="Z3753" s="29">
        <v>1344.002375</v>
      </c>
      <c r="AA3753" s="29">
        <v>3236</v>
      </c>
      <c r="AB3753" s="30">
        <v>1891.997625</v>
      </c>
      <c r="AC3753" s="32">
        <v>1.4077338405000959</v>
      </c>
      <c r="AD3753" s="26">
        <v>848</v>
      </c>
      <c r="AE3753" s="26">
        <v>6000.38</v>
      </c>
      <c r="AF3753" s="27">
        <v>5152.38</v>
      </c>
      <c r="AG3753" s="33">
        <v>6.0759198113207544</v>
      </c>
      <c r="AH3753" s="34">
        <v>252.48</v>
      </c>
      <c r="AI3753" s="34">
        <v>313</v>
      </c>
      <c r="AJ3753" s="34">
        <v>60.52000000000001</v>
      </c>
      <c r="AK3753" s="32">
        <v>0.23970215462610905</v>
      </c>
      <c r="AL3753" s="35">
        <v>43614.999988425923</v>
      </c>
      <c r="AM3753" s="16"/>
    </row>
    <row r="3754" spans="1:39" ht="33" hidden="1" x14ac:dyDescent="0.25">
      <c r="A3754" s="25" t="s">
        <v>813</v>
      </c>
      <c r="B3754" s="25" t="s">
        <v>1040</v>
      </c>
      <c r="C3754" s="39">
        <v>410229</v>
      </c>
      <c r="D3754" s="25" t="s">
        <v>3750</v>
      </c>
      <c r="E3754" s="25" t="s">
        <v>53</v>
      </c>
      <c r="F3754" s="25" t="s">
        <v>54</v>
      </c>
      <c r="G3754" s="25" t="s">
        <v>90</v>
      </c>
      <c r="H3754" s="25" t="s">
        <v>56</v>
      </c>
      <c r="I3754" s="25" t="s">
        <v>56</v>
      </c>
      <c r="J3754" s="25" t="s">
        <v>3675</v>
      </c>
      <c r="K3754" s="25" t="s">
        <v>65</v>
      </c>
      <c r="L3754" s="25" t="s">
        <v>851</v>
      </c>
      <c r="M3754" s="25" t="s">
        <v>371</v>
      </c>
      <c r="N3754" s="26">
        <v>105432.91</v>
      </c>
      <c r="O3754" s="26">
        <v>128769.8</v>
      </c>
      <c r="P3754" s="27">
        <v>23336.89</v>
      </c>
      <c r="Q3754" s="28">
        <v>0.22134350650095874</v>
      </c>
      <c r="R3754" s="29">
        <v>30447.69</v>
      </c>
      <c r="S3754" s="29">
        <v>40911.97</v>
      </c>
      <c r="T3754" s="30">
        <v>10464.280000000002</v>
      </c>
      <c r="U3754" s="31">
        <v>0.34368058791980616</v>
      </c>
      <c r="V3754" s="26">
        <v>39430.43</v>
      </c>
      <c r="W3754" s="26">
        <v>38458.85</v>
      </c>
      <c r="X3754" s="27">
        <v>-971.58000000000175</v>
      </c>
      <c r="Y3754" s="28">
        <v>-2.4640360249685377E-2</v>
      </c>
      <c r="Z3754" s="29">
        <v>4178.79</v>
      </c>
      <c r="AA3754" s="29">
        <v>5024</v>
      </c>
      <c r="AB3754" s="30">
        <v>845.21</v>
      </c>
      <c r="AC3754" s="32">
        <v>0.20226189877931172</v>
      </c>
      <c r="AD3754" s="26">
        <v>31376</v>
      </c>
      <c r="AE3754" s="26">
        <v>43935.98</v>
      </c>
      <c r="AF3754" s="27">
        <v>12559.980000000003</v>
      </c>
      <c r="AG3754" s="33">
        <v>0.40030532891381959</v>
      </c>
      <c r="AH3754" s="34">
        <v>285.81</v>
      </c>
      <c r="AI3754" s="34">
        <v>454.25</v>
      </c>
      <c r="AJ3754" s="34">
        <v>168.44</v>
      </c>
      <c r="AK3754" s="32">
        <v>0.58934257023896996</v>
      </c>
      <c r="AL3754" s="35">
        <v>43535.041655092595</v>
      </c>
      <c r="AM3754" s="16"/>
    </row>
    <row r="3755" spans="1:39" ht="66" hidden="1" x14ac:dyDescent="0.25">
      <c r="A3755" s="25" t="s">
        <v>813</v>
      </c>
      <c r="B3755" s="25" t="s">
        <v>1136</v>
      </c>
      <c r="C3755" s="39">
        <v>411176</v>
      </c>
      <c r="D3755" s="25" t="s">
        <v>5197</v>
      </c>
      <c r="E3755" s="25" t="s">
        <v>53</v>
      </c>
      <c r="F3755" s="25" t="s">
        <v>63</v>
      </c>
      <c r="G3755" s="25" t="s">
        <v>56</v>
      </c>
      <c r="H3755" s="17"/>
      <c r="I3755" s="17"/>
      <c r="J3755" s="25" t="s">
        <v>357</v>
      </c>
      <c r="K3755" s="25" t="s">
        <v>65</v>
      </c>
      <c r="L3755" s="25" t="s">
        <v>818</v>
      </c>
      <c r="M3755" s="25" t="s">
        <v>5842</v>
      </c>
      <c r="N3755" s="26">
        <v>0</v>
      </c>
      <c r="O3755" s="26">
        <v>16021.63</v>
      </c>
      <c r="P3755" s="27">
        <v>16021.63</v>
      </c>
      <c r="Q3755" s="18"/>
      <c r="R3755" s="29">
        <v>0</v>
      </c>
      <c r="S3755" s="29">
        <v>15921.43</v>
      </c>
      <c r="T3755" s="30">
        <v>15921.43</v>
      </c>
      <c r="U3755" s="19"/>
      <c r="V3755" s="26">
        <v>0</v>
      </c>
      <c r="W3755" s="26">
        <v>0</v>
      </c>
      <c r="X3755" s="27">
        <v>0</v>
      </c>
      <c r="Y3755" s="18"/>
      <c r="Z3755" s="29">
        <v>0</v>
      </c>
      <c r="AA3755" s="29">
        <v>0</v>
      </c>
      <c r="AB3755" s="30">
        <v>0</v>
      </c>
      <c r="AC3755" s="19"/>
      <c r="AD3755" s="26">
        <v>0</v>
      </c>
      <c r="AE3755" s="26">
        <v>100.2</v>
      </c>
      <c r="AF3755" s="27">
        <v>100.2</v>
      </c>
      <c r="AG3755" s="18"/>
      <c r="AH3755" s="34">
        <v>0</v>
      </c>
      <c r="AI3755" s="34">
        <v>18</v>
      </c>
      <c r="AJ3755" s="34">
        <v>18</v>
      </c>
      <c r="AK3755" s="19"/>
      <c r="AL3755" s="35">
        <v>43484.041655092595</v>
      </c>
      <c r="AM3755" s="16"/>
    </row>
    <row r="3756" spans="1:39" ht="33" hidden="1" x14ac:dyDescent="0.25">
      <c r="A3756" s="25" t="s">
        <v>813</v>
      </c>
      <c r="B3756" s="25" t="s">
        <v>1040</v>
      </c>
      <c r="C3756" s="39">
        <v>411619</v>
      </c>
      <c r="D3756" s="25" t="s">
        <v>3682</v>
      </c>
      <c r="E3756" s="25" t="s">
        <v>53</v>
      </c>
      <c r="F3756" s="25" t="s">
        <v>54</v>
      </c>
      <c r="G3756" s="25" t="s">
        <v>75</v>
      </c>
      <c r="H3756" s="25" t="s">
        <v>386</v>
      </c>
      <c r="I3756" s="25" t="s">
        <v>56</v>
      </c>
      <c r="J3756" s="17"/>
      <c r="K3756" s="25" t="s">
        <v>3579</v>
      </c>
      <c r="L3756" s="25" t="s">
        <v>1045</v>
      </c>
      <c r="M3756" s="25" t="s">
        <v>371</v>
      </c>
      <c r="N3756" s="26">
        <v>37292.65</v>
      </c>
      <c r="O3756" s="26">
        <v>27685.48</v>
      </c>
      <c r="P3756" s="27">
        <v>-9607.1700000000019</v>
      </c>
      <c r="Q3756" s="28">
        <v>-0.25761564276070492</v>
      </c>
      <c r="R3756" s="29">
        <v>15489.39</v>
      </c>
      <c r="S3756" s="29">
        <v>8558.7999999999993</v>
      </c>
      <c r="T3756" s="30">
        <v>-6930.59</v>
      </c>
      <c r="U3756" s="31">
        <v>-0.44744111937268027</v>
      </c>
      <c r="V3756" s="26">
        <v>19416.03</v>
      </c>
      <c r="W3756" s="26">
        <v>18228.68</v>
      </c>
      <c r="X3756" s="27">
        <v>-1187.3499999999985</v>
      </c>
      <c r="Y3756" s="28">
        <v>-6.1153078152433767E-2</v>
      </c>
      <c r="Z3756" s="29">
        <v>1539.23</v>
      </c>
      <c r="AA3756" s="29">
        <v>898</v>
      </c>
      <c r="AB3756" s="30">
        <v>-641.23</v>
      </c>
      <c r="AC3756" s="32">
        <v>-0.41659141258941157</v>
      </c>
      <c r="AD3756" s="26">
        <v>848</v>
      </c>
      <c r="AE3756" s="26">
        <v>0</v>
      </c>
      <c r="AF3756" s="27">
        <v>-848</v>
      </c>
      <c r="AG3756" s="33">
        <v>-1</v>
      </c>
      <c r="AH3756" s="34">
        <v>182.6</v>
      </c>
      <c r="AI3756" s="34">
        <v>89</v>
      </c>
      <c r="AJ3756" s="34">
        <v>-93.6</v>
      </c>
      <c r="AK3756" s="32">
        <v>-0.51259583789704266</v>
      </c>
      <c r="AL3756" s="35">
        <v>43484.041655092595</v>
      </c>
      <c r="AM3756" s="16"/>
    </row>
    <row r="3757" spans="1:39" ht="24.75" hidden="1" x14ac:dyDescent="0.25">
      <c r="A3757" s="25" t="s">
        <v>813</v>
      </c>
      <c r="B3757" s="25" t="s">
        <v>1040</v>
      </c>
      <c r="C3757" s="39">
        <v>411993</v>
      </c>
      <c r="D3757" s="25" t="s">
        <v>3656</v>
      </c>
      <c r="E3757" s="25" t="s">
        <v>53</v>
      </c>
      <c r="F3757" s="25" t="s">
        <v>54</v>
      </c>
      <c r="G3757" s="25" t="s">
        <v>79</v>
      </c>
      <c r="H3757" s="25" t="s">
        <v>56</v>
      </c>
      <c r="I3757" s="25" t="s">
        <v>56</v>
      </c>
      <c r="J3757" s="25" t="s">
        <v>357</v>
      </c>
      <c r="K3757" s="25" t="s">
        <v>65</v>
      </c>
      <c r="L3757" s="25" t="s">
        <v>3625</v>
      </c>
      <c r="M3757" s="25" t="s">
        <v>816</v>
      </c>
      <c r="N3757" s="26">
        <v>9307.6</v>
      </c>
      <c r="O3757" s="26">
        <v>10274.48</v>
      </c>
      <c r="P3757" s="27">
        <v>966.8799999999992</v>
      </c>
      <c r="Q3757" s="28">
        <v>0.10388069964330215</v>
      </c>
      <c r="R3757" s="29">
        <v>5406.82</v>
      </c>
      <c r="S3757" s="29">
        <v>6480.48</v>
      </c>
      <c r="T3757" s="30">
        <v>1073.6599999999999</v>
      </c>
      <c r="U3757" s="31">
        <v>0.19857513288772327</v>
      </c>
      <c r="V3757" s="26">
        <v>1620.78</v>
      </c>
      <c r="W3757" s="26">
        <v>886</v>
      </c>
      <c r="X3757" s="27">
        <v>-734.78</v>
      </c>
      <c r="Y3757" s="28">
        <v>-0.4533496217870408</v>
      </c>
      <c r="Z3757" s="29">
        <v>758.98</v>
      </c>
      <c r="AA3757" s="29">
        <v>2128</v>
      </c>
      <c r="AB3757" s="30">
        <v>1369.02</v>
      </c>
      <c r="AC3757" s="32">
        <v>1.8037629450051385</v>
      </c>
      <c r="AD3757" s="26">
        <v>1521.02</v>
      </c>
      <c r="AE3757" s="26">
        <v>780</v>
      </c>
      <c r="AF3757" s="27">
        <v>-741.02</v>
      </c>
      <c r="AG3757" s="33">
        <v>-0.48718623029282981</v>
      </c>
      <c r="AH3757" s="34">
        <v>50.2</v>
      </c>
      <c r="AI3757" s="34">
        <v>54</v>
      </c>
      <c r="AJ3757" s="34">
        <v>3.7999999999999972</v>
      </c>
      <c r="AK3757" s="32">
        <v>7.5697211155378419E-2</v>
      </c>
      <c r="AL3757" s="35">
        <v>43694.041655092595</v>
      </c>
      <c r="AM3757" s="16"/>
    </row>
    <row r="3758" spans="1:39" ht="41.25" hidden="1" x14ac:dyDescent="0.25">
      <c r="A3758" s="25" t="s">
        <v>813</v>
      </c>
      <c r="B3758" s="25" t="s">
        <v>1043</v>
      </c>
      <c r="C3758" s="39">
        <v>412048</v>
      </c>
      <c r="D3758" s="25" t="s">
        <v>3700</v>
      </c>
      <c r="E3758" s="25" t="s">
        <v>53</v>
      </c>
      <c r="F3758" s="25" t="s">
        <v>63</v>
      </c>
      <c r="G3758" s="25" t="s">
        <v>56</v>
      </c>
      <c r="H3758" s="17"/>
      <c r="I3758" s="17"/>
      <c r="J3758" s="25" t="s">
        <v>466</v>
      </c>
      <c r="K3758" s="25" t="s">
        <v>65</v>
      </c>
      <c r="L3758" s="25" t="s">
        <v>1045</v>
      </c>
      <c r="M3758" s="25" t="s">
        <v>371</v>
      </c>
      <c r="N3758" s="26">
        <v>0</v>
      </c>
      <c r="O3758" s="26">
        <v>0</v>
      </c>
      <c r="P3758" s="27">
        <v>0</v>
      </c>
      <c r="Q3758" s="18"/>
      <c r="R3758" s="29">
        <v>0</v>
      </c>
      <c r="S3758" s="29">
        <v>0</v>
      </c>
      <c r="T3758" s="30">
        <v>0</v>
      </c>
      <c r="U3758" s="19"/>
      <c r="V3758" s="26">
        <v>0</v>
      </c>
      <c r="W3758" s="26">
        <v>0</v>
      </c>
      <c r="X3758" s="27">
        <v>0</v>
      </c>
      <c r="Y3758" s="18"/>
      <c r="Z3758" s="29">
        <v>0</v>
      </c>
      <c r="AA3758" s="29">
        <v>0</v>
      </c>
      <c r="AB3758" s="30">
        <v>0</v>
      </c>
      <c r="AC3758" s="19"/>
      <c r="AD3758" s="26">
        <v>0</v>
      </c>
      <c r="AE3758" s="26">
        <v>0</v>
      </c>
      <c r="AF3758" s="27">
        <v>0</v>
      </c>
      <c r="AG3758" s="18"/>
      <c r="AH3758" s="34">
        <v>0</v>
      </c>
      <c r="AI3758" s="34">
        <v>0</v>
      </c>
      <c r="AJ3758" s="34">
        <v>0</v>
      </c>
      <c r="AK3758" s="19"/>
      <c r="AL3758" s="35">
        <v>44515.041666666664</v>
      </c>
      <c r="AM3758" s="16"/>
    </row>
    <row r="3759" spans="1:39" ht="49.5" hidden="1" x14ac:dyDescent="0.25">
      <c r="A3759" s="25" t="s">
        <v>813</v>
      </c>
      <c r="B3759" s="25" t="s">
        <v>1040</v>
      </c>
      <c r="C3759" s="39">
        <v>412110</v>
      </c>
      <c r="D3759" s="25" t="s">
        <v>3665</v>
      </c>
      <c r="E3759" s="25" t="s">
        <v>53</v>
      </c>
      <c r="F3759" s="25" t="s">
        <v>54</v>
      </c>
      <c r="G3759" s="25" t="s">
        <v>56</v>
      </c>
      <c r="H3759" s="17"/>
      <c r="I3759" s="17"/>
      <c r="J3759" s="17"/>
      <c r="K3759" s="25" t="s">
        <v>65</v>
      </c>
      <c r="L3759" s="25" t="s">
        <v>3577</v>
      </c>
      <c r="M3759" s="25" t="s">
        <v>854</v>
      </c>
      <c r="N3759" s="26">
        <v>0</v>
      </c>
      <c r="O3759" s="26">
        <v>0</v>
      </c>
      <c r="P3759" s="27">
        <v>0</v>
      </c>
      <c r="Q3759" s="18"/>
      <c r="R3759" s="29">
        <v>0</v>
      </c>
      <c r="S3759" s="29">
        <v>0</v>
      </c>
      <c r="T3759" s="30">
        <v>0</v>
      </c>
      <c r="U3759" s="19"/>
      <c r="V3759" s="26">
        <v>0</v>
      </c>
      <c r="W3759" s="26">
        <v>0</v>
      </c>
      <c r="X3759" s="27">
        <v>0</v>
      </c>
      <c r="Y3759" s="18"/>
      <c r="Z3759" s="29">
        <v>0</v>
      </c>
      <c r="AA3759" s="29">
        <v>0</v>
      </c>
      <c r="AB3759" s="30">
        <v>0</v>
      </c>
      <c r="AC3759" s="19"/>
      <c r="AD3759" s="26">
        <v>0</v>
      </c>
      <c r="AE3759" s="26">
        <v>0</v>
      </c>
      <c r="AF3759" s="27">
        <v>0</v>
      </c>
      <c r="AG3759" s="18"/>
      <c r="AH3759" s="34">
        <v>0</v>
      </c>
      <c r="AI3759" s="34">
        <v>0</v>
      </c>
      <c r="AJ3759" s="34">
        <v>0</v>
      </c>
      <c r="AK3759" s="19"/>
      <c r="AL3759" s="35">
        <v>44515.041666666664</v>
      </c>
      <c r="AM3759" s="16"/>
    </row>
    <row r="3760" spans="1:39" ht="74.25" hidden="1" x14ac:dyDescent="0.25">
      <c r="A3760" s="25" t="s">
        <v>813</v>
      </c>
      <c r="B3760" s="25" t="s">
        <v>1136</v>
      </c>
      <c r="C3760" s="39">
        <v>412195</v>
      </c>
      <c r="D3760" s="25" t="s">
        <v>3772</v>
      </c>
      <c r="E3760" s="25" t="s">
        <v>53</v>
      </c>
      <c r="F3760" s="25" t="s">
        <v>63</v>
      </c>
      <c r="G3760" s="25" t="s">
        <v>56</v>
      </c>
      <c r="H3760" s="17"/>
      <c r="I3760" s="17"/>
      <c r="J3760" s="25" t="s">
        <v>830</v>
      </c>
      <c r="K3760" s="25" t="s">
        <v>65</v>
      </c>
      <c r="L3760" s="25" t="s">
        <v>3577</v>
      </c>
      <c r="M3760" s="25" t="s">
        <v>419</v>
      </c>
      <c r="N3760" s="26">
        <v>0</v>
      </c>
      <c r="O3760" s="26">
        <v>0</v>
      </c>
      <c r="P3760" s="27">
        <v>0</v>
      </c>
      <c r="Q3760" s="18"/>
      <c r="R3760" s="29">
        <v>0</v>
      </c>
      <c r="S3760" s="29">
        <v>0</v>
      </c>
      <c r="T3760" s="30">
        <v>0</v>
      </c>
      <c r="U3760" s="19"/>
      <c r="V3760" s="26">
        <v>0</v>
      </c>
      <c r="W3760" s="26">
        <v>0</v>
      </c>
      <c r="X3760" s="27">
        <v>0</v>
      </c>
      <c r="Y3760" s="18"/>
      <c r="Z3760" s="29">
        <v>0</v>
      </c>
      <c r="AA3760" s="29">
        <v>0</v>
      </c>
      <c r="AB3760" s="30">
        <v>0</v>
      </c>
      <c r="AC3760" s="19"/>
      <c r="AD3760" s="26">
        <v>0</v>
      </c>
      <c r="AE3760" s="26">
        <v>0</v>
      </c>
      <c r="AF3760" s="27">
        <v>0</v>
      </c>
      <c r="AG3760" s="18"/>
      <c r="AH3760" s="34">
        <v>0</v>
      </c>
      <c r="AI3760" s="34">
        <v>0</v>
      </c>
      <c r="AJ3760" s="34">
        <v>0</v>
      </c>
      <c r="AK3760" s="19"/>
      <c r="AL3760" s="35">
        <v>44515.041666666664</v>
      </c>
      <c r="AM3760" s="16"/>
    </row>
    <row r="3761" spans="1:39" ht="57.75" hidden="1" x14ac:dyDescent="0.25">
      <c r="A3761" s="25" t="s">
        <v>813</v>
      </c>
      <c r="B3761" s="25" t="s">
        <v>51</v>
      </c>
      <c r="C3761" s="39">
        <v>412945</v>
      </c>
      <c r="D3761" s="25" t="s">
        <v>4000</v>
      </c>
      <c r="E3761" s="25" t="s">
        <v>53</v>
      </c>
      <c r="F3761" s="25" t="s">
        <v>54</v>
      </c>
      <c r="G3761" s="25" t="s">
        <v>289</v>
      </c>
      <c r="H3761" s="25" t="s">
        <v>56</v>
      </c>
      <c r="I3761" s="25" t="s">
        <v>56</v>
      </c>
      <c r="J3761" s="25" t="s">
        <v>3742</v>
      </c>
      <c r="K3761" s="25" t="s">
        <v>58</v>
      </c>
      <c r="L3761" s="25" t="s">
        <v>1419</v>
      </c>
      <c r="M3761" s="25" t="s">
        <v>843</v>
      </c>
      <c r="N3761" s="26">
        <v>392177.2</v>
      </c>
      <c r="O3761" s="26">
        <v>453194.4</v>
      </c>
      <c r="P3761" s="27">
        <v>61017.200000000012</v>
      </c>
      <c r="Q3761" s="28">
        <v>0.15558579132086212</v>
      </c>
      <c r="R3761" s="29">
        <v>113614.22</v>
      </c>
      <c r="S3761" s="29">
        <v>153961.49</v>
      </c>
      <c r="T3761" s="30">
        <v>40347.26999999999</v>
      </c>
      <c r="U3761" s="31">
        <v>0.35512517711251274</v>
      </c>
      <c r="V3761" s="26">
        <v>238229.07</v>
      </c>
      <c r="W3761" s="26">
        <v>262912.39</v>
      </c>
      <c r="X3761" s="27">
        <v>24683.320000000007</v>
      </c>
      <c r="Y3761" s="28">
        <v>0.1036117044825806</v>
      </c>
      <c r="Z3761" s="29">
        <v>13333.91</v>
      </c>
      <c r="AA3761" s="29">
        <v>35664.17</v>
      </c>
      <c r="AB3761" s="30">
        <v>22330.26</v>
      </c>
      <c r="AC3761" s="32">
        <v>1.6746970693517504</v>
      </c>
      <c r="AD3761" s="26">
        <v>27000</v>
      </c>
      <c r="AE3761" s="26">
        <v>656.35</v>
      </c>
      <c r="AF3761" s="27">
        <v>-26343.65</v>
      </c>
      <c r="AG3761" s="33">
        <v>-0.9756907407407408</v>
      </c>
      <c r="AH3761" s="34">
        <v>794.55</v>
      </c>
      <c r="AI3761" s="34">
        <v>1538</v>
      </c>
      <c r="AJ3761" s="34">
        <v>743.45</v>
      </c>
      <c r="AK3761" s="32">
        <v>0.9356868667799384</v>
      </c>
      <c r="AL3761" s="35">
        <v>44515.041666666664</v>
      </c>
      <c r="AM3761" s="16"/>
    </row>
    <row r="3762" spans="1:39" ht="41.25" hidden="1" x14ac:dyDescent="0.25">
      <c r="A3762" s="25" t="s">
        <v>813</v>
      </c>
      <c r="B3762" s="25" t="s">
        <v>1043</v>
      </c>
      <c r="C3762" s="39">
        <v>413008</v>
      </c>
      <c r="D3762" s="25" t="s">
        <v>3676</v>
      </c>
      <c r="E3762" s="25" t="s">
        <v>53</v>
      </c>
      <c r="F3762" s="25" t="s">
        <v>54</v>
      </c>
      <c r="G3762" s="25" t="s">
        <v>289</v>
      </c>
      <c r="H3762" s="25" t="s">
        <v>56</v>
      </c>
      <c r="I3762" s="25" t="s">
        <v>56</v>
      </c>
      <c r="J3762" s="25" t="s">
        <v>830</v>
      </c>
      <c r="K3762" s="25" t="s">
        <v>65</v>
      </c>
      <c r="L3762" s="25" t="s">
        <v>1045</v>
      </c>
      <c r="M3762" s="25" t="s">
        <v>3568</v>
      </c>
      <c r="N3762" s="26">
        <v>20006.63</v>
      </c>
      <c r="O3762" s="26">
        <v>7499.63</v>
      </c>
      <c r="P3762" s="27">
        <v>-12507</v>
      </c>
      <c r="Q3762" s="28">
        <v>-0.62514276517334499</v>
      </c>
      <c r="R3762" s="29">
        <v>14694.4</v>
      </c>
      <c r="S3762" s="29">
        <v>4381.67</v>
      </c>
      <c r="T3762" s="30">
        <v>-10312.73</v>
      </c>
      <c r="U3762" s="31">
        <v>-0.70181361607142856</v>
      </c>
      <c r="V3762" s="26">
        <v>3187.52</v>
      </c>
      <c r="W3762" s="26">
        <v>583.38</v>
      </c>
      <c r="X3762" s="27">
        <v>-2604.14</v>
      </c>
      <c r="Y3762" s="28">
        <v>-0.81697997189037241</v>
      </c>
      <c r="Z3762" s="29">
        <v>2124.71</v>
      </c>
      <c r="AA3762" s="29">
        <v>827.38</v>
      </c>
      <c r="AB3762" s="30">
        <v>-1297.33</v>
      </c>
      <c r="AC3762" s="32">
        <v>-0.61059156308390317</v>
      </c>
      <c r="AD3762" s="26">
        <v>0</v>
      </c>
      <c r="AE3762" s="26">
        <v>1707.2</v>
      </c>
      <c r="AF3762" s="27">
        <v>1707.2</v>
      </c>
      <c r="AG3762" s="18"/>
      <c r="AH3762" s="34">
        <v>133.47999999999999</v>
      </c>
      <c r="AI3762" s="34">
        <v>85</v>
      </c>
      <c r="AJ3762" s="34">
        <v>-48.47999999999999</v>
      </c>
      <c r="AK3762" s="32">
        <v>-0.36320047947258011</v>
      </c>
      <c r="AL3762" s="35">
        <v>43886.041655092595</v>
      </c>
      <c r="AM3762" s="16"/>
    </row>
    <row r="3763" spans="1:39" ht="24.75" hidden="1" x14ac:dyDescent="0.25">
      <c r="A3763" s="25" t="s">
        <v>813</v>
      </c>
      <c r="B3763" s="25" t="s">
        <v>1040</v>
      </c>
      <c r="C3763" s="39">
        <v>413121</v>
      </c>
      <c r="D3763" s="25" t="s">
        <v>3660</v>
      </c>
      <c r="E3763" s="25" t="s">
        <v>53</v>
      </c>
      <c r="F3763" s="25" t="s">
        <v>54</v>
      </c>
      <c r="G3763" s="25" t="s">
        <v>386</v>
      </c>
      <c r="H3763" s="25" t="s">
        <v>75</v>
      </c>
      <c r="I3763" s="25" t="s">
        <v>56</v>
      </c>
      <c r="J3763" s="25" t="s">
        <v>830</v>
      </c>
      <c r="K3763" s="25" t="s">
        <v>65</v>
      </c>
      <c r="L3763" s="25" t="s">
        <v>377</v>
      </c>
      <c r="M3763" s="25" t="s">
        <v>371</v>
      </c>
      <c r="N3763" s="26">
        <v>99103.98</v>
      </c>
      <c r="O3763" s="26">
        <v>43396.17</v>
      </c>
      <c r="P3763" s="27">
        <v>-55707.81</v>
      </c>
      <c r="Q3763" s="28">
        <v>-0.56211476067863264</v>
      </c>
      <c r="R3763" s="29">
        <v>32188.84</v>
      </c>
      <c r="S3763" s="29">
        <v>24878.58</v>
      </c>
      <c r="T3763" s="30">
        <v>-7310.2599999999984</v>
      </c>
      <c r="U3763" s="31">
        <v>-0.22710541914526894</v>
      </c>
      <c r="V3763" s="26">
        <v>61303.32</v>
      </c>
      <c r="W3763" s="26">
        <v>12575.35</v>
      </c>
      <c r="X3763" s="27">
        <v>-48727.97</v>
      </c>
      <c r="Y3763" s="28">
        <v>-0.79486673804942376</v>
      </c>
      <c r="Z3763" s="29">
        <v>4746.8599999999997</v>
      </c>
      <c r="AA3763" s="29">
        <v>2822</v>
      </c>
      <c r="AB3763" s="30">
        <v>-1924.8599999999997</v>
      </c>
      <c r="AC3763" s="32">
        <v>-0.40550174220432028</v>
      </c>
      <c r="AD3763" s="26">
        <v>864.96</v>
      </c>
      <c r="AE3763" s="26">
        <v>3120.24</v>
      </c>
      <c r="AF3763" s="27">
        <v>2255.2799999999997</v>
      </c>
      <c r="AG3763" s="33">
        <v>2.607380688124306</v>
      </c>
      <c r="AH3763" s="34">
        <v>296.45</v>
      </c>
      <c r="AI3763" s="34">
        <v>203</v>
      </c>
      <c r="AJ3763" s="34">
        <v>-93.449999999999989</v>
      </c>
      <c r="AK3763" s="32">
        <v>-0.3152302243211334</v>
      </c>
      <c r="AL3763" s="35">
        <v>43529.041655092595</v>
      </c>
      <c r="AM3763" s="16"/>
    </row>
    <row r="3764" spans="1:39" ht="49.5" hidden="1" x14ac:dyDescent="0.25">
      <c r="A3764" s="25" t="s">
        <v>813</v>
      </c>
      <c r="B3764" s="25" t="s">
        <v>1043</v>
      </c>
      <c r="C3764" s="39">
        <v>413163</v>
      </c>
      <c r="D3764" s="25" t="s">
        <v>3672</v>
      </c>
      <c r="E3764" s="25" t="s">
        <v>53</v>
      </c>
      <c r="F3764" s="25" t="s">
        <v>54</v>
      </c>
      <c r="G3764" s="25" t="s">
        <v>289</v>
      </c>
      <c r="H3764" s="25" t="s">
        <v>56</v>
      </c>
      <c r="I3764" s="25" t="s">
        <v>56</v>
      </c>
      <c r="J3764" s="25" t="s">
        <v>3587</v>
      </c>
      <c r="K3764" s="25" t="s">
        <v>65</v>
      </c>
      <c r="L3764" s="25" t="s">
        <v>1045</v>
      </c>
      <c r="M3764" s="25" t="s">
        <v>854</v>
      </c>
      <c r="N3764" s="26">
        <v>97054.41</v>
      </c>
      <c r="O3764" s="26">
        <v>104577.25</v>
      </c>
      <c r="P3764" s="27">
        <v>7522.8399999999965</v>
      </c>
      <c r="Q3764" s="28">
        <v>7.7511573147474658E-2</v>
      </c>
      <c r="R3764" s="29">
        <v>32796.14</v>
      </c>
      <c r="S3764" s="29">
        <v>22889.66</v>
      </c>
      <c r="T3764" s="30">
        <v>-9906.48</v>
      </c>
      <c r="U3764" s="31">
        <v>-0.30206237685288573</v>
      </c>
      <c r="V3764" s="26">
        <v>1756.49</v>
      </c>
      <c r="W3764" s="26">
        <v>2077.7199999999998</v>
      </c>
      <c r="X3764" s="27">
        <v>321.22999999999979</v>
      </c>
      <c r="Y3764" s="28">
        <v>0.18288176989336677</v>
      </c>
      <c r="Z3764" s="29">
        <v>1185.54</v>
      </c>
      <c r="AA3764" s="29">
        <v>1963.44</v>
      </c>
      <c r="AB3764" s="30">
        <v>777.90000000000009</v>
      </c>
      <c r="AC3764" s="32">
        <v>0.65615668809150274</v>
      </c>
      <c r="AD3764" s="26">
        <v>61316.24</v>
      </c>
      <c r="AE3764" s="26">
        <v>77646.429999999993</v>
      </c>
      <c r="AF3764" s="27">
        <v>16330.189999999995</v>
      </c>
      <c r="AG3764" s="33">
        <v>0.26632732209280929</v>
      </c>
      <c r="AH3764" s="34">
        <v>138.61000000000001</v>
      </c>
      <c r="AI3764" s="34">
        <v>197</v>
      </c>
      <c r="AJ3764" s="34">
        <v>58.389999999999986</v>
      </c>
      <c r="AK3764" s="32">
        <v>0.42125387778659534</v>
      </c>
      <c r="AL3764" s="35">
        <v>43904.041655092595</v>
      </c>
      <c r="AM3764" s="16"/>
    </row>
    <row r="3765" spans="1:39" ht="33" hidden="1" x14ac:dyDescent="0.25">
      <c r="A3765" s="25" t="s">
        <v>813</v>
      </c>
      <c r="B3765" s="25" t="s">
        <v>51</v>
      </c>
      <c r="C3765" s="39">
        <v>413585</v>
      </c>
      <c r="D3765" s="25" t="s">
        <v>3667</v>
      </c>
      <c r="E3765" s="25" t="s">
        <v>53</v>
      </c>
      <c r="F3765" s="25" t="s">
        <v>63</v>
      </c>
      <c r="G3765" s="25" t="s">
        <v>56</v>
      </c>
      <c r="H3765" s="17"/>
      <c r="I3765" s="17"/>
      <c r="J3765" s="25" t="s">
        <v>357</v>
      </c>
      <c r="K3765" s="25" t="s">
        <v>65</v>
      </c>
      <c r="L3765" s="25" t="s">
        <v>5561</v>
      </c>
      <c r="M3765" s="25" t="s">
        <v>419</v>
      </c>
      <c r="N3765" s="26">
        <v>0</v>
      </c>
      <c r="O3765" s="26">
        <v>0</v>
      </c>
      <c r="P3765" s="27">
        <v>0</v>
      </c>
      <c r="Q3765" s="18"/>
      <c r="R3765" s="29">
        <v>0</v>
      </c>
      <c r="S3765" s="29">
        <v>0</v>
      </c>
      <c r="T3765" s="30">
        <v>0</v>
      </c>
      <c r="U3765" s="19"/>
      <c r="V3765" s="26">
        <v>0</v>
      </c>
      <c r="W3765" s="26">
        <v>0</v>
      </c>
      <c r="X3765" s="27">
        <v>0</v>
      </c>
      <c r="Y3765" s="18"/>
      <c r="Z3765" s="29">
        <v>0</v>
      </c>
      <c r="AA3765" s="29">
        <v>0</v>
      </c>
      <c r="AB3765" s="30">
        <v>0</v>
      </c>
      <c r="AC3765" s="19"/>
      <c r="AD3765" s="26">
        <v>0</v>
      </c>
      <c r="AE3765" s="26">
        <v>0</v>
      </c>
      <c r="AF3765" s="27">
        <v>0</v>
      </c>
      <c r="AG3765" s="18"/>
      <c r="AH3765" s="34">
        <v>0</v>
      </c>
      <c r="AI3765" s="34">
        <v>0</v>
      </c>
      <c r="AJ3765" s="34">
        <v>0</v>
      </c>
      <c r="AK3765" s="19"/>
      <c r="AL3765" s="35">
        <v>43823.041655092595</v>
      </c>
      <c r="AM3765" s="16"/>
    </row>
    <row r="3766" spans="1:39" ht="33" hidden="1" x14ac:dyDescent="0.25">
      <c r="A3766" s="25" t="s">
        <v>813</v>
      </c>
      <c r="B3766" s="25" t="s">
        <v>1040</v>
      </c>
      <c r="C3766" s="39">
        <v>413737</v>
      </c>
      <c r="D3766" s="25" t="s">
        <v>3800</v>
      </c>
      <c r="E3766" s="25" t="s">
        <v>53</v>
      </c>
      <c r="F3766" s="25" t="s">
        <v>54</v>
      </c>
      <c r="G3766" s="25" t="s">
        <v>289</v>
      </c>
      <c r="H3766" s="17"/>
      <c r="I3766" s="17"/>
      <c r="J3766" s="25" t="s">
        <v>3675</v>
      </c>
      <c r="K3766" s="25" t="s">
        <v>65</v>
      </c>
      <c r="L3766" s="25" t="s">
        <v>851</v>
      </c>
      <c r="M3766" s="25" t="s">
        <v>371</v>
      </c>
      <c r="N3766" s="26">
        <v>97710.56</v>
      </c>
      <c r="O3766" s="26">
        <v>85181.26</v>
      </c>
      <c r="P3766" s="27">
        <v>-12529.300000000003</v>
      </c>
      <c r="Q3766" s="28">
        <v>-0.12822871959796364</v>
      </c>
      <c r="R3766" s="29">
        <v>37425.33</v>
      </c>
      <c r="S3766" s="29">
        <v>25022.26</v>
      </c>
      <c r="T3766" s="30">
        <v>-12403.070000000003</v>
      </c>
      <c r="U3766" s="31">
        <v>-0.33140843380672935</v>
      </c>
      <c r="V3766" s="26">
        <v>41472.21</v>
      </c>
      <c r="W3766" s="26">
        <v>39303.39</v>
      </c>
      <c r="X3766" s="27">
        <v>-2168.8199999999997</v>
      </c>
      <c r="Y3766" s="28">
        <v>-5.229574213672239E-2</v>
      </c>
      <c r="Z3766" s="29">
        <v>7195.46</v>
      </c>
      <c r="AA3766" s="29">
        <v>3482</v>
      </c>
      <c r="AB3766" s="30">
        <v>-3713.46</v>
      </c>
      <c r="AC3766" s="32">
        <v>-0.5160837528108001</v>
      </c>
      <c r="AD3766" s="26">
        <v>11617.56</v>
      </c>
      <c r="AE3766" s="26">
        <v>17373.61</v>
      </c>
      <c r="AF3766" s="27">
        <v>5756.0500000000011</v>
      </c>
      <c r="AG3766" s="33">
        <v>0.49546118117745908</v>
      </c>
      <c r="AH3766" s="34">
        <v>235.48000000000002</v>
      </c>
      <c r="AI3766" s="34">
        <v>210</v>
      </c>
      <c r="AJ3766" s="34">
        <v>-25.480000000000018</v>
      </c>
      <c r="AK3766" s="32">
        <v>-0.10820451843044002</v>
      </c>
      <c r="AL3766" s="35">
        <v>43823.041655092595</v>
      </c>
      <c r="AM3766" s="16"/>
    </row>
    <row r="3767" spans="1:39" ht="66" hidden="1" x14ac:dyDescent="0.25">
      <c r="A3767" s="25" t="s">
        <v>813</v>
      </c>
      <c r="B3767" s="25" t="s">
        <v>1040</v>
      </c>
      <c r="C3767" s="39">
        <v>413809</v>
      </c>
      <c r="D3767" s="25" t="s">
        <v>3666</v>
      </c>
      <c r="E3767" s="25" t="s">
        <v>53</v>
      </c>
      <c r="F3767" s="25" t="s">
        <v>63</v>
      </c>
      <c r="G3767" s="25" t="s">
        <v>56</v>
      </c>
      <c r="H3767" s="17"/>
      <c r="I3767" s="17"/>
      <c r="J3767" s="25" t="s">
        <v>3587</v>
      </c>
      <c r="K3767" s="25" t="s">
        <v>65</v>
      </c>
      <c r="L3767" s="25" t="s">
        <v>853</v>
      </c>
      <c r="M3767" s="25" t="s">
        <v>854</v>
      </c>
      <c r="N3767" s="26">
        <v>0</v>
      </c>
      <c r="O3767" s="26">
        <v>603.19000000000005</v>
      </c>
      <c r="P3767" s="27">
        <v>603.19000000000005</v>
      </c>
      <c r="Q3767" s="18"/>
      <c r="R3767" s="29">
        <v>0</v>
      </c>
      <c r="S3767" s="29">
        <v>603.19000000000005</v>
      </c>
      <c r="T3767" s="30">
        <v>603.19000000000005</v>
      </c>
      <c r="U3767" s="19"/>
      <c r="V3767" s="26">
        <v>0</v>
      </c>
      <c r="W3767" s="26">
        <v>0</v>
      </c>
      <c r="X3767" s="27">
        <v>0</v>
      </c>
      <c r="Y3767" s="18"/>
      <c r="Z3767" s="29">
        <v>0</v>
      </c>
      <c r="AA3767" s="29">
        <v>0</v>
      </c>
      <c r="AB3767" s="30">
        <v>0</v>
      </c>
      <c r="AC3767" s="19"/>
      <c r="AD3767" s="26">
        <v>0</v>
      </c>
      <c r="AE3767" s="26">
        <v>0</v>
      </c>
      <c r="AF3767" s="27">
        <v>0</v>
      </c>
      <c r="AG3767" s="18"/>
      <c r="AH3767" s="34">
        <v>0</v>
      </c>
      <c r="AI3767" s="34">
        <v>0</v>
      </c>
      <c r="AJ3767" s="34">
        <v>0</v>
      </c>
      <c r="AK3767" s="19"/>
      <c r="AL3767" s="35">
        <v>43652.041655092595</v>
      </c>
      <c r="AM3767" s="16"/>
    </row>
    <row r="3768" spans="1:39" ht="41.25" hidden="1" x14ac:dyDescent="0.25">
      <c r="A3768" s="25" t="s">
        <v>813</v>
      </c>
      <c r="B3768" s="25" t="s">
        <v>1040</v>
      </c>
      <c r="C3768" s="39">
        <v>413850</v>
      </c>
      <c r="D3768" s="25" t="s">
        <v>3737</v>
      </c>
      <c r="E3768" s="25" t="s">
        <v>53</v>
      </c>
      <c r="F3768" s="25" t="s">
        <v>54</v>
      </c>
      <c r="G3768" s="25" t="s">
        <v>289</v>
      </c>
      <c r="H3768" s="17"/>
      <c r="I3768" s="17"/>
      <c r="J3768" s="25" t="s">
        <v>830</v>
      </c>
      <c r="K3768" s="25" t="s">
        <v>65</v>
      </c>
      <c r="L3768" s="25" t="s">
        <v>3577</v>
      </c>
      <c r="M3768" s="25" t="s">
        <v>371</v>
      </c>
      <c r="N3768" s="26">
        <v>23209.96</v>
      </c>
      <c r="O3768" s="26">
        <v>98560.61</v>
      </c>
      <c r="P3768" s="27">
        <v>75350.649999999994</v>
      </c>
      <c r="Q3768" s="28">
        <v>3.2464790977666484</v>
      </c>
      <c r="R3768" s="29">
        <v>0</v>
      </c>
      <c r="S3768" s="29">
        <v>30754.49</v>
      </c>
      <c r="T3768" s="30">
        <v>30754.49</v>
      </c>
      <c r="U3768" s="19"/>
      <c r="V3768" s="26">
        <v>0</v>
      </c>
      <c r="W3768" s="26">
        <v>38001.53</v>
      </c>
      <c r="X3768" s="27">
        <v>38001.53</v>
      </c>
      <c r="Y3768" s="18"/>
      <c r="Z3768" s="29">
        <v>0</v>
      </c>
      <c r="AA3768" s="29">
        <v>3889.5</v>
      </c>
      <c r="AB3768" s="30">
        <v>3889.5</v>
      </c>
      <c r="AC3768" s="19"/>
      <c r="AD3768" s="26">
        <v>18106</v>
      </c>
      <c r="AE3768" s="26">
        <v>25915.09</v>
      </c>
      <c r="AF3768" s="27">
        <v>7809.09</v>
      </c>
      <c r="AG3768" s="33">
        <v>0.43129846459737103</v>
      </c>
      <c r="AH3768" s="34">
        <v>373.9</v>
      </c>
      <c r="AI3768" s="34">
        <v>353</v>
      </c>
      <c r="AJ3768" s="34">
        <v>-20.899999999999977</v>
      </c>
      <c r="AK3768" s="32">
        <v>-5.589729874297935E-2</v>
      </c>
      <c r="AL3768" s="35">
        <v>43652.041655092595</v>
      </c>
      <c r="AM3768" s="16"/>
    </row>
    <row r="3769" spans="1:39" ht="57.75" hidden="1" x14ac:dyDescent="0.25">
      <c r="A3769" s="25" t="s">
        <v>813</v>
      </c>
      <c r="B3769" s="25" t="s">
        <v>1043</v>
      </c>
      <c r="C3769" s="39">
        <v>413876</v>
      </c>
      <c r="D3769" s="25" t="s">
        <v>3801</v>
      </c>
      <c r="E3769" s="25" t="s">
        <v>53</v>
      </c>
      <c r="F3769" s="25" t="s">
        <v>54</v>
      </c>
      <c r="G3769" s="25" t="s">
        <v>289</v>
      </c>
      <c r="H3769" s="25" t="s">
        <v>56</v>
      </c>
      <c r="I3769" s="25" t="s">
        <v>56</v>
      </c>
      <c r="J3769" s="25" t="s">
        <v>3675</v>
      </c>
      <c r="K3769" s="25" t="s">
        <v>65</v>
      </c>
      <c r="L3769" s="25" t="s">
        <v>1045</v>
      </c>
      <c r="M3769" s="25" t="s">
        <v>832</v>
      </c>
      <c r="N3769" s="26">
        <v>349110.39</v>
      </c>
      <c r="O3769" s="26">
        <v>355233.08</v>
      </c>
      <c r="P3769" s="27">
        <v>6122.6900000000023</v>
      </c>
      <c r="Q3769" s="28">
        <v>1.7537977027839251E-2</v>
      </c>
      <c r="R3769" s="29">
        <v>79551.759999999995</v>
      </c>
      <c r="S3769" s="29">
        <v>71727.8</v>
      </c>
      <c r="T3769" s="30">
        <v>-7823.9599999999919</v>
      </c>
      <c r="U3769" s="31">
        <v>-9.8350558177468253E-2</v>
      </c>
      <c r="V3769" s="26">
        <v>128234.58</v>
      </c>
      <c r="W3769" s="26">
        <v>129882.42</v>
      </c>
      <c r="X3769" s="27">
        <v>1647.8399999999965</v>
      </c>
      <c r="Y3769" s="28">
        <v>1.2850200000655022E-2</v>
      </c>
      <c r="Z3769" s="29">
        <v>8484.0499999999993</v>
      </c>
      <c r="AA3769" s="29">
        <v>9236.58</v>
      </c>
      <c r="AB3769" s="30">
        <v>752.53000000000065</v>
      </c>
      <c r="AC3769" s="32">
        <v>8.8699382959789339E-2</v>
      </c>
      <c r="AD3769" s="26">
        <v>132840</v>
      </c>
      <c r="AE3769" s="26">
        <v>144317.32999999999</v>
      </c>
      <c r="AF3769" s="27">
        <v>11477.329999999987</v>
      </c>
      <c r="AG3769" s="33">
        <v>8.6399653718759309E-2</v>
      </c>
      <c r="AH3769" s="34">
        <v>604.83000000000004</v>
      </c>
      <c r="AI3769" s="34">
        <v>586.5</v>
      </c>
      <c r="AJ3769" s="34">
        <v>-18.330000000000041</v>
      </c>
      <c r="AK3769" s="32">
        <v>-3.0306036406924326E-2</v>
      </c>
      <c r="AL3769" s="35">
        <v>44134.041666666664</v>
      </c>
      <c r="AM3769" s="16"/>
    </row>
    <row r="3770" spans="1:39" ht="33" hidden="1" x14ac:dyDescent="0.25">
      <c r="A3770" s="25" t="s">
        <v>813</v>
      </c>
      <c r="B3770" s="25" t="s">
        <v>51</v>
      </c>
      <c r="C3770" s="39">
        <v>414107</v>
      </c>
      <c r="D3770" s="25" t="s">
        <v>3677</v>
      </c>
      <c r="E3770" s="25" t="s">
        <v>53</v>
      </c>
      <c r="F3770" s="25" t="s">
        <v>54</v>
      </c>
      <c r="G3770" s="25" t="s">
        <v>289</v>
      </c>
      <c r="H3770" s="25" t="s">
        <v>56</v>
      </c>
      <c r="I3770" s="25" t="s">
        <v>56</v>
      </c>
      <c r="J3770" s="25" t="s">
        <v>842</v>
      </c>
      <c r="K3770" s="25" t="s">
        <v>58</v>
      </c>
      <c r="L3770" s="25" t="s">
        <v>824</v>
      </c>
      <c r="M3770" s="25" t="s">
        <v>816</v>
      </c>
      <c r="N3770" s="26">
        <v>1743957.05</v>
      </c>
      <c r="O3770" s="26">
        <v>1367230.79</v>
      </c>
      <c r="P3770" s="27">
        <v>-376726.26</v>
      </c>
      <c r="Q3770" s="28">
        <v>-0.21601808370223338</v>
      </c>
      <c r="R3770" s="29">
        <v>622061.91</v>
      </c>
      <c r="S3770" s="29">
        <v>322615.36</v>
      </c>
      <c r="T3770" s="30">
        <v>-299446.55000000005</v>
      </c>
      <c r="U3770" s="31">
        <v>-0.48137740823899672</v>
      </c>
      <c r="V3770" s="26">
        <v>148074.96</v>
      </c>
      <c r="W3770" s="26">
        <v>136956.89000000001</v>
      </c>
      <c r="X3770" s="27">
        <v>-11118.069999999978</v>
      </c>
      <c r="Y3770" s="28">
        <v>-7.5084065530053007E-2</v>
      </c>
      <c r="Z3770" s="29">
        <v>155488.5</v>
      </c>
      <c r="AA3770" s="29">
        <v>130801.47</v>
      </c>
      <c r="AB3770" s="30">
        <v>-24687.03</v>
      </c>
      <c r="AC3770" s="32">
        <v>-0.15877077726005459</v>
      </c>
      <c r="AD3770" s="26">
        <v>818331.68</v>
      </c>
      <c r="AE3770" s="26">
        <v>776857.07</v>
      </c>
      <c r="AF3770" s="27">
        <v>-41474.610000000102</v>
      </c>
      <c r="AG3770" s="33">
        <v>-5.0681906876683669E-2</v>
      </c>
      <c r="AH3770" s="34">
        <v>5927.11</v>
      </c>
      <c r="AI3770" s="34">
        <v>2972</v>
      </c>
      <c r="AJ3770" s="34">
        <v>-2955.1099999999997</v>
      </c>
      <c r="AK3770" s="32">
        <v>-0.49857519094465935</v>
      </c>
      <c r="AL3770" s="35">
        <v>44224.041666666664</v>
      </c>
      <c r="AM3770" s="16"/>
    </row>
    <row r="3771" spans="1:39" ht="74.25" hidden="1" x14ac:dyDescent="0.25">
      <c r="A3771" s="25" t="s">
        <v>813</v>
      </c>
      <c r="B3771" s="25" t="s">
        <v>1040</v>
      </c>
      <c r="C3771" s="39">
        <v>414115</v>
      </c>
      <c r="D3771" s="25" t="s">
        <v>3735</v>
      </c>
      <c r="E3771" s="25" t="s">
        <v>53</v>
      </c>
      <c r="F3771" s="25" t="s">
        <v>54</v>
      </c>
      <c r="G3771" s="25" t="s">
        <v>79</v>
      </c>
      <c r="H3771" s="17"/>
      <c r="I3771" s="17"/>
      <c r="J3771" s="25" t="s">
        <v>842</v>
      </c>
      <c r="K3771" s="25" t="s">
        <v>65</v>
      </c>
      <c r="L3771" s="25" t="s">
        <v>824</v>
      </c>
      <c r="M3771" s="25" t="s">
        <v>854</v>
      </c>
      <c r="N3771" s="26">
        <v>199017.26</v>
      </c>
      <c r="O3771" s="26">
        <v>217924.03</v>
      </c>
      <c r="P3771" s="27">
        <v>18906.76999999999</v>
      </c>
      <c r="Q3771" s="28">
        <v>9.5000654717083272E-2</v>
      </c>
      <c r="R3771" s="29">
        <v>56075.83</v>
      </c>
      <c r="S3771" s="29">
        <v>42874.45</v>
      </c>
      <c r="T3771" s="30">
        <v>-13201.380000000005</v>
      </c>
      <c r="U3771" s="31">
        <v>-0.23542014447222634</v>
      </c>
      <c r="V3771" s="26">
        <v>33814.06</v>
      </c>
      <c r="W3771" s="26">
        <v>35119.46</v>
      </c>
      <c r="X3771" s="27">
        <v>1305.4000000000015</v>
      </c>
      <c r="Y3771" s="28">
        <v>3.8605242907831877E-2</v>
      </c>
      <c r="Z3771" s="29">
        <v>11927.37</v>
      </c>
      <c r="AA3771" s="29">
        <v>10066</v>
      </c>
      <c r="AB3771" s="30">
        <v>-1861.3700000000008</v>
      </c>
      <c r="AC3771" s="32">
        <v>-0.15605871202117488</v>
      </c>
      <c r="AD3771" s="26">
        <v>97200</v>
      </c>
      <c r="AE3771" s="26">
        <v>129864.12</v>
      </c>
      <c r="AF3771" s="27">
        <v>32664.119999999995</v>
      </c>
      <c r="AG3771" s="33">
        <v>0.33605061728395058</v>
      </c>
      <c r="AH3771" s="34">
        <v>566.44000000000005</v>
      </c>
      <c r="AI3771" s="34">
        <v>510</v>
      </c>
      <c r="AJ3771" s="34">
        <v>-56.440000000000055</v>
      </c>
      <c r="AK3771" s="32">
        <v>-9.9639855942377037E-2</v>
      </c>
      <c r="AL3771" s="35">
        <v>43579.041655092595</v>
      </c>
      <c r="AM3771" s="16"/>
    </row>
    <row r="3772" spans="1:39" ht="33" hidden="1" x14ac:dyDescent="0.25">
      <c r="A3772" s="25" t="s">
        <v>813</v>
      </c>
      <c r="B3772" s="25" t="s">
        <v>1043</v>
      </c>
      <c r="C3772" s="39">
        <v>414140</v>
      </c>
      <c r="D3772" s="25" t="s">
        <v>3788</v>
      </c>
      <c r="E3772" s="25" t="s">
        <v>53</v>
      </c>
      <c r="F3772" s="25" t="s">
        <v>54</v>
      </c>
      <c r="G3772" s="25" t="s">
        <v>990</v>
      </c>
      <c r="H3772" s="17"/>
      <c r="I3772" s="17"/>
      <c r="J3772" s="25" t="s">
        <v>830</v>
      </c>
      <c r="K3772" s="25" t="s">
        <v>65</v>
      </c>
      <c r="L3772" s="25" t="s">
        <v>1045</v>
      </c>
      <c r="M3772" s="25" t="s">
        <v>419</v>
      </c>
      <c r="N3772" s="26">
        <v>0</v>
      </c>
      <c r="O3772" s="26">
        <v>0</v>
      </c>
      <c r="P3772" s="27">
        <v>0</v>
      </c>
      <c r="Q3772" s="18"/>
      <c r="R3772" s="29">
        <v>0</v>
      </c>
      <c r="S3772" s="29">
        <v>0</v>
      </c>
      <c r="T3772" s="30">
        <v>0</v>
      </c>
      <c r="U3772" s="19"/>
      <c r="V3772" s="26">
        <v>0</v>
      </c>
      <c r="W3772" s="26">
        <v>0</v>
      </c>
      <c r="X3772" s="27">
        <v>0</v>
      </c>
      <c r="Y3772" s="18"/>
      <c r="Z3772" s="29">
        <v>0</v>
      </c>
      <c r="AA3772" s="29">
        <v>0</v>
      </c>
      <c r="AB3772" s="30">
        <v>0</v>
      </c>
      <c r="AC3772" s="19"/>
      <c r="AD3772" s="26">
        <v>0</v>
      </c>
      <c r="AE3772" s="26">
        <v>0</v>
      </c>
      <c r="AF3772" s="27">
        <v>0</v>
      </c>
      <c r="AG3772" s="18"/>
      <c r="AH3772" s="34">
        <v>0</v>
      </c>
      <c r="AI3772" s="34">
        <v>0</v>
      </c>
      <c r="AJ3772" s="34">
        <v>0</v>
      </c>
      <c r="AK3772" s="19"/>
      <c r="AL3772" s="35">
        <v>43642.041655092595</v>
      </c>
      <c r="AM3772" s="16"/>
    </row>
    <row r="3773" spans="1:39" ht="41.25" hidden="1" x14ac:dyDescent="0.25">
      <c r="A3773" s="25" t="s">
        <v>813</v>
      </c>
      <c r="B3773" s="25" t="s">
        <v>1040</v>
      </c>
      <c r="C3773" s="39">
        <v>414191</v>
      </c>
      <c r="D3773" s="25" t="s">
        <v>3791</v>
      </c>
      <c r="E3773" s="25" t="s">
        <v>53</v>
      </c>
      <c r="F3773" s="25" t="s">
        <v>54</v>
      </c>
      <c r="G3773" s="25" t="s">
        <v>289</v>
      </c>
      <c r="H3773" s="25" t="s">
        <v>990</v>
      </c>
      <c r="I3773" s="25" t="s">
        <v>56</v>
      </c>
      <c r="J3773" s="25" t="s">
        <v>830</v>
      </c>
      <c r="K3773" s="25" t="s">
        <v>65</v>
      </c>
      <c r="L3773" s="25" t="s">
        <v>3577</v>
      </c>
      <c r="M3773" s="25" t="s">
        <v>832</v>
      </c>
      <c r="N3773" s="26">
        <v>0</v>
      </c>
      <c r="O3773" s="26">
        <v>1845.45</v>
      </c>
      <c r="P3773" s="27">
        <v>1845.45</v>
      </c>
      <c r="Q3773" s="18"/>
      <c r="R3773" s="29">
        <v>0</v>
      </c>
      <c r="S3773" s="29">
        <v>1330.69</v>
      </c>
      <c r="T3773" s="30">
        <v>1330.69</v>
      </c>
      <c r="U3773" s="19"/>
      <c r="V3773" s="26">
        <v>0</v>
      </c>
      <c r="W3773" s="26">
        <v>0</v>
      </c>
      <c r="X3773" s="27">
        <v>0</v>
      </c>
      <c r="Y3773" s="18"/>
      <c r="Z3773" s="29">
        <v>0</v>
      </c>
      <c r="AA3773" s="29">
        <v>0</v>
      </c>
      <c r="AB3773" s="30">
        <v>0</v>
      </c>
      <c r="AC3773" s="19"/>
      <c r="AD3773" s="26">
        <v>0</v>
      </c>
      <c r="AE3773" s="26">
        <v>514.76</v>
      </c>
      <c r="AF3773" s="27">
        <v>514.76</v>
      </c>
      <c r="AG3773" s="18"/>
      <c r="AH3773" s="34">
        <v>0</v>
      </c>
      <c r="AI3773" s="34">
        <v>10.5</v>
      </c>
      <c r="AJ3773" s="34">
        <v>10.5</v>
      </c>
      <c r="AK3773" s="19"/>
      <c r="AL3773" s="35">
        <v>43642.041655092595</v>
      </c>
      <c r="AM3773" s="16"/>
    </row>
    <row r="3774" spans="1:39" ht="33" hidden="1" x14ac:dyDescent="0.25">
      <c r="A3774" s="25" t="s">
        <v>813</v>
      </c>
      <c r="B3774" s="25" t="s">
        <v>51</v>
      </c>
      <c r="C3774" s="39">
        <v>414916</v>
      </c>
      <c r="D3774" s="25" t="s">
        <v>3778</v>
      </c>
      <c r="E3774" s="25" t="s">
        <v>53</v>
      </c>
      <c r="F3774" s="25" t="s">
        <v>54</v>
      </c>
      <c r="G3774" s="25" t="s">
        <v>289</v>
      </c>
      <c r="H3774" s="25" t="s">
        <v>56</v>
      </c>
      <c r="I3774" s="25" t="s">
        <v>56</v>
      </c>
      <c r="J3774" s="25" t="s">
        <v>830</v>
      </c>
      <c r="K3774" s="25" t="s">
        <v>65</v>
      </c>
      <c r="L3774" s="25" t="s">
        <v>851</v>
      </c>
      <c r="M3774" s="25" t="s">
        <v>832</v>
      </c>
      <c r="N3774" s="26">
        <v>136441.54</v>
      </c>
      <c r="O3774" s="26">
        <v>98518.99</v>
      </c>
      <c r="P3774" s="27">
        <v>-37922.550000000003</v>
      </c>
      <c r="Q3774" s="28">
        <v>-0.27793991477961916</v>
      </c>
      <c r="R3774" s="29">
        <v>72628.56</v>
      </c>
      <c r="S3774" s="29">
        <v>33473.15</v>
      </c>
      <c r="T3774" s="30">
        <v>-39155.409999999996</v>
      </c>
      <c r="U3774" s="31">
        <v>-0.53911863322087061</v>
      </c>
      <c r="V3774" s="26">
        <v>43492.11</v>
      </c>
      <c r="W3774" s="26">
        <v>40930.1</v>
      </c>
      <c r="X3774" s="27">
        <v>-2562.010000000002</v>
      </c>
      <c r="Y3774" s="28">
        <v>-5.8907466204789836E-2</v>
      </c>
      <c r="Z3774" s="29">
        <v>6280.87</v>
      </c>
      <c r="AA3774" s="29">
        <v>2960</v>
      </c>
      <c r="AB3774" s="30">
        <v>-3320.87</v>
      </c>
      <c r="AC3774" s="32">
        <v>-0.52872770810413205</v>
      </c>
      <c r="AD3774" s="26">
        <v>14040</v>
      </c>
      <c r="AE3774" s="26">
        <v>21155.74</v>
      </c>
      <c r="AF3774" s="27">
        <v>7115.7400000000016</v>
      </c>
      <c r="AG3774" s="33">
        <v>0.5068190883190884</v>
      </c>
      <c r="AH3774" s="34">
        <v>280.02</v>
      </c>
      <c r="AI3774" s="34">
        <v>184</v>
      </c>
      <c r="AJ3774" s="34">
        <v>-96.019999999999982</v>
      </c>
      <c r="AK3774" s="32">
        <v>-0.34290407828012281</v>
      </c>
      <c r="AL3774" s="35">
        <v>44530.041666666664</v>
      </c>
      <c r="AM3774" s="16"/>
    </row>
    <row r="3775" spans="1:39" ht="41.25" hidden="1" x14ac:dyDescent="0.25">
      <c r="A3775" s="25" t="s">
        <v>813</v>
      </c>
      <c r="B3775" s="25" t="s">
        <v>1040</v>
      </c>
      <c r="C3775" s="39">
        <v>415126</v>
      </c>
      <c r="D3775" s="25" t="s">
        <v>3707</v>
      </c>
      <c r="E3775" s="25" t="s">
        <v>53</v>
      </c>
      <c r="F3775" s="25" t="s">
        <v>54</v>
      </c>
      <c r="G3775" s="25" t="s">
        <v>289</v>
      </c>
      <c r="H3775" s="25" t="s">
        <v>56</v>
      </c>
      <c r="I3775" s="25" t="s">
        <v>56</v>
      </c>
      <c r="J3775" s="25" t="s">
        <v>3573</v>
      </c>
      <c r="K3775" s="25" t="s">
        <v>65</v>
      </c>
      <c r="L3775" s="25" t="s">
        <v>824</v>
      </c>
      <c r="M3775" s="25" t="s">
        <v>861</v>
      </c>
      <c r="N3775" s="26">
        <v>178125.48</v>
      </c>
      <c r="O3775" s="26">
        <v>257608.78</v>
      </c>
      <c r="P3775" s="27">
        <v>79483.299999999988</v>
      </c>
      <c r="Q3775" s="28">
        <v>0.44622083264000179</v>
      </c>
      <c r="R3775" s="29">
        <v>76267.539999999994</v>
      </c>
      <c r="S3775" s="29">
        <v>120723.91</v>
      </c>
      <c r="T3775" s="30">
        <v>44456.37000000001</v>
      </c>
      <c r="U3775" s="31">
        <v>0.5829002744811228</v>
      </c>
      <c r="V3775" s="26">
        <v>48227.32</v>
      </c>
      <c r="W3775" s="26">
        <v>59558.86</v>
      </c>
      <c r="X3775" s="27">
        <v>11331.54</v>
      </c>
      <c r="Y3775" s="28">
        <v>0.23496101379881779</v>
      </c>
      <c r="Z3775" s="29">
        <v>14629.12</v>
      </c>
      <c r="AA3775" s="29">
        <v>38213</v>
      </c>
      <c r="AB3775" s="30">
        <v>23583.879999999997</v>
      </c>
      <c r="AC3775" s="32">
        <v>1.612118842418409</v>
      </c>
      <c r="AD3775" s="26">
        <v>39001.5</v>
      </c>
      <c r="AE3775" s="26">
        <v>38484.82</v>
      </c>
      <c r="AF3775" s="27">
        <v>-516.68000000000029</v>
      </c>
      <c r="AG3775" s="33">
        <v>-1.3247695601451233E-2</v>
      </c>
      <c r="AH3775" s="34">
        <v>1670.386667</v>
      </c>
      <c r="AI3775" s="34">
        <v>1291</v>
      </c>
      <c r="AJ3775" s="34">
        <v>-379.38666699999999</v>
      </c>
      <c r="AK3775" s="32">
        <v>-0.22712505702729008</v>
      </c>
      <c r="AL3775" s="35">
        <v>43721.041655092595</v>
      </c>
      <c r="AM3775" s="16"/>
    </row>
    <row r="3776" spans="1:39" ht="41.25" hidden="1" x14ac:dyDescent="0.25">
      <c r="A3776" s="25" t="s">
        <v>813</v>
      </c>
      <c r="B3776" s="25" t="s">
        <v>1043</v>
      </c>
      <c r="C3776" s="39">
        <v>415169</v>
      </c>
      <c r="D3776" s="25" t="s">
        <v>3694</v>
      </c>
      <c r="E3776" s="25" t="s">
        <v>53</v>
      </c>
      <c r="F3776" s="25" t="s">
        <v>54</v>
      </c>
      <c r="G3776" s="25" t="s">
        <v>289</v>
      </c>
      <c r="H3776" s="25" t="s">
        <v>56</v>
      </c>
      <c r="I3776" s="25" t="s">
        <v>56</v>
      </c>
      <c r="J3776" s="25" t="s">
        <v>3587</v>
      </c>
      <c r="K3776" s="25" t="s">
        <v>65</v>
      </c>
      <c r="L3776" s="25" t="s">
        <v>1045</v>
      </c>
      <c r="M3776" s="25" t="s">
        <v>861</v>
      </c>
      <c r="N3776" s="26">
        <v>80865.05</v>
      </c>
      <c r="O3776" s="26">
        <v>67626.97</v>
      </c>
      <c r="P3776" s="27">
        <v>-13238.080000000002</v>
      </c>
      <c r="Q3776" s="28">
        <v>-0.16370582841412948</v>
      </c>
      <c r="R3776" s="29">
        <v>29005.37</v>
      </c>
      <c r="S3776" s="29">
        <v>35260.44</v>
      </c>
      <c r="T3776" s="30">
        <v>6255.0700000000033</v>
      </c>
      <c r="U3776" s="31">
        <v>0.21565213613892889</v>
      </c>
      <c r="V3776" s="26">
        <v>12717.33</v>
      </c>
      <c r="W3776" s="26">
        <v>9920.77</v>
      </c>
      <c r="X3776" s="27">
        <v>-2796.5599999999995</v>
      </c>
      <c r="Y3776" s="28">
        <v>-0.21990150448246601</v>
      </c>
      <c r="Z3776" s="29">
        <v>7822.35</v>
      </c>
      <c r="AA3776" s="29">
        <v>12688.3</v>
      </c>
      <c r="AB3776" s="30">
        <v>4865.9499999999989</v>
      </c>
      <c r="AC3776" s="32">
        <v>0.62205731014337107</v>
      </c>
      <c r="AD3776" s="26">
        <v>31320</v>
      </c>
      <c r="AE3776" s="26">
        <v>9757.4599999999991</v>
      </c>
      <c r="AF3776" s="27">
        <v>-21562.54</v>
      </c>
      <c r="AG3776" s="33">
        <v>-0.68845913154533844</v>
      </c>
      <c r="AH3776" s="34">
        <v>265.03333400000002</v>
      </c>
      <c r="AI3776" s="34">
        <v>347</v>
      </c>
      <c r="AJ3776" s="34">
        <v>81.966665999999975</v>
      </c>
      <c r="AK3776" s="32">
        <v>0.30926927101177382</v>
      </c>
      <c r="AL3776" s="35">
        <v>43874.041666666664</v>
      </c>
      <c r="AM3776" s="16"/>
    </row>
    <row r="3777" spans="1:39" ht="41.25" hidden="1" x14ac:dyDescent="0.25">
      <c r="A3777" s="25" t="s">
        <v>813</v>
      </c>
      <c r="B3777" s="25" t="s">
        <v>1040</v>
      </c>
      <c r="C3777" s="39">
        <v>415177</v>
      </c>
      <c r="D3777" s="25" t="s">
        <v>3686</v>
      </c>
      <c r="E3777" s="25" t="s">
        <v>53</v>
      </c>
      <c r="F3777" s="25" t="s">
        <v>54</v>
      </c>
      <c r="G3777" s="25" t="s">
        <v>289</v>
      </c>
      <c r="H3777" s="25" t="s">
        <v>56</v>
      </c>
      <c r="I3777" s="25" t="s">
        <v>56</v>
      </c>
      <c r="J3777" s="25" t="s">
        <v>3587</v>
      </c>
      <c r="K3777" s="25" t="s">
        <v>65</v>
      </c>
      <c r="L3777" s="25" t="s">
        <v>815</v>
      </c>
      <c r="M3777" s="25" t="s">
        <v>861</v>
      </c>
      <c r="N3777" s="26">
        <v>186461.8</v>
      </c>
      <c r="O3777" s="26">
        <v>162424.82999999999</v>
      </c>
      <c r="P3777" s="27">
        <v>-24036.97</v>
      </c>
      <c r="Q3777" s="28">
        <v>-0.12891096192356827</v>
      </c>
      <c r="R3777" s="29">
        <v>108314.82</v>
      </c>
      <c r="S3777" s="29">
        <v>93460.75</v>
      </c>
      <c r="T3777" s="30">
        <v>-14854.070000000007</v>
      </c>
      <c r="U3777" s="31">
        <v>-0.13713792812470174</v>
      </c>
      <c r="V3777" s="26">
        <v>22118.92</v>
      </c>
      <c r="W3777" s="26">
        <v>36890.269999999997</v>
      </c>
      <c r="X3777" s="27">
        <v>14771.349999999999</v>
      </c>
      <c r="Y3777" s="28">
        <v>0.6678151555320061</v>
      </c>
      <c r="Z3777" s="29">
        <v>24275.53</v>
      </c>
      <c r="AA3777" s="29">
        <v>22726</v>
      </c>
      <c r="AB3777" s="30">
        <v>-1549.5299999999988</v>
      </c>
      <c r="AC3777" s="32">
        <v>-6.383094416476176E-2</v>
      </c>
      <c r="AD3777" s="26">
        <v>31752.53</v>
      </c>
      <c r="AE3777" s="26">
        <v>9347.81</v>
      </c>
      <c r="AF3777" s="27">
        <v>-22404.720000000001</v>
      </c>
      <c r="AG3777" s="33">
        <v>-0.7056042463387957</v>
      </c>
      <c r="AH3777" s="34">
        <v>870.23</v>
      </c>
      <c r="AI3777" s="34">
        <v>747.5</v>
      </c>
      <c r="AJ3777" s="34">
        <v>-122.73000000000002</v>
      </c>
      <c r="AK3777" s="32">
        <v>-0.14103168127966173</v>
      </c>
      <c r="AL3777" s="35">
        <v>43802.041666666664</v>
      </c>
      <c r="AM3777" s="16"/>
    </row>
    <row r="3778" spans="1:39" ht="41.25" hidden="1" x14ac:dyDescent="0.25">
      <c r="A3778" s="25" t="s">
        <v>813</v>
      </c>
      <c r="B3778" s="25" t="s">
        <v>1040</v>
      </c>
      <c r="C3778" s="39">
        <v>415185</v>
      </c>
      <c r="D3778" s="25" t="s">
        <v>3690</v>
      </c>
      <c r="E3778" s="25" t="s">
        <v>53</v>
      </c>
      <c r="F3778" s="25" t="s">
        <v>54</v>
      </c>
      <c r="G3778" s="25" t="s">
        <v>289</v>
      </c>
      <c r="H3778" s="25" t="s">
        <v>990</v>
      </c>
      <c r="I3778" s="25" t="s">
        <v>56</v>
      </c>
      <c r="J3778" s="25" t="s">
        <v>3587</v>
      </c>
      <c r="K3778" s="25" t="s">
        <v>3579</v>
      </c>
      <c r="L3778" s="25" t="s">
        <v>815</v>
      </c>
      <c r="M3778" s="25" t="s">
        <v>854</v>
      </c>
      <c r="N3778" s="26">
        <v>93929</v>
      </c>
      <c r="O3778" s="26">
        <v>57312.07</v>
      </c>
      <c r="P3778" s="27">
        <v>-36616.93</v>
      </c>
      <c r="Q3778" s="28">
        <v>-0.38983625930223892</v>
      </c>
      <c r="R3778" s="29">
        <v>40915.97</v>
      </c>
      <c r="S3778" s="29">
        <v>17382.439999999999</v>
      </c>
      <c r="T3778" s="30">
        <v>-23533.530000000002</v>
      </c>
      <c r="U3778" s="31">
        <v>-0.57516734908154443</v>
      </c>
      <c r="V3778" s="26">
        <v>42575.62</v>
      </c>
      <c r="W3778" s="26">
        <v>36069.629999999997</v>
      </c>
      <c r="X3778" s="27">
        <v>-6505.9900000000052</v>
      </c>
      <c r="Y3778" s="28">
        <v>-0.15281022331559715</v>
      </c>
      <c r="Z3778" s="29">
        <v>10437.41</v>
      </c>
      <c r="AA3778" s="29">
        <v>3860</v>
      </c>
      <c r="AB3778" s="30">
        <v>-6577.41</v>
      </c>
      <c r="AC3778" s="32">
        <v>-0.63017645182090187</v>
      </c>
      <c r="AD3778" s="26">
        <v>0</v>
      </c>
      <c r="AE3778" s="26">
        <v>0</v>
      </c>
      <c r="AF3778" s="27">
        <v>0</v>
      </c>
      <c r="AG3778" s="18"/>
      <c r="AH3778" s="34">
        <v>0</v>
      </c>
      <c r="AI3778" s="34">
        <v>0</v>
      </c>
      <c r="AJ3778" s="34">
        <v>0</v>
      </c>
      <c r="AK3778" s="19"/>
      <c r="AL3778" s="35">
        <v>43672.041655092595</v>
      </c>
      <c r="AM3778" s="16"/>
    </row>
    <row r="3779" spans="1:39" ht="33" hidden="1" x14ac:dyDescent="0.25">
      <c r="A3779" s="25" t="s">
        <v>813</v>
      </c>
      <c r="B3779" s="25" t="s">
        <v>1040</v>
      </c>
      <c r="C3779" s="39">
        <v>415193</v>
      </c>
      <c r="D3779" s="25" t="s">
        <v>3704</v>
      </c>
      <c r="E3779" s="25" t="s">
        <v>53</v>
      </c>
      <c r="F3779" s="25" t="s">
        <v>54</v>
      </c>
      <c r="G3779" s="25" t="s">
        <v>289</v>
      </c>
      <c r="H3779" s="25" t="s">
        <v>990</v>
      </c>
      <c r="I3779" s="25" t="s">
        <v>56</v>
      </c>
      <c r="J3779" s="25" t="s">
        <v>3587</v>
      </c>
      <c r="K3779" s="25" t="s">
        <v>65</v>
      </c>
      <c r="L3779" s="25" t="s">
        <v>815</v>
      </c>
      <c r="M3779" s="25" t="s">
        <v>854</v>
      </c>
      <c r="N3779" s="26">
        <v>116189.38</v>
      </c>
      <c r="O3779" s="26">
        <v>96611.54</v>
      </c>
      <c r="P3779" s="27">
        <v>-19577.840000000011</v>
      </c>
      <c r="Q3779" s="28">
        <v>-0.16849939297378133</v>
      </c>
      <c r="R3779" s="29">
        <v>48406.95</v>
      </c>
      <c r="S3779" s="29">
        <v>12503.98</v>
      </c>
      <c r="T3779" s="30">
        <v>-35902.97</v>
      </c>
      <c r="U3779" s="31">
        <v>-0.74169039776313117</v>
      </c>
      <c r="V3779" s="26">
        <v>55257.53</v>
      </c>
      <c r="W3779" s="26">
        <v>54620.61</v>
      </c>
      <c r="X3779" s="27">
        <v>-636.91999999999825</v>
      </c>
      <c r="Y3779" s="28">
        <v>-1.1526392873514221E-2</v>
      </c>
      <c r="Z3779" s="29">
        <v>12524.9</v>
      </c>
      <c r="AA3779" s="29">
        <v>1766</v>
      </c>
      <c r="AB3779" s="30">
        <v>-10758.9</v>
      </c>
      <c r="AC3779" s="32">
        <v>-0.85900087026642924</v>
      </c>
      <c r="AD3779" s="26">
        <v>0</v>
      </c>
      <c r="AE3779" s="26">
        <v>27720.95</v>
      </c>
      <c r="AF3779" s="27">
        <v>27720.95</v>
      </c>
      <c r="AG3779" s="18"/>
      <c r="AH3779" s="34">
        <v>480.49</v>
      </c>
      <c r="AI3779" s="34">
        <v>139.5</v>
      </c>
      <c r="AJ3779" s="34">
        <v>-340.99</v>
      </c>
      <c r="AK3779" s="32">
        <v>-0.7096713771358405</v>
      </c>
      <c r="AL3779" s="35">
        <v>43760.041655092595</v>
      </c>
      <c r="AM3779" s="16"/>
    </row>
    <row r="3780" spans="1:39" ht="41.25" hidden="1" x14ac:dyDescent="0.25">
      <c r="A3780" s="25" t="s">
        <v>813</v>
      </c>
      <c r="B3780" s="25" t="s">
        <v>1040</v>
      </c>
      <c r="C3780" s="39">
        <v>415329</v>
      </c>
      <c r="D3780" s="25" t="s">
        <v>3732</v>
      </c>
      <c r="E3780" s="25" t="s">
        <v>53</v>
      </c>
      <c r="F3780" s="25" t="s">
        <v>54</v>
      </c>
      <c r="G3780" s="25" t="s">
        <v>289</v>
      </c>
      <c r="H3780" s="25" t="s">
        <v>56</v>
      </c>
      <c r="I3780" s="25" t="s">
        <v>56</v>
      </c>
      <c r="J3780" s="25" t="s">
        <v>3573</v>
      </c>
      <c r="K3780" s="25" t="s">
        <v>65</v>
      </c>
      <c r="L3780" s="25" t="s">
        <v>824</v>
      </c>
      <c r="M3780" s="25" t="s">
        <v>816</v>
      </c>
      <c r="N3780" s="26">
        <v>82334.45</v>
      </c>
      <c r="O3780" s="26">
        <v>104667.75</v>
      </c>
      <c r="P3780" s="27">
        <v>22333.300000000003</v>
      </c>
      <c r="Q3780" s="28">
        <v>0.27125097696043399</v>
      </c>
      <c r="R3780" s="29">
        <v>45385.65</v>
      </c>
      <c r="S3780" s="29">
        <v>59206.06</v>
      </c>
      <c r="T3780" s="30">
        <v>13820.409999999996</v>
      </c>
      <c r="U3780" s="31">
        <v>0.30451056666589543</v>
      </c>
      <c r="V3780" s="26">
        <v>15112.6</v>
      </c>
      <c r="W3780" s="26">
        <v>12085.18</v>
      </c>
      <c r="X3780" s="27">
        <v>-3027.42</v>
      </c>
      <c r="Y3780" s="28">
        <v>-0.2003242327594193</v>
      </c>
      <c r="Z3780" s="29">
        <v>8803.2999999999993</v>
      </c>
      <c r="AA3780" s="29">
        <v>17762.5</v>
      </c>
      <c r="AB3780" s="30">
        <v>8959.2000000000007</v>
      </c>
      <c r="AC3780" s="32">
        <v>1.0177092681153661</v>
      </c>
      <c r="AD3780" s="26">
        <v>0</v>
      </c>
      <c r="AE3780" s="26">
        <v>15614.01</v>
      </c>
      <c r="AF3780" s="27">
        <v>15614.01</v>
      </c>
      <c r="AG3780" s="18"/>
      <c r="AH3780" s="34">
        <v>499.91666700000002</v>
      </c>
      <c r="AI3780" s="34">
        <v>423</v>
      </c>
      <c r="AJ3780" s="34">
        <v>-76.916667000000018</v>
      </c>
      <c r="AK3780" s="32">
        <v>-0.15385897706027077</v>
      </c>
      <c r="AL3780" s="35">
        <v>43743.041655092595</v>
      </c>
      <c r="AM3780" s="16"/>
    </row>
    <row r="3781" spans="1:39" ht="33" hidden="1" x14ac:dyDescent="0.25">
      <c r="A3781" s="25" t="s">
        <v>813</v>
      </c>
      <c r="B3781" s="25" t="s">
        <v>1043</v>
      </c>
      <c r="C3781" s="39">
        <v>415388</v>
      </c>
      <c r="D3781" s="25" t="s">
        <v>3687</v>
      </c>
      <c r="E3781" s="25" t="s">
        <v>53</v>
      </c>
      <c r="F3781" s="25" t="s">
        <v>63</v>
      </c>
      <c r="G3781" s="25" t="s">
        <v>56</v>
      </c>
      <c r="H3781" s="17"/>
      <c r="I3781" s="17"/>
      <c r="J3781" s="25" t="s">
        <v>1269</v>
      </c>
      <c r="K3781" s="25" t="s">
        <v>65</v>
      </c>
      <c r="L3781" s="25" t="s">
        <v>1045</v>
      </c>
      <c r="M3781" s="25" t="s">
        <v>419</v>
      </c>
      <c r="N3781" s="26">
        <v>18.989999999999998</v>
      </c>
      <c r="O3781" s="26">
        <v>0</v>
      </c>
      <c r="P3781" s="27">
        <v>-18.989999999999998</v>
      </c>
      <c r="Q3781" s="28">
        <v>-1</v>
      </c>
      <c r="R3781" s="29">
        <v>18.989999999999998</v>
      </c>
      <c r="S3781" s="29">
        <v>0</v>
      </c>
      <c r="T3781" s="30">
        <v>-18.989999999999998</v>
      </c>
      <c r="U3781" s="31">
        <v>-1</v>
      </c>
      <c r="V3781" s="26">
        <v>0</v>
      </c>
      <c r="W3781" s="26">
        <v>0</v>
      </c>
      <c r="X3781" s="27">
        <v>0</v>
      </c>
      <c r="Y3781" s="18"/>
      <c r="Z3781" s="29">
        <v>0</v>
      </c>
      <c r="AA3781" s="29">
        <v>0</v>
      </c>
      <c r="AB3781" s="30">
        <v>0</v>
      </c>
      <c r="AC3781" s="19"/>
      <c r="AD3781" s="26">
        <v>0</v>
      </c>
      <c r="AE3781" s="26">
        <v>0</v>
      </c>
      <c r="AF3781" s="27">
        <v>0</v>
      </c>
      <c r="AG3781" s="18"/>
      <c r="AH3781" s="34">
        <v>0</v>
      </c>
      <c r="AI3781" s="34">
        <v>0</v>
      </c>
      <c r="AJ3781" s="34">
        <v>0</v>
      </c>
      <c r="AK3781" s="19"/>
      <c r="AL3781" s="35">
        <v>43764.041655092595</v>
      </c>
      <c r="AM3781" s="16"/>
    </row>
    <row r="3782" spans="1:39" ht="41.25" hidden="1" x14ac:dyDescent="0.25">
      <c r="A3782" s="25" t="s">
        <v>813</v>
      </c>
      <c r="B3782" s="25" t="s">
        <v>1040</v>
      </c>
      <c r="C3782" s="39">
        <v>415417</v>
      </c>
      <c r="D3782" s="25" t="s">
        <v>3733</v>
      </c>
      <c r="E3782" s="25" t="s">
        <v>53</v>
      </c>
      <c r="F3782" s="25" t="s">
        <v>54</v>
      </c>
      <c r="G3782" s="25" t="s">
        <v>289</v>
      </c>
      <c r="H3782" s="25" t="s">
        <v>56</v>
      </c>
      <c r="I3782" s="25" t="s">
        <v>56</v>
      </c>
      <c r="J3782" s="25" t="s">
        <v>3573</v>
      </c>
      <c r="K3782" s="25" t="s">
        <v>65</v>
      </c>
      <c r="L3782" s="25" t="s">
        <v>824</v>
      </c>
      <c r="M3782" s="25" t="s">
        <v>816</v>
      </c>
      <c r="N3782" s="26">
        <v>225789.19</v>
      </c>
      <c r="O3782" s="26">
        <v>252683.68</v>
      </c>
      <c r="P3782" s="27">
        <v>26894.489999999991</v>
      </c>
      <c r="Q3782" s="28">
        <v>0.11911327552926688</v>
      </c>
      <c r="R3782" s="29">
        <v>123798.42</v>
      </c>
      <c r="S3782" s="29">
        <v>120813.79</v>
      </c>
      <c r="T3782" s="30">
        <v>-2984.6300000000047</v>
      </c>
      <c r="U3782" s="31">
        <v>-2.410878911055573E-2</v>
      </c>
      <c r="V3782" s="26">
        <v>32746.31</v>
      </c>
      <c r="W3782" s="26">
        <v>28530.98</v>
      </c>
      <c r="X3782" s="27">
        <v>-4215.3300000000017</v>
      </c>
      <c r="Y3782" s="28">
        <v>-0.1287268702946989</v>
      </c>
      <c r="Z3782" s="29">
        <v>27870.57</v>
      </c>
      <c r="AA3782" s="29">
        <v>50679.5</v>
      </c>
      <c r="AB3782" s="30">
        <v>22808.93</v>
      </c>
      <c r="AC3782" s="32">
        <v>0.81838763972175665</v>
      </c>
      <c r="AD3782" s="26">
        <v>41373.89</v>
      </c>
      <c r="AE3782" s="26">
        <v>52613.21</v>
      </c>
      <c r="AF3782" s="27">
        <v>11239.32</v>
      </c>
      <c r="AG3782" s="33">
        <v>0.27165248421166105</v>
      </c>
      <c r="AH3782" s="34">
        <v>1364.826665</v>
      </c>
      <c r="AI3782" s="34">
        <v>1497.5</v>
      </c>
      <c r="AJ3782" s="34">
        <v>132.67333499999995</v>
      </c>
      <c r="AK3782" s="32">
        <v>9.7208926526944683E-2</v>
      </c>
      <c r="AL3782" s="35">
        <v>43764.041655092595</v>
      </c>
      <c r="AM3782" s="16"/>
    </row>
    <row r="3783" spans="1:39" ht="33" hidden="1" x14ac:dyDescent="0.25">
      <c r="A3783" s="25" t="s">
        <v>813</v>
      </c>
      <c r="B3783" s="25" t="s">
        <v>1043</v>
      </c>
      <c r="C3783" s="39">
        <v>415425</v>
      </c>
      <c r="D3783" s="25" t="s">
        <v>3683</v>
      </c>
      <c r="E3783" s="25" t="s">
        <v>53</v>
      </c>
      <c r="F3783" s="25" t="s">
        <v>54</v>
      </c>
      <c r="G3783" s="25" t="s">
        <v>289</v>
      </c>
      <c r="H3783" s="25" t="s">
        <v>56</v>
      </c>
      <c r="I3783" s="25" t="s">
        <v>56</v>
      </c>
      <c r="J3783" s="25" t="s">
        <v>3573</v>
      </c>
      <c r="K3783" s="25" t="s">
        <v>65</v>
      </c>
      <c r="L3783" s="25" t="s">
        <v>1045</v>
      </c>
      <c r="M3783" s="25" t="s">
        <v>832</v>
      </c>
      <c r="N3783" s="26">
        <v>17315.150000000001</v>
      </c>
      <c r="O3783" s="26">
        <v>11425.86</v>
      </c>
      <c r="P3783" s="27">
        <v>-5889.2900000000009</v>
      </c>
      <c r="Q3783" s="28">
        <v>-0.34012353343748108</v>
      </c>
      <c r="R3783" s="29">
        <v>10404.48</v>
      </c>
      <c r="S3783" s="29">
        <v>5196.7700000000004</v>
      </c>
      <c r="T3783" s="30">
        <v>-5207.7099999999991</v>
      </c>
      <c r="U3783" s="31">
        <v>-0.50052573506797071</v>
      </c>
      <c r="V3783" s="26">
        <v>5172.51</v>
      </c>
      <c r="W3783" s="26">
        <v>2457.96</v>
      </c>
      <c r="X3783" s="27">
        <v>-2714.55</v>
      </c>
      <c r="Y3783" s="28">
        <v>-0.52480323865976097</v>
      </c>
      <c r="Z3783" s="29">
        <v>1738.16</v>
      </c>
      <c r="AA3783" s="29">
        <v>1160.95</v>
      </c>
      <c r="AB3783" s="30">
        <v>-577.21</v>
      </c>
      <c r="AC3783" s="32">
        <v>-0.33208105122658443</v>
      </c>
      <c r="AD3783" s="26">
        <v>0</v>
      </c>
      <c r="AE3783" s="26">
        <v>2610.1799999999998</v>
      </c>
      <c r="AF3783" s="27">
        <v>2610.1799999999998</v>
      </c>
      <c r="AG3783" s="18"/>
      <c r="AH3783" s="34">
        <v>88.18</v>
      </c>
      <c r="AI3783" s="34">
        <v>63.5</v>
      </c>
      <c r="AJ3783" s="34">
        <v>-24.680000000000007</v>
      </c>
      <c r="AK3783" s="32">
        <v>-0.2798820594239057</v>
      </c>
      <c r="AL3783" s="35">
        <v>44081.041666666664</v>
      </c>
      <c r="AM3783" s="16"/>
    </row>
    <row r="3784" spans="1:39" ht="41.25" hidden="1" x14ac:dyDescent="0.25">
      <c r="A3784" s="25" t="s">
        <v>813</v>
      </c>
      <c r="B3784" s="25" t="s">
        <v>1040</v>
      </c>
      <c r="C3784" s="39">
        <v>415610</v>
      </c>
      <c r="D3784" s="25" t="s">
        <v>3758</v>
      </c>
      <c r="E3784" s="25" t="s">
        <v>53</v>
      </c>
      <c r="F3784" s="25" t="s">
        <v>54</v>
      </c>
      <c r="G3784" s="25" t="s">
        <v>112</v>
      </c>
      <c r="H3784" s="25" t="s">
        <v>75</v>
      </c>
      <c r="I3784" s="25" t="s">
        <v>194</v>
      </c>
      <c r="J3784" s="25" t="s">
        <v>3573</v>
      </c>
      <c r="K3784" s="25" t="s">
        <v>65</v>
      </c>
      <c r="L3784" s="25" t="s">
        <v>824</v>
      </c>
      <c r="M3784" s="25" t="s">
        <v>816</v>
      </c>
      <c r="N3784" s="26">
        <v>191401.36</v>
      </c>
      <c r="O3784" s="26">
        <v>215072.74</v>
      </c>
      <c r="P3784" s="27">
        <v>23671.380000000005</v>
      </c>
      <c r="Q3784" s="28">
        <v>0.12367404285946561</v>
      </c>
      <c r="R3784" s="29">
        <v>93738.559999999998</v>
      </c>
      <c r="S3784" s="29">
        <v>84875.88</v>
      </c>
      <c r="T3784" s="30">
        <v>-8862.679999999993</v>
      </c>
      <c r="U3784" s="31">
        <v>-9.4546790563029698E-2</v>
      </c>
      <c r="V3784" s="26">
        <v>57885.17</v>
      </c>
      <c r="W3784" s="26">
        <v>51098.64</v>
      </c>
      <c r="X3784" s="27">
        <v>-6786.5299999999988</v>
      </c>
      <c r="Y3784" s="28">
        <v>-0.1172412554027223</v>
      </c>
      <c r="Z3784" s="29">
        <v>22088.31</v>
      </c>
      <c r="AA3784" s="29">
        <v>30870.5</v>
      </c>
      <c r="AB3784" s="30">
        <v>8782.1899999999987</v>
      </c>
      <c r="AC3784" s="32">
        <v>0.39759447418113919</v>
      </c>
      <c r="AD3784" s="26">
        <v>17689.32</v>
      </c>
      <c r="AE3784" s="26">
        <v>48227.72</v>
      </c>
      <c r="AF3784" s="27">
        <v>30538.400000000001</v>
      </c>
      <c r="AG3784" s="33">
        <v>1.726375010458288</v>
      </c>
      <c r="AH3784" s="34">
        <v>1030.8499999999999</v>
      </c>
      <c r="AI3784" s="34">
        <v>1019.5</v>
      </c>
      <c r="AJ3784" s="34">
        <v>-11.349999999999909</v>
      </c>
      <c r="AK3784" s="32">
        <v>-1.1010331280011554E-2</v>
      </c>
      <c r="AL3784" s="35">
        <v>43522.041655092595</v>
      </c>
      <c r="AM3784" s="16"/>
    </row>
    <row r="3785" spans="1:39" ht="41.25" hidden="1" x14ac:dyDescent="0.25">
      <c r="A3785" s="25" t="s">
        <v>813</v>
      </c>
      <c r="B3785" s="25" t="s">
        <v>1040</v>
      </c>
      <c r="C3785" s="39">
        <v>415628</v>
      </c>
      <c r="D3785" s="25" t="s">
        <v>3699</v>
      </c>
      <c r="E3785" s="25" t="s">
        <v>53</v>
      </c>
      <c r="F3785" s="25" t="s">
        <v>54</v>
      </c>
      <c r="G3785" s="25" t="s">
        <v>289</v>
      </c>
      <c r="H3785" s="25" t="s">
        <v>990</v>
      </c>
      <c r="I3785" s="25" t="s">
        <v>56</v>
      </c>
      <c r="J3785" s="25" t="s">
        <v>842</v>
      </c>
      <c r="K3785" s="25" t="s">
        <v>65</v>
      </c>
      <c r="L3785" s="25" t="s">
        <v>824</v>
      </c>
      <c r="M3785" s="25" t="s">
        <v>854</v>
      </c>
      <c r="N3785" s="26">
        <v>0</v>
      </c>
      <c r="O3785" s="26">
        <v>44350.78</v>
      </c>
      <c r="P3785" s="27">
        <v>44350.78</v>
      </c>
      <c r="Q3785" s="18"/>
      <c r="R3785" s="29">
        <v>0</v>
      </c>
      <c r="S3785" s="29">
        <v>4803.55</v>
      </c>
      <c r="T3785" s="30">
        <v>4803.55</v>
      </c>
      <c r="U3785" s="19"/>
      <c r="V3785" s="26">
        <v>0</v>
      </c>
      <c r="W3785" s="26">
        <v>35692.97</v>
      </c>
      <c r="X3785" s="27">
        <v>35692.97</v>
      </c>
      <c r="Y3785" s="18"/>
      <c r="Z3785" s="29">
        <v>0</v>
      </c>
      <c r="AA3785" s="29">
        <v>1989.33</v>
      </c>
      <c r="AB3785" s="30">
        <v>1989.33</v>
      </c>
      <c r="AC3785" s="19"/>
      <c r="AD3785" s="26">
        <v>0</v>
      </c>
      <c r="AE3785" s="26">
        <v>1864.93</v>
      </c>
      <c r="AF3785" s="27">
        <v>1864.93</v>
      </c>
      <c r="AG3785" s="18"/>
      <c r="AH3785" s="34">
        <v>0</v>
      </c>
      <c r="AI3785" s="34">
        <v>0</v>
      </c>
      <c r="AJ3785" s="34">
        <v>0</v>
      </c>
      <c r="AK3785" s="19"/>
      <c r="AL3785" s="35">
        <v>43760.041655092595</v>
      </c>
      <c r="AM3785" s="16"/>
    </row>
    <row r="3786" spans="1:39" ht="41.25" hidden="1" x14ac:dyDescent="0.25">
      <c r="A3786" s="25" t="s">
        <v>813</v>
      </c>
      <c r="B3786" s="25" t="s">
        <v>1040</v>
      </c>
      <c r="C3786" s="39">
        <v>415636</v>
      </c>
      <c r="D3786" s="25" t="s">
        <v>3719</v>
      </c>
      <c r="E3786" s="25" t="s">
        <v>53</v>
      </c>
      <c r="F3786" s="25" t="s">
        <v>54</v>
      </c>
      <c r="G3786" s="25" t="s">
        <v>289</v>
      </c>
      <c r="H3786" s="25" t="s">
        <v>990</v>
      </c>
      <c r="I3786" s="25" t="s">
        <v>56</v>
      </c>
      <c r="J3786" s="25" t="s">
        <v>842</v>
      </c>
      <c r="K3786" s="25" t="s">
        <v>65</v>
      </c>
      <c r="L3786" s="25" t="s">
        <v>824</v>
      </c>
      <c r="M3786" s="25" t="s">
        <v>854</v>
      </c>
      <c r="N3786" s="26">
        <v>70137.41</v>
      </c>
      <c r="O3786" s="26">
        <v>44538.23</v>
      </c>
      <c r="P3786" s="27">
        <v>-25599.18</v>
      </c>
      <c r="Q3786" s="28">
        <v>-0.36498610370699458</v>
      </c>
      <c r="R3786" s="29">
        <v>30303.27</v>
      </c>
      <c r="S3786" s="29">
        <v>10340.67</v>
      </c>
      <c r="T3786" s="30">
        <v>-19962.599999999999</v>
      </c>
      <c r="U3786" s="31">
        <v>-0.65876058920373937</v>
      </c>
      <c r="V3786" s="26">
        <v>28182.52</v>
      </c>
      <c r="W3786" s="26">
        <v>27174.06</v>
      </c>
      <c r="X3786" s="27">
        <v>-1008.4599999999991</v>
      </c>
      <c r="Y3786" s="28">
        <v>-3.5783173399681754E-2</v>
      </c>
      <c r="Z3786" s="29">
        <v>7733.86</v>
      </c>
      <c r="AA3786" s="29">
        <v>2431</v>
      </c>
      <c r="AB3786" s="30">
        <v>-5302.86</v>
      </c>
      <c r="AC3786" s="32">
        <v>-0.68566795882004583</v>
      </c>
      <c r="AD3786" s="26">
        <v>0</v>
      </c>
      <c r="AE3786" s="26">
        <v>4592.5</v>
      </c>
      <c r="AF3786" s="27">
        <v>4592.5</v>
      </c>
      <c r="AG3786" s="18"/>
      <c r="AH3786" s="34">
        <v>0</v>
      </c>
      <c r="AI3786" s="34">
        <v>0</v>
      </c>
      <c r="AJ3786" s="34">
        <v>0</v>
      </c>
      <c r="AK3786" s="19"/>
      <c r="AL3786" s="35">
        <v>43760.041655092595</v>
      </c>
      <c r="AM3786" s="16"/>
    </row>
    <row r="3787" spans="1:39" ht="49.5" hidden="1" x14ac:dyDescent="0.25">
      <c r="A3787" s="25" t="s">
        <v>813</v>
      </c>
      <c r="B3787" s="25" t="s">
        <v>1043</v>
      </c>
      <c r="C3787" s="39">
        <v>415724</v>
      </c>
      <c r="D3787" s="25" t="s">
        <v>3585</v>
      </c>
      <c r="E3787" s="25" t="s">
        <v>53</v>
      </c>
      <c r="F3787" s="25" t="s">
        <v>54</v>
      </c>
      <c r="G3787" s="25" t="s">
        <v>3586</v>
      </c>
      <c r="H3787" s="25" t="s">
        <v>75</v>
      </c>
      <c r="I3787" s="25" t="s">
        <v>211</v>
      </c>
      <c r="J3787" s="25" t="s">
        <v>3587</v>
      </c>
      <c r="K3787" s="25" t="s">
        <v>65</v>
      </c>
      <c r="L3787" s="25" t="s">
        <v>1045</v>
      </c>
      <c r="M3787" s="25" t="s">
        <v>861</v>
      </c>
      <c r="N3787" s="26">
        <v>373775.82</v>
      </c>
      <c r="O3787" s="26">
        <v>342953.48</v>
      </c>
      <c r="P3787" s="27">
        <v>-30822.340000000026</v>
      </c>
      <c r="Q3787" s="28">
        <v>-8.2462102551203079E-2</v>
      </c>
      <c r="R3787" s="29">
        <v>190267.02</v>
      </c>
      <c r="S3787" s="29">
        <v>131818.49</v>
      </c>
      <c r="T3787" s="30">
        <v>-58448.53</v>
      </c>
      <c r="U3787" s="31">
        <v>-0.30719212399500451</v>
      </c>
      <c r="V3787" s="26">
        <v>59596.87</v>
      </c>
      <c r="W3787" s="26">
        <v>99578.73</v>
      </c>
      <c r="X3787" s="27">
        <v>39981.859999999993</v>
      </c>
      <c r="Y3787" s="28">
        <v>0.67087180920742973</v>
      </c>
      <c r="Z3787" s="29">
        <v>49931.93</v>
      </c>
      <c r="AA3787" s="29">
        <v>73814.22</v>
      </c>
      <c r="AB3787" s="30">
        <v>23882.29</v>
      </c>
      <c r="AC3787" s="32">
        <v>0.47829695347245743</v>
      </c>
      <c r="AD3787" s="26">
        <v>73980</v>
      </c>
      <c r="AE3787" s="26">
        <v>37742.04</v>
      </c>
      <c r="AF3787" s="27">
        <v>-36237.96</v>
      </c>
      <c r="AG3787" s="33">
        <v>-0.48983454987834546</v>
      </c>
      <c r="AH3787" s="34">
        <v>1958.99</v>
      </c>
      <c r="AI3787" s="34">
        <v>1542</v>
      </c>
      <c r="AJ3787" s="34">
        <v>-416.99</v>
      </c>
      <c r="AK3787" s="32">
        <v>-0.21285968790039766</v>
      </c>
      <c r="AL3787" s="35">
        <v>44182.041666666664</v>
      </c>
      <c r="AM3787" s="16"/>
    </row>
    <row r="3788" spans="1:39" ht="41.25" hidden="1" x14ac:dyDescent="0.25">
      <c r="A3788" s="25" t="s">
        <v>813</v>
      </c>
      <c r="B3788" s="25" t="s">
        <v>1040</v>
      </c>
      <c r="C3788" s="39">
        <v>415767</v>
      </c>
      <c r="D3788" s="25" t="s">
        <v>3715</v>
      </c>
      <c r="E3788" s="25" t="s">
        <v>53</v>
      </c>
      <c r="F3788" s="25" t="s">
        <v>54</v>
      </c>
      <c r="G3788" s="25" t="s">
        <v>289</v>
      </c>
      <c r="H3788" s="25" t="s">
        <v>56</v>
      </c>
      <c r="I3788" s="25" t="s">
        <v>56</v>
      </c>
      <c r="J3788" s="25" t="s">
        <v>3587</v>
      </c>
      <c r="K3788" s="25" t="s">
        <v>65</v>
      </c>
      <c r="L3788" s="25" t="s">
        <v>815</v>
      </c>
      <c r="M3788" s="25" t="s">
        <v>816</v>
      </c>
      <c r="N3788" s="26">
        <v>132531.37</v>
      </c>
      <c r="O3788" s="26">
        <v>141466.20000000001</v>
      </c>
      <c r="P3788" s="27">
        <v>8934.8300000000163</v>
      </c>
      <c r="Q3788" s="28">
        <v>6.7416718019288696E-2</v>
      </c>
      <c r="R3788" s="29">
        <v>55565.52</v>
      </c>
      <c r="S3788" s="29">
        <v>74195.199999999997</v>
      </c>
      <c r="T3788" s="30">
        <v>18629.68</v>
      </c>
      <c r="U3788" s="31">
        <v>0.33527410523648482</v>
      </c>
      <c r="V3788" s="26">
        <v>33011.94</v>
      </c>
      <c r="W3788" s="26">
        <v>30193</v>
      </c>
      <c r="X3788" s="27">
        <v>-2818.9400000000023</v>
      </c>
      <c r="Y3788" s="28">
        <v>-8.5391528035008005E-2</v>
      </c>
      <c r="Z3788" s="29">
        <v>14469.91</v>
      </c>
      <c r="AA3788" s="29">
        <v>28658</v>
      </c>
      <c r="AB3788" s="30">
        <v>14188.09</v>
      </c>
      <c r="AC3788" s="32">
        <v>0.98052372129474197</v>
      </c>
      <c r="AD3788" s="26">
        <v>29484</v>
      </c>
      <c r="AE3788" s="26">
        <v>8420</v>
      </c>
      <c r="AF3788" s="27">
        <v>-21064</v>
      </c>
      <c r="AG3788" s="33">
        <v>-0.71442138108804776</v>
      </c>
      <c r="AH3788" s="34">
        <v>551.58000000000004</v>
      </c>
      <c r="AI3788" s="34">
        <v>801.5</v>
      </c>
      <c r="AJ3788" s="34">
        <v>249.91999999999996</v>
      </c>
      <c r="AK3788" s="32">
        <v>0.45309837194967173</v>
      </c>
      <c r="AL3788" s="35">
        <v>43781.041655092595</v>
      </c>
      <c r="AM3788" s="16"/>
    </row>
    <row r="3789" spans="1:39" ht="41.25" hidden="1" x14ac:dyDescent="0.25">
      <c r="A3789" s="25" t="s">
        <v>813</v>
      </c>
      <c r="B3789" s="25" t="s">
        <v>1040</v>
      </c>
      <c r="C3789" s="39">
        <v>415880</v>
      </c>
      <c r="D3789" s="25" t="s">
        <v>3747</v>
      </c>
      <c r="E3789" s="25" t="s">
        <v>53</v>
      </c>
      <c r="F3789" s="25" t="s">
        <v>54</v>
      </c>
      <c r="G3789" s="25" t="s">
        <v>289</v>
      </c>
      <c r="H3789" s="17"/>
      <c r="I3789" s="17"/>
      <c r="J3789" s="25" t="s">
        <v>3587</v>
      </c>
      <c r="K3789" s="25" t="s">
        <v>65</v>
      </c>
      <c r="L3789" s="25" t="s">
        <v>577</v>
      </c>
      <c r="M3789" s="25" t="s">
        <v>816</v>
      </c>
      <c r="N3789" s="26">
        <v>148311.84</v>
      </c>
      <c r="O3789" s="26">
        <v>194818.78</v>
      </c>
      <c r="P3789" s="27">
        <v>46506.94</v>
      </c>
      <c r="Q3789" s="28">
        <v>0.31357536930294982</v>
      </c>
      <c r="R3789" s="29">
        <v>43380.23</v>
      </c>
      <c r="S3789" s="29">
        <v>104388.19</v>
      </c>
      <c r="T3789" s="30">
        <v>61007.96</v>
      </c>
      <c r="U3789" s="31">
        <v>1.4063540004283055</v>
      </c>
      <c r="V3789" s="26">
        <v>25048.18</v>
      </c>
      <c r="W3789" s="26">
        <v>31786.639999999999</v>
      </c>
      <c r="X3789" s="27">
        <v>6738.4599999999991</v>
      </c>
      <c r="Y3789" s="28">
        <v>0.26901994476245378</v>
      </c>
      <c r="Z3789" s="29">
        <v>10043.43</v>
      </c>
      <c r="AA3789" s="29">
        <v>39559.019999999997</v>
      </c>
      <c r="AB3789" s="30">
        <v>29515.589999999997</v>
      </c>
      <c r="AC3789" s="32">
        <v>2.9387958097980467</v>
      </c>
      <c r="AD3789" s="26">
        <v>67840</v>
      </c>
      <c r="AE3789" s="26">
        <v>19084.93</v>
      </c>
      <c r="AF3789" s="27">
        <v>-48755.07</v>
      </c>
      <c r="AG3789" s="33">
        <v>-0.71867732900943393</v>
      </c>
      <c r="AH3789" s="34">
        <v>495.9</v>
      </c>
      <c r="AI3789" s="34">
        <v>1077.5</v>
      </c>
      <c r="AJ3789" s="34">
        <v>581.6</v>
      </c>
      <c r="AK3789" s="32">
        <v>1.1728171002218191</v>
      </c>
      <c r="AL3789" s="35">
        <v>43764.041655092595</v>
      </c>
      <c r="AM3789" s="16"/>
    </row>
    <row r="3790" spans="1:39" ht="41.25" hidden="1" x14ac:dyDescent="0.25">
      <c r="A3790" s="25" t="s">
        <v>813</v>
      </c>
      <c r="B3790" s="25" t="s">
        <v>1040</v>
      </c>
      <c r="C3790" s="39">
        <v>415935</v>
      </c>
      <c r="D3790" s="25" t="s">
        <v>3787</v>
      </c>
      <c r="E3790" s="25" t="s">
        <v>53</v>
      </c>
      <c r="F3790" s="25" t="s">
        <v>54</v>
      </c>
      <c r="G3790" s="25" t="s">
        <v>289</v>
      </c>
      <c r="H3790" s="17"/>
      <c r="I3790" s="17"/>
      <c r="J3790" s="25" t="s">
        <v>3587</v>
      </c>
      <c r="K3790" s="25" t="s">
        <v>65</v>
      </c>
      <c r="L3790" s="25" t="s">
        <v>577</v>
      </c>
      <c r="M3790" s="25" t="s">
        <v>816</v>
      </c>
      <c r="N3790" s="26">
        <v>125663.31</v>
      </c>
      <c r="O3790" s="26">
        <v>229311.73</v>
      </c>
      <c r="P3790" s="27">
        <v>103648.42000000001</v>
      </c>
      <c r="Q3790" s="28">
        <v>0.82481051947461848</v>
      </c>
      <c r="R3790" s="29">
        <v>46140.03</v>
      </c>
      <c r="S3790" s="29">
        <v>125131.73</v>
      </c>
      <c r="T3790" s="30">
        <v>78991.7</v>
      </c>
      <c r="U3790" s="31">
        <v>1.711999320329874</v>
      </c>
      <c r="V3790" s="26">
        <v>32992.76</v>
      </c>
      <c r="W3790" s="26">
        <v>31629.48</v>
      </c>
      <c r="X3790" s="27">
        <v>-1363.2800000000025</v>
      </c>
      <c r="Y3790" s="28">
        <v>-4.1320580636479108E-2</v>
      </c>
      <c r="Z3790" s="29">
        <v>9986.83</v>
      </c>
      <c r="AA3790" s="29">
        <v>40514.5</v>
      </c>
      <c r="AB3790" s="30">
        <v>30527.67</v>
      </c>
      <c r="AC3790" s="32">
        <v>3.0567927961124801</v>
      </c>
      <c r="AD3790" s="26">
        <v>36543.69</v>
      </c>
      <c r="AE3790" s="26">
        <v>31985.02</v>
      </c>
      <c r="AF3790" s="27">
        <v>-4558.6700000000019</v>
      </c>
      <c r="AG3790" s="33">
        <v>-0.12474574953979747</v>
      </c>
      <c r="AH3790" s="34">
        <v>1109</v>
      </c>
      <c r="AI3790" s="34">
        <v>1242</v>
      </c>
      <c r="AJ3790" s="34">
        <v>133</v>
      </c>
      <c r="AK3790" s="32">
        <v>0.11992786293958521</v>
      </c>
      <c r="AL3790" s="35">
        <v>43757.041655092595</v>
      </c>
      <c r="AM3790" s="16"/>
    </row>
    <row r="3791" spans="1:39" ht="49.5" hidden="1" x14ac:dyDescent="0.25">
      <c r="A3791" s="25" t="s">
        <v>813</v>
      </c>
      <c r="B3791" s="25" t="s">
        <v>1040</v>
      </c>
      <c r="C3791" s="39">
        <v>415978</v>
      </c>
      <c r="D3791" s="25" t="s">
        <v>3706</v>
      </c>
      <c r="E3791" s="25" t="s">
        <v>53</v>
      </c>
      <c r="F3791" s="25" t="s">
        <v>63</v>
      </c>
      <c r="G3791" s="25" t="s">
        <v>56</v>
      </c>
      <c r="H3791" s="17"/>
      <c r="I3791" s="17"/>
      <c r="J3791" s="25" t="s">
        <v>3587</v>
      </c>
      <c r="K3791" s="25" t="s">
        <v>65</v>
      </c>
      <c r="L3791" s="25" t="s">
        <v>853</v>
      </c>
      <c r="M3791" s="25" t="s">
        <v>419</v>
      </c>
      <c r="N3791" s="26">
        <v>0</v>
      </c>
      <c r="O3791" s="26">
        <v>0</v>
      </c>
      <c r="P3791" s="27">
        <v>0</v>
      </c>
      <c r="Q3791" s="18"/>
      <c r="R3791" s="29">
        <v>0</v>
      </c>
      <c r="S3791" s="29">
        <v>0</v>
      </c>
      <c r="T3791" s="30">
        <v>0</v>
      </c>
      <c r="U3791" s="19"/>
      <c r="V3791" s="26">
        <v>0</v>
      </c>
      <c r="W3791" s="26">
        <v>0</v>
      </c>
      <c r="X3791" s="27">
        <v>0</v>
      </c>
      <c r="Y3791" s="18"/>
      <c r="Z3791" s="29">
        <v>0</v>
      </c>
      <c r="AA3791" s="29">
        <v>0</v>
      </c>
      <c r="AB3791" s="30">
        <v>0</v>
      </c>
      <c r="AC3791" s="19"/>
      <c r="AD3791" s="26">
        <v>0</v>
      </c>
      <c r="AE3791" s="26">
        <v>0</v>
      </c>
      <c r="AF3791" s="27">
        <v>0</v>
      </c>
      <c r="AG3791" s="18"/>
      <c r="AH3791" s="34">
        <v>0</v>
      </c>
      <c r="AI3791" s="34">
        <v>0</v>
      </c>
      <c r="AJ3791" s="34">
        <v>0</v>
      </c>
      <c r="AK3791" s="19"/>
      <c r="AL3791" s="35">
        <v>44586.041666666664</v>
      </c>
      <c r="AM3791" s="16"/>
    </row>
    <row r="3792" spans="1:39" ht="33" hidden="1" x14ac:dyDescent="0.25">
      <c r="A3792" s="25" t="s">
        <v>813</v>
      </c>
      <c r="B3792" s="25" t="s">
        <v>1136</v>
      </c>
      <c r="C3792" s="39">
        <v>416006</v>
      </c>
      <c r="D3792" s="25" t="s">
        <v>3775</v>
      </c>
      <c r="E3792" s="25" t="s">
        <v>53</v>
      </c>
      <c r="F3792" s="25" t="s">
        <v>54</v>
      </c>
      <c r="G3792" s="25" t="s">
        <v>289</v>
      </c>
      <c r="H3792" s="25" t="s">
        <v>56</v>
      </c>
      <c r="I3792" s="25" t="s">
        <v>56</v>
      </c>
      <c r="J3792" s="25" t="s">
        <v>3804</v>
      </c>
      <c r="K3792" s="25" t="s">
        <v>65</v>
      </c>
      <c r="L3792" s="25" t="s">
        <v>851</v>
      </c>
      <c r="M3792" s="25" t="s">
        <v>832</v>
      </c>
      <c r="N3792" s="26">
        <v>195749.11</v>
      </c>
      <c r="O3792" s="26">
        <v>197073.6</v>
      </c>
      <c r="P3792" s="27">
        <v>1324.4900000000198</v>
      </c>
      <c r="Q3792" s="28">
        <v>6.7662632029336931E-3</v>
      </c>
      <c r="R3792" s="29">
        <v>87807.25</v>
      </c>
      <c r="S3792" s="29">
        <v>43985.13</v>
      </c>
      <c r="T3792" s="30">
        <v>-43822.12</v>
      </c>
      <c r="U3792" s="31">
        <v>-0.49907177368611366</v>
      </c>
      <c r="V3792" s="26">
        <v>37399.410000000003</v>
      </c>
      <c r="W3792" s="26">
        <v>42123.14</v>
      </c>
      <c r="X3792" s="27">
        <v>4723.7299999999959</v>
      </c>
      <c r="Y3792" s="28">
        <v>0.12630493368745643</v>
      </c>
      <c r="Z3792" s="29">
        <v>8542.4500000000007</v>
      </c>
      <c r="AA3792" s="29">
        <v>8106</v>
      </c>
      <c r="AB3792" s="30">
        <v>-436.45000000000073</v>
      </c>
      <c r="AC3792" s="32">
        <v>-5.109189986479297E-2</v>
      </c>
      <c r="AD3792" s="26">
        <v>62000</v>
      </c>
      <c r="AE3792" s="26">
        <v>102859.33</v>
      </c>
      <c r="AF3792" s="27">
        <v>40859.33</v>
      </c>
      <c r="AG3792" s="33">
        <v>0.65902145161290326</v>
      </c>
      <c r="AH3792" s="34">
        <v>721.03</v>
      </c>
      <c r="AI3792" s="34">
        <v>338</v>
      </c>
      <c r="AJ3792" s="34">
        <v>-383.03</v>
      </c>
      <c r="AK3792" s="32">
        <v>-0.53122616257298583</v>
      </c>
      <c r="AL3792" s="35">
        <v>44586.041666666664</v>
      </c>
      <c r="AM3792" s="16"/>
    </row>
    <row r="3793" spans="1:39" ht="49.5" hidden="1" x14ac:dyDescent="0.25">
      <c r="A3793" s="25" t="s">
        <v>813</v>
      </c>
      <c r="B3793" s="25" t="s">
        <v>51</v>
      </c>
      <c r="C3793" s="39">
        <v>416065</v>
      </c>
      <c r="D3793" s="25" t="s">
        <v>3776</v>
      </c>
      <c r="E3793" s="25" t="s">
        <v>53</v>
      </c>
      <c r="F3793" s="25" t="s">
        <v>54</v>
      </c>
      <c r="G3793" s="25" t="s">
        <v>827</v>
      </c>
      <c r="H3793" s="25" t="s">
        <v>194</v>
      </c>
      <c r="I3793" s="25" t="s">
        <v>434</v>
      </c>
      <c r="J3793" s="25" t="s">
        <v>830</v>
      </c>
      <c r="K3793" s="25" t="s">
        <v>65</v>
      </c>
      <c r="L3793" s="25" t="s">
        <v>835</v>
      </c>
      <c r="M3793" s="25" t="s">
        <v>832</v>
      </c>
      <c r="N3793" s="26">
        <v>143231.51999999999</v>
      </c>
      <c r="O3793" s="26">
        <v>219058.98</v>
      </c>
      <c r="P3793" s="27">
        <v>75827.460000000021</v>
      </c>
      <c r="Q3793" s="28">
        <v>0.52940484049879544</v>
      </c>
      <c r="R3793" s="29">
        <v>41037.75</v>
      </c>
      <c r="S3793" s="29">
        <v>42576.49</v>
      </c>
      <c r="T3793" s="30">
        <v>1538.739999999998</v>
      </c>
      <c r="U3793" s="31">
        <v>3.7495720403774524E-2</v>
      </c>
      <c r="V3793" s="26">
        <v>52730.080000000002</v>
      </c>
      <c r="W3793" s="26">
        <v>50224.95</v>
      </c>
      <c r="X3793" s="27">
        <v>-2505.1300000000047</v>
      </c>
      <c r="Y3793" s="28">
        <v>-4.7508556785804318E-2</v>
      </c>
      <c r="Z3793" s="29">
        <v>6471.53</v>
      </c>
      <c r="AA3793" s="29">
        <v>10123</v>
      </c>
      <c r="AB3793" s="30">
        <v>3651.4700000000003</v>
      </c>
      <c r="AC3793" s="32">
        <v>0.56423596892852235</v>
      </c>
      <c r="AD3793" s="26">
        <v>65342.16</v>
      </c>
      <c r="AE3793" s="26">
        <v>115785.54</v>
      </c>
      <c r="AF3793" s="27">
        <v>50443.37999999999</v>
      </c>
      <c r="AG3793" s="33">
        <v>0.77198825383182901</v>
      </c>
      <c r="AH3793" s="34">
        <v>218.52999999999997</v>
      </c>
      <c r="AI3793" s="34">
        <v>284.5</v>
      </c>
      <c r="AJ3793" s="34">
        <v>65.970000000000027</v>
      </c>
      <c r="AK3793" s="32">
        <v>0.30188074863863101</v>
      </c>
      <c r="AL3793" s="35">
        <v>44284.041666666664</v>
      </c>
      <c r="AM3793" s="16"/>
    </row>
    <row r="3794" spans="1:39" ht="41.25" hidden="1" x14ac:dyDescent="0.25">
      <c r="A3794" s="25" t="s">
        <v>813</v>
      </c>
      <c r="B3794" s="25" t="s">
        <v>1040</v>
      </c>
      <c r="C3794" s="39">
        <v>416073</v>
      </c>
      <c r="D3794" s="25" t="s">
        <v>3730</v>
      </c>
      <c r="E3794" s="25" t="s">
        <v>53</v>
      </c>
      <c r="F3794" s="25" t="s">
        <v>54</v>
      </c>
      <c r="G3794" s="25" t="s">
        <v>990</v>
      </c>
      <c r="H3794" s="17"/>
      <c r="I3794" s="17"/>
      <c r="J3794" s="25" t="s">
        <v>3587</v>
      </c>
      <c r="K3794" s="25" t="s">
        <v>65</v>
      </c>
      <c r="L3794" s="25" t="s">
        <v>853</v>
      </c>
      <c r="M3794" s="25" t="s">
        <v>854</v>
      </c>
      <c r="N3794" s="26">
        <v>0</v>
      </c>
      <c r="O3794" s="26">
        <v>106299.59</v>
      </c>
      <c r="P3794" s="27">
        <v>106299.59</v>
      </c>
      <c r="Q3794" s="18"/>
      <c r="R3794" s="29">
        <v>0</v>
      </c>
      <c r="S3794" s="29">
        <v>29359.39</v>
      </c>
      <c r="T3794" s="30">
        <v>29359.39</v>
      </c>
      <c r="U3794" s="19"/>
      <c r="V3794" s="26">
        <v>0</v>
      </c>
      <c r="W3794" s="26">
        <v>41103.18</v>
      </c>
      <c r="X3794" s="27">
        <v>41103.18</v>
      </c>
      <c r="Y3794" s="18"/>
      <c r="Z3794" s="29">
        <v>0</v>
      </c>
      <c r="AA3794" s="29">
        <v>2422</v>
      </c>
      <c r="AB3794" s="30">
        <v>2422</v>
      </c>
      <c r="AC3794" s="19"/>
      <c r="AD3794" s="26">
        <v>0</v>
      </c>
      <c r="AE3794" s="26">
        <v>33415.019999999997</v>
      </c>
      <c r="AF3794" s="27">
        <v>33415.019999999997</v>
      </c>
      <c r="AG3794" s="18"/>
      <c r="AH3794" s="34">
        <v>0</v>
      </c>
      <c r="AI3794" s="34">
        <v>0</v>
      </c>
      <c r="AJ3794" s="34">
        <v>0</v>
      </c>
      <c r="AK3794" s="19"/>
      <c r="AL3794" s="35">
        <v>43760.041655092595</v>
      </c>
      <c r="AM3794" s="16"/>
    </row>
    <row r="3795" spans="1:39" ht="74.25" hidden="1" x14ac:dyDescent="0.25">
      <c r="A3795" s="25" t="s">
        <v>813</v>
      </c>
      <c r="B3795" s="25" t="s">
        <v>1136</v>
      </c>
      <c r="C3795" s="39">
        <v>416137</v>
      </c>
      <c r="D3795" s="25" t="s">
        <v>5275</v>
      </c>
      <c r="E3795" s="25" t="s">
        <v>53</v>
      </c>
      <c r="F3795" s="25" t="s">
        <v>63</v>
      </c>
      <c r="G3795" s="25" t="s">
        <v>56</v>
      </c>
      <c r="H3795" s="17"/>
      <c r="I3795" s="17"/>
      <c r="J3795" s="25" t="s">
        <v>830</v>
      </c>
      <c r="K3795" s="25" t="s">
        <v>65</v>
      </c>
      <c r="L3795" s="25" t="s">
        <v>3577</v>
      </c>
      <c r="M3795" s="25" t="s">
        <v>419</v>
      </c>
      <c r="N3795" s="26">
        <v>0</v>
      </c>
      <c r="O3795" s="26">
        <v>2739.21</v>
      </c>
      <c r="P3795" s="27">
        <v>2739.21</v>
      </c>
      <c r="Q3795" s="18"/>
      <c r="R3795" s="29">
        <v>0</v>
      </c>
      <c r="S3795" s="29">
        <v>2739.21</v>
      </c>
      <c r="T3795" s="30">
        <v>2739.21</v>
      </c>
      <c r="U3795" s="19"/>
      <c r="V3795" s="26">
        <v>0</v>
      </c>
      <c r="W3795" s="26">
        <v>0</v>
      </c>
      <c r="X3795" s="27">
        <v>0</v>
      </c>
      <c r="Y3795" s="18"/>
      <c r="Z3795" s="29">
        <v>0</v>
      </c>
      <c r="AA3795" s="29">
        <v>0</v>
      </c>
      <c r="AB3795" s="30">
        <v>0</v>
      </c>
      <c r="AC3795" s="19"/>
      <c r="AD3795" s="26">
        <v>0</v>
      </c>
      <c r="AE3795" s="26">
        <v>0</v>
      </c>
      <c r="AF3795" s="27">
        <v>0</v>
      </c>
      <c r="AG3795" s="18"/>
      <c r="AH3795" s="34">
        <v>0</v>
      </c>
      <c r="AI3795" s="34">
        <v>0</v>
      </c>
      <c r="AJ3795" s="34">
        <v>0</v>
      </c>
      <c r="AK3795" s="19"/>
      <c r="AL3795" s="35">
        <v>43578.041655092595</v>
      </c>
      <c r="AM3795" s="16"/>
    </row>
    <row r="3796" spans="1:39" ht="33" hidden="1" x14ac:dyDescent="0.25">
      <c r="A3796" s="25" t="s">
        <v>813</v>
      </c>
      <c r="B3796" s="25" t="s">
        <v>1040</v>
      </c>
      <c r="C3796" s="39">
        <v>416209</v>
      </c>
      <c r="D3796" s="25" t="s">
        <v>3702</v>
      </c>
      <c r="E3796" s="25" t="s">
        <v>53</v>
      </c>
      <c r="F3796" s="25" t="s">
        <v>54</v>
      </c>
      <c r="G3796" s="25" t="s">
        <v>289</v>
      </c>
      <c r="H3796" s="25" t="s">
        <v>990</v>
      </c>
      <c r="I3796" s="25" t="s">
        <v>56</v>
      </c>
      <c r="J3796" s="25" t="s">
        <v>3587</v>
      </c>
      <c r="K3796" s="25" t="s">
        <v>65</v>
      </c>
      <c r="L3796" s="25" t="s">
        <v>815</v>
      </c>
      <c r="M3796" s="25" t="s">
        <v>854</v>
      </c>
      <c r="N3796" s="26">
        <v>91614.13</v>
      </c>
      <c r="O3796" s="26">
        <v>49636.66</v>
      </c>
      <c r="P3796" s="27">
        <v>-41977.47</v>
      </c>
      <c r="Q3796" s="28">
        <v>-0.45819864250198084</v>
      </c>
      <c r="R3796" s="29">
        <v>40915.97</v>
      </c>
      <c r="S3796" s="29">
        <v>3765.54</v>
      </c>
      <c r="T3796" s="30">
        <v>-37150.43</v>
      </c>
      <c r="U3796" s="31">
        <v>-0.90796894220031932</v>
      </c>
      <c r="V3796" s="26">
        <v>40260.75</v>
      </c>
      <c r="W3796" s="26">
        <v>28904.37</v>
      </c>
      <c r="X3796" s="27">
        <v>-11356.380000000001</v>
      </c>
      <c r="Y3796" s="28">
        <v>-0.28207075129002818</v>
      </c>
      <c r="Z3796" s="29">
        <v>10437.41</v>
      </c>
      <c r="AA3796" s="29">
        <v>0</v>
      </c>
      <c r="AB3796" s="30">
        <v>-10437.41</v>
      </c>
      <c r="AC3796" s="32">
        <v>-1</v>
      </c>
      <c r="AD3796" s="26">
        <v>0</v>
      </c>
      <c r="AE3796" s="26">
        <v>16966.75</v>
      </c>
      <c r="AF3796" s="27">
        <v>16966.75</v>
      </c>
      <c r="AG3796" s="18"/>
      <c r="AH3796" s="34">
        <v>407.19</v>
      </c>
      <c r="AI3796" s="34">
        <v>0</v>
      </c>
      <c r="AJ3796" s="34">
        <v>-407.19</v>
      </c>
      <c r="AK3796" s="32">
        <v>-1</v>
      </c>
      <c r="AL3796" s="35">
        <v>43578.041655092595</v>
      </c>
      <c r="AM3796" s="16"/>
    </row>
    <row r="3797" spans="1:39" ht="41.25" hidden="1" x14ac:dyDescent="0.25">
      <c r="A3797" s="25" t="s">
        <v>813</v>
      </c>
      <c r="B3797" s="25" t="s">
        <v>1040</v>
      </c>
      <c r="C3797" s="39">
        <v>416233</v>
      </c>
      <c r="D3797" s="25" t="s">
        <v>3731</v>
      </c>
      <c r="E3797" s="25" t="s">
        <v>53</v>
      </c>
      <c r="F3797" s="25" t="s">
        <v>54</v>
      </c>
      <c r="G3797" s="25" t="s">
        <v>990</v>
      </c>
      <c r="H3797" s="17"/>
      <c r="I3797" s="17"/>
      <c r="J3797" s="25" t="s">
        <v>3587</v>
      </c>
      <c r="K3797" s="25" t="s">
        <v>65</v>
      </c>
      <c r="L3797" s="25" t="s">
        <v>853</v>
      </c>
      <c r="M3797" s="25" t="s">
        <v>854</v>
      </c>
      <c r="N3797" s="26">
        <v>0</v>
      </c>
      <c r="O3797" s="26">
        <v>50125.22</v>
      </c>
      <c r="P3797" s="27">
        <v>50125.22</v>
      </c>
      <c r="Q3797" s="18"/>
      <c r="R3797" s="29">
        <v>0</v>
      </c>
      <c r="S3797" s="29">
        <v>2928.47</v>
      </c>
      <c r="T3797" s="30">
        <v>2928.47</v>
      </c>
      <c r="U3797" s="19"/>
      <c r="V3797" s="26">
        <v>0</v>
      </c>
      <c r="W3797" s="26">
        <v>36614.629999999997</v>
      </c>
      <c r="X3797" s="27">
        <v>36614.629999999997</v>
      </c>
      <c r="Y3797" s="18"/>
      <c r="Z3797" s="29">
        <v>0</v>
      </c>
      <c r="AA3797" s="29">
        <v>0</v>
      </c>
      <c r="AB3797" s="30">
        <v>0</v>
      </c>
      <c r="AC3797" s="19"/>
      <c r="AD3797" s="26">
        <v>0</v>
      </c>
      <c r="AE3797" s="26">
        <v>10582.12</v>
      </c>
      <c r="AF3797" s="27">
        <v>10582.12</v>
      </c>
      <c r="AG3797" s="18"/>
      <c r="AH3797" s="34">
        <v>0</v>
      </c>
      <c r="AI3797" s="34">
        <v>0</v>
      </c>
      <c r="AJ3797" s="34">
        <v>0</v>
      </c>
      <c r="AK3797" s="19"/>
      <c r="AL3797" s="35">
        <v>43760.041655092595</v>
      </c>
      <c r="AM3797" s="16"/>
    </row>
    <row r="3798" spans="1:39" ht="24.75" hidden="1" x14ac:dyDescent="0.25">
      <c r="A3798" s="25" t="s">
        <v>813</v>
      </c>
      <c r="B3798" s="25" t="s">
        <v>1043</v>
      </c>
      <c r="C3798" s="39">
        <v>416268</v>
      </c>
      <c r="D3798" s="25" t="s">
        <v>3681</v>
      </c>
      <c r="E3798" s="25" t="s">
        <v>53</v>
      </c>
      <c r="F3798" s="25" t="s">
        <v>54</v>
      </c>
      <c r="G3798" s="25" t="s">
        <v>79</v>
      </c>
      <c r="H3798" s="25" t="s">
        <v>56</v>
      </c>
      <c r="I3798" s="25" t="s">
        <v>56</v>
      </c>
      <c r="J3798" s="25" t="s">
        <v>357</v>
      </c>
      <c r="K3798" s="25" t="s">
        <v>65</v>
      </c>
      <c r="L3798" s="25" t="s">
        <v>1045</v>
      </c>
      <c r="M3798" s="25" t="s">
        <v>816</v>
      </c>
      <c r="N3798" s="26">
        <v>37852.379999999997</v>
      </c>
      <c r="O3798" s="26">
        <v>37015.29</v>
      </c>
      <c r="P3798" s="27">
        <v>-837.08999999999651</v>
      </c>
      <c r="Q3798" s="28">
        <v>-2.2114593586981757E-2</v>
      </c>
      <c r="R3798" s="29">
        <v>21760.67</v>
      </c>
      <c r="S3798" s="29">
        <v>20230.28</v>
      </c>
      <c r="T3798" s="30">
        <v>-1530.3899999999994</v>
      </c>
      <c r="U3798" s="31">
        <v>-7.0328257356046461E-2</v>
      </c>
      <c r="V3798" s="26">
        <v>4676.29</v>
      </c>
      <c r="W3798" s="26">
        <v>5856.78</v>
      </c>
      <c r="X3798" s="27">
        <v>1180.4899999999998</v>
      </c>
      <c r="Y3798" s="28">
        <v>0.25244157227203612</v>
      </c>
      <c r="Z3798" s="29">
        <v>4503.42</v>
      </c>
      <c r="AA3798" s="29">
        <v>7636</v>
      </c>
      <c r="AB3798" s="30">
        <v>3132.58</v>
      </c>
      <c r="AC3798" s="32">
        <v>0.69560023271202776</v>
      </c>
      <c r="AD3798" s="26">
        <v>6912</v>
      </c>
      <c r="AE3798" s="26">
        <v>3292.23</v>
      </c>
      <c r="AF3798" s="27">
        <v>-3619.77</v>
      </c>
      <c r="AG3798" s="33">
        <v>-0.52369357638888892</v>
      </c>
      <c r="AH3798" s="34">
        <v>128.34</v>
      </c>
      <c r="AI3798" s="34">
        <v>205</v>
      </c>
      <c r="AJ3798" s="34">
        <v>76.66</v>
      </c>
      <c r="AK3798" s="32">
        <v>0.59731961976001247</v>
      </c>
      <c r="AL3798" s="35">
        <v>43908.041655092595</v>
      </c>
      <c r="AM3798" s="16"/>
    </row>
    <row r="3799" spans="1:39" ht="41.25" hidden="1" x14ac:dyDescent="0.25">
      <c r="A3799" s="25" t="s">
        <v>813</v>
      </c>
      <c r="B3799" s="25" t="s">
        <v>1040</v>
      </c>
      <c r="C3799" s="39">
        <v>416321</v>
      </c>
      <c r="D3799" s="25" t="s">
        <v>3698</v>
      </c>
      <c r="E3799" s="25" t="s">
        <v>53</v>
      </c>
      <c r="F3799" s="25" t="s">
        <v>54</v>
      </c>
      <c r="G3799" s="25" t="s">
        <v>990</v>
      </c>
      <c r="H3799" s="17"/>
      <c r="I3799" s="17"/>
      <c r="J3799" s="25" t="s">
        <v>3587</v>
      </c>
      <c r="K3799" s="25" t="s">
        <v>65</v>
      </c>
      <c r="L3799" s="25" t="s">
        <v>853</v>
      </c>
      <c r="M3799" s="25" t="s">
        <v>854</v>
      </c>
      <c r="N3799" s="26">
        <v>0</v>
      </c>
      <c r="O3799" s="26">
        <v>54209.62</v>
      </c>
      <c r="P3799" s="27">
        <v>54209.62</v>
      </c>
      <c r="Q3799" s="18"/>
      <c r="R3799" s="29">
        <v>0</v>
      </c>
      <c r="S3799" s="29">
        <v>5030.2700000000004</v>
      </c>
      <c r="T3799" s="30">
        <v>5030.2700000000004</v>
      </c>
      <c r="U3799" s="19"/>
      <c r="V3799" s="26">
        <v>0</v>
      </c>
      <c r="W3799" s="26">
        <v>20187.349999999999</v>
      </c>
      <c r="X3799" s="27">
        <v>20187.349999999999</v>
      </c>
      <c r="Y3799" s="18"/>
      <c r="Z3799" s="29">
        <v>0</v>
      </c>
      <c r="AA3799" s="29">
        <v>0</v>
      </c>
      <c r="AB3799" s="30">
        <v>0</v>
      </c>
      <c r="AC3799" s="19"/>
      <c r="AD3799" s="26">
        <v>0</v>
      </c>
      <c r="AE3799" s="26">
        <v>28992</v>
      </c>
      <c r="AF3799" s="27">
        <v>28992</v>
      </c>
      <c r="AG3799" s="18"/>
      <c r="AH3799" s="34">
        <v>0</v>
      </c>
      <c r="AI3799" s="34">
        <v>0</v>
      </c>
      <c r="AJ3799" s="34">
        <v>0</v>
      </c>
      <c r="AK3799" s="19"/>
      <c r="AL3799" s="35">
        <v>43760.041655092595</v>
      </c>
      <c r="AM3799" s="16"/>
    </row>
    <row r="3800" spans="1:39" ht="57.75" hidden="1" x14ac:dyDescent="0.25">
      <c r="A3800" s="25" t="s">
        <v>813</v>
      </c>
      <c r="B3800" s="25" t="s">
        <v>1043</v>
      </c>
      <c r="C3800" s="39">
        <v>416356</v>
      </c>
      <c r="D3800" s="25" t="s">
        <v>3817</v>
      </c>
      <c r="E3800" s="25" t="s">
        <v>53</v>
      </c>
      <c r="F3800" s="25" t="s">
        <v>54</v>
      </c>
      <c r="G3800" s="25" t="s">
        <v>289</v>
      </c>
      <c r="H3800" s="25" t="s">
        <v>56</v>
      </c>
      <c r="I3800" s="25" t="s">
        <v>56</v>
      </c>
      <c r="J3800" s="25" t="s">
        <v>830</v>
      </c>
      <c r="K3800" s="25" t="s">
        <v>65</v>
      </c>
      <c r="L3800" s="25" t="s">
        <v>1045</v>
      </c>
      <c r="M3800" s="25" t="s">
        <v>371</v>
      </c>
      <c r="N3800" s="26">
        <v>0</v>
      </c>
      <c r="O3800" s="26">
        <v>36726.449999999997</v>
      </c>
      <c r="P3800" s="27">
        <v>36726.449999999997</v>
      </c>
      <c r="Q3800" s="18"/>
      <c r="R3800" s="29">
        <v>0</v>
      </c>
      <c r="S3800" s="29">
        <v>5032.9799999999996</v>
      </c>
      <c r="T3800" s="30">
        <v>5032.9799999999996</v>
      </c>
      <c r="U3800" s="19"/>
      <c r="V3800" s="26">
        <v>0</v>
      </c>
      <c r="W3800" s="26">
        <v>30789.47</v>
      </c>
      <c r="X3800" s="27">
        <v>30789.47</v>
      </c>
      <c r="Y3800" s="18"/>
      <c r="Z3800" s="29">
        <v>0</v>
      </c>
      <c r="AA3800" s="29">
        <v>904</v>
      </c>
      <c r="AB3800" s="30">
        <v>904</v>
      </c>
      <c r="AC3800" s="19"/>
      <c r="AD3800" s="26">
        <v>0</v>
      </c>
      <c r="AE3800" s="26">
        <v>0</v>
      </c>
      <c r="AF3800" s="27">
        <v>0</v>
      </c>
      <c r="AG3800" s="18"/>
      <c r="AH3800" s="34">
        <v>0</v>
      </c>
      <c r="AI3800" s="34">
        <v>0</v>
      </c>
      <c r="AJ3800" s="34">
        <v>0</v>
      </c>
      <c r="AK3800" s="19"/>
      <c r="AL3800" s="35">
        <v>43831.041666666664</v>
      </c>
      <c r="AM3800" s="16"/>
    </row>
    <row r="3801" spans="1:39" ht="24.75" hidden="1" x14ac:dyDescent="0.25">
      <c r="A3801" s="25" t="s">
        <v>813</v>
      </c>
      <c r="B3801" s="25" t="s">
        <v>1043</v>
      </c>
      <c r="C3801" s="39">
        <v>416487</v>
      </c>
      <c r="D3801" s="25" t="s">
        <v>3679</v>
      </c>
      <c r="E3801" s="25" t="s">
        <v>53</v>
      </c>
      <c r="F3801" s="25" t="s">
        <v>63</v>
      </c>
      <c r="G3801" s="25" t="s">
        <v>56</v>
      </c>
      <c r="H3801" s="17"/>
      <c r="I3801" s="17"/>
      <c r="J3801" s="25" t="s">
        <v>1269</v>
      </c>
      <c r="K3801" s="25" t="s">
        <v>65</v>
      </c>
      <c r="L3801" s="25" t="s">
        <v>1045</v>
      </c>
      <c r="M3801" s="25" t="s">
        <v>419</v>
      </c>
      <c r="N3801" s="26">
        <v>0</v>
      </c>
      <c r="O3801" s="26">
        <v>0</v>
      </c>
      <c r="P3801" s="27">
        <v>0</v>
      </c>
      <c r="Q3801" s="18"/>
      <c r="R3801" s="29">
        <v>0</v>
      </c>
      <c r="S3801" s="29">
        <v>0</v>
      </c>
      <c r="T3801" s="30">
        <v>0</v>
      </c>
      <c r="U3801" s="19"/>
      <c r="V3801" s="26">
        <v>0</v>
      </c>
      <c r="W3801" s="26">
        <v>0</v>
      </c>
      <c r="X3801" s="27">
        <v>0</v>
      </c>
      <c r="Y3801" s="18"/>
      <c r="Z3801" s="29">
        <v>0</v>
      </c>
      <c r="AA3801" s="29">
        <v>0</v>
      </c>
      <c r="AB3801" s="30">
        <v>0</v>
      </c>
      <c r="AC3801" s="19"/>
      <c r="AD3801" s="26">
        <v>0</v>
      </c>
      <c r="AE3801" s="26">
        <v>0</v>
      </c>
      <c r="AF3801" s="27">
        <v>0</v>
      </c>
      <c r="AG3801" s="18"/>
      <c r="AH3801" s="34">
        <v>0</v>
      </c>
      <c r="AI3801" s="34">
        <v>0</v>
      </c>
      <c r="AJ3801" s="34">
        <v>0</v>
      </c>
      <c r="AK3801" s="19"/>
      <c r="AL3801" s="35">
        <v>44727.041666666664</v>
      </c>
      <c r="AM3801" s="16"/>
    </row>
    <row r="3802" spans="1:39" ht="33" hidden="1" x14ac:dyDescent="0.25">
      <c r="A3802" s="25" t="s">
        <v>813</v>
      </c>
      <c r="B3802" s="25" t="s">
        <v>1136</v>
      </c>
      <c r="C3802" s="39">
        <v>416541</v>
      </c>
      <c r="D3802" s="25" t="s">
        <v>4916</v>
      </c>
      <c r="E3802" s="25" t="s">
        <v>53</v>
      </c>
      <c r="F3802" s="25" t="s">
        <v>54</v>
      </c>
      <c r="G3802" s="25" t="s">
        <v>112</v>
      </c>
      <c r="H3802" s="25" t="s">
        <v>75</v>
      </c>
      <c r="I3802" s="25" t="s">
        <v>56</v>
      </c>
      <c r="J3802" s="25" t="s">
        <v>3773</v>
      </c>
      <c r="K3802" s="25" t="s">
        <v>65</v>
      </c>
      <c r="L3802" s="25" t="s">
        <v>851</v>
      </c>
      <c r="M3802" s="25" t="s">
        <v>832</v>
      </c>
      <c r="N3802" s="26">
        <v>115266.87</v>
      </c>
      <c r="O3802" s="26">
        <v>120567.31</v>
      </c>
      <c r="P3802" s="27">
        <v>5300.4400000000023</v>
      </c>
      <c r="Q3802" s="28">
        <v>4.5984071572343403E-2</v>
      </c>
      <c r="R3802" s="29">
        <v>50427.62</v>
      </c>
      <c r="S3802" s="29">
        <v>31558.73</v>
      </c>
      <c r="T3802" s="30">
        <v>-18868.890000000003</v>
      </c>
      <c r="U3802" s="31">
        <v>-0.37417768278574326</v>
      </c>
      <c r="V3802" s="26">
        <v>34764.160000000003</v>
      </c>
      <c r="W3802" s="26">
        <v>37337.67</v>
      </c>
      <c r="X3802" s="27">
        <v>2573.5099999999948</v>
      </c>
      <c r="Y3802" s="28">
        <v>7.4027676779763824E-2</v>
      </c>
      <c r="Z3802" s="29">
        <v>4752.09</v>
      </c>
      <c r="AA3802" s="29">
        <v>4889.5</v>
      </c>
      <c r="AB3802" s="30">
        <v>137.40999999999985</v>
      </c>
      <c r="AC3802" s="32">
        <v>2.891569814544755E-2</v>
      </c>
      <c r="AD3802" s="26">
        <v>25323</v>
      </c>
      <c r="AE3802" s="26">
        <v>46781.41</v>
      </c>
      <c r="AF3802" s="27">
        <v>21458.410000000003</v>
      </c>
      <c r="AG3802" s="33">
        <v>0.84738814516447514</v>
      </c>
      <c r="AH3802" s="34">
        <v>287.13</v>
      </c>
      <c r="AI3802" s="34">
        <v>226</v>
      </c>
      <c r="AJ3802" s="34">
        <v>-61.129999999999995</v>
      </c>
      <c r="AK3802" s="32">
        <v>-0.21290008010308917</v>
      </c>
      <c r="AL3802" s="35">
        <v>44727.041666666664</v>
      </c>
      <c r="AM3802" s="16"/>
    </row>
    <row r="3803" spans="1:39" ht="57.75" hidden="1" x14ac:dyDescent="0.25">
      <c r="A3803" s="25" t="s">
        <v>813</v>
      </c>
      <c r="B3803" s="25" t="s">
        <v>51</v>
      </c>
      <c r="C3803" s="39">
        <v>417228</v>
      </c>
      <c r="D3803" s="25" t="s">
        <v>3593</v>
      </c>
      <c r="E3803" s="25" t="s">
        <v>53</v>
      </c>
      <c r="F3803" s="25" t="s">
        <v>63</v>
      </c>
      <c r="G3803" s="25" t="s">
        <v>56</v>
      </c>
      <c r="H3803" s="17"/>
      <c r="I3803" s="17"/>
      <c r="J3803" s="25" t="s">
        <v>884</v>
      </c>
      <c r="K3803" s="25" t="s">
        <v>65</v>
      </c>
      <c r="L3803" s="25" t="s">
        <v>1419</v>
      </c>
      <c r="M3803" s="25" t="s">
        <v>419</v>
      </c>
      <c r="N3803" s="26">
        <v>0</v>
      </c>
      <c r="O3803" s="26">
        <v>0</v>
      </c>
      <c r="P3803" s="27">
        <v>0</v>
      </c>
      <c r="Q3803" s="18"/>
      <c r="R3803" s="29">
        <v>0</v>
      </c>
      <c r="S3803" s="29">
        <v>0</v>
      </c>
      <c r="T3803" s="30">
        <v>0</v>
      </c>
      <c r="U3803" s="19"/>
      <c r="V3803" s="26">
        <v>0</v>
      </c>
      <c r="W3803" s="26">
        <v>0</v>
      </c>
      <c r="X3803" s="27">
        <v>0</v>
      </c>
      <c r="Y3803" s="18"/>
      <c r="Z3803" s="29">
        <v>0</v>
      </c>
      <c r="AA3803" s="29">
        <v>0</v>
      </c>
      <c r="AB3803" s="30">
        <v>0</v>
      </c>
      <c r="AC3803" s="19"/>
      <c r="AD3803" s="26">
        <v>0</v>
      </c>
      <c r="AE3803" s="26">
        <v>0</v>
      </c>
      <c r="AF3803" s="27">
        <v>0</v>
      </c>
      <c r="AG3803" s="18"/>
      <c r="AH3803" s="34">
        <v>0</v>
      </c>
      <c r="AI3803" s="34">
        <v>0</v>
      </c>
      <c r="AJ3803" s="34">
        <v>0</v>
      </c>
      <c r="AK3803" s="19"/>
      <c r="AL3803" s="35">
        <v>43543.041655092595</v>
      </c>
      <c r="AM3803" s="16"/>
    </row>
    <row r="3804" spans="1:39" ht="41.25" hidden="1" x14ac:dyDescent="0.25">
      <c r="A3804" s="25" t="s">
        <v>813</v>
      </c>
      <c r="B3804" s="25" t="s">
        <v>1040</v>
      </c>
      <c r="C3804" s="39">
        <v>417261</v>
      </c>
      <c r="D3804" s="25" t="s">
        <v>3825</v>
      </c>
      <c r="E3804" s="25" t="s">
        <v>53</v>
      </c>
      <c r="F3804" s="25" t="s">
        <v>63</v>
      </c>
      <c r="G3804" s="25" t="s">
        <v>56</v>
      </c>
      <c r="H3804" s="17"/>
      <c r="I3804" s="17"/>
      <c r="J3804" s="17"/>
      <c r="K3804" s="25" t="s">
        <v>65</v>
      </c>
      <c r="L3804" s="25" t="s">
        <v>3625</v>
      </c>
      <c r="M3804" s="25" t="s">
        <v>419</v>
      </c>
      <c r="N3804" s="26">
        <v>0</v>
      </c>
      <c r="O3804" s="26">
        <v>0</v>
      </c>
      <c r="P3804" s="27">
        <v>0</v>
      </c>
      <c r="Q3804" s="18"/>
      <c r="R3804" s="29">
        <v>0</v>
      </c>
      <c r="S3804" s="29">
        <v>0</v>
      </c>
      <c r="T3804" s="30">
        <v>0</v>
      </c>
      <c r="U3804" s="19"/>
      <c r="V3804" s="26">
        <v>0</v>
      </c>
      <c r="W3804" s="26">
        <v>0</v>
      </c>
      <c r="X3804" s="27">
        <v>0</v>
      </c>
      <c r="Y3804" s="18"/>
      <c r="Z3804" s="29">
        <v>0</v>
      </c>
      <c r="AA3804" s="29">
        <v>0</v>
      </c>
      <c r="AB3804" s="30">
        <v>0</v>
      </c>
      <c r="AC3804" s="19"/>
      <c r="AD3804" s="26">
        <v>0</v>
      </c>
      <c r="AE3804" s="26">
        <v>0</v>
      </c>
      <c r="AF3804" s="27">
        <v>0</v>
      </c>
      <c r="AG3804" s="18"/>
      <c r="AH3804" s="34">
        <v>0</v>
      </c>
      <c r="AI3804" s="34">
        <v>0</v>
      </c>
      <c r="AJ3804" s="34">
        <v>0</v>
      </c>
      <c r="AK3804" s="19"/>
      <c r="AL3804" s="35">
        <v>43543.041655092595</v>
      </c>
      <c r="AM3804" s="16"/>
    </row>
    <row r="3805" spans="1:39" ht="57.75" hidden="1" x14ac:dyDescent="0.25">
      <c r="A3805" s="25" t="s">
        <v>813</v>
      </c>
      <c r="B3805" s="25" t="s">
        <v>1040</v>
      </c>
      <c r="C3805" s="39">
        <v>417463</v>
      </c>
      <c r="D3805" s="25" t="s">
        <v>3714</v>
      </c>
      <c r="E3805" s="25" t="s">
        <v>53</v>
      </c>
      <c r="F3805" s="25" t="s">
        <v>54</v>
      </c>
      <c r="G3805" s="25" t="s">
        <v>112</v>
      </c>
      <c r="H3805" s="25" t="s">
        <v>90</v>
      </c>
      <c r="I3805" s="25" t="s">
        <v>56</v>
      </c>
      <c r="J3805" s="25" t="s">
        <v>830</v>
      </c>
      <c r="K3805" s="25" t="s">
        <v>65</v>
      </c>
      <c r="L3805" s="25" t="s">
        <v>377</v>
      </c>
      <c r="M3805" s="25" t="s">
        <v>371</v>
      </c>
      <c r="N3805" s="26">
        <v>65793.59</v>
      </c>
      <c r="O3805" s="26">
        <v>75721.740000000005</v>
      </c>
      <c r="P3805" s="27">
        <v>9928.1500000000087</v>
      </c>
      <c r="Q3805" s="28">
        <v>0.15089843858649465</v>
      </c>
      <c r="R3805" s="29">
        <v>16063.59</v>
      </c>
      <c r="S3805" s="29">
        <v>15526.57</v>
      </c>
      <c r="T3805" s="30">
        <v>-537.02000000000044</v>
      </c>
      <c r="U3805" s="31">
        <v>-3.3430883133844951E-2</v>
      </c>
      <c r="V3805" s="26">
        <v>46451.47</v>
      </c>
      <c r="W3805" s="26">
        <v>55416.49</v>
      </c>
      <c r="X3805" s="27">
        <v>8965.0199999999968</v>
      </c>
      <c r="Y3805" s="28">
        <v>0.19299755206885802</v>
      </c>
      <c r="Z3805" s="29">
        <v>2430.5300000000002</v>
      </c>
      <c r="AA3805" s="29">
        <v>1752</v>
      </c>
      <c r="AB3805" s="30">
        <v>-678.5300000000002</v>
      </c>
      <c r="AC3805" s="32">
        <v>-0.27916956383998559</v>
      </c>
      <c r="AD3805" s="26">
        <v>848</v>
      </c>
      <c r="AE3805" s="26">
        <v>3026.68</v>
      </c>
      <c r="AF3805" s="27">
        <v>2178.6799999999998</v>
      </c>
      <c r="AG3805" s="33">
        <v>2.569198113207547</v>
      </c>
      <c r="AH3805" s="34">
        <v>141.95666600000001</v>
      </c>
      <c r="AI3805" s="34">
        <v>168</v>
      </c>
      <c r="AJ3805" s="34">
        <v>26.043333999999987</v>
      </c>
      <c r="AK3805" s="32">
        <v>0.18345974679343333</v>
      </c>
      <c r="AL3805" s="35">
        <v>43543.041655092595</v>
      </c>
      <c r="AM3805" s="16"/>
    </row>
    <row r="3806" spans="1:39" ht="49.5" hidden="1" x14ac:dyDescent="0.25">
      <c r="A3806" s="25" t="s">
        <v>813</v>
      </c>
      <c r="B3806" s="25" t="s">
        <v>1040</v>
      </c>
      <c r="C3806" s="39">
        <v>417471</v>
      </c>
      <c r="D3806" s="25" t="s">
        <v>3678</v>
      </c>
      <c r="E3806" s="25" t="s">
        <v>53</v>
      </c>
      <c r="F3806" s="25" t="s">
        <v>54</v>
      </c>
      <c r="G3806" s="25" t="s">
        <v>75</v>
      </c>
      <c r="H3806" s="25" t="s">
        <v>112</v>
      </c>
      <c r="I3806" s="25" t="s">
        <v>56</v>
      </c>
      <c r="J3806" s="17"/>
      <c r="K3806" s="25" t="s">
        <v>65</v>
      </c>
      <c r="L3806" s="25" t="s">
        <v>377</v>
      </c>
      <c r="M3806" s="25" t="s">
        <v>371</v>
      </c>
      <c r="N3806" s="26">
        <v>83826.740000000005</v>
      </c>
      <c r="O3806" s="26">
        <v>71368.69</v>
      </c>
      <c r="P3806" s="27">
        <v>-12458.050000000003</v>
      </c>
      <c r="Q3806" s="28">
        <v>-0.1486166585984377</v>
      </c>
      <c r="R3806" s="29">
        <v>42805.67</v>
      </c>
      <c r="S3806" s="29">
        <v>23504.99</v>
      </c>
      <c r="T3806" s="30">
        <v>-19300.679999999997</v>
      </c>
      <c r="U3806" s="31">
        <v>-0.45089073480218855</v>
      </c>
      <c r="V3806" s="26">
        <v>33496.480000000003</v>
      </c>
      <c r="W3806" s="26">
        <v>31334.45</v>
      </c>
      <c r="X3806" s="27">
        <v>-2162.0300000000025</v>
      </c>
      <c r="Y3806" s="28">
        <v>-6.4544990996068904E-2</v>
      </c>
      <c r="Z3806" s="29">
        <v>7524.59</v>
      </c>
      <c r="AA3806" s="29">
        <v>3734.5</v>
      </c>
      <c r="AB3806" s="30">
        <v>-3790.09</v>
      </c>
      <c r="AC3806" s="32">
        <v>-0.50369388896936573</v>
      </c>
      <c r="AD3806" s="26">
        <v>0</v>
      </c>
      <c r="AE3806" s="26">
        <v>12794.75</v>
      </c>
      <c r="AF3806" s="27">
        <v>12794.75</v>
      </c>
      <c r="AG3806" s="18"/>
      <c r="AH3806" s="34">
        <v>447.98</v>
      </c>
      <c r="AI3806" s="34">
        <v>248</v>
      </c>
      <c r="AJ3806" s="34">
        <v>-199.98000000000002</v>
      </c>
      <c r="AK3806" s="32">
        <v>-0.44640385731505872</v>
      </c>
      <c r="AL3806" s="35">
        <v>43480.041655092595</v>
      </c>
      <c r="AM3806" s="16"/>
    </row>
    <row r="3807" spans="1:39" ht="33" hidden="1" x14ac:dyDescent="0.25">
      <c r="A3807" s="25" t="s">
        <v>813</v>
      </c>
      <c r="B3807" s="25" t="s">
        <v>1136</v>
      </c>
      <c r="C3807" s="39">
        <v>417666</v>
      </c>
      <c r="D3807" s="25" t="s">
        <v>3802</v>
      </c>
      <c r="E3807" s="25" t="s">
        <v>53</v>
      </c>
      <c r="F3807" s="25" t="s">
        <v>54</v>
      </c>
      <c r="G3807" s="25" t="s">
        <v>75</v>
      </c>
      <c r="H3807" s="25" t="s">
        <v>874</v>
      </c>
      <c r="I3807" s="25" t="s">
        <v>307</v>
      </c>
      <c r="J3807" s="25" t="s">
        <v>830</v>
      </c>
      <c r="K3807" s="25" t="s">
        <v>65</v>
      </c>
      <c r="L3807" s="25" t="s">
        <v>3577</v>
      </c>
      <c r="M3807" s="25" t="s">
        <v>843</v>
      </c>
      <c r="N3807" s="26">
        <v>358861.25</v>
      </c>
      <c r="O3807" s="26">
        <v>329838.78999999998</v>
      </c>
      <c r="P3807" s="27">
        <v>-29022.460000000021</v>
      </c>
      <c r="Q3807" s="28">
        <v>-8.0873763885067063E-2</v>
      </c>
      <c r="R3807" s="29">
        <v>129103.66</v>
      </c>
      <c r="S3807" s="29">
        <v>72045</v>
      </c>
      <c r="T3807" s="30">
        <v>-57058.66</v>
      </c>
      <c r="U3807" s="31">
        <v>-0.44196004977705511</v>
      </c>
      <c r="V3807" s="26">
        <v>211451.77</v>
      </c>
      <c r="W3807" s="26">
        <v>246122.79</v>
      </c>
      <c r="X3807" s="27">
        <v>34671.020000000019</v>
      </c>
      <c r="Y3807" s="28">
        <v>0.16396656315527658</v>
      </c>
      <c r="Z3807" s="29">
        <v>15713.82</v>
      </c>
      <c r="AA3807" s="29">
        <v>11671</v>
      </c>
      <c r="AB3807" s="30">
        <v>-4042.8199999999997</v>
      </c>
      <c r="AC3807" s="32">
        <v>-0.25727798842038407</v>
      </c>
      <c r="AD3807" s="26">
        <v>2592</v>
      </c>
      <c r="AE3807" s="26">
        <v>0</v>
      </c>
      <c r="AF3807" s="27">
        <v>-2592</v>
      </c>
      <c r="AG3807" s="33">
        <v>-1</v>
      </c>
      <c r="AH3807" s="34">
        <v>1057.3</v>
      </c>
      <c r="AI3807" s="34">
        <v>707</v>
      </c>
      <c r="AJ3807" s="34">
        <v>-350.29999999999995</v>
      </c>
      <c r="AK3807" s="32">
        <v>-0.33131561524638226</v>
      </c>
      <c r="AL3807" s="35">
        <v>44666</v>
      </c>
      <c r="AM3807" s="16"/>
    </row>
    <row r="3808" spans="1:39" ht="41.25" hidden="1" x14ac:dyDescent="0.25">
      <c r="A3808" s="25" t="s">
        <v>813</v>
      </c>
      <c r="B3808" s="25" t="s">
        <v>1043</v>
      </c>
      <c r="C3808" s="39">
        <v>418183</v>
      </c>
      <c r="D3808" s="25" t="s">
        <v>3736</v>
      </c>
      <c r="E3808" s="25" t="s">
        <v>53</v>
      </c>
      <c r="F3808" s="25" t="s">
        <v>54</v>
      </c>
      <c r="G3808" s="25" t="s">
        <v>289</v>
      </c>
      <c r="H3808" s="25" t="s">
        <v>56</v>
      </c>
      <c r="I3808" s="25" t="s">
        <v>56</v>
      </c>
      <c r="J3808" s="25" t="s">
        <v>842</v>
      </c>
      <c r="K3808" s="25" t="s">
        <v>58</v>
      </c>
      <c r="L3808" s="25" t="s">
        <v>1045</v>
      </c>
      <c r="M3808" s="25" t="s">
        <v>854</v>
      </c>
      <c r="N3808" s="26">
        <v>2834889.75</v>
      </c>
      <c r="O3808" s="26">
        <v>3146031.9</v>
      </c>
      <c r="P3808" s="27">
        <v>311142.14999999991</v>
      </c>
      <c r="Q3808" s="28">
        <v>0.10975458569420554</v>
      </c>
      <c r="R3808" s="29">
        <v>182182.04</v>
      </c>
      <c r="S3808" s="29">
        <v>551053.81999999995</v>
      </c>
      <c r="T3808" s="30">
        <v>368871.77999999991</v>
      </c>
      <c r="U3808" s="31">
        <v>2.0247428341454508</v>
      </c>
      <c r="V3808" s="26">
        <v>25483.47</v>
      </c>
      <c r="W3808" s="26">
        <v>57585.42</v>
      </c>
      <c r="X3808" s="27">
        <v>32101.949999999997</v>
      </c>
      <c r="Y3808" s="28">
        <v>1.2597165927560099</v>
      </c>
      <c r="Z3808" s="29">
        <v>12491.56</v>
      </c>
      <c r="AA3808" s="29">
        <v>46570.92</v>
      </c>
      <c r="AB3808" s="30">
        <v>34079.360000000001</v>
      </c>
      <c r="AC3808" s="32">
        <v>2.728190874478448</v>
      </c>
      <c r="AD3808" s="26">
        <v>2614732.6800000002</v>
      </c>
      <c r="AE3808" s="26">
        <v>2490664.69</v>
      </c>
      <c r="AF3808" s="27">
        <v>-124067.99000000022</v>
      </c>
      <c r="AG3808" s="33">
        <v>-4.7449588613395162E-2</v>
      </c>
      <c r="AH3808" s="34">
        <v>1177</v>
      </c>
      <c r="AI3808" s="34">
        <v>2901.5</v>
      </c>
      <c r="AJ3808" s="34">
        <v>1724.5</v>
      </c>
      <c r="AK3808" s="32">
        <v>1.4651656754460494</v>
      </c>
      <c r="AL3808" s="35">
        <v>44028.041666666664</v>
      </c>
      <c r="AM3808" s="16"/>
    </row>
    <row r="3809" spans="1:39" ht="33" hidden="1" x14ac:dyDescent="0.25">
      <c r="A3809" s="25" t="s">
        <v>813</v>
      </c>
      <c r="B3809" s="25" t="s">
        <v>1040</v>
      </c>
      <c r="C3809" s="39">
        <v>418221</v>
      </c>
      <c r="D3809" s="25" t="s">
        <v>3692</v>
      </c>
      <c r="E3809" s="25" t="s">
        <v>53</v>
      </c>
      <c r="F3809" s="25" t="s">
        <v>54</v>
      </c>
      <c r="G3809" s="25" t="s">
        <v>74</v>
      </c>
      <c r="H3809" s="25" t="s">
        <v>386</v>
      </c>
      <c r="I3809" s="25" t="s">
        <v>75</v>
      </c>
      <c r="J3809" s="25" t="s">
        <v>357</v>
      </c>
      <c r="K3809" s="25" t="s">
        <v>65</v>
      </c>
      <c r="L3809" s="25" t="s">
        <v>2787</v>
      </c>
      <c r="M3809" s="25" t="s">
        <v>263</v>
      </c>
      <c r="N3809" s="26">
        <v>30106.76</v>
      </c>
      <c r="O3809" s="26">
        <v>18398.439999999999</v>
      </c>
      <c r="P3809" s="27">
        <v>-11708.32</v>
      </c>
      <c r="Q3809" s="28">
        <v>-0.38889339138452628</v>
      </c>
      <c r="R3809" s="29">
        <v>5229.9399999999996</v>
      </c>
      <c r="S3809" s="29">
        <v>673.44</v>
      </c>
      <c r="T3809" s="30">
        <v>-4556.5</v>
      </c>
      <c r="U3809" s="31">
        <v>-0.87123370440196257</v>
      </c>
      <c r="V3809" s="26">
        <v>7358.54</v>
      </c>
      <c r="W3809" s="26">
        <v>1804.93</v>
      </c>
      <c r="X3809" s="27">
        <v>-5553.61</v>
      </c>
      <c r="Y3809" s="28">
        <v>-0.75471628882903397</v>
      </c>
      <c r="Z3809" s="29">
        <v>0</v>
      </c>
      <c r="AA3809" s="29">
        <v>0</v>
      </c>
      <c r="AB3809" s="30">
        <v>0</v>
      </c>
      <c r="AC3809" s="19"/>
      <c r="AD3809" s="26">
        <v>17518.28</v>
      </c>
      <c r="AE3809" s="26">
        <v>15880.37</v>
      </c>
      <c r="AF3809" s="27">
        <v>-1637.909999999998</v>
      </c>
      <c r="AG3809" s="33">
        <v>-9.3497192646766591E-2</v>
      </c>
      <c r="AH3809" s="34">
        <v>46</v>
      </c>
      <c r="AI3809" s="34">
        <v>12</v>
      </c>
      <c r="AJ3809" s="34">
        <v>-34</v>
      </c>
      <c r="AK3809" s="32">
        <v>-0.73913043478260865</v>
      </c>
      <c r="AL3809" s="35">
        <v>43474.041655092595</v>
      </c>
      <c r="AM3809" s="16"/>
    </row>
    <row r="3810" spans="1:39" ht="74.25" hidden="1" x14ac:dyDescent="0.25">
      <c r="A3810" s="25" t="s">
        <v>813</v>
      </c>
      <c r="B3810" s="25" t="s">
        <v>1040</v>
      </c>
      <c r="C3810" s="39">
        <v>418255</v>
      </c>
      <c r="D3810" s="25" t="s">
        <v>3673</v>
      </c>
      <c r="E3810" s="25" t="s">
        <v>53</v>
      </c>
      <c r="F3810" s="25" t="s">
        <v>54</v>
      </c>
      <c r="G3810" s="25" t="s">
        <v>56</v>
      </c>
      <c r="H3810" s="25" t="s">
        <v>56</v>
      </c>
      <c r="I3810" s="25" t="s">
        <v>56</v>
      </c>
      <c r="J3810" s="17"/>
      <c r="K3810" s="25" t="s">
        <v>65</v>
      </c>
      <c r="L3810" s="25" t="s">
        <v>1419</v>
      </c>
      <c r="M3810" s="25" t="s">
        <v>419</v>
      </c>
      <c r="N3810" s="26">
        <v>0</v>
      </c>
      <c r="O3810" s="26">
        <v>0</v>
      </c>
      <c r="P3810" s="27">
        <v>0</v>
      </c>
      <c r="Q3810" s="18"/>
      <c r="R3810" s="29">
        <v>0</v>
      </c>
      <c r="S3810" s="29">
        <v>0</v>
      </c>
      <c r="T3810" s="30">
        <v>0</v>
      </c>
      <c r="U3810" s="19"/>
      <c r="V3810" s="26">
        <v>0</v>
      </c>
      <c r="W3810" s="26">
        <v>0</v>
      </c>
      <c r="X3810" s="27">
        <v>0</v>
      </c>
      <c r="Y3810" s="18"/>
      <c r="Z3810" s="29">
        <v>0</v>
      </c>
      <c r="AA3810" s="29">
        <v>0</v>
      </c>
      <c r="AB3810" s="30">
        <v>0</v>
      </c>
      <c r="AC3810" s="19"/>
      <c r="AD3810" s="26">
        <v>0</v>
      </c>
      <c r="AE3810" s="26">
        <v>0</v>
      </c>
      <c r="AF3810" s="27">
        <v>0</v>
      </c>
      <c r="AG3810" s="18"/>
      <c r="AH3810" s="34">
        <v>0</v>
      </c>
      <c r="AI3810" s="34">
        <v>0</v>
      </c>
      <c r="AJ3810" s="34">
        <v>0</v>
      </c>
      <c r="AK3810" s="19"/>
      <c r="AL3810" s="35">
        <v>43536.041655092595</v>
      </c>
      <c r="AM3810" s="16"/>
    </row>
    <row r="3811" spans="1:39" ht="57.75" hidden="1" x14ac:dyDescent="0.25">
      <c r="A3811" s="25" t="s">
        <v>813</v>
      </c>
      <c r="B3811" s="25" t="s">
        <v>1040</v>
      </c>
      <c r="C3811" s="39">
        <v>418538</v>
      </c>
      <c r="D3811" s="25" t="s">
        <v>3701</v>
      </c>
      <c r="E3811" s="25" t="s">
        <v>53</v>
      </c>
      <c r="F3811" s="25" t="s">
        <v>54</v>
      </c>
      <c r="G3811" s="25" t="s">
        <v>289</v>
      </c>
      <c r="H3811" s="25" t="s">
        <v>56</v>
      </c>
      <c r="I3811" s="25" t="s">
        <v>56</v>
      </c>
      <c r="J3811" s="25" t="s">
        <v>830</v>
      </c>
      <c r="K3811" s="25" t="s">
        <v>65</v>
      </c>
      <c r="L3811" s="25" t="s">
        <v>3577</v>
      </c>
      <c r="M3811" s="25" t="s">
        <v>3568</v>
      </c>
      <c r="N3811" s="26">
        <v>28745.040000000001</v>
      </c>
      <c r="O3811" s="26">
        <v>24662.79</v>
      </c>
      <c r="P3811" s="27">
        <v>-4082.25</v>
      </c>
      <c r="Q3811" s="28">
        <v>-0.14201580516151655</v>
      </c>
      <c r="R3811" s="29">
        <v>6464.78</v>
      </c>
      <c r="S3811" s="29">
        <v>8817.61</v>
      </c>
      <c r="T3811" s="30">
        <v>2352.8300000000008</v>
      </c>
      <c r="U3811" s="31">
        <v>0.36394587286806374</v>
      </c>
      <c r="V3811" s="26">
        <v>3923.23</v>
      </c>
      <c r="W3811" s="26">
        <v>702.45</v>
      </c>
      <c r="X3811" s="27">
        <v>-3220.7799999999997</v>
      </c>
      <c r="Y3811" s="28">
        <v>-0.8209511040647629</v>
      </c>
      <c r="Z3811" s="29">
        <v>12929.79</v>
      </c>
      <c r="AA3811" s="29">
        <v>885</v>
      </c>
      <c r="AB3811" s="30">
        <v>-12044.79</v>
      </c>
      <c r="AC3811" s="32">
        <v>-0.93155341270043834</v>
      </c>
      <c r="AD3811" s="26">
        <v>5427.24</v>
      </c>
      <c r="AE3811" s="26">
        <v>14257.73</v>
      </c>
      <c r="AF3811" s="27">
        <v>8830.49</v>
      </c>
      <c r="AG3811" s="33">
        <v>1.6270682704284314</v>
      </c>
      <c r="AH3811" s="34">
        <v>141.25</v>
      </c>
      <c r="AI3811" s="34">
        <v>98.5</v>
      </c>
      <c r="AJ3811" s="34">
        <v>-42.75</v>
      </c>
      <c r="AK3811" s="32">
        <v>-0.30265486725663715</v>
      </c>
      <c r="AL3811" s="35">
        <v>43801.040972222225</v>
      </c>
      <c r="AM3811" s="16"/>
    </row>
    <row r="3812" spans="1:39" ht="66" hidden="1" x14ac:dyDescent="0.25">
      <c r="A3812" s="25" t="s">
        <v>813</v>
      </c>
      <c r="B3812" s="25" t="s">
        <v>1043</v>
      </c>
      <c r="C3812" s="39">
        <v>418554</v>
      </c>
      <c r="D3812" s="25" t="s">
        <v>3693</v>
      </c>
      <c r="E3812" s="25" t="s">
        <v>53</v>
      </c>
      <c r="F3812" s="25" t="s">
        <v>54</v>
      </c>
      <c r="G3812" s="25" t="s">
        <v>990</v>
      </c>
      <c r="H3812" s="17"/>
      <c r="I3812" s="17"/>
      <c r="J3812" s="25" t="s">
        <v>830</v>
      </c>
      <c r="K3812" s="25" t="s">
        <v>65</v>
      </c>
      <c r="L3812" s="25" t="s">
        <v>1045</v>
      </c>
      <c r="M3812" s="25" t="s">
        <v>832</v>
      </c>
      <c r="N3812" s="26">
        <v>0</v>
      </c>
      <c r="O3812" s="26">
        <v>0</v>
      </c>
      <c r="P3812" s="27">
        <v>0</v>
      </c>
      <c r="Q3812" s="18"/>
      <c r="R3812" s="29">
        <v>0</v>
      </c>
      <c r="S3812" s="29">
        <v>0</v>
      </c>
      <c r="T3812" s="30">
        <v>0</v>
      </c>
      <c r="U3812" s="19"/>
      <c r="V3812" s="26">
        <v>0</v>
      </c>
      <c r="W3812" s="26">
        <v>0</v>
      </c>
      <c r="X3812" s="27">
        <v>0</v>
      </c>
      <c r="Y3812" s="18"/>
      <c r="Z3812" s="29">
        <v>0</v>
      </c>
      <c r="AA3812" s="29">
        <v>0</v>
      </c>
      <c r="AB3812" s="30">
        <v>0</v>
      </c>
      <c r="AC3812" s="19"/>
      <c r="AD3812" s="26">
        <v>0</v>
      </c>
      <c r="AE3812" s="26">
        <v>0</v>
      </c>
      <c r="AF3812" s="27">
        <v>0</v>
      </c>
      <c r="AG3812" s="18"/>
      <c r="AH3812" s="34">
        <v>0</v>
      </c>
      <c r="AI3812" s="34">
        <v>0</v>
      </c>
      <c r="AJ3812" s="34">
        <v>0</v>
      </c>
      <c r="AK3812" s="19"/>
      <c r="AL3812" s="35">
        <v>43490.041655092595</v>
      </c>
      <c r="AM3812" s="16"/>
    </row>
    <row r="3813" spans="1:39" ht="33" hidden="1" x14ac:dyDescent="0.25">
      <c r="A3813" s="25" t="s">
        <v>813</v>
      </c>
      <c r="B3813" s="25" t="s">
        <v>1040</v>
      </c>
      <c r="C3813" s="39">
        <v>418714</v>
      </c>
      <c r="D3813" s="25" t="s">
        <v>3691</v>
      </c>
      <c r="E3813" s="25" t="s">
        <v>53</v>
      </c>
      <c r="F3813" s="25" t="s">
        <v>54</v>
      </c>
      <c r="G3813" s="25" t="s">
        <v>56</v>
      </c>
      <c r="H3813" s="25" t="s">
        <v>56</v>
      </c>
      <c r="I3813" s="25" t="s">
        <v>56</v>
      </c>
      <c r="J3813" s="17"/>
      <c r="K3813" s="25" t="s">
        <v>65</v>
      </c>
      <c r="L3813" s="25" t="s">
        <v>853</v>
      </c>
      <c r="M3813" s="25" t="s">
        <v>854</v>
      </c>
      <c r="N3813" s="26">
        <v>0</v>
      </c>
      <c r="O3813" s="26">
        <v>93987.97</v>
      </c>
      <c r="P3813" s="27">
        <v>93987.97</v>
      </c>
      <c r="Q3813" s="18"/>
      <c r="R3813" s="29">
        <v>0</v>
      </c>
      <c r="S3813" s="29">
        <v>18048.02</v>
      </c>
      <c r="T3813" s="30">
        <v>18048.02</v>
      </c>
      <c r="U3813" s="19"/>
      <c r="V3813" s="26">
        <v>0</v>
      </c>
      <c r="W3813" s="26">
        <v>16661.66</v>
      </c>
      <c r="X3813" s="27">
        <v>16661.66</v>
      </c>
      <c r="Y3813" s="18"/>
      <c r="Z3813" s="29">
        <v>0</v>
      </c>
      <c r="AA3813" s="29">
        <v>2363</v>
      </c>
      <c r="AB3813" s="30">
        <v>2363</v>
      </c>
      <c r="AC3813" s="19"/>
      <c r="AD3813" s="26">
        <v>0</v>
      </c>
      <c r="AE3813" s="26">
        <v>56915.29</v>
      </c>
      <c r="AF3813" s="27">
        <v>56915.29</v>
      </c>
      <c r="AG3813" s="18"/>
      <c r="AH3813" s="34">
        <v>0</v>
      </c>
      <c r="AI3813" s="34">
        <v>201</v>
      </c>
      <c r="AJ3813" s="34">
        <v>201</v>
      </c>
      <c r="AK3813" s="19"/>
      <c r="AL3813" s="35">
        <v>43490.041655092595</v>
      </c>
      <c r="AM3813" s="16"/>
    </row>
    <row r="3814" spans="1:39" ht="49.5" hidden="1" x14ac:dyDescent="0.25">
      <c r="A3814" s="25" t="s">
        <v>813</v>
      </c>
      <c r="B3814" s="25" t="s">
        <v>1043</v>
      </c>
      <c r="C3814" s="39">
        <v>418781</v>
      </c>
      <c r="D3814" s="25" t="s">
        <v>3713</v>
      </c>
      <c r="E3814" s="25" t="s">
        <v>53</v>
      </c>
      <c r="F3814" s="25" t="s">
        <v>54</v>
      </c>
      <c r="G3814" s="25" t="s">
        <v>289</v>
      </c>
      <c r="H3814" s="25" t="s">
        <v>56</v>
      </c>
      <c r="I3814" s="25" t="s">
        <v>56</v>
      </c>
      <c r="J3814" s="25" t="s">
        <v>830</v>
      </c>
      <c r="K3814" s="25" t="s">
        <v>65</v>
      </c>
      <c r="L3814" s="25" t="s">
        <v>1045</v>
      </c>
      <c r="M3814" s="25" t="s">
        <v>371</v>
      </c>
      <c r="N3814" s="26">
        <v>128858.71</v>
      </c>
      <c r="O3814" s="26">
        <v>127112.95</v>
      </c>
      <c r="P3814" s="27">
        <v>-1745.7600000000093</v>
      </c>
      <c r="Q3814" s="28">
        <v>-1.3547861840305628E-2</v>
      </c>
      <c r="R3814" s="29">
        <v>10112.299999999999</v>
      </c>
      <c r="S3814" s="29">
        <v>32120.35</v>
      </c>
      <c r="T3814" s="30">
        <v>22008.05</v>
      </c>
      <c r="U3814" s="31">
        <v>2.1763644274794065</v>
      </c>
      <c r="V3814" s="26">
        <v>57663.73</v>
      </c>
      <c r="W3814" s="26">
        <v>48816.56</v>
      </c>
      <c r="X3814" s="27">
        <v>-8847.1700000000055</v>
      </c>
      <c r="Y3814" s="28">
        <v>-0.15342694619304031</v>
      </c>
      <c r="Z3814" s="29">
        <v>38865.410000000003</v>
      </c>
      <c r="AA3814" s="29">
        <v>2809</v>
      </c>
      <c r="AB3814" s="30">
        <v>-36056.410000000003</v>
      </c>
      <c r="AC3814" s="32">
        <v>-0.92772493587485638</v>
      </c>
      <c r="AD3814" s="26">
        <v>13295.36</v>
      </c>
      <c r="AE3814" s="26">
        <v>43018.04</v>
      </c>
      <c r="AF3814" s="27">
        <v>29722.68</v>
      </c>
      <c r="AG3814" s="33">
        <v>2.2355678973717144</v>
      </c>
      <c r="AH3814" s="34">
        <v>521.80999999999995</v>
      </c>
      <c r="AI3814" s="34">
        <v>344.5</v>
      </c>
      <c r="AJ3814" s="34">
        <v>-177.30999999999995</v>
      </c>
      <c r="AK3814" s="32">
        <v>-0.33979801077020366</v>
      </c>
      <c r="AL3814" s="35">
        <v>43990.041666666664</v>
      </c>
      <c r="AM3814" s="16"/>
    </row>
    <row r="3815" spans="1:39" ht="41.25" hidden="1" x14ac:dyDescent="0.25">
      <c r="A3815" s="25" t="s">
        <v>813</v>
      </c>
      <c r="B3815" s="25" t="s">
        <v>1040</v>
      </c>
      <c r="C3815" s="39">
        <v>419653</v>
      </c>
      <c r="D3815" s="25" t="s">
        <v>3697</v>
      </c>
      <c r="E3815" s="25" t="s">
        <v>53</v>
      </c>
      <c r="F3815" s="25" t="s">
        <v>54</v>
      </c>
      <c r="G3815" s="25" t="s">
        <v>289</v>
      </c>
      <c r="H3815" s="25" t="s">
        <v>56</v>
      </c>
      <c r="I3815" s="25" t="s">
        <v>56</v>
      </c>
      <c r="J3815" s="25" t="s">
        <v>3573</v>
      </c>
      <c r="K3815" s="25" t="s">
        <v>65</v>
      </c>
      <c r="L3815" s="25" t="s">
        <v>665</v>
      </c>
      <c r="M3815" s="25" t="s">
        <v>861</v>
      </c>
      <c r="N3815" s="26">
        <v>62301.41</v>
      </c>
      <c r="O3815" s="26">
        <v>45406.34</v>
      </c>
      <c r="P3815" s="27">
        <v>-16895.070000000007</v>
      </c>
      <c r="Q3815" s="28">
        <v>-0.27118278703483606</v>
      </c>
      <c r="R3815" s="29">
        <v>37340.65</v>
      </c>
      <c r="S3815" s="29">
        <v>26672.16</v>
      </c>
      <c r="T3815" s="30">
        <v>-10668.490000000002</v>
      </c>
      <c r="U3815" s="31">
        <v>-0.28570713150413829</v>
      </c>
      <c r="V3815" s="26">
        <v>4122.99</v>
      </c>
      <c r="W3815" s="26">
        <v>237.76</v>
      </c>
      <c r="X3815" s="27">
        <v>-3885.2299999999996</v>
      </c>
      <c r="Y3815" s="28">
        <v>-0.94233311261972497</v>
      </c>
      <c r="Z3815" s="29">
        <v>7057.77</v>
      </c>
      <c r="AA3815" s="29">
        <v>9298</v>
      </c>
      <c r="AB3815" s="30">
        <v>2240.2299999999996</v>
      </c>
      <c r="AC3815" s="32">
        <v>0.31741329060028867</v>
      </c>
      <c r="AD3815" s="26">
        <v>13780</v>
      </c>
      <c r="AE3815" s="26">
        <v>9198.42</v>
      </c>
      <c r="AF3815" s="27">
        <v>-4581.58</v>
      </c>
      <c r="AG3815" s="33">
        <v>-0.33248040638606674</v>
      </c>
      <c r="AH3815" s="34">
        <v>357.48</v>
      </c>
      <c r="AI3815" s="34">
        <v>215.5</v>
      </c>
      <c r="AJ3815" s="34">
        <v>-141.98000000000002</v>
      </c>
      <c r="AK3815" s="32">
        <v>-0.39716907239565852</v>
      </c>
      <c r="AL3815" s="35">
        <v>43765.041655092595</v>
      </c>
      <c r="AM3815" s="16"/>
    </row>
    <row r="3816" spans="1:39" ht="33" hidden="1" x14ac:dyDescent="0.25">
      <c r="A3816" s="25" t="s">
        <v>813</v>
      </c>
      <c r="B3816" s="25" t="s">
        <v>1043</v>
      </c>
      <c r="C3816" s="39">
        <v>419661</v>
      </c>
      <c r="D3816" s="25" t="s">
        <v>3705</v>
      </c>
      <c r="E3816" s="25" t="s">
        <v>53</v>
      </c>
      <c r="F3816" s="25" t="s">
        <v>54</v>
      </c>
      <c r="G3816" s="25" t="s">
        <v>289</v>
      </c>
      <c r="H3816" s="25" t="s">
        <v>56</v>
      </c>
      <c r="I3816" s="25" t="s">
        <v>56</v>
      </c>
      <c r="J3816" s="25" t="s">
        <v>85</v>
      </c>
      <c r="K3816" s="25" t="s">
        <v>65</v>
      </c>
      <c r="L3816" s="25" t="s">
        <v>1045</v>
      </c>
      <c r="M3816" s="25" t="s">
        <v>854</v>
      </c>
      <c r="N3816" s="26">
        <v>191905.6</v>
      </c>
      <c r="O3816" s="26">
        <v>192633.89</v>
      </c>
      <c r="P3816" s="27">
        <v>728.29000000000815</v>
      </c>
      <c r="Q3816" s="28">
        <v>3.795042979464946E-3</v>
      </c>
      <c r="R3816" s="29">
        <v>27594.36</v>
      </c>
      <c r="S3816" s="29">
        <v>37983.06</v>
      </c>
      <c r="T3816" s="30">
        <v>10388.699999999997</v>
      </c>
      <c r="U3816" s="31">
        <v>0.37647910660004424</v>
      </c>
      <c r="V3816" s="26">
        <v>1485.94</v>
      </c>
      <c r="W3816" s="26">
        <v>5753.47</v>
      </c>
      <c r="X3816" s="27">
        <v>4267.5300000000007</v>
      </c>
      <c r="Y3816" s="28">
        <v>2.8719396476304566</v>
      </c>
      <c r="Z3816" s="29">
        <v>1777.86</v>
      </c>
      <c r="AA3816" s="29">
        <v>6015.49</v>
      </c>
      <c r="AB3816" s="30">
        <v>4237.63</v>
      </c>
      <c r="AC3816" s="32">
        <v>2.3835566355056081</v>
      </c>
      <c r="AD3816" s="26">
        <v>161047.44</v>
      </c>
      <c r="AE3816" s="26">
        <v>141813.6</v>
      </c>
      <c r="AF3816" s="27">
        <v>-19233.839999999997</v>
      </c>
      <c r="AG3816" s="33">
        <v>-0.11942965377158429</v>
      </c>
      <c r="AH3816" s="34">
        <v>146.26999999999998</v>
      </c>
      <c r="AI3816" s="34">
        <v>219.5</v>
      </c>
      <c r="AJ3816" s="34">
        <v>73.230000000000018</v>
      </c>
      <c r="AK3816" s="32">
        <v>0.50064948383127117</v>
      </c>
      <c r="AL3816" s="35">
        <v>44109.041666666664</v>
      </c>
      <c r="AM3816" s="16"/>
    </row>
    <row r="3817" spans="1:39" ht="41.25" hidden="1" x14ac:dyDescent="0.25">
      <c r="A3817" s="25" t="s">
        <v>813</v>
      </c>
      <c r="B3817" s="25" t="s">
        <v>1043</v>
      </c>
      <c r="C3817" s="39">
        <v>419670</v>
      </c>
      <c r="D3817" s="25" t="s">
        <v>3696</v>
      </c>
      <c r="E3817" s="25" t="s">
        <v>53</v>
      </c>
      <c r="F3817" s="25" t="s">
        <v>54</v>
      </c>
      <c r="G3817" s="25" t="s">
        <v>289</v>
      </c>
      <c r="H3817" s="25" t="s">
        <v>56</v>
      </c>
      <c r="I3817" s="25" t="s">
        <v>56</v>
      </c>
      <c r="J3817" s="25" t="s">
        <v>830</v>
      </c>
      <c r="K3817" s="25" t="s">
        <v>65</v>
      </c>
      <c r="L3817" s="25" t="s">
        <v>1045</v>
      </c>
      <c r="M3817" s="25" t="s">
        <v>371</v>
      </c>
      <c r="N3817" s="26">
        <v>9904.58</v>
      </c>
      <c r="O3817" s="26">
        <v>149586.29</v>
      </c>
      <c r="P3817" s="27">
        <v>139681.71000000002</v>
      </c>
      <c r="Q3817" s="28">
        <v>14.102739338770551</v>
      </c>
      <c r="R3817" s="29">
        <v>7501.58</v>
      </c>
      <c r="S3817" s="29">
        <v>43694.54</v>
      </c>
      <c r="T3817" s="30">
        <v>36192.959999999999</v>
      </c>
      <c r="U3817" s="31">
        <v>4.8247115940908447</v>
      </c>
      <c r="V3817" s="26">
        <v>0</v>
      </c>
      <c r="W3817" s="26">
        <v>61244.35</v>
      </c>
      <c r="X3817" s="27">
        <v>61244.35</v>
      </c>
      <c r="Y3817" s="18"/>
      <c r="Z3817" s="29">
        <v>2403</v>
      </c>
      <c r="AA3817" s="29">
        <v>6160.5</v>
      </c>
      <c r="AB3817" s="30">
        <v>3757.5</v>
      </c>
      <c r="AC3817" s="32">
        <v>1.5636704119850187</v>
      </c>
      <c r="AD3817" s="26">
        <v>0</v>
      </c>
      <c r="AE3817" s="26">
        <v>38137.9</v>
      </c>
      <c r="AF3817" s="27">
        <v>38137.9</v>
      </c>
      <c r="AG3817" s="18"/>
      <c r="AH3817" s="34">
        <v>435.04</v>
      </c>
      <c r="AI3817" s="34">
        <v>510.5</v>
      </c>
      <c r="AJ3817" s="34">
        <v>75.45999999999998</v>
      </c>
      <c r="AK3817" s="32">
        <v>0.17345531445384327</v>
      </c>
      <c r="AL3817" s="35">
        <v>43853.041655092595</v>
      </c>
      <c r="AM3817" s="16"/>
    </row>
    <row r="3818" spans="1:39" ht="41.25" hidden="1" x14ac:dyDescent="0.25">
      <c r="A3818" s="25" t="s">
        <v>813</v>
      </c>
      <c r="B3818" s="25" t="s">
        <v>1040</v>
      </c>
      <c r="C3818" s="39">
        <v>419750</v>
      </c>
      <c r="D3818" s="25" t="s">
        <v>3805</v>
      </c>
      <c r="E3818" s="25" t="s">
        <v>53</v>
      </c>
      <c r="F3818" s="25" t="s">
        <v>54</v>
      </c>
      <c r="G3818" s="25" t="s">
        <v>75</v>
      </c>
      <c r="H3818" s="25" t="s">
        <v>74</v>
      </c>
      <c r="I3818" s="25" t="s">
        <v>83</v>
      </c>
      <c r="J3818" s="25" t="s">
        <v>3587</v>
      </c>
      <c r="K3818" s="25" t="s">
        <v>65</v>
      </c>
      <c r="L3818" s="25" t="s">
        <v>577</v>
      </c>
      <c r="M3818" s="25" t="s">
        <v>816</v>
      </c>
      <c r="N3818" s="26">
        <v>17757.09</v>
      </c>
      <c r="O3818" s="26">
        <v>7196.8</v>
      </c>
      <c r="P3818" s="27">
        <v>-10560.29</v>
      </c>
      <c r="Q3818" s="28">
        <v>-0.59470836719304798</v>
      </c>
      <c r="R3818" s="29">
        <v>10340.15</v>
      </c>
      <c r="S3818" s="29">
        <v>5468.8</v>
      </c>
      <c r="T3818" s="30">
        <v>-4871.3499999999995</v>
      </c>
      <c r="U3818" s="31">
        <v>-0.47111018698955043</v>
      </c>
      <c r="V3818" s="26">
        <v>1570.18</v>
      </c>
      <c r="W3818" s="26">
        <v>0</v>
      </c>
      <c r="X3818" s="27">
        <v>-1570.18</v>
      </c>
      <c r="Y3818" s="28">
        <v>-1</v>
      </c>
      <c r="Z3818" s="29">
        <v>1670.4</v>
      </c>
      <c r="AA3818" s="29">
        <v>1728</v>
      </c>
      <c r="AB3818" s="30">
        <v>57.599999999999909</v>
      </c>
      <c r="AC3818" s="32">
        <v>3.4482758620689599E-2</v>
      </c>
      <c r="AD3818" s="26">
        <v>4176.3599999999997</v>
      </c>
      <c r="AE3818" s="26">
        <v>0</v>
      </c>
      <c r="AF3818" s="27">
        <v>-4176.3599999999997</v>
      </c>
      <c r="AG3818" s="33">
        <v>-1</v>
      </c>
      <c r="AH3818" s="34">
        <v>109.48</v>
      </c>
      <c r="AI3818" s="34">
        <v>76.5</v>
      </c>
      <c r="AJ3818" s="34">
        <v>-32.980000000000004</v>
      </c>
      <c r="AK3818" s="32">
        <v>-0.30124223602484473</v>
      </c>
      <c r="AL3818" s="35">
        <v>43591.999988425923</v>
      </c>
      <c r="AM3818" s="16"/>
    </row>
    <row r="3819" spans="1:39" ht="41.25" hidden="1" x14ac:dyDescent="0.25">
      <c r="A3819" s="25" t="s">
        <v>813</v>
      </c>
      <c r="B3819" s="25" t="s">
        <v>1040</v>
      </c>
      <c r="C3819" s="39">
        <v>419784</v>
      </c>
      <c r="D3819" s="25" t="s">
        <v>3703</v>
      </c>
      <c r="E3819" s="25" t="s">
        <v>53</v>
      </c>
      <c r="F3819" s="25" t="s">
        <v>54</v>
      </c>
      <c r="G3819" s="25" t="s">
        <v>236</v>
      </c>
      <c r="H3819" s="25" t="s">
        <v>386</v>
      </c>
      <c r="I3819" s="25" t="s">
        <v>90</v>
      </c>
      <c r="J3819" s="25" t="s">
        <v>357</v>
      </c>
      <c r="K3819" s="25" t="s">
        <v>65</v>
      </c>
      <c r="L3819" s="25" t="s">
        <v>2787</v>
      </c>
      <c r="M3819" s="25" t="s">
        <v>263</v>
      </c>
      <c r="N3819" s="26">
        <v>11575.77</v>
      </c>
      <c r="O3819" s="26">
        <v>7520.68</v>
      </c>
      <c r="P3819" s="27">
        <v>-4055.09</v>
      </c>
      <c r="Q3819" s="28">
        <v>-0.35030844600402394</v>
      </c>
      <c r="R3819" s="29">
        <v>1880.31</v>
      </c>
      <c r="S3819" s="29">
        <v>448.96</v>
      </c>
      <c r="T3819" s="30">
        <v>-1431.35</v>
      </c>
      <c r="U3819" s="31">
        <v>-0.76123086086868652</v>
      </c>
      <c r="V3819" s="26">
        <v>1894.48</v>
      </c>
      <c r="W3819" s="26">
        <v>0</v>
      </c>
      <c r="X3819" s="27">
        <v>-1894.48</v>
      </c>
      <c r="Y3819" s="28">
        <v>-1</v>
      </c>
      <c r="Z3819" s="29">
        <v>0</v>
      </c>
      <c r="AA3819" s="29">
        <v>0</v>
      </c>
      <c r="AB3819" s="30">
        <v>0</v>
      </c>
      <c r="AC3819" s="19"/>
      <c r="AD3819" s="26">
        <v>7800.98</v>
      </c>
      <c r="AE3819" s="26">
        <v>7071.72</v>
      </c>
      <c r="AF3819" s="27">
        <v>-729.25999999999931</v>
      </c>
      <c r="AG3819" s="33">
        <v>-9.3483126478980758E-2</v>
      </c>
      <c r="AH3819" s="34">
        <v>17</v>
      </c>
      <c r="AI3819" s="34">
        <v>8</v>
      </c>
      <c r="AJ3819" s="34">
        <v>-9</v>
      </c>
      <c r="AK3819" s="32">
        <v>-0.52941176470588236</v>
      </c>
      <c r="AL3819" s="35">
        <v>43474.041655092595</v>
      </c>
      <c r="AM3819" s="16"/>
    </row>
    <row r="3820" spans="1:39" ht="49.5" hidden="1" x14ac:dyDescent="0.25">
      <c r="A3820" s="25" t="s">
        <v>813</v>
      </c>
      <c r="B3820" s="25" t="s">
        <v>51</v>
      </c>
      <c r="C3820" s="39">
        <v>420603</v>
      </c>
      <c r="D3820" s="25" t="s">
        <v>3755</v>
      </c>
      <c r="E3820" s="25" t="s">
        <v>53</v>
      </c>
      <c r="F3820" s="25" t="s">
        <v>63</v>
      </c>
      <c r="G3820" s="25" t="s">
        <v>56</v>
      </c>
      <c r="H3820" s="17"/>
      <c r="I3820" s="17"/>
      <c r="J3820" s="25" t="s">
        <v>830</v>
      </c>
      <c r="K3820" s="25" t="s">
        <v>65</v>
      </c>
      <c r="L3820" s="25" t="s">
        <v>377</v>
      </c>
      <c r="M3820" s="25" t="s">
        <v>832</v>
      </c>
      <c r="N3820" s="26">
        <v>26624.78</v>
      </c>
      <c r="O3820" s="26">
        <v>5467.57</v>
      </c>
      <c r="P3820" s="27">
        <v>-21157.21</v>
      </c>
      <c r="Q3820" s="28">
        <v>-0.79464356137402825</v>
      </c>
      <c r="R3820" s="29">
        <v>8221.5400000000009</v>
      </c>
      <c r="S3820" s="29">
        <v>2708.57</v>
      </c>
      <c r="T3820" s="30">
        <v>-5512.9700000000012</v>
      </c>
      <c r="U3820" s="31">
        <v>-0.67055198904341529</v>
      </c>
      <c r="V3820" s="26">
        <v>17702.23</v>
      </c>
      <c r="W3820" s="26">
        <v>0</v>
      </c>
      <c r="X3820" s="27">
        <v>-17702.23</v>
      </c>
      <c r="Y3820" s="28">
        <v>-1</v>
      </c>
      <c r="Z3820" s="29">
        <v>701.01</v>
      </c>
      <c r="AA3820" s="29">
        <v>0</v>
      </c>
      <c r="AB3820" s="30">
        <v>-701.01</v>
      </c>
      <c r="AC3820" s="32">
        <v>-1</v>
      </c>
      <c r="AD3820" s="26">
        <v>0</v>
      </c>
      <c r="AE3820" s="26">
        <v>2759</v>
      </c>
      <c r="AF3820" s="27">
        <v>2759</v>
      </c>
      <c r="AG3820" s="18"/>
      <c r="AH3820" s="34">
        <v>92.553332999999995</v>
      </c>
      <c r="AI3820" s="34">
        <v>33</v>
      </c>
      <c r="AJ3820" s="34">
        <v>-59.553332999999995</v>
      </c>
      <c r="AK3820" s="32">
        <v>-0.64344882101652678</v>
      </c>
      <c r="AL3820" s="35">
        <v>43846.041666666664</v>
      </c>
      <c r="AM3820" s="16"/>
    </row>
    <row r="3821" spans="1:39" ht="41.25" hidden="1" x14ac:dyDescent="0.25">
      <c r="A3821" s="25" t="s">
        <v>813</v>
      </c>
      <c r="B3821" s="25" t="s">
        <v>1136</v>
      </c>
      <c r="C3821" s="39">
        <v>420638</v>
      </c>
      <c r="D3821" s="25" t="s">
        <v>5773</v>
      </c>
      <c r="E3821" s="25" t="s">
        <v>53</v>
      </c>
      <c r="F3821" s="25" t="s">
        <v>63</v>
      </c>
      <c r="G3821" s="25" t="s">
        <v>56</v>
      </c>
      <c r="H3821" s="17"/>
      <c r="I3821" s="17"/>
      <c r="J3821" s="25" t="s">
        <v>830</v>
      </c>
      <c r="K3821" s="25" t="s">
        <v>65</v>
      </c>
      <c r="L3821" s="25" t="s">
        <v>3574</v>
      </c>
      <c r="M3821" s="25" t="s">
        <v>371</v>
      </c>
      <c r="N3821" s="26">
        <v>0</v>
      </c>
      <c r="O3821" s="26">
        <v>1824.67</v>
      </c>
      <c r="P3821" s="27">
        <v>1824.67</v>
      </c>
      <c r="Q3821" s="18"/>
      <c r="R3821" s="29">
        <v>0</v>
      </c>
      <c r="S3821" s="29">
        <v>1639.97</v>
      </c>
      <c r="T3821" s="30">
        <v>1639.97</v>
      </c>
      <c r="U3821" s="19"/>
      <c r="V3821" s="26">
        <v>0</v>
      </c>
      <c r="W3821" s="26">
        <v>0</v>
      </c>
      <c r="X3821" s="27">
        <v>0</v>
      </c>
      <c r="Y3821" s="18"/>
      <c r="Z3821" s="29">
        <v>0</v>
      </c>
      <c r="AA3821" s="29">
        <v>0</v>
      </c>
      <c r="AB3821" s="30">
        <v>0</v>
      </c>
      <c r="AC3821" s="19"/>
      <c r="AD3821" s="26">
        <v>0</v>
      </c>
      <c r="AE3821" s="26">
        <v>0</v>
      </c>
      <c r="AF3821" s="27">
        <v>0</v>
      </c>
      <c r="AG3821" s="18"/>
      <c r="AH3821" s="34">
        <v>0</v>
      </c>
      <c r="AI3821" s="34">
        <v>0</v>
      </c>
      <c r="AJ3821" s="34">
        <v>0</v>
      </c>
      <c r="AK3821" s="19"/>
      <c r="AL3821" s="35">
        <v>43846.041666666664</v>
      </c>
      <c r="AM3821" s="16"/>
    </row>
    <row r="3822" spans="1:39" ht="33" hidden="1" x14ac:dyDescent="0.25">
      <c r="A3822" s="25" t="s">
        <v>813</v>
      </c>
      <c r="B3822" s="25" t="s">
        <v>1043</v>
      </c>
      <c r="C3822" s="39">
        <v>420646</v>
      </c>
      <c r="D3822" s="25" t="s">
        <v>3569</v>
      </c>
      <c r="E3822" s="25" t="s">
        <v>53</v>
      </c>
      <c r="F3822" s="25" t="s">
        <v>54</v>
      </c>
      <c r="G3822" s="25" t="s">
        <v>289</v>
      </c>
      <c r="H3822" s="25" t="s">
        <v>56</v>
      </c>
      <c r="I3822" s="25" t="s">
        <v>56</v>
      </c>
      <c r="J3822" s="25" t="s">
        <v>830</v>
      </c>
      <c r="K3822" s="25" t="s">
        <v>65</v>
      </c>
      <c r="L3822" s="25" t="s">
        <v>1045</v>
      </c>
      <c r="M3822" s="25" t="s">
        <v>861</v>
      </c>
      <c r="N3822" s="26">
        <v>14937.45</v>
      </c>
      <c r="O3822" s="26">
        <v>11582.35</v>
      </c>
      <c r="P3822" s="27">
        <v>-3355.1000000000004</v>
      </c>
      <c r="Q3822" s="28">
        <v>-0.22460995685341206</v>
      </c>
      <c r="R3822" s="29">
        <v>8647.01</v>
      </c>
      <c r="S3822" s="29">
        <v>5107.54</v>
      </c>
      <c r="T3822" s="30">
        <v>-3539.4700000000003</v>
      </c>
      <c r="U3822" s="31">
        <v>-0.40932877376110355</v>
      </c>
      <c r="V3822" s="26">
        <v>4164.9399999999996</v>
      </c>
      <c r="W3822" s="26">
        <v>4272.72</v>
      </c>
      <c r="X3822" s="27">
        <v>107.78000000000065</v>
      </c>
      <c r="Y3822" s="28">
        <v>2.58779238116277E-2</v>
      </c>
      <c r="Z3822" s="29">
        <v>2125.5</v>
      </c>
      <c r="AA3822" s="29">
        <v>1104</v>
      </c>
      <c r="AB3822" s="30">
        <v>-1021.5</v>
      </c>
      <c r="AC3822" s="32">
        <v>-0.48059280169371915</v>
      </c>
      <c r="AD3822" s="26">
        <v>0</v>
      </c>
      <c r="AE3822" s="26">
        <v>1098.0899999999999</v>
      </c>
      <c r="AF3822" s="27">
        <v>1098.0899999999999</v>
      </c>
      <c r="AG3822" s="18"/>
      <c r="AH3822" s="34">
        <v>59.46</v>
      </c>
      <c r="AI3822" s="34">
        <v>57</v>
      </c>
      <c r="AJ3822" s="34">
        <v>-2.4600000000000009</v>
      </c>
      <c r="AK3822" s="32">
        <v>-4.1372351160444007E-2</v>
      </c>
      <c r="AL3822" s="35">
        <v>43846.041666666664</v>
      </c>
      <c r="AM3822" s="16"/>
    </row>
    <row r="3823" spans="1:39" ht="33" hidden="1" x14ac:dyDescent="0.25">
      <c r="A3823" s="25" t="s">
        <v>813</v>
      </c>
      <c r="B3823" s="25" t="s">
        <v>1040</v>
      </c>
      <c r="C3823" s="39">
        <v>420831</v>
      </c>
      <c r="D3823" s="25" t="s">
        <v>3684</v>
      </c>
      <c r="E3823" s="25" t="s">
        <v>53</v>
      </c>
      <c r="F3823" s="25" t="s">
        <v>54</v>
      </c>
      <c r="G3823" s="25" t="s">
        <v>289</v>
      </c>
      <c r="H3823" s="17"/>
      <c r="I3823" s="17"/>
      <c r="J3823" s="25" t="s">
        <v>830</v>
      </c>
      <c r="K3823" s="25" t="s">
        <v>65</v>
      </c>
      <c r="L3823" s="25" t="s">
        <v>3577</v>
      </c>
      <c r="M3823" s="25" t="s">
        <v>371</v>
      </c>
      <c r="N3823" s="26">
        <v>147257.35999999999</v>
      </c>
      <c r="O3823" s="26">
        <v>94592.77</v>
      </c>
      <c r="P3823" s="27">
        <v>-52664.589999999982</v>
      </c>
      <c r="Q3823" s="28">
        <v>-0.3576363857127412</v>
      </c>
      <c r="R3823" s="29">
        <v>9908.4699999999993</v>
      </c>
      <c r="S3823" s="29">
        <v>36014.550000000003</v>
      </c>
      <c r="T3823" s="30">
        <v>26106.080000000002</v>
      </c>
      <c r="U3823" s="31">
        <v>2.6347236253427626</v>
      </c>
      <c r="V3823" s="26">
        <v>57242.05</v>
      </c>
      <c r="W3823" s="26">
        <v>37109.26</v>
      </c>
      <c r="X3823" s="27">
        <v>-20132.79</v>
      </c>
      <c r="Y3823" s="28">
        <v>-0.35171329468458939</v>
      </c>
      <c r="Z3823" s="29">
        <v>72669.399999999994</v>
      </c>
      <c r="AA3823" s="29">
        <v>5407</v>
      </c>
      <c r="AB3823" s="30">
        <v>-67262.399999999994</v>
      </c>
      <c r="AC3823" s="32">
        <v>-0.92559454185668244</v>
      </c>
      <c r="AD3823" s="26">
        <v>300</v>
      </c>
      <c r="AE3823" s="26">
        <v>15433.77</v>
      </c>
      <c r="AF3823" s="27">
        <v>15133.77</v>
      </c>
      <c r="AG3823" s="33">
        <v>50.445900000000002</v>
      </c>
      <c r="AH3823" s="34">
        <v>619.92999999999995</v>
      </c>
      <c r="AI3823" s="34">
        <v>392.75</v>
      </c>
      <c r="AJ3823" s="34">
        <v>-227.17999999999995</v>
      </c>
      <c r="AK3823" s="32">
        <v>-0.36646072943719449</v>
      </c>
      <c r="AL3823" s="35">
        <v>43589.041655092595</v>
      </c>
      <c r="AM3823" s="16"/>
    </row>
    <row r="3824" spans="1:39" ht="33" hidden="1" x14ac:dyDescent="0.25">
      <c r="A3824" s="25" t="s">
        <v>813</v>
      </c>
      <c r="B3824" s="25" t="s">
        <v>51</v>
      </c>
      <c r="C3824" s="39">
        <v>420890</v>
      </c>
      <c r="D3824" s="25" t="s">
        <v>3716</v>
      </c>
      <c r="E3824" s="25" t="s">
        <v>53</v>
      </c>
      <c r="F3824" s="25" t="s">
        <v>63</v>
      </c>
      <c r="G3824" s="25" t="s">
        <v>56</v>
      </c>
      <c r="H3824" s="17"/>
      <c r="I3824" s="17"/>
      <c r="J3824" s="25" t="s">
        <v>357</v>
      </c>
      <c r="K3824" s="25" t="s">
        <v>65</v>
      </c>
      <c r="L3824" s="25" t="s">
        <v>665</v>
      </c>
      <c r="M3824" s="25" t="s">
        <v>419</v>
      </c>
      <c r="N3824" s="26">
        <v>0</v>
      </c>
      <c r="O3824" s="26">
        <v>0</v>
      </c>
      <c r="P3824" s="27">
        <v>0</v>
      </c>
      <c r="Q3824" s="18"/>
      <c r="R3824" s="29">
        <v>0</v>
      </c>
      <c r="S3824" s="29">
        <v>0</v>
      </c>
      <c r="T3824" s="30">
        <v>0</v>
      </c>
      <c r="U3824" s="19"/>
      <c r="V3824" s="26">
        <v>0</v>
      </c>
      <c r="W3824" s="26">
        <v>0</v>
      </c>
      <c r="X3824" s="27">
        <v>0</v>
      </c>
      <c r="Y3824" s="18"/>
      <c r="Z3824" s="29">
        <v>0</v>
      </c>
      <c r="AA3824" s="29">
        <v>0</v>
      </c>
      <c r="AB3824" s="30">
        <v>0</v>
      </c>
      <c r="AC3824" s="19"/>
      <c r="AD3824" s="26">
        <v>0</v>
      </c>
      <c r="AE3824" s="26">
        <v>0</v>
      </c>
      <c r="AF3824" s="27">
        <v>0</v>
      </c>
      <c r="AG3824" s="18"/>
      <c r="AH3824" s="34">
        <v>0</v>
      </c>
      <c r="AI3824" s="34">
        <v>0</v>
      </c>
      <c r="AJ3824" s="34">
        <v>0</v>
      </c>
      <c r="AK3824" s="19"/>
      <c r="AL3824" s="35">
        <v>43770.041655092595</v>
      </c>
      <c r="AM3824" s="16"/>
    </row>
    <row r="3825" spans="1:39" ht="33" hidden="1" x14ac:dyDescent="0.25">
      <c r="A3825" s="25" t="s">
        <v>813</v>
      </c>
      <c r="B3825" s="25" t="s">
        <v>1040</v>
      </c>
      <c r="C3825" s="39">
        <v>420902</v>
      </c>
      <c r="D3825" s="25" t="s">
        <v>3685</v>
      </c>
      <c r="E3825" s="25" t="s">
        <v>53</v>
      </c>
      <c r="F3825" s="25" t="s">
        <v>54</v>
      </c>
      <c r="G3825" s="25" t="s">
        <v>289</v>
      </c>
      <c r="H3825" s="17"/>
      <c r="I3825" s="17"/>
      <c r="J3825" s="25" t="s">
        <v>830</v>
      </c>
      <c r="K3825" s="25" t="s">
        <v>65</v>
      </c>
      <c r="L3825" s="25" t="s">
        <v>377</v>
      </c>
      <c r="M3825" s="25" t="s">
        <v>371</v>
      </c>
      <c r="N3825" s="26">
        <v>17040.71</v>
      </c>
      <c r="O3825" s="26">
        <v>16308.58</v>
      </c>
      <c r="P3825" s="27">
        <v>-732.1299999999992</v>
      </c>
      <c r="Q3825" s="28">
        <v>-4.2963585437461191E-2</v>
      </c>
      <c r="R3825" s="29">
        <v>11957.63</v>
      </c>
      <c r="S3825" s="29">
        <v>11507.07</v>
      </c>
      <c r="T3825" s="30">
        <v>-450.55999999999949</v>
      </c>
      <c r="U3825" s="31">
        <v>-3.7679707433663653E-2</v>
      </c>
      <c r="V3825" s="26">
        <v>2365.73</v>
      </c>
      <c r="W3825" s="26">
        <v>836.71</v>
      </c>
      <c r="X3825" s="27">
        <v>-1529.02</v>
      </c>
      <c r="Y3825" s="28">
        <v>-0.64632058603475462</v>
      </c>
      <c r="Z3825" s="29">
        <v>1445.35</v>
      </c>
      <c r="AA3825" s="29">
        <v>1417</v>
      </c>
      <c r="AB3825" s="30">
        <v>-28.349999999999909</v>
      </c>
      <c r="AC3825" s="32">
        <v>-1.9614626215103546E-2</v>
      </c>
      <c r="AD3825" s="26">
        <v>1272</v>
      </c>
      <c r="AE3825" s="26">
        <v>2547.8000000000002</v>
      </c>
      <c r="AF3825" s="27">
        <v>1275.8000000000002</v>
      </c>
      <c r="AG3825" s="33">
        <v>1.002987421383648</v>
      </c>
      <c r="AH3825" s="34">
        <v>127.98</v>
      </c>
      <c r="AI3825" s="34">
        <v>138</v>
      </c>
      <c r="AJ3825" s="34">
        <v>10.019999999999996</v>
      </c>
      <c r="AK3825" s="32">
        <v>7.8293483356774468E-2</v>
      </c>
      <c r="AL3825" s="35">
        <v>43770.041655092595</v>
      </c>
      <c r="AM3825" s="16"/>
    </row>
    <row r="3826" spans="1:39" ht="24.75" hidden="1" x14ac:dyDescent="0.25">
      <c r="A3826" s="25" t="s">
        <v>813</v>
      </c>
      <c r="B3826" s="25" t="s">
        <v>1040</v>
      </c>
      <c r="C3826" s="39">
        <v>420911</v>
      </c>
      <c r="D3826" s="25" t="s">
        <v>3770</v>
      </c>
      <c r="E3826" s="25" t="s">
        <v>53</v>
      </c>
      <c r="F3826" s="25" t="s">
        <v>54</v>
      </c>
      <c r="G3826" s="25" t="s">
        <v>289</v>
      </c>
      <c r="H3826" s="17"/>
      <c r="I3826" s="17"/>
      <c r="J3826" s="25" t="s">
        <v>830</v>
      </c>
      <c r="K3826" s="25" t="s">
        <v>65</v>
      </c>
      <c r="L3826" s="25" t="s">
        <v>377</v>
      </c>
      <c r="M3826" s="25" t="s">
        <v>371</v>
      </c>
      <c r="N3826" s="26">
        <v>67114.42</v>
      </c>
      <c r="O3826" s="26">
        <v>54837.18</v>
      </c>
      <c r="P3826" s="27">
        <v>-12277.239999999998</v>
      </c>
      <c r="Q3826" s="28">
        <v>-0.18292998732612153</v>
      </c>
      <c r="R3826" s="29">
        <v>19678.55</v>
      </c>
      <c r="S3826" s="29">
        <v>11551.81</v>
      </c>
      <c r="T3826" s="30">
        <v>-8126.74</v>
      </c>
      <c r="U3826" s="31">
        <v>-0.41297453318460964</v>
      </c>
      <c r="V3826" s="26">
        <v>42793.98</v>
      </c>
      <c r="W3826" s="26">
        <v>37025.99</v>
      </c>
      <c r="X3826" s="27">
        <v>-5767.9900000000052</v>
      </c>
      <c r="Y3826" s="28">
        <v>-0.13478507958362379</v>
      </c>
      <c r="Z3826" s="29">
        <v>2913.89</v>
      </c>
      <c r="AA3826" s="29">
        <v>793</v>
      </c>
      <c r="AB3826" s="30">
        <v>-2120.89</v>
      </c>
      <c r="AC3826" s="32">
        <v>-0.72785520386836844</v>
      </c>
      <c r="AD3826" s="26">
        <v>1728</v>
      </c>
      <c r="AE3826" s="26">
        <v>5466.38</v>
      </c>
      <c r="AF3826" s="27">
        <v>3738.38</v>
      </c>
      <c r="AG3826" s="33">
        <v>2.163414351851852</v>
      </c>
      <c r="AH3826" s="34">
        <v>232.72</v>
      </c>
      <c r="AI3826" s="34">
        <v>125</v>
      </c>
      <c r="AJ3826" s="34">
        <v>-107.72</v>
      </c>
      <c r="AK3826" s="32">
        <v>-0.46287383980749397</v>
      </c>
      <c r="AL3826" s="35">
        <v>43656.041655092595</v>
      </c>
      <c r="AM3826" s="16"/>
    </row>
    <row r="3827" spans="1:39" ht="41.25" hidden="1" x14ac:dyDescent="0.25">
      <c r="A3827" s="25" t="s">
        <v>813</v>
      </c>
      <c r="B3827" s="25" t="s">
        <v>1040</v>
      </c>
      <c r="C3827" s="39">
        <v>420961</v>
      </c>
      <c r="D3827" s="25" t="s">
        <v>3695</v>
      </c>
      <c r="E3827" s="25" t="s">
        <v>53</v>
      </c>
      <c r="F3827" s="25" t="s">
        <v>54</v>
      </c>
      <c r="G3827" s="25" t="s">
        <v>289</v>
      </c>
      <c r="H3827" s="25" t="s">
        <v>56</v>
      </c>
      <c r="I3827" s="25" t="s">
        <v>56</v>
      </c>
      <c r="J3827" s="25" t="s">
        <v>357</v>
      </c>
      <c r="K3827" s="25" t="s">
        <v>65</v>
      </c>
      <c r="L3827" s="25" t="s">
        <v>665</v>
      </c>
      <c r="M3827" s="25" t="s">
        <v>263</v>
      </c>
      <c r="N3827" s="26">
        <v>157929.82999999999</v>
      </c>
      <c r="O3827" s="26">
        <v>110860.51</v>
      </c>
      <c r="P3827" s="27">
        <v>-47069.319999999992</v>
      </c>
      <c r="Q3827" s="28">
        <v>-0.29803945207817928</v>
      </c>
      <c r="R3827" s="29">
        <v>7810.51</v>
      </c>
      <c r="S3827" s="29">
        <v>13452.99</v>
      </c>
      <c r="T3827" s="30">
        <v>5642.48</v>
      </c>
      <c r="U3827" s="31">
        <v>0.72242145519306666</v>
      </c>
      <c r="V3827" s="26">
        <v>11302</v>
      </c>
      <c r="W3827" s="26">
        <v>24706.79</v>
      </c>
      <c r="X3827" s="27">
        <v>13404.79</v>
      </c>
      <c r="Y3827" s="28">
        <v>1.1860546805875067</v>
      </c>
      <c r="Z3827" s="29">
        <v>76.2</v>
      </c>
      <c r="AA3827" s="29">
        <v>879</v>
      </c>
      <c r="AB3827" s="30">
        <v>802.8</v>
      </c>
      <c r="AC3827" s="32">
        <v>10.535433070866141</v>
      </c>
      <c r="AD3827" s="26">
        <v>138741.12</v>
      </c>
      <c r="AE3827" s="26">
        <v>71821.73</v>
      </c>
      <c r="AF3827" s="27">
        <v>-66919.39</v>
      </c>
      <c r="AG3827" s="33">
        <v>-0.48233277920777923</v>
      </c>
      <c r="AH3827" s="34">
        <v>311.27</v>
      </c>
      <c r="AI3827" s="34">
        <v>39</v>
      </c>
      <c r="AJ3827" s="34">
        <v>-272.27</v>
      </c>
      <c r="AK3827" s="32">
        <v>-0.87470684614643235</v>
      </c>
      <c r="AL3827" s="35">
        <v>43745.041666666664</v>
      </c>
      <c r="AM3827" s="16"/>
    </row>
    <row r="3828" spans="1:39" ht="74.25" hidden="1" x14ac:dyDescent="0.25">
      <c r="A3828" s="25" t="s">
        <v>813</v>
      </c>
      <c r="B3828" s="25" t="s">
        <v>1040</v>
      </c>
      <c r="C3828" s="39">
        <v>421008</v>
      </c>
      <c r="D3828" s="25" t="s">
        <v>3708</v>
      </c>
      <c r="E3828" s="25" t="s">
        <v>53</v>
      </c>
      <c r="F3828" s="25" t="s">
        <v>54</v>
      </c>
      <c r="G3828" s="25" t="s">
        <v>289</v>
      </c>
      <c r="H3828" s="17"/>
      <c r="I3828" s="17"/>
      <c r="J3828" s="25" t="s">
        <v>830</v>
      </c>
      <c r="K3828" s="25" t="s">
        <v>65</v>
      </c>
      <c r="L3828" s="25" t="s">
        <v>835</v>
      </c>
      <c r="M3828" s="25" t="s">
        <v>832</v>
      </c>
      <c r="N3828" s="26">
        <v>45628.94</v>
      </c>
      <c r="O3828" s="26">
        <v>46160.7</v>
      </c>
      <c r="P3828" s="27">
        <v>531.75999999999476</v>
      </c>
      <c r="Q3828" s="28">
        <v>1.1654007303259615E-2</v>
      </c>
      <c r="R3828" s="29">
        <v>7323.1</v>
      </c>
      <c r="S3828" s="29">
        <v>8368.83</v>
      </c>
      <c r="T3828" s="30">
        <v>1045.7299999999996</v>
      </c>
      <c r="U3828" s="31">
        <v>0.14279881470961744</v>
      </c>
      <c r="V3828" s="26">
        <v>4866.3500000000004</v>
      </c>
      <c r="W3828" s="26">
        <v>3625.46</v>
      </c>
      <c r="X3828" s="27">
        <v>-1240.8900000000003</v>
      </c>
      <c r="Y3828" s="28">
        <v>-0.25499398933492251</v>
      </c>
      <c r="Z3828" s="29">
        <v>1219.1199999999999</v>
      </c>
      <c r="AA3828" s="29">
        <v>1030</v>
      </c>
      <c r="AB3828" s="30">
        <v>-189.11999999999989</v>
      </c>
      <c r="AC3828" s="32">
        <v>-0.15512828925782524</v>
      </c>
      <c r="AD3828" s="26">
        <v>32220.37</v>
      </c>
      <c r="AE3828" s="26">
        <v>33136.410000000003</v>
      </c>
      <c r="AF3828" s="27">
        <v>916.04000000000451</v>
      </c>
      <c r="AG3828" s="33">
        <v>2.8430461847582897E-2</v>
      </c>
      <c r="AH3828" s="34">
        <v>81.64</v>
      </c>
      <c r="AI3828" s="34">
        <v>16</v>
      </c>
      <c r="AJ3828" s="34">
        <v>-65.64</v>
      </c>
      <c r="AK3828" s="32">
        <v>-0.80401763841254292</v>
      </c>
      <c r="AL3828" s="35">
        <v>43670.041655092595</v>
      </c>
      <c r="AM3828" s="16"/>
    </row>
    <row r="3829" spans="1:39" ht="33" hidden="1" x14ac:dyDescent="0.25">
      <c r="A3829" s="25" t="s">
        <v>813</v>
      </c>
      <c r="B3829" s="25" t="s">
        <v>1043</v>
      </c>
      <c r="C3829" s="39">
        <v>421139</v>
      </c>
      <c r="D3829" s="25" t="s">
        <v>3724</v>
      </c>
      <c r="E3829" s="25" t="s">
        <v>53</v>
      </c>
      <c r="F3829" s="25" t="s">
        <v>54</v>
      </c>
      <c r="G3829" s="25" t="s">
        <v>289</v>
      </c>
      <c r="H3829" s="25" t="s">
        <v>56</v>
      </c>
      <c r="I3829" s="25" t="s">
        <v>56</v>
      </c>
      <c r="J3829" s="25" t="s">
        <v>3573</v>
      </c>
      <c r="K3829" s="25" t="s">
        <v>65</v>
      </c>
      <c r="L3829" s="25" t="s">
        <v>1045</v>
      </c>
      <c r="M3829" s="25" t="s">
        <v>816</v>
      </c>
      <c r="N3829" s="26">
        <v>495015.27</v>
      </c>
      <c r="O3829" s="26">
        <v>598931.55000000005</v>
      </c>
      <c r="P3829" s="27">
        <v>103916.28000000003</v>
      </c>
      <c r="Q3829" s="28">
        <v>0.20992540290726794</v>
      </c>
      <c r="R3829" s="29">
        <v>256229.87</v>
      </c>
      <c r="S3829" s="29">
        <v>265247.65000000002</v>
      </c>
      <c r="T3829" s="30">
        <v>9017.7800000000279</v>
      </c>
      <c r="U3829" s="31">
        <v>3.519410129662099E-2</v>
      </c>
      <c r="V3829" s="26">
        <v>142147.42000000001</v>
      </c>
      <c r="W3829" s="26">
        <v>123086.34</v>
      </c>
      <c r="X3829" s="27">
        <v>-19061.080000000016</v>
      </c>
      <c r="Y3829" s="28">
        <v>-0.13409374577463323</v>
      </c>
      <c r="Z3829" s="29">
        <v>70240.53</v>
      </c>
      <c r="AA3829" s="29">
        <v>160134.26999999999</v>
      </c>
      <c r="AB3829" s="30">
        <v>89893.739999999991</v>
      </c>
      <c r="AC3829" s="32">
        <v>1.279798714502866</v>
      </c>
      <c r="AD3829" s="26">
        <v>26397.45</v>
      </c>
      <c r="AE3829" s="26">
        <v>50463.29</v>
      </c>
      <c r="AF3829" s="27">
        <v>24065.84</v>
      </c>
      <c r="AG3829" s="33">
        <v>0.91167290779980636</v>
      </c>
      <c r="AH3829" s="34">
        <v>2091.87</v>
      </c>
      <c r="AI3829" s="34">
        <v>3214</v>
      </c>
      <c r="AJ3829" s="34">
        <v>1122.1300000000001</v>
      </c>
      <c r="AK3829" s="32">
        <v>0.53642434759330182</v>
      </c>
      <c r="AL3829" s="35">
        <v>44187.041666666664</v>
      </c>
      <c r="AM3829" s="16"/>
    </row>
    <row r="3830" spans="1:39" ht="74.25" hidden="1" x14ac:dyDescent="0.25">
      <c r="A3830" s="25" t="s">
        <v>813</v>
      </c>
      <c r="B3830" s="25" t="s">
        <v>1040</v>
      </c>
      <c r="C3830" s="39">
        <v>421147</v>
      </c>
      <c r="D3830" s="25" t="s">
        <v>3727</v>
      </c>
      <c r="E3830" s="25" t="s">
        <v>53</v>
      </c>
      <c r="F3830" s="25" t="s">
        <v>54</v>
      </c>
      <c r="G3830" s="25" t="s">
        <v>75</v>
      </c>
      <c r="H3830" s="25" t="s">
        <v>74</v>
      </c>
      <c r="I3830" s="25" t="s">
        <v>56</v>
      </c>
      <c r="J3830" s="25" t="s">
        <v>830</v>
      </c>
      <c r="K3830" s="25" t="s">
        <v>65</v>
      </c>
      <c r="L3830" s="25" t="s">
        <v>3577</v>
      </c>
      <c r="M3830" s="25" t="s">
        <v>371</v>
      </c>
      <c r="N3830" s="26">
        <v>97344.68</v>
      </c>
      <c r="O3830" s="26">
        <v>69521</v>
      </c>
      <c r="P3830" s="27">
        <v>-27823.679999999993</v>
      </c>
      <c r="Q3830" s="28">
        <v>-0.28582640571626505</v>
      </c>
      <c r="R3830" s="29">
        <v>35642.19</v>
      </c>
      <c r="S3830" s="29">
        <v>22262</v>
      </c>
      <c r="T3830" s="30">
        <v>-13380.190000000002</v>
      </c>
      <c r="U3830" s="31">
        <v>-0.37540313880824949</v>
      </c>
      <c r="V3830" s="26">
        <v>46533.02</v>
      </c>
      <c r="W3830" s="26">
        <v>42987</v>
      </c>
      <c r="X3830" s="27">
        <v>-3546.0199999999968</v>
      </c>
      <c r="Y3830" s="28">
        <v>-7.6204381318899936E-2</v>
      </c>
      <c r="Z3830" s="29">
        <v>5608.77</v>
      </c>
      <c r="AA3830" s="29">
        <v>2670</v>
      </c>
      <c r="AB3830" s="30">
        <v>-2938.7700000000004</v>
      </c>
      <c r="AC3830" s="32">
        <v>-0.52395979867243625</v>
      </c>
      <c r="AD3830" s="26">
        <v>9560.7000000000007</v>
      </c>
      <c r="AE3830" s="26">
        <v>1602</v>
      </c>
      <c r="AF3830" s="27">
        <v>-7958.7000000000007</v>
      </c>
      <c r="AG3830" s="33">
        <v>-0.83243904735008944</v>
      </c>
      <c r="AH3830" s="34">
        <v>413.72</v>
      </c>
      <c r="AI3830" s="34">
        <v>261</v>
      </c>
      <c r="AJ3830" s="34">
        <v>-152.72000000000003</v>
      </c>
      <c r="AK3830" s="32">
        <v>-0.36913854781011318</v>
      </c>
      <c r="AL3830" s="35">
        <v>43612.999988425923</v>
      </c>
      <c r="AM3830" s="16"/>
    </row>
    <row r="3831" spans="1:39" ht="49.5" hidden="1" x14ac:dyDescent="0.25">
      <c r="A3831" s="25" t="s">
        <v>813</v>
      </c>
      <c r="B3831" s="25" t="s">
        <v>1040</v>
      </c>
      <c r="C3831" s="39">
        <v>421420</v>
      </c>
      <c r="D3831" s="25" t="s">
        <v>3783</v>
      </c>
      <c r="E3831" s="25" t="s">
        <v>53</v>
      </c>
      <c r="F3831" s="25" t="s">
        <v>54</v>
      </c>
      <c r="G3831" s="25" t="s">
        <v>289</v>
      </c>
      <c r="H3831" s="17"/>
      <c r="I3831" s="17"/>
      <c r="J3831" s="25" t="s">
        <v>830</v>
      </c>
      <c r="K3831" s="25" t="s">
        <v>65</v>
      </c>
      <c r="L3831" s="25" t="s">
        <v>3577</v>
      </c>
      <c r="M3831" s="25" t="s">
        <v>371</v>
      </c>
      <c r="N3831" s="26">
        <v>1118984.6200000001</v>
      </c>
      <c r="O3831" s="26">
        <v>95277.72</v>
      </c>
      <c r="P3831" s="27">
        <v>-1023706.9000000001</v>
      </c>
      <c r="Q3831" s="28">
        <v>-0.91485341416041988</v>
      </c>
      <c r="R3831" s="29">
        <v>1011105.63</v>
      </c>
      <c r="S3831" s="29">
        <v>28659.67</v>
      </c>
      <c r="T3831" s="30">
        <v>-982445.96</v>
      </c>
      <c r="U3831" s="31">
        <v>-0.97165511777439117</v>
      </c>
      <c r="V3831" s="26">
        <v>54251.29</v>
      </c>
      <c r="W3831" s="26">
        <v>48672.98</v>
      </c>
      <c r="X3831" s="27">
        <v>-5578.3099999999977</v>
      </c>
      <c r="Y3831" s="28">
        <v>-0.10282354576269058</v>
      </c>
      <c r="Z3831" s="29">
        <v>38783.660000000003</v>
      </c>
      <c r="AA3831" s="29">
        <v>4549</v>
      </c>
      <c r="AB3831" s="30">
        <v>-34234.660000000003</v>
      </c>
      <c r="AC3831" s="32">
        <v>-0.88270833644890656</v>
      </c>
      <c r="AD3831" s="26">
        <v>500</v>
      </c>
      <c r="AE3831" s="26">
        <v>13047.07</v>
      </c>
      <c r="AF3831" s="27">
        <v>12547.07</v>
      </c>
      <c r="AG3831" s="33">
        <v>25.094139999999999</v>
      </c>
      <c r="AH3831" s="34">
        <v>449.31</v>
      </c>
      <c r="AI3831" s="34">
        <v>318</v>
      </c>
      <c r="AJ3831" s="34">
        <v>-131.31</v>
      </c>
      <c r="AK3831" s="32">
        <v>-0.29224811377445414</v>
      </c>
      <c r="AL3831" s="35">
        <v>43697.041655092595</v>
      </c>
      <c r="AM3831" s="16"/>
    </row>
    <row r="3832" spans="1:39" ht="33" hidden="1" x14ac:dyDescent="0.25">
      <c r="A3832" s="25" t="s">
        <v>813</v>
      </c>
      <c r="B3832" s="25" t="s">
        <v>1040</v>
      </c>
      <c r="C3832" s="39">
        <v>421964</v>
      </c>
      <c r="D3832" s="25" t="s">
        <v>3723</v>
      </c>
      <c r="E3832" s="25" t="s">
        <v>53</v>
      </c>
      <c r="F3832" s="25" t="s">
        <v>54</v>
      </c>
      <c r="G3832" s="25" t="s">
        <v>289</v>
      </c>
      <c r="H3832" s="17"/>
      <c r="I3832" s="17"/>
      <c r="J3832" s="25" t="s">
        <v>884</v>
      </c>
      <c r="K3832" s="25" t="s">
        <v>65</v>
      </c>
      <c r="L3832" s="25" t="s">
        <v>1419</v>
      </c>
      <c r="M3832" s="25" t="s">
        <v>371</v>
      </c>
      <c r="N3832" s="26">
        <v>104463.73</v>
      </c>
      <c r="O3832" s="26">
        <v>78027.240000000005</v>
      </c>
      <c r="P3832" s="27">
        <v>-26436.489999999991</v>
      </c>
      <c r="Q3832" s="28">
        <v>-0.25306860093929245</v>
      </c>
      <c r="R3832" s="29">
        <v>45181.54</v>
      </c>
      <c r="S3832" s="29">
        <v>24679.67</v>
      </c>
      <c r="T3832" s="30">
        <v>-20501.870000000003</v>
      </c>
      <c r="U3832" s="31">
        <v>-0.45376651614796665</v>
      </c>
      <c r="V3832" s="26">
        <v>42897.38</v>
      </c>
      <c r="W3832" s="26">
        <v>40660.69</v>
      </c>
      <c r="X3832" s="27">
        <v>-2236.6899999999951</v>
      </c>
      <c r="Y3832" s="28">
        <v>-5.2140480374325782E-2</v>
      </c>
      <c r="Z3832" s="29">
        <v>7504.51</v>
      </c>
      <c r="AA3832" s="29">
        <v>2903.5</v>
      </c>
      <c r="AB3832" s="30">
        <v>-4601.01</v>
      </c>
      <c r="AC3832" s="32">
        <v>-0.61309932294047176</v>
      </c>
      <c r="AD3832" s="26">
        <v>8880.2999999999993</v>
      </c>
      <c r="AE3832" s="26">
        <v>9783.3799999999992</v>
      </c>
      <c r="AF3832" s="27">
        <v>903.07999999999993</v>
      </c>
      <c r="AG3832" s="33">
        <v>0.10169476256432779</v>
      </c>
      <c r="AH3832" s="34">
        <v>467.37</v>
      </c>
      <c r="AI3832" s="34">
        <v>224.5</v>
      </c>
      <c r="AJ3832" s="34">
        <v>-242.87</v>
      </c>
      <c r="AK3832" s="32">
        <v>-0.519652523696429</v>
      </c>
      <c r="AL3832" s="35">
        <v>43762.041655092595</v>
      </c>
      <c r="AM3832" s="16"/>
    </row>
    <row r="3833" spans="1:39" ht="66" hidden="1" x14ac:dyDescent="0.25">
      <c r="A3833" s="25" t="s">
        <v>813</v>
      </c>
      <c r="B3833" s="25" t="s">
        <v>1040</v>
      </c>
      <c r="C3833" s="39">
        <v>421999</v>
      </c>
      <c r="D3833" s="25" t="s">
        <v>3712</v>
      </c>
      <c r="E3833" s="25" t="s">
        <v>53</v>
      </c>
      <c r="F3833" s="25" t="s">
        <v>54</v>
      </c>
      <c r="G3833" s="25" t="s">
        <v>56</v>
      </c>
      <c r="H3833" s="25" t="s">
        <v>56</v>
      </c>
      <c r="I3833" s="25" t="s">
        <v>56</v>
      </c>
      <c r="J3833" s="17"/>
      <c r="K3833" s="25" t="s">
        <v>65</v>
      </c>
      <c r="L3833" s="25" t="s">
        <v>2787</v>
      </c>
      <c r="M3833" s="25" t="s">
        <v>419</v>
      </c>
      <c r="N3833" s="26">
        <v>0</v>
      </c>
      <c r="O3833" s="26">
        <v>18230.939999999999</v>
      </c>
      <c r="P3833" s="27">
        <v>18230.939999999999</v>
      </c>
      <c r="Q3833" s="18"/>
      <c r="R3833" s="29">
        <v>0</v>
      </c>
      <c r="S3833" s="29">
        <v>10837.21</v>
      </c>
      <c r="T3833" s="30">
        <v>10837.21</v>
      </c>
      <c r="U3833" s="19"/>
      <c r="V3833" s="26">
        <v>0</v>
      </c>
      <c r="W3833" s="26">
        <v>1585.73</v>
      </c>
      <c r="X3833" s="27">
        <v>1585.73</v>
      </c>
      <c r="Y3833" s="18"/>
      <c r="Z3833" s="29">
        <v>0</v>
      </c>
      <c r="AA3833" s="29">
        <v>3598</v>
      </c>
      <c r="AB3833" s="30">
        <v>3598</v>
      </c>
      <c r="AC3833" s="19"/>
      <c r="AD3833" s="26">
        <v>0</v>
      </c>
      <c r="AE3833" s="26">
        <v>2210</v>
      </c>
      <c r="AF3833" s="27">
        <v>2210</v>
      </c>
      <c r="AG3833" s="18"/>
      <c r="AH3833" s="34">
        <v>0</v>
      </c>
      <c r="AI3833" s="34">
        <v>128</v>
      </c>
      <c r="AJ3833" s="34">
        <v>128</v>
      </c>
      <c r="AK3833" s="19"/>
      <c r="AL3833" s="35">
        <v>43497.041655092595</v>
      </c>
      <c r="AM3833" s="16"/>
    </row>
    <row r="3834" spans="1:39" ht="41.25" hidden="1" x14ac:dyDescent="0.25">
      <c r="A3834" s="25" t="s">
        <v>813</v>
      </c>
      <c r="B3834" s="25" t="s">
        <v>1043</v>
      </c>
      <c r="C3834" s="39">
        <v>422351</v>
      </c>
      <c r="D3834" s="25" t="s">
        <v>3710</v>
      </c>
      <c r="E3834" s="25" t="s">
        <v>53</v>
      </c>
      <c r="F3834" s="25" t="s">
        <v>54</v>
      </c>
      <c r="G3834" s="25" t="s">
        <v>289</v>
      </c>
      <c r="H3834" s="25" t="s">
        <v>56</v>
      </c>
      <c r="I3834" s="25" t="s">
        <v>56</v>
      </c>
      <c r="J3834" s="25" t="s">
        <v>830</v>
      </c>
      <c r="K3834" s="25" t="s">
        <v>65</v>
      </c>
      <c r="L3834" s="25" t="s">
        <v>1045</v>
      </c>
      <c r="M3834" s="25" t="s">
        <v>832</v>
      </c>
      <c r="N3834" s="26">
        <v>194500.33</v>
      </c>
      <c r="O3834" s="26">
        <v>170353.87</v>
      </c>
      <c r="P3834" s="27">
        <v>-24146.459999999992</v>
      </c>
      <c r="Q3834" s="28">
        <v>-0.12414611327394659</v>
      </c>
      <c r="R3834" s="29">
        <v>55391.89</v>
      </c>
      <c r="S3834" s="29">
        <v>33239.879999999997</v>
      </c>
      <c r="T3834" s="30">
        <v>-22152.010000000002</v>
      </c>
      <c r="U3834" s="31">
        <v>-0.39991431958721757</v>
      </c>
      <c r="V3834" s="26">
        <v>82950.19</v>
      </c>
      <c r="W3834" s="26">
        <v>80286.25</v>
      </c>
      <c r="X3834" s="27">
        <v>-2663.9400000000023</v>
      </c>
      <c r="Y3834" s="28">
        <v>-3.211493548116047E-2</v>
      </c>
      <c r="Z3834" s="29">
        <v>9020.73</v>
      </c>
      <c r="AA3834" s="29">
        <v>4399.5</v>
      </c>
      <c r="AB3834" s="30">
        <v>-4621.2299999999996</v>
      </c>
      <c r="AC3834" s="32">
        <v>-0.51229002530837298</v>
      </c>
      <c r="AD3834" s="26">
        <v>42120</v>
      </c>
      <c r="AE3834" s="26">
        <v>52428.24</v>
      </c>
      <c r="AF3834" s="27">
        <v>10308.239999999998</v>
      </c>
      <c r="AG3834" s="33">
        <v>0.24473504273504268</v>
      </c>
      <c r="AH3834" s="34">
        <v>424.87</v>
      </c>
      <c r="AI3834" s="34">
        <v>296.5</v>
      </c>
      <c r="AJ3834" s="34">
        <v>-128.37</v>
      </c>
      <c r="AK3834" s="32">
        <v>-0.30213947795796364</v>
      </c>
      <c r="AL3834" s="35">
        <v>44155.041666666664</v>
      </c>
      <c r="AM3834" s="16"/>
    </row>
    <row r="3835" spans="1:39" ht="33" hidden="1" x14ac:dyDescent="0.25">
      <c r="A3835" s="25" t="s">
        <v>813</v>
      </c>
      <c r="B3835" s="25" t="s">
        <v>1040</v>
      </c>
      <c r="C3835" s="39">
        <v>422756</v>
      </c>
      <c r="D3835" s="25" t="s">
        <v>3792</v>
      </c>
      <c r="E3835" s="25" t="s">
        <v>53</v>
      </c>
      <c r="F3835" s="25" t="s">
        <v>54</v>
      </c>
      <c r="G3835" s="25" t="s">
        <v>289</v>
      </c>
      <c r="H3835" s="25" t="s">
        <v>56</v>
      </c>
      <c r="I3835" s="25" t="s">
        <v>56</v>
      </c>
      <c r="J3835" s="25" t="s">
        <v>185</v>
      </c>
      <c r="K3835" s="25" t="s">
        <v>65</v>
      </c>
      <c r="L3835" s="25" t="s">
        <v>897</v>
      </c>
      <c r="M3835" s="25" t="s">
        <v>854</v>
      </c>
      <c r="N3835" s="26">
        <v>31718.33</v>
      </c>
      <c r="O3835" s="26">
        <v>27424.03</v>
      </c>
      <c r="P3835" s="27">
        <v>-4294.3000000000029</v>
      </c>
      <c r="Q3835" s="28">
        <v>-0.1353885907612413</v>
      </c>
      <c r="R3835" s="29">
        <v>7273.83</v>
      </c>
      <c r="S3835" s="29">
        <v>6867.49</v>
      </c>
      <c r="T3835" s="30">
        <v>-406.34000000000015</v>
      </c>
      <c r="U3835" s="31">
        <v>-5.5863279730210928E-2</v>
      </c>
      <c r="V3835" s="26">
        <v>2489.36</v>
      </c>
      <c r="W3835" s="26">
        <v>1063.0999999999999</v>
      </c>
      <c r="X3835" s="27">
        <v>-1426.2600000000002</v>
      </c>
      <c r="Y3835" s="28">
        <v>-0.57294244303756792</v>
      </c>
      <c r="Z3835" s="29">
        <v>1223.46</v>
      </c>
      <c r="AA3835" s="29">
        <v>1204</v>
      </c>
      <c r="AB3835" s="30">
        <v>-19.460000000000036</v>
      </c>
      <c r="AC3835" s="32">
        <v>-1.5905710035473194E-2</v>
      </c>
      <c r="AD3835" s="26">
        <v>20731.68</v>
      </c>
      <c r="AE3835" s="26">
        <v>812.88</v>
      </c>
      <c r="AF3835" s="27">
        <v>-19918.8</v>
      </c>
      <c r="AG3835" s="33">
        <v>-0.96079044245328882</v>
      </c>
      <c r="AH3835" s="34">
        <v>71.62</v>
      </c>
      <c r="AI3835" s="34">
        <v>72.5</v>
      </c>
      <c r="AJ3835" s="34">
        <v>0.87999999999999545</v>
      </c>
      <c r="AK3835" s="32">
        <v>1.2287070650656177E-2</v>
      </c>
      <c r="AL3835" s="35">
        <v>43789.041655092595</v>
      </c>
      <c r="AM3835" s="16"/>
    </row>
    <row r="3836" spans="1:39" ht="33" hidden="1" x14ac:dyDescent="0.25">
      <c r="A3836" s="25" t="s">
        <v>813</v>
      </c>
      <c r="B3836" s="25" t="s">
        <v>1043</v>
      </c>
      <c r="C3836" s="39">
        <v>422810</v>
      </c>
      <c r="D3836" s="25" t="s">
        <v>3746</v>
      </c>
      <c r="E3836" s="25" t="s">
        <v>53</v>
      </c>
      <c r="F3836" s="25" t="s">
        <v>54</v>
      </c>
      <c r="G3836" s="25" t="s">
        <v>289</v>
      </c>
      <c r="H3836" s="25" t="s">
        <v>56</v>
      </c>
      <c r="I3836" s="25" t="s">
        <v>56</v>
      </c>
      <c r="J3836" s="25" t="s">
        <v>357</v>
      </c>
      <c r="K3836" s="25" t="s">
        <v>65</v>
      </c>
      <c r="L3836" s="25" t="s">
        <v>1045</v>
      </c>
      <c r="M3836" s="25" t="s">
        <v>263</v>
      </c>
      <c r="N3836" s="26">
        <v>632819.19999999995</v>
      </c>
      <c r="O3836" s="26">
        <v>420441.63</v>
      </c>
      <c r="P3836" s="27">
        <v>-212377.56999999995</v>
      </c>
      <c r="Q3836" s="28">
        <v>-0.33560544623171984</v>
      </c>
      <c r="R3836" s="29">
        <v>12999.41</v>
      </c>
      <c r="S3836" s="29">
        <v>56704.1</v>
      </c>
      <c r="T3836" s="30">
        <v>43704.69</v>
      </c>
      <c r="U3836" s="31">
        <v>3.3620518161978121</v>
      </c>
      <c r="V3836" s="26">
        <v>95432.99</v>
      </c>
      <c r="W3836" s="26">
        <v>90384.35</v>
      </c>
      <c r="X3836" s="27">
        <v>-5048.6399999999994</v>
      </c>
      <c r="Y3836" s="28">
        <v>-5.2902460668999257E-2</v>
      </c>
      <c r="Z3836" s="29">
        <v>68.400000000000006</v>
      </c>
      <c r="AA3836" s="29">
        <v>0</v>
      </c>
      <c r="AB3836" s="30">
        <v>-68.400000000000006</v>
      </c>
      <c r="AC3836" s="32">
        <v>-1</v>
      </c>
      <c r="AD3836" s="26">
        <v>524318.4</v>
      </c>
      <c r="AE3836" s="26">
        <v>273353.18</v>
      </c>
      <c r="AF3836" s="27">
        <v>-250965.22000000003</v>
      </c>
      <c r="AG3836" s="33">
        <v>-0.47865041547273568</v>
      </c>
      <c r="AH3836" s="34">
        <v>55.449999999999989</v>
      </c>
      <c r="AI3836" s="34">
        <v>39.5</v>
      </c>
      <c r="AJ3836" s="34">
        <v>-15.949999999999989</v>
      </c>
      <c r="AK3836" s="32">
        <v>-0.28764652840396737</v>
      </c>
      <c r="AL3836" s="35">
        <v>43833.041655092595</v>
      </c>
      <c r="AM3836" s="16"/>
    </row>
    <row r="3837" spans="1:39" ht="57.75" hidden="1" x14ac:dyDescent="0.25">
      <c r="A3837" s="25" t="s">
        <v>813</v>
      </c>
      <c r="B3837" s="25" t="s">
        <v>1040</v>
      </c>
      <c r="C3837" s="39">
        <v>422836</v>
      </c>
      <c r="D3837" s="25" t="s">
        <v>3722</v>
      </c>
      <c r="E3837" s="25" t="s">
        <v>53</v>
      </c>
      <c r="F3837" s="25" t="s">
        <v>54</v>
      </c>
      <c r="G3837" s="25" t="s">
        <v>75</v>
      </c>
      <c r="H3837" s="25" t="s">
        <v>74</v>
      </c>
      <c r="I3837" s="25" t="s">
        <v>83</v>
      </c>
      <c r="J3837" s="25" t="s">
        <v>64</v>
      </c>
      <c r="K3837" s="25" t="s">
        <v>65</v>
      </c>
      <c r="L3837" s="25" t="s">
        <v>2787</v>
      </c>
      <c r="M3837" s="25" t="s">
        <v>861</v>
      </c>
      <c r="N3837" s="26">
        <v>57156.14</v>
      </c>
      <c r="O3837" s="26">
        <v>26754.32</v>
      </c>
      <c r="P3837" s="27">
        <v>-30401.82</v>
      </c>
      <c r="Q3837" s="28">
        <v>-0.53190820793706506</v>
      </c>
      <c r="R3837" s="29">
        <v>35372.33</v>
      </c>
      <c r="S3837" s="29">
        <v>13144</v>
      </c>
      <c r="T3837" s="30">
        <v>-22228.33</v>
      </c>
      <c r="U3837" s="31">
        <v>-0.62841011604268082</v>
      </c>
      <c r="V3837" s="26">
        <v>5669.52</v>
      </c>
      <c r="W3837" s="26">
        <v>7536.42</v>
      </c>
      <c r="X3837" s="27">
        <v>1866.8999999999996</v>
      </c>
      <c r="Y3837" s="28">
        <v>0.32928713541887134</v>
      </c>
      <c r="Z3837" s="29">
        <v>5016.07</v>
      </c>
      <c r="AA3837" s="29">
        <v>2622</v>
      </c>
      <c r="AB3837" s="30">
        <v>-2394.0699999999997</v>
      </c>
      <c r="AC3837" s="32">
        <v>-0.47728002200926223</v>
      </c>
      <c r="AD3837" s="26">
        <v>11098.22</v>
      </c>
      <c r="AE3837" s="26">
        <v>3451.9</v>
      </c>
      <c r="AF3837" s="27">
        <v>-7646.32</v>
      </c>
      <c r="AG3837" s="33">
        <v>-0.68896814083699909</v>
      </c>
      <c r="AH3837" s="34">
        <v>297.47000000000003</v>
      </c>
      <c r="AI3837" s="34">
        <v>163.5</v>
      </c>
      <c r="AJ3837" s="34">
        <v>-133.97000000000003</v>
      </c>
      <c r="AK3837" s="32">
        <v>-0.45036474266312576</v>
      </c>
      <c r="AL3837" s="35">
        <v>43512.041655092595</v>
      </c>
      <c r="AM3837" s="16"/>
    </row>
    <row r="3838" spans="1:39" ht="33" hidden="1" x14ac:dyDescent="0.25">
      <c r="A3838" s="25" t="s">
        <v>813</v>
      </c>
      <c r="B3838" s="25" t="s">
        <v>1040</v>
      </c>
      <c r="C3838" s="39">
        <v>423118</v>
      </c>
      <c r="D3838" s="25" t="s">
        <v>3711</v>
      </c>
      <c r="E3838" s="25" t="s">
        <v>53</v>
      </c>
      <c r="F3838" s="25" t="s">
        <v>54</v>
      </c>
      <c r="G3838" s="25" t="s">
        <v>289</v>
      </c>
      <c r="H3838" s="25" t="s">
        <v>56</v>
      </c>
      <c r="I3838" s="25" t="s">
        <v>56</v>
      </c>
      <c r="J3838" s="25" t="s">
        <v>357</v>
      </c>
      <c r="K3838" s="25" t="s">
        <v>65</v>
      </c>
      <c r="L3838" s="25" t="s">
        <v>2787</v>
      </c>
      <c r="M3838" s="25" t="s">
        <v>263</v>
      </c>
      <c r="N3838" s="26">
        <v>3020.14</v>
      </c>
      <c r="O3838" s="26">
        <v>3840.48</v>
      </c>
      <c r="P3838" s="27">
        <v>820.34000000000015</v>
      </c>
      <c r="Q3838" s="28">
        <v>0.27162316978683115</v>
      </c>
      <c r="R3838" s="29">
        <v>2855.93</v>
      </c>
      <c r="S3838" s="29">
        <v>1506.24</v>
      </c>
      <c r="T3838" s="30">
        <v>-1349.6899999999998</v>
      </c>
      <c r="U3838" s="31">
        <v>-0.4725921153529673</v>
      </c>
      <c r="V3838" s="26">
        <v>58.48</v>
      </c>
      <c r="W3838" s="26">
        <v>0</v>
      </c>
      <c r="X3838" s="27">
        <v>-58.48</v>
      </c>
      <c r="Y3838" s="28">
        <v>-1</v>
      </c>
      <c r="Z3838" s="29">
        <v>105.73</v>
      </c>
      <c r="AA3838" s="29">
        <v>414</v>
      </c>
      <c r="AB3838" s="30">
        <v>308.27</v>
      </c>
      <c r="AC3838" s="32">
        <v>2.9156341624893596</v>
      </c>
      <c r="AD3838" s="26">
        <v>0</v>
      </c>
      <c r="AE3838" s="26">
        <v>0</v>
      </c>
      <c r="AF3838" s="27">
        <v>0</v>
      </c>
      <c r="AG3838" s="18"/>
      <c r="AH3838" s="34">
        <v>24.68</v>
      </c>
      <c r="AI3838" s="34">
        <v>25</v>
      </c>
      <c r="AJ3838" s="34">
        <v>0.32000000000000028</v>
      </c>
      <c r="AK3838" s="32">
        <v>1.2965964343598067E-2</v>
      </c>
      <c r="AL3838" s="35">
        <v>43509.041655092595</v>
      </c>
      <c r="AM3838" s="16"/>
    </row>
    <row r="3839" spans="1:39" ht="49.5" hidden="1" x14ac:dyDescent="0.25">
      <c r="A3839" s="25" t="s">
        <v>813</v>
      </c>
      <c r="B3839" s="25" t="s">
        <v>1040</v>
      </c>
      <c r="C3839" s="39">
        <v>423724</v>
      </c>
      <c r="D3839" s="25" t="s">
        <v>3839</v>
      </c>
      <c r="E3839" s="25" t="s">
        <v>53</v>
      </c>
      <c r="F3839" s="25" t="s">
        <v>54</v>
      </c>
      <c r="G3839" s="25" t="s">
        <v>289</v>
      </c>
      <c r="H3839" s="25" t="s">
        <v>56</v>
      </c>
      <c r="I3839" s="25" t="s">
        <v>56</v>
      </c>
      <c r="J3839" s="25" t="s">
        <v>842</v>
      </c>
      <c r="K3839" s="25" t="s">
        <v>65</v>
      </c>
      <c r="L3839" s="25" t="s">
        <v>853</v>
      </c>
      <c r="M3839" s="25" t="s">
        <v>371</v>
      </c>
      <c r="N3839" s="26">
        <v>146163.38</v>
      </c>
      <c r="O3839" s="26">
        <v>130726.26</v>
      </c>
      <c r="P3839" s="27">
        <v>-15437.12000000001</v>
      </c>
      <c r="Q3839" s="28">
        <v>-0.10561551053348663</v>
      </c>
      <c r="R3839" s="29">
        <v>73513.77</v>
      </c>
      <c r="S3839" s="29">
        <v>42816.65</v>
      </c>
      <c r="T3839" s="30">
        <v>-30697.120000000003</v>
      </c>
      <c r="U3839" s="31">
        <v>-0.41756966075879393</v>
      </c>
      <c r="V3839" s="26">
        <v>8585.6299999999992</v>
      </c>
      <c r="W3839" s="26">
        <v>50719.1</v>
      </c>
      <c r="X3839" s="27">
        <v>42133.47</v>
      </c>
      <c r="Y3839" s="28">
        <v>4.9074406886856297</v>
      </c>
      <c r="Z3839" s="29">
        <v>8998.91</v>
      </c>
      <c r="AA3839" s="29">
        <v>5499</v>
      </c>
      <c r="AB3839" s="30">
        <v>-3499.91</v>
      </c>
      <c r="AC3839" s="32">
        <v>-0.38892599214793788</v>
      </c>
      <c r="AD3839" s="26">
        <v>55065.07</v>
      </c>
      <c r="AE3839" s="26">
        <v>31691.51</v>
      </c>
      <c r="AF3839" s="27">
        <v>-23373.56</v>
      </c>
      <c r="AG3839" s="33">
        <v>-0.42447162965560564</v>
      </c>
      <c r="AH3839" s="34">
        <v>832.55</v>
      </c>
      <c r="AI3839" s="34">
        <v>505</v>
      </c>
      <c r="AJ3839" s="34">
        <v>-327.54999999999995</v>
      </c>
      <c r="AK3839" s="32">
        <v>-0.39342982403459248</v>
      </c>
      <c r="AL3839" s="35">
        <v>43705.041655092595</v>
      </c>
      <c r="AM3839" s="16"/>
    </row>
    <row r="3840" spans="1:39" ht="41.25" hidden="1" x14ac:dyDescent="0.25">
      <c r="A3840" s="25" t="s">
        <v>813</v>
      </c>
      <c r="B3840" s="25" t="s">
        <v>1043</v>
      </c>
      <c r="C3840" s="39">
        <v>423986</v>
      </c>
      <c r="D3840" s="25" t="s">
        <v>3751</v>
      </c>
      <c r="E3840" s="25" t="s">
        <v>53</v>
      </c>
      <c r="F3840" s="25" t="s">
        <v>54</v>
      </c>
      <c r="G3840" s="25" t="s">
        <v>289</v>
      </c>
      <c r="H3840" s="25" t="s">
        <v>56</v>
      </c>
      <c r="I3840" s="25" t="s">
        <v>56</v>
      </c>
      <c r="J3840" s="25" t="s">
        <v>830</v>
      </c>
      <c r="K3840" s="25" t="s">
        <v>65</v>
      </c>
      <c r="L3840" s="25" t="s">
        <v>1045</v>
      </c>
      <c r="M3840" s="25" t="s">
        <v>832</v>
      </c>
      <c r="N3840" s="26">
        <v>73528.240000000005</v>
      </c>
      <c r="O3840" s="26">
        <v>90898.31</v>
      </c>
      <c r="P3840" s="27">
        <v>17370.069999999992</v>
      </c>
      <c r="Q3840" s="28">
        <v>0.23623671666831669</v>
      </c>
      <c r="R3840" s="29">
        <v>20634.28</v>
      </c>
      <c r="S3840" s="29">
        <v>25645.53</v>
      </c>
      <c r="T3840" s="30">
        <v>5011.25</v>
      </c>
      <c r="U3840" s="31">
        <v>0.24286042449748671</v>
      </c>
      <c r="V3840" s="26">
        <v>32423.9</v>
      </c>
      <c r="W3840" s="26">
        <v>38132.31</v>
      </c>
      <c r="X3840" s="27">
        <v>5708.4099999999962</v>
      </c>
      <c r="Y3840" s="28">
        <v>0.17605562563417712</v>
      </c>
      <c r="Z3840" s="29">
        <v>4338.0600000000004</v>
      </c>
      <c r="AA3840" s="29">
        <v>4070.73</v>
      </c>
      <c r="AB3840" s="30">
        <v>-267.33000000000038</v>
      </c>
      <c r="AC3840" s="32">
        <v>-6.1624320548816836E-2</v>
      </c>
      <c r="AD3840" s="26">
        <v>16132</v>
      </c>
      <c r="AE3840" s="26">
        <v>23049.74</v>
      </c>
      <c r="AF3840" s="27">
        <v>6917.7400000000016</v>
      </c>
      <c r="AG3840" s="33">
        <v>0.42882097694024307</v>
      </c>
      <c r="AH3840" s="34">
        <v>401.12</v>
      </c>
      <c r="AI3840" s="34">
        <v>227</v>
      </c>
      <c r="AJ3840" s="34">
        <v>-174.12</v>
      </c>
      <c r="AK3840" s="32">
        <v>-0.43408456322297567</v>
      </c>
      <c r="AL3840" s="35">
        <v>44182.041666666664</v>
      </c>
      <c r="AM3840" s="16"/>
    </row>
    <row r="3841" spans="1:39" ht="41.25" hidden="1" x14ac:dyDescent="0.25">
      <c r="A3841" s="25" t="s">
        <v>813</v>
      </c>
      <c r="B3841" s="25" t="s">
        <v>1043</v>
      </c>
      <c r="C3841" s="39">
        <v>424031</v>
      </c>
      <c r="D3841" s="25" t="s">
        <v>3748</v>
      </c>
      <c r="E3841" s="25" t="s">
        <v>53</v>
      </c>
      <c r="F3841" s="25" t="s">
        <v>54</v>
      </c>
      <c r="G3841" s="25" t="s">
        <v>990</v>
      </c>
      <c r="H3841" s="25" t="s">
        <v>56</v>
      </c>
      <c r="I3841" s="25" t="s">
        <v>56</v>
      </c>
      <c r="J3841" s="25" t="s">
        <v>3587</v>
      </c>
      <c r="K3841" s="25" t="s">
        <v>65</v>
      </c>
      <c r="L3841" s="25" t="s">
        <v>1045</v>
      </c>
      <c r="M3841" s="25" t="s">
        <v>419</v>
      </c>
      <c r="N3841" s="26">
        <v>0</v>
      </c>
      <c r="O3841" s="26">
        <v>428786</v>
      </c>
      <c r="P3841" s="27">
        <v>428786</v>
      </c>
      <c r="Q3841" s="18"/>
      <c r="R3841" s="29">
        <v>0</v>
      </c>
      <c r="S3841" s="29">
        <v>184649</v>
      </c>
      <c r="T3841" s="30">
        <v>184649</v>
      </c>
      <c r="U3841" s="19"/>
      <c r="V3841" s="26">
        <v>0</v>
      </c>
      <c r="W3841" s="26">
        <v>78733</v>
      </c>
      <c r="X3841" s="27">
        <v>78733</v>
      </c>
      <c r="Y3841" s="18"/>
      <c r="Z3841" s="29">
        <v>0</v>
      </c>
      <c r="AA3841" s="29">
        <v>27775</v>
      </c>
      <c r="AB3841" s="30">
        <v>27775</v>
      </c>
      <c r="AC3841" s="19"/>
      <c r="AD3841" s="26">
        <v>0</v>
      </c>
      <c r="AE3841" s="26">
        <v>137108</v>
      </c>
      <c r="AF3841" s="27">
        <v>137108</v>
      </c>
      <c r="AG3841" s="18"/>
      <c r="AH3841" s="34">
        <v>0</v>
      </c>
      <c r="AI3841" s="34">
        <v>1993.5</v>
      </c>
      <c r="AJ3841" s="34">
        <v>1993.5</v>
      </c>
      <c r="AK3841" s="19"/>
      <c r="AL3841" s="35">
        <v>44044.041666666664</v>
      </c>
      <c r="AM3841" s="16"/>
    </row>
    <row r="3842" spans="1:39" ht="41.25" hidden="1" x14ac:dyDescent="0.25">
      <c r="A3842" s="25" t="s">
        <v>813</v>
      </c>
      <c r="B3842" s="25" t="s">
        <v>1043</v>
      </c>
      <c r="C3842" s="39">
        <v>424111</v>
      </c>
      <c r="D3842" s="25" t="s">
        <v>3739</v>
      </c>
      <c r="E3842" s="25" t="s">
        <v>53</v>
      </c>
      <c r="F3842" s="25" t="s">
        <v>54</v>
      </c>
      <c r="G3842" s="25" t="s">
        <v>289</v>
      </c>
      <c r="H3842" s="25" t="s">
        <v>56</v>
      </c>
      <c r="I3842" s="25" t="s">
        <v>56</v>
      </c>
      <c r="J3842" s="25" t="s">
        <v>884</v>
      </c>
      <c r="K3842" s="25" t="s">
        <v>65</v>
      </c>
      <c r="L3842" s="25" t="s">
        <v>1045</v>
      </c>
      <c r="M3842" s="25" t="s">
        <v>832</v>
      </c>
      <c r="N3842" s="26">
        <v>116106.68</v>
      </c>
      <c r="O3842" s="26">
        <v>78960.570000000007</v>
      </c>
      <c r="P3842" s="27">
        <v>-37146.109999999986</v>
      </c>
      <c r="Q3842" s="28">
        <v>-0.31993086013655708</v>
      </c>
      <c r="R3842" s="29">
        <v>60499.72</v>
      </c>
      <c r="S3842" s="29">
        <v>21638.95</v>
      </c>
      <c r="T3842" s="30">
        <v>-38860.770000000004</v>
      </c>
      <c r="U3842" s="31">
        <v>-0.64232974962528755</v>
      </c>
      <c r="V3842" s="26">
        <v>41353.4</v>
      </c>
      <c r="W3842" s="26">
        <v>39666.949999999997</v>
      </c>
      <c r="X3842" s="27">
        <v>-1686.4500000000044</v>
      </c>
      <c r="Y3842" s="28">
        <v>-4.0781410960162995E-2</v>
      </c>
      <c r="Z3842" s="29">
        <v>5073.5600000000004</v>
      </c>
      <c r="AA3842" s="29">
        <v>3780.89</v>
      </c>
      <c r="AB3842" s="30">
        <v>-1292.6700000000005</v>
      </c>
      <c r="AC3842" s="32">
        <v>-0.25478559433612696</v>
      </c>
      <c r="AD3842" s="26">
        <v>9180</v>
      </c>
      <c r="AE3842" s="26">
        <v>13873.78</v>
      </c>
      <c r="AF3842" s="27">
        <v>4693.7800000000007</v>
      </c>
      <c r="AG3842" s="33">
        <v>0.5113050108932462</v>
      </c>
      <c r="AH3842" s="34">
        <v>390.8</v>
      </c>
      <c r="AI3842" s="34">
        <v>194</v>
      </c>
      <c r="AJ3842" s="34">
        <v>-196.8</v>
      </c>
      <c r="AK3842" s="32">
        <v>-0.50358239508700109</v>
      </c>
      <c r="AL3842" s="35">
        <v>44112.041666666664</v>
      </c>
      <c r="AM3842" s="16"/>
    </row>
    <row r="3843" spans="1:39" ht="49.5" hidden="1" x14ac:dyDescent="0.25">
      <c r="A3843" s="25" t="s">
        <v>813</v>
      </c>
      <c r="B3843" s="25" t="s">
        <v>1040</v>
      </c>
      <c r="C3843" s="39">
        <v>424129</v>
      </c>
      <c r="D3843" s="25" t="s">
        <v>3790</v>
      </c>
      <c r="E3843" s="25" t="s">
        <v>53</v>
      </c>
      <c r="F3843" s="25" t="s">
        <v>54</v>
      </c>
      <c r="G3843" s="25" t="s">
        <v>74</v>
      </c>
      <c r="H3843" s="25" t="s">
        <v>75</v>
      </c>
      <c r="I3843" s="25" t="s">
        <v>56</v>
      </c>
      <c r="J3843" s="25" t="s">
        <v>357</v>
      </c>
      <c r="K3843" s="25" t="s">
        <v>65</v>
      </c>
      <c r="L3843" s="25" t="s">
        <v>2787</v>
      </c>
      <c r="M3843" s="25" t="s">
        <v>263</v>
      </c>
      <c r="N3843" s="26">
        <v>41288.44</v>
      </c>
      <c r="O3843" s="26">
        <v>33454.9</v>
      </c>
      <c r="P3843" s="27">
        <v>-7833.5400000000009</v>
      </c>
      <c r="Q3843" s="28">
        <v>-0.1897271972493996</v>
      </c>
      <c r="R3843" s="29">
        <v>4096.7</v>
      </c>
      <c r="S3843" s="29">
        <v>294.89</v>
      </c>
      <c r="T3843" s="30">
        <v>-3801.81</v>
      </c>
      <c r="U3843" s="31">
        <v>-0.92801767276100278</v>
      </c>
      <c r="V3843" s="26">
        <v>5001.34</v>
      </c>
      <c r="W3843" s="26">
        <v>5242.3100000000004</v>
      </c>
      <c r="X3843" s="27">
        <v>240.97000000000025</v>
      </c>
      <c r="Y3843" s="28">
        <v>4.8181087468558474E-2</v>
      </c>
      <c r="Z3843" s="29">
        <v>0</v>
      </c>
      <c r="AA3843" s="29">
        <v>0</v>
      </c>
      <c r="AB3843" s="30">
        <v>0</v>
      </c>
      <c r="AC3843" s="19"/>
      <c r="AD3843" s="26">
        <v>32190.400000000001</v>
      </c>
      <c r="AE3843" s="26">
        <v>27917.7</v>
      </c>
      <c r="AF3843" s="27">
        <v>-4272.7000000000007</v>
      </c>
      <c r="AG3843" s="33">
        <v>-0.13273211889258912</v>
      </c>
      <c r="AH3843" s="34">
        <v>35.700000000000003</v>
      </c>
      <c r="AI3843" s="34">
        <v>4</v>
      </c>
      <c r="AJ3843" s="34">
        <v>-31.700000000000003</v>
      </c>
      <c r="AK3843" s="32">
        <v>-0.88795518207282909</v>
      </c>
      <c r="AL3843" s="35">
        <v>43586.041655092595</v>
      </c>
      <c r="AM3843" s="16"/>
    </row>
    <row r="3844" spans="1:39" ht="33" hidden="1" x14ac:dyDescent="0.25">
      <c r="A3844" s="25" t="s">
        <v>813</v>
      </c>
      <c r="B3844" s="25" t="s">
        <v>1040</v>
      </c>
      <c r="C3844" s="39">
        <v>424188</v>
      </c>
      <c r="D3844" s="25" t="s">
        <v>3728</v>
      </c>
      <c r="E3844" s="25" t="s">
        <v>53</v>
      </c>
      <c r="F3844" s="25" t="s">
        <v>54</v>
      </c>
      <c r="G3844" s="25" t="s">
        <v>69</v>
      </c>
      <c r="H3844" s="25" t="s">
        <v>56</v>
      </c>
      <c r="I3844" s="25" t="s">
        <v>56</v>
      </c>
      <c r="J3844" s="25" t="s">
        <v>357</v>
      </c>
      <c r="K3844" s="25" t="s">
        <v>65</v>
      </c>
      <c r="L3844" s="25" t="s">
        <v>2787</v>
      </c>
      <c r="M3844" s="25" t="s">
        <v>861</v>
      </c>
      <c r="N3844" s="26">
        <v>7203.08</v>
      </c>
      <c r="O3844" s="26">
        <v>0</v>
      </c>
      <c r="P3844" s="27">
        <v>-7203.08</v>
      </c>
      <c r="Q3844" s="28">
        <v>-1</v>
      </c>
      <c r="R3844" s="29">
        <v>6119.26</v>
      </c>
      <c r="S3844" s="29">
        <v>0</v>
      </c>
      <c r="T3844" s="30">
        <v>-6119.26</v>
      </c>
      <c r="U3844" s="31">
        <v>-1</v>
      </c>
      <c r="V3844" s="26">
        <v>650.99</v>
      </c>
      <c r="W3844" s="26">
        <v>0</v>
      </c>
      <c r="X3844" s="27">
        <v>-650.99</v>
      </c>
      <c r="Y3844" s="28">
        <v>-1</v>
      </c>
      <c r="Z3844" s="29">
        <v>432.83</v>
      </c>
      <c r="AA3844" s="29">
        <v>0</v>
      </c>
      <c r="AB3844" s="30">
        <v>-432.83</v>
      </c>
      <c r="AC3844" s="32">
        <v>-1</v>
      </c>
      <c r="AD3844" s="26">
        <v>0</v>
      </c>
      <c r="AE3844" s="26">
        <v>0</v>
      </c>
      <c r="AF3844" s="27">
        <v>0</v>
      </c>
      <c r="AG3844" s="18"/>
      <c r="AH3844" s="34">
        <v>48.85</v>
      </c>
      <c r="AI3844" s="34">
        <v>4</v>
      </c>
      <c r="AJ3844" s="34">
        <v>-44.85</v>
      </c>
      <c r="AK3844" s="32">
        <v>-0.91811668372569089</v>
      </c>
      <c r="AL3844" s="35">
        <v>43501.041655092595</v>
      </c>
      <c r="AM3844" s="16"/>
    </row>
    <row r="3845" spans="1:39" ht="33" hidden="1" x14ac:dyDescent="0.25">
      <c r="A3845" s="25" t="s">
        <v>813</v>
      </c>
      <c r="B3845" s="25" t="s">
        <v>1040</v>
      </c>
      <c r="C3845" s="39">
        <v>424874</v>
      </c>
      <c r="D3845" s="25" t="s">
        <v>3749</v>
      </c>
      <c r="E3845" s="25" t="s">
        <v>53</v>
      </c>
      <c r="F3845" s="25" t="s">
        <v>54</v>
      </c>
      <c r="G3845" s="25" t="s">
        <v>56</v>
      </c>
      <c r="H3845" s="25" t="s">
        <v>56</v>
      </c>
      <c r="I3845" s="25" t="s">
        <v>56</v>
      </c>
      <c r="J3845" s="25" t="s">
        <v>3625</v>
      </c>
      <c r="K3845" s="25" t="s">
        <v>65</v>
      </c>
      <c r="L3845" s="25" t="s">
        <v>3625</v>
      </c>
      <c r="M3845" s="25" t="s">
        <v>816</v>
      </c>
      <c r="N3845" s="26">
        <v>8047.16</v>
      </c>
      <c r="O3845" s="26">
        <v>8491.43</v>
      </c>
      <c r="P3845" s="27">
        <v>444.27000000000044</v>
      </c>
      <c r="Q3845" s="28">
        <v>5.5208297088662393E-2</v>
      </c>
      <c r="R3845" s="29">
        <v>2652.88</v>
      </c>
      <c r="S3845" s="29">
        <v>4389.43</v>
      </c>
      <c r="T3845" s="30">
        <v>1736.5500000000002</v>
      </c>
      <c r="U3845" s="31">
        <v>0.65459048279605569</v>
      </c>
      <c r="V3845" s="26">
        <v>2218.66</v>
      </c>
      <c r="W3845" s="26">
        <v>1880</v>
      </c>
      <c r="X3845" s="27">
        <v>-338.65999999999985</v>
      </c>
      <c r="Y3845" s="28">
        <v>-0.15264168462044653</v>
      </c>
      <c r="Z3845" s="29">
        <v>379.5</v>
      </c>
      <c r="AA3845" s="29">
        <v>792</v>
      </c>
      <c r="AB3845" s="30">
        <v>412.5</v>
      </c>
      <c r="AC3845" s="32">
        <v>1.0869565217391304</v>
      </c>
      <c r="AD3845" s="26">
        <v>2796.12</v>
      </c>
      <c r="AE3845" s="26">
        <v>1430</v>
      </c>
      <c r="AF3845" s="27">
        <v>-1366.12</v>
      </c>
      <c r="AG3845" s="33">
        <v>-0.48857702816760368</v>
      </c>
      <c r="AH3845" s="34">
        <v>29.99</v>
      </c>
      <c r="AI3845" s="34">
        <v>53.5</v>
      </c>
      <c r="AJ3845" s="34">
        <v>23.51</v>
      </c>
      <c r="AK3845" s="32">
        <v>0.78392797599199737</v>
      </c>
      <c r="AL3845" s="35">
        <v>43554.041655092595</v>
      </c>
      <c r="AM3845" s="16"/>
    </row>
    <row r="3846" spans="1:39" ht="49.5" hidden="1" x14ac:dyDescent="0.25">
      <c r="A3846" s="25" t="s">
        <v>813</v>
      </c>
      <c r="B3846" s="25" t="s">
        <v>1040</v>
      </c>
      <c r="C3846" s="39">
        <v>424882</v>
      </c>
      <c r="D3846" s="25" t="s">
        <v>3570</v>
      </c>
      <c r="E3846" s="25" t="s">
        <v>53</v>
      </c>
      <c r="F3846" s="25" t="s">
        <v>54</v>
      </c>
      <c r="G3846" s="25" t="s">
        <v>289</v>
      </c>
      <c r="H3846" s="25" t="s">
        <v>56</v>
      </c>
      <c r="I3846" s="25" t="s">
        <v>56</v>
      </c>
      <c r="J3846" s="25" t="s">
        <v>357</v>
      </c>
      <c r="K3846" s="25" t="s">
        <v>65</v>
      </c>
      <c r="L3846" s="25" t="s">
        <v>2787</v>
      </c>
      <c r="M3846" s="25" t="s">
        <v>263</v>
      </c>
      <c r="N3846" s="26">
        <v>58945.25</v>
      </c>
      <c r="O3846" s="26">
        <v>171129.94</v>
      </c>
      <c r="P3846" s="27">
        <v>112184.69</v>
      </c>
      <c r="Q3846" s="28">
        <v>1.9032015302335643</v>
      </c>
      <c r="R3846" s="29">
        <v>15223.52</v>
      </c>
      <c r="S3846" s="29">
        <v>10880.51</v>
      </c>
      <c r="T3846" s="30">
        <v>-4343.01</v>
      </c>
      <c r="U3846" s="31">
        <v>-0.2852829043480089</v>
      </c>
      <c r="V3846" s="26">
        <v>31983.91</v>
      </c>
      <c r="W3846" s="26">
        <v>27485.25</v>
      </c>
      <c r="X3846" s="27">
        <v>-4498.66</v>
      </c>
      <c r="Y3846" s="28">
        <v>-0.14065384751270249</v>
      </c>
      <c r="Z3846" s="29">
        <v>3277.37</v>
      </c>
      <c r="AA3846" s="29">
        <v>0</v>
      </c>
      <c r="AB3846" s="30">
        <v>-3277.37</v>
      </c>
      <c r="AC3846" s="32">
        <v>-1</v>
      </c>
      <c r="AD3846" s="26">
        <v>8460.4500000000007</v>
      </c>
      <c r="AE3846" s="26">
        <v>132643.01</v>
      </c>
      <c r="AF3846" s="27">
        <v>124182.56000000001</v>
      </c>
      <c r="AG3846" s="33">
        <v>14.678008852956994</v>
      </c>
      <c r="AH3846" s="34">
        <v>51.28</v>
      </c>
      <c r="AI3846" s="34">
        <v>4</v>
      </c>
      <c r="AJ3846" s="34">
        <v>-47.28</v>
      </c>
      <c r="AK3846" s="32">
        <v>-0.92199687987519496</v>
      </c>
      <c r="AL3846" s="35">
        <v>43525.041655092595</v>
      </c>
      <c r="AM3846" s="16"/>
    </row>
    <row r="3847" spans="1:39" ht="33" hidden="1" x14ac:dyDescent="0.25">
      <c r="A3847" s="25" t="s">
        <v>813</v>
      </c>
      <c r="B3847" s="25" t="s">
        <v>1040</v>
      </c>
      <c r="C3847" s="39">
        <v>425050</v>
      </c>
      <c r="D3847" s="25" t="s">
        <v>3796</v>
      </c>
      <c r="E3847" s="25" t="s">
        <v>53</v>
      </c>
      <c r="F3847" s="25" t="s">
        <v>54</v>
      </c>
      <c r="G3847" s="25" t="s">
        <v>90</v>
      </c>
      <c r="H3847" s="25" t="s">
        <v>83</v>
      </c>
      <c r="I3847" s="25" t="s">
        <v>74</v>
      </c>
      <c r="J3847" s="25" t="s">
        <v>884</v>
      </c>
      <c r="K3847" s="25" t="s">
        <v>65</v>
      </c>
      <c r="L3847" s="25" t="s">
        <v>853</v>
      </c>
      <c r="M3847" s="25" t="s">
        <v>825</v>
      </c>
      <c r="N3847" s="26">
        <v>36573.49</v>
      </c>
      <c r="O3847" s="26">
        <v>51132.17</v>
      </c>
      <c r="P3847" s="27">
        <v>14558.68</v>
      </c>
      <c r="Q3847" s="28">
        <v>0.39806646836274034</v>
      </c>
      <c r="R3847" s="29">
        <v>28715.96</v>
      </c>
      <c r="S3847" s="29">
        <v>18014.18</v>
      </c>
      <c r="T3847" s="30">
        <v>-10701.779999999999</v>
      </c>
      <c r="U3847" s="31">
        <v>-0.37267707574463815</v>
      </c>
      <c r="V3847" s="26">
        <v>4016.11</v>
      </c>
      <c r="W3847" s="26">
        <v>7039.65</v>
      </c>
      <c r="X3847" s="27">
        <v>3023.5399999999995</v>
      </c>
      <c r="Y3847" s="28">
        <v>0.75285288500563963</v>
      </c>
      <c r="Z3847" s="29">
        <v>1681.42</v>
      </c>
      <c r="AA3847" s="29">
        <v>2029.5</v>
      </c>
      <c r="AB3847" s="30">
        <v>348.07999999999993</v>
      </c>
      <c r="AC3847" s="32">
        <v>0.20701549880458178</v>
      </c>
      <c r="AD3847" s="26">
        <v>2160</v>
      </c>
      <c r="AE3847" s="26">
        <v>24048.84</v>
      </c>
      <c r="AF3847" s="27">
        <v>21888.84</v>
      </c>
      <c r="AG3847" s="33">
        <v>10.133722222222222</v>
      </c>
      <c r="AH3847" s="34">
        <v>330.11</v>
      </c>
      <c r="AI3847" s="34">
        <v>192.5</v>
      </c>
      <c r="AJ3847" s="34">
        <v>-137.61000000000001</v>
      </c>
      <c r="AK3847" s="32">
        <v>-0.41686104631789406</v>
      </c>
      <c r="AL3847" s="35">
        <v>43599.999988425923</v>
      </c>
      <c r="AM3847" s="16"/>
    </row>
    <row r="3848" spans="1:39" ht="41.25" hidden="1" x14ac:dyDescent="0.25">
      <c r="A3848" s="25" t="s">
        <v>813</v>
      </c>
      <c r="B3848" s="25" t="s">
        <v>1040</v>
      </c>
      <c r="C3848" s="39">
        <v>425164</v>
      </c>
      <c r="D3848" s="25" t="s">
        <v>3793</v>
      </c>
      <c r="E3848" s="25" t="s">
        <v>53</v>
      </c>
      <c r="F3848" s="25" t="s">
        <v>54</v>
      </c>
      <c r="G3848" s="25" t="s">
        <v>83</v>
      </c>
      <c r="H3848" s="25" t="s">
        <v>112</v>
      </c>
      <c r="I3848" s="25" t="s">
        <v>90</v>
      </c>
      <c r="J3848" s="25" t="s">
        <v>884</v>
      </c>
      <c r="K3848" s="25" t="s">
        <v>65</v>
      </c>
      <c r="L3848" s="25" t="s">
        <v>853</v>
      </c>
      <c r="M3848" s="25" t="s">
        <v>825</v>
      </c>
      <c r="N3848" s="26">
        <v>51585.97</v>
      </c>
      <c r="O3848" s="26">
        <v>154766.66</v>
      </c>
      <c r="P3848" s="27">
        <v>103180.69</v>
      </c>
      <c r="Q3848" s="28">
        <v>2.0001696197628931</v>
      </c>
      <c r="R3848" s="29">
        <v>29911.759999999998</v>
      </c>
      <c r="S3848" s="29">
        <v>41643.410000000003</v>
      </c>
      <c r="T3848" s="30">
        <v>11731.650000000005</v>
      </c>
      <c r="U3848" s="31">
        <v>0.3922086162766753</v>
      </c>
      <c r="V3848" s="26">
        <v>17300.52</v>
      </c>
      <c r="W3848" s="26">
        <v>31041.63</v>
      </c>
      <c r="X3848" s="27">
        <v>13741.11</v>
      </c>
      <c r="Y3848" s="28">
        <v>0.79425994131968292</v>
      </c>
      <c r="Z3848" s="29">
        <v>2213.69</v>
      </c>
      <c r="AA3848" s="29">
        <v>6772</v>
      </c>
      <c r="AB3848" s="30">
        <v>4558.3099999999995</v>
      </c>
      <c r="AC3848" s="32">
        <v>2.0591455894908499</v>
      </c>
      <c r="AD3848" s="26">
        <v>2160</v>
      </c>
      <c r="AE3848" s="26">
        <v>75309.62</v>
      </c>
      <c r="AF3848" s="27">
        <v>73149.62</v>
      </c>
      <c r="AG3848" s="33">
        <v>33.86556481481481</v>
      </c>
      <c r="AH3848" s="34">
        <v>342.66</v>
      </c>
      <c r="AI3848" s="34">
        <v>436.5</v>
      </c>
      <c r="AJ3848" s="34">
        <v>93.839999999999975</v>
      </c>
      <c r="AK3848" s="32">
        <v>0.27385746804412525</v>
      </c>
      <c r="AL3848" s="35">
        <v>43581.041655092595</v>
      </c>
      <c r="AM3848" s="16"/>
    </row>
    <row r="3849" spans="1:39" ht="49.5" hidden="1" x14ac:dyDescent="0.25">
      <c r="A3849" s="25" t="s">
        <v>813</v>
      </c>
      <c r="B3849" s="25" t="s">
        <v>1136</v>
      </c>
      <c r="C3849" s="39">
        <v>425236</v>
      </c>
      <c r="D3849" s="25" t="s">
        <v>5462</v>
      </c>
      <c r="E3849" s="25" t="s">
        <v>53</v>
      </c>
      <c r="F3849" s="25" t="s">
        <v>63</v>
      </c>
      <c r="G3849" s="25" t="s">
        <v>56</v>
      </c>
      <c r="H3849" s="17"/>
      <c r="I3849" s="17"/>
      <c r="J3849" s="25" t="s">
        <v>3587</v>
      </c>
      <c r="K3849" s="25" t="s">
        <v>65</v>
      </c>
      <c r="L3849" s="25" t="s">
        <v>5463</v>
      </c>
      <c r="M3849" s="25" t="s">
        <v>419</v>
      </c>
      <c r="N3849" s="26">
        <v>0</v>
      </c>
      <c r="O3849" s="26">
        <v>0</v>
      </c>
      <c r="P3849" s="27">
        <v>0</v>
      </c>
      <c r="Q3849" s="18"/>
      <c r="R3849" s="29">
        <v>0</v>
      </c>
      <c r="S3849" s="29">
        <v>0</v>
      </c>
      <c r="T3849" s="30">
        <v>0</v>
      </c>
      <c r="U3849" s="19"/>
      <c r="V3849" s="26">
        <v>0</v>
      </c>
      <c r="W3849" s="26">
        <v>0</v>
      </c>
      <c r="X3849" s="27">
        <v>0</v>
      </c>
      <c r="Y3849" s="18"/>
      <c r="Z3849" s="29">
        <v>0</v>
      </c>
      <c r="AA3849" s="29">
        <v>0</v>
      </c>
      <c r="AB3849" s="30">
        <v>0</v>
      </c>
      <c r="AC3849" s="19"/>
      <c r="AD3849" s="26">
        <v>0</v>
      </c>
      <c r="AE3849" s="26">
        <v>0</v>
      </c>
      <c r="AF3849" s="27">
        <v>0</v>
      </c>
      <c r="AG3849" s="18"/>
      <c r="AH3849" s="34">
        <v>0</v>
      </c>
      <c r="AI3849" s="34">
        <v>0</v>
      </c>
      <c r="AJ3849" s="34">
        <v>0</v>
      </c>
      <c r="AK3849" s="19"/>
      <c r="AL3849" s="35">
        <v>43683.636805555558</v>
      </c>
      <c r="AM3849" s="16"/>
    </row>
    <row r="3850" spans="1:39" ht="33" hidden="1" x14ac:dyDescent="0.25">
      <c r="A3850" s="25" t="s">
        <v>813</v>
      </c>
      <c r="B3850" s="25" t="s">
        <v>1040</v>
      </c>
      <c r="C3850" s="39">
        <v>425404</v>
      </c>
      <c r="D3850" s="25" t="s">
        <v>3721</v>
      </c>
      <c r="E3850" s="25" t="s">
        <v>53</v>
      </c>
      <c r="F3850" s="25" t="s">
        <v>54</v>
      </c>
      <c r="G3850" s="25" t="s">
        <v>289</v>
      </c>
      <c r="H3850" s="25" t="s">
        <v>56</v>
      </c>
      <c r="I3850" s="25" t="s">
        <v>56</v>
      </c>
      <c r="J3850" s="25" t="s">
        <v>842</v>
      </c>
      <c r="K3850" s="25" t="s">
        <v>65</v>
      </c>
      <c r="L3850" s="25" t="s">
        <v>853</v>
      </c>
      <c r="M3850" s="25" t="s">
        <v>854</v>
      </c>
      <c r="N3850" s="26">
        <v>39718.67</v>
      </c>
      <c r="O3850" s="26">
        <v>133045.79</v>
      </c>
      <c r="P3850" s="27">
        <v>93327.12000000001</v>
      </c>
      <c r="Q3850" s="28">
        <v>2.3497040560522295</v>
      </c>
      <c r="R3850" s="29">
        <v>23810.18</v>
      </c>
      <c r="S3850" s="29">
        <v>63983.42</v>
      </c>
      <c r="T3850" s="30">
        <v>40173.24</v>
      </c>
      <c r="U3850" s="31">
        <v>1.6872295799527763</v>
      </c>
      <c r="V3850" s="26">
        <v>8373.9500000000007</v>
      </c>
      <c r="W3850" s="26">
        <v>12285.87</v>
      </c>
      <c r="X3850" s="27">
        <v>3911.92</v>
      </c>
      <c r="Y3850" s="28">
        <v>0.46715349387087335</v>
      </c>
      <c r="Z3850" s="29">
        <v>4294.54</v>
      </c>
      <c r="AA3850" s="29">
        <v>3369</v>
      </c>
      <c r="AB3850" s="30">
        <v>-925.54</v>
      </c>
      <c r="AC3850" s="32">
        <v>-0.21551551504934172</v>
      </c>
      <c r="AD3850" s="26">
        <v>3240</v>
      </c>
      <c r="AE3850" s="26">
        <v>53407.5</v>
      </c>
      <c r="AF3850" s="27">
        <v>50167.5</v>
      </c>
      <c r="AG3850" s="33">
        <v>15.483796296296296</v>
      </c>
      <c r="AH3850" s="34">
        <v>477.46</v>
      </c>
      <c r="AI3850" s="34">
        <v>285.5</v>
      </c>
      <c r="AJ3850" s="34">
        <v>-191.95999999999998</v>
      </c>
      <c r="AK3850" s="32">
        <v>-0.40204415029531265</v>
      </c>
      <c r="AL3850" s="35">
        <v>43683.636805555558</v>
      </c>
      <c r="AM3850" s="16"/>
    </row>
    <row r="3851" spans="1:39" ht="33" hidden="1" x14ac:dyDescent="0.25">
      <c r="A3851" s="25" t="s">
        <v>813</v>
      </c>
      <c r="B3851" s="25" t="s">
        <v>1043</v>
      </c>
      <c r="C3851" s="39">
        <v>425439</v>
      </c>
      <c r="D3851" s="25" t="s">
        <v>3717</v>
      </c>
      <c r="E3851" s="25" t="s">
        <v>53</v>
      </c>
      <c r="F3851" s="25" t="s">
        <v>54</v>
      </c>
      <c r="G3851" s="25" t="s">
        <v>289</v>
      </c>
      <c r="H3851" s="25" t="s">
        <v>56</v>
      </c>
      <c r="I3851" s="25" t="s">
        <v>56</v>
      </c>
      <c r="J3851" s="25" t="s">
        <v>830</v>
      </c>
      <c r="K3851" s="25" t="s">
        <v>65</v>
      </c>
      <c r="L3851" s="25" t="s">
        <v>1045</v>
      </c>
      <c r="M3851" s="25" t="s">
        <v>371</v>
      </c>
      <c r="N3851" s="26">
        <v>115924.38</v>
      </c>
      <c r="O3851" s="26">
        <v>105954.4</v>
      </c>
      <c r="P3851" s="27">
        <v>-9969.9800000000105</v>
      </c>
      <c r="Q3851" s="28">
        <v>-8.6004169269656733E-2</v>
      </c>
      <c r="R3851" s="29">
        <v>9205.6</v>
      </c>
      <c r="S3851" s="29">
        <v>30382.36</v>
      </c>
      <c r="T3851" s="30">
        <v>21176.760000000002</v>
      </c>
      <c r="U3851" s="31">
        <v>2.3004214825758234</v>
      </c>
      <c r="V3851" s="26">
        <v>52135.88</v>
      </c>
      <c r="W3851" s="26">
        <v>39565.730000000003</v>
      </c>
      <c r="X3851" s="27">
        <v>-12570.149999999994</v>
      </c>
      <c r="Y3851" s="28">
        <v>-0.24110363151058339</v>
      </c>
      <c r="Z3851" s="29">
        <v>38054.31</v>
      </c>
      <c r="AA3851" s="29">
        <v>4163</v>
      </c>
      <c r="AB3851" s="30">
        <v>-33891.31</v>
      </c>
      <c r="AC3851" s="32">
        <v>-0.89060371873777244</v>
      </c>
      <c r="AD3851" s="26">
        <v>0</v>
      </c>
      <c r="AE3851" s="26">
        <v>31843.31</v>
      </c>
      <c r="AF3851" s="27">
        <v>31843.31</v>
      </c>
      <c r="AG3851" s="18"/>
      <c r="AH3851" s="34">
        <v>455.18</v>
      </c>
      <c r="AI3851" s="34">
        <v>245</v>
      </c>
      <c r="AJ3851" s="34">
        <v>-210.18</v>
      </c>
      <c r="AK3851" s="32">
        <v>-0.46175139505250673</v>
      </c>
      <c r="AL3851" s="35">
        <v>43962</v>
      </c>
      <c r="AM3851" s="16"/>
    </row>
    <row r="3852" spans="1:39" ht="24.75" hidden="1" x14ac:dyDescent="0.25">
      <c r="A3852" s="25" t="s">
        <v>813</v>
      </c>
      <c r="B3852" s="25" t="s">
        <v>1043</v>
      </c>
      <c r="C3852" s="39">
        <v>425463</v>
      </c>
      <c r="D3852" s="25" t="s">
        <v>3740</v>
      </c>
      <c r="E3852" s="25" t="s">
        <v>53</v>
      </c>
      <c r="F3852" s="25" t="s">
        <v>63</v>
      </c>
      <c r="G3852" s="25" t="s">
        <v>56</v>
      </c>
      <c r="H3852" s="17"/>
      <c r="I3852" s="17"/>
      <c r="J3852" s="25" t="s">
        <v>830</v>
      </c>
      <c r="K3852" s="25" t="s">
        <v>65</v>
      </c>
      <c r="L3852" s="25" t="s">
        <v>1045</v>
      </c>
      <c r="M3852" s="25" t="s">
        <v>371</v>
      </c>
      <c r="N3852" s="26">
        <v>35993.339999999997</v>
      </c>
      <c r="O3852" s="26">
        <v>0</v>
      </c>
      <c r="P3852" s="27">
        <v>-35993.339999999997</v>
      </c>
      <c r="Q3852" s="28">
        <v>-1</v>
      </c>
      <c r="R3852" s="29">
        <v>26151</v>
      </c>
      <c r="S3852" s="29">
        <v>0</v>
      </c>
      <c r="T3852" s="30">
        <v>-26151</v>
      </c>
      <c r="U3852" s="31">
        <v>-1</v>
      </c>
      <c r="V3852" s="26">
        <v>5251.9</v>
      </c>
      <c r="W3852" s="26">
        <v>0</v>
      </c>
      <c r="X3852" s="27">
        <v>-5251.9</v>
      </c>
      <c r="Y3852" s="28">
        <v>-1</v>
      </c>
      <c r="Z3852" s="29">
        <v>2302.44</v>
      </c>
      <c r="AA3852" s="29">
        <v>0</v>
      </c>
      <c r="AB3852" s="30">
        <v>-2302.44</v>
      </c>
      <c r="AC3852" s="32">
        <v>-1</v>
      </c>
      <c r="AD3852" s="26">
        <v>2288</v>
      </c>
      <c r="AE3852" s="26">
        <v>0</v>
      </c>
      <c r="AF3852" s="27">
        <v>-2288</v>
      </c>
      <c r="AG3852" s="33">
        <v>-1</v>
      </c>
      <c r="AH3852" s="34">
        <v>240.8</v>
      </c>
      <c r="AI3852" s="34">
        <v>69</v>
      </c>
      <c r="AJ3852" s="34">
        <v>-171.8</v>
      </c>
      <c r="AK3852" s="32">
        <v>-0.71345514950166111</v>
      </c>
      <c r="AL3852" s="35">
        <v>43865.041666666664</v>
      </c>
      <c r="AM3852" s="16"/>
    </row>
    <row r="3853" spans="1:39" ht="49.5" hidden="1" x14ac:dyDescent="0.25">
      <c r="A3853" s="25" t="s">
        <v>813</v>
      </c>
      <c r="B3853" s="25" t="s">
        <v>1043</v>
      </c>
      <c r="C3853" s="39">
        <v>425640</v>
      </c>
      <c r="D3853" s="25" t="s">
        <v>3729</v>
      </c>
      <c r="E3853" s="25" t="s">
        <v>53</v>
      </c>
      <c r="F3853" s="25" t="s">
        <v>54</v>
      </c>
      <c r="G3853" s="25" t="s">
        <v>289</v>
      </c>
      <c r="H3853" s="25" t="s">
        <v>56</v>
      </c>
      <c r="I3853" s="25" t="s">
        <v>56</v>
      </c>
      <c r="J3853" s="25" t="s">
        <v>830</v>
      </c>
      <c r="K3853" s="25" t="s">
        <v>65</v>
      </c>
      <c r="L3853" s="25" t="s">
        <v>1045</v>
      </c>
      <c r="M3853" s="25" t="s">
        <v>832</v>
      </c>
      <c r="N3853" s="26">
        <v>107344.81</v>
      </c>
      <c r="O3853" s="26">
        <v>105538.05</v>
      </c>
      <c r="P3853" s="27">
        <v>-1806.7599999999948</v>
      </c>
      <c r="Q3853" s="28">
        <v>-1.6831367999999205E-2</v>
      </c>
      <c r="R3853" s="29">
        <v>38879.379999999997</v>
      </c>
      <c r="S3853" s="29">
        <v>23429.05</v>
      </c>
      <c r="T3853" s="30">
        <v>-15450.329999999998</v>
      </c>
      <c r="U3853" s="31">
        <v>-0.3973913678664629</v>
      </c>
      <c r="V3853" s="26">
        <v>50551.57</v>
      </c>
      <c r="W3853" s="26">
        <v>40116.78</v>
      </c>
      <c r="X3853" s="27">
        <v>-10434.790000000001</v>
      </c>
      <c r="Y3853" s="28">
        <v>-0.20641871261367353</v>
      </c>
      <c r="Z3853" s="29">
        <v>6033.86</v>
      </c>
      <c r="AA3853" s="29">
        <v>2996.8</v>
      </c>
      <c r="AB3853" s="30">
        <v>-3037.0599999999995</v>
      </c>
      <c r="AC3853" s="32">
        <v>-0.50333617286446808</v>
      </c>
      <c r="AD3853" s="26">
        <v>11880</v>
      </c>
      <c r="AE3853" s="26">
        <v>38995.42</v>
      </c>
      <c r="AF3853" s="27">
        <v>27115.42</v>
      </c>
      <c r="AG3853" s="33">
        <v>2.2824427609427609</v>
      </c>
      <c r="AH3853" s="34">
        <v>346.5</v>
      </c>
      <c r="AI3853" s="34">
        <v>157</v>
      </c>
      <c r="AJ3853" s="34">
        <v>-189.5</v>
      </c>
      <c r="AK3853" s="32">
        <v>-0.54689754689754688</v>
      </c>
      <c r="AL3853" s="35">
        <v>43865.041666666664</v>
      </c>
      <c r="AM3853" s="16"/>
    </row>
    <row r="3854" spans="1:39" ht="57.75" hidden="1" x14ac:dyDescent="0.25">
      <c r="A3854" s="25" t="s">
        <v>813</v>
      </c>
      <c r="B3854" s="25" t="s">
        <v>1040</v>
      </c>
      <c r="C3854" s="39">
        <v>425703</v>
      </c>
      <c r="D3854" s="25" t="s">
        <v>3752</v>
      </c>
      <c r="E3854" s="25" t="s">
        <v>53</v>
      </c>
      <c r="F3854" s="25" t="s">
        <v>54</v>
      </c>
      <c r="G3854" s="25" t="s">
        <v>289</v>
      </c>
      <c r="H3854" s="25" t="s">
        <v>56</v>
      </c>
      <c r="I3854" s="25" t="s">
        <v>56</v>
      </c>
      <c r="J3854" s="25" t="s">
        <v>357</v>
      </c>
      <c r="K3854" s="25" t="s">
        <v>65</v>
      </c>
      <c r="L3854" s="25" t="s">
        <v>3625</v>
      </c>
      <c r="M3854" s="25" t="s">
        <v>816</v>
      </c>
      <c r="N3854" s="26">
        <v>23444.61</v>
      </c>
      <c r="O3854" s="26">
        <v>21264.080000000002</v>
      </c>
      <c r="P3854" s="27">
        <v>-2180.5299999999988</v>
      </c>
      <c r="Q3854" s="28">
        <v>-9.3007731841135283E-2</v>
      </c>
      <c r="R3854" s="29">
        <v>9254.6299999999992</v>
      </c>
      <c r="S3854" s="29">
        <v>13240.62</v>
      </c>
      <c r="T3854" s="30">
        <v>3985.9900000000016</v>
      </c>
      <c r="U3854" s="31">
        <v>0.43070225389885947</v>
      </c>
      <c r="V3854" s="26">
        <v>5108.72</v>
      </c>
      <c r="W3854" s="26">
        <v>4306.96</v>
      </c>
      <c r="X3854" s="27">
        <v>-801.76000000000022</v>
      </c>
      <c r="Y3854" s="28">
        <v>-0.15693950735213522</v>
      </c>
      <c r="Z3854" s="29">
        <v>1524.02</v>
      </c>
      <c r="AA3854" s="29">
        <v>3716.5</v>
      </c>
      <c r="AB3854" s="30">
        <v>2192.48</v>
      </c>
      <c r="AC3854" s="32">
        <v>1.4386162911247884</v>
      </c>
      <c r="AD3854" s="26">
        <v>7557.24</v>
      </c>
      <c r="AE3854" s="26">
        <v>0</v>
      </c>
      <c r="AF3854" s="27">
        <v>-7557.24</v>
      </c>
      <c r="AG3854" s="33">
        <v>-1</v>
      </c>
      <c r="AH3854" s="34">
        <v>104.04</v>
      </c>
      <c r="AI3854" s="34">
        <v>126.5</v>
      </c>
      <c r="AJ3854" s="34">
        <v>22.459999999999994</v>
      </c>
      <c r="AK3854" s="32">
        <v>0.21587850826605146</v>
      </c>
      <c r="AL3854" s="35">
        <v>43749.041655092595</v>
      </c>
      <c r="AM3854" s="16"/>
    </row>
    <row r="3855" spans="1:39" ht="49.5" hidden="1" x14ac:dyDescent="0.25">
      <c r="A3855" s="25" t="s">
        <v>813</v>
      </c>
      <c r="B3855" s="25" t="s">
        <v>1043</v>
      </c>
      <c r="C3855" s="39">
        <v>425720</v>
      </c>
      <c r="D3855" s="25" t="s">
        <v>3777</v>
      </c>
      <c r="E3855" s="25" t="s">
        <v>53</v>
      </c>
      <c r="F3855" s="25" t="s">
        <v>54</v>
      </c>
      <c r="G3855" s="25" t="s">
        <v>289</v>
      </c>
      <c r="H3855" s="25" t="s">
        <v>56</v>
      </c>
      <c r="I3855" s="25" t="s">
        <v>56</v>
      </c>
      <c r="J3855" s="25" t="s">
        <v>830</v>
      </c>
      <c r="K3855" s="25" t="s">
        <v>65</v>
      </c>
      <c r="L3855" s="25" t="s">
        <v>1045</v>
      </c>
      <c r="M3855" s="25" t="s">
        <v>371</v>
      </c>
      <c r="N3855" s="26">
        <v>0</v>
      </c>
      <c r="O3855" s="26">
        <v>126070.78</v>
      </c>
      <c r="P3855" s="27">
        <v>126070.78</v>
      </c>
      <c r="Q3855" s="18"/>
      <c r="R3855" s="29">
        <v>0</v>
      </c>
      <c r="S3855" s="29">
        <v>39836.949999999997</v>
      </c>
      <c r="T3855" s="30">
        <v>39836.949999999997</v>
      </c>
      <c r="U3855" s="19"/>
      <c r="V3855" s="26">
        <v>0</v>
      </c>
      <c r="W3855" s="26">
        <v>54105.95</v>
      </c>
      <c r="X3855" s="27">
        <v>54105.95</v>
      </c>
      <c r="Y3855" s="18"/>
      <c r="Z3855" s="29">
        <v>0</v>
      </c>
      <c r="AA3855" s="29">
        <v>5659</v>
      </c>
      <c r="AB3855" s="30">
        <v>5659</v>
      </c>
      <c r="AC3855" s="19"/>
      <c r="AD3855" s="26">
        <v>0</v>
      </c>
      <c r="AE3855" s="26">
        <v>26468.880000000001</v>
      </c>
      <c r="AF3855" s="27">
        <v>26468.880000000001</v>
      </c>
      <c r="AG3855" s="18"/>
      <c r="AH3855" s="34">
        <v>367.23</v>
      </c>
      <c r="AI3855" s="34">
        <v>355</v>
      </c>
      <c r="AJ3855" s="34">
        <v>-12.230000000000018</v>
      </c>
      <c r="AK3855" s="32">
        <v>-3.3303379353538699E-2</v>
      </c>
      <c r="AL3855" s="35">
        <v>44048.041666666664</v>
      </c>
      <c r="AM3855" s="16"/>
    </row>
    <row r="3856" spans="1:39" ht="82.5" hidden="1" x14ac:dyDescent="0.25">
      <c r="A3856" s="25" t="s">
        <v>813</v>
      </c>
      <c r="B3856" s="25" t="s">
        <v>1043</v>
      </c>
      <c r="C3856" s="39">
        <v>425754</v>
      </c>
      <c r="D3856" s="25" t="s">
        <v>3824</v>
      </c>
      <c r="E3856" s="25" t="s">
        <v>53</v>
      </c>
      <c r="F3856" s="25" t="s">
        <v>54</v>
      </c>
      <c r="G3856" s="25" t="s">
        <v>289</v>
      </c>
      <c r="H3856" s="25" t="s">
        <v>56</v>
      </c>
      <c r="I3856" s="25" t="s">
        <v>56</v>
      </c>
      <c r="J3856" s="25" t="s">
        <v>357</v>
      </c>
      <c r="K3856" s="25" t="s">
        <v>65</v>
      </c>
      <c r="L3856" s="25" t="s">
        <v>1045</v>
      </c>
      <c r="M3856" s="25" t="s">
        <v>263</v>
      </c>
      <c r="N3856" s="26">
        <v>31206.080000000002</v>
      </c>
      <c r="O3856" s="26">
        <v>11845.72</v>
      </c>
      <c r="P3856" s="27">
        <v>-19360.36</v>
      </c>
      <c r="Q3856" s="28">
        <v>-0.62040345983859557</v>
      </c>
      <c r="R3856" s="29">
        <v>12744.64</v>
      </c>
      <c r="S3856" s="29">
        <v>0</v>
      </c>
      <c r="T3856" s="30">
        <v>-12744.64</v>
      </c>
      <c r="U3856" s="31">
        <v>-1</v>
      </c>
      <c r="V3856" s="26">
        <v>1122.29</v>
      </c>
      <c r="W3856" s="26">
        <v>131.05000000000001</v>
      </c>
      <c r="X3856" s="27">
        <v>-991.24</v>
      </c>
      <c r="Y3856" s="28">
        <v>-0.88322982473335776</v>
      </c>
      <c r="Z3856" s="29">
        <v>737.73</v>
      </c>
      <c r="AA3856" s="29">
        <v>0</v>
      </c>
      <c r="AB3856" s="30">
        <v>-737.73</v>
      </c>
      <c r="AC3856" s="32">
        <v>-1</v>
      </c>
      <c r="AD3856" s="26">
        <v>16601.419999999998</v>
      </c>
      <c r="AE3856" s="26">
        <v>11714.67</v>
      </c>
      <c r="AF3856" s="27">
        <v>-4886.7499999999982</v>
      </c>
      <c r="AG3856" s="33">
        <v>-0.2943573501543843</v>
      </c>
      <c r="AH3856" s="34">
        <v>108.94</v>
      </c>
      <c r="AI3856" s="34">
        <v>0</v>
      </c>
      <c r="AJ3856" s="34">
        <v>-108.94</v>
      </c>
      <c r="AK3856" s="32">
        <v>-1</v>
      </c>
      <c r="AL3856" s="35">
        <v>44011.041666666664</v>
      </c>
      <c r="AM3856" s="16"/>
    </row>
    <row r="3857" spans="1:39" ht="66" hidden="1" x14ac:dyDescent="0.25">
      <c r="A3857" s="25" t="s">
        <v>813</v>
      </c>
      <c r="B3857" s="25" t="s">
        <v>1040</v>
      </c>
      <c r="C3857" s="39">
        <v>425797</v>
      </c>
      <c r="D3857" s="25" t="s">
        <v>3720</v>
      </c>
      <c r="E3857" s="25" t="s">
        <v>53</v>
      </c>
      <c r="F3857" s="25" t="s">
        <v>54</v>
      </c>
      <c r="G3857" s="25" t="s">
        <v>56</v>
      </c>
      <c r="H3857" s="25" t="s">
        <v>56</v>
      </c>
      <c r="I3857" s="25" t="s">
        <v>56</v>
      </c>
      <c r="J3857" s="17"/>
      <c r="K3857" s="25" t="s">
        <v>65</v>
      </c>
      <c r="L3857" s="25" t="s">
        <v>665</v>
      </c>
      <c r="M3857" s="25" t="s">
        <v>419</v>
      </c>
      <c r="N3857" s="26">
        <v>0</v>
      </c>
      <c r="O3857" s="26">
        <v>0</v>
      </c>
      <c r="P3857" s="27">
        <v>0</v>
      </c>
      <c r="Q3857" s="18"/>
      <c r="R3857" s="29">
        <v>0</v>
      </c>
      <c r="S3857" s="29">
        <v>0</v>
      </c>
      <c r="T3857" s="30">
        <v>0</v>
      </c>
      <c r="U3857" s="19"/>
      <c r="V3857" s="26">
        <v>0</v>
      </c>
      <c r="W3857" s="26">
        <v>0</v>
      </c>
      <c r="X3857" s="27">
        <v>0</v>
      </c>
      <c r="Y3857" s="18"/>
      <c r="Z3857" s="29">
        <v>0</v>
      </c>
      <c r="AA3857" s="29">
        <v>0</v>
      </c>
      <c r="AB3857" s="30">
        <v>0</v>
      </c>
      <c r="AC3857" s="19"/>
      <c r="AD3857" s="26">
        <v>0</v>
      </c>
      <c r="AE3857" s="26">
        <v>0</v>
      </c>
      <c r="AF3857" s="27">
        <v>0</v>
      </c>
      <c r="AG3857" s="18"/>
      <c r="AH3857" s="34">
        <v>0</v>
      </c>
      <c r="AI3857" s="34">
        <v>0</v>
      </c>
      <c r="AJ3857" s="34">
        <v>0</v>
      </c>
      <c r="AK3857" s="19"/>
      <c r="AL3857" s="35">
        <v>43565.041655092595</v>
      </c>
      <c r="AM3857" s="16"/>
    </row>
    <row r="3858" spans="1:39" ht="49.5" hidden="1" x14ac:dyDescent="0.25">
      <c r="A3858" s="25" t="s">
        <v>813</v>
      </c>
      <c r="B3858" s="25" t="s">
        <v>1040</v>
      </c>
      <c r="C3858" s="39">
        <v>426044</v>
      </c>
      <c r="D3858" s="25" t="s">
        <v>3806</v>
      </c>
      <c r="E3858" s="25" t="s">
        <v>53</v>
      </c>
      <c r="F3858" s="25" t="s">
        <v>54</v>
      </c>
      <c r="G3858" s="25" t="s">
        <v>75</v>
      </c>
      <c r="H3858" s="25" t="s">
        <v>74</v>
      </c>
      <c r="I3858" s="25" t="s">
        <v>56</v>
      </c>
      <c r="J3858" s="25" t="s">
        <v>1269</v>
      </c>
      <c r="K3858" s="25" t="s">
        <v>65</v>
      </c>
      <c r="L3858" s="25" t="s">
        <v>3625</v>
      </c>
      <c r="M3858" s="25" t="s">
        <v>816</v>
      </c>
      <c r="N3858" s="26">
        <v>44043.42</v>
      </c>
      <c r="O3858" s="26">
        <v>31836.36</v>
      </c>
      <c r="P3858" s="27">
        <v>-12207.059999999998</v>
      </c>
      <c r="Q3858" s="28">
        <v>-0.27715967561102201</v>
      </c>
      <c r="R3858" s="29">
        <v>24454.13</v>
      </c>
      <c r="S3858" s="29">
        <v>18113.72</v>
      </c>
      <c r="T3858" s="30">
        <v>-6340.41</v>
      </c>
      <c r="U3858" s="31">
        <v>-0.25927767620438752</v>
      </c>
      <c r="V3858" s="26">
        <v>9857.36</v>
      </c>
      <c r="W3858" s="26">
        <v>9111.64</v>
      </c>
      <c r="X3858" s="27">
        <v>-745.72000000000116</v>
      </c>
      <c r="Y3858" s="28">
        <v>-7.5651087106487047E-2</v>
      </c>
      <c r="Z3858" s="29">
        <v>4787.6899999999996</v>
      </c>
      <c r="AA3858" s="29">
        <v>4611</v>
      </c>
      <c r="AB3858" s="30">
        <v>-176.6899999999996</v>
      </c>
      <c r="AC3858" s="32">
        <v>-3.6905062775576453E-2</v>
      </c>
      <c r="AD3858" s="26">
        <v>4944.24</v>
      </c>
      <c r="AE3858" s="26">
        <v>0</v>
      </c>
      <c r="AF3858" s="27">
        <v>-4944.24</v>
      </c>
      <c r="AG3858" s="33">
        <v>-1</v>
      </c>
      <c r="AH3858" s="34">
        <v>257.10000000000002</v>
      </c>
      <c r="AI3858" s="34">
        <v>202</v>
      </c>
      <c r="AJ3858" s="34">
        <v>-55.100000000000023</v>
      </c>
      <c r="AK3858" s="32">
        <v>-0.21431349669389349</v>
      </c>
      <c r="AL3858" s="35">
        <v>43598.999988425923</v>
      </c>
      <c r="AM3858" s="16"/>
    </row>
    <row r="3859" spans="1:39" ht="33" hidden="1" x14ac:dyDescent="0.25">
      <c r="A3859" s="25" t="s">
        <v>813</v>
      </c>
      <c r="B3859" s="25" t="s">
        <v>1043</v>
      </c>
      <c r="C3859" s="39">
        <v>426159</v>
      </c>
      <c r="D3859" s="25" t="s">
        <v>3794</v>
      </c>
      <c r="E3859" s="25" t="s">
        <v>53</v>
      </c>
      <c r="F3859" s="25" t="s">
        <v>54</v>
      </c>
      <c r="G3859" s="25" t="s">
        <v>289</v>
      </c>
      <c r="H3859" s="25" t="s">
        <v>56</v>
      </c>
      <c r="I3859" s="25" t="s">
        <v>56</v>
      </c>
      <c r="J3859" s="25" t="s">
        <v>830</v>
      </c>
      <c r="K3859" s="25" t="s">
        <v>65</v>
      </c>
      <c r="L3859" s="25" t="s">
        <v>1045</v>
      </c>
      <c r="M3859" s="25" t="s">
        <v>371</v>
      </c>
      <c r="N3859" s="26">
        <v>137926.88</v>
      </c>
      <c r="O3859" s="26">
        <v>75696.69</v>
      </c>
      <c r="P3859" s="27">
        <v>-62230.19</v>
      </c>
      <c r="Q3859" s="28">
        <v>-0.45118246711590954</v>
      </c>
      <c r="R3859" s="29">
        <v>80252.210000000006</v>
      </c>
      <c r="S3859" s="29">
        <v>32243.65</v>
      </c>
      <c r="T3859" s="30">
        <v>-48008.560000000005</v>
      </c>
      <c r="U3859" s="31">
        <v>-0.59822103341453148</v>
      </c>
      <c r="V3859" s="26">
        <v>34931.040000000001</v>
      </c>
      <c r="W3859" s="26">
        <v>31296.04</v>
      </c>
      <c r="X3859" s="27">
        <v>-3635</v>
      </c>
      <c r="Y3859" s="28">
        <v>-0.10406217507408883</v>
      </c>
      <c r="Z3859" s="29">
        <v>19623.509999999998</v>
      </c>
      <c r="AA3859" s="29">
        <v>8775</v>
      </c>
      <c r="AB3859" s="30">
        <v>-10848.509999999998</v>
      </c>
      <c r="AC3859" s="32">
        <v>-0.55283229147079194</v>
      </c>
      <c r="AD3859" s="26">
        <v>3120.12</v>
      </c>
      <c r="AE3859" s="26">
        <v>3382</v>
      </c>
      <c r="AF3859" s="27">
        <v>261.88000000000011</v>
      </c>
      <c r="AG3859" s="33">
        <v>8.3932669256310696E-2</v>
      </c>
      <c r="AH3859" s="34">
        <v>895.28</v>
      </c>
      <c r="AI3859" s="34">
        <v>324.5</v>
      </c>
      <c r="AJ3859" s="34">
        <v>-570.78</v>
      </c>
      <c r="AK3859" s="32">
        <v>-0.63754356179072469</v>
      </c>
      <c r="AL3859" s="35">
        <v>43958</v>
      </c>
      <c r="AM3859" s="16"/>
    </row>
    <row r="3860" spans="1:39" ht="41.25" hidden="1" x14ac:dyDescent="0.25">
      <c r="A3860" s="25" t="s">
        <v>813</v>
      </c>
      <c r="B3860" s="25" t="s">
        <v>1043</v>
      </c>
      <c r="C3860" s="39">
        <v>426255</v>
      </c>
      <c r="D3860" s="25" t="s">
        <v>3807</v>
      </c>
      <c r="E3860" s="25" t="s">
        <v>53</v>
      </c>
      <c r="F3860" s="25" t="s">
        <v>54</v>
      </c>
      <c r="G3860" s="25" t="s">
        <v>289</v>
      </c>
      <c r="H3860" s="25" t="s">
        <v>56</v>
      </c>
      <c r="I3860" s="25" t="s">
        <v>56</v>
      </c>
      <c r="J3860" s="25" t="s">
        <v>830</v>
      </c>
      <c r="K3860" s="25" t="s">
        <v>65</v>
      </c>
      <c r="L3860" s="25" t="s">
        <v>1045</v>
      </c>
      <c r="M3860" s="25" t="s">
        <v>371</v>
      </c>
      <c r="N3860" s="26">
        <v>203195.34</v>
      </c>
      <c r="O3860" s="26">
        <v>200343.52</v>
      </c>
      <c r="P3860" s="27">
        <v>-2851.820000000007</v>
      </c>
      <c r="Q3860" s="28">
        <v>-1.4034869106742344E-2</v>
      </c>
      <c r="R3860" s="29">
        <v>54930.49</v>
      </c>
      <c r="S3860" s="29">
        <v>47721.1</v>
      </c>
      <c r="T3860" s="30">
        <v>-7209.3899999999994</v>
      </c>
      <c r="U3860" s="31">
        <v>-0.13124568886969695</v>
      </c>
      <c r="V3860" s="26">
        <v>81901.19</v>
      </c>
      <c r="W3860" s="26">
        <v>81162.78</v>
      </c>
      <c r="X3860" s="27">
        <v>-738.41000000000349</v>
      </c>
      <c r="Y3860" s="28">
        <v>-9.0158641162601354E-3</v>
      </c>
      <c r="Z3860" s="29">
        <v>12075.61</v>
      </c>
      <c r="AA3860" s="29">
        <v>7822.23</v>
      </c>
      <c r="AB3860" s="30">
        <v>-4253.380000000001</v>
      </c>
      <c r="AC3860" s="32">
        <v>-0.35222899712726735</v>
      </c>
      <c r="AD3860" s="26">
        <v>48919.68</v>
      </c>
      <c r="AE3860" s="26">
        <v>63288.41</v>
      </c>
      <c r="AF3860" s="27">
        <v>14368.730000000003</v>
      </c>
      <c r="AG3860" s="33">
        <v>0.29372085017727023</v>
      </c>
      <c r="AH3860" s="34">
        <v>571.54999999999995</v>
      </c>
      <c r="AI3860" s="34">
        <v>535.5</v>
      </c>
      <c r="AJ3860" s="34">
        <v>-36.049999999999955</v>
      </c>
      <c r="AK3860" s="32">
        <v>-6.3074096754439604E-2</v>
      </c>
      <c r="AL3860" s="35">
        <v>43837.041655092595</v>
      </c>
      <c r="AM3860" s="16"/>
    </row>
    <row r="3861" spans="1:39" ht="33" hidden="1" x14ac:dyDescent="0.25">
      <c r="A3861" s="25" t="s">
        <v>813</v>
      </c>
      <c r="B3861" s="25" t="s">
        <v>51</v>
      </c>
      <c r="C3861" s="39">
        <v>426263</v>
      </c>
      <c r="D3861" s="25" t="s">
        <v>3795</v>
      </c>
      <c r="E3861" s="25" t="s">
        <v>53</v>
      </c>
      <c r="F3861" s="25" t="s">
        <v>54</v>
      </c>
      <c r="G3861" s="25" t="s">
        <v>289</v>
      </c>
      <c r="H3861" s="25" t="s">
        <v>56</v>
      </c>
      <c r="I3861" s="25" t="s">
        <v>56</v>
      </c>
      <c r="J3861" s="25" t="s">
        <v>357</v>
      </c>
      <c r="K3861" s="25" t="s">
        <v>65</v>
      </c>
      <c r="L3861" s="25" t="s">
        <v>2787</v>
      </c>
      <c r="M3861" s="25" t="s">
        <v>816</v>
      </c>
      <c r="N3861" s="26">
        <v>901631.93</v>
      </c>
      <c r="O3861" s="26">
        <v>845129.42</v>
      </c>
      <c r="P3861" s="27">
        <v>-56502.510000000009</v>
      </c>
      <c r="Q3861" s="28">
        <v>-6.2666935497725784E-2</v>
      </c>
      <c r="R3861" s="29">
        <v>481642.63</v>
      </c>
      <c r="S3861" s="29">
        <v>161439.43</v>
      </c>
      <c r="T3861" s="30">
        <v>-320203.2</v>
      </c>
      <c r="U3861" s="31">
        <v>-0.66481490643799535</v>
      </c>
      <c r="V3861" s="26">
        <v>100032.89</v>
      </c>
      <c r="W3861" s="26">
        <v>102385.23</v>
      </c>
      <c r="X3861" s="27">
        <v>2352.3399999999965</v>
      </c>
      <c r="Y3861" s="28">
        <v>2.3515665697552042E-2</v>
      </c>
      <c r="Z3861" s="29">
        <v>106861.61</v>
      </c>
      <c r="AA3861" s="29">
        <v>22673.1</v>
      </c>
      <c r="AB3861" s="30">
        <v>-84188.510000000009</v>
      </c>
      <c r="AC3861" s="32">
        <v>-0.78782745272132815</v>
      </c>
      <c r="AD3861" s="26">
        <v>213094.8</v>
      </c>
      <c r="AE3861" s="26">
        <v>558611.31000000006</v>
      </c>
      <c r="AF3861" s="27">
        <v>345516.51000000007</v>
      </c>
      <c r="AG3861" s="33">
        <v>1.6214215926432747</v>
      </c>
      <c r="AH3861" s="34">
        <v>543.33999999999992</v>
      </c>
      <c r="AI3861" s="34">
        <v>509.75</v>
      </c>
      <c r="AJ3861" s="34">
        <v>-33.589999999999918</v>
      </c>
      <c r="AK3861" s="32">
        <v>-6.1821327345676601E-2</v>
      </c>
      <c r="AL3861" s="35">
        <v>44214.041666666664</v>
      </c>
      <c r="AM3861" s="16"/>
    </row>
    <row r="3862" spans="1:39" ht="33" hidden="1" x14ac:dyDescent="0.25">
      <c r="A3862" s="25" t="s">
        <v>813</v>
      </c>
      <c r="B3862" s="25" t="s">
        <v>51</v>
      </c>
      <c r="C3862" s="39">
        <v>426351</v>
      </c>
      <c r="D3862" s="25" t="s">
        <v>3741</v>
      </c>
      <c r="E3862" s="25" t="s">
        <v>53</v>
      </c>
      <c r="F3862" s="25" t="s">
        <v>63</v>
      </c>
      <c r="G3862" s="25" t="s">
        <v>56</v>
      </c>
      <c r="H3862" s="17"/>
      <c r="I3862" s="17"/>
      <c r="J3862" s="25" t="s">
        <v>3742</v>
      </c>
      <c r="K3862" s="25" t="s">
        <v>65</v>
      </c>
      <c r="L3862" s="25" t="s">
        <v>3743</v>
      </c>
      <c r="M3862" s="25" t="s">
        <v>419</v>
      </c>
      <c r="N3862" s="26">
        <v>0</v>
      </c>
      <c r="O3862" s="26">
        <v>0</v>
      </c>
      <c r="P3862" s="27">
        <v>0</v>
      </c>
      <c r="Q3862" s="18"/>
      <c r="R3862" s="29">
        <v>0</v>
      </c>
      <c r="S3862" s="29">
        <v>0</v>
      </c>
      <c r="T3862" s="30">
        <v>0</v>
      </c>
      <c r="U3862" s="19"/>
      <c r="V3862" s="26">
        <v>0</v>
      </c>
      <c r="W3862" s="26">
        <v>0</v>
      </c>
      <c r="X3862" s="27">
        <v>0</v>
      </c>
      <c r="Y3862" s="18"/>
      <c r="Z3862" s="29">
        <v>0</v>
      </c>
      <c r="AA3862" s="29">
        <v>0</v>
      </c>
      <c r="AB3862" s="30">
        <v>0</v>
      </c>
      <c r="AC3862" s="19"/>
      <c r="AD3862" s="26">
        <v>0</v>
      </c>
      <c r="AE3862" s="26">
        <v>0</v>
      </c>
      <c r="AF3862" s="27">
        <v>0</v>
      </c>
      <c r="AG3862" s="18"/>
      <c r="AH3862" s="34">
        <v>0</v>
      </c>
      <c r="AI3862" s="34">
        <v>0</v>
      </c>
      <c r="AJ3862" s="34">
        <v>0</v>
      </c>
      <c r="AK3862" s="19"/>
      <c r="AL3862" s="35">
        <v>43774.041655092595</v>
      </c>
      <c r="AM3862" s="16"/>
    </row>
    <row r="3863" spans="1:39" ht="33" hidden="1" x14ac:dyDescent="0.25">
      <c r="A3863" s="25" t="s">
        <v>813</v>
      </c>
      <c r="B3863" s="25" t="s">
        <v>1040</v>
      </c>
      <c r="C3863" s="39">
        <v>426618</v>
      </c>
      <c r="D3863" s="25" t="s">
        <v>3744</v>
      </c>
      <c r="E3863" s="25" t="s">
        <v>53</v>
      </c>
      <c r="F3863" s="25" t="s">
        <v>54</v>
      </c>
      <c r="G3863" s="25" t="s">
        <v>289</v>
      </c>
      <c r="H3863" s="25" t="s">
        <v>56</v>
      </c>
      <c r="I3863" s="25" t="s">
        <v>56</v>
      </c>
      <c r="J3863" s="25" t="s">
        <v>357</v>
      </c>
      <c r="K3863" s="25" t="s">
        <v>65</v>
      </c>
      <c r="L3863" s="25" t="s">
        <v>3625</v>
      </c>
      <c r="M3863" s="25" t="s">
        <v>371</v>
      </c>
      <c r="N3863" s="26">
        <v>49187.95</v>
      </c>
      <c r="O3863" s="26">
        <v>54440.69</v>
      </c>
      <c r="P3863" s="27">
        <v>5252.7400000000052</v>
      </c>
      <c r="Q3863" s="28">
        <v>0.10678916279291992</v>
      </c>
      <c r="R3863" s="29">
        <v>9402.15</v>
      </c>
      <c r="S3863" s="29">
        <v>8116.47</v>
      </c>
      <c r="T3863" s="30">
        <v>-1285.6799999999994</v>
      </c>
      <c r="U3863" s="31">
        <v>-0.13674319171678812</v>
      </c>
      <c r="V3863" s="26">
        <v>1441.45</v>
      </c>
      <c r="W3863" s="26">
        <v>825.24</v>
      </c>
      <c r="X3863" s="27">
        <v>-616.21</v>
      </c>
      <c r="Y3863" s="28">
        <v>-0.42749314925942627</v>
      </c>
      <c r="Z3863" s="29">
        <v>1592.52</v>
      </c>
      <c r="AA3863" s="29">
        <v>723</v>
      </c>
      <c r="AB3863" s="30">
        <v>-869.52</v>
      </c>
      <c r="AC3863" s="32">
        <v>-0.54600256197724362</v>
      </c>
      <c r="AD3863" s="26">
        <v>36751.83</v>
      </c>
      <c r="AE3863" s="26">
        <v>44775.98</v>
      </c>
      <c r="AF3863" s="27">
        <v>8024.1500000000015</v>
      </c>
      <c r="AG3863" s="33">
        <v>0.2183333455776216</v>
      </c>
      <c r="AH3863" s="34">
        <v>98.07</v>
      </c>
      <c r="AI3863" s="34">
        <v>0</v>
      </c>
      <c r="AJ3863" s="34">
        <v>-98.07</v>
      </c>
      <c r="AK3863" s="32">
        <v>-1</v>
      </c>
      <c r="AL3863" s="35">
        <v>43774.041655092595</v>
      </c>
      <c r="AM3863" s="16"/>
    </row>
    <row r="3864" spans="1:39" ht="57.75" hidden="1" x14ac:dyDescent="0.25">
      <c r="A3864" s="25" t="s">
        <v>813</v>
      </c>
      <c r="B3864" s="25" t="s">
        <v>51</v>
      </c>
      <c r="C3864" s="39">
        <v>426626</v>
      </c>
      <c r="D3864" s="25" t="s">
        <v>3803</v>
      </c>
      <c r="E3864" s="25" t="s">
        <v>53</v>
      </c>
      <c r="F3864" s="25" t="s">
        <v>54</v>
      </c>
      <c r="G3864" s="25" t="s">
        <v>75</v>
      </c>
      <c r="H3864" s="25" t="s">
        <v>74</v>
      </c>
      <c r="I3864" s="25" t="s">
        <v>56</v>
      </c>
      <c r="J3864" s="25" t="s">
        <v>3804</v>
      </c>
      <c r="K3864" s="25" t="s">
        <v>65</v>
      </c>
      <c r="L3864" s="25" t="s">
        <v>851</v>
      </c>
      <c r="M3864" s="25" t="s">
        <v>832</v>
      </c>
      <c r="N3864" s="26">
        <v>161903.63</v>
      </c>
      <c r="O3864" s="26">
        <v>123634.57</v>
      </c>
      <c r="P3864" s="27">
        <v>-38269.06</v>
      </c>
      <c r="Q3864" s="28">
        <v>-0.23636937602943181</v>
      </c>
      <c r="R3864" s="29">
        <v>65819.649999999994</v>
      </c>
      <c r="S3864" s="29">
        <v>30040.34</v>
      </c>
      <c r="T3864" s="30">
        <v>-35779.31</v>
      </c>
      <c r="U3864" s="31">
        <v>-0.54359617530631055</v>
      </c>
      <c r="V3864" s="26">
        <v>47763.39</v>
      </c>
      <c r="W3864" s="26">
        <v>47964.82</v>
      </c>
      <c r="X3864" s="27">
        <v>201.43000000000029</v>
      </c>
      <c r="Y3864" s="28">
        <v>4.2172467239029784E-3</v>
      </c>
      <c r="Z3864" s="29">
        <v>7280.59</v>
      </c>
      <c r="AA3864" s="29">
        <v>5558</v>
      </c>
      <c r="AB3864" s="30">
        <v>-1722.5900000000001</v>
      </c>
      <c r="AC3864" s="32">
        <v>-0.23660033046772311</v>
      </c>
      <c r="AD3864" s="26">
        <v>41040</v>
      </c>
      <c r="AE3864" s="26">
        <v>40071.410000000003</v>
      </c>
      <c r="AF3864" s="27">
        <v>-968.58999999999651</v>
      </c>
      <c r="AG3864" s="33">
        <v>-2.360112085769972E-2</v>
      </c>
      <c r="AH3864" s="34">
        <v>380.47</v>
      </c>
      <c r="AI3864" s="34">
        <v>278</v>
      </c>
      <c r="AJ3864" s="34">
        <v>-102.47000000000003</v>
      </c>
      <c r="AK3864" s="32">
        <v>-0.26932478250584807</v>
      </c>
      <c r="AL3864" s="35">
        <v>44466.041666666664</v>
      </c>
      <c r="AM3864" s="16"/>
    </row>
    <row r="3865" spans="1:39" ht="49.5" hidden="1" x14ac:dyDescent="0.25">
      <c r="A3865" s="25" t="s">
        <v>813</v>
      </c>
      <c r="B3865" s="25" t="s">
        <v>1136</v>
      </c>
      <c r="C3865" s="39">
        <v>426634</v>
      </c>
      <c r="D3865" s="25" t="s">
        <v>5768</v>
      </c>
      <c r="E3865" s="25" t="s">
        <v>53</v>
      </c>
      <c r="F3865" s="25" t="s">
        <v>54</v>
      </c>
      <c r="G3865" s="25" t="s">
        <v>75</v>
      </c>
      <c r="H3865" s="25" t="s">
        <v>74</v>
      </c>
      <c r="I3865" s="25" t="s">
        <v>874</v>
      </c>
      <c r="J3865" s="25" t="s">
        <v>842</v>
      </c>
      <c r="K3865" s="25" t="s">
        <v>58</v>
      </c>
      <c r="L3865" s="25" t="s">
        <v>824</v>
      </c>
      <c r="M3865" s="25" t="s">
        <v>263</v>
      </c>
      <c r="N3865" s="26">
        <v>192786.17</v>
      </c>
      <c r="O3865" s="26">
        <v>164657.16</v>
      </c>
      <c r="P3865" s="27">
        <v>-28129.010000000009</v>
      </c>
      <c r="Q3865" s="28">
        <v>-0.14590782108488387</v>
      </c>
      <c r="R3865" s="29">
        <v>35871.620000000003</v>
      </c>
      <c r="S3865" s="29">
        <v>25101.040000000001</v>
      </c>
      <c r="T3865" s="30">
        <v>-10770.580000000002</v>
      </c>
      <c r="U3865" s="31">
        <v>-0.30025351517439136</v>
      </c>
      <c r="V3865" s="26">
        <v>25019.55</v>
      </c>
      <c r="W3865" s="26">
        <v>29480.44</v>
      </c>
      <c r="X3865" s="27">
        <v>4460.8899999999994</v>
      </c>
      <c r="Y3865" s="28">
        <v>0.17829617239318851</v>
      </c>
      <c r="Z3865" s="29">
        <v>0</v>
      </c>
      <c r="AA3865" s="29">
        <v>0</v>
      </c>
      <c r="AB3865" s="30">
        <v>0</v>
      </c>
      <c r="AC3865" s="19"/>
      <c r="AD3865" s="26">
        <v>131895</v>
      </c>
      <c r="AE3865" s="26">
        <v>110075.68</v>
      </c>
      <c r="AF3865" s="27">
        <v>-21819.320000000007</v>
      </c>
      <c r="AG3865" s="33">
        <v>-0.16542947041207026</v>
      </c>
      <c r="AH3865" s="34">
        <v>44</v>
      </c>
      <c r="AI3865" s="34">
        <v>2</v>
      </c>
      <c r="AJ3865" s="34">
        <v>-42</v>
      </c>
      <c r="AK3865" s="32">
        <v>-0.95454545454545459</v>
      </c>
      <c r="AL3865" s="35">
        <v>44917.041666666664</v>
      </c>
      <c r="AM3865" s="16"/>
    </row>
    <row r="3866" spans="1:39" ht="41.25" hidden="1" x14ac:dyDescent="0.25">
      <c r="A3866" s="25" t="s">
        <v>813</v>
      </c>
      <c r="B3866" s="25" t="s">
        <v>1043</v>
      </c>
      <c r="C3866" s="39">
        <v>426677</v>
      </c>
      <c r="D3866" s="25" t="s">
        <v>3674</v>
      </c>
      <c r="E3866" s="25" t="s">
        <v>53</v>
      </c>
      <c r="F3866" s="25" t="s">
        <v>54</v>
      </c>
      <c r="G3866" s="25" t="s">
        <v>289</v>
      </c>
      <c r="H3866" s="17"/>
      <c r="I3866" s="17"/>
      <c r="J3866" s="25" t="s">
        <v>3675</v>
      </c>
      <c r="K3866" s="25" t="s">
        <v>65</v>
      </c>
      <c r="L3866" s="25" t="s">
        <v>1045</v>
      </c>
      <c r="M3866" s="25" t="s">
        <v>371</v>
      </c>
      <c r="N3866" s="26">
        <v>209806.09</v>
      </c>
      <c r="O3866" s="26">
        <v>195471.37</v>
      </c>
      <c r="P3866" s="27">
        <v>-14334.720000000001</v>
      </c>
      <c r="Q3866" s="28">
        <v>-6.8323660194992433E-2</v>
      </c>
      <c r="R3866" s="29">
        <v>51276.97</v>
      </c>
      <c r="S3866" s="29">
        <v>36323.08</v>
      </c>
      <c r="T3866" s="30">
        <v>-14953.89</v>
      </c>
      <c r="U3866" s="31">
        <v>-0.29162975113389106</v>
      </c>
      <c r="V3866" s="26">
        <v>43500.1</v>
      </c>
      <c r="W3866" s="26">
        <v>40739.94</v>
      </c>
      <c r="X3866" s="27">
        <v>-2760.1599999999962</v>
      </c>
      <c r="Y3866" s="28">
        <v>-6.3451808156762768E-2</v>
      </c>
      <c r="Z3866" s="29">
        <v>5301.02</v>
      </c>
      <c r="AA3866" s="29">
        <v>2312</v>
      </c>
      <c r="AB3866" s="30">
        <v>-2989.0200000000004</v>
      </c>
      <c r="AC3866" s="32">
        <v>-0.56385752175996318</v>
      </c>
      <c r="AD3866" s="26">
        <v>109728</v>
      </c>
      <c r="AE3866" s="26">
        <v>116096.35</v>
      </c>
      <c r="AF3866" s="27">
        <v>6368.3500000000058</v>
      </c>
      <c r="AG3866" s="33">
        <v>5.8037602070574568E-2</v>
      </c>
      <c r="AH3866" s="34">
        <v>336.36</v>
      </c>
      <c r="AI3866" s="34">
        <v>244</v>
      </c>
      <c r="AJ3866" s="34">
        <v>-92.360000000000014</v>
      </c>
      <c r="AK3866" s="32">
        <v>-0.27458675228921398</v>
      </c>
      <c r="AL3866" s="35">
        <v>43951</v>
      </c>
      <c r="AM3866" s="16"/>
    </row>
    <row r="3867" spans="1:39" ht="41.25" hidden="1" x14ac:dyDescent="0.25">
      <c r="A3867" s="25" t="s">
        <v>813</v>
      </c>
      <c r="B3867" s="25" t="s">
        <v>1040</v>
      </c>
      <c r="C3867" s="39">
        <v>426693</v>
      </c>
      <c r="D3867" s="25" t="s">
        <v>3745</v>
      </c>
      <c r="E3867" s="25" t="s">
        <v>53</v>
      </c>
      <c r="F3867" s="25" t="s">
        <v>54</v>
      </c>
      <c r="G3867" s="25" t="s">
        <v>289</v>
      </c>
      <c r="H3867" s="25" t="s">
        <v>56</v>
      </c>
      <c r="I3867" s="25" t="s">
        <v>56</v>
      </c>
      <c r="J3867" s="25" t="s">
        <v>357</v>
      </c>
      <c r="K3867" s="25" t="s">
        <v>65</v>
      </c>
      <c r="L3867" s="25" t="s">
        <v>665</v>
      </c>
      <c r="M3867" s="25" t="s">
        <v>263</v>
      </c>
      <c r="N3867" s="26">
        <v>0</v>
      </c>
      <c r="O3867" s="26">
        <v>8245.44</v>
      </c>
      <c r="P3867" s="27">
        <v>8245.44</v>
      </c>
      <c r="Q3867" s="18"/>
      <c r="R3867" s="29">
        <v>0</v>
      </c>
      <c r="S3867" s="29">
        <v>1069.8900000000001</v>
      </c>
      <c r="T3867" s="30">
        <v>1069.8900000000001</v>
      </c>
      <c r="U3867" s="19"/>
      <c r="V3867" s="26">
        <v>0</v>
      </c>
      <c r="W3867" s="26">
        <v>679.75</v>
      </c>
      <c r="X3867" s="27">
        <v>679.75</v>
      </c>
      <c r="Y3867" s="18"/>
      <c r="Z3867" s="29">
        <v>0</v>
      </c>
      <c r="AA3867" s="29">
        <v>0</v>
      </c>
      <c r="AB3867" s="30">
        <v>0</v>
      </c>
      <c r="AC3867" s="19"/>
      <c r="AD3867" s="26">
        <v>0</v>
      </c>
      <c r="AE3867" s="26">
        <v>6449.95</v>
      </c>
      <c r="AF3867" s="27">
        <v>6449.95</v>
      </c>
      <c r="AG3867" s="18"/>
      <c r="AH3867" s="34">
        <v>0</v>
      </c>
      <c r="AI3867" s="34">
        <v>0</v>
      </c>
      <c r="AJ3867" s="34">
        <v>0</v>
      </c>
      <c r="AK3867" s="19"/>
      <c r="AL3867" s="35">
        <v>43679.041655092595</v>
      </c>
      <c r="AM3867" s="16"/>
    </row>
    <row r="3868" spans="1:39" ht="41.25" hidden="1" x14ac:dyDescent="0.25">
      <c r="A3868" s="25" t="s">
        <v>813</v>
      </c>
      <c r="B3868" s="25" t="s">
        <v>1040</v>
      </c>
      <c r="C3868" s="39">
        <v>426731</v>
      </c>
      <c r="D3868" s="25" t="s">
        <v>3774</v>
      </c>
      <c r="E3868" s="25" t="s">
        <v>53</v>
      </c>
      <c r="F3868" s="25" t="s">
        <v>54</v>
      </c>
      <c r="G3868" s="25" t="s">
        <v>289</v>
      </c>
      <c r="H3868" s="17"/>
      <c r="I3868" s="17"/>
      <c r="J3868" s="25" t="s">
        <v>830</v>
      </c>
      <c r="K3868" s="25" t="s">
        <v>65</v>
      </c>
      <c r="L3868" s="25" t="s">
        <v>835</v>
      </c>
      <c r="M3868" s="25" t="s">
        <v>832</v>
      </c>
      <c r="N3868" s="26">
        <v>30163.01</v>
      </c>
      <c r="O3868" s="26">
        <v>24380.9</v>
      </c>
      <c r="P3868" s="27">
        <v>-5782.1099999999969</v>
      </c>
      <c r="Q3868" s="28">
        <v>-0.19169539114299261</v>
      </c>
      <c r="R3868" s="29">
        <v>5999.35</v>
      </c>
      <c r="S3868" s="29">
        <v>4377.74</v>
      </c>
      <c r="T3868" s="30">
        <v>-1621.6100000000006</v>
      </c>
      <c r="U3868" s="31">
        <v>-0.27029761557502069</v>
      </c>
      <c r="V3868" s="26">
        <v>950.86</v>
      </c>
      <c r="W3868" s="26">
        <v>354.88</v>
      </c>
      <c r="X3868" s="27">
        <v>-595.98</v>
      </c>
      <c r="Y3868" s="28">
        <v>-0.62677996760827037</v>
      </c>
      <c r="Z3868" s="29">
        <v>213.12</v>
      </c>
      <c r="AA3868" s="29">
        <v>288</v>
      </c>
      <c r="AB3868" s="30">
        <v>74.88</v>
      </c>
      <c r="AC3868" s="32">
        <v>0.35135135135135132</v>
      </c>
      <c r="AD3868" s="26">
        <v>22999.68</v>
      </c>
      <c r="AE3868" s="26">
        <v>19360.28</v>
      </c>
      <c r="AF3868" s="27">
        <v>-3639.4000000000015</v>
      </c>
      <c r="AG3868" s="33">
        <v>-0.15823698416673629</v>
      </c>
      <c r="AH3868" s="34">
        <v>15.280000000000001</v>
      </c>
      <c r="AI3868" s="34">
        <v>19</v>
      </c>
      <c r="AJ3868" s="34">
        <v>3.7199999999999989</v>
      </c>
      <c r="AK3868" s="32">
        <v>0.24345549738219885</v>
      </c>
      <c r="AL3868" s="35">
        <v>43814.041655092595</v>
      </c>
      <c r="AM3868" s="16"/>
    </row>
    <row r="3869" spans="1:39" ht="41.25" hidden="1" x14ac:dyDescent="0.25">
      <c r="A3869" s="25" t="s">
        <v>813</v>
      </c>
      <c r="B3869" s="25" t="s">
        <v>1043</v>
      </c>
      <c r="C3869" s="39">
        <v>426749</v>
      </c>
      <c r="D3869" s="25" t="s">
        <v>3774</v>
      </c>
      <c r="E3869" s="25" t="s">
        <v>53</v>
      </c>
      <c r="F3869" s="25" t="s">
        <v>54</v>
      </c>
      <c r="G3869" s="25" t="s">
        <v>289</v>
      </c>
      <c r="H3869" s="25" t="s">
        <v>56</v>
      </c>
      <c r="I3869" s="25" t="s">
        <v>56</v>
      </c>
      <c r="J3869" s="25" t="s">
        <v>830</v>
      </c>
      <c r="K3869" s="25" t="s">
        <v>65</v>
      </c>
      <c r="L3869" s="25" t="s">
        <v>1045</v>
      </c>
      <c r="M3869" s="25" t="s">
        <v>832</v>
      </c>
      <c r="N3869" s="26">
        <v>20232.62</v>
      </c>
      <c r="O3869" s="26">
        <v>15003.5</v>
      </c>
      <c r="P3869" s="27">
        <v>-5229.119999999999</v>
      </c>
      <c r="Q3869" s="28">
        <v>-0.25844996841733792</v>
      </c>
      <c r="R3869" s="29">
        <v>5928.33</v>
      </c>
      <c r="S3869" s="29">
        <v>2812.95</v>
      </c>
      <c r="T3869" s="30">
        <v>-3115.38</v>
      </c>
      <c r="U3869" s="31">
        <v>-0.52550718330457313</v>
      </c>
      <c r="V3869" s="26">
        <v>632.82000000000005</v>
      </c>
      <c r="W3869" s="26">
        <v>0</v>
      </c>
      <c r="X3869" s="27">
        <v>-632.82000000000005</v>
      </c>
      <c r="Y3869" s="28">
        <v>-1</v>
      </c>
      <c r="Z3869" s="29">
        <v>751.95</v>
      </c>
      <c r="AA3869" s="29">
        <v>78</v>
      </c>
      <c r="AB3869" s="30">
        <v>-673.95</v>
      </c>
      <c r="AC3869" s="32">
        <v>-0.89626969878316376</v>
      </c>
      <c r="AD3869" s="26">
        <v>12919.52</v>
      </c>
      <c r="AE3869" s="26">
        <v>12112.55</v>
      </c>
      <c r="AF3869" s="27">
        <v>-806.97000000000116</v>
      </c>
      <c r="AG3869" s="33">
        <v>-6.2461298871784796E-2</v>
      </c>
      <c r="AH3869" s="34">
        <v>31.82</v>
      </c>
      <c r="AI3869" s="34">
        <v>8</v>
      </c>
      <c r="AJ3869" s="34">
        <v>-23.82</v>
      </c>
      <c r="AK3869" s="32">
        <v>-0.74858579509742296</v>
      </c>
      <c r="AL3869" s="35">
        <v>43873.041655092595</v>
      </c>
      <c r="AM3869" s="16"/>
    </row>
    <row r="3870" spans="1:39" ht="24.75" hidden="1" x14ac:dyDescent="0.25">
      <c r="A3870" s="25" t="s">
        <v>813</v>
      </c>
      <c r="B3870" s="25" t="s">
        <v>1040</v>
      </c>
      <c r="C3870" s="39">
        <v>426757</v>
      </c>
      <c r="D3870" s="25" t="s">
        <v>3855</v>
      </c>
      <c r="E3870" s="25" t="s">
        <v>53</v>
      </c>
      <c r="F3870" s="25" t="s">
        <v>54</v>
      </c>
      <c r="G3870" s="25" t="s">
        <v>289</v>
      </c>
      <c r="H3870" s="25" t="s">
        <v>56</v>
      </c>
      <c r="I3870" s="25" t="s">
        <v>56</v>
      </c>
      <c r="J3870" s="25" t="s">
        <v>3573</v>
      </c>
      <c r="K3870" s="25" t="s">
        <v>65</v>
      </c>
      <c r="L3870" s="25" t="s">
        <v>1045</v>
      </c>
      <c r="M3870" s="25" t="s">
        <v>816</v>
      </c>
      <c r="N3870" s="26">
        <v>144062.20000000001</v>
      </c>
      <c r="O3870" s="26">
        <v>126300.06</v>
      </c>
      <c r="P3870" s="27">
        <v>-17762.140000000014</v>
      </c>
      <c r="Q3870" s="28">
        <v>-0.12329493788099871</v>
      </c>
      <c r="R3870" s="29">
        <v>76860.570000000007</v>
      </c>
      <c r="S3870" s="29">
        <v>65691.240000000005</v>
      </c>
      <c r="T3870" s="30">
        <v>-11169.330000000002</v>
      </c>
      <c r="U3870" s="31">
        <v>-0.14531937507098894</v>
      </c>
      <c r="V3870" s="26">
        <v>24732.91</v>
      </c>
      <c r="W3870" s="26">
        <v>24156.14</v>
      </c>
      <c r="X3870" s="27">
        <v>-576.77000000000044</v>
      </c>
      <c r="Y3870" s="28">
        <v>-2.3319940920821708E-2</v>
      </c>
      <c r="Z3870" s="29">
        <v>19680.72</v>
      </c>
      <c r="AA3870" s="29">
        <v>28103.21</v>
      </c>
      <c r="AB3870" s="30">
        <v>8422.489999999998</v>
      </c>
      <c r="AC3870" s="32">
        <v>0.42795639590421475</v>
      </c>
      <c r="AD3870" s="26">
        <v>22788</v>
      </c>
      <c r="AE3870" s="26">
        <v>8349.4699999999993</v>
      </c>
      <c r="AF3870" s="27">
        <v>-14438.53</v>
      </c>
      <c r="AG3870" s="33">
        <v>-0.63360233456205028</v>
      </c>
      <c r="AH3870" s="34">
        <v>716.79</v>
      </c>
      <c r="AI3870" s="34">
        <v>765.5</v>
      </c>
      <c r="AJ3870" s="34">
        <v>48.710000000000036</v>
      </c>
      <c r="AK3870" s="32">
        <v>6.7955747150490436E-2</v>
      </c>
      <c r="AL3870" s="35">
        <v>43831.041655092595</v>
      </c>
      <c r="AM3870" s="16"/>
    </row>
    <row r="3871" spans="1:39" ht="33" hidden="1" x14ac:dyDescent="0.25">
      <c r="A3871" s="25" t="s">
        <v>813</v>
      </c>
      <c r="B3871" s="25" t="s">
        <v>1040</v>
      </c>
      <c r="C3871" s="39">
        <v>426802</v>
      </c>
      <c r="D3871" s="25" t="s">
        <v>3637</v>
      </c>
      <c r="E3871" s="25" t="s">
        <v>53</v>
      </c>
      <c r="F3871" s="25" t="s">
        <v>54</v>
      </c>
      <c r="G3871" s="25" t="s">
        <v>990</v>
      </c>
      <c r="H3871" s="17"/>
      <c r="I3871" s="17"/>
      <c r="J3871" s="25" t="s">
        <v>830</v>
      </c>
      <c r="K3871" s="25" t="s">
        <v>65</v>
      </c>
      <c r="L3871" s="25" t="s">
        <v>3577</v>
      </c>
      <c r="M3871" s="25" t="s">
        <v>371</v>
      </c>
      <c r="N3871" s="26">
        <v>0</v>
      </c>
      <c r="O3871" s="26">
        <v>5910</v>
      </c>
      <c r="P3871" s="27">
        <v>5910</v>
      </c>
      <c r="Q3871" s="18"/>
      <c r="R3871" s="29">
        <v>0</v>
      </c>
      <c r="S3871" s="29">
        <v>4924</v>
      </c>
      <c r="T3871" s="30">
        <v>4924</v>
      </c>
      <c r="U3871" s="19"/>
      <c r="V3871" s="26">
        <v>0</v>
      </c>
      <c r="W3871" s="26">
        <v>0</v>
      </c>
      <c r="X3871" s="27">
        <v>0</v>
      </c>
      <c r="Y3871" s="18"/>
      <c r="Z3871" s="29">
        <v>0</v>
      </c>
      <c r="AA3871" s="29">
        <v>452</v>
      </c>
      <c r="AB3871" s="30">
        <v>452</v>
      </c>
      <c r="AC3871" s="19"/>
      <c r="AD3871" s="26">
        <v>0</v>
      </c>
      <c r="AE3871" s="26">
        <v>534</v>
      </c>
      <c r="AF3871" s="27">
        <v>534</v>
      </c>
      <c r="AG3871" s="18"/>
      <c r="AH3871" s="34">
        <v>0</v>
      </c>
      <c r="AI3871" s="34">
        <v>0</v>
      </c>
      <c r="AJ3871" s="34">
        <v>0</v>
      </c>
      <c r="AK3871" s="19"/>
      <c r="AL3871" s="35">
        <v>43760.041655092595</v>
      </c>
      <c r="AM3871" s="16"/>
    </row>
    <row r="3872" spans="1:39" ht="49.5" hidden="1" x14ac:dyDescent="0.25">
      <c r="A3872" s="25" t="s">
        <v>813</v>
      </c>
      <c r="B3872" s="25" t="s">
        <v>1043</v>
      </c>
      <c r="C3872" s="39">
        <v>426888</v>
      </c>
      <c r="D3872" s="25" t="s">
        <v>3726</v>
      </c>
      <c r="E3872" s="25" t="s">
        <v>53</v>
      </c>
      <c r="F3872" s="25" t="s">
        <v>63</v>
      </c>
      <c r="G3872" s="25" t="s">
        <v>56</v>
      </c>
      <c r="H3872" s="17"/>
      <c r="I3872" s="17"/>
      <c r="J3872" s="25" t="s">
        <v>357</v>
      </c>
      <c r="K3872" s="25" t="s">
        <v>65</v>
      </c>
      <c r="L3872" s="25" t="s">
        <v>1045</v>
      </c>
      <c r="M3872" s="25" t="s">
        <v>419</v>
      </c>
      <c r="N3872" s="26">
        <v>0</v>
      </c>
      <c r="O3872" s="26">
        <v>647.28</v>
      </c>
      <c r="P3872" s="27">
        <v>647.28</v>
      </c>
      <c r="Q3872" s="18"/>
      <c r="R3872" s="29">
        <v>0</v>
      </c>
      <c r="S3872" s="29">
        <v>647.28</v>
      </c>
      <c r="T3872" s="30">
        <v>647.28</v>
      </c>
      <c r="U3872" s="19"/>
      <c r="V3872" s="26">
        <v>0</v>
      </c>
      <c r="W3872" s="26">
        <v>0</v>
      </c>
      <c r="X3872" s="27">
        <v>0</v>
      </c>
      <c r="Y3872" s="18"/>
      <c r="Z3872" s="29">
        <v>0</v>
      </c>
      <c r="AA3872" s="29">
        <v>0</v>
      </c>
      <c r="AB3872" s="30">
        <v>0</v>
      </c>
      <c r="AC3872" s="19"/>
      <c r="AD3872" s="26">
        <v>0</v>
      </c>
      <c r="AE3872" s="26">
        <v>0</v>
      </c>
      <c r="AF3872" s="27">
        <v>0</v>
      </c>
      <c r="AG3872" s="18"/>
      <c r="AH3872" s="34">
        <v>0</v>
      </c>
      <c r="AI3872" s="34">
        <v>0</v>
      </c>
      <c r="AJ3872" s="34">
        <v>0</v>
      </c>
      <c r="AK3872" s="19"/>
      <c r="AL3872" s="35">
        <v>43743.041655092595</v>
      </c>
      <c r="AM3872" s="16"/>
    </row>
    <row r="3873" spans="1:39" ht="49.5" hidden="1" x14ac:dyDescent="0.25">
      <c r="A3873" s="25" t="s">
        <v>813</v>
      </c>
      <c r="B3873" s="25" t="s">
        <v>1040</v>
      </c>
      <c r="C3873" s="39">
        <v>426896</v>
      </c>
      <c r="D3873" s="25" t="s">
        <v>3849</v>
      </c>
      <c r="E3873" s="25" t="s">
        <v>53</v>
      </c>
      <c r="F3873" s="25" t="s">
        <v>54</v>
      </c>
      <c r="G3873" s="25" t="s">
        <v>289</v>
      </c>
      <c r="H3873" s="25" t="s">
        <v>56</v>
      </c>
      <c r="I3873" s="25" t="s">
        <v>56</v>
      </c>
      <c r="J3873" s="25" t="s">
        <v>357</v>
      </c>
      <c r="K3873" s="25" t="s">
        <v>65</v>
      </c>
      <c r="L3873" s="25" t="s">
        <v>2787</v>
      </c>
      <c r="M3873" s="25" t="s">
        <v>263</v>
      </c>
      <c r="N3873" s="26">
        <v>18633.419999999998</v>
      </c>
      <c r="O3873" s="26">
        <v>1971.57</v>
      </c>
      <c r="P3873" s="27">
        <v>-16661.849999999999</v>
      </c>
      <c r="Q3873" s="28">
        <v>-0.89419172647855305</v>
      </c>
      <c r="R3873" s="29">
        <v>13495.73</v>
      </c>
      <c r="S3873" s="29">
        <v>1294.57</v>
      </c>
      <c r="T3873" s="30">
        <v>-12201.16</v>
      </c>
      <c r="U3873" s="31">
        <v>-0.90407558538886001</v>
      </c>
      <c r="V3873" s="26">
        <v>1041.21</v>
      </c>
      <c r="W3873" s="26">
        <v>677</v>
      </c>
      <c r="X3873" s="27">
        <v>-364.21000000000004</v>
      </c>
      <c r="Y3873" s="28">
        <v>-0.34979495010612655</v>
      </c>
      <c r="Z3873" s="29">
        <v>2155.38</v>
      </c>
      <c r="AA3873" s="29">
        <v>0</v>
      </c>
      <c r="AB3873" s="30">
        <v>-2155.38</v>
      </c>
      <c r="AC3873" s="32">
        <v>-1</v>
      </c>
      <c r="AD3873" s="26">
        <v>1941.1</v>
      </c>
      <c r="AE3873" s="26">
        <v>0</v>
      </c>
      <c r="AF3873" s="27">
        <v>-1941.1</v>
      </c>
      <c r="AG3873" s="33">
        <v>-1</v>
      </c>
      <c r="AH3873" s="34">
        <v>65.22</v>
      </c>
      <c r="AI3873" s="34">
        <v>0</v>
      </c>
      <c r="AJ3873" s="34">
        <v>-65.22</v>
      </c>
      <c r="AK3873" s="32">
        <v>-1</v>
      </c>
      <c r="AL3873" s="35">
        <v>43743.041655092595</v>
      </c>
      <c r="AM3873" s="16"/>
    </row>
    <row r="3874" spans="1:39" ht="57.75" hidden="1" x14ac:dyDescent="0.25">
      <c r="A3874" s="25" t="s">
        <v>813</v>
      </c>
      <c r="B3874" s="25" t="s">
        <v>1136</v>
      </c>
      <c r="C3874" s="39">
        <v>426917</v>
      </c>
      <c r="D3874" s="25" t="s">
        <v>5123</v>
      </c>
      <c r="E3874" s="25" t="s">
        <v>53</v>
      </c>
      <c r="F3874" s="25" t="s">
        <v>63</v>
      </c>
      <c r="G3874" s="25" t="s">
        <v>56</v>
      </c>
      <c r="H3874" s="17"/>
      <c r="I3874" s="17"/>
      <c r="J3874" s="25" t="s">
        <v>64</v>
      </c>
      <c r="K3874" s="25" t="s">
        <v>65</v>
      </c>
      <c r="L3874" s="25" t="s">
        <v>2787</v>
      </c>
      <c r="M3874" s="25" t="s">
        <v>419</v>
      </c>
      <c r="N3874" s="26">
        <v>0</v>
      </c>
      <c r="O3874" s="26">
        <v>0</v>
      </c>
      <c r="P3874" s="27">
        <v>0</v>
      </c>
      <c r="Q3874" s="18"/>
      <c r="R3874" s="29">
        <v>0</v>
      </c>
      <c r="S3874" s="29">
        <v>0</v>
      </c>
      <c r="T3874" s="30">
        <v>0</v>
      </c>
      <c r="U3874" s="19"/>
      <c r="V3874" s="26">
        <v>0</v>
      </c>
      <c r="W3874" s="26">
        <v>0</v>
      </c>
      <c r="X3874" s="27">
        <v>0</v>
      </c>
      <c r="Y3874" s="18"/>
      <c r="Z3874" s="29">
        <v>0</v>
      </c>
      <c r="AA3874" s="29">
        <v>0</v>
      </c>
      <c r="AB3874" s="30">
        <v>0</v>
      </c>
      <c r="AC3874" s="19"/>
      <c r="AD3874" s="26">
        <v>0</v>
      </c>
      <c r="AE3874" s="26">
        <v>0</v>
      </c>
      <c r="AF3874" s="27">
        <v>0</v>
      </c>
      <c r="AG3874" s="18"/>
      <c r="AH3874" s="34">
        <v>0</v>
      </c>
      <c r="AI3874" s="34">
        <v>0</v>
      </c>
      <c r="AJ3874" s="34">
        <v>0</v>
      </c>
      <c r="AK3874" s="19"/>
      <c r="AL3874" s="35">
        <v>44278.041666666664</v>
      </c>
      <c r="AM3874" s="16"/>
    </row>
    <row r="3875" spans="1:39" ht="66" hidden="1" x14ac:dyDescent="0.25">
      <c r="A3875" s="25" t="s">
        <v>813</v>
      </c>
      <c r="B3875" s="25" t="s">
        <v>51</v>
      </c>
      <c r="C3875" s="39">
        <v>426984</v>
      </c>
      <c r="D3875" s="25" t="s">
        <v>3988</v>
      </c>
      <c r="E3875" s="25" t="s">
        <v>53</v>
      </c>
      <c r="F3875" s="25" t="s">
        <v>54</v>
      </c>
      <c r="G3875" s="25" t="s">
        <v>194</v>
      </c>
      <c r="H3875" s="25" t="s">
        <v>75</v>
      </c>
      <c r="I3875" s="25" t="s">
        <v>83</v>
      </c>
      <c r="J3875" s="25" t="s">
        <v>830</v>
      </c>
      <c r="K3875" s="25" t="s">
        <v>65</v>
      </c>
      <c r="L3875" s="25" t="s">
        <v>851</v>
      </c>
      <c r="M3875" s="25" t="s">
        <v>832</v>
      </c>
      <c r="N3875" s="26">
        <v>329610.71999999997</v>
      </c>
      <c r="O3875" s="26">
        <v>252325.19</v>
      </c>
      <c r="P3875" s="27">
        <v>-77285.52999999997</v>
      </c>
      <c r="Q3875" s="28">
        <v>-0.2344751711958882</v>
      </c>
      <c r="R3875" s="29">
        <v>98427.32</v>
      </c>
      <c r="S3875" s="29">
        <v>43466.21</v>
      </c>
      <c r="T3875" s="30">
        <v>-54961.110000000008</v>
      </c>
      <c r="U3875" s="31">
        <v>-0.55839283239653381</v>
      </c>
      <c r="V3875" s="26">
        <v>159471.46</v>
      </c>
      <c r="W3875" s="26">
        <v>138086.76</v>
      </c>
      <c r="X3875" s="27">
        <v>-21384.699999999983</v>
      </c>
      <c r="Y3875" s="28">
        <v>-0.13409734882969018</v>
      </c>
      <c r="Z3875" s="29">
        <v>7991.94</v>
      </c>
      <c r="AA3875" s="29">
        <v>10335.24</v>
      </c>
      <c r="AB3875" s="30">
        <v>2343.3000000000002</v>
      </c>
      <c r="AC3875" s="32">
        <v>0.29320790696626853</v>
      </c>
      <c r="AD3875" s="26">
        <v>63720</v>
      </c>
      <c r="AE3875" s="26">
        <v>60436.98</v>
      </c>
      <c r="AF3875" s="27">
        <v>-3283.0199999999968</v>
      </c>
      <c r="AG3875" s="33">
        <v>-5.1522598870056446E-2</v>
      </c>
      <c r="AH3875" s="34">
        <v>552.80999999999995</v>
      </c>
      <c r="AI3875" s="34">
        <v>433.5</v>
      </c>
      <c r="AJ3875" s="34">
        <v>-119.30999999999995</v>
      </c>
      <c r="AK3875" s="32">
        <v>-0.21582460519889285</v>
      </c>
      <c r="AL3875" s="35">
        <v>44278.041666666664</v>
      </c>
      <c r="AM3875" s="16"/>
    </row>
    <row r="3876" spans="1:39" ht="66" hidden="1" x14ac:dyDescent="0.25">
      <c r="A3876" s="25" t="s">
        <v>813</v>
      </c>
      <c r="B3876" s="25" t="s">
        <v>51</v>
      </c>
      <c r="C3876" s="39">
        <v>426992</v>
      </c>
      <c r="D3876" s="25" t="s">
        <v>3990</v>
      </c>
      <c r="E3876" s="25" t="s">
        <v>53</v>
      </c>
      <c r="F3876" s="25" t="s">
        <v>54</v>
      </c>
      <c r="G3876" s="25" t="s">
        <v>75</v>
      </c>
      <c r="H3876" s="25" t="s">
        <v>874</v>
      </c>
      <c r="I3876" s="25" t="s">
        <v>112</v>
      </c>
      <c r="J3876" s="25" t="s">
        <v>830</v>
      </c>
      <c r="K3876" s="25" t="s">
        <v>65</v>
      </c>
      <c r="L3876" s="25" t="s">
        <v>851</v>
      </c>
      <c r="M3876" s="25" t="s">
        <v>832</v>
      </c>
      <c r="N3876" s="26">
        <v>37108.910000000003</v>
      </c>
      <c r="O3876" s="26">
        <v>27801.62</v>
      </c>
      <c r="P3876" s="27">
        <v>-9307.2900000000045</v>
      </c>
      <c r="Q3876" s="28">
        <v>-0.25081011541433051</v>
      </c>
      <c r="R3876" s="29">
        <v>28908.639999999999</v>
      </c>
      <c r="S3876" s="29">
        <v>12562.7</v>
      </c>
      <c r="T3876" s="30">
        <v>-16345.939999999999</v>
      </c>
      <c r="U3876" s="31">
        <v>-0.56543441683870288</v>
      </c>
      <c r="V3876" s="26">
        <v>3896.59</v>
      </c>
      <c r="W3876" s="26">
        <v>8211.1200000000008</v>
      </c>
      <c r="X3876" s="27">
        <v>4314.5300000000007</v>
      </c>
      <c r="Y3876" s="28">
        <v>1.1072578844579493</v>
      </c>
      <c r="Z3876" s="29">
        <v>2143.6799999999998</v>
      </c>
      <c r="AA3876" s="29">
        <v>1240</v>
      </c>
      <c r="AB3876" s="30">
        <v>-903.67999999999984</v>
      </c>
      <c r="AC3876" s="32">
        <v>-0.42155545603821459</v>
      </c>
      <c r="AD3876" s="26">
        <v>2160</v>
      </c>
      <c r="AE3876" s="26">
        <v>5787.8</v>
      </c>
      <c r="AF3876" s="27">
        <v>3627.8</v>
      </c>
      <c r="AG3876" s="33">
        <v>1.6795370370370371</v>
      </c>
      <c r="AH3876" s="34">
        <v>194.88</v>
      </c>
      <c r="AI3876" s="34">
        <v>80</v>
      </c>
      <c r="AJ3876" s="34">
        <v>-114.88</v>
      </c>
      <c r="AK3876" s="32">
        <v>-0.58949096880131358</v>
      </c>
      <c r="AL3876" s="35">
        <v>44278.041666666664</v>
      </c>
      <c r="AM3876" s="16"/>
    </row>
    <row r="3877" spans="1:39" ht="66" hidden="1" x14ac:dyDescent="0.25">
      <c r="A3877" s="25" t="s">
        <v>813</v>
      </c>
      <c r="B3877" s="25" t="s">
        <v>51</v>
      </c>
      <c r="C3877" s="39">
        <v>427004</v>
      </c>
      <c r="D3877" s="25" t="s">
        <v>3989</v>
      </c>
      <c r="E3877" s="25" t="s">
        <v>53</v>
      </c>
      <c r="F3877" s="25" t="s">
        <v>54</v>
      </c>
      <c r="G3877" s="25" t="s">
        <v>75</v>
      </c>
      <c r="H3877" s="25" t="s">
        <v>874</v>
      </c>
      <c r="I3877" s="25" t="s">
        <v>112</v>
      </c>
      <c r="J3877" s="25" t="s">
        <v>830</v>
      </c>
      <c r="K3877" s="25" t="s">
        <v>65</v>
      </c>
      <c r="L3877" s="25" t="s">
        <v>851</v>
      </c>
      <c r="M3877" s="25" t="s">
        <v>832</v>
      </c>
      <c r="N3877" s="26">
        <v>52419.98</v>
      </c>
      <c r="O3877" s="26">
        <v>43367.97</v>
      </c>
      <c r="P3877" s="27">
        <v>-9052.010000000002</v>
      </c>
      <c r="Q3877" s="28">
        <v>-0.17268243902420416</v>
      </c>
      <c r="R3877" s="29">
        <v>34038.120000000003</v>
      </c>
      <c r="S3877" s="29">
        <v>10927.15</v>
      </c>
      <c r="T3877" s="30">
        <v>-23110.97</v>
      </c>
      <c r="U3877" s="31">
        <v>-0.67897316303015554</v>
      </c>
      <c r="V3877" s="26">
        <v>13798.34</v>
      </c>
      <c r="W3877" s="26">
        <v>24038.7</v>
      </c>
      <c r="X3877" s="27">
        <v>10240.36</v>
      </c>
      <c r="Y3877" s="28">
        <v>0.74214434489945891</v>
      </c>
      <c r="Z3877" s="29">
        <v>2423.52</v>
      </c>
      <c r="AA3877" s="29">
        <v>1164</v>
      </c>
      <c r="AB3877" s="30">
        <v>-1259.52</v>
      </c>
      <c r="AC3877" s="32">
        <v>-0.51970687264804916</v>
      </c>
      <c r="AD3877" s="26">
        <v>2160</v>
      </c>
      <c r="AE3877" s="26">
        <v>7238.12</v>
      </c>
      <c r="AF3877" s="27">
        <v>5078.12</v>
      </c>
      <c r="AG3877" s="33">
        <v>2.3509814814814813</v>
      </c>
      <c r="AH3877" s="34">
        <v>148.32</v>
      </c>
      <c r="AI3877" s="34">
        <v>68</v>
      </c>
      <c r="AJ3877" s="34">
        <v>-80.319999999999993</v>
      </c>
      <c r="AK3877" s="32">
        <v>-0.54153182308522108</v>
      </c>
      <c r="AL3877" s="35">
        <v>44278.041666666664</v>
      </c>
      <c r="AM3877" s="16"/>
    </row>
    <row r="3878" spans="1:39" ht="66" hidden="1" x14ac:dyDescent="0.25">
      <c r="A3878" s="25" t="s">
        <v>813</v>
      </c>
      <c r="B3878" s="25" t="s">
        <v>51</v>
      </c>
      <c r="C3878" s="39">
        <v>427012</v>
      </c>
      <c r="D3878" s="25" t="s">
        <v>3991</v>
      </c>
      <c r="E3878" s="25" t="s">
        <v>53</v>
      </c>
      <c r="F3878" s="25" t="s">
        <v>54</v>
      </c>
      <c r="G3878" s="25" t="s">
        <v>112</v>
      </c>
      <c r="H3878" s="25" t="s">
        <v>194</v>
      </c>
      <c r="I3878" s="25" t="s">
        <v>83</v>
      </c>
      <c r="J3878" s="25" t="s">
        <v>830</v>
      </c>
      <c r="K3878" s="25" t="s">
        <v>65</v>
      </c>
      <c r="L3878" s="25" t="s">
        <v>851</v>
      </c>
      <c r="M3878" s="25" t="s">
        <v>832</v>
      </c>
      <c r="N3878" s="26">
        <v>49449.279999999999</v>
      </c>
      <c r="O3878" s="26">
        <v>75055.86</v>
      </c>
      <c r="P3878" s="27">
        <v>25606.58</v>
      </c>
      <c r="Q3878" s="28">
        <v>0.51783524451721041</v>
      </c>
      <c r="R3878" s="29">
        <v>34649.25</v>
      </c>
      <c r="S3878" s="29">
        <v>32220.53</v>
      </c>
      <c r="T3878" s="30">
        <v>-2428.7200000000012</v>
      </c>
      <c r="U3878" s="31">
        <v>-7.0094446488740775E-2</v>
      </c>
      <c r="V3878" s="26">
        <v>10166.35</v>
      </c>
      <c r="W3878" s="26">
        <v>24500.71</v>
      </c>
      <c r="X3878" s="27">
        <v>14334.359999999999</v>
      </c>
      <c r="Y3878" s="28">
        <v>1.4099809666202716</v>
      </c>
      <c r="Z3878" s="29">
        <v>2473.6799999999998</v>
      </c>
      <c r="AA3878" s="29">
        <v>7005.14</v>
      </c>
      <c r="AB3878" s="30">
        <v>4531.4600000000009</v>
      </c>
      <c r="AC3878" s="32">
        <v>1.8318699265871097</v>
      </c>
      <c r="AD3878" s="26">
        <v>2160</v>
      </c>
      <c r="AE3878" s="26">
        <v>11329.48</v>
      </c>
      <c r="AF3878" s="27">
        <v>9169.48</v>
      </c>
      <c r="AG3878" s="33">
        <v>4.2451296296296297</v>
      </c>
      <c r="AH3878" s="34">
        <v>152.88</v>
      </c>
      <c r="AI3878" s="34">
        <v>300</v>
      </c>
      <c r="AJ3878" s="34">
        <v>147.12</v>
      </c>
      <c r="AK3878" s="32">
        <v>0.96232339089481955</v>
      </c>
      <c r="AL3878" s="35">
        <v>44278.041666666664</v>
      </c>
      <c r="AM3878" s="16"/>
    </row>
    <row r="3879" spans="1:39" ht="33" hidden="1" x14ac:dyDescent="0.25">
      <c r="A3879" s="25" t="s">
        <v>813</v>
      </c>
      <c r="B3879" s="25" t="s">
        <v>1040</v>
      </c>
      <c r="C3879" s="39">
        <v>427063</v>
      </c>
      <c r="D3879" s="25" t="s">
        <v>3798</v>
      </c>
      <c r="E3879" s="25" t="s">
        <v>53</v>
      </c>
      <c r="F3879" s="25" t="s">
        <v>54</v>
      </c>
      <c r="G3879" s="25" t="s">
        <v>289</v>
      </c>
      <c r="H3879" s="25" t="s">
        <v>56</v>
      </c>
      <c r="I3879" s="25" t="s">
        <v>56</v>
      </c>
      <c r="J3879" s="25" t="s">
        <v>3573</v>
      </c>
      <c r="K3879" s="25" t="s">
        <v>65</v>
      </c>
      <c r="L3879" s="25" t="s">
        <v>824</v>
      </c>
      <c r="M3879" s="25" t="s">
        <v>816</v>
      </c>
      <c r="N3879" s="26">
        <v>124047.78</v>
      </c>
      <c r="O3879" s="26">
        <v>133926.20000000001</v>
      </c>
      <c r="P3879" s="27">
        <v>9878.4200000000128</v>
      </c>
      <c r="Q3879" s="28">
        <v>7.9633992643802359E-2</v>
      </c>
      <c r="R3879" s="29">
        <v>58841.96</v>
      </c>
      <c r="S3879" s="29">
        <v>77810.53</v>
      </c>
      <c r="T3879" s="30">
        <v>18968.57</v>
      </c>
      <c r="U3879" s="31">
        <v>0.32236468669636431</v>
      </c>
      <c r="V3879" s="26">
        <v>22542.79</v>
      </c>
      <c r="W3879" s="26">
        <v>20179.580000000002</v>
      </c>
      <c r="X3879" s="27">
        <v>-2363.2099999999991</v>
      </c>
      <c r="Y3879" s="28">
        <v>-0.1048321880299643</v>
      </c>
      <c r="Z3879" s="29">
        <v>13765.47</v>
      </c>
      <c r="AA3879" s="29">
        <v>27117</v>
      </c>
      <c r="AB3879" s="30">
        <v>13351.53</v>
      </c>
      <c r="AC3879" s="32">
        <v>0.96992910521762066</v>
      </c>
      <c r="AD3879" s="26">
        <v>0</v>
      </c>
      <c r="AE3879" s="26">
        <v>8819.09</v>
      </c>
      <c r="AF3879" s="27">
        <v>8819.09</v>
      </c>
      <c r="AG3879" s="18"/>
      <c r="AH3879" s="34">
        <v>646.83000000000004</v>
      </c>
      <c r="AI3879" s="34">
        <v>567</v>
      </c>
      <c r="AJ3879" s="34">
        <v>-79.830000000000041</v>
      </c>
      <c r="AK3879" s="32">
        <v>-0.12341728120217065</v>
      </c>
      <c r="AL3879" s="35">
        <v>43761.041655092595</v>
      </c>
      <c r="AM3879" s="16"/>
    </row>
    <row r="3880" spans="1:39" ht="41.25" hidden="1" x14ac:dyDescent="0.25">
      <c r="A3880" s="25" t="s">
        <v>813</v>
      </c>
      <c r="B3880" s="25" t="s">
        <v>1040</v>
      </c>
      <c r="C3880" s="39">
        <v>427080</v>
      </c>
      <c r="D3880" s="25" t="s">
        <v>3821</v>
      </c>
      <c r="E3880" s="25" t="s">
        <v>53</v>
      </c>
      <c r="F3880" s="25" t="s">
        <v>54</v>
      </c>
      <c r="G3880" s="25" t="s">
        <v>289</v>
      </c>
      <c r="H3880" s="25" t="s">
        <v>56</v>
      </c>
      <c r="I3880" s="25" t="s">
        <v>56</v>
      </c>
      <c r="J3880" s="25" t="s">
        <v>357</v>
      </c>
      <c r="K3880" s="25" t="s">
        <v>65</v>
      </c>
      <c r="L3880" s="25" t="s">
        <v>2787</v>
      </c>
      <c r="M3880" s="25" t="s">
        <v>861</v>
      </c>
      <c r="N3880" s="26">
        <v>3789.37</v>
      </c>
      <c r="O3880" s="26">
        <v>1430.57</v>
      </c>
      <c r="P3880" s="27">
        <v>-2358.8000000000002</v>
      </c>
      <c r="Q3880" s="28">
        <v>-0.62247814280474068</v>
      </c>
      <c r="R3880" s="29">
        <v>1772.96</v>
      </c>
      <c r="S3880" s="29">
        <v>817.32</v>
      </c>
      <c r="T3880" s="30">
        <v>-955.64</v>
      </c>
      <c r="U3880" s="31">
        <v>-0.53900821225521156</v>
      </c>
      <c r="V3880" s="26">
        <v>258.49</v>
      </c>
      <c r="W3880" s="26">
        <v>129.25</v>
      </c>
      <c r="X3880" s="27">
        <v>-129.24</v>
      </c>
      <c r="Y3880" s="28">
        <v>-0.49998065689194943</v>
      </c>
      <c r="Z3880" s="29">
        <v>365.8</v>
      </c>
      <c r="AA3880" s="29">
        <v>484</v>
      </c>
      <c r="AB3880" s="30">
        <v>118.19999999999999</v>
      </c>
      <c r="AC3880" s="32">
        <v>0.32312739201749585</v>
      </c>
      <c r="AD3880" s="26">
        <v>1392.12</v>
      </c>
      <c r="AE3880" s="26">
        <v>0</v>
      </c>
      <c r="AF3880" s="27">
        <v>-1392.12</v>
      </c>
      <c r="AG3880" s="33">
        <v>-1</v>
      </c>
      <c r="AH3880" s="34">
        <v>4.38</v>
      </c>
      <c r="AI3880" s="34">
        <v>0</v>
      </c>
      <c r="AJ3880" s="34">
        <v>-4.38</v>
      </c>
      <c r="AK3880" s="32">
        <v>-1</v>
      </c>
      <c r="AL3880" s="35">
        <v>43579.041655092595</v>
      </c>
      <c r="AM3880" s="16"/>
    </row>
    <row r="3881" spans="1:39" ht="24.75" hidden="1" x14ac:dyDescent="0.25">
      <c r="A3881" s="25" t="s">
        <v>813</v>
      </c>
      <c r="B3881" s="25" t="s">
        <v>1040</v>
      </c>
      <c r="C3881" s="39">
        <v>427143</v>
      </c>
      <c r="D3881" s="25" t="s">
        <v>3797</v>
      </c>
      <c r="E3881" s="25" t="s">
        <v>53</v>
      </c>
      <c r="F3881" s="25" t="s">
        <v>54</v>
      </c>
      <c r="G3881" s="25" t="s">
        <v>289</v>
      </c>
      <c r="H3881" s="17"/>
      <c r="I3881" s="17"/>
      <c r="J3881" s="25" t="s">
        <v>884</v>
      </c>
      <c r="K3881" s="25" t="s">
        <v>65</v>
      </c>
      <c r="L3881" s="25" t="s">
        <v>853</v>
      </c>
      <c r="M3881" s="25" t="s">
        <v>825</v>
      </c>
      <c r="N3881" s="26">
        <v>57676.61</v>
      </c>
      <c r="O3881" s="26">
        <v>40727.4</v>
      </c>
      <c r="P3881" s="27">
        <v>-16949.21</v>
      </c>
      <c r="Q3881" s="28">
        <v>-0.2938662657184602</v>
      </c>
      <c r="R3881" s="29">
        <v>30901.85</v>
      </c>
      <c r="S3881" s="29">
        <v>14107.26</v>
      </c>
      <c r="T3881" s="30">
        <v>-16794.589999999997</v>
      </c>
      <c r="U3881" s="31">
        <v>-0.5434817009337628</v>
      </c>
      <c r="V3881" s="26">
        <v>4919.46</v>
      </c>
      <c r="W3881" s="26">
        <v>6778.93</v>
      </c>
      <c r="X3881" s="27">
        <v>1859.4700000000003</v>
      </c>
      <c r="Y3881" s="28">
        <v>0.37798254279941301</v>
      </c>
      <c r="Z3881" s="29">
        <v>1791.06</v>
      </c>
      <c r="AA3881" s="29">
        <v>1641</v>
      </c>
      <c r="AB3881" s="30">
        <v>-150.05999999999995</v>
      </c>
      <c r="AC3881" s="32">
        <v>-8.3782787846303275E-2</v>
      </c>
      <c r="AD3881" s="26">
        <v>20064.240000000002</v>
      </c>
      <c r="AE3881" s="26">
        <v>18200.21</v>
      </c>
      <c r="AF3881" s="27">
        <v>-1864.0300000000025</v>
      </c>
      <c r="AG3881" s="33">
        <v>-9.2903095258031324E-2</v>
      </c>
      <c r="AH3881" s="34">
        <v>356.34</v>
      </c>
      <c r="AI3881" s="34">
        <v>176</v>
      </c>
      <c r="AJ3881" s="34">
        <v>-180.33999999999997</v>
      </c>
      <c r="AK3881" s="32">
        <v>-0.50608968962227086</v>
      </c>
      <c r="AL3881" s="35">
        <v>43615.999988425923</v>
      </c>
      <c r="AM3881" s="16"/>
    </row>
    <row r="3882" spans="1:39" ht="33" hidden="1" x14ac:dyDescent="0.25">
      <c r="A3882" s="25" t="s">
        <v>813</v>
      </c>
      <c r="B3882" s="25" t="s">
        <v>1043</v>
      </c>
      <c r="C3882" s="39">
        <v>427151</v>
      </c>
      <c r="D3882" s="25" t="s">
        <v>3822</v>
      </c>
      <c r="E3882" s="25" t="s">
        <v>53</v>
      </c>
      <c r="F3882" s="25" t="s">
        <v>54</v>
      </c>
      <c r="G3882" s="25" t="s">
        <v>289</v>
      </c>
      <c r="H3882" s="17"/>
      <c r="I3882" s="17"/>
      <c r="J3882" s="25" t="s">
        <v>830</v>
      </c>
      <c r="K3882" s="25" t="s">
        <v>65</v>
      </c>
      <c r="L3882" s="25" t="s">
        <v>1045</v>
      </c>
      <c r="M3882" s="25" t="s">
        <v>371</v>
      </c>
      <c r="N3882" s="26">
        <v>129753.9</v>
      </c>
      <c r="O3882" s="26">
        <v>106747.74</v>
      </c>
      <c r="P3882" s="27">
        <v>-23006.159999999989</v>
      </c>
      <c r="Q3882" s="28">
        <v>-0.17730611565432708</v>
      </c>
      <c r="R3882" s="29">
        <v>41892.160000000003</v>
      </c>
      <c r="S3882" s="29">
        <v>26170.62</v>
      </c>
      <c r="T3882" s="30">
        <v>-15721.540000000005</v>
      </c>
      <c r="U3882" s="31">
        <v>-0.37528597236332534</v>
      </c>
      <c r="V3882" s="26">
        <v>25831.29</v>
      </c>
      <c r="W3882" s="26">
        <v>27014.48</v>
      </c>
      <c r="X3882" s="27">
        <v>1183.1899999999987</v>
      </c>
      <c r="Y3882" s="28">
        <v>4.5804526216073553E-2</v>
      </c>
      <c r="Z3882" s="29">
        <v>7457.49</v>
      </c>
      <c r="AA3882" s="29">
        <v>3996</v>
      </c>
      <c r="AB3882" s="30">
        <v>-3461.49</v>
      </c>
      <c r="AC3882" s="32">
        <v>-0.4641628751765004</v>
      </c>
      <c r="AD3882" s="26">
        <v>54572.959999999999</v>
      </c>
      <c r="AE3882" s="26">
        <v>49566.64</v>
      </c>
      <c r="AF3882" s="27">
        <v>-5006.32</v>
      </c>
      <c r="AG3882" s="33">
        <v>-9.1736273788337666E-2</v>
      </c>
      <c r="AH3882" s="34">
        <v>326.76</v>
      </c>
      <c r="AI3882" s="34">
        <v>222</v>
      </c>
      <c r="AJ3882" s="34">
        <v>-104.75999999999999</v>
      </c>
      <c r="AK3882" s="32">
        <v>-0.32060227690047738</v>
      </c>
      <c r="AL3882" s="35">
        <v>44027.041666666664</v>
      </c>
      <c r="AM3882" s="16"/>
    </row>
    <row r="3883" spans="1:39" ht="33" hidden="1" x14ac:dyDescent="0.25">
      <c r="A3883" s="25" t="s">
        <v>813</v>
      </c>
      <c r="B3883" s="25" t="s">
        <v>1040</v>
      </c>
      <c r="C3883" s="39">
        <v>427160</v>
      </c>
      <c r="D3883" s="25" t="s">
        <v>3843</v>
      </c>
      <c r="E3883" s="25" t="s">
        <v>53</v>
      </c>
      <c r="F3883" s="25" t="s">
        <v>54</v>
      </c>
      <c r="G3883" s="25" t="s">
        <v>289</v>
      </c>
      <c r="H3883" s="17"/>
      <c r="I3883" s="17"/>
      <c r="J3883" s="25" t="s">
        <v>830</v>
      </c>
      <c r="K3883" s="25" t="s">
        <v>65</v>
      </c>
      <c r="L3883" s="25" t="s">
        <v>377</v>
      </c>
      <c r="M3883" s="25" t="s">
        <v>371</v>
      </c>
      <c r="N3883" s="26">
        <v>30668.5</v>
      </c>
      <c r="O3883" s="26">
        <v>17092.03</v>
      </c>
      <c r="P3883" s="27">
        <v>-13576.470000000001</v>
      </c>
      <c r="Q3883" s="28">
        <v>-0.44268451342582782</v>
      </c>
      <c r="R3883" s="29">
        <v>20265.28</v>
      </c>
      <c r="S3883" s="29">
        <v>6532.71</v>
      </c>
      <c r="T3883" s="30">
        <v>-13732.57</v>
      </c>
      <c r="U3883" s="31">
        <v>-0.6776402793349019</v>
      </c>
      <c r="V3883" s="26">
        <v>6693.9</v>
      </c>
      <c r="W3883" s="26">
        <v>4068.71</v>
      </c>
      <c r="X3883" s="27">
        <v>-2625.1899999999996</v>
      </c>
      <c r="Y3883" s="28">
        <v>-0.39217645916431376</v>
      </c>
      <c r="Z3883" s="29">
        <v>2198.6999999999998</v>
      </c>
      <c r="AA3883" s="29">
        <v>840</v>
      </c>
      <c r="AB3883" s="30">
        <v>-1358.6999999999998</v>
      </c>
      <c r="AC3883" s="32">
        <v>-0.61795606494746891</v>
      </c>
      <c r="AD3883" s="26">
        <v>1510.62</v>
      </c>
      <c r="AE3883" s="26">
        <v>5650.61</v>
      </c>
      <c r="AF3883" s="27">
        <v>4139.99</v>
      </c>
      <c r="AG3883" s="33">
        <v>2.7405899564417258</v>
      </c>
      <c r="AH3883" s="34">
        <v>240.13</v>
      </c>
      <c r="AI3883" s="34">
        <v>80</v>
      </c>
      <c r="AJ3883" s="34">
        <v>-160.13</v>
      </c>
      <c r="AK3883" s="32">
        <v>-0.6668471244742431</v>
      </c>
      <c r="AL3883" s="35">
        <v>43696.041655092595</v>
      </c>
      <c r="AM3883" s="16"/>
    </row>
    <row r="3884" spans="1:39" ht="33" hidden="1" x14ac:dyDescent="0.25">
      <c r="A3884" s="25" t="s">
        <v>813</v>
      </c>
      <c r="B3884" s="25" t="s">
        <v>51</v>
      </c>
      <c r="C3884" s="39">
        <v>427258</v>
      </c>
      <c r="D3884" s="25" t="s">
        <v>3842</v>
      </c>
      <c r="E3884" s="25" t="s">
        <v>53</v>
      </c>
      <c r="F3884" s="25" t="s">
        <v>54</v>
      </c>
      <c r="G3884" s="25" t="s">
        <v>289</v>
      </c>
      <c r="H3884" s="17"/>
      <c r="I3884" s="17"/>
      <c r="J3884" s="17"/>
      <c r="K3884" s="25" t="s">
        <v>65</v>
      </c>
      <c r="L3884" s="25" t="s">
        <v>1419</v>
      </c>
      <c r="M3884" s="25" t="s">
        <v>419</v>
      </c>
      <c r="N3884" s="26">
        <v>0</v>
      </c>
      <c r="O3884" s="26">
        <v>0</v>
      </c>
      <c r="P3884" s="27">
        <v>0</v>
      </c>
      <c r="Q3884" s="18"/>
      <c r="R3884" s="29">
        <v>0</v>
      </c>
      <c r="S3884" s="29">
        <v>0</v>
      </c>
      <c r="T3884" s="30">
        <v>0</v>
      </c>
      <c r="U3884" s="19"/>
      <c r="V3884" s="26">
        <v>0</v>
      </c>
      <c r="W3884" s="26">
        <v>0</v>
      </c>
      <c r="X3884" s="27">
        <v>0</v>
      </c>
      <c r="Y3884" s="18"/>
      <c r="Z3884" s="29">
        <v>0</v>
      </c>
      <c r="AA3884" s="29">
        <v>0</v>
      </c>
      <c r="AB3884" s="30">
        <v>0</v>
      </c>
      <c r="AC3884" s="19"/>
      <c r="AD3884" s="26">
        <v>0</v>
      </c>
      <c r="AE3884" s="26">
        <v>0</v>
      </c>
      <c r="AF3884" s="27">
        <v>0</v>
      </c>
      <c r="AG3884" s="18"/>
      <c r="AH3884" s="34">
        <v>0</v>
      </c>
      <c r="AI3884" s="34">
        <v>0</v>
      </c>
      <c r="AJ3884" s="34">
        <v>0</v>
      </c>
      <c r="AK3884" s="19"/>
      <c r="AL3884" s="35">
        <v>44257.041666666664</v>
      </c>
      <c r="AM3884" s="16"/>
    </row>
    <row r="3885" spans="1:39" ht="33" hidden="1" x14ac:dyDescent="0.25">
      <c r="A3885" s="25" t="s">
        <v>813</v>
      </c>
      <c r="B3885" s="25" t="s">
        <v>1040</v>
      </c>
      <c r="C3885" s="39">
        <v>427346</v>
      </c>
      <c r="D3885" s="25" t="s">
        <v>3819</v>
      </c>
      <c r="E3885" s="25" t="s">
        <v>53</v>
      </c>
      <c r="F3885" s="25" t="s">
        <v>54</v>
      </c>
      <c r="G3885" s="25" t="s">
        <v>289</v>
      </c>
      <c r="H3885" s="17"/>
      <c r="I3885" s="17"/>
      <c r="J3885" s="25" t="s">
        <v>884</v>
      </c>
      <c r="K3885" s="25" t="s">
        <v>65</v>
      </c>
      <c r="L3885" s="25" t="s">
        <v>853</v>
      </c>
      <c r="M3885" s="25" t="s">
        <v>825</v>
      </c>
      <c r="N3885" s="26">
        <v>46246.42</v>
      </c>
      <c r="O3885" s="26">
        <v>69224.78</v>
      </c>
      <c r="P3885" s="27">
        <v>22978.36</v>
      </c>
      <c r="Q3885" s="28">
        <v>0.49686786566398006</v>
      </c>
      <c r="R3885" s="29">
        <v>30020.45</v>
      </c>
      <c r="S3885" s="29">
        <v>22826.22</v>
      </c>
      <c r="T3885" s="30">
        <v>-7194.23</v>
      </c>
      <c r="U3885" s="31">
        <v>-0.23964430912927687</v>
      </c>
      <c r="V3885" s="26">
        <v>6357.9</v>
      </c>
      <c r="W3885" s="26">
        <v>9178.89</v>
      </c>
      <c r="X3885" s="27">
        <v>2820.99</v>
      </c>
      <c r="Y3885" s="28">
        <v>0.44369839097815317</v>
      </c>
      <c r="Z3885" s="29">
        <v>1683.83</v>
      </c>
      <c r="AA3885" s="29">
        <v>3483.5</v>
      </c>
      <c r="AB3885" s="30">
        <v>1799.67</v>
      </c>
      <c r="AC3885" s="32">
        <v>1.068795543493108</v>
      </c>
      <c r="AD3885" s="26">
        <v>8184.24</v>
      </c>
      <c r="AE3885" s="26">
        <v>33736.17</v>
      </c>
      <c r="AF3885" s="27">
        <v>25551.93</v>
      </c>
      <c r="AG3885" s="33">
        <v>3.1220895281663297</v>
      </c>
      <c r="AH3885" s="34">
        <v>346.38</v>
      </c>
      <c r="AI3885" s="34">
        <v>271.5</v>
      </c>
      <c r="AJ3885" s="34">
        <v>-74.88</v>
      </c>
      <c r="AK3885" s="32">
        <v>-0.21617876320803742</v>
      </c>
      <c r="AL3885" s="35">
        <v>43620.999988425923</v>
      </c>
      <c r="AM3885" s="16"/>
    </row>
    <row r="3886" spans="1:39" ht="33" hidden="1" x14ac:dyDescent="0.25">
      <c r="A3886" s="25" t="s">
        <v>813</v>
      </c>
      <c r="B3886" s="25" t="s">
        <v>1040</v>
      </c>
      <c r="C3886" s="39">
        <v>427557</v>
      </c>
      <c r="D3886" s="25" t="s">
        <v>3882</v>
      </c>
      <c r="E3886" s="25" t="s">
        <v>53</v>
      </c>
      <c r="F3886" s="25" t="s">
        <v>54</v>
      </c>
      <c r="G3886" s="25" t="s">
        <v>289</v>
      </c>
      <c r="H3886" s="25" t="s">
        <v>56</v>
      </c>
      <c r="I3886" s="25" t="s">
        <v>56</v>
      </c>
      <c r="J3886" s="25" t="s">
        <v>357</v>
      </c>
      <c r="K3886" s="25" t="s">
        <v>65</v>
      </c>
      <c r="L3886" s="25" t="s">
        <v>2787</v>
      </c>
      <c r="M3886" s="25" t="s">
        <v>861</v>
      </c>
      <c r="N3886" s="26">
        <v>6568.96</v>
      </c>
      <c r="O3886" s="26">
        <v>4606.6400000000003</v>
      </c>
      <c r="P3886" s="27">
        <v>-1962.3199999999997</v>
      </c>
      <c r="Q3886" s="28">
        <v>-0.29872613016367883</v>
      </c>
      <c r="R3886" s="29">
        <v>4819.68</v>
      </c>
      <c r="S3886" s="29">
        <v>2312.3000000000002</v>
      </c>
      <c r="T3886" s="30">
        <v>-2507.38</v>
      </c>
      <c r="U3886" s="31">
        <v>-0.52023785811506162</v>
      </c>
      <c r="V3886" s="26">
        <v>14.21</v>
      </c>
      <c r="W3886" s="26">
        <v>97.34</v>
      </c>
      <c r="X3886" s="27">
        <v>83.13</v>
      </c>
      <c r="Y3886" s="28">
        <v>5.850105559465165</v>
      </c>
      <c r="Z3886" s="29">
        <v>1180</v>
      </c>
      <c r="AA3886" s="29">
        <v>552</v>
      </c>
      <c r="AB3886" s="30">
        <v>-628</v>
      </c>
      <c r="AC3886" s="32">
        <v>-0.53220338983050852</v>
      </c>
      <c r="AD3886" s="26">
        <v>555.07000000000005</v>
      </c>
      <c r="AE3886" s="26">
        <v>1645</v>
      </c>
      <c r="AF3886" s="27">
        <v>1089.9299999999998</v>
      </c>
      <c r="AG3886" s="33">
        <v>1.9635901778154101</v>
      </c>
      <c r="AH3886" s="34">
        <v>16.799999999999997</v>
      </c>
      <c r="AI3886" s="34">
        <v>16</v>
      </c>
      <c r="AJ3886" s="34">
        <v>-0.79999999999999716</v>
      </c>
      <c r="AK3886" s="32">
        <v>-4.7619047619047457E-2</v>
      </c>
      <c r="AL3886" s="35">
        <v>43700.041655092595</v>
      </c>
      <c r="AM3886" s="16"/>
    </row>
    <row r="3887" spans="1:39" ht="90.75" hidden="1" x14ac:dyDescent="0.25">
      <c r="A3887" s="25" t="s">
        <v>813</v>
      </c>
      <c r="B3887" s="25" t="s">
        <v>1136</v>
      </c>
      <c r="C3887" s="39">
        <v>427602</v>
      </c>
      <c r="D3887" s="25" t="s">
        <v>4588</v>
      </c>
      <c r="E3887" s="25" t="s">
        <v>53</v>
      </c>
      <c r="F3887" s="25" t="s">
        <v>54</v>
      </c>
      <c r="G3887" s="25" t="s">
        <v>75</v>
      </c>
      <c r="H3887" s="25" t="s">
        <v>74</v>
      </c>
      <c r="I3887" s="25" t="s">
        <v>194</v>
      </c>
      <c r="J3887" s="25" t="s">
        <v>665</v>
      </c>
      <c r="K3887" s="25" t="s">
        <v>65</v>
      </c>
      <c r="L3887" s="25" t="s">
        <v>665</v>
      </c>
      <c r="M3887" s="25" t="s">
        <v>5278</v>
      </c>
      <c r="N3887" s="26">
        <v>3184986.34</v>
      </c>
      <c r="O3887" s="26">
        <v>2808949.12</v>
      </c>
      <c r="P3887" s="27">
        <v>-376037.21999999974</v>
      </c>
      <c r="Q3887" s="28">
        <v>-0.11806556759047192</v>
      </c>
      <c r="R3887" s="29">
        <v>1330175.03</v>
      </c>
      <c r="S3887" s="29">
        <v>1067035.02</v>
      </c>
      <c r="T3887" s="30">
        <v>-263140.01</v>
      </c>
      <c r="U3887" s="31">
        <v>-0.19782359769601149</v>
      </c>
      <c r="V3887" s="26">
        <v>582299.48</v>
      </c>
      <c r="W3887" s="26">
        <v>522332.88</v>
      </c>
      <c r="X3887" s="27">
        <v>-59966.599999999977</v>
      </c>
      <c r="Y3887" s="28">
        <v>-0.10298240348763488</v>
      </c>
      <c r="Z3887" s="29">
        <v>283312.83</v>
      </c>
      <c r="AA3887" s="29">
        <v>441442.24</v>
      </c>
      <c r="AB3887" s="30">
        <v>158129.40999999997</v>
      </c>
      <c r="AC3887" s="32">
        <v>0.55814418994014481</v>
      </c>
      <c r="AD3887" s="26">
        <v>989199</v>
      </c>
      <c r="AE3887" s="26">
        <v>775578.88</v>
      </c>
      <c r="AF3887" s="27">
        <v>-213620.12</v>
      </c>
      <c r="AG3887" s="33">
        <v>-0.21595262429501041</v>
      </c>
      <c r="AH3887" s="34">
        <v>12792.46</v>
      </c>
      <c r="AI3887" s="34">
        <v>11320</v>
      </c>
      <c r="AJ3887" s="34">
        <v>-1472.4599999999991</v>
      </c>
      <c r="AK3887" s="32">
        <v>-0.11510374079731335</v>
      </c>
      <c r="AL3887" s="35">
        <v>44883.041666666664</v>
      </c>
      <c r="AM3887" s="16"/>
    </row>
    <row r="3888" spans="1:39" ht="99" hidden="1" x14ac:dyDescent="0.25">
      <c r="A3888" s="25" t="s">
        <v>813</v>
      </c>
      <c r="B3888" s="25" t="s">
        <v>1136</v>
      </c>
      <c r="C3888" s="39">
        <v>427611</v>
      </c>
      <c r="D3888" s="25" t="s">
        <v>5489</v>
      </c>
      <c r="E3888" s="25" t="s">
        <v>53</v>
      </c>
      <c r="F3888" s="25" t="s">
        <v>54</v>
      </c>
      <c r="G3888" s="25" t="s">
        <v>75</v>
      </c>
      <c r="H3888" s="17"/>
      <c r="I3888" s="17"/>
      <c r="J3888" s="25" t="s">
        <v>665</v>
      </c>
      <c r="K3888" s="25" t="s">
        <v>65</v>
      </c>
      <c r="L3888" s="25" t="s">
        <v>665</v>
      </c>
      <c r="M3888" s="25" t="s">
        <v>5278</v>
      </c>
      <c r="N3888" s="26">
        <v>1889101.43</v>
      </c>
      <c r="O3888" s="26">
        <v>1613379.17</v>
      </c>
      <c r="P3888" s="27">
        <v>-275722.26</v>
      </c>
      <c r="Q3888" s="28">
        <v>-0.14595418521280779</v>
      </c>
      <c r="R3888" s="29">
        <v>876065.63</v>
      </c>
      <c r="S3888" s="29">
        <v>609115.09</v>
      </c>
      <c r="T3888" s="30">
        <v>-266950.54000000004</v>
      </c>
      <c r="U3888" s="31">
        <v>-0.30471523006786605</v>
      </c>
      <c r="V3888" s="26">
        <v>305739.40999999997</v>
      </c>
      <c r="W3888" s="26">
        <v>318437.05</v>
      </c>
      <c r="X3888" s="27">
        <v>12697.640000000014</v>
      </c>
      <c r="Y3888" s="28">
        <v>4.1530923344164285E-2</v>
      </c>
      <c r="Z3888" s="29">
        <v>233213.39</v>
      </c>
      <c r="AA3888" s="29">
        <v>229639</v>
      </c>
      <c r="AB3888" s="30">
        <v>-3574.390000000014</v>
      </c>
      <c r="AC3888" s="32">
        <v>-1.532669286270404E-2</v>
      </c>
      <c r="AD3888" s="26">
        <v>474083</v>
      </c>
      <c r="AE3888" s="26">
        <v>451892.23</v>
      </c>
      <c r="AF3888" s="27">
        <v>-22190.770000000019</v>
      </c>
      <c r="AG3888" s="33">
        <v>-4.6807774166127067E-2</v>
      </c>
      <c r="AH3888" s="34">
        <v>6784.04</v>
      </c>
      <c r="AI3888" s="34">
        <v>6531</v>
      </c>
      <c r="AJ3888" s="34">
        <v>-253.03999999999996</v>
      </c>
      <c r="AK3888" s="32">
        <v>-3.7299308376719471E-2</v>
      </c>
      <c r="AL3888" s="35">
        <v>44883.041666666664</v>
      </c>
      <c r="AM3888" s="16"/>
    </row>
    <row r="3889" spans="1:39" ht="49.5" hidden="1" x14ac:dyDescent="0.25">
      <c r="A3889" s="25" t="s">
        <v>813</v>
      </c>
      <c r="B3889" s="25" t="s">
        <v>1040</v>
      </c>
      <c r="C3889" s="39">
        <v>427670</v>
      </c>
      <c r="D3889" s="25" t="s">
        <v>3756</v>
      </c>
      <c r="E3889" s="25" t="s">
        <v>53</v>
      </c>
      <c r="F3889" s="25" t="s">
        <v>63</v>
      </c>
      <c r="G3889" s="25" t="s">
        <v>56</v>
      </c>
      <c r="H3889" s="25" t="s">
        <v>56</v>
      </c>
      <c r="I3889" s="25" t="s">
        <v>56</v>
      </c>
      <c r="J3889" s="25" t="s">
        <v>3573</v>
      </c>
      <c r="K3889" s="25" t="s">
        <v>65</v>
      </c>
      <c r="L3889" s="25" t="s">
        <v>824</v>
      </c>
      <c r="M3889" s="25" t="s">
        <v>816</v>
      </c>
      <c r="N3889" s="26">
        <v>51333.75</v>
      </c>
      <c r="O3889" s="26">
        <v>0</v>
      </c>
      <c r="P3889" s="27">
        <v>-51333.75</v>
      </c>
      <c r="Q3889" s="28">
        <v>-1</v>
      </c>
      <c r="R3889" s="29">
        <v>20890.34</v>
      </c>
      <c r="S3889" s="29">
        <v>0</v>
      </c>
      <c r="T3889" s="30">
        <v>-20890.34</v>
      </c>
      <c r="U3889" s="31">
        <v>-1</v>
      </c>
      <c r="V3889" s="26">
        <v>25271.31</v>
      </c>
      <c r="W3889" s="26">
        <v>0</v>
      </c>
      <c r="X3889" s="27">
        <v>-25271.31</v>
      </c>
      <c r="Y3889" s="28">
        <v>-1</v>
      </c>
      <c r="Z3889" s="29">
        <v>5172.1000000000004</v>
      </c>
      <c r="AA3889" s="29">
        <v>0</v>
      </c>
      <c r="AB3889" s="30">
        <v>-5172.1000000000004</v>
      </c>
      <c r="AC3889" s="32">
        <v>-1</v>
      </c>
      <c r="AD3889" s="26">
        <v>0</v>
      </c>
      <c r="AE3889" s="26">
        <v>0</v>
      </c>
      <c r="AF3889" s="27">
        <v>0</v>
      </c>
      <c r="AG3889" s="18"/>
      <c r="AH3889" s="34">
        <v>229.09</v>
      </c>
      <c r="AI3889" s="34">
        <v>0</v>
      </c>
      <c r="AJ3889" s="34">
        <v>-229.09</v>
      </c>
      <c r="AK3889" s="32">
        <v>-1</v>
      </c>
      <c r="AL3889" s="35">
        <v>43793.041655092595</v>
      </c>
      <c r="AM3889" s="16"/>
    </row>
    <row r="3890" spans="1:39" ht="57.75" hidden="1" x14ac:dyDescent="0.25">
      <c r="A3890" s="25" t="s">
        <v>813</v>
      </c>
      <c r="B3890" s="25" t="s">
        <v>1040</v>
      </c>
      <c r="C3890" s="39">
        <v>427696</v>
      </c>
      <c r="D3890" s="25" t="s">
        <v>3828</v>
      </c>
      <c r="E3890" s="25" t="s">
        <v>53</v>
      </c>
      <c r="F3890" s="25" t="s">
        <v>63</v>
      </c>
      <c r="G3890" s="25" t="s">
        <v>56</v>
      </c>
      <c r="H3890" s="25" t="s">
        <v>56</v>
      </c>
      <c r="I3890" s="25" t="s">
        <v>56</v>
      </c>
      <c r="J3890" s="25" t="s">
        <v>3573</v>
      </c>
      <c r="K3890" s="25" t="s">
        <v>65</v>
      </c>
      <c r="L3890" s="25" t="s">
        <v>824</v>
      </c>
      <c r="M3890" s="25" t="s">
        <v>816</v>
      </c>
      <c r="N3890" s="26">
        <v>39120.19</v>
      </c>
      <c r="O3890" s="26">
        <v>0</v>
      </c>
      <c r="P3890" s="27">
        <v>-39120.19</v>
      </c>
      <c r="Q3890" s="28">
        <v>-1</v>
      </c>
      <c r="R3890" s="29">
        <v>11023.33</v>
      </c>
      <c r="S3890" s="29">
        <v>0</v>
      </c>
      <c r="T3890" s="30">
        <v>-11023.33</v>
      </c>
      <c r="U3890" s="31">
        <v>-1</v>
      </c>
      <c r="V3890" s="26">
        <v>25869.56</v>
      </c>
      <c r="W3890" s="26">
        <v>0</v>
      </c>
      <c r="X3890" s="27">
        <v>-25869.56</v>
      </c>
      <c r="Y3890" s="28">
        <v>-1</v>
      </c>
      <c r="Z3890" s="29">
        <v>2227.3000000000002</v>
      </c>
      <c r="AA3890" s="29">
        <v>0</v>
      </c>
      <c r="AB3890" s="30">
        <v>-2227.3000000000002</v>
      </c>
      <c r="AC3890" s="32">
        <v>-1</v>
      </c>
      <c r="AD3890" s="26">
        <v>0</v>
      </c>
      <c r="AE3890" s="26">
        <v>0</v>
      </c>
      <c r="AF3890" s="27">
        <v>0</v>
      </c>
      <c r="AG3890" s="18"/>
      <c r="AH3890" s="34">
        <v>121.79</v>
      </c>
      <c r="AI3890" s="34">
        <v>0</v>
      </c>
      <c r="AJ3890" s="34">
        <v>-121.79</v>
      </c>
      <c r="AK3890" s="32">
        <v>-1</v>
      </c>
      <c r="AL3890" s="35">
        <v>43793.041655092595</v>
      </c>
      <c r="AM3890" s="16"/>
    </row>
    <row r="3891" spans="1:39" ht="41.25" hidden="1" x14ac:dyDescent="0.25">
      <c r="A3891" s="25" t="s">
        <v>813</v>
      </c>
      <c r="B3891" s="25" t="s">
        <v>1040</v>
      </c>
      <c r="C3891" s="39">
        <v>427733</v>
      </c>
      <c r="D3891" s="25" t="s">
        <v>3834</v>
      </c>
      <c r="E3891" s="25" t="s">
        <v>53</v>
      </c>
      <c r="F3891" s="25" t="s">
        <v>54</v>
      </c>
      <c r="G3891" s="25" t="s">
        <v>79</v>
      </c>
      <c r="H3891" s="17"/>
      <c r="I3891" s="17"/>
      <c r="J3891" s="25" t="s">
        <v>830</v>
      </c>
      <c r="K3891" s="25" t="s">
        <v>65</v>
      </c>
      <c r="L3891" s="25" t="s">
        <v>377</v>
      </c>
      <c r="M3891" s="25" t="s">
        <v>371</v>
      </c>
      <c r="N3891" s="26">
        <v>66449.289999999994</v>
      </c>
      <c r="O3891" s="26">
        <v>68500.19</v>
      </c>
      <c r="P3891" s="27">
        <v>2050.9000000000087</v>
      </c>
      <c r="Q3891" s="28">
        <v>3.0864137148794352E-2</v>
      </c>
      <c r="R3891" s="29">
        <v>26069.17</v>
      </c>
      <c r="S3891" s="29">
        <v>25596.54</v>
      </c>
      <c r="T3891" s="30">
        <v>-472.62999999999738</v>
      </c>
      <c r="U3891" s="31">
        <v>-1.8129844563520719E-2</v>
      </c>
      <c r="V3891" s="26">
        <v>36218.730000000003</v>
      </c>
      <c r="W3891" s="26">
        <v>37469.79</v>
      </c>
      <c r="X3891" s="27">
        <v>1251.0599999999977</v>
      </c>
      <c r="Y3891" s="28">
        <v>3.4541796468291336E-2</v>
      </c>
      <c r="Z3891" s="29">
        <v>2865.39</v>
      </c>
      <c r="AA3891" s="29">
        <v>2552.5</v>
      </c>
      <c r="AB3891" s="30">
        <v>-312.88999999999987</v>
      </c>
      <c r="AC3891" s="32">
        <v>-0.10919630486600423</v>
      </c>
      <c r="AD3891" s="26">
        <v>1296</v>
      </c>
      <c r="AE3891" s="26">
        <v>2881.36</v>
      </c>
      <c r="AF3891" s="27">
        <v>1585.3600000000001</v>
      </c>
      <c r="AG3891" s="33">
        <v>1.2232716049382717</v>
      </c>
      <c r="AH3891" s="34">
        <v>302.5</v>
      </c>
      <c r="AI3891" s="34">
        <v>222.5</v>
      </c>
      <c r="AJ3891" s="34">
        <v>-80</v>
      </c>
      <c r="AK3891" s="32">
        <v>-0.26446280991735538</v>
      </c>
      <c r="AL3891" s="35">
        <v>43793.041655092595</v>
      </c>
      <c r="AM3891" s="16"/>
    </row>
    <row r="3892" spans="1:39" ht="49.5" hidden="1" x14ac:dyDescent="0.25">
      <c r="A3892" s="25" t="s">
        <v>813</v>
      </c>
      <c r="B3892" s="25" t="s">
        <v>1136</v>
      </c>
      <c r="C3892" s="39">
        <v>427741</v>
      </c>
      <c r="D3892" s="25" t="s">
        <v>3823</v>
      </c>
      <c r="E3892" s="25" t="s">
        <v>53</v>
      </c>
      <c r="F3892" s="25" t="s">
        <v>54</v>
      </c>
      <c r="G3892" s="25" t="s">
        <v>289</v>
      </c>
      <c r="H3892" s="25" t="s">
        <v>56</v>
      </c>
      <c r="I3892" s="25" t="s">
        <v>56</v>
      </c>
      <c r="J3892" s="25" t="s">
        <v>3587</v>
      </c>
      <c r="K3892" s="25" t="s">
        <v>58</v>
      </c>
      <c r="L3892" s="25" t="s">
        <v>815</v>
      </c>
      <c r="M3892" s="25" t="s">
        <v>816</v>
      </c>
      <c r="N3892" s="26">
        <v>333711.56</v>
      </c>
      <c r="O3892" s="26">
        <v>348905.07</v>
      </c>
      <c r="P3892" s="27">
        <v>15193.510000000009</v>
      </c>
      <c r="Q3892" s="28">
        <v>4.552886930257978E-2</v>
      </c>
      <c r="R3892" s="29">
        <v>212376.88</v>
      </c>
      <c r="S3892" s="29">
        <v>172301.42</v>
      </c>
      <c r="T3892" s="30">
        <v>-40075.459999999992</v>
      </c>
      <c r="U3892" s="31">
        <v>-0.18869973040379909</v>
      </c>
      <c r="V3892" s="26">
        <v>46362.42</v>
      </c>
      <c r="W3892" s="26">
        <v>45257.87</v>
      </c>
      <c r="X3892" s="27">
        <v>-1104.5499999999956</v>
      </c>
      <c r="Y3892" s="28">
        <v>-2.3824252487251434E-2</v>
      </c>
      <c r="Z3892" s="29">
        <v>42071.14</v>
      </c>
      <c r="AA3892" s="29">
        <v>101141.33</v>
      </c>
      <c r="AB3892" s="30">
        <v>59070.19</v>
      </c>
      <c r="AC3892" s="32">
        <v>1.4040548936872166</v>
      </c>
      <c r="AD3892" s="26">
        <v>32901.120000000003</v>
      </c>
      <c r="AE3892" s="26">
        <v>30204.45</v>
      </c>
      <c r="AF3892" s="27">
        <v>-2696.6700000000019</v>
      </c>
      <c r="AG3892" s="33">
        <v>-8.1962863270308176E-2</v>
      </c>
      <c r="AH3892" s="34">
        <v>1656.22</v>
      </c>
      <c r="AI3892" s="34">
        <v>1938.5</v>
      </c>
      <c r="AJ3892" s="34">
        <v>282.27999999999997</v>
      </c>
      <c r="AK3892" s="32">
        <v>0.17043629469514918</v>
      </c>
      <c r="AL3892" s="35">
        <v>44603.041666666664</v>
      </c>
      <c r="AM3892" s="16"/>
    </row>
    <row r="3893" spans="1:39" ht="41.25" hidden="1" x14ac:dyDescent="0.25">
      <c r="A3893" s="25" t="s">
        <v>813</v>
      </c>
      <c r="B3893" s="25" t="s">
        <v>1043</v>
      </c>
      <c r="C3893" s="39">
        <v>427784</v>
      </c>
      <c r="D3893" s="25" t="s">
        <v>3833</v>
      </c>
      <c r="E3893" s="25" t="s">
        <v>53</v>
      </c>
      <c r="F3893" s="25" t="s">
        <v>63</v>
      </c>
      <c r="G3893" s="25" t="s">
        <v>56</v>
      </c>
      <c r="H3893" s="17"/>
      <c r="I3893" s="17"/>
      <c r="J3893" s="25" t="s">
        <v>830</v>
      </c>
      <c r="K3893" s="25" t="s">
        <v>65</v>
      </c>
      <c r="L3893" s="25" t="s">
        <v>1045</v>
      </c>
      <c r="M3893" s="25" t="s">
        <v>419</v>
      </c>
      <c r="N3893" s="26">
        <v>0</v>
      </c>
      <c r="O3893" s="26">
        <v>0</v>
      </c>
      <c r="P3893" s="27">
        <v>0</v>
      </c>
      <c r="Q3893" s="18"/>
      <c r="R3893" s="29">
        <v>0</v>
      </c>
      <c r="S3893" s="29">
        <v>0</v>
      </c>
      <c r="T3893" s="30">
        <v>0</v>
      </c>
      <c r="U3893" s="19"/>
      <c r="V3893" s="26">
        <v>0</v>
      </c>
      <c r="W3893" s="26">
        <v>0</v>
      </c>
      <c r="X3893" s="27">
        <v>0</v>
      </c>
      <c r="Y3893" s="18"/>
      <c r="Z3893" s="29">
        <v>0</v>
      </c>
      <c r="AA3893" s="29">
        <v>0</v>
      </c>
      <c r="AB3893" s="30">
        <v>0</v>
      </c>
      <c r="AC3893" s="19"/>
      <c r="AD3893" s="26">
        <v>0</v>
      </c>
      <c r="AE3893" s="26">
        <v>0</v>
      </c>
      <c r="AF3893" s="27">
        <v>0</v>
      </c>
      <c r="AG3893" s="18"/>
      <c r="AH3893" s="34">
        <v>0</v>
      </c>
      <c r="AI3893" s="34">
        <v>0</v>
      </c>
      <c r="AJ3893" s="34">
        <v>0</v>
      </c>
      <c r="AK3893" s="19"/>
      <c r="AL3893" s="35">
        <v>44438.041666666664</v>
      </c>
      <c r="AM3893" s="16"/>
    </row>
    <row r="3894" spans="1:39" ht="41.25" hidden="1" x14ac:dyDescent="0.25">
      <c r="A3894" s="25" t="s">
        <v>813</v>
      </c>
      <c r="B3894" s="25" t="s">
        <v>51</v>
      </c>
      <c r="C3894" s="39">
        <v>427792</v>
      </c>
      <c r="D3894" s="25" t="s">
        <v>3830</v>
      </c>
      <c r="E3894" s="25" t="s">
        <v>53</v>
      </c>
      <c r="F3894" s="25" t="s">
        <v>54</v>
      </c>
      <c r="G3894" s="25" t="s">
        <v>79</v>
      </c>
      <c r="H3894" s="17"/>
      <c r="I3894" s="17"/>
      <c r="J3894" s="25" t="s">
        <v>830</v>
      </c>
      <c r="K3894" s="25" t="s">
        <v>65</v>
      </c>
      <c r="L3894" s="25" t="s">
        <v>851</v>
      </c>
      <c r="M3894" s="25" t="s">
        <v>832</v>
      </c>
      <c r="N3894" s="26">
        <v>372359.18</v>
      </c>
      <c r="O3894" s="26">
        <v>392750.7</v>
      </c>
      <c r="P3894" s="27">
        <v>20391.520000000019</v>
      </c>
      <c r="Q3894" s="28">
        <v>5.4763038204134029E-2</v>
      </c>
      <c r="R3894" s="29">
        <v>63465.43</v>
      </c>
      <c r="S3894" s="29">
        <v>73519.87</v>
      </c>
      <c r="T3894" s="30">
        <v>10054.439999999995</v>
      </c>
      <c r="U3894" s="31">
        <v>0.15842388525532711</v>
      </c>
      <c r="V3894" s="26">
        <v>86811.18</v>
      </c>
      <c r="W3894" s="26">
        <v>79775.69</v>
      </c>
      <c r="X3894" s="27">
        <v>-7035.4899999999907</v>
      </c>
      <c r="Y3894" s="28">
        <v>-8.1043593693807536E-2</v>
      </c>
      <c r="Z3894" s="29">
        <v>8082.57</v>
      </c>
      <c r="AA3894" s="29">
        <v>8082.4</v>
      </c>
      <c r="AB3894" s="30">
        <v>-0.17000000000007276</v>
      </c>
      <c r="AC3894" s="32">
        <v>-2.1032914036014877E-5</v>
      </c>
      <c r="AD3894" s="26">
        <v>214000</v>
      </c>
      <c r="AE3894" s="26">
        <v>231321.74</v>
      </c>
      <c r="AF3894" s="27">
        <v>17321.739999999991</v>
      </c>
      <c r="AG3894" s="33">
        <v>8.0942710280373795E-2</v>
      </c>
      <c r="AH3894" s="34">
        <v>559.78</v>
      </c>
      <c r="AI3894" s="34">
        <v>389.5</v>
      </c>
      <c r="AJ3894" s="34">
        <v>-170.27999999999997</v>
      </c>
      <c r="AK3894" s="32">
        <v>-0.30419093215191678</v>
      </c>
      <c r="AL3894" s="35">
        <v>44438.041666666664</v>
      </c>
      <c r="AM3894" s="16"/>
    </row>
    <row r="3895" spans="1:39" ht="90.75" hidden="1" x14ac:dyDescent="0.25">
      <c r="A3895" s="25" t="s">
        <v>813</v>
      </c>
      <c r="B3895" s="25" t="s">
        <v>51</v>
      </c>
      <c r="C3895" s="39">
        <v>427813</v>
      </c>
      <c r="D3895" s="25" t="s">
        <v>5056</v>
      </c>
      <c r="E3895" s="25" t="s">
        <v>53</v>
      </c>
      <c r="F3895" s="25" t="s">
        <v>63</v>
      </c>
      <c r="G3895" s="25" t="s">
        <v>56</v>
      </c>
      <c r="H3895" s="17"/>
      <c r="I3895" s="17"/>
      <c r="J3895" s="25" t="s">
        <v>357</v>
      </c>
      <c r="K3895" s="25" t="s">
        <v>65</v>
      </c>
      <c r="L3895" s="25" t="s">
        <v>665</v>
      </c>
      <c r="M3895" s="25" t="s">
        <v>419</v>
      </c>
      <c r="N3895" s="26">
        <v>0</v>
      </c>
      <c r="O3895" s="26">
        <v>0</v>
      </c>
      <c r="P3895" s="27">
        <v>0</v>
      </c>
      <c r="Q3895" s="18"/>
      <c r="R3895" s="29">
        <v>0</v>
      </c>
      <c r="S3895" s="29">
        <v>0</v>
      </c>
      <c r="T3895" s="30">
        <v>0</v>
      </c>
      <c r="U3895" s="19"/>
      <c r="V3895" s="26">
        <v>0</v>
      </c>
      <c r="W3895" s="26">
        <v>0</v>
      </c>
      <c r="X3895" s="27">
        <v>0</v>
      </c>
      <c r="Y3895" s="18"/>
      <c r="Z3895" s="29">
        <v>0</v>
      </c>
      <c r="AA3895" s="29">
        <v>0</v>
      </c>
      <c r="AB3895" s="30">
        <v>0</v>
      </c>
      <c r="AC3895" s="19"/>
      <c r="AD3895" s="26">
        <v>0</v>
      </c>
      <c r="AE3895" s="26">
        <v>0</v>
      </c>
      <c r="AF3895" s="27">
        <v>0</v>
      </c>
      <c r="AG3895" s="18"/>
      <c r="AH3895" s="34">
        <v>0</v>
      </c>
      <c r="AI3895" s="34">
        <v>0</v>
      </c>
      <c r="AJ3895" s="34">
        <v>0</v>
      </c>
      <c r="AK3895" s="19"/>
      <c r="AL3895" s="35">
        <v>43623.999988425923</v>
      </c>
      <c r="AM3895" s="16"/>
    </row>
    <row r="3896" spans="1:39" ht="33" hidden="1" x14ac:dyDescent="0.25">
      <c r="A3896" s="25" t="s">
        <v>813</v>
      </c>
      <c r="B3896" s="25" t="s">
        <v>1040</v>
      </c>
      <c r="C3896" s="39">
        <v>427872</v>
      </c>
      <c r="D3896" s="25" t="s">
        <v>3757</v>
      </c>
      <c r="E3896" s="25" t="s">
        <v>53</v>
      </c>
      <c r="F3896" s="25" t="s">
        <v>54</v>
      </c>
      <c r="G3896" s="25" t="s">
        <v>289</v>
      </c>
      <c r="H3896" s="25" t="s">
        <v>56</v>
      </c>
      <c r="I3896" s="25" t="s">
        <v>56</v>
      </c>
      <c r="J3896" s="25" t="s">
        <v>3587</v>
      </c>
      <c r="K3896" s="25" t="s">
        <v>65</v>
      </c>
      <c r="L3896" s="25" t="s">
        <v>815</v>
      </c>
      <c r="M3896" s="25" t="s">
        <v>816</v>
      </c>
      <c r="N3896" s="26">
        <v>61107.75</v>
      </c>
      <c r="O3896" s="26">
        <v>71518.320000000007</v>
      </c>
      <c r="P3896" s="27">
        <v>10410.570000000007</v>
      </c>
      <c r="Q3896" s="28">
        <v>0.1703641518465335</v>
      </c>
      <c r="R3896" s="29">
        <v>21338.62</v>
      </c>
      <c r="S3896" s="29">
        <v>27728.09</v>
      </c>
      <c r="T3896" s="30">
        <v>6389.4700000000012</v>
      </c>
      <c r="U3896" s="31">
        <v>0.29943220320714281</v>
      </c>
      <c r="V3896" s="26">
        <v>31231.53</v>
      </c>
      <c r="W3896" s="26">
        <v>30381.23</v>
      </c>
      <c r="X3896" s="27">
        <v>-850.29999999999927</v>
      </c>
      <c r="Y3896" s="28">
        <v>-2.7225691472687996E-2</v>
      </c>
      <c r="Z3896" s="29">
        <v>5837.6</v>
      </c>
      <c r="AA3896" s="29">
        <v>12044</v>
      </c>
      <c r="AB3896" s="30">
        <v>6206.4</v>
      </c>
      <c r="AC3896" s="32">
        <v>1.0631766479375084</v>
      </c>
      <c r="AD3896" s="26">
        <v>2700</v>
      </c>
      <c r="AE3896" s="26">
        <v>1365</v>
      </c>
      <c r="AF3896" s="27">
        <v>-1335</v>
      </c>
      <c r="AG3896" s="33">
        <v>-0.49444444444444446</v>
      </c>
      <c r="AH3896" s="34">
        <v>234.5</v>
      </c>
      <c r="AI3896" s="34">
        <v>349.25</v>
      </c>
      <c r="AJ3896" s="34">
        <v>114.75</v>
      </c>
      <c r="AK3896" s="32">
        <v>0.48933901918976547</v>
      </c>
      <c r="AL3896" s="35">
        <v>43623.999988425923</v>
      </c>
      <c r="AM3896" s="16"/>
    </row>
    <row r="3897" spans="1:39" ht="49.5" hidden="1" x14ac:dyDescent="0.25">
      <c r="A3897" s="25" t="s">
        <v>813</v>
      </c>
      <c r="B3897" s="25" t="s">
        <v>1040</v>
      </c>
      <c r="C3897" s="39">
        <v>427987</v>
      </c>
      <c r="D3897" s="25" t="s">
        <v>3845</v>
      </c>
      <c r="E3897" s="25" t="s">
        <v>53</v>
      </c>
      <c r="F3897" s="25" t="s">
        <v>54</v>
      </c>
      <c r="G3897" s="25" t="s">
        <v>386</v>
      </c>
      <c r="H3897" s="25" t="s">
        <v>75</v>
      </c>
      <c r="I3897" s="25" t="s">
        <v>74</v>
      </c>
      <c r="J3897" s="25" t="s">
        <v>3587</v>
      </c>
      <c r="K3897" s="25" t="s">
        <v>65</v>
      </c>
      <c r="L3897" s="25" t="s">
        <v>577</v>
      </c>
      <c r="M3897" s="25" t="s">
        <v>816</v>
      </c>
      <c r="N3897" s="26">
        <v>73116.39</v>
      </c>
      <c r="O3897" s="26">
        <v>46473.84</v>
      </c>
      <c r="P3897" s="27">
        <v>-26642.550000000003</v>
      </c>
      <c r="Q3897" s="28">
        <v>-0.36438546815563516</v>
      </c>
      <c r="R3897" s="29">
        <v>21287.54</v>
      </c>
      <c r="S3897" s="29">
        <v>16975.89</v>
      </c>
      <c r="T3897" s="30">
        <v>-4311.6500000000015</v>
      </c>
      <c r="U3897" s="31">
        <v>-0.20254336574352891</v>
      </c>
      <c r="V3897" s="26">
        <v>45351.58</v>
      </c>
      <c r="W3897" s="26">
        <v>23251.95</v>
      </c>
      <c r="X3897" s="27">
        <v>-22099.63</v>
      </c>
      <c r="Y3897" s="28">
        <v>-0.48729570171535369</v>
      </c>
      <c r="Z3897" s="29">
        <v>4857.2700000000004</v>
      </c>
      <c r="AA3897" s="29">
        <v>6246</v>
      </c>
      <c r="AB3897" s="30">
        <v>1388.7299999999996</v>
      </c>
      <c r="AC3897" s="32">
        <v>0.28590751595031766</v>
      </c>
      <c r="AD3897" s="26">
        <v>1620</v>
      </c>
      <c r="AE3897" s="26">
        <v>0</v>
      </c>
      <c r="AF3897" s="27">
        <v>-1620</v>
      </c>
      <c r="AG3897" s="33">
        <v>-1</v>
      </c>
      <c r="AH3897" s="34">
        <v>219.35</v>
      </c>
      <c r="AI3897" s="34">
        <v>195</v>
      </c>
      <c r="AJ3897" s="34">
        <v>-24.349999999999994</v>
      </c>
      <c r="AK3897" s="32">
        <v>-0.1110098016868019</v>
      </c>
      <c r="AL3897" s="35">
        <v>43602.999988425923</v>
      </c>
      <c r="AM3897" s="16"/>
    </row>
    <row r="3898" spans="1:39" ht="41.25" hidden="1" x14ac:dyDescent="0.25">
      <c r="A3898" s="25" t="s">
        <v>813</v>
      </c>
      <c r="B3898" s="25" t="s">
        <v>1136</v>
      </c>
      <c r="C3898" s="39">
        <v>428058</v>
      </c>
      <c r="D3898" s="25" t="s">
        <v>5196</v>
      </c>
      <c r="E3898" s="25" t="s">
        <v>53</v>
      </c>
      <c r="F3898" s="25" t="s">
        <v>63</v>
      </c>
      <c r="G3898" s="25" t="s">
        <v>56</v>
      </c>
      <c r="H3898" s="17"/>
      <c r="I3898" s="17"/>
      <c r="J3898" s="25" t="s">
        <v>830</v>
      </c>
      <c r="K3898" s="25" t="s">
        <v>65</v>
      </c>
      <c r="L3898" s="25" t="s">
        <v>835</v>
      </c>
      <c r="M3898" s="25" t="s">
        <v>419</v>
      </c>
      <c r="N3898" s="26">
        <v>0</v>
      </c>
      <c r="O3898" s="26">
        <v>1485.79</v>
      </c>
      <c r="P3898" s="27">
        <v>1485.79</v>
      </c>
      <c r="Q3898" s="18"/>
      <c r="R3898" s="29">
        <v>0</v>
      </c>
      <c r="S3898" s="29">
        <v>1261.74</v>
      </c>
      <c r="T3898" s="30">
        <v>1261.74</v>
      </c>
      <c r="U3898" s="19"/>
      <c r="V3898" s="26">
        <v>0</v>
      </c>
      <c r="W3898" s="26">
        <v>0</v>
      </c>
      <c r="X3898" s="27">
        <v>0</v>
      </c>
      <c r="Y3898" s="18"/>
      <c r="Z3898" s="29">
        <v>0</v>
      </c>
      <c r="AA3898" s="29">
        <v>0</v>
      </c>
      <c r="AB3898" s="30">
        <v>0</v>
      </c>
      <c r="AC3898" s="19"/>
      <c r="AD3898" s="26">
        <v>0</v>
      </c>
      <c r="AE3898" s="26">
        <v>224.05</v>
      </c>
      <c r="AF3898" s="27">
        <v>224.05</v>
      </c>
      <c r="AG3898" s="18"/>
      <c r="AH3898" s="34">
        <v>0</v>
      </c>
      <c r="AI3898" s="34">
        <v>6</v>
      </c>
      <c r="AJ3898" s="34">
        <v>6</v>
      </c>
      <c r="AK3898" s="19"/>
      <c r="AL3898" s="35">
        <v>43676.041655092595</v>
      </c>
      <c r="AM3898" s="16"/>
    </row>
    <row r="3899" spans="1:39" ht="57.75" hidden="1" x14ac:dyDescent="0.25">
      <c r="A3899" s="25" t="s">
        <v>813</v>
      </c>
      <c r="B3899" s="25" t="s">
        <v>1040</v>
      </c>
      <c r="C3899" s="39">
        <v>428082</v>
      </c>
      <c r="D3899" s="25" t="s">
        <v>3808</v>
      </c>
      <c r="E3899" s="25" t="s">
        <v>53</v>
      </c>
      <c r="F3899" s="25" t="s">
        <v>54</v>
      </c>
      <c r="G3899" s="25" t="s">
        <v>289</v>
      </c>
      <c r="H3899" s="17"/>
      <c r="I3899" s="17"/>
      <c r="J3899" s="25" t="s">
        <v>64</v>
      </c>
      <c r="K3899" s="25" t="s">
        <v>65</v>
      </c>
      <c r="L3899" s="25" t="s">
        <v>2787</v>
      </c>
      <c r="M3899" s="25" t="s">
        <v>3568</v>
      </c>
      <c r="N3899" s="26">
        <v>10815.83</v>
      </c>
      <c r="O3899" s="26">
        <v>6447.4</v>
      </c>
      <c r="P3899" s="27">
        <v>-4368.43</v>
      </c>
      <c r="Q3899" s="28">
        <v>-0.40389225792195332</v>
      </c>
      <c r="R3899" s="29">
        <v>6152.3</v>
      </c>
      <c r="S3899" s="29">
        <v>2104.94</v>
      </c>
      <c r="T3899" s="30">
        <v>-4047.36</v>
      </c>
      <c r="U3899" s="31">
        <v>-0.6578612876485217</v>
      </c>
      <c r="V3899" s="26">
        <v>427.44</v>
      </c>
      <c r="W3899" s="26">
        <v>0</v>
      </c>
      <c r="X3899" s="27">
        <v>-427.44</v>
      </c>
      <c r="Y3899" s="28">
        <v>-1</v>
      </c>
      <c r="Z3899" s="29">
        <v>524.99</v>
      </c>
      <c r="AA3899" s="29">
        <v>428</v>
      </c>
      <c r="AB3899" s="30">
        <v>-96.990000000000009</v>
      </c>
      <c r="AC3899" s="32">
        <v>-0.18474637612144995</v>
      </c>
      <c r="AD3899" s="26">
        <v>3711.1</v>
      </c>
      <c r="AE3899" s="26">
        <v>3914.46</v>
      </c>
      <c r="AF3899" s="27">
        <v>203.36000000000013</v>
      </c>
      <c r="AG3899" s="33">
        <v>5.4797768855595411E-2</v>
      </c>
      <c r="AH3899" s="34">
        <v>51.82</v>
      </c>
      <c r="AI3899" s="34">
        <v>15.5</v>
      </c>
      <c r="AJ3899" s="34">
        <v>-36.32</v>
      </c>
      <c r="AK3899" s="32">
        <v>-0.70088768815129299</v>
      </c>
      <c r="AL3899" s="35">
        <v>43676.041655092595</v>
      </c>
      <c r="AM3899" s="16"/>
    </row>
    <row r="3900" spans="1:39" ht="41.25" hidden="1" x14ac:dyDescent="0.25">
      <c r="A3900" s="25" t="s">
        <v>813</v>
      </c>
      <c r="B3900" s="25" t="s">
        <v>1136</v>
      </c>
      <c r="C3900" s="39">
        <v>428171</v>
      </c>
      <c r="D3900" s="25" t="s">
        <v>5142</v>
      </c>
      <c r="E3900" s="25" t="s">
        <v>53</v>
      </c>
      <c r="F3900" s="25" t="s">
        <v>54</v>
      </c>
      <c r="G3900" s="25" t="s">
        <v>75</v>
      </c>
      <c r="H3900" s="25" t="s">
        <v>874</v>
      </c>
      <c r="I3900" s="25" t="s">
        <v>194</v>
      </c>
      <c r="J3900" s="25" t="s">
        <v>185</v>
      </c>
      <c r="K3900" s="25" t="s">
        <v>65</v>
      </c>
      <c r="L3900" s="25" t="s">
        <v>897</v>
      </c>
      <c r="M3900" s="25" t="s">
        <v>263</v>
      </c>
      <c r="N3900" s="26">
        <v>642396.61</v>
      </c>
      <c r="O3900" s="26">
        <v>497191.66</v>
      </c>
      <c r="P3900" s="27">
        <v>-145204.95000000001</v>
      </c>
      <c r="Q3900" s="28">
        <v>-0.22603629555268048</v>
      </c>
      <c r="R3900" s="29">
        <v>238104.76</v>
      </c>
      <c r="S3900" s="29">
        <v>78779.73</v>
      </c>
      <c r="T3900" s="30">
        <v>-159325.03000000003</v>
      </c>
      <c r="U3900" s="31">
        <v>-0.6691383658184743</v>
      </c>
      <c r="V3900" s="26">
        <v>7824.47</v>
      </c>
      <c r="W3900" s="26">
        <v>19258.099999999999</v>
      </c>
      <c r="X3900" s="27">
        <v>11433.629999999997</v>
      </c>
      <c r="Y3900" s="28">
        <v>1.4612657470729642</v>
      </c>
      <c r="Z3900" s="29">
        <v>5390.38</v>
      </c>
      <c r="AA3900" s="29">
        <v>9866</v>
      </c>
      <c r="AB3900" s="30">
        <v>4475.62</v>
      </c>
      <c r="AC3900" s="32">
        <v>0.83029767845680635</v>
      </c>
      <c r="AD3900" s="26">
        <v>391077</v>
      </c>
      <c r="AE3900" s="26">
        <v>389287.83</v>
      </c>
      <c r="AF3900" s="27">
        <v>-1789.1699999999837</v>
      </c>
      <c r="AG3900" s="33">
        <v>-4.5749813975252537E-3</v>
      </c>
      <c r="AH3900" s="34">
        <v>351.72</v>
      </c>
      <c r="AI3900" s="34">
        <v>407.5</v>
      </c>
      <c r="AJ3900" s="34">
        <v>55.779999999999973</v>
      </c>
      <c r="AK3900" s="32">
        <v>0.15859206186739444</v>
      </c>
      <c r="AL3900" s="35">
        <v>44887.041666666664</v>
      </c>
      <c r="AM3900" s="16"/>
    </row>
    <row r="3901" spans="1:39" ht="33" hidden="1" x14ac:dyDescent="0.25">
      <c r="A3901" s="25" t="s">
        <v>813</v>
      </c>
      <c r="B3901" s="25" t="s">
        <v>51</v>
      </c>
      <c r="C3901" s="39">
        <v>428251</v>
      </c>
      <c r="D3901" s="25" t="s">
        <v>3718</v>
      </c>
      <c r="E3901" s="25" t="s">
        <v>53</v>
      </c>
      <c r="F3901" s="25" t="s">
        <v>54</v>
      </c>
      <c r="G3901" s="25" t="s">
        <v>79</v>
      </c>
      <c r="H3901" s="25" t="s">
        <v>90</v>
      </c>
      <c r="I3901" s="25" t="s">
        <v>194</v>
      </c>
      <c r="J3901" s="25" t="s">
        <v>884</v>
      </c>
      <c r="K3901" s="25" t="s">
        <v>58</v>
      </c>
      <c r="L3901" s="25" t="s">
        <v>853</v>
      </c>
      <c r="M3901" s="25" t="s">
        <v>843</v>
      </c>
      <c r="N3901" s="26">
        <v>420230.59</v>
      </c>
      <c r="O3901" s="26">
        <v>432585.98</v>
      </c>
      <c r="P3901" s="27">
        <v>12355.389999999956</v>
      </c>
      <c r="Q3901" s="28">
        <v>2.9401453140286516E-2</v>
      </c>
      <c r="R3901" s="29">
        <v>58712.97</v>
      </c>
      <c r="S3901" s="29">
        <v>92907.94</v>
      </c>
      <c r="T3901" s="30">
        <v>34194.97</v>
      </c>
      <c r="U3901" s="31">
        <v>0.58240913379105164</v>
      </c>
      <c r="V3901" s="26">
        <v>0</v>
      </c>
      <c r="W3901" s="26">
        <v>2485.33</v>
      </c>
      <c r="X3901" s="27">
        <v>2485.33</v>
      </c>
      <c r="Y3901" s="18"/>
      <c r="Z3901" s="29">
        <v>1680</v>
      </c>
      <c r="AA3901" s="29">
        <v>9900.5499999999993</v>
      </c>
      <c r="AB3901" s="30">
        <v>8220.5499999999993</v>
      </c>
      <c r="AC3901" s="32">
        <v>4.8931845238095235</v>
      </c>
      <c r="AD3901" s="26">
        <v>359837.62</v>
      </c>
      <c r="AE3901" s="26">
        <v>327292.15999999997</v>
      </c>
      <c r="AF3901" s="27">
        <v>-32545.460000000021</v>
      </c>
      <c r="AG3901" s="33">
        <v>-9.0444851208164451E-2</v>
      </c>
      <c r="AH3901" s="34">
        <v>530</v>
      </c>
      <c r="AI3901" s="34">
        <v>369.5</v>
      </c>
      <c r="AJ3901" s="34">
        <v>-160.5</v>
      </c>
      <c r="AK3901" s="32">
        <v>-0.30283018867924527</v>
      </c>
      <c r="AL3901" s="35">
        <v>44431.041666666664</v>
      </c>
      <c r="AM3901" s="16"/>
    </row>
    <row r="3902" spans="1:39" ht="33" hidden="1" x14ac:dyDescent="0.25">
      <c r="A3902" s="25" t="s">
        <v>813</v>
      </c>
      <c r="B3902" s="25" t="s">
        <v>1043</v>
      </c>
      <c r="C3902" s="39">
        <v>428357</v>
      </c>
      <c r="D3902" s="25" t="s">
        <v>3689</v>
      </c>
      <c r="E3902" s="25" t="s">
        <v>53</v>
      </c>
      <c r="F3902" s="25" t="s">
        <v>54</v>
      </c>
      <c r="G3902" s="25" t="s">
        <v>75</v>
      </c>
      <c r="H3902" s="25" t="s">
        <v>56</v>
      </c>
      <c r="I3902" s="25" t="s">
        <v>56</v>
      </c>
      <c r="J3902" s="25" t="s">
        <v>830</v>
      </c>
      <c r="K3902" s="25" t="s">
        <v>65</v>
      </c>
      <c r="L3902" s="25" t="s">
        <v>1045</v>
      </c>
      <c r="M3902" s="25" t="s">
        <v>371</v>
      </c>
      <c r="N3902" s="26">
        <v>80165.86</v>
      </c>
      <c r="O3902" s="26">
        <v>71556.89</v>
      </c>
      <c r="P3902" s="27">
        <v>-8608.9700000000012</v>
      </c>
      <c r="Q3902" s="28">
        <v>-0.10738947976108534</v>
      </c>
      <c r="R3902" s="29">
        <v>15812.97</v>
      </c>
      <c r="S3902" s="29">
        <v>8312.6</v>
      </c>
      <c r="T3902" s="30">
        <v>-7500.369999999999</v>
      </c>
      <c r="U3902" s="31">
        <v>-0.47431760131082268</v>
      </c>
      <c r="V3902" s="26">
        <v>61649.09</v>
      </c>
      <c r="W3902" s="26">
        <v>60022.29</v>
      </c>
      <c r="X3902" s="27">
        <v>-1626.7999999999956</v>
      </c>
      <c r="Y3902" s="28">
        <v>-2.638806185135897E-2</v>
      </c>
      <c r="Z3902" s="29">
        <v>2703.8</v>
      </c>
      <c r="AA3902" s="29">
        <v>1620</v>
      </c>
      <c r="AB3902" s="30">
        <v>-1083.8000000000002</v>
      </c>
      <c r="AC3902" s="32">
        <v>-0.40084325763739925</v>
      </c>
      <c r="AD3902" s="26">
        <v>0</v>
      </c>
      <c r="AE3902" s="26">
        <v>1602</v>
      </c>
      <c r="AF3902" s="27">
        <v>1602</v>
      </c>
      <c r="AG3902" s="18"/>
      <c r="AH3902" s="34">
        <v>96.81</v>
      </c>
      <c r="AI3902" s="34">
        <v>89</v>
      </c>
      <c r="AJ3902" s="34">
        <v>-7.8100000000000023</v>
      </c>
      <c r="AK3902" s="32">
        <v>-8.0673484144200003E-2</v>
      </c>
      <c r="AL3902" s="35">
        <v>43974</v>
      </c>
      <c r="AM3902" s="16"/>
    </row>
    <row r="3903" spans="1:39" ht="41.25" hidden="1" x14ac:dyDescent="0.25">
      <c r="A3903" s="25" t="s">
        <v>813</v>
      </c>
      <c r="B3903" s="25" t="s">
        <v>51</v>
      </c>
      <c r="C3903" s="39">
        <v>428373</v>
      </c>
      <c r="D3903" s="25" t="s">
        <v>3850</v>
      </c>
      <c r="E3903" s="25" t="s">
        <v>53</v>
      </c>
      <c r="F3903" s="25" t="s">
        <v>54</v>
      </c>
      <c r="G3903" s="25" t="s">
        <v>289</v>
      </c>
      <c r="H3903" s="25" t="s">
        <v>56</v>
      </c>
      <c r="I3903" s="25" t="s">
        <v>56</v>
      </c>
      <c r="J3903" s="25" t="s">
        <v>3742</v>
      </c>
      <c r="K3903" s="25" t="s">
        <v>58</v>
      </c>
      <c r="L3903" s="25" t="s">
        <v>1419</v>
      </c>
      <c r="M3903" s="25" t="s">
        <v>843</v>
      </c>
      <c r="N3903" s="26">
        <v>431229.39</v>
      </c>
      <c r="O3903" s="26">
        <v>644285.46</v>
      </c>
      <c r="P3903" s="27">
        <v>213056.06999999995</v>
      </c>
      <c r="Q3903" s="28">
        <v>0.49406667296030066</v>
      </c>
      <c r="R3903" s="29">
        <v>148962.14000000001</v>
      </c>
      <c r="S3903" s="29">
        <v>152360.6</v>
      </c>
      <c r="T3903" s="30">
        <v>3398.4599999999919</v>
      </c>
      <c r="U3903" s="31">
        <v>2.2814253339808299E-2</v>
      </c>
      <c r="V3903" s="26">
        <v>62971.25</v>
      </c>
      <c r="W3903" s="26">
        <v>66060.460000000006</v>
      </c>
      <c r="X3903" s="27">
        <v>3089.2100000000064</v>
      </c>
      <c r="Y3903" s="28">
        <v>4.9057466701074005E-2</v>
      </c>
      <c r="Z3903" s="29">
        <v>30080</v>
      </c>
      <c r="AA3903" s="29">
        <v>23075.42</v>
      </c>
      <c r="AB3903" s="30">
        <v>-7004.5800000000017</v>
      </c>
      <c r="AC3903" s="32">
        <v>-0.23286502659574473</v>
      </c>
      <c r="AD3903" s="26">
        <v>189216</v>
      </c>
      <c r="AE3903" s="26">
        <v>401696.48</v>
      </c>
      <c r="AF3903" s="27">
        <v>212480.47999999998</v>
      </c>
      <c r="AG3903" s="33">
        <v>1.1229519702350752</v>
      </c>
      <c r="AH3903" s="34">
        <v>780</v>
      </c>
      <c r="AI3903" s="34">
        <v>894</v>
      </c>
      <c r="AJ3903" s="34">
        <v>114</v>
      </c>
      <c r="AK3903" s="32">
        <v>0.14615384615384616</v>
      </c>
      <c r="AL3903" s="35">
        <v>44540.041666666664</v>
      </c>
      <c r="AM3903" s="16"/>
    </row>
    <row r="3904" spans="1:39" ht="33" hidden="1" x14ac:dyDescent="0.25">
      <c r="A3904" s="25" t="s">
        <v>813</v>
      </c>
      <c r="B3904" s="25" t="s">
        <v>1043</v>
      </c>
      <c r="C3904" s="39">
        <v>428390</v>
      </c>
      <c r="D3904" s="25" t="s">
        <v>3640</v>
      </c>
      <c r="E3904" s="25" t="s">
        <v>53</v>
      </c>
      <c r="F3904" s="25" t="s">
        <v>54</v>
      </c>
      <c r="G3904" s="25" t="s">
        <v>289</v>
      </c>
      <c r="H3904" s="25" t="s">
        <v>56</v>
      </c>
      <c r="I3904" s="25" t="s">
        <v>56</v>
      </c>
      <c r="J3904" s="25" t="s">
        <v>842</v>
      </c>
      <c r="K3904" s="25" t="s">
        <v>58</v>
      </c>
      <c r="L3904" s="25" t="s">
        <v>1045</v>
      </c>
      <c r="M3904" s="25" t="s">
        <v>854</v>
      </c>
      <c r="N3904" s="26">
        <v>761764.5</v>
      </c>
      <c r="O3904" s="26">
        <v>774214.55</v>
      </c>
      <c r="P3904" s="27">
        <v>12450.050000000047</v>
      </c>
      <c r="Q3904" s="28">
        <v>1.6343699397911096E-2</v>
      </c>
      <c r="R3904" s="29">
        <v>39549.39</v>
      </c>
      <c r="S3904" s="29">
        <v>98897.55</v>
      </c>
      <c r="T3904" s="30">
        <v>59348.160000000003</v>
      </c>
      <c r="U3904" s="31">
        <v>1.5006087325240669</v>
      </c>
      <c r="V3904" s="26">
        <v>4223.26</v>
      </c>
      <c r="W3904" s="26">
        <v>15781.09</v>
      </c>
      <c r="X3904" s="27">
        <v>11557.83</v>
      </c>
      <c r="Y3904" s="28">
        <v>2.7367081354214515</v>
      </c>
      <c r="Z3904" s="29">
        <v>2760.85</v>
      </c>
      <c r="AA3904" s="29">
        <v>6594.01</v>
      </c>
      <c r="AB3904" s="30">
        <v>3833.1600000000003</v>
      </c>
      <c r="AC3904" s="32">
        <v>1.3883985004618145</v>
      </c>
      <c r="AD3904" s="26">
        <v>715231</v>
      </c>
      <c r="AE3904" s="26">
        <v>652941.9</v>
      </c>
      <c r="AF3904" s="27">
        <v>-62289.099999999977</v>
      </c>
      <c r="AG3904" s="33">
        <v>-8.7089485774525965E-2</v>
      </c>
      <c r="AH3904" s="34">
        <v>241.2</v>
      </c>
      <c r="AI3904" s="34">
        <v>500</v>
      </c>
      <c r="AJ3904" s="34">
        <v>258.8</v>
      </c>
      <c r="AK3904" s="32">
        <v>1.0729684908789388</v>
      </c>
      <c r="AL3904" s="35">
        <v>44085.041666666664</v>
      </c>
      <c r="AM3904" s="16"/>
    </row>
    <row r="3905" spans="1:39" ht="49.5" hidden="1" x14ac:dyDescent="0.25">
      <c r="A3905" s="25" t="s">
        <v>813</v>
      </c>
      <c r="B3905" s="25" t="s">
        <v>1136</v>
      </c>
      <c r="C3905" s="39">
        <v>428568</v>
      </c>
      <c r="D3905" s="25" t="s">
        <v>4013</v>
      </c>
      <c r="E3905" s="25" t="s">
        <v>53</v>
      </c>
      <c r="F3905" s="25" t="s">
        <v>54</v>
      </c>
      <c r="G3905" s="25" t="s">
        <v>289</v>
      </c>
      <c r="H3905" s="25" t="s">
        <v>56</v>
      </c>
      <c r="I3905" s="25" t="s">
        <v>56</v>
      </c>
      <c r="J3905" s="25" t="s">
        <v>842</v>
      </c>
      <c r="K3905" s="25" t="s">
        <v>65</v>
      </c>
      <c r="L3905" s="25" t="s">
        <v>815</v>
      </c>
      <c r="M3905" s="25" t="s">
        <v>880</v>
      </c>
      <c r="N3905" s="26">
        <v>33697.75</v>
      </c>
      <c r="O3905" s="26">
        <v>20390.560000000001</v>
      </c>
      <c r="P3905" s="27">
        <v>-13307.189999999999</v>
      </c>
      <c r="Q3905" s="28">
        <v>-0.39489847244994097</v>
      </c>
      <c r="R3905" s="29">
        <v>19794.330000000002</v>
      </c>
      <c r="S3905" s="29">
        <v>9556.43</v>
      </c>
      <c r="T3905" s="30">
        <v>-10237.900000000001</v>
      </c>
      <c r="U3905" s="31">
        <v>-0.51721376778097572</v>
      </c>
      <c r="V3905" s="26">
        <v>1951.9</v>
      </c>
      <c r="W3905" s="26">
        <v>1522.8</v>
      </c>
      <c r="X3905" s="27">
        <v>-429.10000000000014</v>
      </c>
      <c r="Y3905" s="28">
        <v>-0.21983708181771613</v>
      </c>
      <c r="Z3905" s="29">
        <v>3451.52</v>
      </c>
      <c r="AA3905" s="29">
        <v>1109.69</v>
      </c>
      <c r="AB3905" s="30">
        <v>-2341.83</v>
      </c>
      <c r="AC3905" s="32">
        <v>-0.67849237437418874</v>
      </c>
      <c r="AD3905" s="26">
        <v>8500</v>
      </c>
      <c r="AE3905" s="26">
        <v>8201.64</v>
      </c>
      <c r="AF3905" s="27">
        <v>-298.36000000000058</v>
      </c>
      <c r="AG3905" s="33">
        <v>-3.5101176470588302E-2</v>
      </c>
      <c r="AH3905" s="34">
        <v>162.58000000000001</v>
      </c>
      <c r="AI3905" s="34">
        <v>26</v>
      </c>
      <c r="AJ3905" s="34">
        <v>-136.58000000000001</v>
      </c>
      <c r="AK3905" s="32">
        <v>-0.84007873047115267</v>
      </c>
      <c r="AL3905" s="35">
        <v>44634.041666666664</v>
      </c>
      <c r="AM3905" s="16"/>
    </row>
    <row r="3906" spans="1:39" ht="33" hidden="1" x14ac:dyDescent="0.25">
      <c r="A3906" s="25" t="s">
        <v>813</v>
      </c>
      <c r="B3906" s="25" t="s">
        <v>1043</v>
      </c>
      <c r="C3906" s="39">
        <v>428613</v>
      </c>
      <c r="D3906" s="25" t="s">
        <v>3878</v>
      </c>
      <c r="E3906" s="25" t="s">
        <v>53</v>
      </c>
      <c r="F3906" s="25" t="s">
        <v>54</v>
      </c>
      <c r="G3906" s="25" t="s">
        <v>75</v>
      </c>
      <c r="H3906" s="25" t="s">
        <v>211</v>
      </c>
      <c r="I3906" s="25" t="s">
        <v>69</v>
      </c>
      <c r="J3906" s="25" t="s">
        <v>830</v>
      </c>
      <c r="K3906" s="25" t="s">
        <v>65</v>
      </c>
      <c r="L3906" s="25" t="s">
        <v>1045</v>
      </c>
      <c r="M3906" s="25" t="s">
        <v>816</v>
      </c>
      <c r="N3906" s="26">
        <v>89928.8</v>
      </c>
      <c r="O3906" s="26">
        <v>77702.289999999994</v>
      </c>
      <c r="P3906" s="27">
        <v>-12226.510000000009</v>
      </c>
      <c r="Q3906" s="28">
        <v>-0.13595766873348702</v>
      </c>
      <c r="R3906" s="29">
        <v>44926.67</v>
      </c>
      <c r="S3906" s="29">
        <v>29980.92</v>
      </c>
      <c r="T3906" s="30">
        <v>-14945.75</v>
      </c>
      <c r="U3906" s="31">
        <v>-0.33266988183188295</v>
      </c>
      <c r="V3906" s="26">
        <v>34498.19</v>
      </c>
      <c r="W3906" s="26">
        <v>32432.18</v>
      </c>
      <c r="X3906" s="27">
        <v>-2066.010000000002</v>
      </c>
      <c r="Y3906" s="28">
        <v>-5.9887489749462272E-2</v>
      </c>
      <c r="Z3906" s="29">
        <v>7137.74</v>
      </c>
      <c r="AA3906" s="29">
        <v>7827</v>
      </c>
      <c r="AB3906" s="30">
        <v>689.26000000000022</v>
      </c>
      <c r="AC3906" s="32">
        <v>9.6565579581212008E-2</v>
      </c>
      <c r="AD3906" s="26">
        <v>3366.2</v>
      </c>
      <c r="AE3906" s="26">
        <v>7462.19</v>
      </c>
      <c r="AF3906" s="27">
        <v>4095.99</v>
      </c>
      <c r="AG3906" s="33">
        <v>1.2167993583268968</v>
      </c>
      <c r="AH3906" s="34">
        <v>320.55</v>
      </c>
      <c r="AI3906" s="34">
        <v>271.5</v>
      </c>
      <c r="AJ3906" s="34">
        <v>-49.050000000000011</v>
      </c>
      <c r="AK3906" s="32">
        <v>-0.1530182498830136</v>
      </c>
      <c r="AL3906" s="35">
        <v>43863.041655092595</v>
      </c>
      <c r="AM3906" s="16"/>
    </row>
    <row r="3907" spans="1:39" ht="57.75" hidden="1" x14ac:dyDescent="0.25">
      <c r="A3907" s="25" t="s">
        <v>813</v>
      </c>
      <c r="B3907" s="25" t="s">
        <v>1136</v>
      </c>
      <c r="C3907" s="39">
        <v>428710</v>
      </c>
      <c r="D3907" s="25" t="s">
        <v>5087</v>
      </c>
      <c r="E3907" s="25" t="s">
        <v>53</v>
      </c>
      <c r="F3907" s="25" t="s">
        <v>54</v>
      </c>
      <c r="G3907" s="25" t="s">
        <v>874</v>
      </c>
      <c r="H3907" s="25" t="s">
        <v>194</v>
      </c>
      <c r="I3907" s="25" t="s">
        <v>56</v>
      </c>
      <c r="J3907" s="25" t="s">
        <v>842</v>
      </c>
      <c r="K3907" s="25" t="s">
        <v>58</v>
      </c>
      <c r="L3907" s="25" t="s">
        <v>815</v>
      </c>
      <c r="M3907" s="25" t="s">
        <v>816</v>
      </c>
      <c r="N3907" s="26">
        <v>115417.39</v>
      </c>
      <c r="O3907" s="26">
        <v>149685.51</v>
      </c>
      <c r="P3907" s="27">
        <v>34268.12000000001</v>
      </c>
      <c r="Q3907" s="28">
        <v>0.29690603816288003</v>
      </c>
      <c r="R3907" s="29">
        <v>33936.839999999997</v>
      </c>
      <c r="S3907" s="29">
        <v>33695.129999999997</v>
      </c>
      <c r="T3907" s="30">
        <v>-241.70999999999913</v>
      </c>
      <c r="U3907" s="31">
        <v>-7.1223484567213436E-3</v>
      </c>
      <c r="V3907" s="26">
        <v>74154.559999999998</v>
      </c>
      <c r="W3907" s="26">
        <v>101147.15</v>
      </c>
      <c r="X3907" s="27">
        <v>26992.589999999997</v>
      </c>
      <c r="Y3907" s="28">
        <v>0.36400445232228468</v>
      </c>
      <c r="Z3907" s="29">
        <v>7325.99</v>
      </c>
      <c r="AA3907" s="29">
        <v>14843.23</v>
      </c>
      <c r="AB3907" s="30">
        <v>7517.24</v>
      </c>
      <c r="AC3907" s="32">
        <v>1.0261056867399492</v>
      </c>
      <c r="AD3907" s="26">
        <v>0</v>
      </c>
      <c r="AE3907" s="26">
        <v>0</v>
      </c>
      <c r="AF3907" s="27">
        <v>0</v>
      </c>
      <c r="AG3907" s="18"/>
      <c r="AH3907" s="34">
        <v>242.64999999999998</v>
      </c>
      <c r="AI3907" s="34">
        <v>278.5</v>
      </c>
      <c r="AJ3907" s="34">
        <v>35.850000000000023</v>
      </c>
      <c r="AK3907" s="32">
        <v>0.14774366371316722</v>
      </c>
      <c r="AL3907" s="35">
        <v>44775.041666666664</v>
      </c>
      <c r="AM3907" s="16"/>
    </row>
    <row r="3908" spans="1:39" ht="66" hidden="1" x14ac:dyDescent="0.25">
      <c r="A3908" s="25" t="s">
        <v>813</v>
      </c>
      <c r="B3908" s="25" t="s">
        <v>1043</v>
      </c>
      <c r="C3908" s="39">
        <v>428744</v>
      </c>
      <c r="D3908" s="25" t="s">
        <v>3860</v>
      </c>
      <c r="E3908" s="25" t="s">
        <v>53</v>
      </c>
      <c r="F3908" s="25" t="s">
        <v>54</v>
      </c>
      <c r="G3908" s="25" t="s">
        <v>289</v>
      </c>
      <c r="H3908" s="17"/>
      <c r="I3908" s="17"/>
      <c r="J3908" s="25" t="s">
        <v>887</v>
      </c>
      <c r="K3908" s="25" t="s">
        <v>65</v>
      </c>
      <c r="L3908" s="25" t="s">
        <v>1045</v>
      </c>
      <c r="M3908" s="25" t="s">
        <v>861</v>
      </c>
      <c r="N3908" s="26">
        <v>26170.68</v>
      </c>
      <c r="O3908" s="26">
        <v>17487.97</v>
      </c>
      <c r="P3908" s="27">
        <v>-8682.7099999999991</v>
      </c>
      <c r="Q3908" s="28">
        <v>-0.33177242624188591</v>
      </c>
      <c r="R3908" s="29">
        <v>17272.349999999999</v>
      </c>
      <c r="S3908" s="29">
        <v>9180.64</v>
      </c>
      <c r="T3908" s="30">
        <v>-8091.7099999999991</v>
      </c>
      <c r="U3908" s="31">
        <v>-0.46847765359085475</v>
      </c>
      <c r="V3908" s="26">
        <v>3937.73</v>
      </c>
      <c r="W3908" s="26">
        <v>2482.4299999999998</v>
      </c>
      <c r="X3908" s="27">
        <v>-1455.3000000000002</v>
      </c>
      <c r="Y3908" s="28">
        <v>-0.36957841192768426</v>
      </c>
      <c r="Z3908" s="29">
        <v>1351.5</v>
      </c>
      <c r="AA3908" s="29">
        <v>2363.7399999999998</v>
      </c>
      <c r="AB3908" s="30">
        <v>1012.2399999999998</v>
      </c>
      <c r="AC3908" s="32">
        <v>0.74897521272659995</v>
      </c>
      <c r="AD3908" s="26">
        <v>3609.1</v>
      </c>
      <c r="AE3908" s="26">
        <v>3461.16</v>
      </c>
      <c r="AF3908" s="27">
        <v>-147.94000000000005</v>
      </c>
      <c r="AG3908" s="33">
        <v>-4.099082873846667E-2</v>
      </c>
      <c r="AH3908" s="34">
        <v>62.67</v>
      </c>
      <c r="AI3908" s="34">
        <v>128</v>
      </c>
      <c r="AJ3908" s="34">
        <v>65.33</v>
      </c>
      <c r="AK3908" s="32">
        <v>1.0424445508217648</v>
      </c>
      <c r="AL3908" s="35">
        <v>43903.041655092595</v>
      </c>
      <c r="AM3908" s="16"/>
    </row>
    <row r="3909" spans="1:39" ht="57.75" hidden="1" x14ac:dyDescent="0.25">
      <c r="A3909" s="25" t="s">
        <v>813</v>
      </c>
      <c r="B3909" s="25" t="s">
        <v>1043</v>
      </c>
      <c r="C3909" s="39">
        <v>428824</v>
      </c>
      <c r="D3909" s="25" t="s">
        <v>3851</v>
      </c>
      <c r="E3909" s="25" t="s">
        <v>53</v>
      </c>
      <c r="F3909" s="25" t="s">
        <v>54</v>
      </c>
      <c r="G3909" s="25" t="s">
        <v>289</v>
      </c>
      <c r="H3909" s="25" t="s">
        <v>56</v>
      </c>
      <c r="I3909" s="25" t="s">
        <v>56</v>
      </c>
      <c r="J3909" s="25" t="s">
        <v>830</v>
      </c>
      <c r="K3909" s="25" t="s">
        <v>65</v>
      </c>
      <c r="L3909" s="25" t="s">
        <v>1045</v>
      </c>
      <c r="M3909" s="25" t="s">
        <v>3568</v>
      </c>
      <c r="N3909" s="26">
        <v>13828.74</v>
      </c>
      <c r="O3909" s="26">
        <v>14220.62</v>
      </c>
      <c r="P3909" s="27">
        <v>391.88000000000102</v>
      </c>
      <c r="Q3909" s="28">
        <v>2.833808430847648E-2</v>
      </c>
      <c r="R3909" s="29">
        <v>7291.42</v>
      </c>
      <c r="S3909" s="29">
        <v>7036.17</v>
      </c>
      <c r="T3909" s="30">
        <v>-255.25</v>
      </c>
      <c r="U3909" s="31">
        <v>-3.5006898519081328E-2</v>
      </c>
      <c r="V3909" s="26">
        <v>5803.76</v>
      </c>
      <c r="W3909" s="26">
        <v>4926.8500000000004</v>
      </c>
      <c r="X3909" s="27">
        <v>-876.90999999999985</v>
      </c>
      <c r="Y3909" s="28">
        <v>-0.15109342908735024</v>
      </c>
      <c r="Z3909" s="29">
        <v>733.56</v>
      </c>
      <c r="AA3909" s="29">
        <v>833</v>
      </c>
      <c r="AB3909" s="30">
        <v>99.440000000000055</v>
      </c>
      <c r="AC3909" s="32">
        <v>0.13555810022356735</v>
      </c>
      <c r="AD3909" s="26">
        <v>0</v>
      </c>
      <c r="AE3909" s="26">
        <v>1424.6</v>
      </c>
      <c r="AF3909" s="27">
        <v>1424.6</v>
      </c>
      <c r="AG3909" s="18"/>
      <c r="AH3909" s="34">
        <v>83.71</v>
      </c>
      <c r="AI3909" s="34">
        <v>88</v>
      </c>
      <c r="AJ3909" s="34">
        <v>4.2900000000000063</v>
      </c>
      <c r="AK3909" s="32">
        <v>5.1248357424441601E-2</v>
      </c>
      <c r="AL3909" s="35">
        <v>43865.041655092595</v>
      </c>
      <c r="AM3909" s="16"/>
    </row>
    <row r="3910" spans="1:39" ht="49.5" hidden="1" x14ac:dyDescent="0.25">
      <c r="A3910" s="25" t="s">
        <v>813</v>
      </c>
      <c r="B3910" s="25" t="s">
        <v>1040</v>
      </c>
      <c r="C3910" s="39">
        <v>428875</v>
      </c>
      <c r="D3910" s="25" t="s">
        <v>3858</v>
      </c>
      <c r="E3910" s="25" t="s">
        <v>53</v>
      </c>
      <c r="F3910" s="25" t="s">
        <v>54</v>
      </c>
      <c r="G3910" s="25" t="s">
        <v>79</v>
      </c>
      <c r="H3910" s="17"/>
      <c r="I3910" s="17"/>
      <c r="J3910" s="25" t="s">
        <v>830</v>
      </c>
      <c r="K3910" s="25" t="s">
        <v>65</v>
      </c>
      <c r="L3910" s="25" t="s">
        <v>3577</v>
      </c>
      <c r="M3910" s="25" t="s">
        <v>371</v>
      </c>
      <c r="N3910" s="26">
        <v>71009.03</v>
      </c>
      <c r="O3910" s="26">
        <v>75805.570000000007</v>
      </c>
      <c r="P3910" s="27">
        <v>4796.5400000000081</v>
      </c>
      <c r="Q3910" s="28">
        <v>6.7548310405028886E-2</v>
      </c>
      <c r="R3910" s="29">
        <v>2703.33</v>
      </c>
      <c r="S3910" s="29">
        <v>21515.29</v>
      </c>
      <c r="T3910" s="30">
        <v>18811.96</v>
      </c>
      <c r="U3910" s="31">
        <v>6.9588100601850309</v>
      </c>
      <c r="V3910" s="26">
        <v>37690.68</v>
      </c>
      <c r="W3910" s="26">
        <v>35971.9</v>
      </c>
      <c r="X3910" s="27">
        <v>-1718.7799999999988</v>
      </c>
      <c r="Y3910" s="28">
        <v>-4.5602254987174518E-2</v>
      </c>
      <c r="Z3910" s="29">
        <v>22017.35</v>
      </c>
      <c r="AA3910" s="29">
        <v>3984</v>
      </c>
      <c r="AB3910" s="30">
        <v>-18033.349999999999</v>
      </c>
      <c r="AC3910" s="32">
        <v>-0.81905179324487276</v>
      </c>
      <c r="AD3910" s="26">
        <v>3541.92</v>
      </c>
      <c r="AE3910" s="26">
        <v>14334.38</v>
      </c>
      <c r="AF3910" s="27">
        <v>10792.46</v>
      </c>
      <c r="AG3910" s="33">
        <v>3.0470648687717392</v>
      </c>
      <c r="AH3910" s="34">
        <v>240.74</v>
      </c>
      <c r="AI3910" s="34">
        <v>205.5</v>
      </c>
      <c r="AJ3910" s="34">
        <v>-35.240000000000009</v>
      </c>
      <c r="AK3910" s="32">
        <v>-0.14638198886765807</v>
      </c>
      <c r="AL3910" s="35">
        <v>43736.041655092595</v>
      </c>
      <c r="AM3910" s="16"/>
    </row>
    <row r="3911" spans="1:39" ht="33" hidden="1" x14ac:dyDescent="0.25">
      <c r="A3911" s="25" t="s">
        <v>813</v>
      </c>
      <c r="B3911" s="25" t="s">
        <v>1136</v>
      </c>
      <c r="C3911" s="39">
        <v>428921</v>
      </c>
      <c r="D3911" s="25" t="s">
        <v>5386</v>
      </c>
      <c r="E3911" s="25" t="s">
        <v>53</v>
      </c>
      <c r="F3911" s="25" t="s">
        <v>54</v>
      </c>
      <c r="G3911" s="25" t="s">
        <v>75</v>
      </c>
      <c r="H3911" s="25" t="s">
        <v>874</v>
      </c>
      <c r="I3911" s="25" t="s">
        <v>112</v>
      </c>
      <c r="J3911" s="25" t="s">
        <v>830</v>
      </c>
      <c r="K3911" s="25" t="s">
        <v>65</v>
      </c>
      <c r="L3911" s="25" t="s">
        <v>3577</v>
      </c>
      <c r="M3911" s="25" t="s">
        <v>832</v>
      </c>
      <c r="N3911" s="26">
        <v>120806.6</v>
      </c>
      <c r="O3911" s="26">
        <v>120253.82</v>
      </c>
      <c r="P3911" s="27">
        <v>-552.77999999999884</v>
      </c>
      <c r="Q3911" s="28">
        <v>-4.5757433782591247E-3</v>
      </c>
      <c r="R3911" s="29">
        <v>59556.68</v>
      </c>
      <c r="S3911" s="29">
        <v>43357.21</v>
      </c>
      <c r="T3911" s="30">
        <v>-16199.470000000001</v>
      </c>
      <c r="U3911" s="31">
        <v>-0.27200089058020027</v>
      </c>
      <c r="V3911" s="26">
        <v>33578.230000000003</v>
      </c>
      <c r="W3911" s="26">
        <v>42259.69</v>
      </c>
      <c r="X3911" s="27">
        <v>8681.4599999999991</v>
      </c>
      <c r="Y3911" s="28">
        <v>0.25854430087589486</v>
      </c>
      <c r="Z3911" s="29">
        <v>11280.83</v>
      </c>
      <c r="AA3911" s="29">
        <v>14320.22</v>
      </c>
      <c r="AB3911" s="30">
        <v>3039.3899999999994</v>
      </c>
      <c r="AC3911" s="32">
        <v>0.2694296430315854</v>
      </c>
      <c r="AD3911" s="26">
        <v>16390.86</v>
      </c>
      <c r="AE3911" s="26">
        <v>20291.2</v>
      </c>
      <c r="AF3911" s="27">
        <v>3900.34</v>
      </c>
      <c r="AG3911" s="33">
        <v>0.23795822793922955</v>
      </c>
      <c r="AH3911" s="34">
        <v>482.99</v>
      </c>
      <c r="AI3911" s="34">
        <v>383.5</v>
      </c>
      <c r="AJ3911" s="34">
        <v>-99.490000000000009</v>
      </c>
      <c r="AK3911" s="32">
        <v>-0.20598770160872898</v>
      </c>
      <c r="AL3911" s="35">
        <v>44859.041666666664</v>
      </c>
      <c r="AM3911" s="16"/>
    </row>
    <row r="3912" spans="1:39" ht="74.25" hidden="1" x14ac:dyDescent="0.25">
      <c r="A3912" s="25" t="s">
        <v>813</v>
      </c>
      <c r="B3912" s="25" t="s">
        <v>1043</v>
      </c>
      <c r="C3912" s="39">
        <v>429851</v>
      </c>
      <c r="D3912" s="25" t="s">
        <v>3976</v>
      </c>
      <c r="E3912" s="25" t="s">
        <v>53</v>
      </c>
      <c r="F3912" s="25" t="s">
        <v>54</v>
      </c>
      <c r="G3912" s="25" t="s">
        <v>289</v>
      </c>
      <c r="H3912" s="25" t="s">
        <v>56</v>
      </c>
      <c r="I3912" s="25" t="s">
        <v>56</v>
      </c>
      <c r="J3912" s="25" t="s">
        <v>381</v>
      </c>
      <c r="K3912" s="25" t="s">
        <v>65</v>
      </c>
      <c r="L3912" s="25" t="s">
        <v>1045</v>
      </c>
      <c r="M3912" s="25" t="s">
        <v>854</v>
      </c>
      <c r="N3912" s="26">
        <v>655889.82999999996</v>
      </c>
      <c r="O3912" s="26">
        <v>720052.35</v>
      </c>
      <c r="P3912" s="27">
        <v>64162.520000000019</v>
      </c>
      <c r="Q3912" s="28">
        <v>9.7825148470437523E-2</v>
      </c>
      <c r="R3912" s="29">
        <v>78982.27</v>
      </c>
      <c r="S3912" s="29">
        <v>102423.03999999999</v>
      </c>
      <c r="T3912" s="30">
        <v>23440.76999999999</v>
      </c>
      <c r="U3912" s="31">
        <v>0.29678521521349016</v>
      </c>
      <c r="V3912" s="26">
        <v>0</v>
      </c>
      <c r="W3912" s="26">
        <v>8266.9599999999991</v>
      </c>
      <c r="X3912" s="27">
        <v>8266.9599999999991</v>
      </c>
      <c r="Y3912" s="18"/>
      <c r="Z3912" s="29">
        <v>3500</v>
      </c>
      <c r="AA3912" s="29">
        <v>9832.93</v>
      </c>
      <c r="AB3912" s="30">
        <v>6332.93</v>
      </c>
      <c r="AC3912" s="32">
        <v>1.8094085714285715</v>
      </c>
      <c r="AD3912" s="26">
        <v>573407.56000000006</v>
      </c>
      <c r="AE3912" s="26">
        <v>599379.42000000004</v>
      </c>
      <c r="AF3912" s="27">
        <v>25971.859999999986</v>
      </c>
      <c r="AG3912" s="33">
        <v>4.529389183498031E-2</v>
      </c>
      <c r="AH3912" s="34">
        <v>390</v>
      </c>
      <c r="AI3912" s="34">
        <v>397</v>
      </c>
      <c r="AJ3912" s="34">
        <v>7</v>
      </c>
      <c r="AK3912" s="32">
        <v>1.7948717948717947E-2</v>
      </c>
      <c r="AL3912" s="35">
        <v>44183.041666666664</v>
      </c>
      <c r="AM3912" s="16"/>
    </row>
    <row r="3913" spans="1:39" ht="49.5" hidden="1" x14ac:dyDescent="0.25">
      <c r="A3913" s="25" t="s">
        <v>813</v>
      </c>
      <c r="B3913" s="25" t="s">
        <v>1043</v>
      </c>
      <c r="C3913" s="39">
        <v>429886</v>
      </c>
      <c r="D3913" s="25" t="s">
        <v>3984</v>
      </c>
      <c r="E3913" s="25" t="s">
        <v>53</v>
      </c>
      <c r="F3913" s="25" t="s">
        <v>63</v>
      </c>
      <c r="G3913" s="25" t="s">
        <v>56</v>
      </c>
      <c r="H3913" s="17"/>
      <c r="I3913" s="17"/>
      <c r="J3913" s="25" t="s">
        <v>3675</v>
      </c>
      <c r="K3913" s="25" t="s">
        <v>65</v>
      </c>
      <c r="L3913" s="25" t="s">
        <v>1045</v>
      </c>
      <c r="M3913" s="25" t="s">
        <v>5842</v>
      </c>
      <c r="N3913" s="26">
        <v>0</v>
      </c>
      <c r="O3913" s="26">
        <v>0</v>
      </c>
      <c r="P3913" s="27">
        <v>0</v>
      </c>
      <c r="Q3913" s="18"/>
      <c r="R3913" s="29">
        <v>0</v>
      </c>
      <c r="S3913" s="29">
        <v>0</v>
      </c>
      <c r="T3913" s="30">
        <v>0</v>
      </c>
      <c r="U3913" s="19"/>
      <c r="V3913" s="26">
        <v>0</v>
      </c>
      <c r="W3913" s="26">
        <v>0</v>
      </c>
      <c r="X3913" s="27">
        <v>0</v>
      </c>
      <c r="Y3913" s="18"/>
      <c r="Z3913" s="29">
        <v>0</v>
      </c>
      <c r="AA3913" s="29">
        <v>0</v>
      </c>
      <c r="AB3913" s="30">
        <v>0</v>
      </c>
      <c r="AC3913" s="19"/>
      <c r="AD3913" s="26">
        <v>0</v>
      </c>
      <c r="AE3913" s="26">
        <v>0</v>
      </c>
      <c r="AF3913" s="27">
        <v>0</v>
      </c>
      <c r="AG3913" s="18"/>
      <c r="AH3913" s="34">
        <v>0</v>
      </c>
      <c r="AI3913" s="34">
        <v>0</v>
      </c>
      <c r="AJ3913" s="34">
        <v>0</v>
      </c>
      <c r="AK3913" s="19"/>
      <c r="AL3913" s="35">
        <v>44201.041666666664</v>
      </c>
      <c r="AM3913" s="16"/>
    </row>
    <row r="3914" spans="1:39" ht="82.5" hidden="1" x14ac:dyDescent="0.25">
      <c r="A3914" s="25" t="s">
        <v>813</v>
      </c>
      <c r="B3914" s="25" t="s">
        <v>51</v>
      </c>
      <c r="C3914" s="39">
        <v>429894</v>
      </c>
      <c r="D3914" s="25" t="s">
        <v>3983</v>
      </c>
      <c r="E3914" s="25" t="s">
        <v>53</v>
      </c>
      <c r="F3914" s="25" t="s">
        <v>54</v>
      </c>
      <c r="G3914" s="25" t="s">
        <v>289</v>
      </c>
      <c r="H3914" s="25" t="s">
        <v>56</v>
      </c>
      <c r="I3914" s="25" t="s">
        <v>56</v>
      </c>
      <c r="J3914" s="25" t="s">
        <v>830</v>
      </c>
      <c r="K3914" s="25" t="s">
        <v>65</v>
      </c>
      <c r="L3914" s="25" t="s">
        <v>851</v>
      </c>
      <c r="M3914" s="25" t="s">
        <v>832</v>
      </c>
      <c r="N3914" s="26">
        <v>195770.7</v>
      </c>
      <c r="O3914" s="26">
        <v>180161.21</v>
      </c>
      <c r="P3914" s="27">
        <v>-15609.49000000002</v>
      </c>
      <c r="Q3914" s="28">
        <v>-7.9733535202152414E-2</v>
      </c>
      <c r="R3914" s="29">
        <v>60603.5</v>
      </c>
      <c r="S3914" s="29">
        <v>42327.09</v>
      </c>
      <c r="T3914" s="30">
        <v>-18276.410000000003</v>
      </c>
      <c r="U3914" s="31">
        <v>-0.30157350648064885</v>
      </c>
      <c r="V3914" s="26">
        <v>78288.240000000005</v>
      </c>
      <c r="W3914" s="26">
        <v>76951.22</v>
      </c>
      <c r="X3914" s="27">
        <v>-1337.0200000000041</v>
      </c>
      <c r="Y3914" s="28">
        <v>-1.7078171638550105E-2</v>
      </c>
      <c r="Z3914" s="29">
        <v>5038.96</v>
      </c>
      <c r="AA3914" s="29">
        <v>7231.13</v>
      </c>
      <c r="AB3914" s="30">
        <v>2192.17</v>
      </c>
      <c r="AC3914" s="32">
        <v>0.43504413609157444</v>
      </c>
      <c r="AD3914" s="26">
        <v>51840</v>
      </c>
      <c r="AE3914" s="26">
        <v>53651.77</v>
      </c>
      <c r="AF3914" s="27">
        <v>1811.7699999999968</v>
      </c>
      <c r="AG3914" s="33">
        <v>3.4949266975308584E-2</v>
      </c>
      <c r="AH3914" s="34">
        <v>432.58000000000004</v>
      </c>
      <c r="AI3914" s="34">
        <v>338</v>
      </c>
      <c r="AJ3914" s="34">
        <v>-94.580000000000041</v>
      </c>
      <c r="AK3914" s="32">
        <v>-0.218641638540848</v>
      </c>
      <c r="AL3914" s="35">
        <v>44201.041666666664</v>
      </c>
      <c r="AM3914" s="16"/>
    </row>
    <row r="3915" spans="1:39" ht="33" hidden="1" x14ac:dyDescent="0.25">
      <c r="A3915" s="25" t="s">
        <v>813</v>
      </c>
      <c r="B3915" s="25" t="s">
        <v>1043</v>
      </c>
      <c r="C3915" s="39">
        <v>429907</v>
      </c>
      <c r="D3915" s="25" t="s">
        <v>3847</v>
      </c>
      <c r="E3915" s="25" t="s">
        <v>53</v>
      </c>
      <c r="F3915" s="25" t="s">
        <v>54</v>
      </c>
      <c r="G3915" s="25" t="s">
        <v>298</v>
      </c>
      <c r="H3915" s="25" t="s">
        <v>211</v>
      </c>
      <c r="I3915" s="25" t="s">
        <v>69</v>
      </c>
      <c r="J3915" s="25" t="s">
        <v>830</v>
      </c>
      <c r="K3915" s="25" t="s">
        <v>65</v>
      </c>
      <c r="L3915" s="25" t="s">
        <v>1045</v>
      </c>
      <c r="M3915" s="25" t="s">
        <v>371</v>
      </c>
      <c r="N3915" s="26">
        <v>33819.660000000003</v>
      </c>
      <c r="O3915" s="26">
        <v>32509.15</v>
      </c>
      <c r="P3915" s="27">
        <v>-1310.510000000002</v>
      </c>
      <c r="Q3915" s="28">
        <v>-3.8749946037304986E-2</v>
      </c>
      <c r="R3915" s="29">
        <v>14067</v>
      </c>
      <c r="S3915" s="29">
        <v>17579.68</v>
      </c>
      <c r="T3915" s="30">
        <v>3512.6800000000003</v>
      </c>
      <c r="U3915" s="31">
        <v>0.24971067036326156</v>
      </c>
      <c r="V3915" s="26">
        <v>17663.84</v>
      </c>
      <c r="W3915" s="26">
        <v>6413.91</v>
      </c>
      <c r="X3915" s="27">
        <v>-11249.93</v>
      </c>
      <c r="Y3915" s="28">
        <v>-0.63689039302892236</v>
      </c>
      <c r="Z3915" s="29">
        <v>1224.82</v>
      </c>
      <c r="AA3915" s="29">
        <v>3972.5</v>
      </c>
      <c r="AB3915" s="30">
        <v>2747.6800000000003</v>
      </c>
      <c r="AC3915" s="32">
        <v>2.2433337143416994</v>
      </c>
      <c r="AD3915" s="26">
        <v>864</v>
      </c>
      <c r="AE3915" s="26">
        <v>4543.0600000000004</v>
      </c>
      <c r="AF3915" s="27">
        <v>3679.0600000000004</v>
      </c>
      <c r="AG3915" s="33">
        <v>4.2581712962962968</v>
      </c>
      <c r="AH3915" s="34">
        <v>92.5</v>
      </c>
      <c r="AI3915" s="34">
        <v>145.5</v>
      </c>
      <c r="AJ3915" s="34">
        <v>53</v>
      </c>
      <c r="AK3915" s="32">
        <v>0.572972972972973</v>
      </c>
      <c r="AL3915" s="35">
        <v>43910.041655092595</v>
      </c>
      <c r="AM3915" s="16"/>
    </row>
    <row r="3916" spans="1:39" ht="82.5" hidden="1" x14ac:dyDescent="0.25">
      <c r="A3916" s="25" t="s">
        <v>813</v>
      </c>
      <c r="B3916" s="25" t="s">
        <v>1043</v>
      </c>
      <c r="C3916" s="39">
        <v>429940</v>
      </c>
      <c r="D3916" s="25" t="s">
        <v>3974</v>
      </c>
      <c r="E3916" s="25" t="s">
        <v>53</v>
      </c>
      <c r="F3916" s="25" t="s">
        <v>54</v>
      </c>
      <c r="G3916" s="25" t="s">
        <v>289</v>
      </c>
      <c r="H3916" s="25" t="s">
        <v>56</v>
      </c>
      <c r="I3916" s="25" t="s">
        <v>56</v>
      </c>
      <c r="J3916" s="25" t="s">
        <v>830</v>
      </c>
      <c r="K3916" s="25" t="s">
        <v>65</v>
      </c>
      <c r="L3916" s="25" t="s">
        <v>1045</v>
      </c>
      <c r="M3916" s="25" t="s">
        <v>832</v>
      </c>
      <c r="N3916" s="26">
        <v>198696.58</v>
      </c>
      <c r="O3916" s="26">
        <v>205431.35</v>
      </c>
      <c r="P3916" s="27">
        <v>6734.7700000000186</v>
      </c>
      <c r="Q3916" s="28">
        <v>3.3894745445543245E-2</v>
      </c>
      <c r="R3916" s="29">
        <v>40540.21</v>
      </c>
      <c r="S3916" s="29">
        <v>34985.39</v>
      </c>
      <c r="T3916" s="30">
        <v>-5554.82</v>
      </c>
      <c r="U3916" s="31">
        <v>-0.1370200105031523</v>
      </c>
      <c r="V3916" s="26">
        <v>72780.08</v>
      </c>
      <c r="W3916" s="26">
        <v>71461.55</v>
      </c>
      <c r="X3916" s="27">
        <v>-1318.5299999999988</v>
      </c>
      <c r="Y3916" s="28">
        <v>-1.8116633012769411E-2</v>
      </c>
      <c r="Z3916" s="29">
        <v>4794.25</v>
      </c>
      <c r="AA3916" s="29">
        <v>3891.65</v>
      </c>
      <c r="AB3916" s="30">
        <v>-902.59999999999991</v>
      </c>
      <c r="AC3916" s="32">
        <v>-0.1882671950774365</v>
      </c>
      <c r="AD3916" s="26">
        <v>80582.039999999994</v>
      </c>
      <c r="AE3916" s="26">
        <v>95092.76</v>
      </c>
      <c r="AF3916" s="27">
        <v>14510.720000000001</v>
      </c>
      <c r="AG3916" s="33">
        <v>0.18007387254033283</v>
      </c>
      <c r="AH3916" s="34">
        <v>293.58999999999997</v>
      </c>
      <c r="AI3916" s="34">
        <v>208</v>
      </c>
      <c r="AJ3916" s="34">
        <v>-85.589999999999975</v>
      </c>
      <c r="AK3916" s="32">
        <v>-0.29152900303143836</v>
      </c>
      <c r="AL3916" s="35">
        <v>44119.041666666664</v>
      </c>
      <c r="AM3916" s="16"/>
    </row>
    <row r="3917" spans="1:39" ht="24.75" hidden="1" x14ac:dyDescent="0.25">
      <c r="A3917" s="25" t="s">
        <v>813</v>
      </c>
      <c r="B3917" s="25" t="s">
        <v>1043</v>
      </c>
      <c r="C3917" s="39">
        <v>430262</v>
      </c>
      <c r="D3917" s="25" t="s">
        <v>3875</v>
      </c>
      <c r="E3917" s="25" t="s">
        <v>53</v>
      </c>
      <c r="F3917" s="25" t="s">
        <v>54</v>
      </c>
      <c r="G3917" s="25" t="s">
        <v>289</v>
      </c>
      <c r="H3917" s="25" t="s">
        <v>56</v>
      </c>
      <c r="I3917" s="25" t="s">
        <v>56</v>
      </c>
      <c r="J3917" s="25" t="s">
        <v>85</v>
      </c>
      <c r="K3917" s="25" t="s">
        <v>65</v>
      </c>
      <c r="L3917" s="25" t="s">
        <v>1045</v>
      </c>
      <c r="M3917" s="25" t="s">
        <v>854</v>
      </c>
      <c r="N3917" s="26">
        <v>122168.9</v>
      </c>
      <c r="O3917" s="26">
        <v>96920.89</v>
      </c>
      <c r="P3917" s="27">
        <v>-25248.009999999995</v>
      </c>
      <c r="Q3917" s="28">
        <v>-0.20666478948406669</v>
      </c>
      <c r="R3917" s="29">
        <v>41029.800000000003</v>
      </c>
      <c r="S3917" s="29">
        <v>24709.040000000001</v>
      </c>
      <c r="T3917" s="30">
        <v>-16320.760000000002</v>
      </c>
      <c r="U3917" s="31">
        <v>-0.3977782002349512</v>
      </c>
      <c r="V3917" s="26">
        <v>5422.5</v>
      </c>
      <c r="W3917" s="26">
        <v>5286.58</v>
      </c>
      <c r="X3917" s="27">
        <v>-135.92000000000007</v>
      </c>
      <c r="Y3917" s="28">
        <v>-2.506592899953897E-2</v>
      </c>
      <c r="Z3917" s="29">
        <v>3722.72</v>
      </c>
      <c r="AA3917" s="29">
        <v>3292.54</v>
      </c>
      <c r="AB3917" s="30">
        <v>-430.17999999999984</v>
      </c>
      <c r="AC3917" s="32">
        <v>-0.11555529290411308</v>
      </c>
      <c r="AD3917" s="26">
        <v>71993.88</v>
      </c>
      <c r="AE3917" s="26">
        <v>63632.73</v>
      </c>
      <c r="AF3917" s="27">
        <v>-8361.1500000000015</v>
      </c>
      <c r="AG3917" s="33">
        <v>-0.11613695497450618</v>
      </c>
      <c r="AH3917" s="34">
        <v>224.64</v>
      </c>
      <c r="AI3917" s="34">
        <v>133</v>
      </c>
      <c r="AJ3917" s="34">
        <v>-91.639999999999986</v>
      </c>
      <c r="AK3917" s="32">
        <v>-0.40794159544159542</v>
      </c>
      <c r="AL3917" s="35">
        <v>44000.041666666664</v>
      </c>
      <c r="AM3917" s="16"/>
    </row>
    <row r="3918" spans="1:39" ht="24.75" hidden="1" x14ac:dyDescent="0.25">
      <c r="A3918" s="25" t="s">
        <v>813</v>
      </c>
      <c r="B3918" s="25" t="s">
        <v>1040</v>
      </c>
      <c r="C3918" s="39">
        <v>430334</v>
      </c>
      <c r="D3918" s="25" t="s">
        <v>3889</v>
      </c>
      <c r="E3918" s="25" t="s">
        <v>53</v>
      </c>
      <c r="F3918" s="25" t="s">
        <v>54</v>
      </c>
      <c r="G3918" s="25" t="s">
        <v>289</v>
      </c>
      <c r="H3918" s="25" t="s">
        <v>56</v>
      </c>
      <c r="I3918" s="25" t="s">
        <v>56</v>
      </c>
      <c r="J3918" s="25" t="s">
        <v>357</v>
      </c>
      <c r="K3918" s="25" t="s">
        <v>65</v>
      </c>
      <c r="L3918" s="25" t="s">
        <v>2787</v>
      </c>
      <c r="M3918" s="25" t="s">
        <v>816</v>
      </c>
      <c r="N3918" s="26">
        <v>45103.37</v>
      </c>
      <c r="O3918" s="26">
        <v>30268.77</v>
      </c>
      <c r="P3918" s="27">
        <v>-14834.600000000002</v>
      </c>
      <c r="Q3918" s="28">
        <v>-0.32890225275849677</v>
      </c>
      <c r="R3918" s="29">
        <v>26811.5</v>
      </c>
      <c r="S3918" s="29">
        <v>17101.669999999998</v>
      </c>
      <c r="T3918" s="30">
        <v>-9709.8300000000017</v>
      </c>
      <c r="U3918" s="31">
        <v>-0.36215168864106828</v>
      </c>
      <c r="V3918" s="26">
        <v>6378.23</v>
      </c>
      <c r="W3918" s="26">
        <v>4675.7</v>
      </c>
      <c r="X3918" s="27">
        <v>-1702.5299999999997</v>
      </c>
      <c r="Y3918" s="28">
        <v>-0.26692828574698624</v>
      </c>
      <c r="Z3918" s="29">
        <v>2030.69</v>
      </c>
      <c r="AA3918" s="29">
        <v>5634</v>
      </c>
      <c r="AB3918" s="30">
        <v>3603.31</v>
      </c>
      <c r="AC3918" s="32">
        <v>1.7744264264855787</v>
      </c>
      <c r="AD3918" s="26">
        <v>9882.9500000000007</v>
      </c>
      <c r="AE3918" s="26">
        <v>2857.4</v>
      </c>
      <c r="AF3918" s="27">
        <v>-7025.5500000000011</v>
      </c>
      <c r="AG3918" s="33">
        <v>-0.71087580125367433</v>
      </c>
      <c r="AH3918" s="34">
        <v>219.5</v>
      </c>
      <c r="AI3918" s="34">
        <v>193</v>
      </c>
      <c r="AJ3918" s="34">
        <v>-26.5</v>
      </c>
      <c r="AK3918" s="32">
        <v>-0.12072892938496584</v>
      </c>
      <c r="AL3918" s="35">
        <v>43806.041655092595</v>
      </c>
      <c r="AM3918" s="16"/>
    </row>
    <row r="3919" spans="1:39" ht="24.75" hidden="1" x14ac:dyDescent="0.25">
      <c r="A3919" s="25" t="s">
        <v>813</v>
      </c>
      <c r="B3919" s="25" t="s">
        <v>1040</v>
      </c>
      <c r="C3919" s="39">
        <v>430406</v>
      </c>
      <c r="D3919" s="25" t="s">
        <v>3853</v>
      </c>
      <c r="E3919" s="25" t="s">
        <v>53</v>
      </c>
      <c r="F3919" s="25" t="s">
        <v>54</v>
      </c>
      <c r="G3919" s="25" t="s">
        <v>289</v>
      </c>
      <c r="H3919" s="25" t="s">
        <v>56</v>
      </c>
      <c r="I3919" s="25" t="s">
        <v>56</v>
      </c>
      <c r="J3919" s="25" t="s">
        <v>842</v>
      </c>
      <c r="K3919" s="25" t="s">
        <v>65</v>
      </c>
      <c r="L3919" s="25" t="s">
        <v>853</v>
      </c>
      <c r="M3919" s="25" t="s">
        <v>825</v>
      </c>
      <c r="N3919" s="26">
        <v>66551.27</v>
      </c>
      <c r="O3919" s="26">
        <v>35399.5</v>
      </c>
      <c r="P3919" s="27">
        <v>-31151.770000000004</v>
      </c>
      <c r="Q3919" s="28">
        <v>-0.46808678482018451</v>
      </c>
      <c r="R3919" s="29">
        <v>39828.080000000002</v>
      </c>
      <c r="S3919" s="29">
        <v>11811.46</v>
      </c>
      <c r="T3919" s="30">
        <v>-28016.620000000003</v>
      </c>
      <c r="U3919" s="31">
        <v>-0.70343888030756196</v>
      </c>
      <c r="V3919" s="26">
        <v>810.53</v>
      </c>
      <c r="W3919" s="26">
        <v>850.31</v>
      </c>
      <c r="X3919" s="27">
        <v>39.779999999999973</v>
      </c>
      <c r="Y3919" s="28">
        <v>4.9078997692867596E-2</v>
      </c>
      <c r="Z3919" s="29">
        <v>2517.6999999999998</v>
      </c>
      <c r="AA3919" s="29">
        <v>364</v>
      </c>
      <c r="AB3919" s="30">
        <v>-2153.6999999999998</v>
      </c>
      <c r="AC3919" s="32">
        <v>-0.85542360090558844</v>
      </c>
      <c r="AD3919" s="26">
        <v>23394.959999999999</v>
      </c>
      <c r="AE3919" s="26">
        <v>22373.73</v>
      </c>
      <c r="AF3919" s="27">
        <v>-1021.2299999999996</v>
      </c>
      <c r="AG3919" s="33">
        <v>-4.3651709598990535E-2</v>
      </c>
      <c r="AH3919" s="34">
        <v>102</v>
      </c>
      <c r="AI3919" s="34">
        <v>57.5</v>
      </c>
      <c r="AJ3919" s="34">
        <v>-44.5</v>
      </c>
      <c r="AK3919" s="32">
        <v>-0.43627450980392157</v>
      </c>
      <c r="AL3919" s="35">
        <v>43788.041655092595</v>
      </c>
      <c r="AM3919" s="16"/>
    </row>
    <row r="3920" spans="1:39" ht="74.25" hidden="1" x14ac:dyDescent="0.25">
      <c r="A3920" s="25" t="s">
        <v>813</v>
      </c>
      <c r="B3920" s="25" t="s">
        <v>1043</v>
      </c>
      <c r="C3920" s="39">
        <v>430414</v>
      </c>
      <c r="D3920" s="25" t="s">
        <v>3871</v>
      </c>
      <c r="E3920" s="25" t="s">
        <v>53</v>
      </c>
      <c r="F3920" s="25" t="s">
        <v>54</v>
      </c>
      <c r="G3920" s="25" t="s">
        <v>289</v>
      </c>
      <c r="H3920" s="25" t="s">
        <v>56</v>
      </c>
      <c r="I3920" s="25" t="s">
        <v>56</v>
      </c>
      <c r="J3920" s="25" t="s">
        <v>842</v>
      </c>
      <c r="K3920" s="25" t="s">
        <v>65</v>
      </c>
      <c r="L3920" s="25" t="s">
        <v>1045</v>
      </c>
      <c r="M3920" s="25" t="s">
        <v>825</v>
      </c>
      <c r="N3920" s="26">
        <v>135143.96</v>
      </c>
      <c r="O3920" s="26">
        <v>114037.42</v>
      </c>
      <c r="P3920" s="27">
        <v>-21106.539999999994</v>
      </c>
      <c r="Q3920" s="28">
        <v>-0.15617819693902707</v>
      </c>
      <c r="R3920" s="29">
        <v>28236.26</v>
      </c>
      <c r="S3920" s="29">
        <v>16372.68</v>
      </c>
      <c r="T3920" s="30">
        <v>-11863.579999999998</v>
      </c>
      <c r="U3920" s="31">
        <v>-0.42015408556232303</v>
      </c>
      <c r="V3920" s="26">
        <v>2350.6</v>
      </c>
      <c r="W3920" s="26">
        <v>3015.07</v>
      </c>
      <c r="X3920" s="27">
        <v>664.47000000000025</v>
      </c>
      <c r="Y3920" s="28">
        <v>0.28268101761252457</v>
      </c>
      <c r="Z3920" s="29">
        <v>386.78</v>
      </c>
      <c r="AA3920" s="29">
        <v>1219.78</v>
      </c>
      <c r="AB3920" s="30">
        <v>833</v>
      </c>
      <c r="AC3920" s="32">
        <v>2.1536790940586381</v>
      </c>
      <c r="AD3920" s="26">
        <v>104170.32</v>
      </c>
      <c r="AE3920" s="26">
        <v>93429.89</v>
      </c>
      <c r="AF3920" s="27">
        <v>-10740.430000000008</v>
      </c>
      <c r="AG3920" s="33">
        <v>-0.10310451191855806</v>
      </c>
      <c r="AH3920" s="34">
        <v>118.16000000000003</v>
      </c>
      <c r="AI3920" s="34">
        <v>56</v>
      </c>
      <c r="AJ3920" s="34">
        <v>-62.160000000000025</v>
      </c>
      <c r="AK3920" s="32">
        <v>-0.52606635071090058</v>
      </c>
      <c r="AL3920" s="35">
        <v>43998.041666666664</v>
      </c>
      <c r="AM3920" s="16"/>
    </row>
    <row r="3921" spans="1:39" ht="49.5" hidden="1" x14ac:dyDescent="0.25">
      <c r="A3921" s="25" t="s">
        <v>813</v>
      </c>
      <c r="B3921" s="25" t="s">
        <v>1043</v>
      </c>
      <c r="C3921" s="39">
        <v>430457</v>
      </c>
      <c r="D3921" s="25" t="s">
        <v>3900</v>
      </c>
      <c r="E3921" s="25" t="s">
        <v>53</v>
      </c>
      <c r="F3921" s="25" t="s">
        <v>54</v>
      </c>
      <c r="G3921" s="25" t="s">
        <v>289</v>
      </c>
      <c r="H3921" s="25" t="s">
        <v>56</v>
      </c>
      <c r="I3921" s="25" t="s">
        <v>56</v>
      </c>
      <c r="J3921" s="25" t="s">
        <v>842</v>
      </c>
      <c r="K3921" s="25" t="s">
        <v>58</v>
      </c>
      <c r="L3921" s="25" t="s">
        <v>1045</v>
      </c>
      <c r="M3921" s="25" t="s">
        <v>854</v>
      </c>
      <c r="N3921" s="26">
        <v>3650805.45</v>
      </c>
      <c r="O3921" s="26">
        <v>3615968.46</v>
      </c>
      <c r="P3921" s="27">
        <v>-34836.990000000224</v>
      </c>
      <c r="Q3921" s="28">
        <v>-9.5422751163035061E-3</v>
      </c>
      <c r="R3921" s="29">
        <v>298071.5</v>
      </c>
      <c r="S3921" s="29">
        <v>474555.72</v>
      </c>
      <c r="T3921" s="30">
        <v>176484.21999999997</v>
      </c>
      <c r="U3921" s="31">
        <v>0.59208686506425467</v>
      </c>
      <c r="V3921" s="26">
        <v>19381.72</v>
      </c>
      <c r="W3921" s="26">
        <v>32520.66</v>
      </c>
      <c r="X3921" s="27">
        <v>13138.939999999999</v>
      </c>
      <c r="Y3921" s="28">
        <v>0.67790371545972172</v>
      </c>
      <c r="Z3921" s="29">
        <v>49415.08</v>
      </c>
      <c r="AA3921" s="29">
        <v>40370.49</v>
      </c>
      <c r="AB3921" s="30">
        <v>-9044.5900000000038</v>
      </c>
      <c r="AC3921" s="32">
        <v>-0.18303299316726804</v>
      </c>
      <c r="AD3921" s="26">
        <v>3254177.51</v>
      </c>
      <c r="AE3921" s="26">
        <v>3068521.59</v>
      </c>
      <c r="AF3921" s="27">
        <v>-185655.91999999993</v>
      </c>
      <c r="AG3921" s="33">
        <v>-5.7051565081955205E-2</v>
      </c>
      <c r="AH3921" s="34">
        <v>2644.24</v>
      </c>
      <c r="AI3921" s="34">
        <v>2384</v>
      </c>
      <c r="AJ3921" s="34">
        <v>-260.23999999999978</v>
      </c>
      <c r="AK3921" s="32">
        <v>-9.8417692796417794E-2</v>
      </c>
      <c r="AL3921" s="35">
        <v>44085.041666666664</v>
      </c>
      <c r="AM3921" s="16"/>
    </row>
    <row r="3922" spans="1:39" ht="41.25" hidden="1" x14ac:dyDescent="0.25">
      <c r="A3922" s="25" t="s">
        <v>813</v>
      </c>
      <c r="B3922" s="25" t="s">
        <v>1043</v>
      </c>
      <c r="C3922" s="39">
        <v>430537</v>
      </c>
      <c r="D3922" s="25" t="s">
        <v>3909</v>
      </c>
      <c r="E3922" s="25" t="s">
        <v>53</v>
      </c>
      <c r="F3922" s="25" t="s">
        <v>54</v>
      </c>
      <c r="G3922" s="25" t="s">
        <v>298</v>
      </c>
      <c r="H3922" s="25" t="s">
        <v>56</v>
      </c>
      <c r="I3922" s="25" t="s">
        <v>56</v>
      </c>
      <c r="J3922" s="25" t="s">
        <v>357</v>
      </c>
      <c r="K3922" s="25" t="s">
        <v>65</v>
      </c>
      <c r="L3922" s="25" t="s">
        <v>1045</v>
      </c>
      <c r="M3922" s="25" t="s">
        <v>861</v>
      </c>
      <c r="N3922" s="26">
        <v>21127.11</v>
      </c>
      <c r="O3922" s="26">
        <v>18829.16</v>
      </c>
      <c r="P3922" s="27">
        <v>-2297.9500000000007</v>
      </c>
      <c r="Q3922" s="28">
        <v>-0.10876783431335382</v>
      </c>
      <c r="R3922" s="29">
        <v>9368.44</v>
      </c>
      <c r="S3922" s="29">
        <v>8469.1</v>
      </c>
      <c r="T3922" s="30">
        <v>-899.34000000000015</v>
      </c>
      <c r="U3922" s="31">
        <v>-9.5996772141359724E-2</v>
      </c>
      <c r="V3922" s="26">
        <v>2394.73</v>
      </c>
      <c r="W3922" s="26">
        <v>1498</v>
      </c>
      <c r="X3922" s="27">
        <v>-896.73</v>
      </c>
      <c r="Y3922" s="28">
        <v>-0.37445975120368474</v>
      </c>
      <c r="Z3922" s="29">
        <v>3713.94</v>
      </c>
      <c r="AA3922" s="29">
        <v>3688</v>
      </c>
      <c r="AB3922" s="30">
        <v>-25.940000000000055</v>
      </c>
      <c r="AC3922" s="32">
        <v>-6.9844962492662923E-3</v>
      </c>
      <c r="AD3922" s="26">
        <v>5650</v>
      </c>
      <c r="AE3922" s="26">
        <v>5174.0600000000004</v>
      </c>
      <c r="AF3922" s="27">
        <v>-475.9399999999996</v>
      </c>
      <c r="AG3922" s="33">
        <v>-8.423716814159285E-2</v>
      </c>
      <c r="AH3922" s="34">
        <v>140.38</v>
      </c>
      <c r="AI3922" s="34">
        <v>96</v>
      </c>
      <c r="AJ3922" s="34">
        <v>-44.379999999999995</v>
      </c>
      <c r="AK3922" s="32">
        <v>-0.31614190055563468</v>
      </c>
      <c r="AL3922" s="35">
        <v>43910.041655092595</v>
      </c>
      <c r="AM3922" s="16"/>
    </row>
    <row r="3923" spans="1:39" ht="41.25" hidden="1" x14ac:dyDescent="0.25">
      <c r="A3923" s="25" t="s">
        <v>813</v>
      </c>
      <c r="B3923" s="25" t="s">
        <v>51</v>
      </c>
      <c r="C3923" s="39">
        <v>430625</v>
      </c>
      <c r="D3923" s="25" t="s">
        <v>3982</v>
      </c>
      <c r="E3923" s="25" t="s">
        <v>53</v>
      </c>
      <c r="F3923" s="25" t="s">
        <v>54</v>
      </c>
      <c r="G3923" s="25" t="s">
        <v>289</v>
      </c>
      <c r="H3923" s="25" t="s">
        <v>56</v>
      </c>
      <c r="I3923" s="25" t="s">
        <v>56</v>
      </c>
      <c r="J3923" s="25" t="s">
        <v>3742</v>
      </c>
      <c r="K3923" s="25" t="s">
        <v>65</v>
      </c>
      <c r="L3923" s="25" t="s">
        <v>1419</v>
      </c>
      <c r="M3923" s="25" t="s">
        <v>825</v>
      </c>
      <c r="N3923" s="26">
        <v>570102.24</v>
      </c>
      <c r="O3923" s="26">
        <v>742170.1</v>
      </c>
      <c r="P3923" s="27">
        <v>172067.86</v>
      </c>
      <c r="Q3923" s="28">
        <v>0.30181930174489402</v>
      </c>
      <c r="R3923" s="29">
        <v>146875.13</v>
      </c>
      <c r="S3923" s="29">
        <v>208343.77</v>
      </c>
      <c r="T3923" s="30">
        <v>61468.639999999985</v>
      </c>
      <c r="U3923" s="31">
        <v>0.41850951893625549</v>
      </c>
      <c r="V3923" s="26">
        <v>153385.26</v>
      </c>
      <c r="W3923" s="26">
        <v>210292.59</v>
      </c>
      <c r="X3923" s="27">
        <v>56907.329999999987</v>
      </c>
      <c r="Y3923" s="28">
        <v>0.37100911782527202</v>
      </c>
      <c r="Z3923" s="29">
        <v>26900.17</v>
      </c>
      <c r="AA3923" s="29">
        <v>55101.64</v>
      </c>
      <c r="AB3923" s="30">
        <v>28201.47</v>
      </c>
      <c r="AC3923" s="32">
        <v>1.0483751589673971</v>
      </c>
      <c r="AD3923" s="26">
        <v>242941.68</v>
      </c>
      <c r="AE3923" s="26">
        <v>268432.09999999998</v>
      </c>
      <c r="AF3923" s="27">
        <v>25490.419999999984</v>
      </c>
      <c r="AG3923" s="33">
        <v>0.10492402950370634</v>
      </c>
      <c r="AH3923" s="34">
        <v>1217.1400000000001</v>
      </c>
      <c r="AI3923" s="34">
        <v>2124</v>
      </c>
      <c r="AJ3923" s="34">
        <v>906.8599999999999</v>
      </c>
      <c r="AK3923" s="32">
        <v>0.74507451895426968</v>
      </c>
      <c r="AL3923" s="35">
        <v>44218.041666666664</v>
      </c>
      <c r="AM3923" s="16"/>
    </row>
    <row r="3924" spans="1:39" ht="33" hidden="1" x14ac:dyDescent="0.25">
      <c r="A3924" s="25" t="s">
        <v>813</v>
      </c>
      <c r="B3924" s="25" t="s">
        <v>1043</v>
      </c>
      <c r="C3924" s="39">
        <v>631303</v>
      </c>
      <c r="D3924" s="25" t="s">
        <v>3856</v>
      </c>
      <c r="E3924" s="25" t="s">
        <v>53</v>
      </c>
      <c r="F3924" s="25" t="s">
        <v>54</v>
      </c>
      <c r="G3924" s="25" t="s">
        <v>75</v>
      </c>
      <c r="H3924" s="25" t="s">
        <v>83</v>
      </c>
      <c r="I3924" s="17"/>
      <c r="J3924" s="25" t="s">
        <v>381</v>
      </c>
      <c r="K3924" s="25" t="s">
        <v>58</v>
      </c>
      <c r="L3924" s="25" t="s">
        <v>1045</v>
      </c>
      <c r="M3924" s="25" t="s">
        <v>854</v>
      </c>
      <c r="N3924" s="26">
        <v>1377469.38</v>
      </c>
      <c r="O3924" s="26">
        <v>1228537.5</v>
      </c>
      <c r="P3924" s="27">
        <v>-148931.87999999989</v>
      </c>
      <c r="Q3924" s="28">
        <v>-0.10811992060397009</v>
      </c>
      <c r="R3924" s="29">
        <v>188395.6</v>
      </c>
      <c r="S3924" s="29">
        <v>170477.56</v>
      </c>
      <c r="T3924" s="30">
        <v>-17918.040000000008</v>
      </c>
      <c r="U3924" s="31">
        <v>-9.5108590646490729E-2</v>
      </c>
      <c r="V3924" s="26">
        <v>58441.08</v>
      </c>
      <c r="W3924" s="26">
        <v>34464.370000000003</v>
      </c>
      <c r="X3924" s="27">
        <v>-23976.71</v>
      </c>
      <c r="Y3924" s="28">
        <v>-0.41027150764496478</v>
      </c>
      <c r="Z3924" s="29">
        <v>28329.88</v>
      </c>
      <c r="AA3924" s="29">
        <v>23352.02</v>
      </c>
      <c r="AB3924" s="30">
        <v>-4977.8600000000006</v>
      </c>
      <c r="AC3924" s="32">
        <v>-0.17571059249103774</v>
      </c>
      <c r="AD3924" s="26">
        <v>1102302.82</v>
      </c>
      <c r="AE3924" s="26">
        <v>1000093.55</v>
      </c>
      <c r="AF3924" s="27">
        <v>-102209.27000000002</v>
      </c>
      <c r="AG3924" s="33">
        <v>-9.2723404263812023E-2</v>
      </c>
      <c r="AH3924" s="34">
        <v>928.56</v>
      </c>
      <c r="AI3924" s="34">
        <v>857</v>
      </c>
      <c r="AJ3924" s="34">
        <v>-71.559999999999945</v>
      </c>
      <c r="AK3924" s="32">
        <v>-7.7065563883863125E-2</v>
      </c>
      <c r="AL3924" s="35">
        <v>44181.041666666664</v>
      </c>
      <c r="AM3924" s="16"/>
    </row>
    <row r="3925" spans="1:39" ht="49.5" hidden="1" x14ac:dyDescent="0.25">
      <c r="A3925" s="25" t="s">
        <v>813</v>
      </c>
      <c r="B3925" s="25" t="s">
        <v>1043</v>
      </c>
      <c r="C3925" s="39">
        <v>631304</v>
      </c>
      <c r="D3925" s="25" t="s">
        <v>3861</v>
      </c>
      <c r="E3925" s="25" t="s">
        <v>53</v>
      </c>
      <c r="F3925" s="25" t="s">
        <v>54</v>
      </c>
      <c r="G3925" s="25" t="s">
        <v>90</v>
      </c>
      <c r="H3925" s="25" t="s">
        <v>83</v>
      </c>
      <c r="I3925" s="17"/>
      <c r="J3925" s="25" t="s">
        <v>381</v>
      </c>
      <c r="K3925" s="25" t="s">
        <v>58</v>
      </c>
      <c r="L3925" s="25" t="s">
        <v>1045</v>
      </c>
      <c r="M3925" s="25" t="s">
        <v>854</v>
      </c>
      <c r="N3925" s="26">
        <v>972419.3</v>
      </c>
      <c r="O3925" s="26">
        <v>928789.33</v>
      </c>
      <c r="P3925" s="27">
        <v>-43629.970000000088</v>
      </c>
      <c r="Q3925" s="28">
        <v>-4.4867445555636425E-2</v>
      </c>
      <c r="R3925" s="29">
        <v>87675.33</v>
      </c>
      <c r="S3925" s="29">
        <v>117948.73</v>
      </c>
      <c r="T3925" s="30">
        <v>30273.399999999994</v>
      </c>
      <c r="U3925" s="31">
        <v>0.34528983238500494</v>
      </c>
      <c r="V3925" s="26">
        <v>6510.54</v>
      </c>
      <c r="W3925" s="26">
        <v>9072.91</v>
      </c>
      <c r="X3925" s="27">
        <v>2562.37</v>
      </c>
      <c r="Y3925" s="28">
        <v>0.39357257616111718</v>
      </c>
      <c r="Z3925" s="29">
        <v>8941.43</v>
      </c>
      <c r="AA3925" s="29">
        <v>9283.56</v>
      </c>
      <c r="AB3925" s="30">
        <v>342.1299999999992</v>
      </c>
      <c r="AC3925" s="32">
        <v>3.8263454503362347E-2</v>
      </c>
      <c r="AD3925" s="26">
        <v>869292</v>
      </c>
      <c r="AE3925" s="26">
        <v>792334.13</v>
      </c>
      <c r="AF3925" s="27">
        <v>-76957.87</v>
      </c>
      <c r="AG3925" s="33">
        <v>-8.8529366426931336E-2</v>
      </c>
      <c r="AH3925" s="34">
        <v>731.92</v>
      </c>
      <c r="AI3925" s="34">
        <v>411.5</v>
      </c>
      <c r="AJ3925" s="34">
        <v>-320.41999999999996</v>
      </c>
      <c r="AK3925" s="32">
        <v>-0.43778008525521911</v>
      </c>
      <c r="AL3925" s="35">
        <v>44106.041666666664</v>
      </c>
      <c r="AM3925" s="16"/>
    </row>
    <row r="3926" spans="1:39" ht="33" hidden="1" x14ac:dyDescent="0.25">
      <c r="A3926" s="25" t="s">
        <v>813</v>
      </c>
      <c r="B3926" s="25" t="s">
        <v>1043</v>
      </c>
      <c r="C3926" s="39">
        <v>631305</v>
      </c>
      <c r="D3926" s="25" t="s">
        <v>3868</v>
      </c>
      <c r="E3926" s="25" t="s">
        <v>53</v>
      </c>
      <c r="F3926" s="25" t="s">
        <v>54</v>
      </c>
      <c r="G3926" s="25" t="s">
        <v>79</v>
      </c>
      <c r="H3926" s="25" t="s">
        <v>131</v>
      </c>
      <c r="I3926" s="25" t="s">
        <v>83</v>
      </c>
      <c r="J3926" s="25" t="s">
        <v>381</v>
      </c>
      <c r="K3926" s="25" t="s">
        <v>58</v>
      </c>
      <c r="L3926" s="25" t="s">
        <v>1045</v>
      </c>
      <c r="M3926" s="25" t="s">
        <v>854</v>
      </c>
      <c r="N3926" s="26">
        <v>3285570.1</v>
      </c>
      <c r="O3926" s="26">
        <v>3285484.68</v>
      </c>
      <c r="P3926" s="27">
        <v>-85.419999999925494</v>
      </c>
      <c r="Q3926" s="28">
        <v>-2.5998532187739807E-5</v>
      </c>
      <c r="R3926" s="29">
        <v>131558.03</v>
      </c>
      <c r="S3926" s="29">
        <v>433200.62</v>
      </c>
      <c r="T3926" s="30">
        <v>301642.58999999997</v>
      </c>
      <c r="U3926" s="31">
        <v>2.2928481826612939</v>
      </c>
      <c r="V3926" s="26">
        <v>0</v>
      </c>
      <c r="W3926" s="26">
        <v>43692.17</v>
      </c>
      <c r="X3926" s="27">
        <v>43692.17</v>
      </c>
      <c r="Y3926" s="18"/>
      <c r="Z3926" s="29">
        <v>4760</v>
      </c>
      <c r="AA3926" s="29">
        <v>60819.11</v>
      </c>
      <c r="AB3926" s="30">
        <v>56059.11</v>
      </c>
      <c r="AC3926" s="32">
        <v>11.777123949579831</v>
      </c>
      <c r="AD3926" s="26">
        <v>3149252.07</v>
      </c>
      <c r="AE3926" s="26">
        <v>2747622.78</v>
      </c>
      <c r="AF3926" s="27">
        <v>-401629.29000000004</v>
      </c>
      <c r="AG3926" s="33">
        <v>-0.12753164277510504</v>
      </c>
      <c r="AH3926" s="34">
        <v>1120</v>
      </c>
      <c r="AI3926" s="34">
        <v>2061.5</v>
      </c>
      <c r="AJ3926" s="34">
        <v>941.5</v>
      </c>
      <c r="AK3926" s="32">
        <v>0.84062499999999996</v>
      </c>
      <c r="AL3926" s="35">
        <v>44155.041666666664</v>
      </c>
      <c r="AM3926" s="16"/>
    </row>
    <row r="3927" spans="1:39" ht="57.75" hidden="1" x14ac:dyDescent="0.25">
      <c r="A3927" s="25" t="s">
        <v>813</v>
      </c>
      <c r="B3927" s="25" t="s">
        <v>51</v>
      </c>
      <c r="C3927" s="39">
        <v>631313</v>
      </c>
      <c r="D3927" s="25" t="s">
        <v>836</v>
      </c>
      <c r="E3927" s="25" t="s">
        <v>53</v>
      </c>
      <c r="F3927" s="25" t="s">
        <v>54</v>
      </c>
      <c r="G3927" s="25" t="s">
        <v>75</v>
      </c>
      <c r="H3927" s="25" t="s">
        <v>56</v>
      </c>
      <c r="I3927" s="25" t="s">
        <v>56</v>
      </c>
      <c r="J3927" s="25" t="s">
        <v>830</v>
      </c>
      <c r="K3927" s="25" t="s">
        <v>65</v>
      </c>
      <c r="L3927" s="25" t="s">
        <v>835</v>
      </c>
      <c r="M3927" s="25" t="s">
        <v>832</v>
      </c>
      <c r="N3927" s="26">
        <v>23799.81</v>
      </c>
      <c r="O3927" s="26">
        <v>12803.13</v>
      </c>
      <c r="P3927" s="27">
        <v>-10996.680000000002</v>
      </c>
      <c r="Q3927" s="28">
        <v>-0.46204906677826424</v>
      </c>
      <c r="R3927" s="29">
        <v>14820.77</v>
      </c>
      <c r="S3927" s="29">
        <v>6260.64</v>
      </c>
      <c r="T3927" s="30">
        <v>-8560.130000000001</v>
      </c>
      <c r="U3927" s="31">
        <v>-0.57757660364474994</v>
      </c>
      <c r="V3927" s="26">
        <v>3951.3</v>
      </c>
      <c r="W3927" s="26">
        <v>3316.05</v>
      </c>
      <c r="X3927" s="27">
        <v>-635.25</v>
      </c>
      <c r="Y3927" s="28">
        <v>-0.16076987320628652</v>
      </c>
      <c r="Z3927" s="29">
        <v>2667.74</v>
      </c>
      <c r="AA3927" s="29">
        <v>1392</v>
      </c>
      <c r="AB3927" s="30">
        <v>-1275.7399999999998</v>
      </c>
      <c r="AC3927" s="32">
        <v>-0.47821002046676209</v>
      </c>
      <c r="AD3927" s="26">
        <v>2360</v>
      </c>
      <c r="AE3927" s="26">
        <v>1834.44</v>
      </c>
      <c r="AF3927" s="27">
        <v>-525.55999999999995</v>
      </c>
      <c r="AG3927" s="33">
        <v>-0.22269491525423726</v>
      </c>
      <c r="AH3927" s="34">
        <v>80.25</v>
      </c>
      <c r="AI3927" s="34">
        <v>73</v>
      </c>
      <c r="AJ3927" s="34">
        <v>-7.25</v>
      </c>
      <c r="AK3927" s="32">
        <v>-9.0342679127725853E-2</v>
      </c>
      <c r="AL3927" s="35">
        <v>44410.041666666664</v>
      </c>
      <c r="AM3927" s="16"/>
    </row>
    <row r="3928" spans="1:39" ht="41.25" hidden="1" x14ac:dyDescent="0.25">
      <c r="A3928" s="25" t="s">
        <v>813</v>
      </c>
      <c r="B3928" s="25" t="s">
        <v>1043</v>
      </c>
      <c r="C3928" s="39">
        <v>631663</v>
      </c>
      <c r="D3928" s="25" t="s">
        <v>3864</v>
      </c>
      <c r="E3928" s="25" t="s">
        <v>53</v>
      </c>
      <c r="F3928" s="25" t="s">
        <v>54</v>
      </c>
      <c r="G3928" s="25" t="s">
        <v>104</v>
      </c>
      <c r="H3928" s="25" t="s">
        <v>56</v>
      </c>
      <c r="I3928" s="25" t="s">
        <v>56</v>
      </c>
      <c r="J3928" s="25" t="s">
        <v>357</v>
      </c>
      <c r="K3928" s="25" t="s">
        <v>65</v>
      </c>
      <c r="L3928" s="25" t="s">
        <v>1045</v>
      </c>
      <c r="M3928" s="25" t="s">
        <v>499</v>
      </c>
      <c r="N3928" s="26">
        <v>24915.88</v>
      </c>
      <c r="O3928" s="26">
        <v>0</v>
      </c>
      <c r="P3928" s="27">
        <v>-24915.88</v>
      </c>
      <c r="Q3928" s="28">
        <v>-1</v>
      </c>
      <c r="R3928" s="29">
        <v>15533.43</v>
      </c>
      <c r="S3928" s="29">
        <v>0</v>
      </c>
      <c r="T3928" s="30">
        <v>-15533.43</v>
      </c>
      <c r="U3928" s="31">
        <v>-1</v>
      </c>
      <c r="V3928" s="26">
        <v>7170.64</v>
      </c>
      <c r="W3928" s="26">
        <v>0</v>
      </c>
      <c r="X3928" s="27">
        <v>-7170.64</v>
      </c>
      <c r="Y3928" s="28">
        <v>-1</v>
      </c>
      <c r="Z3928" s="29">
        <v>2211.81</v>
      </c>
      <c r="AA3928" s="29">
        <v>0</v>
      </c>
      <c r="AB3928" s="30">
        <v>-2211.81</v>
      </c>
      <c r="AC3928" s="32">
        <v>-1</v>
      </c>
      <c r="AD3928" s="26">
        <v>0</v>
      </c>
      <c r="AE3928" s="26">
        <v>0</v>
      </c>
      <c r="AF3928" s="27">
        <v>0</v>
      </c>
      <c r="AG3928" s="18"/>
      <c r="AH3928" s="34">
        <v>66.55</v>
      </c>
      <c r="AI3928" s="34">
        <v>0</v>
      </c>
      <c r="AJ3928" s="34">
        <v>-66.55</v>
      </c>
      <c r="AK3928" s="32">
        <v>-1</v>
      </c>
      <c r="AL3928" s="35">
        <v>44013.041666666664</v>
      </c>
      <c r="AM3928" s="16"/>
    </row>
    <row r="3929" spans="1:39" ht="49.5" hidden="1" x14ac:dyDescent="0.25">
      <c r="A3929" s="25" t="s">
        <v>813</v>
      </c>
      <c r="B3929" s="25" t="s">
        <v>1040</v>
      </c>
      <c r="C3929" s="39">
        <v>631920</v>
      </c>
      <c r="D3929" s="25" t="s">
        <v>3867</v>
      </c>
      <c r="E3929" s="25" t="s">
        <v>53</v>
      </c>
      <c r="F3929" s="25" t="s">
        <v>54</v>
      </c>
      <c r="G3929" s="25" t="s">
        <v>75</v>
      </c>
      <c r="H3929" s="25" t="s">
        <v>112</v>
      </c>
      <c r="I3929" s="25" t="s">
        <v>56</v>
      </c>
      <c r="J3929" s="25" t="s">
        <v>830</v>
      </c>
      <c r="K3929" s="25" t="s">
        <v>65</v>
      </c>
      <c r="L3929" s="25" t="s">
        <v>3577</v>
      </c>
      <c r="M3929" s="25" t="s">
        <v>371</v>
      </c>
      <c r="N3929" s="26">
        <v>50338.09</v>
      </c>
      <c r="O3929" s="26">
        <v>40729.269999999997</v>
      </c>
      <c r="P3929" s="27">
        <v>-9608.82</v>
      </c>
      <c r="Q3929" s="28">
        <v>-0.19088566928145267</v>
      </c>
      <c r="R3929" s="29">
        <v>17400.7</v>
      </c>
      <c r="S3929" s="29">
        <v>6870.41</v>
      </c>
      <c r="T3929" s="30">
        <v>-10530.29</v>
      </c>
      <c r="U3929" s="31">
        <v>-0.60516473475205024</v>
      </c>
      <c r="V3929" s="26">
        <v>29101.78</v>
      </c>
      <c r="W3929" s="26">
        <v>30710.3</v>
      </c>
      <c r="X3929" s="27">
        <v>1608.5200000000004</v>
      </c>
      <c r="Y3929" s="28">
        <v>5.5272220462116078E-2</v>
      </c>
      <c r="Z3929" s="29">
        <v>2119.4899999999998</v>
      </c>
      <c r="AA3929" s="29">
        <v>851</v>
      </c>
      <c r="AB3929" s="30">
        <v>-1268.4899999999998</v>
      </c>
      <c r="AC3929" s="32">
        <v>-0.59848831558535309</v>
      </c>
      <c r="AD3929" s="26">
        <v>1716.12</v>
      </c>
      <c r="AE3929" s="26">
        <v>2297.56</v>
      </c>
      <c r="AF3929" s="27">
        <v>581.44000000000005</v>
      </c>
      <c r="AG3929" s="33">
        <v>0.33881080577115824</v>
      </c>
      <c r="AH3929" s="34">
        <v>128.51</v>
      </c>
      <c r="AI3929" s="34">
        <v>52</v>
      </c>
      <c r="AJ3929" s="34">
        <v>-76.509999999999991</v>
      </c>
      <c r="AK3929" s="32">
        <v>-0.59536222862034083</v>
      </c>
      <c r="AL3929" s="35">
        <v>43740.041655092595</v>
      </c>
      <c r="AM3929" s="16"/>
    </row>
    <row r="3930" spans="1:39" ht="33" hidden="1" x14ac:dyDescent="0.25">
      <c r="A3930" s="25" t="s">
        <v>813</v>
      </c>
      <c r="B3930" s="25" t="s">
        <v>1043</v>
      </c>
      <c r="C3930" s="39">
        <v>632210</v>
      </c>
      <c r="D3930" s="25" t="s">
        <v>3870</v>
      </c>
      <c r="E3930" s="25" t="s">
        <v>53</v>
      </c>
      <c r="F3930" s="25" t="s">
        <v>54</v>
      </c>
      <c r="G3930" s="25" t="s">
        <v>56</v>
      </c>
      <c r="H3930" s="25" t="s">
        <v>56</v>
      </c>
      <c r="I3930" s="25" t="s">
        <v>56</v>
      </c>
      <c r="J3930" s="25" t="s">
        <v>64</v>
      </c>
      <c r="K3930" s="25" t="s">
        <v>65</v>
      </c>
      <c r="L3930" s="25" t="s">
        <v>1045</v>
      </c>
      <c r="M3930" s="25" t="s">
        <v>371</v>
      </c>
      <c r="N3930" s="26">
        <v>5749.52</v>
      </c>
      <c r="O3930" s="26">
        <v>3896.34</v>
      </c>
      <c r="P3930" s="27">
        <v>-1853.1800000000003</v>
      </c>
      <c r="Q3930" s="28">
        <v>-0.32231908054933284</v>
      </c>
      <c r="R3930" s="29">
        <v>2369.58</v>
      </c>
      <c r="S3930" s="29">
        <v>2088.52</v>
      </c>
      <c r="T3930" s="30">
        <v>-281.05999999999995</v>
      </c>
      <c r="U3930" s="31">
        <v>-0.11861173710108963</v>
      </c>
      <c r="V3930" s="26">
        <v>751.19</v>
      </c>
      <c r="W3930" s="26">
        <v>0</v>
      </c>
      <c r="X3930" s="27">
        <v>-751.19</v>
      </c>
      <c r="Y3930" s="28">
        <v>-1</v>
      </c>
      <c r="Z3930" s="29">
        <v>268.75</v>
      </c>
      <c r="AA3930" s="29">
        <v>307.82</v>
      </c>
      <c r="AB3930" s="30">
        <v>39.069999999999993</v>
      </c>
      <c r="AC3930" s="32">
        <v>0.14537674418604649</v>
      </c>
      <c r="AD3930" s="26">
        <v>2360</v>
      </c>
      <c r="AE3930" s="26">
        <v>1500</v>
      </c>
      <c r="AF3930" s="27">
        <v>-860</v>
      </c>
      <c r="AG3930" s="33">
        <v>-0.36440677966101692</v>
      </c>
      <c r="AH3930" s="34">
        <v>8.120000000000001</v>
      </c>
      <c r="AI3930" s="34">
        <v>8</v>
      </c>
      <c r="AJ3930" s="34">
        <v>-0.12000000000000099</v>
      </c>
      <c r="AK3930" s="32">
        <v>-1.477832512315283E-2</v>
      </c>
      <c r="AL3930" s="35">
        <v>44083.041666666664</v>
      </c>
      <c r="AM3930" s="16"/>
    </row>
    <row r="3931" spans="1:39" ht="33" hidden="1" x14ac:dyDescent="0.25">
      <c r="A3931" s="25" t="s">
        <v>813</v>
      </c>
      <c r="B3931" s="25" t="s">
        <v>1043</v>
      </c>
      <c r="C3931" s="39">
        <v>632259</v>
      </c>
      <c r="D3931" s="25" t="s">
        <v>3865</v>
      </c>
      <c r="E3931" s="25" t="s">
        <v>53</v>
      </c>
      <c r="F3931" s="25" t="s">
        <v>54</v>
      </c>
      <c r="G3931" s="25" t="s">
        <v>434</v>
      </c>
      <c r="H3931" s="25" t="s">
        <v>74</v>
      </c>
      <c r="I3931" s="25" t="s">
        <v>69</v>
      </c>
      <c r="J3931" s="25" t="s">
        <v>381</v>
      </c>
      <c r="K3931" s="25" t="s">
        <v>58</v>
      </c>
      <c r="L3931" s="25" t="s">
        <v>1045</v>
      </c>
      <c r="M3931" s="25" t="s">
        <v>854</v>
      </c>
      <c r="N3931" s="26">
        <v>2075294.17</v>
      </c>
      <c r="O3931" s="26">
        <v>1746745.46</v>
      </c>
      <c r="P3931" s="27">
        <v>-328548.70999999996</v>
      </c>
      <c r="Q3931" s="28">
        <v>-0.15831428370465667</v>
      </c>
      <c r="R3931" s="29">
        <v>109376.76</v>
      </c>
      <c r="S3931" s="29">
        <v>196137.58</v>
      </c>
      <c r="T3931" s="30">
        <v>86760.819999999992</v>
      </c>
      <c r="U3931" s="31">
        <v>0.79322901866904816</v>
      </c>
      <c r="V3931" s="26">
        <v>9913.26</v>
      </c>
      <c r="W3931" s="26">
        <v>9442.51</v>
      </c>
      <c r="X3931" s="27">
        <v>-470.75</v>
      </c>
      <c r="Y3931" s="28">
        <v>-4.7486901382592608E-2</v>
      </c>
      <c r="Z3931" s="29">
        <v>9861.7099999999991</v>
      </c>
      <c r="AA3931" s="29">
        <v>11496.57</v>
      </c>
      <c r="AB3931" s="30">
        <v>1634.8600000000006</v>
      </c>
      <c r="AC3931" s="32">
        <v>0.16577855158993732</v>
      </c>
      <c r="AD3931" s="26">
        <v>1946142.44</v>
      </c>
      <c r="AE3931" s="26">
        <v>1529518.8</v>
      </c>
      <c r="AF3931" s="27">
        <v>-416623.6399999999</v>
      </c>
      <c r="AG3931" s="33">
        <v>-0.21407664281757297</v>
      </c>
      <c r="AH3931" s="34">
        <v>888.11999999999989</v>
      </c>
      <c r="AI3931" s="34">
        <v>543.5</v>
      </c>
      <c r="AJ3931" s="34">
        <v>-344.61999999999989</v>
      </c>
      <c r="AK3931" s="32">
        <v>-0.38803314867360261</v>
      </c>
      <c r="AL3931" s="35">
        <v>44111.041666666664</v>
      </c>
      <c r="AM3931" s="16"/>
    </row>
    <row r="3932" spans="1:39" ht="24.75" hidden="1" x14ac:dyDescent="0.25">
      <c r="A3932" s="25" t="s">
        <v>813</v>
      </c>
      <c r="B3932" s="25" t="s">
        <v>1043</v>
      </c>
      <c r="C3932" s="39">
        <v>632358</v>
      </c>
      <c r="D3932" s="25" t="s">
        <v>3866</v>
      </c>
      <c r="E3932" s="25" t="s">
        <v>62</v>
      </c>
      <c r="F3932" s="25" t="s">
        <v>54</v>
      </c>
      <c r="G3932" s="25" t="s">
        <v>90</v>
      </c>
      <c r="H3932" s="25" t="s">
        <v>74</v>
      </c>
      <c r="I3932" s="25" t="s">
        <v>56</v>
      </c>
      <c r="J3932" s="25" t="s">
        <v>185</v>
      </c>
      <c r="K3932" s="25" t="s">
        <v>65</v>
      </c>
      <c r="L3932" s="25" t="s">
        <v>1045</v>
      </c>
      <c r="M3932" s="25" t="s">
        <v>263</v>
      </c>
      <c r="N3932" s="26">
        <v>212424.18</v>
      </c>
      <c r="O3932" s="26">
        <v>206281.1</v>
      </c>
      <c r="P3932" s="27">
        <v>-6143.0799999999872</v>
      </c>
      <c r="Q3932" s="28">
        <v>-2.8918930038943719E-2</v>
      </c>
      <c r="R3932" s="29">
        <v>12886.74</v>
      </c>
      <c r="S3932" s="29">
        <v>21297.1</v>
      </c>
      <c r="T3932" s="30">
        <v>8410.3599999999988</v>
      </c>
      <c r="U3932" s="31">
        <v>0.65263674133256344</v>
      </c>
      <c r="V3932" s="26">
        <v>0</v>
      </c>
      <c r="W3932" s="26">
        <v>0</v>
      </c>
      <c r="X3932" s="27">
        <v>0</v>
      </c>
      <c r="Y3932" s="18"/>
      <c r="Z3932" s="29">
        <v>420</v>
      </c>
      <c r="AA3932" s="29">
        <v>616</v>
      </c>
      <c r="AB3932" s="30">
        <v>196</v>
      </c>
      <c r="AC3932" s="32">
        <v>0.46666666666666667</v>
      </c>
      <c r="AD3932" s="26">
        <v>199117.44</v>
      </c>
      <c r="AE3932" s="26">
        <v>184368</v>
      </c>
      <c r="AF3932" s="27">
        <v>-14749.440000000002</v>
      </c>
      <c r="AG3932" s="33">
        <v>-7.4074074074074084E-2</v>
      </c>
      <c r="AH3932" s="34">
        <v>65</v>
      </c>
      <c r="AI3932" s="34">
        <v>46</v>
      </c>
      <c r="AJ3932" s="34">
        <v>-19</v>
      </c>
      <c r="AK3932" s="32">
        <v>-0.29230769230769232</v>
      </c>
      <c r="AL3932" s="35">
        <v>44060.041666666664</v>
      </c>
      <c r="AM3932" s="16"/>
    </row>
    <row r="3933" spans="1:39" ht="74.25" hidden="1" x14ac:dyDescent="0.25">
      <c r="A3933" s="25" t="s">
        <v>813</v>
      </c>
      <c r="B3933" s="25" t="s">
        <v>51</v>
      </c>
      <c r="C3933" s="39">
        <v>632378</v>
      </c>
      <c r="D3933" s="25" t="s">
        <v>847</v>
      </c>
      <c r="E3933" s="25" t="s">
        <v>53</v>
      </c>
      <c r="F3933" s="25" t="s">
        <v>54</v>
      </c>
      <c r="G3933" s="25" t="s">
        <v>74</v>
      </c>
      <c r="H3933" s="25" t="s">
        <v>56</v>
      </c>
      <c r="I3933" s="25" t="s">
        <v>56</v>
      </c>
      <c r="J3933" s="25" t="s">
        <v>64</v>
      </c>
      <c r="K3933" s="25" t="s">
        <v>65</v>
      </c>
      <c r="L3933" s="25" t="s">
        <v>378</v>
      </c>
      <c r="M3933" s="25" t="s">
        <v>371</v>
      </c>
      <c r="N3933" s="26">
        <v>7633.38</v>
      </c>
      <c r="O3933" s="26">
        <v>4346.46</v>
      </c>
      <c r="P3933" s="27">
        <v>-3286.92</v>
      </c>
      <c r="Q3933" s="28">
        <v>-0.43059824088411686</v>
      </c>
      <c r="R3933" s="29">
        <v>2350.19</v>
      </c>
      <c r="S3933" s="29">
        <v>2129.46</v>
      </c>
      <c r="T3933" s="30">
        <v>-220.73000000000002</v>
      </c>
      <c r="U3933" s="31">
        <v>-9.392006603721402E-2</v>
      </c>
      <c r="V3933" s="26">
        <v>383.68</v>
      </c>
      <c r="W3933" s="26">
        <v>0</v>
      </c>
      <c r="X3933" s="27">
        <v>-383.68</v>
      </c>
      <c r="Y3933" s="28">
        <v>-1</v>
      </c>
      <c r="Z3933" s="29">
        <v>374.85</v>
      </c>
      <c r="AA3933" s="29">
        <v>572</v>
      </c>
      <c r="AB3933" s="30">
        <v>197.14999999999998</v>
      </c>
      <c r="AC3933" s="32">
        <v>0.52594371081766034</v>
      </c>
      <c r="AD3933" s="26">
        <v>4524.66</v>
      </c>
      <c r="AE3933" s="26">
        <v>1645</v>
      </c>
      <c r="AF3933" s="27">
        <v>-2879.66</v>
      </c>
      <c r="AG3933" s="33">
        <v>-0.63643677093969486</v>
      </c>
      <c r="AH3933" s="34">
        <v>11.149999999999999</v>
      </c>
      <c r="AI3933" s="34">
        <v>21</v>
      </c>
      <c r="AJ3933" s="34">
        <v>9.8500000000000014</v>
      </c>
      <c r="AK3933" s="32">
        <v>0.88340807174887914</v>
      </c>
      <c r="AL3933" s="35">
        <v>44354.041666666664</v>
      </c>
      <c r="AM3933" s="16"/>
    </row>
    <row r="3934" spans="1:39" ht="66" hidden="1" x14ac:dyDescent="0.25">
      <c r="A3934" s="25" t="s">
        <v>813</v>
      </c>
      <c r="B3934" s="25" t="s">
        <v>51</v>
      </c>
      <c r="C3934" s="39">
        <v>632387</v>
      </c>
      <c r="D3934" s="25" t="s">
        <v>846</v>
      </c>
      <c r="E3934" s="25" t="s">
        <v>53</v>
      </c>
      <c r="F3934" s="25" t="s">
        <v>54</v>
      </c>
      <c r="G3934" s="25" t="s">
        <v>79</v>
      </c>
      <c r="H3934" s="25" t="s">
        <v>56</v>
      </c>
      <c r="I3934" s="25" t="s">
        <v>56</v>
      </c>
      <c r="J3934" s="25" t="s">
        <v>64</v>
      </c>
      <c r="K3934" s="25" t="s">
        <v>65</v>
      </c>
      <c r="L3934" s="25" t="s">
        <v>378</v>
      </c>
      <c r="M3934" s="25" t="s">
        <v>371</v>
      </c>
      <c r="N3934" s="26">
        <v>9234.41</v>
      </c>
      <c r="O3934" s="26">
        <v>8520.7000000000007</v>
      </c>
      <c r="P3934" s="27">
        <v>-713.70999999999913</v>
      </c>
      <c r="Q3934" s="28">
        <v>-7.7288099618708625E-2</v>
      </c>
      <c r="R3934" s="29">
        <v>2448.17</v>
      </c>
      <c r="S3934" s="29">
        <v>2293.06</v>
      </c>
      <c r="T3934" s="30">
        <v>-155.11000000000013</v>
      </c>
      <c r="U3934" s="31">
        <v>-6.3357528276222694E-2</v>
      </c>
      <c r="V3934" s="26">
        <v>478.81</v>
      </c>
      <c r="W3934" s="26">
        <v>149.09</v>
      </c>
      <c r="X3934" s="27">
        <v>-329.72</v>
      </c>
      <c r="Y3934" s="28">
        <v>-0.68862388003592245</v>
      </c>
      <c r="Z3934" s="29">
        <v>179.4</v>
      </c>
      <c r="AA3934" s="29">
        <v>432</v>
      </c>
      <c r="AB3934" s="30">
        <v>252.6</v>
      </c>
      <c r="AC3934" s="32">
        <v>1.4080267558528428</v>
      </c>
      <c r="AD3934" s="26">
        <v>6128.03</v>
      </c>
      <c r="AE3934" s="26">
        <v>5646.55</v>
      </c>
      <c r="AF3934" s="27">
        <v>-481.47999999999956</v>
      </c>
      <c r="AG3934" s="33">
        <v>-7.857011143874941E-2</v>
      </c>
      <c r="AH3934" s="34">
        <v>16</v>
      </c>
      <c r="AI3934" s="34">
        <v>14</v>
      </c>
      <c r="AJ3934" s="34">
        <v>-2</v>
      </c>
      <c r="AK3934" s="32">
        <v>-0.125</v>
      </c>
      <c r="AL3934" s="35">
        <v>44354.041666666664</v>
      </c>
      <c r="AM3934" s="16"/>
    </row>
    <row r="3935" spans="1:39" ht="41.25" hidden="1" x14ac:dyDescent="0.25">
      <c r="A3935" s="25" t="s">
        <v>813</v>
      </c>
      <c r="B3935" s="25" t="s">
        <v>1043</v>
      </c>
      <c r="C3935" s="39">
        <v>632392</v>
      </c>
      <c r="D3935" s="25" t="s">
        <v>3884</v>
      </c>
      <c r="E3935" s="25" t="s">
        <v>53</v>
      </c>
      <c r="F3935" s="25" t="s">
        <v>54</v>
      </c>
      <c r="G3935" s="25" t="s">
        <v>1599</v>
      </c>
      <c r="H3935" s="25" t="s">
        <v>56</v>
      </c>
      <c r="I3935" s="25" t="s">
        <v>56</v>
      </c>
      <c r="J3935" s="25" t="s">
        <v>64</v>
      </c>
      <c r="K3935" s="25" t="s">
        <v>65</v>
      </c>
      <c r="L3935" s="25" t="s">
        <v>1045</v>
      </c>
      <c r="M3935" s="25" t="s">
        <v>371</v>
      </c>
      <c r="N3935" s="26">
        <v>4127.59</v>
      </c>
      <c r="O3935" s="26">
        <v>8052.65</v>
      </c>
      <c r="P3935" s="27">
        <v>3925.0599999999995</v>
      </c>
      <c r="Q3935" s="28">
        <v>0.9509326265447875</v>
      </c>
      <c r="R3935" s="29">
        <v>1607.36</v>
      </c>
      <c r="S3935" s="29">
        <v>2091.16</v>
      </c>
      <c r="T3935" s="30">
        <v>483.79999999999995</v>
      </c>
      <c r="U3935" s="31">
        <v>0.30099044395779412</v>
      </c>
      <c r="V3935" s="26">
        <v>321.75</v>
      </c>
      <c r="W3935" s="26">
        <v>0</v>
      </c>
      <c r="X3935" s="27">
        <v>-321.75</v>
      </c>
      <c r="Y3935" s="28">
        <v>-1</v>
      </c>
      <c r="Z3935" s="29">
        <v>155.38999999999999</v>
      </c>
      <c r="AA3935" s="29">
        <v>615.64</v>
      </c>
      <c r="AB3935" s="30">
        <v>460.25</v>
      </c>
      <c r="AC3935" s="32">
        <v>2.9619023103159794</v>
      </c>
      <c r="AD3935" s="26">
        <v>2043.09</v>
      </c>
      <c r="AE3935" s="26">
        <v>5345.85</v>
      </c>
      <c r="AF3935" s="27">
        <v>3302.76</v>
      </c>
      <c r="AG3935" s="33">
        <v>1.6165514000851653</v>
      </c>
      <c r="AH3935" s="34">
        <v>8.0399999999999991</v>
      </c>
      <c r="AI3935" s="34">
        <v>13.5</v>
      </c>
      <c r="AJ3935" s="34">
        <v>5.4600000000000009</v>
      </c>
      <c r="AK3935" s="32">
        <v>0.67910447761194048</v>
      </c>
      <c r="AL3935" s="35">
        <v>44090.041666666664</v>
      </c>
      <c r="AM3935" s="16"/>
    </row>
    <row r="3936" spans="1:39" ht="74.25" hidden="1" x14ac:dyDescent="0.25">
      <c r="A3936" s="25" t="s">
        <v>813</v>
      </c>
      <c r="B3936" s="25" t="s">
        <v>51</v>
      </c>
      <c r="C3936" s="39">
        <v>632716</v>
      </c>
      <c r="D3936" s="25" t="s">
        <v>845</v>
      </c>
      <c r="E3936" s="25" t="s">
        <v>53</v>
      </c>
      <c r="F3936" s="25" t="s">
        <v>54</v>
      </c>
      <c r="G3936" s="25" t="s">
        <v>79</v>
      </c>
      <c r="H3936" s="25" t="s">
        <v>112</v>
      </c>
      <c r="I3936" s="25" t="s">
        <v>75</v>
      </c>
      <c r="J3936" s="25" t="s">
        <v>64</v>
      </c>
      <c r="K3936" s="25" t="s">
        <v>65</v>
      </c>
      <c r="L3936" s="25" t="s">
        <v>378</v>
      </c>
      <c r="M3936" s="25" t="s">
        <v>371</v>
      </c>
      <c r="N3936" s="26">
        <v>31892.41</v>
      </c>
      <c r="O3936" s="26">
        <v>34579.519999999997</v>
      </c>
      <c r="P3936" s="27">
        <v>2687.1099999999969</v>
      </c>
      <c r="Q3936" s="28">
        <v>8.4255470188674894E-2</v>
      </c>
      <c r="R3936" s="29">
        <v>11461.44</v>
      </c>
      <c r="S3936" s="29">
        <v>8935.31</v>
      </c>
      <c r="T3936" s="30">
        <v>-2526.130000000001</v>
      </c>
      <c r="U3936" s="31">
        <v>-0.22040249741742757</v>
      </c>
      <c r="V3936" s="26">
        <v>6334.4</v>
      </c>
      <c r="W3936" s="26">
        <v>5506.81</v>
      </c>
      <c r="X3936" s="27">
        <v>-827.58999999999924</v>
      </c>
      <c r="Y3936" s="28">
        <v>-0.13065010103561495</v>
      </c>
      <c r="Z3936" s="29">
        <v>1387.18</v>
      </c>
      <c r="AA3936" s="29">
        <v>3326</v>
      </c>
      <c r="AB3936" s="30">
        <v>1938.82</v>
      </c>
      <c r="AC3936" s="32">
        <v>1.397670093282775</v>
      </c>
      <c r="AD3936" s="26">
        <v>12709.39</v>
      </c>
      <c r="AE3936" s="26">
        <v>16811.400000000001</v>
      </c>
      <c r="AF3936" s="27">
        <v>4102.010000000002</v>
      </c>
      <c r="AG3936" s="33">
        <v>0.3227542785294969</v>
      </c>
      <c r="AH3936" s="34">
        <v>88.08</v>
      </c>
      <c r="AI3936" s="34">
        <v>102.5</v>
      </c>
      <c r="AJ3936" s="34">
        <v>14.420000000000002</v>
      </c>
      <c r="AK3936" s="32">
        <v>0.16371480472297914</v>
      </c>
      <c r="AL3936" s="35">
        <v>44239.041666666664</v>
      </c>
      <c r="AM3936" s="16"/>
    </row>
    <row r="3937" spans="1:39" ht="74.25" hidden="1" x14ac:dyDescent="0.25">
      <c r="A3937" s="25" t="s">
        <v>813</v>
      </c>
      <c r="B3937" s="25" t="s">
        <v>51</v>
      </c>
      <c r="C3937" s="39">
        <v>632719</v>
      </c>
      <c r="D3937" s="25" t="s">
        <v>848</v>
      </c>
      <c r="E3937" s="25" t="s">
        <v>53</v>
      </c>
      <c r="F3937" s="25" t="s">
        <v>54</v>
      </c>
      <c r="G3937" s="25" t="s">
        <v>194</v>
      </c>
      <c r="H3937" s="25" t="s">
        <v>90</v>
      </c>
      <c r="I3937" s="25" t="s">
        <v>56</v>
      </c>
      <c r="J3937" s="25" t="s">
        <v>64</v>
      </c>
      <c r="K3937" s="25" t="s">
        <v>65</v>
      </c>
      <c r="L3937" s="25" t="s">
        <v>378</v>
      </c>
      <c r="M3937" s="25" t="s">
        <v>371</v>
      </c>
      <c r="N3937" s="26">
        <v>45229.51</v>
      </c>
      <c r="O3937" s="26">
        <v>38254.58</v>
      </c>
      <c r="P3937" s="27">
        <v>-6974.93</v>
      </c>
      <c r="Q3937" s="28">
        <v>-0.1542119293355157</v>
      </c>
      <c r="R3937" s="29">
        <v>13097.98</v>
      </c>
      <c r="S3937" s="29">
        <v>8819.2999999999993</v>
      </c>
      <c r="T3937" s="30">
        <v>-4278.68</v>
      </c>
      <c r="U3937" s="31">
        <v>-0.32666716547131697</v>
      </c>
      <c r="V3937" s="26">
        <v>6845.37</v>
      </c>
      <c r="W3937" s="26">
        <v>2344.66</v>
      </c>
      <c r="X3937" s="27">
        <v>-4500.71</v>
      </c>
      <c r="Y3937" s="28">
        <v>-0.65748235668780508</v>
      </c>
      <c r="Z3937" s="29">
        <v>1632.27</v>
      </c>
      <c r="AA3937" s="29">
        <v>4182</v>
      </c>
      <c r="AB3937" s="30">
        <v>2549.73</v>
      </c>
      <c r="AC3937" s="32">
        <v>1.5620761271113235</v>
      </c>
      <c r="AD3937" s="26">
        <v>23653.89</v>
      </c>
      <c r="AE3937" s="26">
        <v>22908.62</v>
      </c>
      <c r="AF3937" s="27">
        <v>-745.27000000000044</v>
      </c>
      <c r="AG3937" s="33">
        <v>-3.1507291189736678E-2</v>
      </c>
      <c r="AH3937" s="34">
        <v>102.12</v>
      </c>
      <c r="AI3937" s="34">
        <v>91.5</v>
      </c>
      <c r="AJ3937" s="34">
        <v>-10.620000000000005</v>
      </c>
      <c r="AK3937" s="32">
        <v>-0.1039952996474736</v>
      </c>
      <c r="AL3937" s="35">
        <v>44229.041666666664</v>
      </c>
      <c r="AM3937" s="16"/>
    </row>
    <row r="3938" spans="1:39" ht="24.75" hidden="1" x14ac:dyDescent="0.25">
      <c r="A3938" s="25" t="s">
        <v>813</v>
      </c>
      <c r="B3938" s="25" t="s">
        <v>1040</v>
      </c>
      <c r="C3938" s="39">
        <v>632735</v>
      </c>
      <c r="D3938" s="25" t="s">
        <v>3873</v>
      </c>
      <c r="E3938" s="25" t="s">
        <v>53</v>
      </c>
      <c r="F3938" s="25" t="s">
        <v>54</v>
      </c>
      <c r="G3938" s="25" t="s">
        <v>56</v>
      </c>
      <c r="H3938" s="25" t="s">
        <v>56</v>
      </c>
      <c r="I3938" s="25" t="s">
        <v>56</v>
      </c>
      <c r="J3938" s="25" t="s">
        <v>381</v>
      </c>
      <c r="K3938" s="25" t="s">
        <v>65</v>
      </c>
      <c r="L3938" s="25" t="s">
        <v>840</v>
      </c>
      <c r="M3938" s="25" t="s">
        <v>816</v>
      </c>
      <c r="N3938" s="26">
        <v>0</v>
      </c>
      <c r="O3938" s="26">
        <v>0</v>
      </c>
      <c r="P3938" s="27">
        <v>0</v>
      </c>
      <c r="Q3938" s="18"/>
      <c r="R3938" s="29">
        <v>0</v>
      </c>
      <c r="S3938" s="29">
        <v>0</v>
      </c>
      <c r="T3938" s="30">
        <v>0</v>
      </c>
      <c r="U3938" s="19"/>
      <c r="V3938" s="26">
        <v>0</v>
      </c>
      <c r="W3938" s="26">
        <v>0</v>
      </c>
      <c r="X3938" s="27">
        <v>0</v>
      </c>
      <c r="Y3938" s="18"/>
      <c r="Z3938" s="29">
        <v>0</v>
      </c>
      <c r="AA3938" s="29">
        <v>0</v>
      </c>
      <c r="AB3938" s="30">
        <v>0</v>
      </c>
      <c r="AC3938" s="19"/>
      <c r="AD3938" s="26">
        <v>0</v>
      </c>
      <c r="AE3938" s="26">
        <v>0</v>
      </c>
      <c r="AF3938" s="27">
        <v>0</v>
      </c>
      <c r="AG3938" s="18"/>
      <c r="AH3938" s="34">
        <v>27.269999999999996</v>
      </c>
      <c r="AI3938" s="34">
        <v>0</v>
      </c>
      <c r="AJ3938" s="34">
        <v>-27.269999999999996</v>
      </c>
      <c r="AK3938" s="32">
        <v>-1</v>
      </c>
      <c r="AL3938" s="35">
        <v>43743.041655092595</v>
      </c>
      <c r="AM3938" s="16"/>
    </row>
    <row r="3939" spans="1:39" ht="24.75" hidden="1" x14ac:dyDescent="0.25">
      <c r="A3939" s="25" t="s">
        <v>813</v>
      </c>
      <c r="B3939" s="25" t="s">
        <v>1136</v>
      </c>
      <c r="C3939" s="39">
        <v>632758</v>
      </c>
      <c r="D3939" s="25" t="s">
        <v>3876</v>
      </c>
      <c r="E3939" s="25" t="s">
        <v>53</v>
      </c>
      <c r="F3939" s="25" t="s">
        <v>63</v>
      </c>
      <c r="G3939" s="25" t="s">
        <v>56</v>
      </c>
      <c r="H3939" s="17"/>
      <c r="I3939" s="17"/>
      <c r="J3939" s="25" t="s">
        <v>887</v>
      </c>
      <c r="K3939" s="25" t="s">
        <v>65</v>
      </c>
      <c r="L3939" s="25" t="s">
        <v>3743</v>
      </c>
      <c r="M3939" s="25" t="s">
        <v>243</v>
      </c>
      <c r="N3939" s="26">
        <v>0</v>
      </c>
      <c r="O3939" s="26">
        <v>23143.83</v>
      </c>
      <c r="P3939" s="27">
        <v>23143.83</v>
      </c>
      <c r="Q3939" s="18"/>
      <c r="R3939" s="29">
        <v>0</v>
      </c>
      <c r="S3939" s="29">
        <v>22944.53</v>
      </c>
      <c r="T3939" s="30">
        <v>22944.53</v>
      </c>
      <c r="U3939" s="19"/>
      <c r="V3939" s="26">
        <v>0</v>
      </c>
      <c r="W3939" s="26">
        <v>0</v>
      </c>
      <c r="X3939" s="27">
        <v>0</v>
      </c>
      <c r="Y3939" s="18"/>
      <c r="Z3939" s="29">
        <v>0</v>
      </c>
      <c r="AA3939" s="29">
        <v>0</v>
      </c>
      <c r="AB3939" s="30">
        <v>0</v>
      </c>
      <c r="AC3939" s="19"/>
      <c r="AD3939" s="26">
        <v>0</v>
      </c>
      <c r="AE3939" s="26">
        <v>199.3</v>
      </c>
      <c r="AF3939" s="27">
        <v>199.3</v>
      </c>
      <c r="AG3939" s="18"/>
      <c r="AH3939" s="34">
        <v>0</v>
      </c>
      <c r="AI3939" s="34">
        <v>6</v>
      </c>
      <c r="AJ3939" s="34">
        <v>6</v>
      </c>
      <c r="AK3939" s="19"/>
      <c r="AL3939" s="35">
        <v>44540.041666666664</v>
      </c>
      <c r="AM3939" s="16"/>
    </row>
    <row r="3940" spans="1:39" ht="33" hidden="1" x14ac:dyDescent="0.25">
      <c r="A3940" s="25" t="s">
        <v>813</v>
      </c>
      <c r="B3940" s="25" t="s">
        <v>1043</v>
      </c>
      <c r="C3940" s="39">
        <v>632779</v>
      </c>
      <c r="D3940" s="25" t="s">
        <v>3879</v>
      </c>
      <c r="E3940" s="25" t="s">
        <v>53</v>
      </c>
      <c r="F3940" s="25" t="s">
        <v>54</v>
      </c>
      <c r="G3940" s="25" t="s">
        <v>75</v>
      </c>
      <c r="H3940" s="25" t="s">
        <v>56</v>
      </c>
      <c r="I3940" s="25" t="s">
        <v>56</v>
      </c>
      <c r="J3940" s="25" t="s">
        <v>357</v>
      </c>
      <c r="K3940" s="25" t="s">
        <v>65</v>
      </c>
      <c r="L3940" s="25" t="s">
        <v>1045</v>
      </c>
      <c r="M3940" s="25" t="s">
        <v>371</v>
      </c>
      <c r="N3940" s="26">
        <v>5156.1400000000003</v>
      </c>
      <c r="O3940" s="26">
        <v>5003.05</v>
      </c>
      <c r="P3940" s="27">
        <v>-153.09000000000015</v>
      </c>
      <c r="Q3940" s="28">
        <v>-2.969081522223992E-2</v>
      </c>
      <c r="R3940" s="29">
        <v>4523.8100000000004</v>
      </c>
      <c r="S3940" s="29">
        <v>2814.05</v>
      </c>
      <c r="T3940" s="30">
        <v>-1709.7600000000002</v>
      </c>
      <c r="U3940" s="31">
        <v>-0.37794690758453608</v>
      </c>
      <c r="V3940" s="26">
        <v>10.46</v>
      </c>
      <c r="W3940" s="26">
        <v>0</v>
      </c>
      <c r="X3940" s="27">
        <v>-10.46</v>
      </c>
      <c r="Y3940" s="28">
        <v>-1</v>
      </c>
      <c r="Z3940" s="29">
        <v>619.51</v>
      </c>
      <c r="AA3940" s="29">
        <v>544</v>
      </c>
      <c r="AB3940" s="30">
        <v>-75.509999999999991</v>
      </c>
      <c r="AC3940" s="32">
        <v>-0.12188665235427998</v>
      </c>
      <c r="AD3940" s="26">
        <v>2.36</v>
      </c>
      <c r="AE3940" s="26">
        <v>1645</v>
      </c>
      <c r="AF3940" s="27">
        <v>1642.64</v>
      </c>
      <c r="AG3940" s="33">
        <v>696.03389830508479</v>
      </c>
      <c r="AH3940" s="34">
        <v>26.25</v>
      </c>
      <c r="AI3940" s="34">
        <v>24</v>
      </c>
      <c r="AJ3940" s="34">
        <v>-2.25</v>
      </c>
      <c r="AK3940" s="32">
        <v>-8.5714285714285715E-2</v>
      </c>
      <c r="AL3940" s="35">
        <v>44095.041666666664</v>
      </c>
      <c r="AM3940" s="16"/>
    </row>
    <row r="3941" spans="1:39" ht="41.25" hidden="1" x14ac:dyDescent="0.25">
      <c r="A3941" s="25" t="s">
        <v>813</v>
      </c>
      <c r="B3941" s="25" t="s">
        <v>1040</v>
      </c>
      <c r="C3941" s="39">
        <v>632834</v>
      </c>
      <c r="D3941" s="25" t="s">
        <v>3883</v>
      </c>
      <c r="E3941" s="25" t="s">
        <v>53</v>
      </c>
      <c r="F3941" s="25" t="s">
        <v>54</v>
      </c>
      <c r="G3941" s="25" t="s">
        <v>56</v>
      </c>
      <c r="H3941" s="25" t="s">
        <v>56</v>
      </c>
      <c r="I3941" s="25" t="s">
        <v>56</v>
      </c>
      <c r="J3941" s="25" t="s">
        <v>381</v>
      </c>
      <c r="K3941" s="25" t="s">
        <v>65</v>
      </c>
      <c r="L3941" s="25" t="s">
        <v>840</v>
      </c>
      <c r="M3941" s="25" t="s">
        <v>816</v>
      </c>
      <c r="N3941" s="26">
        <v>0</v>
      </c>
      <c r="O3941" s="26">
        <v>0</v>
      </c>
      <c r="P3941" s="27">
        <v>0</v>
      </c>
      <c r="Q3941" s="18"/>
      <c r="R3941" s="29">
        <v>0</v>
      </c>
      <c r="S3941" s="29">
        <v>0</v>
      </c>
      <c r="T3941" s="30">
        <v>0</v>
      </c>
      <c r="U3941" s="19"/>
      <c r="V3941" s="26">
        <v>0</v>
      </c>
      <c r="W3941" s="26">
        <v>0</v>
      </c>
      <c r="X3941" s="27">
        <v>0</v>
      </c>
      <c r="Y3941" s="18"/>
      <c r="Z3941" s="29">
        <v>0</v>
      </c>
      <c r="AA3941" s="29">
        <v>0</v>
      </c>
      <c r="AB3941" s="30">
        <v>0</v>
      </c>
      <c r="AC3941" s="19"/>
      <c r="AD3941" s="26">
        <v>0</v>
      </c>
      <c r="AE3941" s="26">
        <v>0</v>
      </c>
      <c r="AF3941" s="27">
        <v>0</v>
      </c>
      <c r="AG3941" s="18"/>
      <c r="AH3941" s="34">
        <v>78.27</v>
      </c>
      <c r="AI3941" s="34">
        <v>0</v>
      </c>
      <c r="AJ3941" s="34">
        <v>-78.27</v>
      </c>
      <c r="AK3941" s="32">
        <v>-1</v>
      </c>
      <c r="AL3941" s="35">
        <v>43743.041655092595</v>
      </c>
      <c r="AM3941" s="16"/>
    </row>
    <row r="3942" spans="1:39" ht="41.25" hidden="1" x14ac:dyDescent="0.25">
      <c r="A3942" s="25" t="s">
        <v>813</v>
      </c>
      <c r="B3942" s="25" t="s">
        <v>1043</v>
      </c>
      <c r="C3942" s="39">
        <v>632842</v>
      </c>
      <c r="D3942" s="25" t="s">
        <v>3869</v>
      </c>
      <c r="E3942" s="25" t="s">
        <v>53</v>
      </c>
      <c r="F3942" s="25" t="s">
        <v>54</v>
      </c>
      <c r="G3942" s="25" t="s">
        <v>827</v>
      </c>
      <c r="H3942" s="25" t="s">
        <v>112</v>
      </c>
      <c r="I3942" s="25" t="s">
        <v>56</v>
      </c>
      <c r="J3942" s="25" t="s">
        <v>381</v>
      </c>
      <c r="K3942" s="25" t="s">
        <v>65</v>
      </c>
      <c r="L3942" s="25" t="s">
        <v>1045</v>
      </c>
      <c r="M3942" s="25" t="s">
        <v>825</v>
      </c>
      <c r="N3942" s="26">
        <v>104729.2</v>
      </c>
      <c r="O3942" s="26">
        <v>165242.20000000001</v>
      </c>
      <c r="P3942" s="27">
        <v>60513.000000000015</v>
      </c>
      <c r="Q3942" s="28">
        <v>0.57780447095938881</v>
      </c>
      <c r="R3942" s="29">
        <v>33184.71</v>
      </c>
      <c r="S3942" s="29">
        <v>31344.959999999999</v>
      </c>
      <c r="T3942" s="30">
        <v>-1839.75</v>
      </c>
      <c r="U3942" s="31">
        <v>-5.5439688941081602E-2</v>
      </c>
      <c r="V3942" s="26">
        <v>22654.12</v>
      </c>
      <c r="W3942" s="26">
        <v>26040.73</v>
      </c>
      <c r="X3942" s="27">
        <v>3386.6100000000006</v>
      </c>
      <c r="Y3942" s="28">
        <v>0.14949201293186409</v>
      </c>
      <c r="Z3942" s="29">
        <v>6915.09</v>
      </c>
      <c r="AA3942" s="29">
        <v>6995.76</v>
      </c>
      <c r="AB3942" s="30">
        <v>80.670000000000073</v>
      </c>
      <c r="AC3942" s="32">
        <v>1.1665791768436863E-2</v>
      </c>
      <c r="AD3942" s="26">
        <v>41975.28</v>
      </c>
      <c r="AE3942" s="26">
        <v>100860.75</v>
      </c>
      <c r="AF3942" s="27">
        <v>58885.47</v>
      </c>
      <c r="AG3942" s="33">
        <v>1.4028606837167019</v>
      </c>
      <c r="AH3942" s="34">
        <v>317.60000000000002</v>
      </c>
      <c r="AI3942" s="34">
        <v>248.5</v>
      </c>
      <c r="AJ3942" s="34">
        <v>-69.100000000000023</v>
      </c>
      <c r="AK3942" s="32">
        <v>-0.21756926952141065</v>
      </c>
      <c r="AL3942" s="35">
        <v>43901.041655092595</v>
      </c>
      <c r="AM3942" s="16"/>
    </row>
    <row r="3943" spans="1:39" ht="41.25" hidden="1" x14ac:dyDescent="0.25">
      <c r="A3943" s="25" t="s">
        <v>813</v>
      </c>
      <c r="B3943" s="25" t="s">
        <v>1136</v>
      </c>
      <c r="C3943" s="39">
        <v>632865</v>
      </c>
      <c r="D3943" s="25" t="s">
        <v>5777</v>
      </c>
      <c r="E3943" s="25" t="s">
        <v>53</v>
      </c>
      <c r="F3943" s="25" t="s">
        <v>63</v>
      </c>
      <c r="G3943" s="25" t="s">
        <v>56</v>
      </c>
      <c r="H3943" s="17"/>
      <c r="I3943" s="17"/>
      <c r="J3943" s="25" t="s">
        <v>381</v>
      </c>
      <c r="K3943" s="25" t="s">
        <v>65</v>
      </c>
      <c r="L3943" s="25" t="s">
        <v>840</v>
      </c>
      <c r="M3943" s="25" t="s">
        <v>243</v>
      </c>
      <c r="N3943" s="26">
        <v>0</v>
      </c>
      <c r="O3943" s="26">
        <v>0</v>
      </c>
      <c r="P3943" s="27">
        <v>0</v>
      </c>
      <c r="Q3943" s="18"/>
      <c r="R3943" s="29">
        <v>0</v>
      </c>
      <c r="S3943" s="29">
        <v>0</v>
      </c>
      <c r="T3943" s="30">
        <v>0</v>
      </c>
      <c r="U3943" s="19"/>
      <c r="V3943" s="26">
        <v>0</v>
      </c>
      <c r="W3943" s="26">
        <v>0</v>
      </c>
      <c r="X3943" s="27">
        <v>0</v>
      </c>
      <c r="Y3943" s="18"/>
      <c r="Z3943" s="29">
        <v>0</v>
      </c>
      <c r="AA3943" s="29">
        <v>0</v>
      </c>
      <c r="AB3943" s="30">
        <v>0</v>
      </c>
      <c r="AC3943" s="19"/>
      <c r="AD3943" s="26">
        <v>0</v>
      </c>
      <c r="AE3943" s="26">
        <v>0</v>
      </c>
      <c r="AF3943" s="27">
        <v>0</v>
      </c>
      <c r="AG3943" s="18"/>
      <c r="AH3943" s="34">
        <v>0</v>
      </c>
      <c r="AI3943" s="34">
        <v>0</v>
      </c>
      <c r="AJ3943" s="34">
        <v>0</v>
      </c>
      <c r="AK3943" s="19"/>
      <c r="AL3943" s="35">
        <v>44099.041666666664</v>
      </c>
      <c r="AM3943" s="16"/>
    </row>
    <row r="3944" spans="1:39" ht="41.25" hidden="1" x14ac:dyDescent="0.25">
      <c r="A3944" s="25" t="s">
        <v>813</v>
      </c>
      <c r="B3944" s="25" t="s">
        <v>1136</v>
      </c>
      <c r="C3944" s="39">
        <v>632866</v>
      </c>
      <c r="D3944" s="25" t="s">
        <v>5778</v>
      </c>
      <c r="E3944" s="25" t="s">
        <v>53</v>
      </c>
      <c r="F3944" s="25" t="s">
        <v>63</v>
      </c>
      <c r="G3944" s="25" t="s">
        <v>56</v>
      </c>
      <c r="H3944" s="17"/>
      <c r="I3944" s="17"/>
      <c r="J3944" s="25" t="s">
        <v>381</v>
      </c>
      <c r="K3944" s="25" t="s">
        <v>65</v>
      </c>
      <c r="L3944" s="25" t="s">
        <v>840</v>
      </c>
      <c r="M3944" s="25" t="s">
        <v>243</v>
      </c>
      <c r="N3944" s="26">
        <v>0</v>
      </c>
      <c r="O3944" s="26">
        <v>0</v>
      </c>
      <c r="P3944" s="27">
        <v>0</v>
      </c>
      <c r="Q3944" s="18"/>
      <c r="R3944" s="29">
        <v>0</v>
      </c>
      <c r="S3944" s="29">
        <v>0</v>
      </c>
      <c r="T3944" s="30">
        <v>0</v>
      </c>
      <c r="U3944" s="19"/>
      <c r="V3944" s="26">
        <v>0</v>
      </c>
      <c r="W3944" s="26">
        <v>0</v>
      </c>
      <c r="X3944" s="27">
        <v>0</v>
      </c>
      <c r="Y3944" s="18"/>
      <c r="Z3944" s="29">
        <v>0</v>
      </c>
      <c r="AA3944" s="29">
        <v>0</v>
      </c>
      <c r="AB3944" s="30">
        <v>0</v>
      </c>
      <c r="AC3944" s="19"/>
      <c r="AD3944" s="26">
        <v>0</v>
      </c>
      <c r="AE3944" s="26">
        <v>0</v>
      </c>
      <c r="AF3944" s="27">
        <v>0</v>
      </c>
      <c r="AG3944" s="18"/>
      <c r="AH3944" s="34">
        <v>0</v>
      </c>
      <c r="AI3944" s="34">
        <v>0</v>
      </c>
      <c r="AJ3944" s="34">
        <v>0</v>
      </c>
      <c r="AK3944" s="19"/>
      <c r="AL3944" s="35">
        <v>44099.041666666664</v>
      </c>
      <c r="AM3944" s="16"/>
    </row>
    <row r="3945" spans="1:39" ht="41.25" hidden="1" x14ac:dyDescent="0.25">
      <c r="A3945" s="25" t="s">
        <v>813</v>
      </c>
      <c r="B3945" s="25" t="s">
        <v>1136</v>
      </c>
      <c r="C3945" s="39">
        <v>632869</v>
      </c>
      <c r="D3945" s="25" t="s">
        <v>5781</v>
      </c>
      <c r="E3945" s="25" t="s">
        <v>53</v>
      </c>
      <c r="F3945" s="25" t="s">
        <v>63</v>
      </c>
      <c r="G3945" s="25" t="s">
        <v>56</v>
      </c>
      <c r="H3945" s="17"/>
      <c r="I3945" s="17"/>
      <c r="J3945" s="25" t="s">
        <v>381</v>
      </c>
      <c r="K3945" s="25" t="s">
        <v>65</v>
      </c>
      <c r="L3945" s="25" t="s">
        <v>840</v>
      </c>
      <c r="M3945" s="25" t="s">
        <v>243</v>
      </c>
      <c r="N3945" s="26">
        <v>0</v>
      </c>
      <c r="O3945" s="26">
        <v>0</v>
      </c>
      <c r="P3945" s="27">
        <v>0</v>
      </c>
      <c r="Q3945" s="18"/>
      <c r="R3945" s="29">
        <v>0</v>
      </c>
      <c r="S3945" s="29">
        <v>0</v>
      </c>
      <c r="T3945" s="30">
        <v>0</v>
      </c>
      <c r="U3945" s="19"/>
      <c r="V3945" s="26">
        <v>0</v>
      </c>
      <c r="W3945" s="26">
        <v>0</v>
      </c>
      <c r="X3945" s="27">
        <v>0</v>
      </c>
      <c r="Y3945" s="18"/>
      <c r="Z3945" s="29">
        <v>0</v>
      </c>
      <c r="AA3945" s="29">
        <v>0</v>
      </c>
      <c r="AB3945" s="30">
        <v>0</v>
      </c>
      <c r="AC3945" s="19"/>
      <c r="AD3945" s="26">
        <v>0</v>
      </c>
      <c r="AE3945" s="26">
        <v>0</v>
      </c>
      <c r="AF3945" s="27">
        <v>0</v>
      </c>
      <c r="AG3945" s="18"/>
      <c r="AH3945" s="34">
        <v>0</v>
      </c>
      <c r="AI3945" s="34">
        <v>0</v>
      </c>
      <c r="AJ3945" s="34">
        <v>0</v>
      </c>
      <c r="AK3945" s="19"/>
      <c r="AL3945" s="35">
        <v>44099.041666666664</v>
      </c>
      <c r="AM3945" s="16"/>
    </row>
    <row r="3946" spans="1:39" ht="41.25" hidden="1" x14ac:dyDescent="0.25">
      <c r="A3946" s="25" t="s">
        <v>813</v>
      </c>
      <c r="B3946" s="25" t="s">
        <v>1136</v>
      </c>
      <c r="C3946" s="39">
        <v>632870</v>
      </c>
      <c r="D3946" s="25" t="s">
        <v>5779</v>
      </c>
      <c r="E3946" s="25" t="s">
        <v>53</v>
      </c>
      <c r="F3946" s="25" t="s">
        <v>63</v>
      </c>
      <c r="G3946" s="25" t="s">
        <v>56</v>
      </c>
      <c r="H3946" s="17"/>
      <c r="I3946" s="17"/>
      <c r="J3946" s="25" t="s">
        <v>381</v>
      </c>
      <c r="K3946" s="25" t="s">
        <v>65</v>
      </c>
      <c r="L3946" s="25" t="s">
        <v>840</v>
      </c>
      <c r="M3946" s="25" t="s">
        <v>243</v>
      </c>
      <c r="N3946" s="26">
        <v>0</v>
      </c>
      <c r="O3946" s="26">
        <v>0</v>
      </c>
      <c r="P3946" s="27">
        <v>0</v>
      </c>
      <c r="Q3946" s="18"/>
      <c r="R3946" s="29">
        <v>0</v>
      </c>
      <c r="S3946" s="29">
        <v>0</v>
      </c>
      <c r="T3946" s="30">
        <v>0</v>
      </c>
      <c r="U3946" s="19"/>
      <c r="V3946" s="26">
        <v>0</v>
      </c>
      <c r="W3946" s="26">
        <v>0</v>
      </c>
      <c r="X3946" s="27">
        <v>0</v>
      </c>
      <c r="Y3946" s="18"/>
      <c r="Z3946" s="29">
        <v>0</v>
      </c>
      <c r="AA3946" s="29">
        <v>0</v>
      </c>
      <c r="AB3946" s="30">
        <v>0</v>
      </c>
      <c r="AC3946" s="19"/>
      <c r="AD3946" s="26">
        <v>0</v>
      </c>
      <c r="AE3946" s="26">
        <v>0</v>
      </c>
      <c r="AF3946" s="27">
        <v>0</v>
      </c>
      <c r="AG3946" s="18"/>
      <c r="AH3946" s="34">
        <v>0</v>
      </c>
      <c r="AI3946" s="34">
        <v>0</v>
      </c>
      <c r="AJ3946" s="34">
        <v>0</v>
      </c>
      <c r="AK3946" s="19"/>
      <c r="AL3946" s="35">
        <v>44099.041666666664</v>
      </c>
      <c r="AM3946" s="16"/>
    </row>
    <row r="3947" spans="1:39" ht="33" hidden="1" x14ac:dyDescent="0.25">
      <c r="A3947" s="25" t="s">
        <v>813</v>
      </c>
      <c r="B3947" s="25" t="s">
        <v>1136</v>
      </c>
      <c r="C3947" s="39">
        <v>632871</v>
      </c>
      <c r="D3947" s="25" t="s">
        <v>5780</v>
      </c>
      <c r="E3947" s="25" t="s">
        <v>53</v>
      </c>
      <c r="F3947" s="25" t="s">
        <v>63</v>
      </c>
      <c r="G3947" s="25" t="s">
        <v>56</v>
      </c>
      <c r="H3947" s="17"/>
      <c r="I3947" s="17"/>
      <c r="J3947" s="25" t="s">
        <v>381</v>
      </c>
      <c r="K3947" s="25" t="s">
        <v>65</v>
      </c>
      <c r="L3947" s="25" t="s">
        <v>840</v>
      </c>
      <c r="M3947" s="25" t="s">
        <v>243</v>
      </c>
      <c r="N3947" s="26">
        <v>0</v>
      </c>
      <c r="O3947" s="26">
        <v>0</v>
      </c>
      <c r="P3947" s="27">
        <v>0</v>
      </c>
      <c r="Q3947" s="18"/>
      <c r="R3947" s="29">
        <v>0</v>
      </c>
      <c r="S3947" s="29">
        <v>0</v>
      </c>
      <c r="T3947" s="30">
        <v>0</v>
      </c>
      <c r="U3947" s="19"/>
      <c r="V3947" s="26">
        <v>0</v>
      </c>
      <c r="W3947" s="26">
        <v>0</v>
      </c>
      <c r="X3947" s="27">
        <v>0</v>
      </c>
      <c r="Y3947" s="18"/>
      <c r="Z3947" s="29">
        <v>0</v>
      </c>
      <c r="AA3947" s="29">
        <v>0</v>
      </c>
      <c r="AB3947" s="30">
        <v>0</v>
      </c>
      <c r="AC3947" s="19"/>
      <c r="AD3947" s="26">
        <v>0</v>
      </c>
      <c r="AE3947" s="26">
        <v>0</v>
      </c>
      <c r="AF3947" s="27">
        <v>0</v>
      </c>
      <c r="AG3947" s="18"/>
      <c r="AH3947" s="34">
        <v>0</v>
      </c>
      <c r="AI3947" s="34">
        <v>0</v>
      </c>
      <c r="AJ3947" s="34">
        <v>0</v>
      </c>
      <c r="AK3947" s="19"/>
      <c r="AL3947" s="35">
        <v>44099.041666666664</v>
      </c>
      <c r="AM3947" s="16"/>
    </row>
    <row r="3948" spans="1:39" ht="41.25" hidden="1" x14ac:dyDescent="0.25">
      <c r="A3948" s="25" t="s">
        <v>813</v>
      </c>
      <c r="B3948" s="25" t="s">
        <v>1043</v>
      </c>
      <c r="C3948" s="39">
        <v>632880</v>
      </c>
      <c r="D3948" s="25" t="s">
        <v>3881</v>
      </c>
      <c r="E3948" s="25" t="s">
        <v>53</v>
      </c>
      <c r="F3948" s="25" t="s">
        <v>54</v>
      </c>
      <c r="G3948" s="25" t="s">
        <v>75</v>
      </c>
      <c r="H3948" s="25" t="s">
        <v>211</v>
      </c>
      <c r="I3948" s="25" t="s">
        <v>69</v>
      </c>
      <c r="J3948" s="25" t="s">
        <v>357</v>
      </c>
      <c r="K3948" s="25" t="s">
        <v>65</v>
      </c>
      <c r="L3948" s="25" t="s">
        <v>1045</v>
      </c>
      <c r="M3948" s="25" t="s">
        <v>371</v>
      </c>
      <c r="N3948" s="26">
        <v>80792.42</v>
      </c>
      <c r="O3948" s="26">
        <v>67654.78</v>
      </c>
      <c r="P3948" s="27">
        <v>-13137.64</v>
      </c>
      <c r="Q3948" s="28">
        <v>-0.16260980918754506</v>
      </c>
      <c r="R3948" s="29">
        <v>47198.19</v>
      </c>
      <c r="S3948" s="29">
        <v>27834.49</v>
      </c>
      <c r="T3948" s="30">
        <v>-19363.7</v>
      </c>
      <c r="U3948" s="31">
        <v>-0.41026361392248306</v>
      </c>
      <c r="V3948" s="26">
        <v>17845.849999999999</v>
      </c>
      <c r="W3948" s="26">
        <v>18413.599999999999</v>
      </c>
      <c r="X3948" s="27">
        <v>567.75</v>
      </c>
      <c r="Y3948" s="28">
        <v>3.1814119249013076E-2</v>
      </c>
      <c r="Z3948" s="29">
        <v>9917.81</v>
      </c>
      <c r="AA3948" s="29">
        <v>11539.72</v>
      </c>
      <c r="AB3948" s="30">
        <v>1621.9099999999999</v>
      </c>
      <c r="AC3948" s="32">
        <v>0.16353509494535587</v>
      </c>
      <c r="AD3948" s="26">
        <v>5830.57</v>
      </c>
      <c r="AE3948" s="26">
        <v>9866.9699999999993</v>
      </c>
      <c r="AF3948" s="27">
        <v>4036.3999999999996</v>
      </c>
      <c r="AG3948" s="33">
        <v>0.69228222969623898</v>
      </c>
      <c r="AH3948" s="34">
        <v>353.63</v>
      </c>
      <c r="AI3948" s="34">
        <v>276.5</v>
      </c>
      <c r="AJ3948" s="34">
        <v>-77.13</v>
      </c>
      <c r="AK3948" s="32">
        <v>-0.2181093233040183</v>
      </c>
      <c r="AL3948" s="35">
        <v>44064.041666666664</v>
      </c>
      <c r="AM3948" s="16"/>
    </row>
    <row r="3949" spans="1:39" ht="24.75" hidden="1" x14ac:dyDescent="0.25">
      <c r="A3949" s="25" t="s">
        <v>813</v>
      </c>
      <c r="B3949" s="25" t="s">
        <v>1136</v>
      </c>
      <c r="C3949" s="39">
        <v>632904</v>
      </c>
      <c r="D3949" s="25" t="s">
        <v>3880</v>
      </c>
      <c r="E3949" s="25" t="s">
        <v>53</v>
      </c>
      <c r="F3949" s="25" t="s">
        <v>54</v>
      </c>
      <c r="G3949" s="25" t="s">
        <v>191</v>
      </c>
      <c r="H3949" s="17"/>
      <c r="I3949" s="17"/>
      <c r="J3949" s="25" t="s">
        <v>381</v>
      </c>
      <c r="K3949" s="25" t="s">
        <v>65</v>
      </c>
      <c r="L3949" s="25" t="s">
        <v>824</v>
      </c>
      <c r="M3949" s="25" t="s">
        <v>825</v>
      </c>
      <c r="N3949" s="26">
        <v>168086.96</v>
      </c>
      <c r="O3949" s="26">
        <v>19908.86</v>
      </c>
      <c r="P3949" s="27">
        <v>-148178.09999999998</v>
      </c>
      <c r="Q3949" s="28">
        <v>-0.881556189724652</v>
      </c>
      <c r="R3949" s="29">
        <v>152078.96</v>
      </c>
      <c r="S3949" s="29">
        <v>18044.939999999999</v>
      </c>
      <c r="T3949" s="30">
        <v>-134034.01999999999</v>
      </c>
      <c r="U3949" s="31">
        <v>-0.88134492766126227</v>
      </c>
      <c r="V3949" s="26">
        <v>0</v>
      </c>
      <c r="W3949" s="26">
        <v>0</v>
      </c>
      <c r="X3949" s="27">
        <v>0</v>
      </c>
      <c r="Y3949" s="18"/>
      <c r="Z3949" s="29">
        <v>16008</v>
      </c>
      <c r="AA3949" s="29">
        <v>1863.92</v>
      </c>
      <c r="AB3949" s="30">
        <v>-14144.08</v>
      </c>
      <c r="AC3949" s="32">
        <v>-0.88356321839080454</v>
      </c>
      <c r="AD3949" s="26">
        <v>0</v>
      </c>
      <c r="AE3949" s="26">
        <v>0</v>
      </c>
      <c r="AF3949" s="27">
        <v>0</v>
      </c>
      <c r="AG3949" s="18"/>
      <c r="AH3949" s="34">
        <v>1368</v>
      </c>
      <c r="AI3949" s="34">
        <v>167</v>
      </c>
      <c r="AJ3949" s="34">
        <v>-1201</v>
      </c>
      <c r="AK3949" s="32">
        <v>-0.87792397660818711</v>
      </c>
      <c r="AL3949" s="35">
        <v>44588.041666666664</v>
      </c>
      <c r="AM3949" s="16"/>
    </row>
    <row r="3950" spans="1:39" ht="41.25" hidden="1" x14ac:dyDescent="0.25">
      <c r="A3950" s="25" t="s">
        <v>813</v>
      </c>
      <c r="B3950" s="25" t="s">
        <v>1136</v>
      </c>
      <c r="C3950" s="39">
        <v>633022</v>
      </c>
      <c r="D3950" s="25" t="s">
        <v>3874</v>
      </c>
      <c r="E3950" s="25" t="s">
        <v>53</v>
      </c>
      <c r="F3950" s="25" t="s">
        <v>63</v>
      </c>
      <c r="G3950" s="25" t="s">
        <v>56</v>
      </c>
      <c r="H3950" s="17"/>
      <c r="I3950" s="17"/>
      <c r="J3950" s="25" t="s">
        <v>887</v>
      </c>
      <c r="K3950" s="25" t="s">
        <v>65</v>
      </c>
      <c r="L3950" s="25" t="s">
        <v>981</v>
      </c>
      <c r="M3950" s="25" t="s">
        <v>243</v>
      </c>
      <c r="N3950" s="26">
        <v>0</v>
      </c>
      <c r="O3950" s="26">
        <v>56090.33</v>
      </c>
      <c r="P3950" s="27">
        <v>56090.33</v>
      </c>
      <c r="Q3950" s="18"/>
      <c r="R3950" s="29">
        <v>0</v>
      </c>
      <c r="S3950" s="29">
        <v>33077.449999999997</v>
      </c>
      <c r="T3950" s="30">
        <v>33077.449999999997</v>
      </c>
      <c r="U3950" s="19"/>
      <c r="V3950" s="26">
        <v>0</v>
      </c>
      <c r="W3950" s="26">
        <v>0</v>
      </c>
      <c r="X3950" s="27">
        <v>0</v>
      </c>
      <c r="Y3950" s="18"/>
      <c r="Z3950" s="29">
        <v>0</v>
      </c>
      <c r="AA3950" s="29">
        <v>5533.6</v>
      </c>
      <c r="AB3950" s="30">
        <v>5533.6</v>
      </c>
      <c r="AC3950" s="19"/>
      <c r="AD3950" s="26">
        <v>0</v>
      </c>
      <c r="AE3950" s="26">
        <v>17430.060000000001</v>
      </c>
      <c r="AF3950" s="27">
        <v>17430.060000000001</v>
      </c>
      <c r="AG3950" s="18"/>
      <c r="AH3950" s="34">
        <v>0</v>
      </c>
      <c r="AI3950" s="34">
        <v>11</v>
      </c>
      <c r="AJ3950" s="34">
        <v>11</v>
      </c>
      <c r="AK3950" s="19"/>
      <c r="AL3950" s="35">
        <v>43819.041655092595</v>
      </c>
      <c r="AM3950" s="16"/>
    </row>
    <row r="3951" spans="1:39" ht="41.25" hidden="1" x14ac:dyDescent="0.25">
      <c r="A3951" s="25" t="s">
        <v>813</v>
      </c>
      <c r="B3951" s="25" t="s">
        <v>1136</v>
      </c>
      <c r="C3951" s="39">
        <v>633083</v>
      </c>
      <c r="D3951" s="25" t="s">
        <v>5771</v>
      </c>
      <c r="E3951" s="25" t="s">
        <v>53</v>
      </c>
      <c r="F3951" s="25" t="s">
        <v>63</v>
      </c>
      <c r="G3951" s="25" t="s">
        <v>56</v>
      </c>
      <c r="H3951" s="17"/>
      <c r="I3951" s="17"/>
      <c r="J3951" s="25" t="s">
        <v>381</v>
      </c>
      <c r="K3951" s="25" t="s">
        <v>65</v>
      </c>
      <c r="L3951" s="25" t="s">
        <v>840</v>
      </c>
      <c r="M3951" s="25" t="s">
        <v>243</v>
      </c>
      <c r="N3951" s="26">
        <v>0</v>
      </c>
      <c r="O3951" s="26">
        <v>0</v>
      </c>
      <c r="P3951" s="27">
        <v>0</v>
      </c>
      <c r="Q3951" s="18"/>
      <c r="R3951" s="29">
        <v>0</v>
      </c>
      <c r="S3951" s="29">
        <v>0</v>
      </c>
      <c r="T3951" s="30">
        <v>0</v>
      </c>
      <c r="U3951" s="19"/>
      <c r="V3951" s="26">
        <v>0</v>
      </c>
      <c r="W3951" s="26">
        <v>0</v>
      </c>
      <c r="X3951" s="27">
        <v>0</v>
      </c>
      <c r="Y3951" s="18"/>
      <c r="Z3951" s="29">
        <v>0</v>
      </c>
      <c r="AA3951" s="29">
        <v>0</v>
      </c>
      <c r="AB3951" s="30">
        <v>0</v>
      </c>
      <c r="AC3951" s="19"/>
      <c r="AD3951" s="26">
        <v>0</v>
      </c>
      <c r="AE3951" s="26">
        <v>0</v>
      </c>
      <c r="AF3951" s="27">
        <v>0</v>
      </c>
      <c r="AG3951" s="18"/>
      <c r="AH3951" s="34">
        <v>0</v>
      </c>
      <c r="AI3951" s="34">
        <v>0</v>
      </c>
      <c r="AJ3951" s="34">
        <v>0</v>
      </c>
      <c r="AK3951" s="19"/>
      <c r="AL3951" s="35">
        <v>44152.041666666664</v>
      </c>
      <c r="AM3951" s="16"/>
    </row>
    <row r="3952" spans="1:39" ht="41.25" hidden="1" x14ac:dyDescent="0.25">
      <c r="A3952" s="25" t="s">
        <v>813</v>
      </c>
      <c r="B3952" s="25" t="s">
        <v>1136</v>
      </c>
      <c r="C3952" s="39">
        <v>633165</v>
      </c>
      <c r="D3952" s="25" t="s">
        <v>5783</v>
      </c>
      <c r="E3952" s="25" t="s">
        <v>53</v>
      </c>
      <c r="F3952" s="25" t="s">
        <v>63</v>
      </c>
      <c r="G3952" s="25" t="s">
        <v>56</v>
      </c>
      <c r="H3952" s="17"/>
      <c r="I3952" s="17"/>
      <c r="J3952" s="25" t="s">
        <v>381</v>
      </c>
      <c r="K3952" s="25" t="s">
        <v>65</v>
      </c>
      <c r="L3952" s="25" t="s">
        <v>840</v>
      </c>
      <c r="M3952" s="25" t="s">
        <v>243</v>
      </c>
      <c r="N3952" s="26">
        <v>0</v>
      </c>
      <c r="O3952" s="26">
        <v>0</v>
      </c>
      <c r="P3952" s="27">
        <v>0</v>
      </c>
      <c r="Q3952" s="18"/>
      <c r="R3952" s="29">
        <v>0</v>
      </c>
      <c r="S3952" s="29">
        <v>0</v>
      </c>
      <c r="T3952" s="30">
        <v>0</v>
      </c>
      <c r="U3952" s="19"/>
      <c r="V3952" s="26">
        <v>0</v>
      </c>
      <c r="W3952" s="26">
        <v>0</v>
      </c>
      <c r="X3952" s="27">
        <v>0</v>
      </c>
      <c r="Y3952" s="18"/>
      <c r="Z3952" s="29">
        <v>0</v>
      </c>
      <c r="AA3952" s="29">
        <v>0</v>
      </c>
      <c r="AB3952" s="30">
        <v>0</v>
      </c>
      <c r="AC3952" s="19"/>
      <c r="AD3952" s="26">
        <v>0</v>
      </c>
      <c r="AE3952" s="26">
        <v>0</v>
      </c>
      <c r="AF3952" s="27">
        <v>0</v>
      </c>
      <c r="AG3952" s="18"/>
      <c r="AH3952" s="34">
        <v>0</v>
      </c>
      <c r="AI3952" s="34">
        <v>0</v>
      </c>
      <c r="AJ3952" s="34">
        <v>0</v>
      </c>
      <c r="AK3952" s="19"/>
      <c r="AL3952" s="35">
        <v>44139.041666666664</v>
      </c>
      <c r="AM3952" s="16"/>
    </row>
    <row r="3953" spans="1:39" ht="33" hidden="1" x14ac:dyDescent="0.25">
      <c r="A3953" s="25" t="s">
        <v>813</v>
      </c>
      <c r="B3953" s="25" t="s">
        <v>1136</v>
      </c>
      <c r="C3953" s="39">
        <v>633181</v>
      </c>
      <c r="D3953" s="25" t="s">
        <v>3887</v>
      </c>
      <c r="E3953" s="25" t="s">
        <v>53</v>
      </c>
      <c r="F3953" s="25" t="s">
        <v>54</v>
      </c>
      <c r="G3953" s="25" t="s">
        <v>191</v>
      </c>
      <c r="H3953" s="17"/>
      <c r="I3953" s="17"/>
      <c r="J3953" s="25" t="s">
        <v>381</v>
      </c>
      <c r="K3953" s="25" t="s">
        <v>65</v>
      </c>
      <c r="L3953" s="25" t="s">
        <v>824</v>
      </c>
      <c r="M3953" s="25" t="s">
        <v>825</v>
      </c>
      <c r="N3953" s="26">
        <v>273692.74</v>
      </c>
      <c r="O3953" s="26">
        <v>52888.15</v>
      </c>
      <c r="P3953" s="27">
        <v>-220804.59</v>
      </c>
      <c r="Q3953" s="28">
        <v>-0.80676085891061633</v>
      </c>
      <c r="R3953" s="29">
        <v>248180.74</v>
      </c>
      <c r="S3953" s="29">
        <v>47798.31</v>
      </c>
      <c r="T3953" s="30">
        <v>-200382.43</v>
      </c>
      <c r="U3953" s="31">
        <v>-0.80740524022935867</v>
      </c>
      <c r="V3953" s="26">
        <v>0</v>
      </c>
      <c r="W3953" s="26">
        <v>0</v>
      </c>
      <c r="X3953" s="27">
        <v>0</v>
      </c>
      <c r="Y3953" s="18"/>
      <c r="Z3953" s="29">
        <v>25512</v>
      </c>
      <c r="AA3953" s="29">
        <v>5089.84</v>
      </c>
      <c r="AB3953" s="30">
        <v>-20422.16</v>
      </c>
      <c r="AC3953" s="32">
        <v>-0.80049231734085924</v>
      </c>
      <c r="AD3953" s="26">
        <v>0</v>
      </c>
      <c r="AE3953" s="26">
        <v>0</v>
      </c>
      <c r="AF3953" s="27">
        <v>0</v>
      </c>
      <c r="AG3953" s="18"/>
      <c r="AH3953" s="34">
        <v>2232</v>
      </c>
      <c r="AI3953" s="34">
        <v>495.5</v>
      </c>
      <c r="AJ3953" s="34">
        <v>-1736.5</v>
      </c>
      <c r="AK3953" s="32">
        <v>-0.77800179211469533</v>
      </c>
      <c r="AL3953" s="35">
        <v>44588.623668981483</v>
      </c>
      <c r="AM3953" s="16"/>
    </row>
    <row r="3954" spans="1:39" ht="49.5" hidden="1" x14ac:dyDescent="0.25">
      <c r="A3954" s="25" t="s">
        <v>813</v>
      </c>
      <c r="B3954" s="25" t="s">
        <v>1043</v>
      </c>
      <c r="C3954" s="39">
        <v>633249</v>
      </c>
      <c r="D3954" s="25" t="s">
        <v>3903</v>
      </c>
      <c r="E3954" s="25" t="s">
        <v>53</v>
      </c>
      <c r="F3954" s="25" t="s">
        <v>54</v>
      </c>
      <c r="G3954" s="25" t="s">
        <v>90</v>
      </c>
      <c r="H3954" s="25" t="s">
        <v>74</v>
      </c>
      <c r="I3954" s="25" t="s">
        <v>69</v>
      </c>
      <c r="J3954" s="25" t="s">
        <v>830</v>
      </c>
      <c r="K3954" s="25" t="s">
        <v>65</v>
      </c>
      <c r="L3954" s="25" t="s">
        <v>1045</v>
      </c>
      <c r="M3954" s="25" t="s">
        <v>371</v>
      </c>
      <c r="N3954" s="26">
        <v>60862.76</v>
      </c>
      <c r="O3954" s="26">
        <v>57358.89</v>
      </c>
      <c r="P3954" s="27">
        <v>-3503.8700000000026</v>
      </c>
      <c r="Q3954" s="28">
        <v>-5.7570014899094329E-2</v>
      </c>
      <c r="R3954" s="29">
        <v>10689.28</v>
      </c>
      <c r="S3954" s="29">
        <v>17000.810000000001</v>
      </c>
      <c r="T3954" s="30">
        <v>6311.5300000000007</v>
      </c>
      <c r="U3954" s="31">
        <v>0.59045417464974259</v>
      </c>
      <c r="V3954" s="26">
        <v>43790.45</v>
      </c>
      <c r="W3954" s="26">
        <v>35898.18</v>
      </c>
      <c r="X3954" s="27">
        <v>-7892.2699999999968</v>
      </c>
      <c r="Y3954" s="28">
        <v>-0.18022810909684639</v>
      </c>
      <c r="Z3954" s="29">
        <v>1071.5899999999999</v>
      </c>
      <c r="AA3954" s="29">
        <v>1610</v>
      </c>
      <c r="AB3954" s="30">
        <v>538.41000000000008</v>
      </c>
      <c r="AC3954" s="32">
        <v>0.50244029899495157</v>
      </c>
      <c r="AD3954" s="26">
        <v>5311.44</v>
      </c>
      <c r="AE3954" s="26">
        <v>2849.9</v>
      </c>
      <c r="AF3954" s="27">
        <v>-2461.5399999999995</v>
      </c>
      <c r="AG3954" s="33">
        <v>-0.46344117602759322</v>
      </c>
      <c r="AH3954" s="34">
        <v>75.11</v>
      </c>
      <c r="AI3954" s="34">
        <v>176</v>
      </c>
      <c r="AJ3954" s="34">
        <v>100.89</v>
      </c>
      <c r="AK3954" s="32">
        <v>1.343229929436826</v>
      </c>
      <c r="AL3954" s="35">
        <v>43846.041655092595</v>
      </c>
      <c r="AM3954" s="16"/>
    </row>
    <row r="3955" spans="1:39" ht="66" hidden="1" x14ac:dyDescent="0.25">
      <c r="A3955" s="25" t="s">
        <v>813</v>
      </c>
      <c r="B3955" s="25" t="s">
        <v>1136</v>
      </c>
      <c r="C3955" s="39">
        <v>633250</v>
      </c>
      <c r="D3955" s="25" t="s">
        <v>5796</v>
      </c>
      <c r="E3955" s="25" t="s">
        <v>53</v>
      </c>
      <c r="F3955" s="25" t="s">
        <v>63</v>
      </c>
      <c r="G3955" s="25" t="s">
        <v>56</v>
      </c>
      <c r="H3955" s="17"/>
      <c r="I3955" s="17"/>
      <c r="J3955" s="25" t="s">
        <v>381</v>
      </c>
      <c r="K3955" s="25" t="s">
        <v>65</v>
      </c>
      <c r="L3955" s="25" t="s">
        <v>840</v>
      </c>
      <c r="M3955" s="25" t="s">
        <v>5842</v>
      </c>
      <c r="N3955" s="26">
        <v>0</v>
      </c>
      <c r="O3955" s="26">
        <v>0</v>
      </c>
      <c r="P3955" s="27">
        <v>0</v>
      </c>
      <c r="Q3955" s="18"/>
      <c r="R3955" s="29">
        <v>0</v>
      </c>
      <c r="S3955" s="29">
        <v>0</v>
      </c>
      <c r="T3955" s="30">
        <v>0</v>
      </c>
      <c r="U3955" s="19"/>
      <c r="V3955" s="26">
        <v>0</v>
      </c>
      <c r="W3955" s="26">
        <v>0</v>
      </c>
      <c r="X3955" s="27">
        <v>0</v>
      </c>
      <c r="Y3955" s="18"/>
      <c r="Z3955" s="29">
        <v>0</v>
      </c>
      <c r="AA3955" s="29">
        <v>0</v>
      </c>
      <c r="AB3955" s="30">
        <v>0</v>
      </c>
      <c r="AC3955" s="19"/>
      <c r="AD3955" s="26">
        <v>0</v>
      </c>
      <c r="AE3955" s="26">
        <v>0</v>
      </c>
      <c r="AF3955" s="27">
        <v>0</v>
      </c>
      <c r="AG3955" s="18"/>
      <c r="AH3955" s="34">
        <v>0</v>
      </c>
      <c r="AI3955" s="34">
        <v>0</v>
      </c>
      <c r="AJ3955" s="34">
        <v>0</v>
      </c>
      <c r="AK3955" s="19"/>
      <c r="AL3955" s="35">
        <v>44259.041666666664</v>
      </c>
      <c r="AM3955" s="16"/>
    </row>
    <row r="3956" spans="1:39" ht="49.5" hidden="1" x14ac:dyDescent="0.25">
      <c r="A3956" s="25" t="s">
        <v>813</v>
      </c>
      <c r="B3956" s="25" t="s">
        <v>1136</v>
      </c>
      <c r="C3956" s="39">
        <v>633251</v>
      </c>
      <c r="D3956" s="25" t="s">
        <v>4939</v>
      </c>
      <c r="E3956" s="25" t="s">
        <v>53</v>
      </c>
      <c r="F3956" s="25" t="s">
        <v>63</v>
      </c>
      <c r="G3956" s="25" t="s">
        <v>56</v>
      </c>
      <c r="H3956" s="17"/>
      <c r="I3956" s="17"/>
      <c r="J3956" s="25" t="s">
        <v>381</v>
      </c>
      <c r="K3956" s="25" t="s">
        <v>65</v>
      </c>
      <c r="L3956" s="25" t="s">
        <v>840</v>
      </c>
      <c r="M3956" s="25" t="s">
        <v>243</v>
      </c>
      <c r="N3956" s="26">
        <v>0</v>
      </c>
      <c r="O3956" s="26">
        <v>0</v>
      </c>
      <c r="P3956" s="27">
        <v>0</v>
      </c>
      <c r="Q3956" s="18"/>
      <c r="R3956" s="29">
        <v>0</v>
      </c>
      <c r="S3956" s="29">
        <v>0</v>
      </c>
      <c r="T3956" s="30">
        <v>0</v>
      </c>
      <c r="U3956" s="19"/>
      <c r="V3956" s="26">
        <v>0</v>
      </c>
      <c r="W3956" s="26">
        <v>0</v>
      </c>
      <c r="X3956" s="27">
        <v>0</v>
      </c>
      <c r="Y3956" s="18"/>
      <c r="Z3956" s="29">
        <v>0</v>
      </c>
      <c r="AA3956" s="29">
        <v>0</v>
      </c>
      <c r="AB3956" s="30">
        <v>0</v>
      </c>
      <c r="AC3956" s="19"/>
      <c r="AD3956" s="26">
        <v>0</v>
      </c>
      <c r="AE3956" s="26">
        <v>0</v>
      </c>
      <c r="AF3956" s="27">
        <v>0</v>
      </c>
      <c r="AG3956" s="18"/>
      <c r="AH3956" s="34">
        <v>0</v>
      </c>
      <c r="AI3956" s="34">
        <v>0</v>
      </c>
      <c r="AJ3956" s="34">
        <v>0</v>
      </c>
      <c r="AK3956" s="19"/>
      <c r="AL3956" s="35">
        <v>44259.041666666664</v>
      </c>
      <c r="AM3956" s="16"/>
    </row>
    <row r="3957" spans="1:39" ht="24.75" hidden="1" x14ac:dyDescent="0.25">
      <c r="A3957" s="25" t="s">
        <v>813</v>
      </c>
      <c r="B3957" s="25" t="s">
        <v>1040</v>
      </c>
      <c r="C3957" s="39">
        <v>633272</v>
      </c>
      <c r="D3957" s="25" t="s">
        <v>3786</v>
      </c>
      <c r="E3957" s="25" t="s">
        <v>53</v>
      </c>
      <c r="F3957" s="25" t="s">
        <v>54</v>
      </c>
      <c r="G3957" s="25" t="s">
        <v>75</v>
      </c>
      <c r="H3957" s="17"/>
      <c r="I3957" s="17"/>
      <c r="J3957" s="17"/>
      <c r="K3957" s="25" t="s">
        <v>65</v>
      </c>
      <c r="L3957" s="25" t="s">
        <v>851</v>
      </c>
      <c r="M3957" s="25" t="s">
        <v>371</v>
      </c>
      <c r="N3957" s="26">
        <v>27640.39</v>
      </c>
      <c r="O3957" s="26">
        <v>24066.92</v>
      </c>
      <c r="P3957" s="27">
        <v>-3573.4700000000012</v>
      </c>
      <c r="Q3957" s="28">
        <v>-0.12928435524969081</v>
      </c>
      <c r="R3957" s="29">
        <v>9042.0300000000007</v>
      </c>
      <c r="S3957" s="29">
        <v>4527.38</v>
      </c>
      <c r="T3957" s="30">
        <v>-4514.6500000000005</v>
      </c>
      <c r="U3957" s="31">
        <v>-0.49929606515351088</v>
      </c>
      <c r="V3957" s="26">
        <v>17566.64</v>
      </c>
      <c r="W3957" s="26">
        <v>19115.54</v>
      </c>
      <c r="X3957" s="27">
        <v>1548.9000000000015</v>
      </c>
      <c r="Y3957" s="28">
        <v>8.81728093704887E-2</v>
      </c>
      <c r="Z3957" s="29">
        <v>1029.56</v>
      </c>
      <c r="AA3957" s="29">
        <v>424</v>
      </c>
      <c r="AB3957" s="30">
        <v>-605.55999999999995</v>
      </c>
      <c r="AC3957" s="32">
        <v>-0.58817358871751035</v>
      </c>
      <c r="AD3957" s="26">
        <v>2.16</v>
      </c>
      <c r="AE3957" s="26">
        <v>0</v>
      </c>
      <c r="AF3957" s="27">
        <v>-2.16</v>
      </c>
      <c r="AG3957" s="33">
        <v>-1</v>
      </c>
      <c r="AH3957" s="34">
        <v>71.8</v>
      </c>
      <c r="AI3957" s="34">
        <v>51</v>
      </c>
      <c r="AJ3957" s="34">
        <v>-20.799999999999997</v>
      </c>
      <c r="AK3957" s="32">
        <v>-0.28969359331476319</v>
      </c>
      <c r="AL3957" s="35">
        <v>43723.041655092595</v>
      </c>
      <c r="AM3957" s="16"/>
    </row>
    <row r="3958" spans="1:39" ht="33" hidden="1" x14ac:dyDescent="0.25">
      <c r="A3958" s="25" t="s">
        <v>813</v>
      </c>
      <c r="B3958" s="25" t="s">
        <v>1040</v>
      </c>
      <c r="C3958" s="39">
        <v>633380</v>
      </c>
      <c r="D3958" s="25" t="s">
        <v>3886</v>
      </c>
      <c r="E3958" s="25" t="s">
        <v>53</v>
      </c>
      <c r="F3958" s="25" t="s">
        <v>54</v>
      </c>
      <c r="G3958" s="25" t="s">
        <v>75</v>
      </c>
      <c r="H3958" s="25" t="s">
        <v>74</v>
      </c>
      <c r="I3958" s="25" t="s">
        <v>69</v>
      </c>
      <c r="J3958" s="25" t="s">
        <v>357</v>
      </c>
      <c r="K3958" s="25" t="s">
        <v>65</v>
      </c>
      <c r="L3958" s="25" t="s">
        <v>665</v>
      </c>
      <c r="M3958" s="25" t="s">
        <v>816</v>
      </c>
      <c r="N3958" s="26">
        <v>23260.85</v>
      </c>
      <c r="O3958" s="26">
        <v>15259.57</v>
      </c>
      <c r="P3958" s="27">
        <v>-8001.2799999999988</v>
      </c>
      <c r="Q3958" s="28">
        <v>-0.3439805510116784</v>
      </c>
      <c r="R3958" s="29">
        <v>10875.08</v>
      </c>
      <c r="S3958" s="29">
        <v>8719.5300000000007</v>
      </c>
      <c r="T3958" s="30">
        <v>-2155.5499999999993</v>
      </c>
      <c r="U3958" s="31">
        <v>-0.19821003615605579</v>
      </c>
      <c r="V3958" s="26">
        <v>4782.57</v>
      </c>
      <c r="W3958" s="26">
        <v>652.14</v>
      </c>
      <c r="X3958" s="27">
        <v>-4130.4299999999994</v>
      </c>
      <c r="Y3958" s="28">
        <v>-0.86364235128811484</v>
      </c>
      <c r="Z3958" s="29">
        <v>1663.2</v>
      </c>
      <c r="AA3958" s="29">
        <v>2996</v>
      </c>
      <c r="AB3958" s="30">
        <v>1332.8</v>
      </c>
      <c r="AC3958" s="32">
        <v>0.80134680134680125</v>
      </c>
      <c r="AD3958" s="26">
        <v>5940</v>
      </c>
      <c r="AE3958" s="26">
        <v>2891.9</v>
      </c>
      <c r="AF3958" s="27">
        <v>-3048.1</v>
      </c>
      <c r="AG3958" s="33">
        <v>-0.51314814814814813</v>
      </c>
      <c r="AH3958" s="34">
        <v>88.55</v>
      </c>
      <c r="AI3958" s="34">
        <v>94</v>
      </c>
      <c r="AJ3958" s="34">
        <v>5.4500000000000028</v>
      </c>
      <c r="AK3958" s="32">
        <v>6.1547148503670275E-2</v>
      </c>
      <c r="AL3958" s="35">
        <v>43756.041655092595</v>
      </c>
      <c r="AM3958" s="16"/>
    </row>
    <row r="3959" spans="1:39" ht="66" hidden="1" x14ac:dyDescent="0.25">
      <c r="A3959" s="25" t="s">
        <v>813</v>
      </c>
      <c r="B3959" s="25" t="s">
        <v>51</v>
      </c>
      <c r="C3959" s="39">
        <v>633435</v>
      </c>
      <c r="D3959" s="25" t="s">
        <v>849</v>
      </c>
      <c r="E3959" s="25" t="s">
        <v>53</v>
      </c>
      <c r="F3959" s="25" t="s">
        <v>54</v>
      </c>
      <c r="G3959" s="25" t="s">
        <v>112</v>
      </c>
      <c r="H3959" s="25" t="s">
        <v>194</v>
      </c>
      <c r="I3959" s="25" t="s">
        <v>90</v>
      </c>
      <c r="J3959" s="25" t="s">
        <v>64</v>
      </c>
      <c r="K3959" s="25" t="s">
        <v>65</v>
      </c>
      <c r="L3959" s="25" t="s">
        <v>378</v>
      </c>
      <c r="M3959" s="25" t="s">
        <v>371</v>
      </c>
      <c r="N3959" s="26">
        <v>35688.35</v>
      </c>
      <c r="O3959" s="26">
        <v>45222.61</v>
      </c>
      <c r="P3959" s="27">
        <v>9534.260000000002</v>
      </c>
      <c r="Q3959" s="28">
        <v>0.26715328671681382</v>
      </c>
      <c r="R3959" s="29">
        <v>18106.38</v>
      </c>
      <c r="S3959" s="29">
        <v>18182.580000000002</v>
      </c>
      <c r="T3959" s="30">
        <v>76.200000000000728</v>
      </c>
      <c r="U3959" s="31">
        <v>4.2084613268914455E-3</v>
      </c>
      <c r="V3959" s="26">
        <v>6138.32</v>
      </c>
      <c r="W3959" s="26">
        <v>3272.87</v>
      </c>
      <c r="X3959" s="27">
        <v>-2865.45</v>
      </c>
      <c r="Y3959" s="28">
        <v>-0.46681339519607973</v>
      </c>
      <c r="Z3959" s="29">
        <v>2343.52</v>
      </c>
      <c r="AA3959" s="29">
        <v>7810</v>
      </c>
      <c r="AB3959" s="30">
        <v>5466.48</v>
      </c>
      <c r="AC3959" s="32">
        <v>2.3325937051956029</v>
      </c>
      <c r="AD3959" s="26">
        <v>9100.1299999999992</v>
      </c>
      <c r="AE3959" s="26">
        <v>15957.16</v>
      </c>
      <c r="AF3959" s="27">
        <v>6857.0300000000007</v>
      </c>
      <c r="AG3959" s="33">
        <v>0.75350901580526886</v>
      </c>
      <c r="AH3959" s="34">
        <v>140.28</v>
      </c>
      <c r="AI3959" s="34">
        <v>174.5</v>
      </c>
      <c r="AJ3959" s="34">
        <v>34.22</v>
      </c>
      <c r="AK3959" s="32">
        <v>0.24394069004847446</v>
      </c>
      <c r="AL3959" s="35">
        <v>44225.041666666664</v>
      </c>
      <c r="AM3959" s="16"/>
    </row>
    <row r="3960" spans="1:39" ht="57.75" hidden="1" x14ac:dyDescent="0.25">
      <c r="A3960" s="25" t="s">
        <v>813</v>
      </c>
      <c r="B3960" s="25" t="s">
        <v>1136</v>
      </c>
      <c r="C3960" s="39">
        <v>633451</v>
      </c>
      <c r="D3960" s="25" t="s">
        <v>5775</v>
      </c>
      <c r="E3960" s="25" t="s">
        <v>53</v>
      </c>
      <c r="F3960" s="25" t="s">
        <v>63</v>
      </c>
      <c r="G3960" s="25" t="s">
        <v>56</v>
      </c>
      <c r="H3960" s="17"/>
      <c r="I3960" s="17"/>
      <c r="J3960" s="25" t="s">
        <v>381</v>
      </c>
      <c r="K3960" s="25" t="s">
        <v>65</v>
      </c>
      <c r="L3960" s="25" t="s">
        <v>840</v>
      </c>
      <c r="M3960" s="25" t="s">
        <v>243</v>
      </c>
      <c r="N3960" s="26">
        <v>0</v>
      </c>
      <c r="O3960" s="26">
        <v>0</v>
      </c>
      <c r="P3960" s="27">
        <v>0</v>
      </c>
      <c r="Q3960" s="18"/>
      <c r="R3960" s="29">
        <v>0</v>
      </c>
      <c r="S3960" s="29">
        <v>0</v>
      </c>
      <c r="T3960" s="30">
        <v>0</v>
      </c>
      <c r="U3960" s="19"/>
      <c r="V3960" s="26">
        <v>0</v>
      </c>
      <c r="W3960" s="26">
        <v>0</v>
      </c>
      <c r="X3960" s="27">
        <v>0</v>
      </c>
      <c r="Y3960" s="18"/>
      <c r="Z3960" s="29">
        <v>0</v>
      </c>
      <c r="AA3960" s="29">
        <v>0</v>
      </c>
      <c r="AB3960" s="30">
        <v>0</v>
      </c>
      <c r="AC3960" s="19"/>
      <c r="AD3960" s="26">
        <v>0</v>
      </c>
      <c r="AE3960" s="26">
        <v>0</v>
      </c>
      <c r="AF3960" s="27">
        <v>0</v>
      </c>
      <c r="AG3960" s="18"/>
      <c r="AH3960" s="34">
        <v>0</v>
      </c>
      <c r="AI3960" s="34">
        <v>0</v>
      </c>
      <c r="AJ3960" s="34">
        <v>0</v>
      </c>
      <c r="AK3960" s="19"/>
      <c r="AL3960" s="35">
        <v>43990.041666666664</v>
      </c>
      <c r="AM3960" s="16"/>
    </row>
    <row r="3961" spans="1:39" ht="33" hidden="1" x14ac:dyDescent="0.25">
      <c r="A3961" s="25" t="s">
        <v>813</v>
      </c>
      <c r="B3961" s="25" t="s">
        <v>1043</v>
      </c>
      <c r="C3961" s="39">
        <v>633452</v>
      </c>
      <c r="D3961" s="25" t="s">
        <v>3857</v>
      </c>
      <c r="E3961" s="25" t="s">
        <v>53</v>
      </c>
      <c r="F3961" s="25" t="s">
        <v>54</v>
      </c>
      <c r="G3961" s="25" t="s">
        <v>83</v>
      </c>
      <c r="H3961" s="25" t="s">
        <v>112</v>
      </c>
      <c r="I3961" s="17"/>
      <c r="J3961" s="25" t="s">
        <v>830</v>
      </c>
      <c r="K3961" s="25" t="s">
        <v>65</v>
      </c>
      <c r="L3961" s="25" t="s">
        <v>1045</v>
      </c>
      <c r="M3961" s="25" t="s">
        <v>371</v>
      </c>
      <c r="N3961" s="26">
        <v>50373.43</v>
      </c>
      <c r="O3961" s="26">
        <v>50021.08</v>
      </c>
      <c r="P3961" s="27">
        <v>-352.34999999999854</v>
      </c>
      <c r="Q3961" s="28">
        <v>-6.9947589433556247E-3</v>
      </c>
      <c r="R3961" s="29">
        <v>28140.19</v>
      </c>
      <c r="S3961" s="29">
        <v>25374.77</v>
      </c>
      <c r="T3961" s="30">
        <v>-2765.4199999999983</v>
      </c>
      <c r="U3961" s="31">
        <v>-9.827296830618408E-2</v>
      </c>
      <c r="V3961" s="26">
        <v>11170.3</v>
      </c>
      <c r="W3961" s="26">
        <v>6599.2</v>
      </c>
      <c r="X3961" s="27">
        <v>-4571.0999999999995</v>
      </c>
      <c r="Y3961" s="28">
        <v>-0.40921908990805972</v>
      </c>
      <c r="Z3961" s="29">
        <v>4599.29</v>
      </c>
      <c r="AA3961" s="29">
        <v>4009.79</v>
      </c>
      <c r="AB3961" s="30">
        <v>-589.5</v>
      </c>
      <c r="AC3961" s="32">
        <v>-0.12817195697596803</v>
      </c>
      <c r="AD3961" s="26">
        <v>5963.65</v>
      </c>
      <c r="AE3961" s="26">
        <v>14037.32</v>
      </c>
      <c r="AF3961" s="27">
        <v>8073.67</v>
      </c>
      <c r="AG3961" s="33">
        <v>1.3538135202434751</v>
      </c>
      <c r="AH3961" s="34">
        <v>202.85</v>
      </c>
      <c r="AI3961" s="34">
        <v>181</v>
      </c>
      <c r="AJ3961" s="34">
        <v>-21.849999999999994</v>
      </c>
      <c r="AK3961" s="32">
        <v>-0.10771506038945031</v>
      </c>
      <c r="AL3961" s="35">
        <v>43990.041666666664</v>
      </c>
      <c r="AM3961" s="16"/>
    </row>
    <row r="3962" spans="1:39" ht="49.5" hidden="1" x14ac:dyDescent="0.25">
      <c r="A3962" s="25" t="s">
        <v>813</v>
      </c>
      <c r="B3962" s="25" t="s">
        <v>1136</v>
      </c>
      <c r="C3962" s="39">
        <v>633458</v>
      </c>
      <c r="D3962" s="25" t="s">
        <v>5784</v>
      </c>
      <c r="E3962" s="25" t="s">
        <v>53</v>
      </c>
      <c r="F3962" s="25" t="s">
        <v>63</v>
      </c>
      <c r="G3962" s="25" t="s">
        <v>56</v>
      </c>
      <c r="H3962" s="17"/>
      <c r="I3962" s="17"/>
      <c r="J3962" s="25" t="s">
        <v>381</v>
      </c>
      <c r="K3962" s="25" t="s">
        <v>65</v>
      </c>
      <c r="L3962" s="25" t="s">
        <v>840</v>
      </c>
      <c r="M3962" s="25" t="s">
        <v>243</v>
      </c>
      <c r="N3962" s="26">
        <v>0</v>
      </c>
      <c r="O3962" s="26">
        <v>0</v>
      </c>
      <c r="P3962" s="27">
        <v>0</v>
      </c>
      <c r="Q3962" s="18"/>
      <c r="R3962" s="29">
        <v>0</v>
      </c>
      <c r="S3962" s="29">
        <v>0</v>
      </c>
      <c r="T3962" s="30">
        <v>0</v>
      </c>
      <c r="U3962" s="19"/>
      <c r="V3962" s="26">
        <v>0</v>
      </c>
      <c r="W3962" s="26">
        <v>0</v>
      </c>
      <c r="X3962" s="27">
        <v>0</v>
      </c>
      <c r="Y3962" s="18"/>
      <c r="Z3962" s="29">
        <v>0</v>
      </c>
      <c r="AA3962" s="29">
        <v>0</v>
      </c>
      <c r="AB3962" s="30">
        <v>0</v>
      </c>
      <c r="AC3962" s="19"/>
      <c r="AD3962" s="26">
        <v>0</v>
      </c>
      <c r="AE3962" s="26">
        <v>0</v>
      </c>
      <c r="AF3962" s="27">
        <v>0</v>
      </c>
      <c r="AG3962" s="18"/>
      <c r="AH3962" s="34">
        <v>0</v>
      </c>
      <c r="AI3962" s="34">
        <v>0</v>
      </c>
      <c r="AJ3962" s="34">
        <v>0</v>
      </c>
      <c r="AK3962" s="19"/>
      <c r="AL3962" s="35">
        <v>44000.041666666664</v>
      </c>
      <c r="AM3962" s="16"/>
    </row>
    <row r="3963" spans="1:39" ht="49.5" hidden="1" x14ac:dyDescent="0.25">
      <c r="A3963" s="25" t="s">
        <v>813</v>
      </c>
      <c r="B3963" s="25" t="s">
        <v>1136</v>
      </c>
      <c r="C3963" s="39">
        <v>633469</v>
      </c>
      <c r="D3963" s="25" t="s">
        <v>5782</v>
      </c>
      <c r="E3963" s="25" t="s">
        <v>53</v>
      </c>
      <c r="F3963" s="25" t="s">
        <v>63</v>
      </c>
      <c r="G3963" s="25" t="s">
        <v>56</v>
      </c>
      <c r="H3963" s="17"/>
      <c r="I3963" s="17"/>
      <c r="J3963" s="25" t="s">
        <v>842</v>
      </c>
      <c r="K3963" s="25" t="s">
        <v>58</v>
      </c>
      <c r="L3963" s="25" t="s">
        <v>381</v>
      </c>
      <c r="M3963" s="25" t="s">
        <v>243</v>
      </c>
      <c r="N3963" s="26">
        <v>131.01</v>
      </c>
      <c r="O3963" s="26">
        <v>0</v>
      </c>
      <c r="P3963" s="27">
        <v>-131.01</v>
      </c>
      <c r="Q3963" s="28">
        <v>-1</v>
      </c>
      <c r="R3963" s="29">
        <v>0</v>
      </c>
      <c r="S3963" s="29">
        <v>0</v>
      </c>
      <c r="T3963" s="30">
        <v>0</v>
      </c>
      <c r="U3963" s="19"/>
      <c r="V3963" s="26">
        <v>131.01</v>
      </c>
      <c r="W3963" s="26">
        <v>0</v>
      </c>
      <c r="X3963" s="27">
        <v>-131.01</v>
      </c>
      <c r="Y3963" s="28">
        <v>-1</v>
      </c>
      <c r="Z3963" s="29">
        <v>0</v>
      </c>
      <c r="AA3963" s="29">
        <v>0</v>
      </c>
      <c r="AB3963" s="30">
        <v>0</v>
      </c>
      <c r="AC3963" s="19"/>
      <c r="AD3963" s="26">
        <v>0</v>
      </c>
      <c r="AE3963" s="26">
        <v>0</v>
      </c>
      <c r="AF3963" s="27">
        <v>0</v>
      </c>
      <c r="AG3963" s="18"/>
      <c r="AH3963" s="34">
        <v>0</v>
      </c>
      <c r="AI3963" s="34">
        <v>0</v>
      </c>
      <c r="AJ3963" s="34">
        <v>0</v>
      </c>
      <c r="AK3963" s="19"/>
      <c r="AL3963" s="35">
        <v>44106.041666666664</v>
      </c>
      <c r="AM3963" s="16"/>
    </row>
    <row r="3964" spans="1:39" ht="24.75" hidden="1" x14ac:dyDescent="0.25">
      <c r="A3964" s="25" t="s">
        <v>813</v>
      </c>
      <c r="B3964" s="25" t="s">
        <v>1043</v>
      </c>
      <c r="C3964" s="39">
        <v>633483</v>
      </c>
      <c r="D3964" s="25" t="s">
        <v>3885</v>
      </c>
      <c r="E3964" s="25" t="s">
        <v>53</v>
      </c>
      <c r="F3964" s="25" t="s">
        <v>54</v>
      </c>
      <c r="G3964" s="25" t="s">
        <v>75</v>
      </c>
      <c r="H3964" s="25" t="s">
        <v>69</v>
      </c>
      <c r="I3964" s="25" t="s">
        <v>56</v>
      </c>
      <c r="J3964" s="25" t="s">
        <v>830</v>
      </c>
      <c r="K3964" s="25" t="s">
        <v>65</v>
      </c>
      <c r="L3964" s="25" t="s">
        <v>1045</v>
      </c>
      <c r="M3964" s="25" t="s">
        <v>832</v>
      </c>
      <c r="N3964" s="26">
        <v>150048.20000000001</v>
      </c>
      <c r="O3964" s="26">
        <v>122103.8</v>
      </c>
      <c r="P3964" s="27">
        <v>-27944.400000000009</v>
      </c>
      <c r="Q3964" s="28">
        <v>-0.18623615611516836</v>
      </c>
      <c r="R3964" s="29">
        <v>39501.660000000003</v>
      </c>
      <c r="S3964" s="29">
        <v>20514.3</v>
      </c>
      <c r="T3964" s="30">
        <v>-18987.360000000004</v>
      </c>
      <c r="U3964" s="31">
        <v>-0.4806724578156969</v>
      </c>
      <c r="V3964" s="26">
        <v>47589.04</v>
      </c>
      <c r="W3964" s="26">
        <v>41487.17</v>
      </c>
      <c r="X3964" s="27">
        <v>-6101.8700000000026</v>
      </c>
      <c r="Y3964" s="28">
        <v>-0.12822006915878115</v>
      </c>
      <c r="Z3964" s="29">
        <v>5341.66</v>
      </c>
      <c r="AA3964" s="29">
        <v>3931.2</v>
      </c>
      <c r="AB3964" s="30">
        <v>-1410.46</v>
      </c>
      <c r="AC3964" s="32">
        <v>-0.26404900349329613</v>
      </c>
      <c r="AD3964" s="26">
        <v>57615.839999999997</v>
      </c>
      <c r="AE3964" s="26">
        <v>56171.13</v>
      </c>
      <c r="AF3964" s="27">
        <v>-1444.7099999999991</v>
      </c>
      <c r="AG3964" s="33">
        <v>-2.5074875242641594E-2</v>
      </c>
      <c r="AH3964" s="34">
        <v>142.59</v>
      </c>
      <c r="AI3964" s="34">
        <v>152.5</v>
      </c>
      <c r="AJ3964" s="34">
        <v>9.9099999999999966</v>
      </c>
      <c r="AK3964" s="32">
        <v>6.9499964934427352E-2</v>
      </c>
      <c r="AL3964" s="35">
        <v>44145.041666666664</v>
      </c>
      <c r="AM3964" s="16"/>
    </row>
    <row r="3965" spans="1:39" ht="57.75" hidden="1" x14ac:dyDescent="0.25">
      <c r="A3965" s="25" t="s">
        <v>813</v>
      </c>
      <c r="B3965" s="25" t="s">
        <v>51</v>
      </c>
      <c r="C3965" s="39">
        <v>633540</v>
      </c>
      <c r="D3965" s="25" t="s">
        <v>821</v>
      </c>
      <c r="E3965" s="25" t="s">
        <v>62</v>
      </c>
      <c r="F3965" s="25" t="s">
        <v>54</v>
      </c>
      <c r="G3965" s="25" t="s">
        <v>75</v>
      </c>
      <c r="H3965" s="25" t="s">
        <v>74</v>
      </c>
      <c r="I3965" s="17"/>
      <c r="J3965" s="25" t="s">
        <v>357</v>
      </c>
      <c r="K3965" s="25" t="s">
        <v>65</v>
      </c>
      <c r="L3965" s="25" t="s">
        <v>818</v>
      </c>
      <c r="M3965" s="25" t="s">
        <v>816</v>
      </c>
      <c r="N3965" s="26">
        <v>1660318.54</v>
      </c>
      <c r="O3965" s="26">
        <v>1352839.59</v>
      </c>
      <c r="P3965" s="27">
        <v>-307478.94999999995</v>
      </c>
      <c r="Q3965" s="28">
        <v>-0.18519274620639961</v>
      </c>
      <c r="R3965" s="29">
        <v>477325.72</v>
      </c>
      <c r="S3965" s="29">
        <v>350762.74</v>
      </c>
      <c r="T3965" s="30">
        <v>-126562.97999999998</v>
      </c>
      <c r="U3965" s="31">
        <v>-0.26515013689184819</v>
      </c>
      <c r="V3965" s="26">
        <v>181844.73</v>
      </c>
      <c r="W3965" s="26">
        <v>170660.18</v>
      </c>
      <c r="X3965" s="27">
        <v>-11184.550000000017</v>
      </c>
      <c r="Y3965" s="28">
        <v>-6.1506044194956963E-2</v>
      </c>
      <c r="Z3965" s="29">
        <v>102209.01</v>
      </c>
      <c r="AA3965" s="29">
        <v>99157.37</v>
      </c>
      <c r="AB3965" s="30">
        <v>-3051.6399999999994</v>
      </c>
      <c r="AC3965" s="32">
        <v>-2.9856858999025619E-2</v>
      </c>
      <c r="AD3965" s="26">
        <v>898939.08</v>
      </c>
      <c r="AE3965" s="26">
        <v>732036.34</v>
      </c>
      <c r="AF3965" s="27">
        <v>-166902.74</v>
      </c>
      <c r="AG3965" s="33">
        <v>-0.18566635238508042</v>
      </c>
      <c r="AH3965" s="34">
        <v>3246.58</v>
      </c>
      <c r="AI3965" s="34">
        <v>3017.5</v>
      </c>
      <c r="AJ3965" s="34">
        <v>-229.07999999999993</v>
      </c>
      <c r="AK3965" s="32">
        <v>-7.0560405103216289E-2</v>
      </c>
      <c r="AL3965" s="35">
        <v>44530.041666666664</v>
      </c>
      <c r="AM3965" s="16"/>
    </row>
    <row r="3966" spans="1:39" ht="24.75" hidden="1" x14ac:dyDescent="0.25">
      <c r="A3966" s="25" t="s">
        <v>813</v>
      </c>
      <c r="B3966" s="25" t="s">
        <v>1043</v>
      </c>
      <c r="C3966" s="39">
        <v>633602</v>
      </c>
      <c r="D3966" s="25" t="s">
        <v>3895</v>
      </c>
      <c r="E3966" s="25" t="s">
        <v>53</v>
      </c>
      <c r="F3966" s="25" t="s">
        <v>63</v>
      </c>
      <c r="G3966" s="25" t="s">
        <v>56</v>
      </c>
      <c r="H3966" s="17"/>
      <c r="I3966" s="17"/>
      <c r="J3966" s="17"/>
      <c r="K3966" s="25" t="s">
        <v>65</v>
      </c>
      <c r="L3966" s="25" t="s">
        <v>1045</v>
      </c>
      <c r="M3966" s="25" t="s">
        <v>127</v>
      </c>
      <c r="N3966" s="26">
        <v>0</v>
      </c>
      <c r="O3966" s="26">
        <v>0</v>
      </c>
      <c r="P3966" s="27">
        <v>0</v>
      </c>
      <c r="Q3966" s="18"/>
      <c r="R3966" s="29">
        <v>0</v>
      </c>
      <c r="S3966" s="29">
        <v>0</v>
      </c>
      <c r="T3966" s="30">
        <v>0</v>
      </c>
      <c r="U3966" s="19"/>
      <c r="V3966" s="26">
        <v>0</v>
      </c>
      <c r="W3966" s="26">
        <v>0</v>
      </c>
      <c r="X3966" s="27">
        <v>0</v>
      </c>
      <c r="Y3966" s="18"/>
      <c r="Z3966" s="29">
        <v>0</v>
      </c>
      <c r="AA3966" s="29">
        <v>0</v>
      </c>
      <c r="AB3966" s="30">
        <v>0</v>
      </c>
      <c r="AC3966" s="19"/>
      <c r="AD3966" s="26">
        <v>0</v>
      </c>
      <c r="AE3966" s="26">
        <v>0</v>
      </c>
      <c r="AF3966" s="27">
        <v>0</v>
      </c>
      <c r="AG3966" s="18"/>
      <c r="AH3966" s="34">
        <v>0</v>
      </c>
      <c r="AI3966" s="34">
        <v>0</v>
      </c>
      <c r="AJ3966" s="34">
        <v>0</v>
      </c>
      <c r="AK3966" s="19"/>
      <c r="AL3966" s="35">
        <v>44187.041666666664</v>
      </c>
      <c r="AM3966" s="16"/>
    </row>
    <row r="3967" spans="1:39" ht="24.75" hidden="1" x14ac:dyDescent="0.25">
      <c r="A3967" s="25" t="s">
        <v>813</v>
      </c>
      <c r="B3967" s="25" t="s">
        <v>1043</v>
      </c>
      <c r="C3967" s="39">
        <v>633618</v>
      </c>
      <c r="D3967" s="25" t="s">
        <v>3877</v>
      </c>
      <c r="E3967" s="25" t="s">
        <v>53</v>
      </c>
      <c r="F3967" s="25" t="s">
        <v>54</v>
      </c>
      <c r="G3967" s="25" t="s">
        <v>112</v>
      </c>
      <c r="H3967" s="25" t="s">
        <v>75</v>
      </c>
      <c r="I3967" s="25" t="s">
        <v>56</v>
      </c>
      <c r="J3967" s="25" t="s">
        <v>3675</v>
      </c>
      <c r="K3967" s="25" t="s">
        <v>65</v>
      </c>
      <c r="L3967" s="25" t="s">
        <v>1045</v>
      </c>
      <c r="M3967" s="25" t="s">
        <v>832</v>
      </c>
      <c r="N3967" s="26">
        <v>43701.86</v>
      </c>
      <c r="O3967" s="26">
        <v>56267.41</v>
      </c>
      <c r="P3967" s="27">
        <v>12565.550000000003</v>
      </c>
      <c r="Q3967" s="28">
        <v>0.28752895185696908</v>
      </c>
      <c r="R3967" s="29">
        <v>19382.73</v>
      </c>
      <c r="S3967" s="29">
        <v>15634.91</v>
      </c>
      <c r="T3967" s="30">
        <v>-3747.8199999999997</v>
      </c>
      <c r="U3967" s="31">
        <v>-0.19335872707301807</v>
      </c>
      <c r="V3967" s="26">
        <v>19610.060000000001</v>
      </c>
      <c r="W3967" s="26">
        <v>17806.04</v>
      </c>
      <c r="X3967" s="27">
        <v>-1804.0200000000004</v>
      </c>
      <c r="Y3967" s="28">
        <v>-9.1994619088365884E-2</v>
      </c>
      <c r="Z3967" s="29">
        <v>1901.07</v>
      </c>
      <c r="AA3967" s="29">
        <v>4612.5</v>
      </c>
      <c r="AB3967" s="30">
        <v>2711.4300000000003</v>
      </c>
      <c r="AC3967" s="32">
        <v>1.4262652085404537</v>
      </c>
      <c r="AD3967" s="26">
        <v>2808</v>
      </c>
      <c r="AE3967" s="26">
        <v>18213.96</v>
      </c>
      <c r="AF3967" s="27">
        <v>15405.96</v>
      </c>
      <c r="AG3967" s="33">
        <v>5.4864529914529907</v>
      </c>
      <c r="AH3967" s="34">
        <v>132.29</v>
      </c>
      <c r="AI3967" s="34">
        <v>144.5</v>
      </c>
      <c r="AJ3967" s="34">
        <v>12.210000000000008</v>
      </c>
      <c r="AK3967" s="32">
        <v>9.2297225791821064E-2</v>
      </c>
      <c r="AL3967" s="35">
        <v>44067.041666666664</v>
      </c>
      <c r="AM3967" s="16"/>
    </row>
    <row r="3968" spans="1:39" ht="33" hidden="1" x14ac:dyDescent="0.25">
      <c r="A3968" s="25" t="s">
        <v>813</v>
      </c>
      <c r="B3968" s="25" t="s">
        <v>51</v>
      </c>
      <c r="C3968" s="39">
        <v>633629</v>
      </c>
      <c r="D3968" s="25" t="s">
        <v>822</v>
      </c>
      <c r="E3968" s="25" t="s">
        <v>53</v>
      </c>
      <c r="F3968" s="25" t="s">
        <v>63</v>
      </c>
      <c r="G3968" s="25" t="s">
        <v>56</v>
      </c>
      <c r="H3968" s="17"/>
      <c r="I3968" s="17"/>
      <c r="J3968" s="25" t="s">
        <v>64</v>
      </c>
      <c r="K3968" s="25" t="s">
        <v>65</v>
      </c>
      <c r="L3968" s="25" t="s">
        <v>378</v>
      </c>
      <c r="M3968" s="25" t="s">
        <v>5842</v>
      </c>
      <c r="N3968" s="26">
        <v>0</v>
      </c>
      <c r="O3968" s="26">
        <v>3150</v>
      </c>
      <c r="P3968" s="27">
        <v>3150</v>
      </c>
      <c r="Q3968" s="18"/>
      <c r="R3968" s="29">
        <v>0</v>
      </c>
      <c r="S3968" s="29">
        <v>0</v>
      </c>
      <c r="T3968" s="30">
        <v>0</v>
      </c>
      <c r="U3968" s="19"/>
      <c r="V3968" s="26">
        <v>0</v>
      </c>
      <c r="W3968" s="26">
        <v>0</v>
      </c>
      <c r="X3968" s="27">
        <v>0</v>
      </c>
      <c r="Y3968" s="18"/>
      <c r="Z3968" s="29">
        <v>0</v>
      </c>
      <c r="AA3968" s="29">
        <v>0</v>
      </c>
      <c r="AB3968" s="30">
        <v>0</v>
      </c>
      <c r="AC3968" s="19"/>
      <c r="AD3968" s="26">
        <v>0</v>
      </c>
      <c r="AE3968" s="26">
        <v>3150</v>
      </c>
      <c r="AF3968" s="27">
        <v>3150</v>
      </c>
      <c r="AG3968" s="18"/>
      <c r="AH3968" s="34">
        <v>0</v>
      </c>
      <c r="AI3968" s="34">
        <v>0</v>
      </c>
      <c r="AJ3968" s="34">
        <v>0</v>
      </c>
      <c r="AK3968" s="19"/>
      <c r="AL3968" s="35">
        <v>44092.041666666664</v>
      </c>
      <c r="AM3968" s="16"/>
    </row>
    <row r="3969" spans="1:39" ht="41.25" hidden="1" x14ac:dyDescent="0.25">
      <c r="A3969" s="25" t="s">
        <v>813</v>
      </c>
      <c r="B3969" s="25" t="s">
        <v>1043</v>
      </c>
      <c r="C3969" s="39">
        <v>633637</v>
      </c>
      <c r="D3969" s="25" t="s">
        <v>3888</v>
      </c>
      <c r="E3969" s="25" t="s">
        <v>53</v>
      </c>
      <c r="F3969" s="25" t="s">
        <v>54</v>
      </c>
      <c r="G3969" s="25" t="s">
        <v>298</v>
      </c>
      <c r="H3969" s="25" t="s">
        <v>90</v>
      </c>
      <c r="I3969" s="25" t="s">
        <v>56</v>
      </c>
      <c r="J3969" s="25" t="s">
        <v>357</v>
      </c>
      <c r="K3969" s="25" t="s">
        <v>65</v>
      </c>
      <c r="L3969" s="25" t="s">
        <v>1045</v>
      </c>
      <c r="M3969" s="25" t="s">
        <v>816</v>
      </c>
      <c r="N3969" s="26">
        <v>19357.439999999999</v>
      </c>
      <c r="O3969" s="26">
        <v>16039.04</v>
      </c>
      <c r="P3969" s="27">
        <v>-3318.3999999999978</v>
      </c>
      <c r="Q3969" s="28">
        <v>-0.1714276267936255</v>
      </c>
      <c r="R3969" s="29">
        <v>9053.9599999999991</v>
      </c>
      <c r="S3969" s="29">
        <v>9318.41</v>
      </c>
      <c r="T3969" s="30">
        <v>264.45000000000073</v>
      </c>
      <c r="U3969" s="31">
        <v>2.9208213864430677E-2</v>
      </c>
      <c r="V3969" s="26">
        <v>4460.34</v>
      </c>
      <c r="W3969" s="26">
        <v>1510.63</v>
      </c>
      <c r="X3969" s="27">
        <v>-2949.71</v>
      </c>
      <c r="Y3969" s="28">
        <v>-0.66131954066281939</v>
      </c>
      <c r="Z3969" s="29">
        <v>1762.9</v>
      </c>
      <c r="AA3969" s="29">
        <v>2995</v>
      </c>
      <c r="AB3969" s="30">
        <v>1232.0999999999999</v>
      </c>
      <c r="AC3969" s="32">
        <v>0.69890521300130459</v>
      </c>
      <c r="AD3969" s="26">
        <v>4080.24</v>
      </c>
      <c r="AE3969" s="26">
        <v>2215</v>
      </c>
      <c r="AF3969" s="27">
        <v>-1865.2399999999998</v>
      </c>
      <c r="AG3969" s="33">
        <v>-0.45713977609160245</v>
      </c>
      <c r="AH3969" s="34">
        <v>63.33</v>
      </c>
      <c r="AI3969" s="34">
        <v>91</v>
      </c>
      <c r="AJ3969" s="34">
        <v>27.67</v>
      </c>
      <c r="AK3969" s="32">
        <v>0.43691773251223753</v>
      </c>
      <c r="AL3969" s="35">
        <v>43874.041655092595</v>
      </c>
      <c r="AM3969" s="16"/>
    </row>
    <row r="3970" spans="1:39" ht="33" hidden="1" x14ac:dyDescent="0.25">
      <c r="A3970" s="25" t="s">
        <v>813</v>
      </c>
      <c r="B3970" s="25" t="s">
        <v>1043</v>
      </c>
      <c r="C3970" s="39">
        <v>633727</v>
      </c>
      <c r="D3970" s="25" t="s">
        <v>3899</v>
      </c>
      <c r="E3970" s="25" t="s">
        <v>53</v>
      </c>
      <c r="F3970" s="25" t="s">
        <v>54</v>
      </c>
      <c r="G3970" s="25" t="s">
        <v>1599</v>
      </c>
      <c r="H3970" s="25" t="s">
        <v>75</v>
      </c>
      <c r="I3970" s="25" t="s">
        <v>56</v>
      </c>
      <c r="J3970" s="25" t="s">
        <v>64</v>
      </c>
      <c r="K3970" s="25" t="s">
        <v>65</v>
      </c>
      <c r="L3970" s="25" t="s">
        <v>1045</v>
      </c>
      <c r="M3970" s="25" t="s">
        <v>371</v>
      </c>
      <c r="N3970" s="26">
        <v>10887.38</v>
      </c>
      <c r="O3970" s="26">
        <v>5956.77</v>
      </c>
      <c r="P3970" s="27">
        <v>-4930.6099999999988</v>
      </c>
      <c r="Q3970" s="28">
        <v>-0.45287387782919297</v>
      </c>
      <c r="R3970" s="29">
        <v>3943.83</v>
      </c>
      <c r="S3970" s="29">
        <v>1922.21</v>
      </c>
      <c r="T3970" s="30">
        <v>-2021.62</v>
      </c>
      <c r="U3970" s="31">
        <v>-0.51260323086948467</v>
      </c>
      <c r="V3970" s="26">
        <v>1005.82</v>
      </c>
      <c r="W3970" s="26">
        <v>268.92</v>
      </c>
      <c r="X3970" s="27">
        <v>-736.90000000000009</v>
      </c>
      <c r="Y3970" s="28">
        <v>-0.73263605814161581</v>
      </c>
      <c r="Z3970" s="29">
        <v>424.49</v>
      </c>
      <c r="AA3970" s="29">
        <v>615.64</v>
      </c>
      <c r="AB3970" s="30">
        <v>191.14999999999998</v>
      </c>
      <c r="AC3970" s="32">
        <v>0.45030507196871533</v>
      </c>
      <c r="AD3970" s="26">
        <v>5513.24</v>
      </c>
      <c r="AE3970" s="26">
        <v>3150</v>
      </c>
      <c r="AF3970" s="27">
        <v>-2363.2399999999998</v>
      </c>
      <c r="AG3970" s="33">
        <v>-0.42864812705414601</v>
      </c>
      <c r="AH3970" s="34">
        <v>30.04</v>
      </c>
      <c r="AI3970" s="34">
        <v>12</v>
      </c>
      <c r="AJ3970" s="34">
        <v>-18.04</v>
      </c>
      <c r="AK3970" s="32">
        <v>-0.60053262316910783</v>
      </c>
      <c r="AL3970" s="35">
        <v>44069.041666666664</v>
      </c>
      <c r="AM3970" s="16"/>
    </row>
    <row r="3971" spans="1:39" ht="33" hidden="1" x14ac:dyDescent="0.25">
      <c r="A3971" s="25" t="s">
        <v>813</v>
      </c>
      <c r="B3971" s="25" t="s">
        <v>1043</v>
      </c>
      <c r="C3971" s="39">
        <v>633792</v>
      </c>
      <c r="D3971" s="25" t="s">
        <v>3937</v>
      </c>
      <c r="E3971" s="25" t="s">
        <v>53</v>
      </c>
      <c r="F3971" s="25" t="s">
        <v>54</v>
      </c>
      <c r="G3971" s="25" t="s">
        <v>827</v>
      </c>
      <c r="H3971" s="25" t="s">
        <v>131</v>
      </c>
      <c r="I3971" s="25" t="s">
        <v>75</v>
      </c>
      <c r="J3971" s="25" t="s">
        <v>830</v>
      </c>
      <c r="K3971" s="25" t="s">
        <v>65</v>
      </c>
      <c r="L3971" s="25" t="s">
        <v>1045</v>
      </c>
      <c r="M3971" s="25" t="s">
        <v>371</v>
      </c>
      <c r="N3971" s="26">
        <v>124013.82</v>
      </c>
      <c r="O3971" s="26">
        <v>144465.12</v>
      </c>
      <c r="P3971" s="27">
        <v>20451.299999999988</v>
      </c>
      <c r="Q3971" s="28">
        <v>0.16491145906157867</v>
      </c>
      <c r="R3971" s="29">
        <v>43300.5</v>
      </c>
      <c r="S3971" s="29">
        <v>24104.58</v>
      </c>
      <c r="T3971" s="30">
        <v>-19195.919999999998</v>
      </c>
      <c r="U3971" s="31">
        <v>-0.44331866837565381</v>
      </c>
      <c r="V3971" s="26">
        <v>36392.089999999997</v>
      </c>
      <c r="W3971" s="26">
        <v>35949.47</v>
      </c>
      <c r="X3971" s="27">
        <v>-442.61999999999534</v>
      </c>
      <c r="Y3971" s="28">
        <v>-1.2162533121895318E-2</v>
      </c>
      <c r="Z3971" s="29">
        <v>4361.2299999999996</v>
      </c>
      <c r="AA3971" s="29">
        <v>2178.5</v>
      </c>
      <c r="AB3971" s="30">
        <v>-2182.7299999999996</v>
      </c>
      <c r="AC3971" s="32">
        <v>-0.50048495493243872</v>
      </c>
      <c r="AD3971" s="26">
        <v>39960</v>
      </c>
      <c r="AE3971" s="26">
        <v>82232.570000000007</v>
      </c>
      <c r="AF3971" s="27">
        <v>42272.570000000007</v>
      </c>
      <c r="AG3971" s="33">
        <v>1.0578721221221223</v>
      </c>
      <c r="AH3971" s="34">
        <v>255.14</v>
      </c>
      <c r="AI3971" s="34">
        <v>182</v>
      </c>
      <c r="AJ3971" s="34">
        <v>-73.139999999999986</v>
      </c>
      <c r="AK3971" s="32">
        <v>-0.2866661440777612</v>
      </c>
      <c r="AL3971" s="35">
        <v>43918.041655092595</v>
      </c>
      <c r="AM3971" s="16"/>
    </row>
    <row r="3972" spans="1:39" ht="41.25" hidden="1" x14ac:dyDescent="0.25">
      <c r="A3972" s="25" t="s">
        <v>813</v>
      </c>
      <c r="B3972" s="25" t="s">
        <v>1043</v>
      </c>
      <c r="C3972" s="39">
        <v>633793</v>
      </c>
      <c r="D3972" s="25" t="s">
        <v>3902</v>
      </c>
      <c r="E3972" s="25" t="s">
        <v>53</v>
      </c>
      <c r="F3972" s="25" t="s">
        <v>54</v>
      </c>
      <c r="G3972" s="25" t="s">
        <v>79</v>
      </c>
      <c r="H3972" s="25" t="s">
        <v>386</v>
      </c>
      <c r="I3972" s="17"/>
      <c r="J3972" s="25" t="s">
        <v>381</v>
      </c>
      <c r="K3972" s="25" t="s">
        <v>65</v>
      </c>
      <c r="L3972" s="25" t="s">
        <v>1045</v>
      </c>
      <c r="M3972" s="25" t="s">
        <v>816</v>
      </c>
      <c r="N3972" s="26">
        <v>126530.83</v>
      </c>
      <c r="O3972" s="26">
        <v>121216.02</v>
      </c>
      <c r="P3972" s="27">
        <v>-5314.8099999999977</v>
      </c>
      <c r="Q3972" s="28">
        <v>-4.2004071260735409E-2</v>
      </c>
      <c r="R3972" s="29">
        <v>33682.080000000002</v>
      </c>
      <c r="S3972" s="29">
        <v>38142.99</v>
      </c>
      <c r="T3972" s="30">
        <v>4460.9099999999962</v>
      </c>
      <c r="U3972" s="31">
        <v>0.13244164255889174</v>
      </c>
      <c r="V3972" s="26">
        <v>73428.759999999995</v>
      </c>
      <c r="W3972" s="26">
        <v>59167.18</v>
      </c>
      <c r="X3972" s="27">
        <v>-14261.579999999994</v>
      </c>
      <c r="Y3972" s="28">
        <v>-0.19422335335636876</v>
      </c>
      <c r="Z3972" s="29">
        <v>5781.75</v>
      </c>
      <c r="AA3972" s="29">
        <v>20916.07</v>
      </c>
      <c r="AB3972" s="30">
        <v>15134.32</v>
      </c>
      <c r="AC3972" s="32">
        <v>2.6176019371297619</v>
      </c>
      <c r="AD3972" s="26">
        <v>13638.24</v>
      </c>
      <c r="AE3972" s="26">
        <v>2989.78</v>
      </c>
      <c r="AF3972" s="27">
        <v>-10648.46</v>
      </c>
      <c r="AG3972" s="33">
        <v>-0.78077963138938744</v>
      </c>
      <c r="AH3972" s="34">
        <v>225.44</v>
      </c>
      <c r="AI3972" s="34">
        <v>413</v>
      </c>
      <c r="AJ3972" s="34">
        <v>187.56</v>
      </c>
      <c r="AK3972" s="32">
        <v>0.83197303051809801</v>
      </c>
      <c r="AL3972" s="35">
        <v>44131.041666666664</v>
      </c>
      <c r="AM3972" s="16"/>
    </row>
    <row r="3973" spans="1:39" ht="49.5" hidden="1" x14ac:dyDescent="0.25">
      <c r="A3973" s="25" t="s">
        <v>813</v>
      </c>
      <c r="B3973" s="25" t="s">
        <v>51</v>
      </c>
      <c r="C3973" s="39">
        <v>633794</v>
      </c>
      <c r="D3973" s="25" t="s">
        <v>863</v>
      </c>
      <c r="E3973" s="25" t="s">
        <v>53</v>
      </c>
      <c r="F3973" s="25" t="s">
        <v>54</v>
      </c>
      <c r="G3973" s="25" t="s">
        <v>79</v>
      </c>
      <c r="H3973" s="25" t="s">
        <v>386</v>
      </c>
      <c r="I3973" s="17"/>
      <c r="J3973" s="25" t="s">
        <v>381</v>
      </c>
      <c r="K3973" s="25" t="s">
        <v>65</v>
      </c>
      <c r="L3973" s="25" t="s">
        <v>840</v>
      </c>
      <c r="M3973" s="25" t="s">
        <v>816</v>
      </c>
      <c r="N3973" s="26">
        <v>136173.14000000001</v>
      </c>
      <c r="O3973" s="26">
        <v>127481.55</v>
      </c>
      <c r="P3973" s="27">
        <v>-8691.5900000000111</v>
      </c>
      <c r="Q3973" s="28">
        <v>-6.382749197088361E-2</v>
      </c>
      <c r="R3973" s="29">
        <v>55805.11</v>
      </c>
      <c r="S3973" s="29">
        <v>50763.38</v>
      </c>
      <c r="T3973" s="30">
        <v>-5041.7300000000032</v>
      </c>
      <c r="U3973" s="31">
        <v>-9.0345310671370471E-2</v>
      </c>
      <c r="V3973" s="26">
        <v>44527.1</v>
      </c>
      <c r="W3973" s="26">
        <v>29518.21</v>
      </c>
      <c r="X3973" s="27">
        <v>-15008.89</v>
      </c>
      <c r="Y3973" s="28">
        <v>-0.33707315320333009</v>
      </c>
      <c r="Z3973" s="29">
        <v>11180.21</v>
      </c>
      <c r="AA3973" s="29">
        <v>35675</v>
      </c>
      <c r="AB3973" s="30">
        <v>24494.79</v>
      </c>
      <c r="AC3973" s="32">
        <v>2.1909060742150643</v>
      </c>
      <c r="AD3973" s="26">
        <v>24660.720000000001</v>
      </c>
      <c r="AE3973" s="26">
        <v>11524.96</v>
      </c>
      <c r="AF3973" s="27">
        <v>-13135.760000000002</v>
      </c>
      <c r="AG3973" s="33">
        <v>-0.53265922487259099</v>
      </c>
      <c r="AH3973" s="34">
        <v>481.84</v>
      </c>
      <c r="AI3973" s="34">
        <v>662</v>
      </c>
      <c r="AJ3973" s="34">
        <v>180.16000000000003</v>
      </c>
      <c r="AK3973" s="32">
        <v>0.37390004980906533</v>
      </c>
      <c r="AL3973" s="35">
        <v>44230.041666666664</v>
      </c>
      <c r="AM3973" s="16"/>
    </row>
    <row r="3974" spans="1:39" ht="49.5" hidden="1" x14ac:dyDescent="0.25">
      <c r="A3974" s="25" t="s">
        <v>813</v>
      </c>
      <c r="B3974" s="25" t="s">
        <v>1136</v>
      </c>
      <c r="C3974" s="39">
        <v>633795</v>
      </c>
      <c r="D3974" s="25" t="s">
        <v>5799</v>
      </c>
      <c r="E3974" s="25" t="s">
        <v>53</v>
      </c>
      <c r="F3974" s="25" t="s">
        <v>63</v>
      </c>
      <c r="G3974" s="25" t="s">
        <v>56</v>
      </c>
      <c r="H3974" s="17"/>
      <c r="I3974" s="17"/>
      <c r="J3974" s="25" t="s">
        <v>381</v>
      </c>
      <c r="K3974" s="25" t="s">
        <v>65</v>
      </c>
      <c r="L3974" s="25" t="s">
        <v>840</v>
      </c>
      <c r="M3974" s="25" t="s">
        <v>5842</v>
      </c>
      <c r="N3974" s="26">
        <v>0</v>
      </c>
      <c r="O3974" s="26">
        <v>0</v>
      </c>
      <c r="P3974" s="27">
        <v>0</v>
      </c>
      <c r="Q3974" s="18"/>
      <c r="R3974" s="29">
        <v>0</v>
      </c>
      <c r="S3974" s="29">
        <v>0</v>
      </c>
      <c r="T3974" s="30">
        <v>0</v>
      </c>
      <c r="U3974" s="19"/>
      <c r="V3974" s="26">
        <v>0</v>
      </c>
      <c r="W3974" s="26">
        <v>0</v>
      </c>
      <c r="X3974" s="27">
        <v>0</v>
      </c>
      <c r="Y3974" s="18"/>
      <c r="Z3974" s="29">
        <v>0</v>
      </c>
      <c r="AA3974" s="29">
        <v>0</v>
      </c>
      <c r="AB3974" s="30">
        <v>0</v>
      </c>
      <c r="AC3974" s="19"/>
      <c r="AD3974" s="26">
        <v>0</v>
      </c>
      <c r="AE3974" s="26">
        <v>0</v>
      </c>
      <c r="AF3974" s="27">
        <v>0</v>
      </c>
      <c r="AG3974" s="18"/>
      <c r="AH3974" s="34">
        <v>0</v>
      </c>
      <c r="AI3974" s="34">
        <v>0</v>
      </c>
      <c r="AJ3974" s="34">
        <v>0</v>
      </c>
      <c r="AK3974" s="19"/>
      <c r="AL3974" s="35">
        <v>44050.041666666664</v>
      </c>
      <c r="AM3974" s="16"/>
    </row>
    <row r="3975" spans="1:39" ht="33" hidden="1" x14ac:dyDescent="0.25">
      <c r="A3975" s="25" t="s">
        <v>813</v>
      </c>
      <c r="B3975" s="25" t="s">
        <v>1043</v>
      </c>
      <c r="C3975" s="39">
        <v>633865</v>
      </c>
      <c r="D3975" s="25" t="s">
        <v>3671</v>
      </c>
      <c r="E3975" s="25" t="s">
        <v>53</v>
      </c>
      <c r="F3975" s="25" t="s">
        <v>54</v>
      </c>
      <c r="G3975" s="25" t="s">
        <v>69</v>
      </c>
      <c r="H3975" s="25" t="s">
        <v>90</v>
      </c>
      <c r="I3975" s="25" t="s">
        <v>194</v>
      </c>
      <c r="J3975" s="25" t="s">
        <v>381</v>
      </c>
      <c r="K3975" s="25" t="s">
        <v>65</v>
      </c>
      <c r="L3975" s="25" t="s">
        <v>1045</v>
      </c>
      <c r="M3975" s="25" t="s">
        <v>371</v>
      </c>
      <c r="N3975" s="26">
        <v>391915.11</v>
      </c>
      <c r="O3975" s="26">
        <v>352447.59</v>
      </c>
      <c r="P3975" s="27">
        <v>-39467.51999999996</v>
      </c>
      <c r="Q3975" s="28">
        <v>-0.10070425710302408</v>
      </c>
      <c r="R3975" s="29">
        <v>114952.98</v>
      </c>
      <c r="S3975" s="29">
        <v>143029.39000000001</v>
      </c>
      <c r="T3975" s="30">
        <v>28076.410000000018</v>
      </c>
      <c r="U3975" s="31">
        <v>0.24424255900108044</v>
      </c>
      <c r="V3975" s="26">
        <v>62593.2</v>
      </c>
      <c r="W3975" s="26">
        <v>76511.100000000006</v>
      </c>
      <c r="X3975" s="27">
        <v>13917.900000000009</v>
      </c>
      <c r="Y3975" s="28">
        <v>0.22235482448572702</v>
      </c>
      <c r="Z3975" s="29">
        <v>18888.93</v>
      </c>
      <c r="AA3975" s="29">
        <v>53822.8</v>
      </c>
      <c r="AB3975" s="30">
        <v>34933.870000000003</v>
      </c>
      <c r="AC3975" s="32">
        <v>1.8494361512272004</v>
      </c>
      <c r="AD3975" s="26">
        <v>195480</v>
      </c>
      <c r="AE3975" s="26">
        <v>79084.3</v>
      </c>
      <c r="AF3975" s="27">
        <v>-116395.7</v>
      </c>
      <c r="AG3975" s="33">
        <v>-0.59543533865357068</v>
      </c>
      <c r="AH3975" s="34">
        <v>4201.76</v>
      </c>
      <c r="AI3975" s="34">
        <v>1466</v>
      </c>
      <c r="AJ3975" s="34">
        <v>-2735.76</v>
      </c>
      <c r="AK3975" s="32">
        <v>-0.65109858725867253</v>
      </c>
      <c r="AL3975" s="35">
        <v>44182.041666666664</v>
      </c>
      <c r="AM3975" s="16"/>
    </row>
    <row r="3976" spans="1:39" ht="41.25" hidden="1" x14ac:dyDescent="0.25">
      <c r="A3976" s="25" t="s">
        <v>813</v>
      </c>
      <c r="B3976" s="25" t="s">
        <v>1136</v>
      </c>
      <c r="C3976" s="39">
        <v>633867</v>
      </c>
      <c r="D3976" s="25" t="s">
        <v>5798</v>
      </c>
      <c r="E3976" s="25" t="s">
        <v>53</v>
      </c>
      <c r="F3976" s="25" t="s">
        <v>63</v>
      </c>
      <c r="G3976" s="25" t="s">
        <v>56</v>
      </c>
      <c r="H3976" s="17"/>
      <c r="I3976" s="17"/>
      <c r="J3976" s="25" t="s">
        <v>381</v>
      </c>
      <c r="K3976" s="25" t="s">
        <v>65</v>
      </c>
      <c r="L3976" s="25" t="s">
        <v>815</v>
      </c>
      <c r="M3976" s="25" t="s">
        <v>5842</v>
      </c>
      <c r="N3976" s="26">
        <v>0</v>
      </c>
      <c r="O3976" s="26">
        <v>0</v>
      </c>
      <c r="P3976" s="27">
        <v>0</v>
      </c>
      <c r="Q3976" s="18"/>
      <c r="R3976" s="29">
        <v>0</v>
      </c>
      <c r="S3976" s="29">
        <v>0</v>
      </c>
      <c r="T3976" s="30">
        <v>0</v>
      </c>
      <c r="U3976" s="19"/>
      <c r="V3976" s="26">
        <v>0</v>
      </c>
      <c r="W3976" s="26">
        <v>0</v>
      </c>
      <c r="X3976" s="27">
        <v>0</v>
      </c>
      <c r="Y3976" s="18"/>
      <c r="Z3976" s="29">
        <v>0</v>
      </c>
      <c r="AA3976" s="29">
        <v>0</v>
      </c>
      <c r="AB3976" s="30">
        <v>0</v>
      </c>
      <c r="AC3976" s="19"/>
      <c r="AD3976" s="26">
        <v>0</v>
      </c>
      <c r="AE3976" s="26">
        <v>0</v>
      </c>
      <c r="AF3976" s="27">
        <v>0</v>
      </c>
      <c r="AG3976" s="18"/>
      <c r="AH3976" s="34">
        <v>0</v>
      </c>
      <c r="AI3976" s="34">
        <v>0</v>
      </c>
      <c r="AJ3976" s="34">
        <v>0</v>
      </c>
      <c r="AK3976" s="19"/>
      <c r="AL3976" s="35">
        <v>44186.041666666664</v>
      </c>
      <c r="AM3976" s="16"/>
    </row>
    <row r="3977" spans="1:39" ht="41.25" hidden="1" x14ac:dyDescent="0.25">
      <c r="A3977" s="25" t="s">
        <v>813</v>
      </c>
      <c r="B3977" s="25" t="s">
        <v>1136</v>
      </c>
      <c r="C3977" s="39">
        <v>633868</v>
      </c>
      <c r="D3977" s="25" t="s">
        <v>5797</v>
      </c>
      <c r="E3977" s="25" t="s">
        <v>53</v>
      </c>
      <c r="F3977" s="25" t="s">
        <v>63</v>
      </c>
      <c r="G3977" s="25" t="s">
        <v>56</v>
      </c>
      <c r="H3977" s="17"/>
      <c r="I3977" s="17"/>
      <c r="J3977" s="25" t="s">
        <v>381</v>
      </c>
      <c r="K3977" s="25" t="s">
        <v>65</v>
      </c>
      <c r="L3977" s="25" t="s">
        <v>815</v>
      </c>
      <c r="M3977" s="25" t="s">
        <v>5842</v>
      </c>
      <c r="N3977" s="26">
        <v>0</v>
      </c>
      <c r="O3977" s="26">
        <v>0</v>
      </c>
      <c r="P3977" s="27">
        <v>0</v>
      </c>
      <c r="Q3977" s="18"/>
      <c r="R3977" s="29">
        <v>0</v>
      </c>
      <c r="S3977" s="29">
        <v>0</v>
      </c>
      <c r="T3977" s="30">
        <v>0</v>
      </c>
      <c r="U3977" s="19"/>
      <c r="V3977" s="26">
        <v>0</v>
      </c>
      <c r="W3977" s="26">
        <v>0</v>
      </c>
      <c r="X3977" s="27">
        <v>0</v>
      </c>
      <c r="Y3977" s="18"/>
      <c r="Z3977" s="29">
        <v>0</v>
      </c>
      <c r="AA3977" s="29">
        <v>0</v>
      </c>
      <c r="AB3977" s="30">
        <v>0</v>
      </c>
      <c r="AC3977" s="19"/>
      <c r="AD3977" s="26">
        <v>0</v>
      </c>
      <c r="AE3977" s="26">
        <v>0</v>
      </c>
      <c r="AF3977" s="27">
        <v>0</v>
      </c>
      <c r="AG3977" s="18"/>
      <c r="AH3977" s="34">
        <v>0</v>
      </c>
      <c r="AI3977" s="34">
        <v>0</v>
      </c>
      <c r="AJ3977" s="34">
        <v>0</v>
      </c>
      <c r="AK3977" s="19"/>
      <c r="AL3977" s="35">
        <v>44186.041666666664</v>
      </c>
      <c r="AM3977" s="16"/>
    </row>
    <row r="3978" spans="1:39" ht="41.25" hidden="1" x14ac:dyDescent="0.25">
      <c r="A3978" s="25" t="s">
        <v>813</v>
      </c>
      <c r="B3978" s="25" t="s">
        <v>51</v>
      </c>
      <c r="C3978" s="39">
        <v>633898</v>
      </c>
      <c r="D3978" s="25" t="s">
        <v>850</v>
      </c>
      <c r="E3978" s="25" t="s">
        <v>53</v>
      </c>
      <c r="F3978" s="25" t="s">
        <v>54</v>
      </c>
      <c r="G3978" s="25" t="s">
        <v>75</v>
      </c>
      <c r="H3978" s="25" t="s">
        <v>56</v>
      </c>
      <c r="I3978" s="25" t="s">
        <v>56</v>
      </c>
      <c r="J3978" s="25" t="s">
        <v>830</v>
      </c>
      <c r="K3978" s="25" t="s">
        <v>65</v>
      </c>
      <c r="L3978" s="25" t="s">
        <v>851</v>
      </c>
      <c r="M3978" s="25" t="s">
        <v>832</v>
      </c>
      <c r="N3978" s="26">
        <v>169766.42</v>
      </c>
      <c r="O3978" s="26">
        <v>142754.9</v>
      </c>
      <c r="P3978" s="27">
        <v>-27011.520000000019</v>
      </c>
      <c r="Q3978" s="28">
        <v>-0.1591099111355474</v>
      </c>
      <c r="R3978" s="29">
        <v>66369.3</v>
      </c>
      <c r="S3978" s="29">
        <v>35417.19</v>
      </c>
      <c r="T3978" s="30">
        <v>-30952.11</v>
      </c>
      <c r="U3978" s="31">
        <v>-0.46636185706343142</v>
      </c>
      <c r="V3978" s="26">
        <v>30416.58</v>
      </c>
      <c r="W3978" s="26">
        <v>31413.5</v>
      </c>
      <c r="X3978" s="27">
        <v>996.91999999999825</v>
      </c>
      <c r="Y3978" s="28">
        <v>3.2775545442649968E-2</v>
      </c>
      <c r="Z3978" s="29">
        <v>6020.54</v>
      </c>
      <c r="AA3978" s="29">
        <v>5402.5</v>
      </c>
      <c r="AB3978" s="30">
        <v>-618.04</v>
      </c>
      <c r="AC3978" s="32">
        <v>-0.10265524354958193</v>
      </c>
      <c r="AD3978" s="26">
        <v>66960</v>
      </c>
      <c r="AE3978" s="26">
        <v>70521.710000000006</v>
      </c>
      <c r="AF3978" s="27">
        <v>3561.7100000000064</v>
      </c>
      <c r="AG3978" s="33">
        <v>5.3191606929510249E-2</v>
      </c>
      <c r="AH3978" s="34">
        <v>299.3</v>
      </c>
      <c r="AI3978" s="34">
        <v>286.5</v>
      </c>
      <c r="AJ3978" s="34">
        <v>-12.800000000000011</v>
      </c>
      <c r="AK3978" s="32">
        <v>-4.2766455061810926E-2</v>
      </c>
      <c r="AL3978" s="35">
        <v>44411.041666666664</v>
      </c>
      <c r="AM3978" s="16"/>
    </row>
    <row r="3979" spans="1:39" ht="33" hidden="1" x14ac:dyDescent="0.25">
      <c r="A3979" s="25" t="s">
        <v>813</v>
      </c>
      <c r="B3979" s="25" t="s">
        <v>1043</v>
      </c>
      <c r="C3979" s="39">
        <v>633972</v>
      </c>
      <c r="D3979" s="25" t="s">
        <v>3890</v>
      </c>
      <c r="E3979" s="25" t="s">
        <v>53</v>
      </c>
      <c r="F3979" s="25" t="s">
        <v>54</v>
      </c>
      <c r="G3979" s="25" t="s">
        <v>90</v>
      </c>
      <c r="H3979" s="25" t="s">
        <v>298</v>
      </c>
      <c r="I3979" s="25" t="s">
        <v>827</v>
      </c>
      <c r="J3979" s="25" t="s">
        <v>381</v>
      </c>
      <c r="K3979" s="25" t="s">
        <v>65</v>
      </c>
      <c r="L3979" s="25" t="s">
        <v>1045</v>
      </c>
      <c r="M3979" s="25" t="s">
        <v>854</v>
      </c>
      <c r="N3979" s="26">
        <v>147870.57999999999</v>
      </c>
      <c r="O3979" s="26">
        <v>203238.45</v>
      </c>
      <c r="P3979" s="27">
        <v>55367.870000000024</v>
      </c>
      <c r="Q3979" s="28">
        <v>0.37443465765806849</v>
      </c>
      <c r="R3979" s="29">
        <v>36294.78</v>
      </c>
      <c r="S3979" s="29">
        <v>60317.64</v>
      </c>
      <c r="T3979" s="30">
        <v>24022.86</v>
      </c>
      <c r="U3979" s="31">
        <v>0.66188195657887994</v>
      </c>
      <c r="V3979" s="26">
        <v>93805.15</v>
      </c>
      <c r="W3979" s="26">
        <v>111081.34</v>
      </c>
      <c r="X3979" s="27">
        <v>17276.190000000002</v>
      </c>
      <c r="Y3979" s="28">
        <v>0.18417101832895105</v>
      </c>
      <c r="Z3979" s="29">
        <v>6970.65</v>
      </c>
      <c r="AA3979" s="29">
        <v>14169.88</v>
      </c>
      <c r="AB3979" s="30">
        <v>7199.23</v>
      </c>
      <c r="AC3979" s="32">
        <v>1.0327917769504995</v>
      </c>
      <c r="AD3979" s="26">
        <v>10800</v>
      </c>
      <c r="AE3979" s="26">
        <v>17669.59</v>
      </c>
      <c r="AF3979" s="27">
        <v>6869.59</v>
      </c>
      <c r="AG3979" s="33">
        <v>0.63607314814814819</v>
      </c>
      <c r="AH3979" s="34">
        <v>308.06</v>
      </c>
      <c r="AI3979" s="34">
        <v>697</v>
      </c>
      <c r="AJ3979" s="34">
        <v>388.94</v>
      </c>
      <c r="AK3979" s="32">
        <v>1.2625462572226189</v>
      </c>
      <c r="AL3979" s="35">
        <v>44132.041666666664</v>
      </c>
      <c r="AM3979" s="16"/>
    </row>
    <row r="3980" spans="1:39" ht="33" hidden="1" x14ac:dyDescent="0.25">
      <c r="A3980" s="25" t="s">
        <v>813</v>
      </c>
      <c r="B3980" s="25" t="s">
        <v>1043</v>
      </c>
      <c r="C3980" s="39">
        <v>633973</v>
      </c>
      <c r="D3980" s="25" t="s">
        <v>3891</v>
      </c>
      <c r="E3980" s="25" t="s">
        <v>53</v>
      </c>
      <c r="F3980" s="25" t="s">
        <v>54</v>
      </c>
      <c r="G3980" s="25" t="s">
        <v>191</v>
      </c>
      <c r="H3980" s="25" t="s">
        <v>334</v>
      </c>
      <c r="I3980" s="25" t="s">
        <v>83</v>
      </c>
      <c r="J3980" s="25" t="s">
        <v>381</v>
      </c>
      <c r="K3980" s="25" t="s">
        <v>65</v>
      </c>
      <c r="L3980" s="25" t="s">
        <v>1045</v>
      </c>
      <c r="M3980" s="25" t="s">
        <v>854</v>
      </c>
      <c r="N3980" s="26">
        <v>207948.94</v>
      </c>
      <c r="O3980" s="26">
        <v>179776.38</v>
      </c>
      <c r="P3980" s="27">
        <v>-28172.559999999998</v>
      </c>
      <c r="Q3980" s="28">
        <v>-0.1354782573068177</v>
      </c>
      <c r="R3980" s="29">
        <v>42753.7</v>
      </c>
      <c r="S3980" s="29">
        <v>38100.589999999997</v>
      </c>
      <c r="T3980" s="30">
        <v>-4653.1100000000006</v>
      </c>
      <c r="U3980" s="31">
        <v>-0.10883525870275557</v>
      </c>
      <c r="V3980" s="26">
        <v>160447.13</v>
      </c>
      <c r="W3980" s="26">
        <v>129806.83</v>
      </c>
      <c r="X3980" s="27">
        <v>-30640.300000000003</v>
      </c>
      <c r="Y3980" s="28">
        <v>-0.19096820242281681</v>
      </c>
      <c r="Z3980" s="29">
        <v>4748.1099999999997</v>
      </c>
      <c r="AA3980" s="29">
        <v>10698.96</v>
      </c>
      <c r="AB3980" s="30">
        <v>5950.8499999999995</v>
      </c>
      <c r="AC3980" s="32">
        <v>1.2533092114546629</v>
      </c>
      <c r="AD3980" s="26">
        <v>0</v>
      </c>
      <c r="AE3980" s="26">
        <v>1170</v>
      </c>
      <c r="AF3980" s="27">
        <v>1170</v>
      </c>
      <c r="AG3980" s="18"/>
      <c r="AH3980" s="34">
        <v>315.87</v>
      </c>
      <c r="AI3980" s="34">
        <v>427.5</v>
      </c>
      <c r="AJ3980" s="34">
        <v>111.63</v>
      </c>
      <c r="AK3980" s="32">
        <v>0.35340488175515239</v>
      </c>
      <c r="AL3980" s="35">
        <v>44196.041666666664</v>
      </c>
      <c r="AM3980" s="16"/>
    </row>
    <row r="3981" spans="1:39" ht="33" hidden="1" x14ac:dyDescent="0.25">
      <c r="A3981" s="25" t="s">
        <v>813</v>
      </c>
      <c r="B3981" s="25" t="s">
        <v>1043</v>
      </c>
      <c r="C3981" s="39">
        <v>633974</v>
      </c>
      <c r="D3981" s="25" t="s">
        <v>3896</v>
      </c>
      <c r="E3981" s="25" t="s">
        <v>53</v>
      </c>
      <c r="F3981" s="25" t="s">
        <v>54</v>
      </c>
      <c r="G3981" s="25" t="s">
        <v>75</v>
      </c>
      <c r="H3981" s="25" t="s">
        <v>298</v>
      </c>
      <c r="I3981" s="25" t="s">
        <v>131</v>
      </c>
      <c r="J3981" s="25" t="s">
        <v>381</v>
      </c>
      <c r="K3981" s="25" t="s">
        <v>65</v>
      </c>
      <c r="L3981" s="25" t="s">
        <v>1045</v>
      </c>
      <c r="M3981" s="25" t="s">
        <v>825</v>
      </c>
      <c r="N3981" s="26">
        <v>101188.76</v>
      </c>
      <c r="O3981" s="26">
        <v>78110.55</v>
      </c>
      <c r="P3981" s="27">
        <v>-23078.209999999992</v>
      </c>
      <c r="Q3981" s="28">
        <v>-0.22807088455279018</v>
      </c>
      <c r="R3981" s="29">
        <v>31990.9</v>
      </c>
      <c r="S3981" s="29">
        <v>15928.01</v>
      </c>
      <c r="T3981" s="30">
        <v>-16062.890000000001</v>
      </c>
      <c r="U3981" s="31">
        <v>-0.50210809949079271</v>
      </c>
      <c r="V3981" s="26">
        <v>65266.69</v>
      </c>
      <c r="W3981" s="26">
        <v>48507.56</v>
      </c>
      <c r="X3981" s="27">
        <v>-16759.130000000005</v>
      </c>
      <c r="Y3981" s="28">
        <v>-0.25677922382765245</v>
      </c>
      <c r="Z3981" s="29">
        <v>3931.17</v>
      </c>
      <c r="AA3981" s="29">
        <v>6285.9</v>
      </c>
      <c r="AB3981" s="30">
        <v>2354.7299999999996</v>
      </c>
      <c r="AC3981" s="32">
        <v>0.59898961377910376</v>
      </c>
      <c r="AD3981" s="26">
        <v>0</v>
      </c>
      <c r="AE3981" s="26">
        <v>7389.08</v>
      </c>
      <c r="AF3981" s="27">
        <v>7389.08</v>
      </c>
      <c r="AG3981" s="18"/>
      <c r="AH3981" s="34">
        <v>282.77</v>
      </c>
      <c r="AI3981" s="34">
        <v>166</v>
      </c>
      <c r="AJ3981" s="34">
        <v>-116.76999999999998</v>
      </c>
      <c r="AK3981" s="32">
        <v>-0.41295045443293132</v>
      </c>
      <c r="AL3981" s="35">
        <v>44011.041666666664</v>
      </c>
      <c r="AM3981" s="16"/>
    </row>
    <row r="3982" spans="1:39" ht="74.25" hidden="1" x14ac:dyDescent="0.25">
      <c r="A3982" s="25" t="s">
        <v>813</v>
      </c>
      <c r="B3982" s="25" t="s">
        <v>51</v>
      </c>
      <c r="C3982" s="39">
        <v>633996</v>
      </c>
      <c r="D3982" s="25" t="s">
        <v>855</v>
      </c>
      <c r="E3982" s="25" t="s">
        <v>53</v>
      </c>
      <c r="F3982" s="25" t="s">
        <v>54</v>
      </c>
      <c r="G3982" s="25" t="s">
        <v>75</v>
      </c>
      <c r="H3982" s="25" t="s">
        <v>112</v>
      </c>
      <c r="I3982" s="25" t="s">
        <v>307</v>
      </c>
      <c r="J3982" s="25" t="s">
        <v>830</v>
      </c>
      <c r="K3982" s="25" t="s">
        <v>65</v>
      </c>
      <c r="L3982" s="25" t="s">
        <v>835</v>
      </c>
      <c r="M3982" s="25" t="s">
        <v>832</v>
      </c>
      <c r="N3982" s="26">
        <v>106765.95</v>
      </c>
      <c r="O3982" s="26">
        <v>123151.77</v>
      </c>
      <c r="P3982" s="27">
        <v>16385.820000000007</v>
      </c>
      <c r="Q3982" s="28">
        <v>0.15347421158150149</v>
      </c>
      <c r="R3982" s="29">
        <v>32203.05</v>
      </c>
      <c r="S3982" s="29">
        <v>24940.080000000002</v>
      </c>
      <c r="T3982" s="30">
        <v>-7262.9699999999975</v>
      </c>
      <c r="U3982" s="31">
        <v>-0.22553671158477218</v>
      </c>
      <c r="V3982" s="26">
        <v>91823.88</v>
      </c>
      <c r="W3982" s="26">
        <v>92530.29</v>
      </c>
      <c r="X3982" s="27">
        <v>706.40999999998894</v>
      </c>
      <c r="Y3982" s="28">
        <v>7.6930968284066072E-3</v>
      </c>
      <c r="Z3982" s="29">
        <v>3793.02</v>
      </c>
      <c r="AA3982" s="29">
        <v>2844</v>
      </c>
      <c r="AB3982" s="30">
        <v>-949.02</v>
      </c>
      <c r="AC3982" s="32">
        <v>-0.25020168625527944</v>
      </c>
      <c r="AD3982" s="26">
        <v>1296</v>
      </c>
      <c r="AE3982" s="26">
        <v>2837.4</v>
      </c>
      <c r="AF3982" s="27">
        <v>1541.4</v>
      </c>
      <c r="AG3982" s="33">
        <v>1.189351851851852</v>
      </c>
      <c r="AH3982" s="34">
        <v>69</v>
      </c>
      <c r="AI3982" s="34">
        <v>236.5</v>
      </c>
      <c r="AJ3982" s="34">
        <v>167.5</v>
      </c>
      <c r="AK3982" s="32">
        <v>2.4275362318840581</v>
      </c>
      <c r="AL3982" s="35">
        <v>44456.041666666664</v>
      </c>
      <c r="AM3982" s="16"/>
    </row>
    <row r="3983" spans="1:39" ht="57.75" hidden="1" x14ac:dyDescent="0.25">
      <c r="A3983" s="25" t="s">
        <v>813</v>
      </c>
      <c r="B3983" s="25" t="s">
        <v>1043</v>
      </c>
      <c r="C3983" s="39">
        <v>633999</v>
      </c>
      <c r="D3983" s="25" t="s">
        <v>3898</v>
      </c>
      <c r="E3983" s="25" t="s">
        <v>53</v>
      </c>
      <c r="F3983" s="25" t="s">
        <v>54</v>
      </c>
      <c r="G3983" s="25" t="s">
        <v>75</v>
      </c>
      <c r="H3983" s="25" t="s">
        <v>56</v>
      </c>
      <c r="I3983" s="25" t="s">
        <v>56</v>
      </c>
      <c r="J3983" s="25" t="s">
        <v>357</v>
      </c>
      <c r="K3983" s="25" t="s">
        <v>65</v>
      </c>
      <c r="L3983" s="25" t="s">
        <v>1045</v>
      </c>
      <c r="M3983" s="25" t="s">
        <v>861</v>
      </c>
      <c r="N3983" s="26">
        <v>51133.67</v>
      </c>
      <c r="O3983" s="26">
        <v>45034.8</v>
      </c>
      <c r="P3983" s="27">
        <v>-6098.8699999999953</v>
      </c>
      <c r="Q3983" s="28">
        <v>-0.11927307388654082</v>
      </c>
      <c r="R3983" s="29">
        <v>26027.49</v>
      </c>
      <c r="S3983" s="29">
        <v>17508.580000000002</v>
      </c>
      <c r="T3983" s="30">
        <v>-8518.91</v>
      </c>
      <c r="U3983" s="31">
        <v>-0.32730432323670089</v>
      </c>
      <c r="V3983" s="26">
        <v>8076.54</v>
      </c>
      <c r="W3983" s="26">
        <v>8184.6</v>
      </c>
      <c r="X3983" s="27">
        <v>108.0600000000004</v>
      </c>
      <c r="Y3983" s="28">
        <v>1.3379491713035582E-2</v>
      </c>
      <c r="Z3983" s="29">
        <v>5605.4</v>
      </c>
      <c r="AA3983" s="29">
        <v>5746</v>
      </c>
      <c r="AB3983" s="30">
        <v>140.60000000000036</v>
      </c>
      <c r="AC3983" s="32">
        <v>2.5082955721268844E-2</v>
      </c>
      <c r="AD3983" s="26">
        <v>11424.24</v>
      </c>
      <c r="AE3983" s="26">
        <v>13595.62</v>
      </c>
      <c r="AF3983" s="27">
        <v>2171.380000000001</v>
      </c>
      <c r="AG3983" s="33">
        <v>0.1900677856907769</v>
      </c>
      <c r="AH3983" s="34">
        <v>208.74</v>
      </c>
      <c r="AI3983" s="34">
        <v>159.5</v>
      </c>
      <c r="AJ3983" s="34">
        <v>-49.240000000000009</v>
      </c>
      <c r="AK3983" s="32">
        <v>-0.23589153971447738</v>
      </c>
      <c r="AL3983" s="35">
        <v>44056.041666666664</v>
      </c>
      <c r="AM3983" s="16"/>
    </row>
    <row r="3984" spans="1:39" ht="24.75" hidden="1" x14ac:dyDescent="0.25">
      <c r="A3984" s="25" t="s">
        <v>813</v>
      </c>
      <c r="B3984" s="25" t="s">
        <v>1043</v>
      </c>
      <c r="C3984" s="39">
        <v>634068</v>
      </c>
      <c r="D3984" s="25" t="s">
        <v>3897</v>
      </c>
      <c r="E3984" s="25" t="s">
        <v>53</v>
      </c>
      <c r="F3984" s="25" t="s">
        <v>54</v>
      </c>
      <c r="G3984" s="25" t="s">
        <v>990</v>
      </c>
      <c r="H3984" s="25" t="s">
        <v>56</v>
      </c>
      <c r="I3984" s="25" t="s">
        <v>56</v>
      </c>
      <c r="J3984" s="17"/>
      <c r="K3984" s="25" t="s">
        <v>65</v>
      </c>
      <c r="L3984" s="25" t="s">
        <v>1045</v>
      </c>
      <c r="M3984" s="25" t="s">
        <v>5842</v>
      </c>
      <c r="N3984" s="26">
        <v>61205.38</v>
      </c>
      <c r="O3984" s="26">
        <v>7943.3</v>
      </c>
      <c r="P3984" s="27">
        <v>-53262.079999999994</v>
      </c>
      <c r="Q3984" s="28">
        <v>-0.87021892519905919</v>
      </c>
      <c r="R3984" s="29">
        <v>13943.81</v>
      </c>
      <c r="S3984" s="29">
        <v>5892.27</v>
      </c>
      <c r="T3984" s="30">
        <v>-8051.5399999999991</v>
      </c>
      <c r="U3984" s="31">
        <v>-0.57742754670351926</v>
      </c>
      <c r="V3984" s="26">
        <v>45752.01</v>
      </c>
      <c r="W3984" s="26">
        <v>1299.03</v>
      </c>
      <c r="X3984" s="27">
        <v>-44452.98</v>
      </c>
      <c r="Y3984" s="28">
        <v>-0.9716071490629592</v>
      </c>
      <c r="Z3984" s="29">
        <v>1293.56</v>
      </c>
      <c r="AA3984" s="29">
        <v>752</v>
      </c>
      <c r="AB3984" s="30">
        <v>-541.55999999999995</v>
      </c>
      <c r="AC3984" s="32">
        <v>-0.41865858560870772</v>
      </c>
      <c r="AD3984" s="26">
        <v>216</v>
      </c>
      <c r="AE3984" s="26">
        <v>0</v>
      </c>
      <c r="AF3984" s="27">
        <v>-216</v>
      </c>
      <c r="AG3984" s="33">
        <v>-1</v>
      </c>
      <c r="AH3984" s="34">
        <v>0</v>
      </c>
      <c r="AI3984" s="34">
        <v>59</v>
      </c>
      <c r="AJ3984" s="34">
        <v>59</v>
      </c>
      <c r="AK3984" s="19"/>
      <c r="AL3984" s="35">
        <v>43859.041666666664</v>
      </c>
      <c r="AM3984" s="16"/>
    </row>
    <row r="3985" spans="1:39" ht="57.75" hidden="1" x14ac:dyDescent="0.25">
      <c r="A3985" s="25" t="s">
        <v>813</v>
      </c>
      <c r="B3985" s="25" t="s">
        <v>51</v>
      </c>
      <c r="C3985" s="39">
        <v>634072</v>
      </c>
      <c r="D3985" s="25" t="s">
        <v>856</v>
      </c>
      <c r="E3985" s="25" t="s">
        <v>53</v>
      </c>
      <c r="F3985" s="25" t="s">
        <v>63</v>
      </c>
      <c r="G3985" s="25" t="s">
        <v>56</v>
      </c>
      <c r="H3985" s="17"/>
      <c r="I3985" s="17"/>
      <c r="J3985" s="25" t="s">
        <v>357</v>
      </c>
      <c r="K3985" s="25" t="s">
        <v>65</v>
      </c>
      <c r="L3985" s="25" t="s">
        <v>665</v>
      </c>
      <c r="M3985" s="25" t="s">
        <v>5842</v>
      </c>
      <c r="N3985" s="26">
        <v>0</v>
      </c>
      <c r="O3985" s="26">
        <v>16613.23</v>
      </c>
      <c r="P3985" s="27">
        <v>16613.23</v>
      </c>
      <c r="Q3985" s="18"/>
      <c r="R3985" s="29">
        <v>0</v>
      </c>
      <c r="S3985" s="29">
        <v>16481.23</v>
      </c>
      <c r="T3985" s="30">
        <v>16481.23</v>
      </c>
      <c r="U3985" s="19"/>
      <c r="V3985" s="26">
        <v>0</v>
      </c>
      <c r="W3985" s="26">
        <v>0</v>
      </c>
      <c r="X3985" s="27">
        <v>0</v>
      </c>
      <c r="Y3985" s="18"/>
      <c r="Z3985" s="29">
        <v>0</v>
      </c>
      <c r="AA3985" s="29">
        <v>132</v>
      </c>
      <c r="AB3985" s="30">
        <v>132</v>
      </c>
      <c r="AC3985" s="19"/>
      <c r="AD3985" s="26">
        <v>0</v>
      </c>
      <c r="AE3985" s="26">
        <v>0</v>
      </c>
      <c r="AF3985" s="27">
        <v>0</v>
      </c>
      <c r="AG3985" s="18"/>
      <c r="AH3985" s="34">
        <v>0</v>
      </c>
      <c r="AI3985" s="34">
        <v>12</v>
      </c>
      <c r="AJ3985" s="34">
        <v>12</v>
      </c>
      <c r="AK3985" s="19"/>
      <c r="AL3985" s="35">
        <v>44057.041666666664</v>
      </c>
      <c r="AM3985" s="16"/>
    </row>
    <row r="3986" spans="1:39" ht="33" hidden="1" x14ac:dyDescent="0.25">
      <c r="A3986" s="25" t="s">
        <v>813</v>
      </c>
      <c r="B3986" s="25" t="s">
        <v>1043</v>
      </c>
      <c r="C3986" s="39">
        <v>634106</v>
      </c>
      <c r="D3986" s="25" t="s">
        <v>3892</v>
      </c>
      <c r="E3986" s="25" t="s">
        <v>53</v>
      </c>
      <c r="F3986" s="25" t="s">
        <v>54</v>
      </c>
      <c r="G3986" s="25" t="s">
        <v>298</v>
      </c>
      <c r="H3986" s="25" t="s">
        <v>90</v>
      </c>
      <c r="I3986" s="25" t="s">
        <v>194</v>
      </c>
      <c r="J3986" s="25" t="s">
        <v>381</v>
      </c>
      <c r="K3986" s="25" t="s">
        <v>65</v>
      </c>
      <c r="L3986" s="25" t="s">
        <v>1045</v>
      </c>
      <c r="M3986" s="25" t="s">
        <v>832</v>
      </c>
      <c r="N3986" s="26">
        <v>149893.18</v>
      </c>
      <c r="O3986" s="26">
        <v>147012.45000000001</v>
      </c>
      <c r="P3986" s="27">
        <v>-2880.7299999999814</v>
      </c>
      <c r="Q3986" s="28">
        <v>-1.9218552838761453E-2</v>
      </c>
      <c r="R3986" s="29">
        <v>40376.74</v>
      </c>
      <c r="S3986" s="29">
        <v>49302.22</v>
      </c>
      <c r="T3986" s="30">
        <v>8925.4800000000032</v>
      </c>
      <c r="U3986" s="31">
        <v>0.2210549935433124</v>
      </c>
      <c r="V3986" s="26">
        <v>101561.39</v>
      </c>
      <c r="W3986" s="26">
        <v>78887.27</v>
      </c>
      <c r="X3986" s="27">
        <v>-22674.119999999995</v>
      </c>
      <c r="Y3986" s="28">
        <v>-0.22325531385499939</v>
      </c>
      <c r="Z3986" s="29">
        <v>5255.05</v>
      </c>
      <c r="AA3986" s="29">
        <v>15185.4</v>
      </c>
      <c r="AB3986" s="30">
        <v>9930.3499999999985</v>
      </c>
      <c r="AC3986" s="32">
        <v>1.889677548263099</v>
      </c>
      <c r="AD3986" s="26">
        <v>2700</v>
      </c>
      <c r="AE3986" s="26">
        <v>3637.56</v>
      </c>
      <c r="AF3986" s="27">
        <v>937.56</v>
      </c>
      <c r="AG3986" s="33">
        <v>0.34724444444444441</v>
      </c>
      <c r="AH3986" s="34">
        <v>360.05</v>
      </c>
      <c r="AI3986" s="34">
        <v>537.5</v>
      </c>
      <c r="AJ3986" s="34">
        <v>177.45</v>
      </c>
      <c r="AK3986" s="32">
        <v>0.49284821552562141</v>
      </c>
      <c r="AL3986" s="35">
        <v>43864.041666666664</v>
      </c>
      <c r="AM3986" s="16"/>
    </row>
    <row r="3987" spans="1:39" ht="33" hidden="1" x14ac:dyDescent="0.25">
      <c r="A3987" s="25" t="s">
        <v>813</v>
      </c>
      <c r="B3987" s="25" t="s">
        <v>51</v>
      </c>
      <c r="C3987" s="39">
        <v>634126</v>
      </c>
      <c r="D3987" s="25" t="s">
        <v>819</v>
      </c>
      <c r="E3987" s="25" t="s">
        <v>53</v>
      </c>
      <c r="F3987" s="25" t="s">
        <v>54</v>
      </c>
      <c r="G3987" s="25" t="s">
        <v>90</v>
      </c>
      <c r="H3987" s="25" t="s">
        <v>194</v>
      </c>
      <c r="I3987" s="25" t="s">
        <v>74</v>
      </c>
      <c r="J3987" s="25" t="s">
        <v>381</v>
      </c>
      <c r="K3987" s="25" t="s">
        <v>65</v>
      </c>
      <c r="L3987" s="25" t="s">
        <v>815</v>
      </c>
      <c r="M3987" s="25" t="s">
        <v>816</v>
      </c>
      <c r="N3987" s="26">
        <v>213582</v>
      </c>
      <c r="O3987" s="26">
        <v>353269.21</v>
      </c>
      <c r="P3987" s="27">
        <v>139687.21000000002</v>
      </c>
      <c r="Q3987" s="28">
        <v>0.65402145311870863</v>
      </c>
      <c r="R3987" s="29">
        <v>68474.42</v>
      </c>
      <c r="S3987" s="29">
        <v>154016.94</v>
      </c>
      <c r="T3987" s="30">
        <v>85542.52</v>
      </c>
      <c r="U3987" s="31">
        <v>1.2492624252969211</v>
      </c>
      <c r="V3987" s="26">
        <v>55920.02</v>
      </c>
      <c r="W3987" s="26">
        <v>59047.12</v>
      </c>
      <c r="X3987" s="27">
        <v>3127.1000000000058</v>
      </c>
      <c r="Y3987" s="28">
        <v>5.5920938511824676E-2</v>
      </c>
      <c r="Z3987" s="29">
        <v>14127.56</v>
      </c>
      <c r="AA3987" s="29">
        <v>102613.31</v>
      </c>
      <c r="AB3987" s="30">
        <v>88485.75</v>
      </c>
      <c r="AC3987" s="32">
        <v>6.2633427145239517</v>
      </c>
      <c r="AD3987" s="26">
        <v>75060</v>
      </c>
      <c r="AE3987" s="26">
        <v>37591.839999999997</v>
      </c>
      <c r="AF3987" s="27">
        <v>-37468.160000000003</v>
      </c>
      <c r="AG3987" s="33">
        <v>-0.49917612576605386</v>
      </c>
      <c r="AH3987" s="34">
        <v>538.45000000000005</v>
      </c>
      <c r="AI3987" s="34">
        <v>1614.5</v>
      </c>
      <c r="AJ3987" s="34">
        <v>1076.05</v>
      </c>
      <c r="AK3987" s="32">
        <v>1.9984213947441729</v>
      </c>
      <c r="AL3987" s="35">
        <v>44295.041666666664</v>
      </c>
      <c r="AM3987" s="16"/>
    </row>
    <row r="3988" spans="1:39" ht="33" hidden="1" x14ac:dyDescent="0.25">
      <c r="A3988" s="25" t="s">
        <v>813</v>
      </c>
      <c r="B3988" s="25" t="s">
        <v>51</v>
      </c>
      <c r="C3988" s="39">
        <v>634154</v>
      </c>
      <c r="D3988" s="25" t="s">
        <v>898</v>
      </c>
      <c r="E3988" s="25" t="s">
        <v>53</v>
      </c>
      <c r="F3988" s="25" t="s">
        <v>54</v>
      </c>
      <c r="G3988" s="25" t="s">
        <v>79</v>
      </c>
      <c r="H3988" s="25" t="s">
        <v>74</v>
      </c>
      <c r="I3988" s="25" t="s">
        <v>75</v>
      </c>
      <c r="J3988" s="25" t="s">
        <v>85</v>
      </c>
      <c r="K3988" s="25" t="s">
        <v>65</v>
      </c>
      <c r="L3988" s="25" t="s">
        <v>897</v>
      </c>
      <c r="M3988" s="25" t="s">
        <v>843</v>
      </c>
      <c r="N3988" s="26">
        <v>253369.25</v>
      </c>
      <c r="O3988" s="26">
        <v>228836.43</v>
      </c>
      <c r="P3988" s="27">
        <v>-24532.820000000007</v>
      </c>
      <c r="Q3988" s="28">
        <v>-9.6826351264014898E-2</v>
      </c>
      <c r="R3988" s="29">
        <v>48930.6</v>
      </c>
      <c r="S3988" s="29">
        <v>40654.870000000003</v>
      </c>
      <c r="T3988" s="30">
        <v>-8275.7299999999959</v>
      </c>
      <c r="U3988" s="31">
        <v>-0.16913199511144347</v>
      </c>
      <c r="V3988" s="26">
        <v>2727.83</v>
      </c>
      <c r="W3988" s="26">
        <v>3807.69</v>
      </c>
      <c r="X3988" s="27">
        <v>1079.8600000000001</v>
      </c>
      <c r="Y3988" s="28">
        <v>0.39586777768409326</v>
      </c>
      <c r="Z3988" s="29">
        <v>3404.46</v>
      </c>
      <c r="AA3988" s="29">
        <v>2948</v>
      </c>
      <c r="AB3988" s="30">
        <v>-456.46000000000004</v>
      </c>
      <c r="AC3988" s="32">
        <v>-0.13407706361655006</v>
      </c>
      <c r="AD3988" s="26">
        <v>198306.36</v>
      </c>
      <c r="AE3988" s="26">
        <v>180117</v>
      </c>
      <c r="AF3988" s="27">
        <v>-18189.359999999986</v>
      </c>
      <c r="AG3988" s="33">
        <v>-9.1723533224047818E-2</v>
      </c>
      <c r="AH3988" s="34">
        <v>229.54000000000002</v>
      </c>
      <c r="AI3988" s="34">
        <v>150.5</v>
      </c>
      <c r="AJ3988" s="34">
        <v>-79.04000000000002</v>
      </c>
      <c r="AK3988" s="32">
        <v>-0.34434085562429212</v>
      </c>
      <c r="AL3988" s="35">
        <v>44480.041666666664</v>
      </c>
      <c r="AM3988" s="16"/>
    </row>
    <row r="3989" spans="1:39" ht="66" hidden="1" x14ac:dyDescent="0.25">
      <c r="A3989" s="25" t="s">
        <v>813</v>
      </c>
      <c r="B3989" s="25" t="s">
        <v>51</v>
      </c>
      <c r="C3989" s="39">
        <v>634204</v>
      </c>
      <c r="D3989" s="25" t="s">
        <v>862</v>
      </c>
      <c r="E3989" s="25" t="s">
        <v>53</v>
      </c>
      <c r="F3989" s="25" t="s">
        <v>54</v>
      </c>
      <c r="G3989" s="25" t="s">
        <v>827</v>
      </c>
      <c r="H3989" s="25" t="s">
        <v>74</v>
      </c>
      <c r="I3989" s="25" t="s">
        <v>75</v>
      </c>
      <c r="J3989" s="25" t="s">
        <v>357</v>
      </c>
      <c r="K3989" s="25" t="s">
        <v>65</v>
      </c>
      <c r="L3989" s="25" t="s">
        <v>665</v>
      </c>
      <c r="M3989" s="25" t="s">
        <v>854</v>
      </c>
      <c r="N3989" s="26">
        <v>511421.85</v>
      </c>
      <c r="O3989" s="26">
        <v>405920.03</v>
      </c>
      <c r="P3989" s="27">
        <v>-105501.81999999995</v>
      </c>
      <c r="Q3989" s="28">
        <v>-0.20629118603360408</v>
      </c>
      <c r="R3989" s="29">
        <v>97571.86</v>
      </c>
      <c r="S3989" s="29">
        <v>81593.3</v>
      </c>
      <c r="T3989" s="30">
        <v>-15978.559999999998</v>
      </c>
      <c r="U3989" s="31">
        <v>-0.16376196989582856</v>
      </c>
      <c r="V3989" s="26">
        <v>55633.07</v>
      </c>
      <c r="W3989" s="26">
        <v>43485.13</v>
      </c>
      <c r="X3989" s="27">
        <v>-12147.940000000002</v>
      </c>
      <c r="Y3989" s="28">
        <v>-0.21835825346327287</v>
      </c>
      <c r="Z3989" s="29">
        <v>18113</v>
      </c>
      <c r="AA3989" s="29">
        <v>20175</v>
      </c>
      <c r="AB3989" s="30">
        <v>2062</v>
      </c>
      <c r="AC3989" s="32">
        <v>0.11384088776017225</v>
      </c>
      <c r="AD3989" s="26">
        <v>340103.92</v>
      </c>
      <c r="AE3989" s="26">
        <v>260512.1</v>
      </c>
      <c r="AF3989" s="27">
        <v>-79591.819999999978</v>
      </c>
      <c r="AG3989" s="33">
        <v>-0.23402206008093052</v>
      </c>
      <c r="AH3989" s="34">
        <v>556.59</v>
      </c>
      <c r="AI3989" s="34">
        <v>588</v>
      </c>
      <c r="AJ3989" s="34">
        <v>31.409999999999968</v>
      </c>
      <c r="AK3989" s="32">
        <v>5.6432921899423213E-2</v>
      </c>
      <c r="AL3989" s="35">
        <v>44308</v>
      </c>
      <c r="AM3989" s="16"/>
    </row>
    <row r="3990" spans="1:39" ht="49.5" hidden="1" x14ac:dyDescent="0.25">
      <c r="A3990" s="25" t="s">
        <v>813</v>
      </c>
      <c r="B3990" s="25" t="s">
        <v>1043</v>
      </c>
      <c r="C3990" s="39">
        <v>634363</v>
      </c>
      <c r="D3990" s="25" t="s">
        <v>3893</v>
      </c>
      <c r="E3990" s="25" t="s">
        <v>53</v>
      </c>
      <c r="F3990" s="25" t="s">
        <v>54</v>
      </c>
      <c r="G3990" s="25" t="s">
        <v>104</v>
      </c>
      <c r="H3990" s="25" t="s">
        <v>334</v>
      </c>
      <c r="I3990" s="25" t="s">
        <v>56</v>
      </c>
      <c r="J3990" s="25" t="s">
        <v>381</v>
      </c>
      <c r="K3990" s="25" t="s">
        <v>65</v>
      </c>
      <c r="L3990" s="25" t="s">
        <v>1045</v>
      </c>
      <c r="M3990" s="25" t="s">
        <v>499</v>
      </c>
      <c r="N3990" s="26">
        <v>120088.59</v>
      </c>
      <c r="O3990" s="26">
        <v>101831.67999999999</v>
      </c>
      <c r="P3990" s="27">
        <v>-18256.910000000003</v>
      </c>
      <c r="Q3990" s="28">
        <v>-0.15202868149255483</v>
      </c>
      <c r="R3990" s="29">
        <v>41097.53</v>
      </c>
      <c r="S3990" s="29">
        <v>7099.15</v>
      </c>
      <c r="T3990" s="30">
        <v>-33998.379999999997</v>
      </c>
      <c r="U3990" s="31">
        <v>-0.82726090838062527</v>
      </c>
      <c r="V3990" s="26">
        <v>61194.16</v>
      </c>
      <c r="W3990" s="26">
        <v>55983.94</v>
      </c>
      <c r="X3990" s="27">
        <v>-5210.2200000000012</v>
      </c>
      <c r="Y3990" s="28">
        <v>-8.5142438428765108E-2</v>
      </c>
      <c r="Z3990" s="29">
        <v>6996.9</v>
      </c>
      <c r="AA3990" s="29">
        <v>0</v>
      </c>
      <c r="AB3990" s="30">
        <v>-6996.9</v>
      </c>
      <c r="AC3990" s="32">
        <v>-1</v>
      </c>
      <c r="AD3990" s="26">
        <v>10800</v>
      </c>
      <c r="AE3990" s="26">
        <v>38748.589999999997</v>
      </c>
      <c r="AF3990" s="27">
        <v>27948.589999999997</v>
      </c>
      <c r="AG3990" s="33">
        <v>2.5878324074074071</v>
      </c>
      <c r="AH3990" s="34">
        <v>372.8</v>
      </c>
      <c r="AI3990" s="34">
        <v>11</v>
      </c>
      <c r="AJ3990" s="34">
        <v>-361.8</v>
      </c>
      <c r="AK3990" s="32">
        <v>-0.97049356223175964</v>
      </c>
      <c r="AL3990" s="35">
        <v>44182.041666666664</v>
      </c>
      <c r="AM3990" s="16"/>
    </row>
    <row r="3991" spans="1:39" ht="33" hidden="1" x14ac:dyDescent="0.25">
      <c r="A3991" s="25" t="s">
        <v>813</v>
      </c>
      <c r="B3991" s="25" t="s">
        <v>51</v>
      </c>
      <c r="C3991" s="39">
        <v>634379</v>
      </c>
      <c r="D3991" s="25" t="s">
        <v>852</v>
      </c>
      <c r="E3991" s="25" t="s">
        <v>53</v>
      </c>
      <c r="F3991" s="25" t="s">
        <v>54</v>
      </c>
      <c r="G3991" s="25" t="s">
        <v>79</v>
      </c>
      <c r="H3991" s="25" t="s">
        <v>131</v>
      </c>
      <c r="I3991" s="25" t="s">
        <v>83</v>
      </c>
      <c r="J3991" s="25" t="s">
        <v>381</v>
      </c>
      <c r="K3991" s="25" t="s">
        <v>58</v>
      </c>
      <c r="L3991" s="25" t="s">
        <v>853</v>
      </c>
      <c r="M3991" s="25" t="s">
        <v>854</v>
      </c>
      <c r="N3991" s="26">
        <v>2779472.35</v>
      </c>
      <c r="O3991" s="26">
        <v>3025979.9</v>
      </c>
      <c r="P3991" s="27">
        <v>246507.54999999981</v>
      </c>
      <c r="Q3991" s="28">
        <v>8.8688613865865518E-2</v>
      </c>
      <c r="R3991" s="29">
        <v>106174.74</v>
      </c>
      <c r="S3991" s="29">
        <v>402446.07</v>
      </c>
      <c r="T3991" s="30">
        <v>296271.33</v>
      </c>
      <c r="U3991" s="31">
        <v>2.7904125783590334</v>
      </c>
      <c r="V3991" s="26">
        <v>0</v>
      </c>
      <c r="W3991" s="26">
        <v>36877.550000000003</v>
      </c>
      <c r="X3991" s="27">
        <v>36877.550000000003</v>
      </c>
      <c r="Y3991" s="18"/>
      <c r="Z3991" s="29">
        <v>3780</v>
      </c>
      <c r="AA3991" s="29">
        <v>43169.1</v>
      </c>
      <c r="AB3991" s="30">
        <v>39389.1</v>
      </c>
      <c r="AC3991" s="32">
        <v>10.420396825396825</v>
      </c>
      <c r="AD3991" s="26">
        <v>2669517.61</v>
      </c>
      <c r="AE3991" s="26">
        <v>2543337.1800000002</v>
      </c>
      <c r="AF3991" s="27">
        <v>-126180.4299999997</v>
      </c>
      <c r="AG3991" s="33">
        <v>-4.726712778643169E-2</v>
      </c>
      <c r="AH3991" s="34">
        <v>810</v>
      </c>
      <c r="AI3991" s="34">
        <v>1729</v>
      </c>
      <c r="AJ3991" s="34">
        <v>919</v>
      </c>
      <c r="AK3991" s="32">
        <v>1.134567901234568</v>
      </c>
      <c r="AL3991" s="35">
        <v>44281.041666666664</v>
      </c>
      <c r="AM3991" s="16"/>
    </row>
    <row r="3992" spans="1:39" ht="57.75" hidden="1" x14ac:dyDescent="0.25">
      <c r="A3992" s="25" t="s">
        <v>813</v>
      </c>
      <c r="B3992" s="25" t="s">
        <v>1043</v>
      </c>
      <c r="C3992" s="39">
        <v>634421</v>
      </c>
      <c r="D3992" s="25" t="s">
        <v>3862</v>
      </c>
      <c r="E3992" s="25" t="s">
        <v>53</v>
      </c>
      <c r="F3992" s="25" t="s">
        <v>54</v>
      </c>
      <c r="G3992" s="25" t="s">
        <v>298</v>
      </c>
      <c r="H3992" s="25" t="s">
        <v>211</v>
      </c>
      <c r="I3992" s="25" t="s">
        <v>56</v>
      </c>
      <c r="J3992" s="25" t="s">
        <v>64</v>
      </c>
      <c r="K3992" s="25" t="s">
        <v>65</v>
      </c>
      <c r="L3992" s="25" t="s">
        <v>1045</v>
      </c>
      <c r="M3992" s="25" t="s">
        <v>371</v>
      </c>
      <c r="N3992" s="26">
        <v>5615.49</v>
      </c>
      <c r="O3992" s="26">
        <v>6430.33</v>
      </c>
      <c r="P3992" s="27">
        <v>814.84000000000015</v>
      </c>
      <c r="Q3992" s="28">
        <v>0.14510576993281088</v>
      </c>
      <c r="R3992" s="29">
        <v>4897.8900000000003</v>
      </c>
      <c r="S3992" s="29">
        <v>4422.3</v>
      </c>
      <c r="T3992" s="30">
        <v>-475.59000000000015</v>
      </c>
      <c r="U3992" s="31">
        <v>-9.7100996551576307E-2</v>
      </c>
      <c r="V3992" s="26">
        <v>0</v>
      </c>
      <c r="W3992" s="26">
        <v>0</v>
      </c>
      <c r="X3992" s="27">
        <v>0</v>
      </c>
      <c r="Y3992" s="18"/>
      <c r="Z3992" s="29">
        <v>717.6</v>
      </c>
      <c r="AA3992" s="29">
        <v>2008.03</v>
      </c>
      <c r="AB3992" s="30">
        <v>1290.4299999999998</v>
      </c>
      <c r="AC3992" s="32">
        <v>1.7982580824972128</v>
      </c>
      <c r="AD3992" s="26">
        <v>0</v>
      </c>
      <c r="AE3992" s="26">
        <v>0</v>
      </c>
      <c r="AF3992" s="27">
        <v>0</v>
      </c>
      <c r="AG3992" s="18"/>
      <c r="AH3992" s="34">
        <v>37</v>
      </c>
      <c r="AI3992" s="34">
        <v>44</v>
      </c>
      <c r="AJ3992" s="34">
        <v>7</v>
      </c>
      <c r="AK3992" s="32">
        <v>0.1891891891891892</v>
      </c>
      <c r="AL3992" s="35">
        <v>44090.041666666664</v>
      </c>
      <c r="AM3992" s="16"/>
    </row>
    <row r="3993" spans="1:39" ht="41.25" hidden="1" x14ac:dyDescent="0.25">
      <c r="A3993" s="25" t="s">
        <v>813</v>
      </c>
      <c r="B3993" s="25" t="s">
        <v>1043</v>
      </c>
      <c r="C3993" s="39">
        <v>634427</v>
      </c>
      <c r="D3993" s="25" t="s">
        <v>3894</v>
      </c>
      <c r="E3993" s="25" t="s">
        <v>53</v>
      </c>
      <c r="F3993" s="25" t="s">
        <v>54</v>
      </c>
      <c r="G3993" s="25" t="s">
        <v>298</v>
      </c>
      <c r="H3993" s="25" t="s">
        <v>131</v>
      </c>
      <c r="I3993" s="25" t="s">
        <v>827</v>
      </c>
      <c r="J3993" s="25" t="s">
        <v>830</v>
      </c>
      <c r="K3993" s="25" t="s">
        <v>65</v>
      </c>
      <c r="L3993" s="25" t="s">
        <v>1045</v>
      </c>
      <c r="M3993" s="25" t="s">
        <v>832</v>
      </c>
      <c r="N3993" s="26">
        <v>81646.53</v>
      </c>
      <c r="O3993" s="26">
        <v>109575.54</v>
      </c>
      <c r="P3993" s="27">
        <v>27929.009999999995</v>
      </c>
      <c r="Q3993" s="28">
        <v>0.34207222278766769</v>
      </c>
      <c r="R3993" s="29">
        <v>37749.769999999997</v>
      </c>
      <c r="S3993" s="29">
        <v>32515.89</v>
      </c>
      <c r="T3993" s="30">
        <v>-5233.8799999999974</v>
      </c>
      <c r="U3993" s="31">
        <v>-0.13864667254926316</v>
      </c>
      <c r="V3993" s="26">
        <v>20182</v>
      </c>
      <c r="W3993" s="26">
        <v>43289.62</v>
      </c>
      <c r="X3993" s="27">
        <v>23107.620000000003</v>
      </c>
      <c r="Y3993" s="28">
        <v>1.144961847190566</v>
      </c>
      <c r="Z3993" s="29">
        <v>7589.28</v>
      </c>
      <c r="AA3993" s="29">
        <v>4958.5</v>
      </c>
      <c r="AB3993" s="30">
        <v>-2630.7799999999997</v>
      </c>
      <c r="AC3993" s="32">
        <v>-0.34664421394387873</v>
      </c>
      <c r="AD3993" s="26">
        <v>16125.48</v>
      </c>
      <c r="AE3993" s="26">
        <v>28811.53</v>
      </c>
      <c r="AF3993" s="27">
        <v>12686.05</v>
      </c>
      <c r="AG3993" s="33">
        <v>0.78670836465023053</v>
      </c>
      <c r="AH3993" s="34">
        <v>366.04</v>
      </c>
      <c r="AI3993" s="34">
        <v>356.5</v>
      </c>
      <c r="AJ3993" s="34">
        <v>-9.5400000000000205</v>
      </c>
      <c r="AK3993" s="32">
        <v>-2.6062725385203857E-2</v>
      </c>
      <c r="AL3993" s="35">
        <v>44065.041666666664</v>
      </c>
      <c r="AM3993" s="16"/>
    </row>
    <row r="3994" spans="1:39" ht="33" hidden="1" x14ac:dyDescent="0.25">
      <c r="A3994" s="25" t="s">
        <v>813</v>
      </c>
      <c r="B3994" s="25" t="s">
        <v>1043</v>
      </c>
      <c r="C3994" s="39">
        <v>634509</v>
      </c>
      <c r="D3994" s="25" t="s">
        <v>3904</v>
      </c>
      <c r="E3994" s="25" t="s">
        <v>53</v>
      </c>
      <c r="F3994" s="25" t="s">
        <v>54</v>
      </c>
      <c r="G3994" s="25" t="s">
        <v>194</v>
      </c>
      <c r="H3994" s="25" t="s">
        <v>434</v>
      </c>
      <c r="I3994" s="25" t="s">
        <v>56</v>
      </c>
      <c r="J3994" s="25" t="s">
        <v>381</v>
      </c>
      <c r="K3994" s="25" t="s">
        <v>65</v>
      </c>
      <c r="L3994" s="25" t="s">
        <v>1045</v>
      </c>
      <c r="M3994" s="25" t="s">
        <v>816</v>
      </c>
      <c r="N3994" s="26">
        <v>147624.04999999999</v>
      </c>
      <c r="O3994" s="26">
        <v>152477.4</v>
      </c>
      <c r="P3994" s="27">
        <v>4853.3500000000058</v>
      </c>
      <c r="Q3994" s="28">
        <v>3.2876418171700388E-2</v>
      </c>
      <c r="R3994" s="29">
        <v>47210.69</v>
      </c>
      <c r="S3994" s="29">
        <v>44964.49</v>
      </c>
      <c r="T3994" s="30">
        <v>-2246.2000000000044</v>
      </c>
      <c r="U3994" s="31">
        <v>-4.7578207393283264E-2</v>
      </c>
      <c r="V3994" s="26">
        <v>83520.44</v>
      </c>
      <c r="W3994" s="26">
        <v>83916.21</v>
      </c>
      <c r="X3994" s="27">
        <v>395.77000000000407</v>
      </c>
      <c r="Y3994" s="28">
        <v>4.7386005150356495E-3</v>
      </c>
      <c r="Z3994" s="29">
        <v>10868.68</v>
      </c>
      <c r="AA3994" s="29">
        <v>21337.52</v>
      </c>
      <c r="AB3994" s="30">
        <v>10468.84</v>
      </c>
      <c r="AC3994" s="32">
        <v>0.96321172396279953</v>
      </c>
      <c r="AD3994" s="26">
        <v>6024.24</v>
      </c>
      <c r="AE3994" s="26">
        <v>2259.1799999999998</v>
      </c>
      <c r="AF3994" s="27">
        <v>-3765.06</v>
      </c>
      <c r="AG3994" s="33">
        <v>-0.62498506035616108</v>
      </c>
      <c r="AH3994" s="34">
        <v>360.45</v>
      </c>
      <c r="AI3994" s="34">
        <v>465.75</v>
      </c>
      <c r="AJ3994" s="34">
        <v>105.30000000000001</v>
      </c>
      <c r="AK3994" s="32">
        <v>0.2921348314606742</v>
      </c>
      <c r="AL3994" s="35">
        <v>44145.041666666664</v>
      </c>
      <c r="AM3994" s="16"/>
    </row>
    <row r="3995" spans="1:39" ht="33" hidden="1" x14ac:dyDescent="0.25">
      <c r="A3995" s="25" t="s">
        <v>813</v>
      </c>
      <c r="B3995" s="25" t="s">
        <v>1043</v>
      </c>
      <c r="C3995" s="39">
        <v>634518</v>
      </c>
      <c r="D3995" s="25" t="s">
        <v>3907</v>
      </c>
      <c r="E3995" s="25" t="s">
        <v>53</v>
      </c>
      <c r="F3995" s="25" t="s">
        <v>54</v>
      </c>
      <c r="G3995" s="25" t="s">
        <v>83</v>
      </c>
      <c r="H3995" s="25" t="s">
        <v>90</v>
      </c>
      <c r="I3995" s="25" t="s">
        <v>194</v>
      </c>
      <c r="J3995" s="25" t="s">
        <v>381</v>
      </c>
      <c r="K3995" s="25" t="s">
        <v>65</v>
      </c>
      <c r="L3995" s="25" t="s">
        <v>1045</v>
      </c>
      <c r="M3995" s="25" t="s">
        <v>816</v>
      </c>
      <c r="N3995" s="26">
        <v>121093.12</v>
      </c>
      <c r="O3995" s="26">
        <v>99145.42</v>
      </c>
      <c r="P3995" s="27">
        <v>-21947.699999999997</v>
      </c>
      <c r="Q3995" s="28">
        <v>-0.18124646552999871</v>
      </c>
      <c r="R3995" s="29">
        <v>29757.89</v>
      </c>
      <c r="S3995" s="29">
        <v>32426.61</v>
      </c>
      <c r="T3995" s="30">
        <v>2668.7200000000012</v>
      </c>
      <c r="U3995" s="31">
        <v>8.9681089620265456E-2</v>
      </c>
      <c r="V3995" s="26">
        <v>82939.81</v>
      </c>
      <c r="W3995" s="26">
        <v>40926.33</v>
      </c>
      <c r="X3995" s="27">
        <v>-42013.479999999996</v>
      </c>
      <c r="Y3995" s="28">
        <v>-0.50655384911057788</v>
      </c>
      <c r="Z3995" s="29">
        <v>6298.6</v>
      </c>
      <c r="AA3995" s="29">
        <v>17992.48</v>
      </c>
      <c r="AB3995" s="30">
        <v>11693.88</v>
      </c>
      <c r="AC3995" s="32">
        <v>1.8565840027942715</v>
      </c>
      <c r="AD3995" s="26">
        <v>2096.8200000000002</v>
      </c>
      <c r="AE3995" s="26">
        <v>7800</v>
      </c>
      <c r="AF3995" s="27">
        <v>5703.18</v>
      </c>
      <c r="AG3995" s="33">
        <v>2.71991873408304</v>
      </c>
      <c r="AH3995" s="34">
        <v>242.129999</v>
      </c>
      <c r="AI3995" s="34">
        <v>324.5</v>
      </c>
      <c r="AJ3995" s="34">
        <v>82.370001000000002</v>
      </c>
      <c r="AK3995" s="32">
        <v>0.34018916012137762</v>
      </c>
      <c r="AL3995" s="35">
        <v>44057.041666666664</v>
      </c>
      <c r="AM3995" s="16"/>
    </row>
    <row r="3996" spans="1:39" ht="33" hidden="1" x14ac:dyDescent="0.25">
      <c r="A3996" s="25" t="s">
        <v>813</v>
      </c>
      <c r="B3996" s="25" t="s">
        <v>1043</v>
      </c>
      <c r="C3996" s="39">
        <v>634519</v>
      </c>
      <c r="D3996" s="25" t="s">
        <v>3906</v>
      </c>
      <c r="E3996" s="25" t="s">
        <v>53</v>
      </c>
      <c r="F3996" s="25" t="s">
        <v>54</v>
      </c>
      <c r="G3996" s="25" t="s">
        <v>83</v>
      </c>
      <c r="H3996" s="25" t="s">
        <v>90</v>
      </c>
      <c r="I3996" s="25" t="s">
        <v>194</v>
      </c>
      <c r="J3996" s="25" t="s">
        <v>381</v>
      </c>
      <c r="K3996" s="25" t="s">
        <v>65</v>
      </c>
      <c r="L3996" s="25" t="s">
        <v>1045</v>
      </c>
      <c r="M3996" s="25" t="s">
        <v>816</v>
      </c>
      <c r="N3996" s="26">
        <v>117763.77</v>
      </c>
      <c r="O3996" s="26">
        <v>70381.36</v>
      </c>
      <c r="P3996" s="27">
        <v>-47382.41</v>
      </c>
      <c r="Q3996" s="28">
        <v>-0.40235133437049442</v>
      </c>
      <c r="R3996" s="29">
        <v>30777.99</v>
      </c>
      <c r="S3996" s="29">
        <v>23556.959999999999</v>
      </c>
      <c r="T3996" s="30">
        <v>-7221.0300000000025</v>
      </c>
      <c r="U3996" s="31">
        <v>-0.23461668549505676</v>
      </c>
      <c r="V3996" s="26">
        <v>78338.36</v>
      </c>
      <c r="W3996" s="26">
        <v>34033.25</v>
      </c>
      <c r="X3996" s="27">
        <v>-44305.11</v>
      </c>
      <c r="Y3996" s="28">
        <v>-0.56556085677565882</v>
      </c>
      <c r="Z3996" s="29">
        <v>6550.6</v>
      </c>
      <c r="AA3996" s="29">
        <v>12791.15</v>
      </c>
      <c r="AB3996" s="30">
        <v>6240.5499999999993</v>
      </c>
      <c r="AC3996" s="32">
        <v>0.95266845785118903</v>
      </c>
      <c r="AD3996" s="26">
        <v>2096.8200000000002</v>
      </c>
      <c r="AE3996" s="26">
        <v>0</v>
      </c>
      <c r="AF3996" s="27">
        <v>-2096.8200000000002</v>
      </c>
      <c r="AG3996" s="33">
        <v>-1</v>
      </c>
      <c r="AH3996" s="34">
        <v>251.47000000000003</v>
      </c>
      <c r="AI3996" s="34">
        <v>236</v>
      </c>
      <c r="AJ3996" s="34">
        <v>-15.470000000000027</v>
      </c>
      <c r="AK3996" s="32">
        <v>-6.1518272557362808E-2</v>
      </c>
      <c r="AL3996" s="35">
        <v>44057.041666666664</v>
      </c>
      <c r="AM3996" s="16"/>
    </row>
    <row r="3997" spans="1:39" ht="49.5" hidden="1" x14ac:dyDescent="0.25">
      <c r="A3997" s="25" t="s">
        <v>813</v>
      </c>
      <c r="B3997" s="25" t="s">
        <v>51</v>
      </c>
      <c r="C3997" s="39">
        <v>634530</v>
      </c>
      <c r="D3997" s="25" t="s">
        <v>860</v>
      </c>
      <c r="E3997" s="25" t="s">
        <v>53</v>
      </c>
      <c r="F3997" s="25" t="s">
        <v>54</v>
      </c>
      <c r="G3997" s="25" t="s">
        <v>90</v>
      </c>
      <c r="H3997" s="25" t="s">
        <v>112</v>
      </c>
      <c r="I3997" s="25" t="s">
        <v>83</v>
      </c>
      <c r="J3997" s="25" t="s">
        <v>381</v>
      </c>
      <c r="K3997" s="25" t="s">
        <v>65</v>
      </c>
      <c r="L3997" s="25" t="s">
        <v>853</v>
      </c>
      <c r="M3997" s="25" t="s">
        <v>861</v>
      </c>
      <c r="N3997" s="26">
        <v>144229.31</v>
      </c>
      <c r="O3997" s="26">
        <v>161355.89000000001</v>
      </c>
      <c r="P3997" s="27">
        <v>17126.580000000016</v>
      </c>
      <c r="Q3997" s="28">
        <v>0.11874548938769808</v>
      </c>
      <c r="R3997" s="29">
        <v>34604.239999999998</v>
      </c>
      <c r="S3997" s="29">
        <v>50029.33</v>
      </c>
      <c r="T3997" s="30">
        <v>15425.090000000004</v>
      </c>
      <c r="U3997" s="31">
        <v>0.44575722512616966</v>
      </c>
      <c r="V3997" s="26">
        <v>4890.82</v>
      </c>
      <c r="W3997" s="26">
        <v>8417.6200000000008</v>
      </c>
      <c r="X3997" s="27">
        <v>3526.8000000000011</v>
      </c>
      <c r="Y3997" s="28">
        <v>0.72110607219239331</v>
      </c>
      <c r="Z3997" s="29">
        <v>3696.25</v>
      </c>
      <c r="AA3997" s="29">
        <v>13703.95</v>
      </c>
      <c r="AB3997" s="30">
        <v>10007.700000000001</v>
      </c>
      <c r="AC3997" s="32">
        <v>2.7075278998985461</v>
      </c>
      <c r="AD3997" s="26">
        <v>101038</v>
      </c>
      <c r="AE3997" s="26">
        <v>89204.99</v>
      </c>
      <c r="AF3997" s="27">
        <v>-11833.009999999995</v>
      </c>
      <c r="AG3997" s="33">
        <v>-0.11711445198836076</v>
      </c>
      <c r="AH3997" s="34">
        <v>136.66999999999999</v>
      </c>
      <c r="AI3997" s="34">
        <v>282</v>
      </c>
      <c r="AJ3997" s="34">
        <v>145.33000000000001</v>
      </c>
      <c r="AK3997" s="32">
        <v>1.0633643081876054</v>
      </c>
      <c r="AL3997" s="35">
        <v>44497.041666666664</v>
      </c>
      <c r="AM3997" s="16"/>
    </row>
    <row r="3998" spans="1:39" ht="41.25" hidden="1" x14ac:dyDescent="0.25">
      <c r="A3998" s="25" t="s">
        <v>813</v>
      </c>
      <c r="B3998" s="25" t="s">
        <v>1136</v>
      </c>
      <c r="C3998" s="39">
        <v>634825</v>
      </c>
      <c r="D3998" s="25" t="s">
        <v>3669</v>
      </c>
      <c r="E3998" s="25" t="s">
        <v>53</v>
      </c>
      <c r="F3998" s="25" t="s">
        <v>54</v>
      </c>
      <c r="G3998" s="25" t="s">
        <v>75</v>
      </c>
      <c r="H3998" s="25" t="s">
        <v>839</v>
      </c>
      <c r="I3998" s="25" t="s">
        <v>74</v>
      </c>
      <c r="J3998" s="25" t="s">
        <v>830</v>
      </c>
      <c r="K3998" s="25" t="s">
        <v>65</v>
      </c>
      <c r="L3998" s="25" t="s">
        <v>835</v>
      </c>
      <c r="M3998" s="25" t="s">
        <v>832</v>
      </c>
      <c r="N3998" s="26">
        <v>65460.42</v>
      </c>
      <c r="O3998" s="26">
        <v>36130.76</v>
      </c>
      <c r="P3998" s="27">
        <v>-29329.659999999996</v>
      </c>
      <c r="Q3998" s="28">
        <v>-0.44805181512737002</v>
      </c>
      <c r="R3998" s="29">
        <v>28785.81</v>
      </c>
      <c r="S3998" s="29">
        <v>11574.81</v>
      </c>
      <c r="T3998" s="30">
        <v>-17211</v>
      </c>
      <c r="U3998" s="31">
        <v>-0.59789875636641798</v>
      </c>
      <c r="V3998" s="26">
        <v>27515.05</v>
      </c>
      <c r="W3998" s="26">
        <v>20142.5</v>
      </c>
      <c r="X3998" s="27">
        <v>-7372.5499999999993</v>
      </c>
      <c r="Y3998" s="28">
        <v>-0.26794608768655698</v>
      </c>
      <c r="Z3998" s="29">
        <v>3759.56</v>
      </c>
      <c r="AA3998" s="29">
        <v>1901</v>
      </c>
      <c r="AB3998" s="30">
        <v>-1858.56</v>
      </c>
      <c r="AC3998" s="32">
        <v>-0.49435572247816234</v>
      </c>
      <c r="AD3998" s="26">
        <v>5400</v>
      </c>
      <c r="AE3998" s="26">
        <v>2512.4499999999998</v>
      </c>
      <c r="AF3998" s="27">
        <v>-2887.55</v>
      </c>
      <c r="AG3998" s="33">
        <v>-0.53473148148148153</v>
      </c>
      <c r="AH3998" s="34">
        <v>198.26</v>
      </c>
      <c r="AI3998" s="34">
        <v>92.5</v>
      </c>
      <c r="AJ3998" s="34">
        <v>-105.75999999999999</v>
      </c>
      <c r="AK3998" s="32">
        <v>-0.53344093614445676</v>
      </c>
      <c r="AL3998" s="35">
        <v>44698.041666666664</v>
      </c>
      <c r="AM3998" s="16"/>
    </row>
    <row r="3999" spans="1:39" ht="57.75" hidden="1" x14ac:dyDescent="0.25">
      <c r="A3999" s="25" t="s">
        <v>813</v>
      </c>
      <c r="B3999" s="25" t="s">
        <v>51</v>
      </c>
      <c r="C3999" s="39">
        <v>634872</v>
      </c>
      <c r="D3999" s="25" t="s">
        <v>817</v>
      </c>
      <c r="E3999" s="25" t="s">
        <v>53</v>
      </c>
      <c r="F3999" s="25" t="s">
        <v>54</v>
      </c>
      <c r="G3999" s="25" t="s">
        <v>75</v>
      </c>
      <c r="H3999" s="25" t="s">
        <v>74</v>
      </c>
      <c r="I3999" s="25" t="s">
        <v>194</v>
      </c>
      <c r="J3999" s="25" t="s">
        <v>357</v>
      </c>
      <c r="K3999" s="25" t="s">
        <v>65</v>
      </c>
      <c r="L3999" s="25" t="s">
        <v>818</v>
      </c>
      <c r="M3999" s="25" t="s">
        <v>816</v>
      </c>
      <c r="N3999" s="26">
        <v>152661.10999999999</v>
      </c>
      <c r="O3999" s="26">
        <v>87018.99</v>
      </c>
      <c r="P3999" s="27">
        <v>-65642.119999999981</v>
      </c>
      <c r="Q3999" s="28">
        <v>-0.4299858686996314</v>
      </c>
      <c r="R3999" s="29">
        <v>94892.31</v>
      </c>
      <c r="S3999" s="29">
        <v>37262.199999999997</v>
      </c>
      <c r="T3999" s="30">
        <v>-57630.11</v>
      </c>
      <c r="U3999" s="31">
        <v>-0.60732118334984153</v>
      </c>
      <c r="V3999" s="26">
        <v>13322.38</v>
      </c>
      <c r="W3999" s="26">
        <v>11293.12</v>
      </c>
      <c r="X3999" s="27">
        <v>-2029.2599999999984</v>
      </c>
      <c r="Y3999" s="28">
        <v>-0.15231963057651851</v>
      </c>
      <c r="Z3999" s="29">
        <v>9341.19</v>
      </c>
      <c r="AA3999" s="29">
        <v>14312</v>
      </c>
      <c r="AB3999" s="30">
        <v>4970.8099999999995</v>
      </c>
      <c r="AC3999" s="32">
        <v>0.53213883884173208</v>
      </c>
      <c r="AD3999" s="26">
        <v>35105.230000000003</v>
      </c>
      <c r="AE3999" s="26">
        <v>24151.67</v>
      </c>
      <c r="AF3999" s="27">
        <v>-10953.560000000005</v>
      </c>
      <c r="AG3999" s="33">
        <v>-0.31202074448735995</v>
      </c>
      <c r="AH3999" s="34">
        <v>534.82000000000005</v>
      </c>
      <c r="AI3999" s="34">
        <v>306</v>
      </c>
      <c r="AJ3999" s="34">
        <v>-228.82000000000005</v>
      </c>
      <c r="AK3999" s="32">
        <v>-0.42784488239033697</v>
      </c>
      <c r="AL3999" s="35">
        <v>44306</v>
      </c>
      <c r="AM3999" s="16"/>
    </row>
    <row r="4000" spans="1:39" ht="49.5" hidden="1" x14ac:dyDescent="0.25">
      <c r="A4000" s="25" t="s">
        <v>813</v>
      </c>
      <c r="B4000" s="25" t="s">
        <v>1136</v>
      </c>
      <c r="C4000" s="39">
        <v>634874</v>
      </c>
      <c r="D4000" s="25" t="s">
        <v>5356</v>
      </c>
      <c r="E4000" s="25" t="s">
        <v>53</v>
      </c>
      <c r="F4000" s="25" t="s">
        <v>63</v>
      </c>
      <c r="G4000" s="25" t="s">
        <v>56</v>
      </c>
      <c r="H4000" s="17"/>
      <c r="I4000" s="17"/>
      <c r="J4000" s="25" t="s">
        <v>830</v>
      </c>
      <c r="K4000" s="25" t="s">
        <v>65</v>
      </c>
      <c r="L4000" s="25" t="s">
        <v>851</v>
      </c>
      <c r="M4000" s="25" t="s">
        <v>5842</v>
      </c>
      <c r="N4000" s="26">
        <v>0</v>
      </c>
      <c r="O4000" s="26">
        <v>0</v>
      </c>
      <c r="P4000" s="27">
        <v>0</v>
      </c>
      <c r="Q4000" s="18"/>
      <c r="R4000" s="29">
        <v>0</v>
      </c>
      <c r="S4000" s="29">
        <v>0</v>
      </c>
      <c r="T4000" s="30">
        <v>0</v>
      </c>
      <c r="U4000" s="19"/>
      <c r="V4000" s="26">
        <v>0</v>
      </c>
      <c r="W4000" s="26">
        <v>0</v>
      </c>
      <c r="X4000" s="27">
        <v>0</v>
      </c>
      <c r="Y4000" s="18"/>
      <c r="Z4000" s="29">
        <v>0</v>
      </c>
      <c r="AA4000" s="29">
        <v>0</v>
      </c>
      <c r="AB4000" s="30">
        <v>0</v>
      </c>
      <c r="AC4000" s="19"/>
      <c r="AD4000" s="26">
        <v>0</v>
      </c>
      <c r="AE4000" s="26">
        <v>0</v>
      </c>
      <c r="AF4000" s="27">
        <v>0</v>
      </c>
      <c r="AG4000" s="18"/>
      <c r="AH4000" s="34">
        <v>0</v>
      </c>
      <c r="AI4000" s="34">
        <v>0</v>
      </c>
      <c r="AJ4000" s="34">
        <v>0</v>
      </c>
      <c r="AK4000" s="19"/>
      <c r="AL4000" s="35">
        <v>44547.041666666664</v>
      </c>
      <c r="AM4000" s="16"/>
    </row>
    <row r="4001" spans="1:39" ht="41.25" hidden="1" x14ac:dyDescent="0.25">
      <c r="A4001" s="25" t="s">
        <v>813</v>
      </c>
      <c r="B4001" s="25" t="s">
        <v>1136</v>
      </c>
      <c r="C4001" s="39">
        <v>634875</v>
      </c>
      <c r="D4001" s="25" t="s">
        <v>5357</v>
      </c>
      <c r="E4001" s="25" t="s">
        <v>53</v>
      </c>
      <c r="F4001" s="25" t="s">
        <v>63</v>
      </c>
      <c r="G4001" s="25" t="s">
        <v>56</v>
      </c>
      <c r="H4001" s="17"/>
      <c r="I4001" s="17"/>
      <c r="J4001" s="25" t="s">
        <v>830</v>
      </c>
      <c r="K4001" s="25" t="s">
        <v>65</v>
      </c>
      <c r="L4001" s="25" t="s">
        <v>851</v>
      </c>
      <c r="M4001" s="25" t="s">
        <v>5842</v>
      </c>
      <c r="N4001" s="26">
        <v>0</v>
      </c>
      <c r="O4001" s="26">
        <v>0</v>
      </c>
      <c r="P4001" s="27">
        <v>0</v>
      </c>
      <c r="Q4001" s="18"/>
      <c r="R4001" s="29">
        <v>0</v>
      </c>
      <c r="S4001" s="29">
        <v>0</v>
      </c>
      <c r="T4001" s="30">
        <v>0</v>
      </c>
      <c r="U4001" s="19"/>
      <c r="V4001" s="26">
        <v>0</v>
      </c>
      <c r="W4001" s="26">
        <v>0</v>
      </c>
      <c r="X4001" s="27">
        <v>0</v>
      </c>
      <c r="Y4001" s="18"/>
      <c r="Z4001" s="29">
        <v>0</v>
      </c>
      <c r="AA4001" s="29">
        <v>0</v>
      </c>
      <c r="AB4001" s="30">
        <v>0</v>
      </c>
      <c r="AC4001" s="19"/>
      <c r="AD4001" s="26">
        <v>0</v>
      </c>
      <c r="AE4001" s="26">
        <v>0</v>
      </c>
      <c r="AF4001" s="27">
        <v>0</v>
      </c>
      <c r="AG4001" s="18"/>
      <c r="AH4001" s="34">
        <v>0</v>
      </c>
      <c r="AI4001" s="34">
        <v>0</v>
      </c>
      <c r="AJ4001" s="34">
        <v>0</v>
      </c>
      <c r="AK4001" s="19"/>
      <c r="AL4001" s="35">
        <v>44547.041666666664</v>
      </c>
      <c r="AM4001" s="16"/>
    </row>
    <row r="4002" spans="1:39" ht="33" hidden="1" x14ac:dyDescent="0.25">
      <c r="A4002" s="25" t="s">
        <v>813</v>
      </c>
      <c r="B4002" s="25" t="s">
        <v>1043</v>
      </c>
      <c r="C4002" s="39">
        <v>634933</v>
      </c>
      <c r="D4002" s="25" t="s">
        <v>3905</v>
      </c>
      <c r="E4002" s="25" t="s">
        <v>53</v>
      </c>
      <c r="F4002" s="25" t="s">
        <v>54</v>
      </c>
      <c r="G4002" s="25" t="s">
        <v>69</v>
      </c>
      <c r="H4002" s="25" t="s">
        <v>75</v>
      </c>
      <c r="I4002" s="25" t="s">
        <v>56</v>
      </c>
      <c r="J4002" s="25" t="s">
        <v>381</v>
      </c>
      <c r="K4002" s="25" t="s">
        <v>65</v>
      </c>
      <c r="L4002" s="25" t="s">
        <v>1045</v>
      </c>
      <c r="M4002" s="25" t="s">
        <v>816</v>
      </c>
      <c r="N4002" s="26">
        <v>108570.7</v>
      </c>
      <c r="O4002" s="26">
        <v>86084.47</v>
      </c>
      <c r="P4002" s="27">
        <v>-22486.229999999996</v>
      </c>
      <c r="Q4002" s="28">
        <v>-0.20711140298441474</v>
      </c>
      <c r="R4002" s="29">
        <v>67855</v>
      </c>
      <c r="S4002" s="29">
        <v>46181.72</v>
      </c>
      <c r="T4002" s="30">
        <v>-21673.279999999999</v>
      </c>
      <c r="U4002" s="31">
        <v>-0.31940579176184508</v>
      </c>
      <c r="V4002" s="26">
        <v>12323.45</v>
      </c>
      <c r="W4002" s="26">
        <v>8374.6200000000008</v>
      </c>
      <c r="X4002" s="27">
        <v>-3948.83</v>
      </c>
      <c r="Y4002" s="28">
        <v>-0.32043218416920582</v>
      </c>
      <c r="Z4002" s="29">
        <v>15972.25</v>
      </c>
      <c r="AA4002" s="29">
        <v>23321.1</v>
      </c>
      <c r="AB4002" s="30">
        <v>7348.8499999999985</v>
      </c>
      <c r="AC4002" s="32">
        <v>0.46010111286762972</v>
      </c>
      <c r="AD4002" s="26">
        <v>12420</v>
      </c>
      <c r="AE4002" s="26">
        <v>8207.0300000000007</v>
      </c>
      <c r="AF4002" s="27">
        <v>-4212.9699999999993</v>
      </c>
      <c r="AG4002" s="33">
        <v>-0.33920853462157807</v>
      </c>
      <c r="AH4002" s="34">
        <v>549.39</v>
      </c>
      <c r="AI4002" s="34">
        <v>493.5</v>
      </c>
      <c r="AJ4002" s="34">
        <v>-55.889999999999986</v>
      </c>
      <c r="AK4002" s="32">
        <v>-0.10173101075738544</v>
      </c>
      <c r="AL4002" s="35">
        <v>43994.041666666664</v>
      </c>
      <c r="AM4002" s="16"/>
    </row>
    <row r="4003" spans="1:39" ht="33" hidden="1" x14ac:dyDescent="0.25">
      <c r="A4003" s="25" t="s">
        <v>813</v>
      </c>
      <c r="B4003" s="25" t="s">
        <v>51</v>
      </c>
      <c r="C4003" s="39">
        <v>634962</v>
      </c>
      <c r="D4003" s="25" t="s">
        <v>857</v>
      </c>
      <c r="E4003" s="25" t="s">
        <v>53</v>
      </c>
      <c r="F4003" s="25" t="s">
        <v>54</v>
      </c>
      <c r="G4003" s="25" t="s">
        <v>83</v>
      </c>
      <c r="H4003" s="25" t="s">
        <v>434</v>
      </c>
      <c r="I4003" s="25" t="s">
        <v>112</v>
      </c>
      <c r="J4003" s="25" t="s">
        <v>830</v>
      </c>
      <c r="K4003" s="25" t="s">
        <v>65</v>
      </c>
      <c r="L4003" s="25" t="s">
        <v>835</v>
      </c>
      <c r="M4003" s="25" t="s">
        <v>832</v>
      </c>
      <c r="N4003" s="26">
        <v>151544.56</v>
      </c>
      <c r="O4003" s="26">
        <v>213429.47</v>
      </c>
      <c r="P4003" s="27">
        <v>61884.91</v>
      </c>
      <c r="Q4003" s="28">
        <v>0.40836114473525148</v>
      </c>
      <c r="R4003" s="29">
        <v>43969.05</v>
      </c>
      <c r="S4003" s="29">
        <v>42425.760000000002</v>
      </c>
      <c r="T4003" s="30">
        <v>-1543.2900000000009</v>
      </c>
      <c r="U4003" s="31">
        <v>-3.5099462007935144E-2</v>
      </c>
      <c r="V4003" s="26">
        <v>63450.87</v>
      </c>
      <c r="W4003" s="26">
        <v>109711.29</v>
      </c>
      <c r="X4003" s="27">
        <v>46260.419999999991</v>
      </c>
      <c r="Y4003" s="28">
        <v>0.72907463680167017</v>
      </c>
      <c r="Z4003" s="29">
        <v>5425</v>
      </c>
      <c r="AA4003" s="29">
        <v>8870.66</v>
      </c>
      <c r="AB4003" s="30">
        <v>3445.66</v>
      </c>
      <c r="AC4003" s="32">
        <v>0.63514470046082949</v>
      </c>
      <c r="AD4003" s="26">
        <v>38699.64</v>
      </c>
      <c r="AE4003" s="26">
        <v>52421.760000000002</v>
      </c>
      <c r="AF4003" s="27">
        <v>13722.120000000003</v>
      </c>
      <c r="AG4003" s="33">
        <v>0.35458004260504755</v>
      </c>
      <c r="AH4003" s="34">
        <v>317.83999999999997</v>
      </c>
      <c r="AI4003" s="34">
        <v>450</v>
      </c>
      <c r="AJ4003" s="34">
        <v>132.16000000000003</v>
      </c>
      <c r="AK4003" s="32">
        <v>0.41580669519254981</v>
      </c>
      <c r="AL4003" s="35">
        <v>44229.041666666664</v>
      </c>
      <c r="AM4003" s="16"/>
    </row>
    <row r="4004" spans="1:39" ht="24.75" hidden="1" x14ac:dyDescent="0.25">
      <c r="A4004" s="25" t="s">
        <v>813</v>
      </c>
      <c r="B4004" s="25" t="s">
        <v>51</v>
      </c>
      <c r="C4004" s="39">
        <v>634965</v>
      </c>
      <c r="D4004" s="25" t="s">
        <v>858</v>
      </c>
      <c r="E4004" s="25" t="s">
        <v>53</v>
      </c>
      <c r="F4004" s="25" t="s">
        <v>54</v>
      </c>
      <c r="G4004" s="25" t="s">
        <v>75</v>
      </c>
      <c r="H4004" s="25" t="s">
        <v>56</v>
      </c>
      <c r="I4004" s="25" t="s">
        <v>56</v>
      </c>
      <c r="J4004" s="25" t="s">
        <v>830</v>
      </c>
      <c r="K4004" s="25" t="s">
        <v>65</v>
      </c>
      <c r="L4004" s="25" t="s">
        <v>835</v>
      </c>
      <c r="M4004" s="25" t="s">
        <v>832</v>
      </c>
      <c r="N4004" s="26">
        <v>151045.10999999999</v>
      </c>
      <c r="O4004" s="26">
        <v>139210.38</v>
      </c>
      <c r="P4004" s="27">
        <v>-11834.729999999981</v>
      </c>
      <c r="Q4004" s="28">
        <v>-7.8352288266730269E-2</v>
      </c>
      <c r="R4004" s="29">
        <v>43994.48</v>
      </c>
      <c r="S4004" s="29">
        <v>30419.39</v>
      </c>
      <c r="T4004" s="30">
        <v>-13575.090000000004</v>
      </c>
      <c r="U4004" s="31">
        <v>-0.308563483418829</v>
      </c>
      <c r="V4004" s="26">
        <v>61481.85</v>
      </c>
      <c r="W4004" s="26">
        <v>60091.48</v>
      </c>
      <c r="X4004" s="27">
        <v>-1390.3699999999953</v>
      </c>
      <c r="Y4004" s="28">
        <v>-2.2614316257562116E-2</v>
      </c>
      <c r="Z4004" s="29">
        <v>5529.94</v>
      </c>
      <c r="AA4004" s="29">
        <v>5304.58</v>
      </c>
      <c r="AB4004" s="30">
        <v>-225.35999999999967</v>
      </c>
      <c r="AC4004" s="32">
        <v>-4.0752702560968058E-2</v>
      </c>
      <c r="AD4004" s="26">
        <v>40038.839999999997</v>
      </c>
      <c r="AE4004" s="26">
        <v>43394.93</v>
      </c>
      <c r="AF4004" s="27">
        <v>3356.0900000000038</v>
      </c>
      <c r="AG4004" s="33">
        <v>8.3820859944993512E-2</v>
      </c>
      <c r="AH4004" s="34">
        <v>317.42</v>
      </c>
      <c r="AI4004" s="34">
        <v>277.5</v>
      </c>
      <c r="AJ4004" s="34">
        <v>-39.920000000000016</v>
      </c>
      <c r="AK4004" s="32">
        <v>-0.12576397202444714</v>
      </c>
      <c r="AL4004" s="35">
        <v>44307</v>
      </c>
      <c r="AM4004" s="16"/>
    </row>
    <row r="4005" spans="1:39" ht="82.5" hidden="1" x14ac:dyDescent="0.25">
      <c r="A4005" s="25" t="s">
        <v>813</v>
      </c>
      <c r="B4005" s="25" t="s">
        <v>1043</v>
      </c>
      <c r="C4005" s="39">
        <v>634981</v>
      </c>
      <c r="D4005" s="25" t="s">
        <v>3959</v>
      </c>
      <c r="E4005" s="25" t="s">
        <v>53</v>
      </c>
      <c r="F4005" s="25" t="s">
        <v>54</v>
      </c>
      <c r="G4005" s="25" t="s">
        <v>1599</v>
      </c>
      <c r="H4005" s="25" t="s">
        <v>90</v>
      </c>
      <c r="I4005" s="25" t="s">
        <v>56</v>
      </c>
      <c r="J4005" s="25" t="s">
        <v>64</v>
      </c>
      <c r="K4005" s="25" t="s">
        <v>65</v>
      </c>
      <c r="L4005" s="25" t="s">
        <v>1045</v>
      </c>
      <c r="M4005" s="25" t="s">
        <v>371</v>
      </c>
      <c r="N4005" s="26">
        <v>5384.79</v>
      </c>
      <c r="O4005" s="26">
        <v>7498.33</v>
      </c>
      <c r="P4005" s="27">
        <v>2113.54</v>
      </c>
      <c r="Q4005" s="28">
        <v>0.39250184315451486</v>
      </c>
      <c r="R4005" s="29">
        <v>1392.25</v>
      </c>
      <c r="S4005" s="29">
        <v>3732.69</v>
      </c>
      <c r="T4005" s="30">
        <v>2340.44</v>
      </c>
      <c r="U4005" s="31">
        <v>1.6810486622373855</v>
      </c>
      <c r="V4005" s="26">
        <v>190.64</v>
      </c>
      <c r="W4005" s="26">
        <v>0</v>
      </c>
      <c r="X4005" s="27">
        <v>-190.64</v>
      </c>
      <c r="Y4005" s="28">
        <v>-1</v>
      </c>
      <c r="Z4005" s="29">
        <v>179.4</v>
      </c>
      <c r="AA4005" s="29">
        <v>615.64</v>
      </c>
      <c r="AB4005" s="30">
        <v>436.24</v>
      </c>
      <c r="AC4005" s="32">
        <v>2.4316610925306579</v>
      </c>
      <c r="AD4005" s="26">
        <v>3622.5</v>
      </c>
      <c r="AE4005" s="26">
        <v>3150</v>
      </c>
      <c r="AF4005" s="27">
        <v>-472.5</v>
      </c>
      <c r="AG4005" s="33">
        <v>-0.13043478260869565</v>
      </c>
      <c r="AH4005" s="34">
        <v>12</v>
      </c>
      <c r="AI4005" s="34">
        <v>35</v>
      </c>
      <c r="AJ4005" s="34">
        <v>23</v>
      </c>
      <c r="AK4005" s="32">
        <v>1.9166666666666667</v>
      </c>
      <c r="AL4005" s="35">
        <v>44092.041666666664</v>
      </c>
      <c r="AM4005" s="16"/>
    </row>
    <row r="4006" spans="1:39" ht="24.75" hidden="1" x14ac:dyDescent="0.25">
      <c r="A4006" s="25" t="s">
        <v>813</v>
      </c>
      <c r="B4006" s="25" t="s">
        <v>51</v>
      </c>
      <c r="C4006" s="39">
        <v>634983</v>
      </c>
      <c r="D4006" s="25" t="s">
        <v>859</v>
      </c>
      <c r="E4006" s="25" t="s">
        <v>53</v>
      </c>
      <c r="F4006" s="25" t="s">
        <v>54</v>
      </c>
      <c r="G4006" s="25" t="s">
        <v>79</v>
      </c>
      <c r="H4006" s="25" t="s">
        <v>69</v>
      </c>
      <c r="I4006" s="25" t="s">
        <v>56</v>
      </c>
      <c r="J4006" s="25" t="s">
        <v>381</v>
      </c>
      <c r="K4006" s="25" t="s">
        <v>58</v>
      </c>
      <c r="L4006" s="25" t="s">
        <v>824</v>
      </c>
      <c r="M4006" s="25" t="s">
        <v>854</v>
      </c>
      <c r="N4006" s="26">
        <v>4613689.28</v>
      </c>
      <c r="O4006" s="26">
        <v>4704847.78</v>
      </c>
      <c r="P4006" s="27">
        <v>91158.5</v>
      </c>
      <c r="Q4006" s="28">
        <v>1.9758265992286327E-2</v>
      </c>
      <c r="R4006" s="29">
        <v>274494.28999999998</v>
      </c>
      <c r="S4006" s="29">
        <v>610996.78</v>
      </c>
      <c r="T4006" s="30">
        <v>336502.49000000005</v>
      </c>
      <c r="U4006" s="31">
        <v>1.2258997810118384</v>
      </c>
      <c r="V4006" s="26">
        <v>35625.629999999997</v>
      </c>
      <c r="W4006" s="26">
        <v>51569.09</v>
      </c>
      <c r="X4006" s="27">
        <v>15943.46</v>
      </c>
      <c r="Y4006" s="28">
        <v>0.44752780512232349</v>
      </c>
      <c r="Z4006" s="29">
        <v>52029.21</v>
      </c>
      <c r="AA4006" s="29">
        <v>60540.68</v>
      </c>
      <c r="AB4006" s="30">
        <v>8511.4700000000012</v>
      </c>
      <c r="AC4006" s="32">
        <v>0.16359022172352802</v>
      </c>
      <c r="AD4006" s="26">
        <v>4251540.1500000004</v>
      </c>
      <c r="AE4006" s="26">
        <v>3981591.23</v>
      </c>
      <c r="AF4006" s="27">
        <v>-269948.92000000039</v>
      </c>
      <c r="AG4006" s="33">
        <v>-6.3494383323652814E-2</v>
      </c>
      <c r="AH4006" s="34">
        <v>2553.7399999999998</v>
      </c>
      <c r="AI4006" s="34">
        <v>2114.5</v>
      </c>
      <c r="AJ4006" s="34">
        <v>-439.23999999999978</v>
      </c>
      <c r="AK4006" s="32">
        <v>-0.17199871560926322</v>
      </c>
      <c r="AL4006" s="35">
        <v>44281.041666666664</v>
      </c>
      <c r="AM4006" s="16"/>
    </row>
    <row r="4007" spans="1:39" ht="57.75" hidden="1" x14ac:dyDescent="0.25">
      <c r="A4007" s="25" t="s">
        <v>813</v>
      </c>
      <c r="B4007" s="25" t="s">
        <v>1043</v>
      </c>
      <c r="C4007" s="39">
        <v>634996</v>
      </c>
      <c r="D4007" s="25" t="s">
        <v>3872</v>
      </c>
      <c r="E4007" s="25" t="s">
        <v>53</v>
      </c>
      <c r="F4007" s="25" t="s">
        <v>54</v>
      </c>
      <c r="G4007" s="25" t="s">
        <v>75</v>
      </c>
      <c r="H4007" s="25" t="s">
        <v>56</v>
      </c>
      <c r="I4007" s="25" t="s">
        <v>56</v>
      </c>
      <c r="J4007" s="25" t="s">
        <v>357</v>
      </c>
      <c r="K4007" s="25" t="s">
        <v>65</v>
      </c>
      <c r="L4007" s="25" t="s">
        <v>1045</v>
      </c>
      <c r="M4007" s="25" t="s">
        <v>816</v>
      </c>
      <c r="N4007" s="26">
        <v>4678.41</v>
      </c>
      <c r="O4007" s="26">
        <v>1501.24</v>
      </c>
      <c r="P4007" s="27">
        <v>-3177.17</v>
      </c>
      <c r="Q4007" s="28">
        <v>-0.67911320298990474</v>
      </c>
      <c r="R4007" s="29">
        <v>3317.59</v>
      </c>
      <c r="S4007" s="29">
        <v>1113.72</v>
      </c>
      <c r="T4007" s="30">
        <v>-2203.87</v>
      </c>
      <c r="U4007" s="31">
        <v>-0.66429848172920702</v>
      </c>
      <c r="V4007" s="26">
        <v>148.52000000000001</v>
      </c>
      <c r="W4007" s="26">
        <v>175.52</v>
      </c>
      <c r="X4007" s="27">
        <v>27</v>
      </c>
      <c r="Y4007" s="28">
        <v>0.18179369781847562</v>
      </c>
      <c r="Z4007" s="29">
        <v>672.3</v>
      </c>
      <c r="AA4007" s="29">
        <v>212</v>
      </c>
      <c r="AB4007" s="30">
        <v>-460.29999999999995</v>
      </c>
      <c r="AC4007" s="32">
        <v>-0.68466458426297783</v>
      </c>
      <c r="AD4007" s="26">
        <v>540</v>
      </c>
      <c r="AE4007" s="26">
        <v>0</v>
      </c>
      <c r="AF4007" s="27">
        <v>-540</v>
      </c>
      <c r="AG4007" s="33">
        <v>-1</v>
      </c>
      <c r="AH4007" s="34">
        <v>24</v>
      </c>
      <c r="AI4007" s="34">
        <v>8</v>
      </c>
      <c r="AJ4007" s="34">
        <v>-16</v>
      </c>
      <c r="AK4007" s="32">
        <v>-0.66666666666666663</v>
      </c>
      <c r="AL4007" s="35">
        <v>43904.041655092595</v>
      </c>
      <c r="AM4007" s="16"/>
    </row>
    <row r="4008" spans="1:39" ht="49.5" hidden="1" x14ac:dyDescent="0.25">
      <c r="A4008" s="25" t="s">
        <v>813</v>
      </c>
      <c r="B4008" s="25" t="s">
        <v>1043</v>
      </c>
      <c r="C4008" s="39">
        <v>635022</v>
      </c>
      <c r="D4008" s="25" t="s">
        <v>3987</v>
      </c>
      <c r="E4008" s="25" t="s">
        <v>53</v>
      </c>
      <c r="F4008" s="25" t="s">
        <v>54</v>
      </c>
      <c r="G4008" s="25" t="s">
        <v>1393</v>
      </c>
      <c r="H4008" s="25" t="s">
        <v>56</v>
      </c>
      <c r="I4008" s="25" t="s">
        <v>56</v>
      </c>
      <c r="J4008" s="25" t="s">
        <v>64</v>
      </c>
      <c r="K4008" s="25" t="s">
        <v>65</v>
      </c>
      <c r="L4008" s="25" t="s">
        <v>1045</v>
      </c>
      <c r="M4008" s="25" t="s">
        <v>371</v>
      </c>
      <c r="N4008" s="26">
        <v>6611.62</v>
      </c>
      <c r="O4008" s="26">
        <v>5597.98</v>
      </c>
      <c r="P4008" s="27">
        <v>-1013.6400000000003</v>
      </c>
      <c r="Q4008" s="28">
        <v>-0.15331189632798017</v>
      </c>
      <c r="R4008" s="29">
        <v>1833.98</v>
      </c>
      <c r="S4008" s="29">
        <v>1832.34</v>
      </c>
      <c r="T4008" s="30">
        <v>-1.6400000000001</v>
      </c>
      <c r="U4008" s="31">
        <v>-8.9423003522399373E-4</v>
      </c>
      <c r="V4008" s="26">
        <v>644.26</v>
      </c>
      <c r="W4008" s="26">
        <v>0</v>
      </c>
      <c r="X4008" s="27">
        <v>-644.26</v>
      </c>
      <c r="Y4008" s="28">
        <v>-1</v>
      </c>
      <c r="Z4008" s="29">
        <v>221.08</v>
      </c>
      <c r="AA4008" s="29">
        <v>615.64</v>
      </c>
      <c r="AB4008" s="30">
        <v>394.55999999999995</v>
      </c>
      <c r="AC4008" s="32">
        <v>1.7846933236837341</v>
      </c>
      <c r="AD4008" s="26">
        <v>3912.3</v>
      </c>
      <c r="AE4008" s="26">
        <v>3150</v>
      </c>
      <c r="AF4008" s="27">
        <v>-762.30000000000018</v>
      </c>
      <c r="AG4008" s="33">
        <v>-0.19484702093397749</v>
      </c>
      <c r="AH4008" s="34">
        <v>13.079999999999998</v>
      </c>
      <c r="AI4008" s="34">
        <v>12</v>
      </c>
      <c r="AJ4008" s="34">
        <v>-1.0799999999999983</v>
      </c>
      <c r="AK4008" s="32">
        <v>-8.2568807339449421E-2</v>
      </c>
      <c r="AL4008" s="35">
        <v>44175.041666666664</v>
      </c>
      <c r="AM4008" s="16"/>
    </row>
    <row r="4009" spans="1:39" ht="57.75" hidden="1" x14ac:dyDescent="0.25">
      <c r="A4009" s="25" t="s">
        <v>813</v>
      </c>
      <c r="B4009" s="25" t="s">
        <v>51</v>
      </c>
      <c r="C4009" s="39">
        <v>635187</v>
      </c>
      <c r="D4009" s="25" t="s">
        <v>837</v>
      </c>
      <c r="E4009" s="25" t="s">
        <v>53</v>
      </c>
      <c r="F4009" s="25" t="s">
        <v>63</v>
      </c>
      <c r="G4009" s="25" t="s">
        <v>56</v>
      </c>
      <c r="H4009" s="17"/>
      <c r="I4009" s="17"/>
      <c r="J4009" s="25" t="s">
        <v>357</v>
      </c>
      <c r="K4009" s="25" t="s">
        <v>65</v>
      </c>
      <c r="L4009" s="25" t="s">
        <v>665</v>
      </c>
      <c r="M4009" s="25" t="s">
        <v>5842</v>
      </c>
      <c r="N4009" s="26">
        <v>0</v>
      </c>
      <c r="O4009" s="26">
        <v>3735.29</v>
      </c>
      <c r="P4009" s="27">
        <v>3735.29</v>
      </c>
      <c r="Q4009" s="18"/>
      <c r="R4009" s="29">
        <v>0</v>
      </c>
      <c r="S4009" s="29">
        <v>3199.68</v>
      </c>
      <c r="T4009" s="30">
        <v>3199.68</v>
      </c>
      <c r="U4009" s="19"/>
      <c r="V4009" s="26">
        <v>0</v>
      </c>
      <c r="W4009" s="26">
        <v>0</v>
      </c>
      <c r="X4009" s="27">
        <v>0</v>
      </c>
      <c r="Y4009" s="18"/>
      <c r="Z4009" s="29">
        <v>0</v>
      </c>
      <c r="AA4009" s="29">
        <v>535.61</v>
      </c>
      <c r="AB4009" s="30">
        <v>535.61</v>
      </c>
      <c r="AC4009" s="19"/>
      <c r="AD4009" s="26">
        <v>0</v>
      </c>
      <c r="AE4009" s="26">
        <v>0</v>
      </c>
      <c r="AF4009" s="27">
        <v>0</v>
      </c>
      <c r="AG4009" s="18"/>
      <c r="AH4009" s="34">
        <v>0</v>
      </c>
      <c r="AI4009" s="34">
        <v>4</v>
      </c>
      <c r="AJ4009" s="34">
        <v>4</v>
      </c>
      <c r="AK4009" s="19"/>
      <c r="AL4009" s="35">
        <v>44603.041666666664</v>
      </c>
      <c r="AM4009" s="16"/>
    </row>
    <row r="4010" spans="1:39" ht="57.75" hidden="1" x14ac:dyDescent="0.25">
      <c r="A4010" s="25" t="s">
        <v>813</v>
      </c>
      <c r="B4010" s="25" t="s">
        <v>51</v>
      </c>
      <c r="C4010" s="39">
        <v>635205</v>
      </c>
      <c r="D4010" s="25" t="s">
        <v>838</v>
      </c>
      <c r="E4010" s="25" t="s">
        <v>53</v>
      </c>
      <c r="F4010" s="25" t="s">
        <v>54</v>
      </c>
      <c r="G4010" s="25" t="s">
        <v>839</v>
      </c>
      <c r="H4010" s="25" t="s">
        <v>112</v>
      </c>
      <c r="I4010" s="25" t="s">
        <v>56</v>
      </c>
      <c r="J4010" s="25" t="s">
        <v>830</v>
      </c>
      <c r="K4010" s="25" t="s">
        <v>65</v>
      </c>
      <c r="L4010" s="25" t="s">
        <v>840</v>
      </c>
      <c r="M4010" s="25" t="s">
        <v>832</v>
      </c>
      <c r="N4010" s="26">
        <v>79999.73</v>
      </c>
      <c r="O4010" s="26">
        <v>96726.399999999994</v>
      </c>
      <c r="P4010" s="27">
        <v>16726.669999999998</v>
      </c>
      <c r="Q4010" s="28">
        <v>0.20908408065877221</v>
      </c>
      <c r="R4010" s="29">
        <v>24827.23</v>
      </c>
      <c r="S4010" s="29">
        <v>21419.29</v>
      </c>
      <c r="T4010" s="30">
        <v>-3407.9399999999987</v>
      </c>
      <c r="U4010" s="31">
        <v>-0.13726621938895311</v>
      </c>
      <c r="V4010" s="26">
        <v>59875.85</v>
      </c>
      <c r="W4010" s="26">
        <v>50804.5</v>
      </c>
      <c r="X4010" s="27">
        <v>-9071.3499999999985</v>
      </c>
      <c r="Y4010" s="28">
        <v>-0.15150265090182433</v>
      </c>
      <c r="Z4010" s="29">
        <v>3236.21</v>
      </c>
      <c r="AA4010" s="29">
        <v>5305.95</v>
      </c>
      <c r="AB4010" s="30">
        <v>2069.7399999999998</v>
      </c>
      <c r="AC4010" s="32">
        <v>0.63955676547566431</v>
      </c>
      <c r="AD4010" s="26">
        <v>14410.44</v>
      </c>
      <c r="AE4010" s="26">
        <v>19196.66</v>
      </c>
      <c r="AF4010" s="27">
        <v>4786.2199999999993</v>
      </c>
      <c r="AG4010" s="33">
        <v>0.33213559058571418</v>
      </c>
      <c r="AH4010" s="34">
        <v>214.43</v>
      </c>
      <c r="AI4010" s="34">
        <v>233</v>
      </c>
      <c r="AJ4010" s="34">
        <v>18.569999999999993</v>
      </c>
      <c r="AK4010" s="32">
        <v>8.6601688196614249E-2</v>
      </c>
      <c r="AL4010" s="35">
        <v>44273.041666666664</v>
      </c>
      <c r="AM4010" s="16"/>
    </row>
    <row r="4011" spans="1:39" ht="24.75" hidden="1" x14ac:dyDescent="0.25">
      <c r="A4011" s="25" t="s">
        <v>813</v>
      </c>
      <c r="B4011" s="25" t="s">
        <v>1043</v>
      </c>
      <c r="C4011" s="39">
        <v>635337</v>
      </c>
      <c r="D4011" s="25" t="s">
        <v>3944</v>
      </c>
      <c r="E4011" s="25" t="s">
        <v>53</v>
      </c>
      <c r="F4011" s="25" t="s">
        <v>54</v>
      </c>
      <c r="G4011" s="25" t="s">
        <v>74</v>
      </c>
      <c r="H4011" s="25" t="s">
        <v>56</v>
      </c>
      <c r="I4011" s="25" t="s">
        <v>56</v>
      </c>
      <c r="J4011" s="25" t="s">
        <v>381</v>
      </c>
      <c r="K4011" s="25" t="s">
        <v>65</v>
      </c>
      <c r="L4011" s="25" t="s">
        <v>1045</v>
      </c>
      <c r="M4011" s="25" t="s">
        <v>499</v>
      </c>
      <c r="N4011" s="26">
        <v>351791.23</v>
      </c>
      <c r="O4011" s="26">
        <v>266766.81</v>
      </c>
      <c r="P4011" s="27">
        <v>-85024.419999999984</v>
      </c>
      <c r="Q4011" s="28">
        <v>-0.24168999323831919</v>
      </c>
      <c r="R4011" s="29">
        <v>29735.69</v>
      </c>
      <c r="S4011" s="29">
        <v>22660.49</v>
      </c>
      <c r="T4011" s="30">
        <v>-7075.1999999999971</v>
      </c>
      <c r="U4011" s="31">
        <v>-0.23793629809834571</v>
      </c>
      <c r="V4011" s="26">
        <v>60884.98</v>
      </c>
      <c r="W4011" s="26">
        <v>62803.98</v>
      </c>
      <c r="X4011" s="27">
        <v>1919</v>
      </c>
      <c r="Y4011" s="28">
        <v>3.1518446749920916E-2</v>
      </c>
      <c r="Z4011" s="29">
        <v>34.200000000000003</v>
      </c>
      <c r="AA4011" s="29">
        <v>483.31</v>
      </c>
      <c r="AB4011" s="30">
        <v>449.11</v>
      </c>
      <c r="AC4011" s="32">
        <v>13.131871345029239</v>
      </c>
      <c r="AD4011" s="26">
        <v>261136.36</v>
      </c>
      <c r="AE4011" s="26">
        <v>180819.03</v>
      </c>
      <c r="AF4011" s="27">
        <v>-80317.329999999987</v>
      </c>
      <c r="AG4011" s="33">
        <v>-0.30756854388259064</v>
      </c>
      <c r="AH4011" s="34">
        <v>0</v>
      </c>
      <c r="AI4011" s="34">
        <v>23</v>
      </c>
      <c r="AJ4011" s="34">
        <v>23</v>
      </c>
      <c r="AK4011" s="19"/>
      <c r="AL4011" s="35">
        <v>44182.041666666664</v>
      </c>
      <c r="AM4011" s="16"/>
    </row>
    <row r="4012" spans="1:39" ht="33" hidden="1" x14ac:dyDescent="0.25">
      <c r="A4012" s="25" t="s">
        <v>813</v>
      </c>
      <c r="B4012" s="25" t="s">
        <v>51</v>
      </c>
      <c r="C4012" s="39">
        <v>635338</v>
      </c>
      <c r="D4012" s="25" t="s">
        <v>871</v>
      </c>
      <c r="E4012" s="25" t="s">
        <v>53</v>
      </c>
      <c r="F4012" s="25" t="s">
        <v>54</v>
      </c>
      <c r="G4012" s="25" t="s">
        <v>79</v>
      </c>
      <c r="H4012" s="25" t="s">
        <v>75</v>
      </c>
      <c r="I4012" s="25" t="s">
        <v>307</v>
      </c>
      <c r="J4012" s="25" t="s">
        <v>381</v>
      </c>
      <c r="K4012" s="25" t="s">
        <v>65</v>
      </c>
      <c r="L4012" s="25" t="s">
        <v>815</v>
      </c>
      <c r="M4012" s="25" t="s">
        <v>816</v>
      </c>
      <c r="N4012" s="26">
        <v>386249.82</v>
      </c>
      <c r="O4012" s="26">
        <v>352998.82</v>
      </c>
      <c r="P4012" s="27">
        <v>-33251</v>
      </c>
      <c r="Q4012" s="28">
        <v>-8.6086771509692864E-2</v>
      </c>
      <c r="R4012" s="29">
        <v>256210.47</v>
      </c>
      <c r="S4012" s="29">
        <v>154997.89000000001</v>
      </c>
      <c r="T4012" s="30">
        <v>-101212.57999999999</v>
      </c>
      <c r="U4012" s="31">
        <v>-0.39503686168640956</v>
      </c>
      <c r="V4012" s="26">
        <v>39740.28</v>
      </c>
      <c r="W4012" s="26">
        <v>36617.58</v>
      </c>
      <c r="X4012" s="27">
        <v>-3122.6999999999971</v>
      </c>
      <c r="Y4012" s="28">
        <v>-7.8577705038816961E-2</v>
      </c>
      <c r="Z4012" s="29">
        <v>45479.07</v>
      </c>
      <c r="AA4012" s="29">
        <v>87719.48</v>
      </c>
      <c r="AB4012" s="30">
        <v>42240.409999999996</v>
      </c>
      <c r="AC4012" s="32">
        <v>0.92878790177547599</v>
      </c>
      <c r="AD4012" s="26">
        <v>44820</v>
      </c>
      <c r="AE4012" s="26">
        <v>73663.87</v>
      </c>
      <c r="AF4012" s="27">
        <v>28843.869999999995</v>
      </c>
      <c r="AG4012" s="33">
        <v>0.64354908522980803</v>
      </c>
      <c r="AH4012" s="34">
        <v>2128.9</v>
      </c>
      <c r="AI4012" s="34">
        <v>1573</v>
      </c>
      <c r="AJ4012" s="34">
        <v>-555.90000000000009</v>
      </c>
      <c r="AK4012" s="32">
        <v>-0.26112076659307626</v>
      </c>
      <c r="AL4012" s="35">
        <v>44316</v>
      </c>
      <c r="AM4012" s="16"/>
    </row>
    <row r="4013" spans="1:39" ht="33" hidden="1" x14ac:dyDescent="0.25">
      <c r="A4013" s="25" t="s">
        <v>813</v>
      </c>
      <c r="B4013" s="25" t="s">
        <v>1136</v>
      </c>
      <c r="C4013" s="39">
        <v>635339</v>
      </c>
      <c r="D4013" s="25" t="s">
        <v>3945</v>
      </c>
      <c r="E4013" s="25" t="s">
        <v>53</v>
      </c>
      <c r="F4013" s="25" t="s">
        <v>54</v>
      </c>
      <c r="G4013" s="25" t="s">
        <v>69</v>
      </c>
      <c r="H4013" s="25" t="s">
        <v>194</v>
      </c>
      <c r="I4013" s="25" t="s">
        <v>90</v>
      </c>
      <c r="J4013" s="25" t="s">
        <v>381</v>
      </c>
      <c r="K4013" s="25" t="s">
        <v>65</v>
      </c>
      <c r="L4013" s="25" t="s">
        <v>815</v>
      </c>
      <c r="M4013" s="25" t="s">
        <v>816</v>
      </c>
      <c r="N4013" s="26">
        <v>959122.84</v>
      </c>
      <c r="O4013" s="26">
        <v>1250819.07</v>
      </c>
      <c r="P4013" s="27">
        <v>291696.2300000001</v>
      </c>
      <c r="Q4013" s="28">
        <v>0.30412812398461925</v>
      </c>
      <c r="R4013" s="29">
        <v>433257.88</v>
      </c>
      <c r="S4013" s="29">
        <v>520953.81</v>
      </c>
      <c r="T4013" s="30">
        <v>87695.93</v>
      </c>
      <c r="U4013" s="31">
        <v>0.20241046741030999</v>
      </c>
      <c r="V4013" s="26">
        <v>127256.07</v>
      </c>
      <c r="W4013" s="26">
        <v>145974.25</v>
      </c>
      <c r="X4013" s="27">
        <v>18718.179999999993</v>
      </c>
      <c r="Y4013" s="28">
        <v>0.14709066530185941</v>
      </c>
      <c r="Z4013" s="29">
        <v>112408.89</v>
      </c>
      <c r="AA4013" s="29">
        <v>283250.15999999997</v>
      </c>
      <c r="AB4013" s="30">
        <v>170841.26999999996</v>
      </c>
      <c r="AC4013" s="32">
        <v>1.5198199181577183</v>
      </c>
      <c r="AD4013" s="26">
        <v>286200</v>
      </c>
      <c r="AE4013" s="26">
        <v>300483.34999999998</v>
      </c>
      <c r="AF4013" s="27">
        <v>14283.349999999977</v>
      </c>
      <c r="AG4013" s="33">
        <v>4.990688329839265E-2</v>
      </c>
      <c r="AH4013" s="34">
        <v>3931.2</v>
      </c>
      <c r="AI4013" s="34">
        <v>4712.5</v>
      </c>
      <c r="AJ4013" s="34">
        <v>781.30000000000018</v>
      </c>
      <c r="AK4013" s="32">
        <v>0.19874338624338631</v>
      </c>
      <c r="AL4013" s="35">
        <v>44580.041666666664</v>
      </c>
      <c r="AM4013" s="16"/>
    </row>
    <row r="4014" spans="1:39" ht="33" hidden="1" x14ac:dyDescent="0.25">
      <c r="A4014" s="25" t="s">
        <v>813</v>
      </c>
      <c r="B4014" s="25" t="s">
        <v>1043</v>
      </c>
      <c r="C4014" s="39">
        <v>635340</v>
      </c>
      <c r="D4014" s="25" t="s">
        <v>3947</v>
      </c>
      <c r="E4014" s="25" t="s">
        <v>53</v>
      </c>
      <c r="F4014" s="25" t="s">
        <v>54</v>
      </c>
      <c r="G4014" s="25" t="s">
        <v>104</v>
      </c>
      <c r="H4014" s="25" t="s">
        <v>56</v>
      </c>
      <c r="I4014" s="25" t="s">
        <v>56</v>
      </c>
      <c r="J4014" s="25" t="s">
        <v>381</v>
      </c>
      <c r="K4014" s="25" t="s">
        <v>65</v>
      </c>
      <c r="L4014" s="25" t="s">
        <v>1045</v>
      </c>
      <c r="M4014" s="25" t="s">
        <v>263</v>
      </c>
      <c r="N4014" s="26">
        <v>365962.73</v>
      </c>
      <c r="O4014" s="26">
        <v>462996.3</v>
      </c>
      <c r="P4014" s="27">
        <v>97033.57</v>
      </c>
      <c r="Q4014" s="28">
        <v>0.26514604369685407</v>
      </c>
      <c r="R4014" s="29">
        <v>30531.66</v>
      </c>
      <c r="S4014" s="29">
        <v>46942.42</v>
      </c>
      <c r="T4014" s="30">
        <v>16410.759999999998</v>
      </c>
      <c r="U4014" s="31">
        <v>0.5374997625415715</v>
      </c>
      <c r="V4014" s="26">
        <v>62657.07</v>
      </c>
      <c r="W4014" s="26">
        <v>78789.55</v>
      </c>
      <c r="X4014" s="27">
        <v>16132.480000000003</v>
      </c>
      <c r="Y4014" s="28">
        <v>0.25747262040819979</v>
      </c>
      <c r="Z4014" s="29">
        <v>239.4</v>
      </c>
      <c r="AA4014" s="29">
        <v>1308.96</v>
      </c>
      <c r="AB4014" s="30">
        <v>1069.56</v>
      </c>
      <c r="AC4014" s="32">
        <v>4.4676691729323306</v>
      </c>
      <c r="AD4014" s="26">
        <v>272534.59999999998</v>
      </c>
      <c r="AE4014" s="26">
        <v>335805.37</v>
      </c>
      <c r="AF4014" s="27">
        <v>63270.770000000019</v>
      </c>
      <c r="AG4014" s="33">
        <v>0.23215683439827467</v>
      </c>
      <c r="AH4014" s="34">
        <v>0</v>
      </c>
      <c r="AI4014" s="34">
        <v>36</v>
      </c>
      <c r="AJ4014" s="34">
        <v>36</v>
      </c>
      <c r="AK4014" s="19"/>
      <c r="AL4014" s="35">
        <v>44159.041666666664</v>
      </c>
      <c r="AM4014" s="16"/>
    </row>
    <row r="4015" spans="1:39" ht="24.75" hidden="1" x14ac:dyDescent="0.25">
      <c r="A4015" s="25" t="s">
        <v>813</v>
      </c>
      <c r="B4015" s="25" t="s">
        <v>1043</v>
      </c>
      <c r="C4015" s="39">
        <v>635341</v>
      </c>
      <c r="D4015" s="25" t="s">
        <v>3946</v>
      </c>
      <c r="E4015" s="25" t="s">
        <v>53</v>
      </c>
      <c r="F4015" s="25" t="s">
        <v>54</v>
      </c>
      <c r="G4015" s="25" t="s">
        <v>75</v>
      </c>
      <c r="H4015" s="17"/>
      <c r="I4015" s="17"/>
      <c r="J4015" s="25" t="s">
        <v>381</v>
      </c>
      <c r="K4015" s="25" t="s">
        <v>65</v>
      </c>
      <c r="L4015" s="25" t="s">
        <v>1045</v>
      </c>
      <c r="M4015" s="25" t="s">
        <v>861</v>
      </c>
      <c r="N4015" s="26">
        <v>310518.69</v>
      </c>
      <c r="O4015" s="26">
        <v>212018.99</v>
      </c>
      <c r="P4015" s="27">
        <v>-98499.700000000012</v>
      </c>
      <c r="Q4015" s="28">
        <v>-0.31721021365895885</v>
      </c>
      <c r="R4015" s="29">
        <v>215891.52</v>
      </c>
      <c r="S4015" s="29">
        <v>101418.96</v>
      </c>
      <c r="T4015" s="30">
        <v>-114472.55999999998</v>
      </c>
      <c r="U4015" s="31">
        <v>-0.53023184977344173</v>
      </c>
      <c r="V4015" s="26">
        <v>26863.07</v>
      </c>
      <c r="W4015" s="26">
        <v>30402.43</v>
      </c>
      <c r="X4015" s="27">
        <v>3539.3600000000006</v>
      </c>
      <c r="Y4015" s="28">
        <v>0.13175560351069332</v>
      </c>
      <c r="Z4015" s="29">
        <v>35320.9</v>
      </c>
      <c r="AA4015" s="29">
        <v>39956.43</v>
      </c>
      <c r="AB4015" s="30">
        <v>4635.5299999999988</v>
      </c>
      <c r="AC4015" s="32">
        <v>0.13124042705593569</v>
      </c>
      <c r="AD4015" s="26">
        <v>32443.200000000001</v>
      </c>
      <c r="AE4015" s="26">
        <v>40241.17</v>
      </c>
      <c r="AF4015" s="27">
        <v>7797.9699999999975</v>
      </c>
      <c r="AG4015" s="33">
        <v>0.24035760960694375</v>
      </c>
      <c r="AH4015" s="34">
        <v>1753</v>
      </c>
      <c r="AI4015" s="34">
        <v>1108</v>
      </c>
      <c r="AJ4015" s="34">
        <v>-645</v>
      </c>
      <c r="AK4015" s="32">
        <v>-0.36794067313177409</v>
      </c>
      <c r="AL4015" s="35">
        <v>44133.041666666664</v>
      </c>
      <c r="AM4015" s="16"/>
    </row>
    <row r="4016" spans="1:39" ht="33" hidden="1" x14ac:dyDescent="0.25">
      <c r="A4016" s="25" t="s">
        <v>813</v>
      </c>
      <c r="B4016" s="25" t="s">
        <v>1043</v>
      </c>
      <c r="C4016" s="39">
        <v>635342</v>
      </c>
      <c r="D4016" s="25" t="s">
        <v>3941</v>
      </c>
      <c r="E4016" s="25" t="s">
        <v>53</v>
      </c>
      <c r="F4016" s="25" t="s">
        <v>54</v>
      </c>
      <c r="G4016" s="25" t="s">
        <v>69</v>
      </c>
      <c r="H4016" s="25" t="s">
        <v>394</v>
      </c>
      <c r="I4016" s="25" t="s">
        <v>56</v>
      </c>
      <c r="J4016" s="25" t="s">
        <v>381</v>
      </c>
      <c r="K4016" s="25" t="s">
        <v>65</v>
      </c>
      <c r="L4016" s="25" t="s">
        <v>1045</v>
      </c>
      <c r="M4016" s="25" t="s">
        <v>816</v>
      </c>
      <c r="N4016" s="26">
        <v>12311.39</v>
      </c>
      <c r="O4016" s="26">
        <v>10089.48</v>
      </c>
      <c r="P4016" s="27">
        <v>-2221.91</v>
      </c>
      <c r="Q4016" s="28">
        <v>-0.18047596575203936</v>
      </c>
      <c r="R4016" s="29">
        <v>6399.29</v>
      </c>
      <c r="S4016" s="29">
        <v>5908.89</v>
      </c>
      <c r="T4016" s="30">
        <v>-490.39999999999964</v>
      </c>
      <c r="U4016" s="31">
        <v>-7.6633501529075831E-2</v>
      </c>
      <c r="V4016" s="26">
        <v>1221.3</v>
      </c>
      <c r="W4016" s="26">
        <v>2293.38</v>
      </c>
      <c r="X4016" s="27">
        <v>1072.0800000000002</v>
      </c>
      <c r="Y4016" s="28">
        <v>0.87781871775976439</v>
      </c>
      <c r="Z4016" s="29">
        <v>910.8</v>
      </c>
      <c r="AA4016" s="29">
        <v>1887.21</v>
      </c>
      <c r="AB4016" s="30">
        <v>976.41000000000008</v>
      </c>
      <c r="AC4016" s="32">
        <v>1.0720355731225297</v>
      </c>
      <c r="AD4016" s="26">
        <v>3780</v>
      </c>
      <c r="AE4016" s="26">
        <v>0</v>
      </c>
      <c r="AF4016" s="27">
        <v>-3780</v>
      </c>
      <c r="AG4016" s="33">
        <v>-1</v>
      </c>
      <c r="AH4016" s="34">
        <v>33.480000000000004</v>
      </c>
      <c r="AI4016" s="34">
        <v>40</v>
      </c>
      <c r="AJ4016" s="34">
        <v>6.519999999999996</v>
      </c>
      <c r="AK4016" s="32">
        <v>0.19474313022700104</v>
      </c>
      <c r="AL4016" s="35">
        <v>44035.041666666664</v>
      </c>
      <c r="AM4016" s="16"/>
    </row>
    <row r="4017" spans="1:39" ht="33" hidden="1" x14ac:dyDescent="0.25">
      <c r="A4017" s="25" t="s">
        <v>813</v>
      </c>
      <c r="B4017" s="25" t="s">
        <v>1043</v>
      </c>
      <c r="C4017" s="39">
        <v>635351</v>
      </c>
      <c r="D4017" s="25" t="s">
        <v>3943</v>
      </c>
      <c r="E4017" s="25" t="s">
        <v>53</v>
      </c>
      <c r="F4017" s="25" t="s">
        <v>63</v>
      </c>
      <c r="G4017" s="25" t="s">
        <v>56</v>
      </c>
      <c r="H4017" s="17"/>
      <c r="I4017" s="17"/>
      <c r="J4017" s="25" t="s">
        <v>830</v>
      </c>
      <c r="K4017" s="25" t="s">
        <v>65</v>
      </c>
      <c r="L4017" s="25" t="s">
        <v>1045</v>
      </c>
      <c r="M4017" s="25" t="s">
        <v>5842</v>
      </c>
      <c r="N4017" s="26">
        <v>0</v>
      </c>
      <c r="O4017" s="26">
        <v>0</v>
      </c>
      <c r="P4017" s="27">
        <v>0</v>
      </c>
      <c r="Q4017" s="18"/>
      <c r="R4017" s="29">
        <v>0</v>
      </c>
      <c r="S4017" s="29">
        <v>0</v>
      </c>
      <c r="T4017" s="30">
        <v>0</v>
      </c>
      <c r="U4017" s="19"/>
      <c r="V4017" s="26">
        <v>0</v>
      </c>
      <c r="W4017" s="26">
        <v>0</v>
      </c>
      <c r="X4017" s="27">
        <v>0</v>
      </c>
      <c r="Y4017" s="18"/>
      <c r="Z4017" s="29">
        <v>0</v>
      </c>
      <c r="AA4017" s="29">
        <v>0</v>
      </c>
      <c r="AB4017" s="30">
        <v>0</v>
      </c>
      <c r="AC4017" s="19"/>
      <c r="AD4017" s="26">
        <v>0</v>
      </c>
      <c r="AE4017" s="26">
        <v>0</v>
      </c>
      <c r="AF4017" s="27">
        <v>0</v>
      </c>
      <c r="AG4017" s="18"/>
      <c r="AH4017" s="34">
        <v>0</v>
      </c>
      <c r="AI4017" s="34">
        <v>0</v>
      </c>
      <c r="AJ4017" s="34">
        <v>0</v>
      </c>
      <c r="AK4017" s="19"/>
      <c r="AL4017" s="35">
        <v>44053.041666666664</v>
      </c>
      <c r="AM4017" s="16"/>
    </row>
    <row r="4018" spans="1:39" ht="49.5" hidden="1" x14ac:dyDescent="0.25">
      <c r="A4018" s="25" t="s">
        <v>813</v>
      </c>
      <c r="B4018" s="25" t="s">
        <v>1043</v>
      </c>
      <c r="C4018" s="39">
        <v>635352</v>
      </c>
      <c r="D4018" s="25" t="s">
        <v>3942</v>
      </c>
      <c r="E4018" s="25" t="s">
        <v>53</v>
      </c>
      <c r="F4018" s="25" t="s">
        <v>54</v>
      </c>
      <c r="G4018" s="25" t="s">
        <v>75</v>
      </c>
      <c r="H4018" s="25" t="s">
        <v>434</v>
      </c>
      <c r="I4018" s="25" t="s">
        <v>83</v>
      </c>
      <c r="J4018" s="25" t="s">
        <v>381</v>
      </c>
      <c r="K4018" s="25" t="s">
        <v>65</v>
      </c>
      <c r="L4018" s="25" t="s">
        <v>1045</v>
      </c>
      <c r="M4018" s="25" t="s">
        <v>861</v>
      </c>
      <c r="N4018" s="26">
        <v>111261.17</v>
      </c>
      <c r="O4018" s="26">
        <v>112346.6</v>
      </c>
      <c r="P4018" s="27">
        <v>1085.4300000000076</v>
      </c>
      <c r="Q4018" s="28">
        <v>9.7556946417155926E-3</v>
      </c>
      <c r="R4018" s="29">
        <v>65358.38</v>
      </c>
      <c r="S4018" s="29">
        <v>47029.27</v>
      </c>
      <c r="T4018" s="30">
        <v>-18329.11</v>
      </c>
      <c r="U4018" s="31">
        <v>-0.28044009046735863</v>
      </c>
      <c r="V4018" s="26">
        <v>13121.79</v>
      </c>
      <c r="W4018" s="26">
        <v>17762.12</v>
      </c>
      <c r="X4018" s="27">
        <v>4640.3299999999981</v>
      </c>
      <c r="Y4018" s="28">
        <v>0.35363544150607484</v>
      </c>
      <c r="Z4018" s="29">
        <v>13341</v>
      </c>
      <c r="AA4018" s="29">
        <v>22625.63</v>
      </c>
      <c r="AB4018" s="30">
        <v>9284.630000000001</v>
      </c>
      <c r="AC4018" s="32">
        <v>0.69594708042875353</v>
      </c>
      <c r="AD4018" s="26">
        <v>19440</v>
      </c>
      <c r="AE4018" s="26">
        <v>24929.58</v>
      </c>
      <c r="AF4018" s="27">
        <v>5489.5800000000017</v>
      </c>
      <c r="AG4018" s="33">
        <v>0.28238580246913592</v>
      </c>
      <c r="AH4018" s="34">
        <v>523.22</v>
      </c>
      <c r="AI4018" s="34">
        <v>502</v>
      </c>
      <c r="AJ4018" s="34">
        <v>-21.220000000000027</v>
      </c>
      <c r="AK4018" s="32">
        <v>-4.0556553648560888E-2</v>
      </c>
      <c r="AL4018" s="35">
        <v>44053.041666666664</v>
      </c>
      <c r="AM4018" s="16"/>
    </row>
    <row r="4019" spans="1:39" ht="49.5" hidden="1" x14ac:dyDescent="0.25">
      <c r="A4019" s="25" t="s">
        <v>813</v>
      </c>
      <c r="B4019" s="25" t="s">
        <v>1043</v>
      </c>
      <c r="C4019" s="39">
        <v>635476</v>
      </c>
      <c r="D4019" s="25" t="s">
        <v>3908</v>
      </c>
      <c r="E4019" s="25" t="s">
        <v>53</v>
      </c>
      <c r="F4019" s="25" t="s">
        <v>54</v>
      </c>
      <c r="G4019" s="25" t="s">
        <v>75</v>
      </c>
      <c r="H4019" s="25" t="s">
        <v>307</v>
      </c>
      <c r="I4019" s="17"/>
      <c r="J4019" s="25" t="s">
        <v>381</v>
      </c>
      <c r="K4019" s="25" t="s">
        <v>65</v>
      </c>
      <c r="L4019" s="25" t="s">
        <v>1045</v>
      </c>
      <c r="M4019" s="25" t="s">
        <v>854</v>
      </c>
      <c r="N4019" s="26">
        <v>19529.28</v>
      </c>
      <c r="O4019" s="26">
        <v>8930.64</v>
      </c>
      <c r="P4019" s="27">
        <v>-10598.64</v>
      </c>
      <c r="Q4019" s="28">
        <v>-0.54270510740795364</v>
      </c>
      <c r="R4019" s="29">
        <v>15896.48</v>
      </c>
      <c r="S4019" s="29">
        <v>7477.84</v>
      </c>
      <c r="T4019" s="30">
        <v>-8418.64</v>
      </c>
      <c r="U4019" s="31">
        <v>-0.52959145672501085</v>
      </c>
      <c r="V4019" s="26">
        <v>0</v>
      </c>
      <c r="W4019" s="26">
        <v>0</v>
      </c>
      <c r="X4019" s="27">
        <v>0</v>
      </c>
      <c r="Y4019" s="18"/>
      <c r="Z4019" s="29">
        <v>3632.8</v>
      </c>
      <c r="AA4019" s="29">
        <v>1452.8</v>
      </c>
      <c r="AB4019" s="30">
        <v>-2180</v>
      </c>
      <c r="AC4019" s="32">
        <v>-0.60008808632459809</v>
      </c>
      <c r="AD4019" s="26">
        <v>0</v>
      </c>
      <c r="AE4019" s="26">
        <v>0</v>
      </c>
      <c r="AF4019" s="27">
        <v>0</v>
      </c>
      <c r="AG4019" s="18"/>
      <c r="AH4019" s="34">
        <v>120</v>
      </c>
      <c r="AI4019" s="34">
        <v>63</v>
      </c>
      <c r="AJ4019" s="34">
        <v>-57</v>
      </c>
      <c r="AK4019" s="32">
        <v>-0.47499999999999998</v>
      </c>
      <c r="AL4019" s="35">
        <v>44097.041666666664</v>
      </c>
      <c r="AM4019" s="16"/>
    </row>
    <row r="4020" spans="1:39" ht="57.75" hidden="1" x14ac:dyDescent="0.25">
      <c r="A4020" s="25" t="s">
        <v>813</v>
      </c>
      <c r="B4020" s="25" t="s">
        <v>1136</v>
      </c>
      <c r="C4020" s="39">
        <v>635493</v>
      </c>
      <c r="D4020" s="25" t="s">
        <v>5786</v>
      </c>
      <c r="E4020" s="25" t="s">
        <v>53</v>
      </c>
      <c r="F4020" s="25" t="s">
        <v>63</v>
      </c>
      <c r="G4020" s="25" t="s">
        <v>56</v>
      </c>
      <c r="H4020" s="17"/>
      <c r="I4020" s="17"/>
      <c r="J4020" s="25" t="s">
        <v>381</v>
      </c>
      <c r="K4020" s="25" t="s">
        <v>65</v>
      </c>
      <c r="L4020" s="25" t="s">
        <v>577</v>
      </c>
      <c r="M4020" s="25" t="s">
        <v>5842</v>
      </c>
      <c r="N4020" s="26">
        <v>0</v>
      </c>
      <c r="O4020" s="26">
        <v>0</v>
      </c>
      <c r="P4020" s="27">
        <v>0</v>
      </c>
      <c r="Q4020" s="18"/>
      <c r="R4020" s="29">
        <v>0</v>
      </c>
      <c r="S4020" s="29">
        <v>0</v>
      </c>
      <c r="T4020" s="30">
        <v>0</v>
      </c>
      <c r="U4020" s="19"/>
      <c r="V4020" s="26">
        <v>0</v>
      </c>
      <c r="W4020" s="26">
        <v>0</v>
      </c>
      <c r="X4020" s="27">
        <v>0</v>
      </c>
      <c r="Y4020" s="18"/>
      <c r="Z4020" s="29">
        <v>0</v>
      </c>
      <c r="AA4020" s="29">
        <v>0</v>
      </c>
      <c r="AB4020" s="30">
        <v>0</v>
      </c>
      <c r="AC4020" s="19"/>
      <c r="AD4020" s="26">
        <v>0</v>
      </c>
      <c r="AE4020" s="26">
        <v>0</v>
      </c>
      <c r="AF4020" s="27">
        <v>0</v>
      </c>
      <c r="AG4020" s="18"/>
      <c r="AH4020" s="34">
        <v>0</v>
      </c>
      <c r="AI4020" s="34">
        <v>0</v>
      </c>
      <c r="AJ4020" s="34">
        <v>0</v>
      </c>
      <c r="AK4020" s="19"/>
      <c r="AL4020" s="35">
        <v>44127.041666666664</v>
      </c>
      <c r="AM4020" s="16"/>
    </row>
    <row r="4021" spans="1:39" ht="57.75" hidden="1" x14ac:dyDescent="0.25">
      <c r="A4021" s="25" t="s">
        <v>813</v>
      </c>
      <c r="B4021" s="25" t="s">
        <v>1136</v>
      </c>
      <c r="C4021" s="39">
        <v>635494</v>
      </c>
      <c r="D4021" s="25" t="s">
        <v>5785</v>
      </c>
      <c r="E4021" s="25" t="s">
        <v>53</v>
      </c>
      <c r="F4021" s="25" t="s">
        <v>63</v>
      </c>
      <c r="G4021" s="25" t="s">
        <v>56</v>
      </c>
      <c r="H4021" s="17"/>
      <c r="I4021" s="17"/>
      <c r="J4021" s="25" t="s">
        <v>381</v>
      </c>
      <c r="K4021" s="25" t="s">
        <v>65</v>
      </c>
      <c r="L4021" s="25" t="s">
        <v>577</v>
      </c>
      <c r="M4021" s="25" t="s">
        <v>5842</v>
      </c>
      <c r="N4021" s="26">
        <v>0</v>
      </c>
      <c r="O4021" s="26">
        <v>0</v>
      </c>
      <c r="P4021" s="27">
        <v>0</v>
      </c>
      <c r="Q4021" s="18"/>
      <c r="R4021" s="29">
        <v>0</v>
      </c>
      <c r="S4021" s="29">
        <v>0</v>
      </c>
      <c r="T4021" s="30">
        <v>0</v>
      </c>
      <c r="U4021" s="19"/>
      <c r="V4021" s="26">
        <v>0</v>
      </c>
      <c r="W4021" s="26">
        <v>0</v>
      </c>
      <c r="X4021" s="27">
        <v>0</v>
      </c>
      <c r="Y4021" s="18"/>
      <c r="Z4021" s="29">
        <v>0</v>
      </c>
      <c r="AA4021" s="29">
        <v>0</v>
      </c>
      <c r="AB4021" s="30">
        <v>0</v>
      </c>
      <c r="AC4021" s="19"/>
      <c r="AD4021" s="26">
        <v>0</v>
      </c>
      <c r="AE4021" s="26">
        <v>0</v>
      </c>
      <c r="AF4021" s="27">
        <v>0</v>
      </c>
      <c r="AG4021" s="18"/>
      <c r="AH4021" s="34">
        <v>0</v>
      </c>
      <c r="AI4021" s="34">
        <v>0</v>
      </c>
      <c r="AJ4021" s="34">
        <v>0</v>
      </c>
      <c r="AK4021" s="19"/>
      <c r="AL4021" s="35">
        <v>44127.041666666664</v>
      </c>
      <c r="AM4021" s="16"/>
    </row>
    <row r="4022" spans="1:39" ht="57.75" hidden="1" x14ac:dyDescent="0.25">
      <c r="A4022" s="25" t="s">
        <v>813</v>
      </c>
      <c r="B4022" s="25" t="s">
        <v>1136</v>
      </c>
      <c r="C4022" s="39">
        <v>635495</v>
      </c>
      <c r="D4022" s="25" t="s">
        <v>5787</v>
      </c>
      <c r="E4022" s="25" t="s">
        <v>53</v>
      </c>
      <c r="F4022" s="25" t="s">
        <v>63</v>
      </c>
      <c r="G4022" s="25" t="s">
        <v>56</v>
      </c>
      <c r="H4022" s="17"/>
      <c r="I4022" s="17"/>
      <c r="J4022" s="25" t="s">
        <v>381</v>
      </c>
      <c r="K4022" s="25" t="s">
        <v>58</v>
      </c>
      <c r="L4022" s="25" t="s">
        <v>577</v>
      </c>
      <c r="M4022" s="25" t="s">
        <v>5842</v>
      </c>
      <c r="N4022" s="26">
        <v>0</v>
      </c>
      <c r="O4022" s="26">
        <v>12.61</v>
      </c>
      <c r="P4022" s="27">
        <v>12.61</v>
      </c>
      <c r="Q4022" s="18"/>
      <c r="R4022" s="29">
        <v>0</v>
      </c>
      <c r="S4022" s="29">
        <v>12.61</v>
      </c>
      <c r="T4022" s="30">
        <v>12.61</v>
      </c>
      <c r="U4022" s="19"/>
      <c r="V4022" s="26">
        <v>0</v>
      </c>
      <c r="W4022" s="26">
        <v>0</v>
      </c>
      <c r="X4022" s="27">
        <v>0</v>
      </c>
      <c r="Y4022" s="18"/>
      <c r="Z4022" s="29">
        <v>0</v>
      </c>
      <c r="AA4022" s="29">
        <v>0</v>
      </c>
      <c r="AB4022" s="30">
        <v>0</v>
      </c>
      <c r="AC4022" s="19"/>
      <c r="AD4022" s="26">
        <v>0</v>
      </c>
      <c r="AE4022" s="26">
        <v>0</v>
      </c>
      <c r="AF4022" s="27">
        <v>0</v>
      </c>
      <c r="AG4022" s="18"/>
      <c r="AH4022" s="34">
        <v>0</v>
      </c>
      <c r="AI4022" s="34">
        <v>0</v>
      </c>
      <c r="AJ4022" s="34">
        <v>0</v>
      </c>
      <c r="AK4022" s="19"/>
      <c r="AL4022" s="35">
        <v>44127.041666666664</v>
      </c>
      <c r="AM4022" s="16"/>
    </row>
    <row r="4023" spans="1:39" ht="57.75" hidden="1" x14ac:dyDescent="0.25">
      <c r="A4023" s="25" t="s">
        <v>813</v>
      </c>
      <c r="B4023" s="25" t="s">
        <v>51</v>
      </c>
      <c r="C4023" s="39">
        <v>635539</v>
      </c>
      <c r="D4023" s="25" t="s">
        <v>820</v>
      </c>
      <c r="E4023" s="25" t="s">
        <v>53</v>
      </c>
      <c r="F4023" s="25" t="s">
        <v>63</v>
      </c>
      <c r="G4023" s="25" t="s">
        <v>56</v>
      </c>
      <c r="H4023" s="17"/>
      <c r="I4023" s="17"/>
      <c r="J4023" s="25" t="s">
        <v>64</v>
      </c>
      <c r="K4023" s="25" t="s">
        <v>65</v>
      </c>
      <c r="L4023" s="25" t="s">
        <v>378</v>
      </c>
      <c r="M4023" s="25" t="s">
        <v>5842</v>
      </c>
      <c r="N4023" s="26">
        <v>0</v>
      </c>
      <c r="O4023" s="26">
        <v>3574.13</v>
      </c>
      <c r="P4023" s="27">
        <v>3574.13</v>
      </c>
      <c r="Q4023" s="18"/>
      <c r="R4023" s="29">
        <v>0</v>
      </c>
      <c r="S4023" s="29">
        <v>424.13</v>
      </c>
      <c r="T4023" s="30">
        <v>424.13</v>
      </c>
      <c r="U4023" s="19"/>
      <c r="V4023" s="26">
        <v>0</v>
      </c>
      <c r="W4023" s="26">
        <v>0</v>
      </c>
      <c r="X4023" s="27">
        <v>0</v>
      </c>
      <c r="Y4023" s="18"/>
      <c r="Z4023" s="29">
        <v>0</v>
      </c>
      <c r="AA4023" s="29">
        <v>0</v>
      </c>
      <c r="AB4023" s="30">
        <v>0</v>
      </c>
      <c r="AC4023" s="19"/>
      <c r="AD4023" s="26">
        <v>0</v>
      </c>
      <c r="AE4023" s="26">
        <v>3150</v>
      </c>
      <c r="AF4023" s="27">
        <v>3150</v>
      </c>
      <c r="AG4023" s="18"/>
      <c r="AH4023" s="34">
        <v>0</v>
      </c>
      <c r="AI4023" s="34">
        <v>0</v>
      </c>
      <c r="AJ4023" s="34">
        <v>0</v>
      </c>
      <c r="AK4023" s="19"/>
      <c r="AL4023" s="35">
        <v>44095.041666666664</v>
      </c>
      <c r="AM4023" s="16"/>
    </row>
    <row r="4024" spans="1:39" ht="33" hidden="1" x14ac:dyDescent="0.25">
      <c r="A4024" s="25" t="s">
        <v>813</v>
      </c>
      <c r="B4024" s="25" t="s">
        <v>1043</v>
      </c>
      <c r="C4024" s="39">
        <v>635572</v>
      </c>
      <c r="D4024" s="25" t="s">
        <v>3765</v>
      </c>
      <c r="E4024" s="25" t="s">
        <v>53</v>
      </c>
      <c r="F4024" s="25" t="s">
        <v>54</v>
      </c>
      <c r="G4024" s="25" t="s">
        <v>75</v>
      </c>
      <c r="H4024" s="25" t="s">
        <v>83</v>
      </c>
      <c r="I4024" s="17"/>
      <c r="J4024" s="25" t="s">
        <v>381</v>
      </c>
      <c r="K4024" s="25" t="s">
        <v>65</v>
      </c>
      <c r="L4024" s="25" t="s">
        <v>1045</v>
      </c>
      <c r="M4024" s="25" t="s">
        <v>854</v>
      </c>
      <c r="N4024" s="26">
        <v>94714.62</v>
      </c>
      <c r="O4024" s="26">
        <v>86436.63</v>
      </c>
      <c r="P4024" s="27">
        <v>-8277.9899999999907</v>
      </c>
      <c r="Q4024" s="28">
        <v>-8.7399284292118698E-2</v>
      </c>
      <c r="R4024" s="29">
        <v>23188.84</v>
      </c>
      <c r="S4024" s="29">
        <v>11113.05</v>
      </c>
      <c r="T4024" s="30">
        <v>-12075.79</v>
      </c>
      <c r="U4024" s="31">
        <v>-0.52075869254348217</v>
      </c>
      <c r="V4024" s="26">
        <v>68152.14</v>
      </c>
      <c r="W4024" s="26">
        <v>73430.62</v>
      </c>
      <c r="X4024" s="27">
        <v>5278.4799999999959</v>
      </c>
      <c r="Y4024" s="28">
        <v>7.7451419720642609E-2</v>
      </c>
      <c r="Z4024" s="29">
        <v>3373.64</v>
      </c>
      <c r="AA4024" s="29">
        <v>1892.96</v>
      </c>
      <c r="AB4024" s="30">
        <v>-1480.6799999999998</v>
      </c>
      <c r="AC4024" s="32">
        <v>-0.43889685917880977</v>
      </c>
      <c r="AD4024" s="26">
        <v>0</v>
      </c>
      <c r="AE4024" s="26">
        <v>0</v>
      </c>
      <c r="AF4024" s="27">
        <v>0</v>
      </c>
      <c r="AG4024" s="18"/>
      <c r="AH4024" s="34">
        <v>183.76</v>
      </c>
      <c r="AI4024" s="34">
        <v>101</v>
      </c>
      <c r="AJ4024" s="34">
        <v>-82.759999999999991</v>
      </c>
      <c r="AK4024" s="32">
        <v>-0.45037004788855023</v>
      </c>
      <c r="AL4024" s="35">
        <v>44042.041666666664</v>
      </c>
      <c r="AM4024" s="16"/>
    </row>
    <row r="4025" spans="1:39" ht="33" hidden="1" x14ac:dyDescent="0.25">
      <c r="A4025" s="25" t="s">
        <v>813</v>
      </c>
      <c r="B4025" s="25" t="s">
        <v>1043</v>
      </c>
      <c r="C4025" s="39">
        <v>635573</v>
      </c>
      <c r="D4025" s="25" t="s">
        <v>3767</v>
      </c>
      <c r="E4025" s="25" t="s">
        <v>53</v>
      </c>
      <c r="F4025" s="25" t="s">
        <v>54</v>
      </c>
      <c r="G4025" s="25" t="s">
        <v>75</v>
      </c>
      <c r="H4025" s="17"/>
      <c r="I4025" s="17"/>
      <c r="J4025" s="25" t="s">
        <v>381</v>
      </c>
      <c r="K4025" s="25" t="s">
        <v>65</v>
      </c>
      <c r="L4025" s="25" t="s">
        <v>1045</v>
      </c>
      <c r="M4025" s="25" t="s">
        <v>854</v>
      </c>
      <c r="N4025" s="26">
        <v>185501.83</v>
      </c>
      <c r="O4025" s="26">
        <v>160080.78</v>
      </c>
      <c r="P4025" s="27">
        <v>-25421.049999999988</v>
      </c>
      <c r="Q4025" s="28">
        <v>-0.13703934888405139</v>
      </c>
      <c r="R4025" s="29">
        <v>42935.37</v>
      </c>
      <c r="S4025" s="29">
        <v>15680.75</v>
      </c>
      <c r="T4025" s="30">
        <v>-27254.620000000003</v>
      </c>
      <c r="U4025" s="31">
        <v>-0.63478246490015111</v>
      </c>
      <c r="V4025" s="26">
        <v>135819.18</v>
      </c>
      <c r="W4025" s="26">
        <v>140360.23000000001</v>
      </c>
      <c r="X4025" s="27">
        <v>4541.0500000000175</v>
      </c>
      <c r="Y4025" s="28">
        <v>3.3434526699395603E-2</v>
      </c>
      <c r="Z4025" s="29">
        <v>6747.28</v>
      </c>
      <c r="AA4025" s="29">
        <v>4039.8</v>
      </c>
      <c r="AB4025" s="30">
        <v>-2707.4799999999996</v>
      </c>
      <c r="AC4025" s="32">
        <v>-0.4012698450338506</v>
      </c>
      <c r="AD4025" s="26">
        <v>0</v>
      </c>
      <c r="AE4025" s="26">
        <v>0</v>
      </c>
      <c r="AF4025" s="27">
        <v>0</v>
      </c>
      <c r="AG4025" s="18"/>
      <c r="AH4025" s="34">
        <v>367.52</v>
      </c>
      <c r="AI4025" s="34">
        <v>153</v>
      </c>
      <c r="AJ4025" s="34">
        <v>-214.51999999999998</v>
      </c>
      <c r="AK4025" s="32">
        <v>-0.58369612538093163</v>
      </c>
      <c r="AL4025" s="35">
        <v>43908.041666666664</v>
      </c>
      <c r="AM4025" s="16"/>
    </row>
    <row r="4026" spans="1:39" ht="33" hidden="1" x14ac:dyDescent="0.25">
      <c r="A4026" s="25" t="s">
        <v>813</v>
      </c>
      <c r="B4026" s="25" t="s">
        <v>1043</v>
      </c>
      <c r="C4026" s="39">
        <v>635574</v>
      </c>
      <c r="D4026" s="25" t="s">
        <v>3766</v>
      </c>
      <c r="E4026" s="25" t="s">
        <v>53</v>
      </c>
      <c r="F4026" s="25" t="s">
        <v>54</v>
      </c>
      <c r="G4026" s="25" t="s">
        <v>75</v>
      </c>
      <c r="H4026" s="25" t="s">
        <v>69</v>
      </c>
      <c r="I4026" s="17"/>
      <c r="J4026" s="25" t="s">
        <v>381</v>
      </c>
      <c r="K4026" s="25" t="s">
        <v>58</v>
      </c>
      <c r="L4026" s="25" t="s">
        <v>1045</v>
      </c>
      <c r="M4026" s="25" t="s">
        <v>854</v>
      </c>
      <c r="N4026" s="26">
        <v>94714.62</v>
      </c>
      <c r="O4026" s="26">
        <v>89256.26</v>
      </c>
      <c r="P4026" s="27">
        <v>-5458.3600000000006</v>
      </c>
      <c r="Q4026" s="28">
        <v>-5.762954019136645E-2</v>
      </c>
      <c r="R4026" s="29">
        <v>23188.84</v>
      </c>
      <c r="S4026" s="29">
        <v>13246.37</v>
      </c>
      <c r="T4026" s="30">
        <v>-9942.4699999999993</v>
      </c>
      <c r="U4026" s="31">
        <v>-0.42876099020045849</v>
      </c>
      <c r="V4026" s="26">
        <v>68152.14</v>
      </c>
      <c r="W4026" s="26">
        <v>73131.61</v>
      </c>
      <c r="X4026" s="27">
        <v>4979.4700000000012</v>
      </c>
      <c r="Y4026" s="28">
        <v>7.306402997763535E-2</v>
      </c>
      <c r="Z4026" s="29">
        <v>3373.64</v>
      </c>
      <c r="AA4026" s="29">
        <v>2878.28</v>
      </c>
      <c r="AB4026" s="30">
        <v>-495.35999999999967</v>
      </c>
      <c r="AC4026" s="32">
        <v>-0.1468325013931539</v>
      </c>
      <c r="AD4026" s="26">
        <v>0</v>
      </c>
      <c r="AE4026" s="26">
        <v>0</v>
      </c>
      <c r="AF4026" s="27">
        <v>0</v>
      </c>
      <c r="AG4026" s="18"/>
      <c r="AH4026" s="34">
        <v>183.76</v>
      </c>
      <c r="AI4026" s="34">
        <v>130</v>
      </c>
      <c r="AJ4026" s="34">
        <v>-53.759999999999991</v>
      </c>
      <c r="AK4026" s="32">
        <v>-0.29255550718328249</v>
      </c>
      <c r="AL4026" s="35">
        <v>44018.041666666664</v>
      </c>
      <c r="AM4026" s="16"/>
    </row>
    <row r="4027" spans="1:39" ht="33" hidden="1" x14ac:dyDescent="0.25">
      <c r="A4027" s="25" t="s">
        <v>813</v>
      </c>
      <c r="B4027" s="25" t="s">
        <v>1043</v>
      </c>
      <c r="C4027" s="39">
        <v>635575</v>
      </c>
      <c r="D4027" s="25" t="s">
        <v>3768</v>
      </c>
      <c r="E4027" s="25" t="s">
        <v>53</v>
      </c>
      <c r="F4027" s="25" t="s">
        <v>54</v>
      </c>
      <c r="G4027" s="25" t="s">
        <v>83</v>
      </c>
      <c r="H4027" s="25" t="s">
        <v>75</v>
      </c>
      <c r="I4027" s="25" t="s">
        <v>69</v>
      </c>
      <c r="J4027" s="25" t="s">
        <v>381</v>
      </c>
      <c r="K4027" s="25" t="s">
        <v>58</v>
      </c>
      <c r="L4027" s="25" t="s">
        <v>1045</v>
      </c>
      <c r="M4027" s="25" t="s">
        <v>832</v>
      </c>
      <c r="N4027" s="26">
        <v>131559.72</v>
      </c>
      <c r="O4027" s="26">
        <v>92433.87</v>
      </c>
      <c r="P4027" s="27">
        <v>-39125.850000000006</v>
      </c>
      <c r="Q4027" s="28">
        <v>-0.29739991845528407</v>
      </c>
      <c r="R4027" s="29">
        <v>29007.3</v>
      </c>
      <c r="S4027" s="29">
        <v>18787.86</v>
      </c>
      <c r="T4027" s="30">
        <v>-10219.439999999999</v>
      </c>
      <c r="U4027" s="31">
        <v>-0.35230579888510821</v>
      </c>
      <c r="V4027" s="26">
        <v>98638.720000000001</v>
      </c>
      <c r="W4027" s="26">
        <v>70828.149999999994</v>
      </c>
      <c r="X4027" s="27">
        <v>-27810.570000000007</v>
      </c>
      <c r="Y4027" s="28">
        <v>-0.28194374379553999</v>
      </c>
      <c r="Z4027" s="29">
        <v>3913.7</v>
      </c>
      <c r="AA4027" s="29">
        <v>2817.86</v>
      </c>
      <c r="AB4027" s="30">
        <v>-1095.8399999999997</v>
      </c>
      <c r="AC4027" s="32">
        <v>-0.28000102205074473</v>
      </c>
      <c r="AD4027" s="26">
        <v>0</v>
      </c>
      <c r="AE4027" s="26">
        <v>0</v>
      </c>
      <c r="AF4027" s="27">
        <v>0</v>
      </c>
      <c r="AG4027" s="18"/>
      <c r="AH4027" s="34">
        <v>238</v>
      </c>
      <c r="AI4027" s="34">
        <v>205</v>
      </c>
      <c r="AJ4027" s="34">
        <v>-33</v>
      </c>
      <c r="AK4027" s="32">
        <v>-0.13865546218487396</v>
      </c>
      <c r="AL4027" s="35">
        <v>44152.041666666664</v>
      </c>
      <c r="AM4027" s="16"/>
    </row>
    <row r="4028" spans="1:39" ht="41.25" hidden="1" x14ac:dyDescent="0.25">
      <c r="A4028" s="25" t="s">
        <v>813</v>
      </c>
      <c r="B4028" s="25" t="s">
        <v>51</v>
      </c>
      <c r="C4028" s="39">
        <v>635647</v>
      </c>
      <c r="D4028" s="25" t="s">
        <v>865</v>
      </c>
      <c r="E4028" s="25" t="s">
        <v>53</v>
      </c>
      <c r="F4028" s="25" t="s">
        <v>54</v>
      </c>
      <c r="G4028" s="25" t="s">
        <v>79</v>
      </c>
      <c r="H4028" s="17"/>
      <c r="I4028" s="17"/>
      <c r="J4028" s="25" t="s">
        <v>830</v>
      </c>
      <c r="K4028" s="25" t="s">
        <v>65</v>
      </c>
      <c r="L4028" s="25" t="s">
        <v>840</v>
      </c>
      <c r="M4028" s="25" t="s">
        <v>832</v>
      </c>
      <c r="N4028" s="26">
        <v>81557.179999999993</v>
      </c>
      <c r="O4028" s="26">
        <v>87070.05</v>
      </c>
      <c r="P4028" s="27">
        <v>5512.8700000000099</v>
      </c>
      <c r="Q4028" s="28">
        <v>6.7595152260046393E-2</v>
      </c>
      <c r="R4028" s="29">
        <v>34289.71</v>
      </c>
      <c r="S4028" s="29">
        <v>22583.94</v>
      </c>
      <c r="T4028" s="30">
        <v>-11705.77</v>
      </c>
      <c r="U4028" s="31">
        <v>-0.34137850684651461</v>
      </c>
      <c r="V4028" s="26">
        <v>53917.59</v>
      </c>
      <c r="W4028" s="26">
        <v>46299.32</v>
      </c>
      <c r="X4028" s="27">
        <v>-7618.2699999999968</v>
      </c>
      <c r="Y4028" s="28">
        <v>-0.14129470549406969</v>
      </c>
      <c r="Z4028" s="29">
        <v>7431.88</v>
      </c>
      <c r="AA4028" s="29">
        <v>3884</v>
      </c>
      <c r="AB4028" s="30">
        <v>-3547.88</v>
      </c>
      <c r="AC4028" s="32">
        <v>-0.47738661011749384</v>
      </c>
      <c r="AD4028" s="26">
        <v>8268</v>
      </c>
      <c r="AE4028" s="26">
        <v>14302.79</v>
      </c>
      <c r="AF4028" s="27">
        <v>6034.7900000000009</v>
      </c>
      <c r="AG4028" s="33">
        <v>0.72989719400096764</v>
      </c>
      <c r="AH4028" s="34">
        <v>289.95</v>
      </c>
      <c r="AI4028" s="34">
        <v>244.5</v>
      </c>
      <c r="AJ4028" s="34">
        <v>-45.449999999999989</v>
      </c>
      <c r="AK4028" s="32">
        <v>-0.15675116399379199</v>
      </c>
      <c r="AL4028" s="35">
        <v>44495.041666666664</v>
      </c>
      <c r="AM4028" s="16"/>
    </row>
    <row r="4029" spans="1:39" ht="33" hidden="1" x14ac:dyDescent="0.25">
      <c r="A4029" s="25" t="s">
        <v>813</v>
      </c>
      <c r="B4029" s="25" t="s">
        <v>51</v>
      </c>
      <c r="C4029" s="39">
        <v>635660</v>
      </c>
      <c r="D4029" s="25" t="s">
        <v>864</v>
      </c>
      <c r="E4029" s="25" t="s">
        <v>53</v>
      </c>
      <c r="F4029" s="25" t="s">
        <v>54</v>
      </c>
      <c r="G4029" s="25" t="s">
        <v>75</v>
      </c>
      <c r="H4029" s="25" t="s">
        <v>74</v>
      </c>
      <c r="I4029" s="25" t="s">
        <v>839</v>
      </c>
      <c r="J4029" s="25" t="s">
        <v>830</v>
      </c>
      <c r="K4029" s="25" t="s">
        <v>65</v>
      </c>
      <c r="L4029" s="25" t="s">
        <v>840</v>
      </c>
      <c r="M4029" s="25" t="s">
        <v>832</v>
      </c>
      <c r="N4029" s="26">
        <v>130324.65</v>
      </c>
      <c r="O4029" s="26">
        <v>95404.2</v>
      </c>
      <c r="P4029" s="27">
        <v>-34920.449999999997</v>
      </c>
      <c r="Q4029" s="28">
        <v>-0.26794969332355772</v>
      </c>
      <c r="R4029" s="29">
        <v>52359.62</v>
      </c>
      <c r="S4029" s="29">
        <v>18975.48</v>
      </c>
      <c r="T4029" s="30">
        <v>-33384.14</v>
      </c>
      <c r="U4029" s="31">
        <v>-0.63759324456518207</v>
      </c>
      <c r="V4029" s="26">
        <v>65255.83</v>
      </c>
      <c r="W4029" s="26">
        <v>58147.35</v>
      </c>
      <c r="X4029" s="27">
        <v>-7108.4800000000032</v>
      </c>
      <c r="Y4029" s="28">
        <v>-0.1089324892503858</v>
      </c>
      <c r="Z4029" s="29">
        <v>10727.88</v>
      </c>
      <c r="AA4029" s="29">
        <v>3916</v>
      </c>
      <c r="AB4029" s="30">
        <v>-6811.8799999999992</v>
      </c>
      <c r="AC4029" s="32">
        <v>-0.63496981696290411</v>
      </c>
      <c r="AD4029" s="26">
        <v>24331.32</v>
      </c>
      <c r="AE4029" s="26">
        <v>14365.37</v>
      </c>
      <c r="AF4029" s="27">
        <v>-9965.9499999999989</v>
      </c>
      <c r="AG4029" s="33">
        <v>-0.40959347869330553</v>
      </c>
      <c r="AH4029" s="34">
        <v>409.95</v>
      </c>
      <c r="AI4029" s="34">
        <v>186</v>
      </c>
      <c r="AJ4029" s="34">
        <v>-223.95</v>
      </c>
      <c r="AK4029" s="32">
        <v>-0.54628613245517743</v>
      </c>
      <c r="AL4029" s="35">
        <v>44459.041666666664</v>
      </c>
      <c r="AM4029" s="16"/>
    </row>
    <row r="4030" spans="1:39" ht="90.75" hidden="1" x14ac:dyDescent="0.25">
      <c r="A4030" s="25" t="s">
        <v>813</v>
      </c>
      <c r="B4030" s="25" t="s">
        <v>51</v>
      </c>
      <c r="C4030" s="39">
        <v>635713</v>
      </c>
      <c r="D4030" s="25" t="s">
        <v>903</v>
      </c>
      <c r="E4030" s="25" t="s">
        <v>53</v>
      </c>
      <c r="F4030" s="25" t="s">
        <v>54</v>
      </c>
      <c r="G4030" s="25" t="s">
        <v>79</v>
      </c>
      <c r="H4030" s="25" t="s">
        <v>83</v>
      </c>
      <c r="I4030" s="25" t="s">
        <v>112</v>
      </c>
      <c r="J4030" s="25" t="s">
        <v>357</v>
      </c>
      <c r="K4030" s="25" t="s">
        <v>65</v>
      </c>
      <c r="L4030" s="25" t="s">
        <v>665</v>
      </c>
      <c r="M4030" s="25" t="s">
        <v>263</v>
      </c>
      <c r="N4030" s="26">
        <v>338890.68</v>
      </c>
      <c r="O4030" s="26">
        <v>328872.28999999998</v>
      </c>
      <c r="P4030" s="27">
        <v>-10018.390000000014</v>
      </c>
      <c r="Q4030" s="28">
        <v>-2.9562306051025111E-2</v>
      </c>
      <c r="R4030" s="29">
        <v>43193.63</v>
      </c>
      <c r="S4030" s="29">
        <v>48740.44</v>
      </c>
      <c r="T4030" s="30">
        <v>5546.8100000000049</v>
      </c>
      <c r="U4030" s="31">
        <v>0.12841731523838135</v>
      </c>
      <c r="V4030" s="26">
        <v>92533.05</v>
      </c>
      <c r="W4030" s="26">
        <v>66727.97</v>
      </c>
      <c r="X4030" s="27">
        <v>-25805.08</v>
      </c>
      <c r="Y4030" s="28">
        <v>-0.27887419684102061</v>
      </c>
      <c r="Z4030" s="29">
        <v>0</v>
      </c>
      <c r="AA4030" s="29">
        <v>0</v>
      </c>
      <c r="AB4030" s="30">
        <v>0</v>
      </c>
      <c r="AC4030" s="19"/>
      <c r="AD4030" s="26">
        <v>203164</v>
      </c>
      <c r="AE4030" s="26">
        <v>213403.88</v>
      </c>
      <c r="AF4030" s="27">
        <v>10239.880000000005</v>
      </c>
      <c r="AG4030" s="33">
        <v>5.0402039731448509E-2</v>
      </c>
      <c r="AH4030" s="34">
        <v>0</v>
      </c>
      <c r="AI4030" s="34">
        <v>74.25</v>
      </c>
      <c r="AJ4030" s="34">
        <v>74.25</v>
      </c>
      <c r="AK4030" s="19"/>
      <c r="AL4030" s="35">
        <v>44526.041666666664</v>
      </c>
      <c r="AM4030" s="16"/>
    </row>
    <row r="4031" spans="1:39" ht="41.25" hidden="1" x14ac:dyDescent="0.25">
      <c r="A4031" s="25" t="s">
        <v>813</v>
      </c>
      <c r="B4031" s="25" t="s">
        <v>51</v>
      </c>
      <c r="C4031" s="39">
        <v>635716</v>
      </c>
      <c r="D4031" s="25" t="s">
        <v>866</v>
      </c>
      <c r="E4031" s="25" t="s">
        <v>53</v>
      </c>
      <c r="F4031" s="25" t="s">
        <v>54</v>
      </c>
      <c r="G4031" s="25" t="s">
        <v>75</v>
      </c>
      <c r="H4031" s="25" t="s">
        <v>112</v>
      </c>
      <c r="I4031" s="25" t="s">
        <v>56</v>
      </c>
      <c r="J4031" s="25" t="s">
        <v>830</v>
      </c>
      <c r="K4031" s="25" t="s">
        <v>65</v>
      </c>
      <c r="L4031" s="25" t="s">
        <v>831</v>
      </c>
      <c r="M4031" s="25" t="s">
        <v>832</v>
      </c>
      <c r="N4031" s="26">
        <v>83099.8</v>
      </c>
      <c r="O4031" s="26">
        <v>103100.98</v>
      </c>
      <c r="P4031" s="27">
        <v>20001.179999999993</v>
      </c>
      <c r="Q4031" s="28">
        <v>0.24068866591736673</v>
      </c>
      <c r="R4031" s="29">
        <v>38312.519999999997</v>
      </c>
      <c r="S4031" s="29">
        <v>28675.96</v>
      </c>
      <c r="T4031" s="30">
        <v>-9636.5599999999977</v>
      </c>
      <c r="U4031" s="31">
        <v>-0.25152508892654407</v>
      </c>
      <c r="V4031" s="26">
        <v>37480.379999999997</v>
      </c>
      <c r="W4031" s="26">
        <v>35607.21</v>
      </c>
      <c r="X4031" s="27">
        <v>-1873.1699999999983</v>
      </c>
      <c r="Y4031" s="28">
        <v>-4.997734814855128E-2</v>
      </c>
      <c r="Z4031" s="29">
        <v>4888.8999999999996</v>
      </c>
      <c r="AA4031" s="29">
        <v>5611</v>
      </c>
      <c r="AB4031" s="30">
        <v>722.10000000000036</v>
      </c>
      <c r="AC4031" s="32">
        <v>0.14770193704105228</v>
      </c>
      <c r="AD4031" s="26">
        <v>24768</v>
      </c>
      <c r="AE4031" s="26">
        <v>33206.81</v>
      </c>
      <c r="AF4031" s="27">
        <v>8438.8099999999977</v>
      </c>
      <c r="AG4031" s="33">
        <v>0.34071422803617563</v>
      </c>
      <c r="AH4031" s="34">
        <v>319.89999999999998</v>
      </c>
      <c r="AI4031" s="34">
        <v>256</v>
      </c>
      <c r="AJ4031" s="34">
        <v>-63.899999999999977</v>
      </c>
      <c r="AK4031" s="32">
        <v>-0.19974992185057824</v>
      </c>
      <c r="AL4031" s="35">
        <v>44511.041666666664</v>
      </c>
      <c r="AM4031" s="16"/>
    </row>
    <row r="4032" spans="1:39" ht="33" hidden="1" x14ac:dyDescent="0.25">
      <c r="A4032" s="25" t="s">
        <v>813</v>
      </c>
      <c r="B4032" s="25" t="s">
        <v>1043</v>
      </c>
      <c r="C4032" s="39">
        <v>635729</v>
      </c>
      <c r="D4032" s="25" t="s">
        <v>3910</v>
      </c>
      <c r="E4032" s="25" t="s">
        <v>53</v>
      </c>
      <c r="F4032" s="25" t="s">
        <v>54</v>
      </c>
      <c r="G4032" s="25" t="s">
        <v>75</v>
      </c>
      <c r="H4032" s="25" t="s">
        <v>83</v>
      </c>
      <c r="I4032" s="25" t="s">
        <v>69</v>
      </c>
      <c r="J4032" s="25" t="s">
        <v>381</v>
      </c>
      <c r="K4032" s="25" t="s">
        <v>65</v>
      </c>
      <c r="L4032" s="25" t="s">
        <v>1045</v>
      </c>
      <c r="M4032" s="25" t="s">
        <v>825</v>
      </c>
      <c r="N4032" s="26">
        <v>88656.37</v>
      </c>
      <c r="O4032" s="26">
        <v>43908.46</v>
      </c>
      <c r="P4032" s="27">
        <v>-44747.909999999996</v>
      </c>
      <c r="Q4032" s="28">
        <v>-0.50473429038432316</v>
      </c>
      <c r="R4032" s="29">
        <v>46534</v>
      </c>
      <c r="S4032" s="29">
        <v>10447.48</v>
      </c>
      <c r="T4032" s="30">
        <v>-36086.520000000004</v>
      </c>
      <c r="U4032" s="31">
        <v>-0.77548717067090733</v>
      </c>
      <c r="V4032" s="26">
        <v>31833.49</v>
      </c>
      <c r="W4032" s="26">
        <v>10792.21</v>
      </c>
      <c r="X4032" s="27">
        <v>-21041.280000000002</v>
      </c>
      <c r="Y4032" s="28">
        <v>-0.66097936481359731</v>
      </c>
      <c r="Z4032" s="29">
        <v>3496.76</v>
      </c>
      <c r="AA4032" s="29">
        <v>1482.29</v>
      </c>
      <c r="AB4032" s="30">
        <v>-2014.4700000000003</v>
      </c>
      <c r="AC4032" s="32">
        <v>-0.57609615758587951</v>
      </c>
      <c r="AD4032" s="26">
        <v>6792.12</v>
      </c>
      <c r="AE4032" s="26">
        <v>21186.48</v>
      </c>
      <c r="AF4032" s="27">
        <v>14394.36</v>
      </c>
      <c r="AG4032" s="33">
        <v>2.1192735110687093</v>
      </c>
      <c r="AH4032" s="34">
        <v>411.64</v>
      </c>
      <c r="AI4032" s="34">
        <v>77.5</v>
      </c>
      <c r="AJ4032" s="34">
        <v>-334.14</v>
      </c>
      <c r="AK4032" s="32">
        <v>-0.81172869497619282</v>
      </c>
      <c r="AL4032" s="35">
        <v>44047.041666666664</v>
      </c>
      <c r="AM4032" s="16"/>
    </row>
    <row r="4033" spans="1:39" ht="33" hidden="1" x14ac:dyDescent="0.25">
      <c r="A4033" s="25" t="s">
        <v>813</v>
      </c>
      <c r="B4033" s="25" t="s">
        <v>1043</v>
      </c>
      <c r="C4033" s="39">
        <v>635738</v>
      </c>
      <c r="D4033" s="25" t="s">
        <v>3911</v>
      </c>
      <c r="E4033" s="25" t="s">
        <v>53</v>
      </c>
      <c r="F4033" s="25" t="s">
        <v>54</v>
      </c>
      <c r="G4033" s="25" t="s">
        <v>90</v>
      </c>
      <c r="H4033" s="25" t="s">
        <v>386</v>
      </c>
      <c r="I4033" s="17"/>
      <c r="J4033" s="25" t="s">
        <v>381</v>
      </c>
      <c r="K4033" s="25" t="s">
        <v>65</v>
      </c>
      <c r="L4033" s="25" t="s">
        <v>1045</v>
      </c>
      <c r="M4033" s="25" t="s">
        <v>825</v>
      </c>
      <c r="N4033" s="26">
        <v>221559.42</v>
      </c>
      <c r="O4033" s="26">
        <v>234695.28</v>
      </c>
      <c r="P4033" s="27">
        <v>13135.859999999986</v>
      </c>
      <c r="Q4033" s="28">
        <v>5.9288203588906241E-2</v>
      </c>
      <c r="R4033" s="29">
        <v>22870.98</v>
      </c>
      <c r="S4033" s="29">
        <v>41445.85</v>
      </c>
      <c r="T4033" s="30">
        <v>18574.87</v>
      </c>
      <c r="U4033" s="31">
        <v>0.81215890180481987</v>
      </c>
      <c r="V4033" s="26">
        <v>0</v>
      </c>
      <c r="W4033" s="26">
        <v>4644.75</v>
      </c>
      <c r="X4033" s="27">
        <v>4644.75</v>
      </c>
      <c r="Y4033" s="18"/>
      <c r="Z4033" s="29">
        <v>840</v>
      </c>
      <c r="AA4033" s="29">
        <v>4238.8</v>
      </c>
      <c r="AB4033" s="30">
        <v>3398.8</v>
      </c>
      <c r="AC4033" s="32">
        <v>4.0461904761904766</v>
      </c>
      <c r="AD4033" s="26">
        <v>197848.44</v>
      </c>
      <c r="AE4033" s="26">
        <v>184215.88</v>
      </c>
      <c r="AF4033" s="27">
        <v>-13632.559999999998</v>
      </c>
      <c r="AG4033" s="33">
        <v>-6.8904056054220078E-2</v>
      </c>
      <c r="AH4033" s="34">
        <v>188</v>
      </c>
      <c r="AI4033" s="34">
        <v>187</v>
      </c>
      <c r="AJ4033" s="34">
        <v>-1</v>
      </c>
      <c r="AK4033" s="32">
        <v>-5.3191489361702126E-3</v>
      </c>
      <c r="AL4033" s="35">
        <v>44130.041666666664</v>
      </c>
      <c r="AM4033" s="16"/>
    </row>
    <row r="4034" spans="1:39" ht="57.75" hidden="1" x14ac:dyDescent="0.25">
      <c r="A4034" s="25" t="s">
        <v>813</v>
      </c>
      <c r="B4034" s="25" t="s">
        <v>1043</v>
      </c>
      <c r="C4034" s="39">
        <v>635750</v>
      </c>
      <c r="D4034" s="25" t="s">
        <v>3912</v>
      </c>
      <c r="E4034" s="25" t="s">
        <v>53</v>
      </c>
      <c r="F4034" s="25" t="s">
        <v>54</v>
      </c>
      <c r="G4034" s="25" t="s">
        <v>386</v>
      </c>
      <c r="H4034" s="25" t="s">
        <v>69</v>
      </c>
      <c r="I4034" s="17"/>
      <c r="J4034" s="25" t="s">
        <v>381</v>
      </c>
      <c r="K4034" s="25" t="s">
        <v>65</v>
      </c>
      <c r="L4034" s="25" t="s">
        <v>1045</v>
      </c>
      <c r="M4034" s="25" t="s">
        <v>371</v>
      </c>
      <c r="N4034" s="26">
        <v>22141.98</v>
      </c>
      <c r="O4034" s="26">
        <v>17639.61</v>
      </c>
      <c r="P4034" s="27">
        <v>-4502.369999999999</v>
      </c>
      <c r="Q4034" s="28">
        <v>-0.20334089363281871</v>
      </c>
      <c r="R4034" s="29">
        <v>8314.43</v>
      </c>
      <c r="S4034" s="29">
        <v>6309.42</v>
      </c>
      <c r="T4034" s="30">
        <v>-2005.0100000000002</v>
      </c>
      <c r="U4034" s="31">
        <v>-0.24114822062366273</v>
      </c>
      <c r="V4034" s="26">
        <v>1660.75</v>
      </c>
      <c r="W4034" s="26">
        <v>0</v>
      </c>
      <c r="X4034" s="27">
        <v>-1660.75</v>
      </c>
      <c r="Y4034" s="28">
        <v>-1</v>
      </c>
      <c r="Z4034" s="29">
        <v>2116.8000000000002</v>
      </c>
      <c r="AA4034" s="29">
        <v>1280.19</v>
      </c>
      <c r="AB4034" s="30">
        <v>-836.61000000000013</v>
      </c>
      <c r="AC4034" s="32">
        <v>-0.39522392290249436</v>
      </c>
      <c r="AD4034" s="26">
        <v>10050</v>
      </c>
      <c r="AE4034" s="26">
        <v>10050</v>
      </c>
      <c r="AF4034" s="27">
        <v>0</v>
      </c>
      <c r="AG4034" s="33">
        <v>0</v>
      </c>
      <c r="AH4034" s="34">
        <v>83.6</v>
      </c>
      <c r="AI4034" s="34">
        <v>57</v>
      </c>
      <c r="AJ4034" s="34">
        <v>-26.599999999999994</v>
      </c>
      <c r="AK4034" s="32">
        <v>-0.31818181818181812</v>
      </c>
      <c r="AL4034" s="35">
        <v>44053.041666666664</v>
      </c>
      <c r="AM4034" s="16"/>
    </row>
    <row r="4035" spans="1:39" ht="41.25" hidden="1" x14ac:dyDescent="0.25">
      <c r="A4035" s="25" t="s">
        <v>813</v>
      </c>
      <c r="B4035" s="25" t="s">
        <v>1136</v>
      </c>
      <c r="C4035" s="39">
        <v>635762</v>
      </c>
      <c r="D4035" s="25" t="s">
        <v>5788</v>
      </c>
      <c r="E4035" s="25" t="s">
        <v>53</v>
      </c>
      <c r="F4035" s="25" t="s">
        <v>63</v>
      </c>
      <c r="G4035" s="25" t="s">
        <v>56</v>
      </c>
      <c r="H4035" s="17"/>
      <c r="I4035" s="17"/>
      <c r="J4035" s="25" t="s">
        <v>381</v>
      </c>
      <c r="K4035" s="25" t="s">
        <v>65</v>
      </c>
      <c r="L4035" s="25" t="s">
        <v>382</v>
      </c>
      <c r="M4035" s="25" t="s">
        <v>854</v>
      </c>
      <c r="N4035" s="26">
        <v>24025.07</v>
      </c>
      <c r="O4035" s="26">
        <v>0</v>
      </c>
      <c r="P4035" s="27">
        <v>-24025.07</v>
      </c>
      <c r="Q4035" s="28">
        <v>-1</v>
      </c>
      <c r="R4035" s="29">
        <v>9560.58</v>
      </c>
      <c r="S4035" s="29">
        <v>0</v>
      </c>
      <c r="T4035" s="30">
        <v>-9560.58</v>
      </c>
      <c r="U4035" s="31">
        <v>-1</v>
      </c>
      <c r="V4035" s="26">
        <v>10626.25</v>
      </c>
      <c r="W4035" s="26">
        <v>0</v>
      </c>
      <c r="X4035" s="27">
        <v>-10626.25</v>
      </c>
      <c r="Y4035" s="28">
        <v>-1</v>
      </c>
      <c r="Z4035" s="29">
        <v>2542.2399999999998</v>
      </c>
      <c r="AA4035" s="29">
        <v>0</v>
      </c>
      <c r="AB4035" s="30">
        <v>-2542.2399999999998</v>
      </c>
      <c r="AC4035" s="32">
        <v>-1</v>
      </c>
      <c r="AD4035" s="26">
        <v>1296</v>
      </c>
      <c r="AE4035" s="26">
        <v>0</v>
      </c>
      <c r="AF4035" s="27">
        <v>-1296</v>
      </c>
      <c r="AG4035" s="33">
        <v>-1</v>
      </c>
      <c r="AH4035" s="34">
        <v>82.32</v>
      </c>
      <c r="AI4035" s="34">
        <v>0</v>
      </c>
      <c r="AJ4035" s="34">
        <v>-82.32</v>
      </c>
      <c r="AK4035" s="32">
        <v>-1</v>
      </c>
      <c r="AL4035" s="35">
        <v>44074.041666666664</v>
      </c>
      <c r="AM4035" s="16"/>
    </row>
    <row r="4036" spans="1:39" ht="41.25" hidden="1" x14ac:dyDescent="0.25">
      <c r="A4036" s="25" t="s">
        <v>813</v>
      </c>
      <c r="B4036" s="25" t="s">
        <v>1043</v>
      </c>
      <c r="C4036" s="39">
        <v>635763</v>
      </c>
      <c r="D4036" s="25" t="s">
        <v>3913</v>
      </c>
      <c r="E4036" s="25" t="s">
        <v>53</v>
      </c>
      <c r="F4036" s="25" t="s">
        <v>54</v>
      </c>
      <c r="G4036" s="25" t="s">
        <v>75</v>
      </c>
      <c r="H4036" s="17"/>
      <c r="I4036" s="17"/>
      <c r="J4036" s="25" t="s">
        <v>381</v>
      </c>
      <c r="K4036" s="25" t="s">
        <v>65</v>
      </c>
      <c r="L4036" s="25" t="s">
        <v>1045</v>
      </c>
      <c r="M4036" s="25" t="s">
        <v>854</v>
      </c>
      <c r="N4036" s="26">
        <v>12602.44</v>
      </c>
      <c r="O4036" s="26">
        <v>10800.52</v>
      </c>
      <c r="P4036" s="27">
        <v>-1801.92</v>
      </c>
      <c r="Q4036" s="28">
        <v>-0.14298183526364736</v>
      </c>
      <c r="R4036" s="29">
        <v>4497.37</v>
      </c>
      <c r="S4036" s="29">
        <v>3005.23</v>
      </c>
      <c r="T4036" s="30">
        <v>-1492.1399999999999</v>
      </c>
      <c r="U4036" s="31">
        <v>-0.33178057397990379</v>
      </c>
      <c r="V4036" s="26">
        <v>7052.68</v>
      </c>
      <c r="W4036" s="26">
        <v>6874.7</v>
      </c>
      <c r="X4036" s="27">
        <v>-177.98000000000047</v>
      </c>
      <c r="Y4036" s="28">
        <v>-2.5235796888558742E-2</v>
      </c>
      <c r="Z4036" s="29">
        <v>1052.3900000000001</v>
      </c>
      <c r="AA4036" s="29">
        <v>920.59</v>
      </c>
      <c r="AB4036" s="30">
        <v>-131.80000000000007</v>
      </c>
      <c r="AC4036" s="32">
        <v>-0.12523874229135593</v>
      </c>
      <c r="AD4036" s="26">
        <v>0</v>
      </c>
      <c r="AE4036" s="26">
        <v>0</v>
      </c>
      <c r="AF4036" s="27">
        <v>0</v>
      </c>
      <c r="AG4036" s="18"/>
      <c r="AH4036" s="34">
        <v>33.68</v>
      </c>
      <c r="AI4036" s="34">
        <v>24</v>
      </c>
      <c r="AJ4036" s="34">
        <v>-9.68</v>
      </c>
      <c r="AK4036" s="32">
        <v>-0.28741092636579574</v>
      </c>
      <c r="AL4036" s="35">
        <v>44074.041666666664</v>
      </c>
      <c r="AM4036" s="16"/>
    </row>
    <row r="4037" spans="1:39" ht="41.25" hidden="1" x14ac:dyDescent="0.25">
      <c r="A4037" s="25" t="s">
        <v>813</v>
      </c>
      <c r="B4037" s="25" t="s">
        <v>51</v>
      </c>
      <c r="C4037" s="39">
        <v>635764</v>
      </c>
      <c r="D4037" s="25" t="s">
        <v>867</v>
      </c>
      <c r="E4037" s="25" t="s">
        <v>53</v>
      </c>
      <c r="F4037" s="25" t="s">
        <v>54</v>
      </c>
      <c r="G4037" s="25" t="s">
        <v>75</v>
      </c>
      <c r="H4037" s="25" t="s">
        <v>112</v>
      </c>
      <c r="I4037" s="25" t="s">
        <v>211</v>
      </c>
      <c r="J4037" s="25" t="s">
        <v>381</v>
      </c>
      <c r="K4037" s="25" t="s">
        <v>65</v>
      </c>
      <c r="L4037" s="25" t="s">
        <v>382</v>
      </c>
      <c r="M4037" s="25" t="s">
        <v>825</v>
      </c>
      <c r="N4037" s="26">
        <v>82914.84</v>
      </c>
      <c r="O4037" s="26">
        <v>73904.73</v>
      </c>
      <c r="P4037" s="27">
        <v>-9010.11</v>
      </c>
      <c r="Q4037" s="28">
        <v>-0.10866703716729118</v>
      </c>
      <c r="R4037" s="29">
        <v>14517.04</v>
      </c>
      <c r="S4037" s="29">
        <v>4804.29</v>
      </c>
      <c r="T4037" s="30">
        <v>-9712.75</v>
      </c>
      <c r="U4037" s="31">
        <v>-0.6690585684133955</v>
      </c>
      <c r="V4037" s="26">
        <v>64762.84</v>
      </c>
      <c r="W4037" s="26">
        <v>62784.86</v>
      </c>
      <c r="X4037" s="27">
        <v>-1977.9799999999959</v>
      </c>
      <c r="Y4037" s="28">
        <v>-3.0541897174367214E-2</v>
      </c>
      <c r="Z4037" s="29">
        <v>3634.96</v>
      </c>
      <c r="AA4037" s="29">
        <v>1081.69</v>
      </c>
      <c r="AB4037" s="30">
        <v>-2553.27</v>
      </c>
      <c r="AC4037" s="32">
        <v>-0.70242038426832754</v>
      </c>
      <c r="AD4037" s="26">
        <v>0</v>
      </c>
      <c r="AE4037" s="26">
        <v>5233.8900000000003</v>
      </c>
      <c r="AF4037" s="27">
        <v>5233.8900000000003</v>
      </c>
      <c r="AG4037" s="18"/>
      <c r="AH4037" s="34">
        <v>127.62</v>
      </c>
      <c r="AI4037" s="34">
        <v>38</v>
      </c>
      <c r="AJ4037" s="34">
        <v>-89.62</v>
      </c>
      <c r="AK4037" s="32">
        <v>-0.70224102805202948</v>
      </c>
      <c r="AL4037" s="35">
        <v>44211.041666666664</v>
      </c>
      <c r="AM4037" s="16"/>
    </row>
    <row r="4038" spans="1:39" ht="41.25" hidden="1" x14ac:dyDescent="0.25">
      <c r="A4038" s="25" t="s">
        <v>813</v>
      </c>
      <c r="B4038" s="25" t="s">
        <v>1043</v>
      </c>
      <c r="C4038" s="39">
        <v>635765</v>
      </c>
      <c r="D4038" s="25" t="s">
        <v>3914</v>
      </c>
      <c r="E4038" s="25" t="s">
        <v>53</v>
      </c>
      <c r="F4038" s="25" t="s">
        <v>54</v>
      </c>
      <c r="G4038" s="25" t="s">
        <v>75</v>
      </c>
      <c r="H4038" s="17"/>
      <c r="I4038" s="17"/>
      <c r="J4038" s="25" t="s">
        <v>381</v>
      </c>
      <c r="K4038" s="25" t="s">
        <v>65</v>
      </c>
      <c r="L4038" s="25" t="s">
        <v>1045</v>
      </c>
      <c r="M4038" s="25" t="s">
        <v>825</v>
      </c>
      <c r="N4038" s="26">
        <v>30321.95</v>
      </c>
      <c r="O4038" s="26">
        <v>11128.6</v>
      </c>
      <c r="P4038" s="27">
        <v>-19193.349999999999</v>
      </c>
      <c r="Q4038" s="28">
        <v>-0.63298534559947495</v>
      </c>
      <c r="R4038" s="29">
        <v>7548.27</v>
      </c>
      <c r="S4038" s="29">
        <v>2395.67</v>
      </c>
      <c r="T4038" s="30">
        <v>-5152.6000000000004</v>
      </c>
      <c r="U4038" s="31">
        <v>-0.68261999107080162</v>
      </c>
      <c r="V4038" s="26">
        <v>9868.9</v>
      </c>
      <c r="W4038" s="26">
        <v>8290.5400000000009</v>
      </c>
      <c r="X4038" s="27">
        <v>-1578.3599999999988</v>
      </c>
      <c r="Y4038" s="28">
        <v>-0.15993271793208957</v>
      </c>
      <c r="Z4038" s="29">
        <v>2104.7800000000002</v>
      </c>
      <c r="AA4038" s="29">
        <v>379.74</v>
      </c>
      <c r="AB4038" s="30">
        <v>-1725.0400000000002</v>
      </c>
      <c r="AC4038" s="32">
        <v>-0.81958209409059379</v>
      </c>
      <c r="AD4038" s="26">
        <v>10800</v>
      </c>
      <c r="AE4038" s="26">
        <v>0</v>
      </c>
      <c r="AF4038" s="27">
        <v>-10800</v>
      </c>
      <c r="AG4038" s="33">
        <v>-1</v>
      </c>
      <c r="AH4038" s="34">
        <v>69.36</v>
      </c>
      <c r="AI4038" s="34">
        <v>16</v>
      </c>
      <c r="AJ4038" s="34">
        <v>-53.36</v>
      </c>
      <c r="AK4038" s="32">
        <v>-0.76931949250288345</v>
      </c>
      <c r="AL4038" s="35">
        <v>44098.041666666664</v>
      </c>
      <c r="AM4038" s="16"/>
    </row>
    <row r="4039" spans="1:39" ht="41.25" hidden="1" x14ac:dyDescent="0.25">
      <c r="A4039" s="25" t="s">
        <v>813</v>
      </c>
      <c r="B4039" s="25" t="s">
        <v>51</v>
      </c>
      <c r="C4039" s="39">
        <v>635766</v>
      </c>
      <c r="D4039" s="25" t="s">
        <v>868</v>
      </c>
      <c r="E4039" s="25" t="s">
        <v>53</v>
      </c>
      <c r="F4039" s="25" t="s">
        <v>54</v>
      </c>
      <c r="G4039" s="25" t="s">
        <v>90</v>
      </c>
      <c r="H4039" s="17"/>
      <c r="I4039" s="17"/>
      <c r="J4039" s="25" t="s">
        <v>381</v>
      </c>
      <c r="K4039" s="25" t="s">
        <v>65</v>
      </c>
      <c r="L4039" s="25" t="s">
        <v>431</v>
      </c>
      <c r="M4039" s="25" t="s">
        <v>825</v>
      </c>
      <c r="N4039" s="26">
        <v>74043.179999999993</v>
      </c>
      <c r="O4039" s="26">
        <v>99498.19</v>
      </c>
      <c r="P4039" s="27">
        <v>25455.010000000009</v>
      </c>
      <c r="Q4039" s="28">
        <v>0.34378601783445839</v>
      </c>
      <c r="R4039" s="29">
        <v>24416.18</v>
      </c>
      <c r="S4039" s="29">
        <v>30075.19</v>
      </c>
      <c r="T4039" s="30">
        <v>5659.0099999999984</v>
      </c>
      <c r="U4039" s="31">
        <v>0.23177294728331779</v>
      </c>
      <c r="V4039" s="26">
        <v>37035</v>
      </c>
      <c r="W4039" s="26">
        <v>36187.68</v>
      </c>
      <c r="X4039" s="27">
        <v>-847.31999999999971</v>
      </c>
      <c r="Y4039" s="28">
        <v>-2.2878898339408659E-2</v>
      </c>
      <c r="Z4039" s="29">
        <v>7992</v>
      </c>
      <c r="AA4039" s="29">
        <v>7760</v>
      </c>
      <c r="AB4039" s="30">
        <v>-232</v>
      </c>
      <c r="AC4039" s="32">
        <v>-2.9029029029029031E-2</v>
      </c>
      <c r="AD4039" s="26">
        <v>4600</v>
      </c>
      <c r="AE4039" s="26">
        <v>25475.32</v>
      </c>
      <c r="AF4039" s="27">
        <v>20875.32</v>
      </c>
      <c r="AG4039" s="33">
        <v>4.5381130434782611</v>
      </c>
      <c r="AH4039" s="34">
        <v>243.8</v>
      </c>
      <c r="AI4039" s="34">
        <v>340</v>
      </c>
      <c r="AJ4039" s="34">
        <v>96.199999999999989</v>
      </c>
      <c r="AK4039" s="32">
        <v>0.39458572600492198</v>
      </c>
      <c r="AL4039" s="35">
        <v>44237.041666666664</v>
      </c>
      <c r="AM4039" s="16"/>
    </row>
    <row r="4040" spans="1:39" ht="41.25" hidden="1" x14ac:dyDescent="0.25">
      <c r="A4040" s="25" t="s">
        <v>813</v>
      </c>
      <c r="B4040" s="25" t="s">
        <v>1043</v>
      </c>
      <c r="C4040" s="39">
        <v>635767</v>
      </c>
      <c r="D4040" s="25" t="s">
        <v>3915</v>
      </c>
      <c r="E4040" s="25" t="s">
        <v>53</v>
      </c>
      <c r="F4040" s="25" t="s">
        <v>54</v>
      </c>
      <c r="G4040" s="25" t="s">
        <v>104</v>
      </c>
      <c r="H4040" s="25" t="s">
        <v>83</v>
      </c>
      <c r="I4040" s="17"/>
      <c r="J4040" s="25" t="s">
        <v>381</v>
      </c>
      <c r="K4040" s="25" t="s">
        <v>65</v>
      </c>
      <c r="L4040" s="25" t="s">
        <v>1045</v>
      </c>
      <c r="M4040" s="25" t="s">
        <v>499</v>
      </c>
      <c r="N4040" s="26">
        <v>22009.41</v>
      </c>
      <c r="O4040" s="26">
        <v>41979.91</v>
      </c>
      <c r="P4040" s="27">
        <v>19970.500000000004</v>
      </c>
      <c r="Q4040" s="28">
        <v>0.9073618965706034</v>
      </c>
      <c r="R4040" s="29">
        <v>7614.88</v>
      </c>
      <c r="S4040" s="29">
        <v>6029.46</v>
      </c>
      <c r="T4040" s="30">
        <v>-1585.42</v>
      </c>
      <c r="U4040" s="31">
        <v>-0.20820026054251675</v>
      </c>
      <c r="V4040" s="26">
        <v>10581.43</v>
      </c>
      <c r="W4040" s="26">
        <v>18392.34</v>
      </c>
      <c r="X4040" s="27">
        <v>7810.91</v>
      </c>
      <c r="Y4040" s="28">
        <v>0.73817149477906097</v>
      </c>
      <c r="Z4040" s="29">
        <v>2497.5</v>
      </c>
      <c r="AA4040" s="29">
        <v>2360</v>
      </c>
      <c r="AB4040" s="30">
        <v>-137.5</v>
      </c>
      <c r="AC4040" s="32">
        <v>-5.5055055055055056E-2</v>
      </c>
      <c r="AD4040" s="26">
        <v>1315.6</v>
      </c>
      <c r="AE4040" s="26">
        <v>15198.11</v>
      </c>
      <c r="AF4040" s="27">
        <v>13882.51</v>
      </c>
      <c r="AG4040" s="33">
        <v>10.552227120705382</v>
      </c>
      <c r="AH4040" s="34">
        <v>74</v>
      </c>
      <c r="AI4040" s="34">
        <v>57</v>
      </c>
      <c r="AJ4040" s="34">
        <v>-17</v>
      </c>
      <c r="AK4040" s="32">
        <v>-0.22972972972972974</v>
      </c>
      <c r="AL4040" s="35">
        <v>44187.041666666664</v>
      </c>
      <c r="AM4040" s="16"/>
    </row>
    <row r="4041" spans="1:39" ht="41.25" hidden="1" x14ac:dyDescent="0.25">
      <c r="A4041" s="25" t="s">
        <v>813</v>
      </c>
      <c r="B4041" s="25" t="s">
        <v>1043</v>
      </c>
      <c r="C4041" s="39">
        <v>635768</v>
      </c>
      <c r="D4041" s="25" t="s">
        <v>3917</v>
      </c>
      <c r="E4041" s="25" t="s">
        <v>53</v>
      </c>
      <c r="F4041" s="25" t="s">
        <v>54</v>
      </c>
      <c r="G4041" s="25" t="s">
        <v>79</v>
      </c>
      <c r="H4041" s="25" t="s">
        <v>104</v>
      </c>
      <c r="I4041" s="17"/>
      <c r="J4041" s="25" t="s">
        <v>381</v>
      </c>
      <c r="K4041" s="25" t="s">
        <v>65</v>
      </c>
      <c r="L4041" s="25" t="s">
        <v>1045</v>
      </c>
      <c r="M4041" s="25" t="s">
        <v>499</v>
      </c>
      <c r="N4041" s="26">
        <v>22009.41</v>
      </c>
      <c r="O4041" s="26">
        <v>24641.83</v>
      </c>
      <c r="P4041" s="27">
        <v>2632.4200000000019</v>
      </c>
      <c r="Q4041" s="28">
        <v>0.11960429652589515</v>
      </c>
      <c r="R4041" s="29">
        <v>7614.88</v>
      </c>
      <c r="S4041" s="29">
        <v>2361.73</v>
      </c>
      <c r="T4041" s="30">
        <v>-5253.15</v>
      </c>
      <c r="U4041" s="31">
        <v>-0.68985328724812467</v>
      </c>
      <c r="V4041" s="26">
        <v>10581.43</v>
      </c>
      <c r="W4041" s="26">
        <v>11048.28</v>
      </c>
      <c r="X4041" s="27">
        <v>466.85000000000036</v>
      </c>
      <c r="Y4041" s="28">
        <v>4.4119745629844012E-2</v>
      </c>
      <c r="Z4041" s="29">
        <v>2497.5</v>
      </c>
      <c r="AA4041" s="29">
        <v>0</v>
      </c>
      <c r="AB4041" s="30">
        <v>-2497.5</v>
      </c>
      <c r="AC4041" s="32">
        <v>-1</v>
      </c>
      <c r="AD4041" s="26">
        <v>1315.6</v>
      </c>
      <c r="AE4041" s="26">
        <v>11231.82</v>
      </c>
      <c r="AF4041" s="27">
        <v>9916.2199999999993</v>
      </c>
      <c r="AG4041" s="33">
        <v>7.5374125874125877</v>
      </c>
      <c r="AH4041" s="34">
        <v>74</v>
      </c>
      <c r="AI4041" s="34">
        <v>25</v>
      </c>
      <c r="AJ4041" s="34">
        <v>-49</v>
      </c>
      <c r="AK4041" s="32">
        <v>-0.66216216216216217</v>
      </c>
      <c r="AL4041" s="35">
        <v>44168.041666666664</v>
      </c>
      <c r="AM4041" s="16"/>
    </row>
    <row r="4042" spans="1:39" ht="41.25" hidden="1" x14ac:dyDescent="0.25">
      <c r="A4042" s="25" t="s">
        <v>813</v>
      </c>
      <c r="B4042" s="25" t="s">
        <v>1043</v>
      </c>
      <c r="C4042" s="39">
        <v>635769</v>
      </c>
      <c r="D4042" s="25" t="s">
        <v>3916</v>
      </c>
      <c r="E4042" s="25" t="s">
        <v>53</v>
      </c>
      <c r="F4042" s="25" t="s">
        <v>54</v>
      </c>
      <c r="G4042" s="25" t="s">
        <v>75</v>
      </c>
      <c r="H4042" s="17"/>
      <c r="I4042" s="17"/>
      <c r="J4042" s="25" t="s">
        <v>381</v>
      </c>
      <c r="K4042" s="25" t="s">
        <v>65</v>
      </c>
      <c r="L4042" s="25" t="s">
        <v>1045</v>
      </c>
      <c r="M4042" s="25" t="s">
        <v>854</v>
      </c>
      <c r="N4042" s="26">
        <v>33158.82</v>
      </c>
      <c r="O4042" s="26">
        <v>26561.47</v>
      </c>
      <c r="P4042" s="27">
        <v>-6597.3499999999985</v>
      </c>
      <c r="Q4042" s="28">
        <v>-0.19896214642137441</v>
      </c>
      <c r="R4042" s="29">
        <v>10708.15</v>
      </c>
      <c r="S4042" s="29">
        <v>5856.33</v>
      </c>
      <c r="T4042" s="30">
        <v>-4851.82</v>
      </c>
      <c r="U4042" s="31">
        <v>-0.45309600631294855</v>
      </c>
      <c r="V4042" s="26">
        <v>19868.099999999999</v>
      </c>
      <c r="W4042" s="26">
        <v>19338.64</v>
      </c>
      <c r="X4042" s="27">
        <v>-529.45999999999913</v>
      </c>
      <c r="Y4042" s="28">
        <v>-2.6648748496333276E-2</v>
      </c>
      <c r="Z4042" s="29">
        <v>2582.5700000000002</v>
      </c>
      <c r="AA4042" s="29">
        <v>1366.5</v>
      </c>
      <c r="AB4042" s="30">
        <v>-1216.0700000000002</v>
      </c>
      <c r="AC4042" s="32">
        <v>-0.47087591043030785</v>
      </c>
      <c r="AD4042" s="26">
        <v>0</v>
      </c>
      <c r="AE4042" s="26">
        <v>0</v>
      </c>
      <c r="AF4042" s="27">
        <v>0</v>
      </c>
      <c r="AG4042" s="18"/>
      <c r="AH4042" s="34">
        <v>89.94</v>
      </c>
      <c r="AI4042" s="34">
        <v>56</v>
      </c>
      <c r="AJ4042" s="34">
        <v>-33.94</v>
      </c>
      <c r="AK4042" s="32">
        <v>-0.37736268623526792</v>
      </c>
      <c r="AL4042" s="35">
        <v>44184.041666666664</v>
      </c>
      <c r="AM4042" s="16"/>
    </row>
    <row r="4043" spans="1:39" ht="41.25" hidden="1" x14ac:dyDescent="0.25">
      <c r="A4043" s="25" t="s">
        <v>813</v>
      </c>
      <c r="B4043" s="25" t="s">
        <v>1043</v>
      </c>
      <c r="C4043" s="39">
        <v>635770</v>
      </c>
      <c r="D4043" s="25" t="s">
        <v>3918</v>
      </c>
      <c r="E4043" s="25" t="s">
        <v>53</v>
      </c>
      <c r="F4043" s="25" t="s">
        <v>54</v>
      </c>
      <c r="G4043" s="25" t="s">
        <v>79</v>
      </c>
      <c r="H4043" s="17"/>
      <c r="I4043" s="17"/>
      <c r="J4043" s="25" t="s">
        <v>381</v>
      </c>
      <c r="K4043" s="25" t="s">
        <v>65</v>
      </c>
      <c r="L4043" s="25" t="s">
        <v>1045</v>
      </c>
      <c r="M4043" s="25" t="s">
        <v>854</v>
      </c>
      <c r="N4043" s="26">
        <v>23810.73</v>
      </c>
      <c r="O4043" s="26">
        <v>22383.74</v>
      </c>
      <c r="P4043" s="27">
        <v>-1426.989999999998</v>
      </c>
      <c r="Q4043" s="28">
        <v>-5.9930543918644996E-2</v>
      </c>
      <c r="R4043" s="29">
        <v>7533.88</v>
      </c>
      <c r="S4043" s="29">
        <v>5928.68</v>
      </c>
      <c r="T4043" s="30">
        <v>-1605.1999999999998</v>
      </c>
      <c r="U4043" s="31">
        <v>-0.2130641847228785</v>
      </c>
      <c r="V4043" s="26">
        <v>13779.35</v>
      </c>
      <c r="W4043" s="26">
        <v>12639.33</v>
      </c>
      <c r="X4043" s="27">
        <v>-1140.0200000000004</v>
      </c>
      <c r="Y4043" s="28">
        <v>-8.2733946085991023E-2</v>
      </c>
      <c r="Z4043" s="29">
        <v>2497.5</v>
      </c>
      <c r="AA4043" s="29">
        <v>2178.27</v>
      </c>
      <c r="AB4043" s="30">
        <v>-319.23</v>
      </c>
      <c r="AC4043" s="32">
        <v>-0.12781981981981982</v>
      </c>
      <c r="AD4043" s="26">
        <v>0</v>
      </c>
      <c r="AE4043" s="26">
        <v>1637.46</v>
      </c>
      <c r="AF4043" s="27">
        <v>1637.46</v>
      </c>
      <c r="AG4043" s="18"/>
      <c r="AH4043" s="34">
        <v>74</v>
      </c>
      <c r="AI4043" s="34">
        <v>76</v>
      </c>
      <c r="AJ4043" s="34">
        <v>2</v>
      </c>
      <c r="AK4043" s="32">
        <v>2.7027027027027029E-2</v>
      </c>
      <c r="AL4043" s="35">
        <v>44160.041666666664</v>
      </c>
      <c r="AM4043" s="16"/>
    </row>
    <row r="4044" spans="1:39" ht="41.25" hidden="1" x14ac:dyDescent="0.25">
      <c r="A4044" s="25" t="s">
        <v>813</v>
      </c>
      <c r="B4044" s="25" t="s">
        <v>51</v>
      </c>
      <c r="C4044" s="39">
        <v>635772</v>
      </c>
      <c r="D4044" s="25" t="s">
        <v>869</v>
      </c>
      <c r="E4044" s="25" t="s">
        <v>53</v>
      </c>
      <c r="F4044" s="25" t="s">
        <v>54</v>
      </c>
      <c r="G4044" s="25" t="s">
        <v>75</v>
      </c>
      <c r="H4044" s="25" t="s">
        <v>74</v>
      </c>
      <c r="I4044" s="25" t="s">
        <v>211</v>
      </c>
      <c r="J4044" s="25" t="s">
        <v>381</v>
      </c>
      <c r="K4044" s="25" t="s">
        <v>65</v>
      </c>
      <c r="L4044" s="25" t="s">
        <v>382</v>
      </c>
      <c r="M4044" s="25" t="s">
        <v>825</v>
      </c>
      <c r="N4044" s="26">
        <v>57869.56</v>
      </c>
      <c r="O4044" s="26">
        <v>44998.62</v>
      </c>
      <c r="P4044" s="27">
        <v>-12870.939999999995</v>
      </c>
      <c r="Q4044" s="28">
        <v>-0.2224129576931291</v>
      </c>
      <c r="R4044" s="29">
        <v>17222.72</v>
      </c>
      <c r="S4044" s="29">
        <v>12905.06</v>
      </c>
      <c r="T4044" s="30">
        <v>-4317.6600000000017</v>
      </c>
      <c r="U4044" s="31">
        <v>-0.25069559279835019</v>
      </c>
      <c r="V4044" s="26">
        <v>19737.78</v>
      </c>
      <c r="W4044" s="26">
        <v>18082.439999999999</v>
      </c>
      <c r="X4044" s="27">
        <v>-1655.3400000000001</v>
      </c>
      <c r="Y4044" s="28">
        <v>-8.3866574660372145E-2</v>
      </c>
      <c r="Z4044" s="29">
        <v>4709.0600000000004</v>
      </c>
      <c r="AA4044" s="29">
        <v>4111.4799999999996</v>
      </c>
      <c r="AB4044" s="30">
        <v>-597.58000000000084</v>
      </c>
      <c r="AC4044" s="32">
        <v>-0.12690006073398954</v>
      </c>
      <c r="AD4044" s="26">
        <v>16200</v>
      </c>
      <c r="AE4044" s="26">
        <v>9899.64</v>
      </c>
      <c r="AF4044" s="27">
        <v>-6300.3600000000006</v>
      </c>
      <c r="AG4044" s="33">
        <v>-0.38891111111111115</v>
      </c>
      <c r="AH4044" s="34">
        <v>153.52000000000001</v>
      </c>
      <c r="AI4044" s="34">
        <v>132</v>
      </c>
      <c r="AJ4044" s="34">
        <v>-21.52000000000001</v>
      </c>
      <c r="AK4044" s="32">
        <v>-0.14017717561229812</v>
      </c>
      <c r="AL4044" s="35">
        <v>44211.041666666664</v>
      </c>
      <c r="AM4044" s="16"/>
    </row>
    <row r="4045" spans="1:39" ht="49.5" hidden="1" x14ac:dyDescent="0.25">
      <c r="A4045" s="25" t="s">
        <v>813</v>
      </c>
      <c r="B4045" s="25" t="s">
        <v>1043</v>
      </c>
      <c r="C4045" s="39">
        <v>635773</v>
      </c>
      <c r="D4045" s="25" t="s">
        <v>3920</v>
      </c>
      <c r="E4045" s="25" t="s">
        <v>53</v>
      </c>
      <c r="F4045" s="25" t="s">
        <v>54</v>
      </c>
      <c r="G4045" s="25" t="s">
        <v>79</v>
      </c>
      <c r="H4045" s="25" t="s">
        <v>104</v>
      </c>
      <c r="I4045" s="17"/>
      <c r="J4045" s="25" t="s">
        <v>381</v>
      </c>
      <c r="K4045" s="25" t="s">
        <v>65</v>
      </c>
      <c r="L4045" s="25" t="s">
        <v>1045</v>
      </c>
      <c r="M4045" s="25" t="s">
        <v>499</v>
      </c>
      <c r="N4045" s="26">
        <v>22009.41</v>
      </c>
      <c r="O4045" s="26">
        <v>19943.78</v>
      </c>
      <c r="P4045" s="27">
        <v>-2065.630000000001</v>
      </c>
      <c r="Q4045" s="28">
        <v>-9.3852129611834256E-2</v>
      </c>
      <c r="R4045" s="29">
        <v>7614.88</v>
      </c>
      <c r="S4045" s="29">
        <v>1577.34</v>
      </c>
      <c r="T4045" s="30">
        <v>-6037.54</v>
      </c>
      <c r="U4045" s="31">
        <v>-0.79286081986846801</v>
      </c>
      <c r="V4045" s="26">
        <v>10581.43</v>
      </c>
      <c r="W4045" s="26">
        <v>10839.92</v>
      </c>
      <c r="X4045" s="27">
        <v>258.48999999999978</v>
      </c>
      <c r="Y4045" s="28">
        <v>2.4428645277623135E-2</v>
      </c>
      <c r="Z4045" s="29">
        <v>2497.5</v>
      </c>
      <c r="AA4045" s="29">
        <v>0</v>
      </c>
      <c r="AB4045" s="30">
        <v>-2497.5</v>
      </c>
      <c r="AC4045" s="32">
        <v>-1</v>
      </c>
      <c r="AD4045" s="26">
        <v>1315.6</v>
      </c>
      <c r="AE4045" s="26">
        <v>7526.52</v>
      </c>
      <c r="AF4045" s="27">
        <v>6210.92</v>
      </c>
      <c r="AG4045" s="33">
        <v>4.720979020979021</v>
      </c>
      <c r="AH4045" s="34">
        <v>74</v>
      </c>
      <c r="AI4045" s="34">
        <v>14</v>
      </c>
      <c r="AJ4045" s="34">
        <v>-60</v>
      </c>
      <c r="AK4045" s="32">
        <v>-0.81081081081081086</v>
      </c>
      <c r="AL4045" s="35">
        <v>44161.041666666664</v>
      </c>
      <c r="AM4045" s="16"/>
    </row>
    <row r="4046" spans="1:39" ht="41.25" hidden="1" x14ac:dyDescent="0.25">
      <c r="A4046" s="25" t="s">
        <v>813</v>
      </c>
      <c r="B4046" s="25" t="s">
        <v>1043</v>
      </c>
      <c r="C4046" s="39">
        <v>635774</v>
      </c>
      <c r="D4046" s="25" t="s">
        <v>3919</v>
      </c>
      <c r="E4046" s="25" t="s">
        <v>53</v>
      </c>
      <c r="F4046" s="25" t="s">
        <v>54</v>
      </c>
      <c r="G4046" s="25" t="s">
        <v>104</v>
      </c>
      <c r="H4046" s="17"/>
      <c r="I4046" s="17"/>
      <c r="J4046" s="25" t="s">
        <v>381</v>
      </c>
      <c r="K4046" s="25" t="s">
        <v>65</v>
      </c>
      <c r="L4046" s="25" t="s">
        <v>1045</v>
      </c>
      <c r="M4046" s="25" t="s">
        <v>499</v>
      </c>
      <c r="N4046" s="26">
        <v>46885.73</v>
      </c>
      <c r="O4046" s="26">
        <v>55141.63</v>
      </c>
      <c r="P4046" s="27">
        <v>8255.8999999999942</v>
      </c>
      <c r="Q4046" s="28">
        <v>0.17608555950819138</v>
      </c>
      <c r="R4046" s="29">
        <v>13064.65</v>
      </c>
      <c r="S4046" s="29">
        <v>2937.92</v>
      </c>
      <c r="T4046" s="30">
        <v>-10126.73</v>
      </c>
      <c r="U4046" s="31">
        <v>-0.77512447711955546</v>
      </c>
      <c r="V4046" s="26">
        <v>26453.58</v>
      </c>
      <c r="W4046" s="26">
        <v>34383.089999999997</v>
      </c>
      <c r="X4046" s="27">
        <v>7929.5099999999948</v>
      </c>
      <c r="Y4046" s="28">
        <v>0.29975186723309261</v>
      </c>
      <c r="Z4046" s="29">
        <v>4078.5</v>
      </c>
      <c r="AA4046" s="29">
        <v>0</v>
      </c>
      <c r="AB4046" s="30">
        <v>-4078.5</v>
      </c>
      <c r="AC4046" s="32">
        <v>-1</v>
      </c>
      <c r="AD4046" s="26">
        <v>3289</v>
      </c>
      <c r="AE4046" s="26">
        <v>17820.62</v>
      </c>
      <c r="AF4046" s="27">
        <v>14531.619999999999</v>
      </c>
      <c r="AG4046" s="33">
        <v>4.418248707813925</v>
      </c>
      <c r="AH4046" s="34">
        <v>148</v>
      </c>
      <c r="AI4046" s="34">
        <v>21</v>
      </c>
      <c r="AJ4046" s="34">
        <v>-127</v>
      </c>
      <c r="AK4046" s="32">
        <v>-0.85810810810810811</v>
      </c>
      <c r="AL4046" s="35">
        <v>44165.041666666664</v>
      </c>
      <c r="AM4046" s="16"/>
    </row>
    <row r="4047" spans="1:39" ht="41.25" hidden="1" x14ac:dyDescent="0.25">
      <c r="A4047" s="25" t="s">
        <v>813</v>
      </c>
      <c r="B4047" s="25" t="s">
        <v>1043</v>
      </c>
      <c r="C4047" s="39">
        <v>635775</v>
      </c>
      <c r="D4047" s="25" t="s">
        <v>3922</v>
      </c>
      <c r="E4047" s="25" t="s">
        <v>53</v>
      </c>
      <c r="F4047" s="25" t="s">
        <v>54</v>
      </c>
      <c r="G4047" s="25" t="s">
        <v>75</v>
      </c>
      <c r="H4047" s="25" t="s">
        <v>74</v>
      </c>
      <c r="I4047" s="25" t="s">
        <v>211</v>
      </c>
      <c r="J4047" s="25" t="s">
        <v>381</v>
      </c>
      <c r="K4047" s="25" t="s">
        <v>65</v>
      </c>
      <c r="L4047" s="25" t="s">
        <v>1045</v>
      </c>
      <c r="M4047" s="25" t="s">
        <v>832</v>
      </c>
      <c r="N4047" s="26">
        <v>74909.86</v>
      </c>
      <c r="O4047" s="26">
        <v>56236.01</v>
      </c>
      <c r="P4047" s="27">
        <v>-18673.849999999999</v>
      </c>
      <c r="Q4047" s="28">
        <v>-0.24928427312505988</v>
      </c>
      <c r="R4047" s="29">
        <v>23200.23</v>
      </c>
      <c r="S4047" s="29">
        <v>16495.77</v>
      </c>
      <c r="T4047" s="30">
        <v>-6704.4599999999991</v>
      </c>
      <c r="U4047" s="31">
        <v>-0.28898247991506976</v>
      </c>
      <c r="V4047" s="26">
        <v>34670.39</v>
      </c>
      <c r="W4047" s="26">
        <v>35452.31</v>
      </c>
      <c r="X4047" s="27">
        <v>781.91999999999825</v>
      </c>
      <c r="Y4047" s="28">
        <v>2.2552962340487034E-2</v>
      </c>
      <c r="Z4047" s="29">
        <v>6239.24</v>
      </c>
      <c r="AA4047" s="29">
        <v>4287.93</v>
      </c>
      <c r="AB4047" s="30">
        <v>-1951.3099999999995</v>
      </c>
      <c r="AC4047" s="32">
        <v>-0.3127480270032888</v>
      </c>
      <c r="AD4047" s="26">
        <v>10800</v>
      </c>
      <c r="AE4047" s="26">
        <v>0</v>
      </c>
      <c r="AF4047" s="27">
        <v>-10800</v>
      </c>
      <c r="AG4047" s="33">
        <v>-1</v>
      </c>
      <c r="AH4047" s="34">
        <v>205.78</v>
      </c>
      <c r="AI4047" s="34">
        <v>184.5</v>
      </c>
      <c r="AJ4047" s="34">
        <v>-21.28</v>
      </c>
      <c r="AK4047" s="32">
        <v>-0.10341141024394986</v>
      </c>
      <c r="AL4047" s="35">
        <v>44140.041666666664</v>
      </c>
      <c r="AM4047" s="16"/>
    </row>
    <row r="4048" spans="1:39" ht="49.5" hidden="1" x14ac:dyDescent="0.25">
      <c r="A4048" s="25" t="s">
        <v>813</v>
      </c>
      <c r="B4048" s="25" t="s">
        <v>1043</v>
      </c>
      <c r="C4048" s="39">
        <v>635776</v>
      </c>
      <c r="D4048" s="25" t="s">
        <v>3921</v>
      </c>
      <c r="E4048" s="25" t="s">
        <v>53</v>
      </c>
      <c r="F4048" s="25" t="s">
        <v>54</v>
      </c>
      <c r="G4048" s="25" t="s">
        <v>79</v>
      </c>
      <c r="H4048" s="25" t="s">
        <v>104</v>
      </c>
      <c r="I4048" s="25" t="s">
        <v>83</v>
      </c>
      <c r="J4048" s="25" t="s">
        <v>381</v>
      </c>
      <c r="K4048" s="25" t="s">
        <v>65</v>
      </c>
      <c r="L4048" s="25" t="s">
        <v>1045</v>
      </c>
      <c r="M4048" s="25" t="s">
        <v>499</v>
      </c>
      <c r="N4048" s="26">
        <v>25404.95</v>
      </c>
      <c r="O4048" s="26">
        <v>27854.71</v>
      </c>
      <c r="P4048" s="27">
        <v>2449.7599999999984</v>
      </c>
      <c r="Q4048" s="28">
        <v>9.6428451935547929E-2</v>
      </c>
      <c r="R4048" s="29">
        <v>4633.72</v>
      </c>
      <c r="S4048" s="29">
        <v>1946.23</v>
      </c>
      <c r="T4048" s="30">
        <v>-2687.4900000000002</v>
      </c>
      <c r="U4048" s="31">
        <v>-0.57998541128941761</v>
      </c>
      <c r="V4048" s="26">
        <v>17957.13</v>
      </c>
      <c r="W4048" s="26">
        <v>13380.62</v>
      </c>
      <c r="X4048" s="27">
        <v>-4576.51</v>
      </c>
      <c r="Y4048" s="28">
        <v>-0.25485754126633819</v>
      </c>
      <c r="Z4048" s="29">
        <v>1498.5</v>
      </c>
      <c r="AA4048" s="29">
        <v>0</v>
      </c>
      <c r="AB4048" s="30">
        <v>-1498.5</v>
      </c>
      <c r="AC4048" s="32">
        <v>-1</v>
      </c>
      <c r="AD4048" s="26">
        <v>1315.6</v>
      </c>
      <c r="AE4048" s="26">
        <v>12527.86</v>
      </c>
      <c r="AF4048" s="27">
        <v>11212.26</v>
      </c>
      <c r="AG4048" s="33">
        <v>8.5225448464578903</v>
      </c>
      <c r="AH4048" s="34">
        <v>74</v>
      </c>
      <c r="AI4048" s="34">
        <v>16</v>
      </c>
      <c r="AJ4048" s="34">
        <v>-58</v>
      </c>
      <c r="AK4048" s="32">
        <v>-0.78378378378378377</v>
      </c>
      <c r="AL4048" s="35">
        <v>44187.041666666664</v>
      </c>
      <c r="AM4048" s="16"/>
    </row>
    <row r="4049" spans="1:39" ht="41.25" hidden="1" x14ac:dyDescent="0.25">
      <c r="A4049" s="25" t="s">
        <v>813</v>
      </c>
      <c r="B4049" s="25" t="s">
        <v>1043</v>
      </c>
      <c r="C4049" s="39">
        <v>635777</v>
      </c>
      <c r="D4049" s="25" t="s">
        <v>3924</v>
      </c>
      <c r="E4049" s="25" t="s">
        <v>53</v>
      </c>
      <c r="F4049" s="25" t="s">
        <v>54</v>
      </c>
      <c r="G4049" s="25" t="s">
        <v>104</v>
      </c>
      <c r="H4049" s="17"/>
      <c r="I4049" s="17"/>
      <c r="J4049" s="25" t="s">
        <v>381</v>
      </c>
      <c r="K4049" s="25" t="s">
        <v>65</v>
      </c>
      <c r="L4049" s="25" t="s">
        <v>1045</v>
      </c>
      <c r="M4049" s="25" t="s">
        <v>499</v>
      </c>
      <c r="N4049" s="26">
        <v>33033.69</v>
      </c>
      <c r="O4049" s="26">
        <v>15800.16</v>
      </c>
      <c r="P4049" s="27">
        <v>-17233.530000000002</v>
      </c>
      <c r="Q4049" s="28">
        <v>-0.52169557805985345</v>
      </c>
      <c r="R4049" s="29">
        <v>9760.51</v>
      </c>
      <c r="S4049" s="29">
        <v>2631.67</v>
      </c>
      <c r="T4049" s="30">
        <v>-7128.84</v>
      </c>
      <c r="U4049" s="31">
        <v>-0.73037576929894032</v>
      </c>
      <c r="V4049" s="26">
        <v>9868.9</v>
      </c>
      <c r="W4049" s="26">
        <v>4695.46</v>
      </c>
      <c r="X4049" s="27">
        <v>-5173.4399999999996</v>
      </c>
      <c r="Y4049" s="28">
        <v>-0.52421647802693305</v>
      </c>
      <c r="Z4049" s="29">
        <v>2604.2800000000002</v>
      </c>
      <c r="AA4049" s="29">
        <v>0</v>
      </c>
      <c r="AB4049" s="30">
        <v>-2604.2800000000002</v>
      </c>
      <c r="AC4049" s="32">
        <v>-1</v>
      </c>
      <c r="AD4049" s="26">
        <v>10800</v>
      </c>
      <c r="AE4049" s="26">
        <v>8473.0300000000007</v>
      </c>
      <c r="AF4049" s="27">
        <v>-2326.9699999999993</v>
      </c>
      <c r="AG4049" s="33">
        <v>-0.21546018518518512</v>
      </c>
      <c r="AH4049" s="34">
        <v>84.16</v>
      </c>
      <c r="AI4049" s="34">
        <v>2</v>
      </c>
      <c r="AJ4049" s="34">
        <v>-82.16</v>
      </c>
      <c r="AK4049" s="32">
        <v>-0.97623574144486691</v>
      </c>
      <c r="AL4049" s="35">
        <v>44186.041666666664</v>
      </c>
      <c r="AM4049" s="16"/>
    </row>
    <row r="4050" spans="1:39" ht="49.5" hidden="1" x14ac:dyDescent="0.25">
      <c r="A4050" s="25" t="s">
        <v>813</v>
      </c>
      <c r="B4050" s="25" t="s">
        <v>1043</v>
      </c>
      <c r="C4050" s="39">
        <v>635778</v>
      </c>
      <c r="D4050" s="25" t="s">
        <v>3923</v>
      </c>
      <c r="E4050" s="25" t="s">
        <v>53</v>
      </c>
      <c r="F4050" s="25" t="s">
        <v>54</v>
      </c>
      <c r="G4050" s="25" t="s">
        <v>75</v>
      </c>
      <c r="H4050" s="25" t="s">
        <v>265</v>
      </c>
      <c r="I4050" s="17"/>
      <c r="J4050" s="25" t="s">
        <v>381</v>
      </c>
      <c r="K4050" s="25" t="s">
        <v>65</v>
      </c>
      <c r="L4050" s="25" t="s">
        <v>1045</v>
      </c>
      <c r="M4050" s="25" t="s">
        <v>832</v>
      </c>
      <c r="N4050" s="26">
        <v>18491.87</v>
      </c>
      <c r="O4050" s="26">
        <v>26415.16</v>
      </c>
      <c r="P4050" s="27">
        <v>7923.2900000000009</v>
      </c>
      <c r="Q4050" s="28">
        <v>0.42847424300516934</v>
      </c>
      <c r="R4050" s="29">
        <v>5348.34</v>
      </c>
      <c r="S4050" s="29">
        <v>8827.73</v>
      </c>
      <c r="T4050" s="30">
        <v>3479.3899999999994</v>
      </c>
      <c r="U4050" s="31">
        <v>0.65055512551558037</v>
      </c>
      <c r="V4050" s="26">
        <v>10581.43</v>
      </c>
      <c r="W4050" s="26">
        <v>12299.75</v>
      </c>
      <c r="X4050" s="27">
        <v>1718.3199999999997</v>
      </c>
      <c r="Y4050" s="28">
        <v>0.16239014953555422</v>
      </c>
      <c r="Z4050" s="29">
        <v>1246.5</v>
      </c>
      <c r="AA4050" s="29">
        <v>3207.68</v>
      </c>
      <c r="AB4050" s="30">
        <v>1961.1799999999998</v>
      </c>
      <c r="AC4050" s="32">
        <v>1.5733493782591255</v>
      </c>
      <c r="AD4050" s="26">
        <v>1315.6</v>
      </c>
      <c r="AE4050" s="26">
        <v>2080</v>
      </c>
      <c r="AF4050" s="27">
        <v>764.40000000000009</v>
      </c>
      <c r="AG4050" s="33">
        <v>0.58102766798418981</v>
      </c>
      <c r="AH4050" s="34">
        <v>74</v>
      </c>
      <c r="AI4050" s="34">
        <v>110</v>
      </c>
      <c r="AJ4050" s="34">
        <v>36</v>
      </c>
      <c r="AK4050" s="32">
        <v>0.48648648648648651</v>
      </c>
      <c r="AL4050" s="35">
        <v>44139.041666666664</v>
      </c>
      <c r="AM4050" s="16"/>
    </row>
    <row r="4051" spans="1:39" ht="41.25" hidden="1" x14ac:dyDescent="0.25">
      <c r="A4051" s="25" t="s">
        <v>813</v>
      </c>
      <c r="B4051" s="25" t="s">
        <v>1043</v>
      </c>
      <c r="C4051" s="39">
        <v>635779</v>
      </c>
      <c r="D4051" s="25" t="s">
        <v>3926</v>
      </c>
      <c r="E4051" s="25" t="s">
        <v>53</v>
      </c>
      <c r="F4051" s="25" t="s">
        <v>54</v>
      </c>
      <c r="G4051" s="25" t="s">
        <v>83</v>
      </c>
      <c r="H4051" s="25" t="s">
        <v>75</v>
      </c>
      <c r="I4051" s="25" t="s">
        <v>211</v>
      </c>
      <c r="J4051" s="25" t="s">
        <v>381</v>
      </c>
      <c r="K4051" s="25" t="s">
        <v>65</v>
      </c>
      <c r="L4051" s="25" t="s">
        <v>1045</v>
      </c>
      <c r="M4051" s="25" t="s">
        <v>825</v>
      </c>
      <c r="N4051" s="26">
        <v>47080.29</v>
      </c>
      <c r="O4051" s="26">
        <v>13539.16</v>
      </c>
      <c r="P4051" s="27">
        <v>-33541.130000000005</v>
      </c>
      <c r="Q4051" s="28">
        <v>-0.71242403137278898</v>
      </c>
      <c r="R4051" s="29">
        <v>15612.9</v>
      </c>
      <c r="S4051" s="29">
        <v>3304.41</v>
      </c>
      <c r="T4051" s="30">
        <v>-12308.49</v>
      </c>
      <c r="U4051" s="31">
        <v>-0.78835386123013662</v>
      </c>
      <c r="V4051" s="26">
        <v>21857.83</v>
      </c>
      <c r="W4051" s="26">
        <v>9570.2000000000007</v>
      </c>
      <c r="X4051" s="27">
        <v>-12287.630000000001</v>
      </c>
      <c r="Y4051" s="28">
        <v>-0.56216147714571851</v>
      </c>
      <c r="Z4051" s="29">
        <v>4209.5600000000004</v>
      </c>
      <c r="AA4051" s="29">
        <v>664.55</v>
      </c>
      <c r="AB4051" s="30">
        <v>-3545.01</v>
      </c>
      <c r="AC4051" s="32">
        <v>-0.84213314455667576</v>
      </c>
      <c r="AD4051" s="26">
        <v>5400</v>
      </c>
      <c r="AE4051" s="26">
        <v>0</v>
      </c>
      <c r="AF4051" s="27">
        <v>-5400</v>
      </c>
      <c r="AG4051" s="33">
        <v>-1</v>
      </c>
      <c r="AH4051" s="34">
        <v>138.72</v>
      </c>
      <c r="AI4051" s="34">
        <v>34</v>
      </c>
      <c r="AJ4051" s="34">
        <v>-104.72</v>
      </c>
      <c r="AK4051" s="32">
        <v>-0.75490196078431371</v>
      </c>
      <c r="AL4051" s="35">
        <v>44103.041666666664</v>
      </c>
      <c r="AM4051" s="16"/>
    </row>
    <row r="4052" spans="1:39" ht="49.5" hidden="1" x14ac:dyDescent="0.25">
      <c r="A4052" s="25" t="s">
        <v>813</v>
      </c>
      <c r="B4052" s="25" t="s">
        <v>1043</v>
      </c>
      <c r="C4052" s="39">
        <v>635780</v>
      </c>
      <c r="D4052" s="25" t="s">
        <v>3925</v>
      </c>
      <c r="E4052" s="25" t="s">
        <v>53</v>
      </c>
      <c r="F4052" s="25" t="s">
        <v>54</v>
      </c>
      <c r="G4052" s="25" t="s">
        <v>79</v>
      </c>
      <c r="H4052" s="25" t="s">
        <v>104</v>
      </c>
      <c r="I4052" s="17"/>
      <c r="J4052" s="25" t="s">
        <v>381</v>
      </c>
      <c r="K4052" s="25" t="s">
        <v>65</v>
      </c>
      <c r="L4052" s="25" t="s">
        <v>1045</v>
      </c>
      <c r="M4052" s="25" t="s">
        <v>499</v>
      </c>
      <c r="N4052" s="26">
        <v>30028.98</v>
      </c>
      <c r="O4052" s="26">
        <v>31252.49</v>
      </c>
      <c r="P4052" s="27">
        <v>1223.510000000002</v>
      </c>
      <c r="Q4052" s="28">
        <v>4.0744307665461901E-2</v>
      </c>
      <c r="R4052" s="29">
        <v>9186.43</v>
      </c>
      <c r="S4052" s="29">
        <v>4525.88</v>
      </c>
      <c r="T4052" s="30">
        <v>-4660.55</v>
      </c>
      <c r="U4052" s="31">
        <v>-0.50732983324316405</v>
      </c>
      <c r="V4052" s="26">
        <v>15872.15</v>
      </c>
      <c r="W4052" s="26">
        <v>11701.2</v>
      </c>
      <c r="X4052" s="27">
        <v>-4170.9499999999989</v>
      </c>
      <c r="Y4052" s="28">
        <v>-0.262784184877285</v>
      </c>
      <c r="Z4052" s="29">
        <v>2997</v>
      </c>
      <c r="AA4052" s="29">
        <v>1445.61</v>
      </c>
      <c r="AB4052" s="30">
        <v>-1551.39</v>
      </c>
      <c r="AC4052" s="32">
        <v>-0.5176476476476477</v>
      </c>
      <c r="AD4052" s="26">
        <v>1973.4</v>
      </c>
      <c r="AE4052" s="26">
        <v>13579.8</v>
      </c>
      <c r="AF4052" s="27">
        <v>11606.4</v>
      </c>
      <c r="AG4052" s="33">
        <v>5.8814229249011856</v>
      </c>
      <c r="AH4052" s="34">
        <v>103.6</v>
      </c>
      <c r="AI4052" s="34">
        <v>45.5</v>
      </c>
      <c r="AJ4052" s="34">
        <v>-58.099999999999994</v>
      </c>
      <c r="AK4052" s="32">
        <v>-0.56081081081081074</v>
      </c>
      <c r="AL4052" s="35">
        <v>44174.041666666664</v>
      </c>
      <c r="AM4052" s="16"/>
    </row>
    <row r="4053" spans="1:39" ht="41.25" hidden="1" x14ac:dyDescent="0.25">
      <c r="A4053" s="25" t="s">
        <v>813</v>
      </c>
      <c r="B4053" s="25" t="s">
        <v>1043</v>
      </c>
      <c r="C4053" s="39">
        <v>635781</v>
      </c>
      <c r="D4053" s="25" t="s">
        <v>3928</v>
      </c>
      <c r="E4053" s="25" t="s">
        <v>53</v>
      </c>
      <c r="F4053" s="25" t="s">
        <v>54</v>
      </c>
      <c r="G4053" s="25" t="s">
        <v>79</v>
      </c>
      <c r="H4053" s="17"/>
      <c r="I4053" s="17"/>
      <c r="J4053" s="25" t="s">
        <v>381</v>
      </c>
      <c r="K4053" s="25" t="s">
        <v>65</v>
      </c>
      <c r="L4053" s="25" t="s">
        <v>1045</v>
      </c>
      <c r="M4053" s="25" t="s">
        <v>825</v>
      </c>
      <c r="N4053" s="26">
        <v>23833.34</v>
      </c>
      <c r="O4053" s="26">
        <v>23491.439999999999</v>
      </c>
      <c r="P4053" s="27">
        <v>-341.90000000000146</v>
      </c>
      <c r="Q4053" s="28">
        <v>-1.4345450532741172E-2</v>
      </c>
      <c r="R4053" s="29">
        <v>6184.84</v>
      </c>
      <c r="S4053" s="29">
        <v>5803.67</v>
      </c>
      <c r="T4053" s="30">
        <v>-381.17000000000007</v>
      </c>
      <c r="U4053" s="31">
        <v>-6.1629726880566039E-2</v>
      </c>
      <c r="V4053" s="26">
        <v>14011.6</v>
      </c>
      <c r="W4053" s="26">
        <v>9998.24</v>
      </c>
      <c r="X4053" s="27">
        <v>-4013.3600000000006</v>
      </c>
      <c r="Y4053" s="28">
        <v>-0.28643124268463277</v>
      </c>
      <c r="Z4053" s="29">
        <v>1663.5</v>
      </c>
      <c r="AA4053" s="29">
        <v>1766.38</v>
      </c>
      <c r="AB4053" s="30">
        <v>102.88000000000011</v>
      </c>
      <c r="AC4053" s="32">
        <v>6.1845506462278398E-2</v>
      </c>
      <c r="AD4053" s="26">
        <v>1973.4</v>
      </c>
      <c r="AE4053" s="26">
        <v>5923.15</v>
      </c>
      <c r="AF4053" s="27">
        <v>3949.7499999999995</v>
      </c>
      <c r="AG4053" s="33">
        <v>2.0014948819296641</v>
      </c>
      <c r="AH4053" s="34">
        <v>111.1</v>
      </c>
      <c r="AI4053" s="34">
        <v>74</v>
      </c>
      <c r="AJ4053" s="34">
        <v>-37.099999999999994</v>
      </c>
      <c r="AK4053" s="32">
        <v>-0.33393339333933392</v>
      </c>
      <c r="AL4053" s="35">
        <v>44139.041666666664</v>
      </c>
      <c r="AM4053" s="16"/>
    </row>
    <row r="4054" spans="1:39" ht="49.5" hidden="1" x14ac:dyDescent="0.25">
      <c r="A4054" s="25" t="s">
        <v>813</v>
      </c>
      <c r="B4054" s="25" t="s">
        <v>1043</v>
      </c>
      <c r="C4054" s="39">
        <v>635783</v>
      </c>
      <c r="D4054" s="25" t="s">
        <v>3927</v>
      </c>
      <c r="E4054" s="25" t="s">
        <v>53</v>
      </c>
      <c r="F4054" s="25" t="s">
        <v>54</v>
      </c>
      <c r="G4054" s="25" t="s">
        <v>104</v>
      </c>
      <c r="H4054" s="17"/>
      <c r="I4054" s="17"/>
      <c r="J4054" s="25" t="s">
        <v>381</v>
      </c>
      <c r="K4054" s="25" t="s">
        <v>65</v>
      </c>
      <c r="L4054" s="25" t="s">
        <v>1045</v>
      </c>
      <c r="M4054" s="25" t="s">
        <v>499</v>
      </c>
      <c r="N4054" s="26">
        <v>17561.59</v>
      </c>
      <c r="O4054" s="26">
        <v>22396.11</v>
      </c>
      <c r="P4054" s="27">
        <v>4834.5200000000004</v>
      </c>
      <c r="Q4054" s="28">
        <v>0.27528942424917108</v>
      </c>
      <c r="R4054" s="29">
        <v>5348.34</v>
      </c>
      <c r="S4054" s="29">
        <v>1570.34</v>
      </c>
      <c r="T4054" s="30">
        <v>-3778</v>
      </c>
      <c r="U4054" s="31">
        <v>-0.70638740244636655</v>
      </c>
      <c r="V4054" s="26">
        <v>9651.15</v>
      </c>
      <c r="W4054" s="26">
        <v>9684.1200000000008</v>
      </c>
      <c r="X4054" s="27">
        <v>32.970000000001164</v>
      </c>
      <c r="Y4054" s="28">
        <v>3.4161732021573766E-3</v>
      </c>
      <c r="Z4054" s="29">
        <v>1246.5</v>
      </c>
      <c r="AA4054" s="29">
        <v>0</v>
      </c>
      <c r="AB4054" s="30">
        <v>-1246.5</v>
      </c>
      <c r="AC4054" s="32">
        <v>-1</v>
      </c>
      <c r="AD4054" s="26">
        <v>1315.6</v>
      </c>
      <c r="AE4054" s="26">
        <v>11141.65</v>
      </c>
      <c r="AF4054" s="27">
        <v>9826.0499999999993</v>
      </c>
      <c r="AG4054" s="33">
        <v>7.4688735177865615</v>
      </c>
      <c r="AH4054" s="34">
        <v>74</v>
      </c>
      <c r="AI4054" s="34">
        <v>12</v>
      </c>
      <c r="AJ4054" s="34">
        <v>-62</v>
      </c>
      <c r="AK4054" s="32">
        <v>-0.83783783783783783</v>
      </c>
      <c r="AL4054" s="35">
        <v>44188.041666666664</v>
      </c>
      <c r="AM4054" s="16"/>
    </row>
    <row r="4055" spans="1:39" ht="41.25" hidden="1" x14ac:dyDescent="0.25">
      <c r="A4055" s="25" t="s">
        <v>813</v>
      </c>
      <c r="B4055" s="25" t="s">
        <v>1043</v>
      </c>
      <c r="C4055" s="39">
        <v>635784</v>
      </c>
      <c r="D4055" s="25" t="s">
        <v>3930</v>
      </c>
      <c r="E4055" s="25" t="s">
        <v>53</v>
      </c>
      <c r="F4055" s="25" t="s">
        <v>54</v>
      </c>
      <c r="G4055" s="25" t="s">
        <v>104</v>
      </c>
      <c r="H4055" s="25" t="s">
        <v>298</v>
      </c>
      <c r="I4055" s="25" t="s">
        <v>334</v>
      </c>
      <c r="J4055" s="25" t="s">
        <v>381</v>
      </c>
      <c r="K4055" s="25" t="s">
        <v>65</v>
      </c>
      <c r="L4055" s="25" t="s">
        <v>1045</v>
      </c>
      <c r="M4055" s="25" t="s">
        <v>499</v>
      </c>
      <c r="N4055" s="26">
        <v>41349.9</v>
      </c>
      <c r="O4055" s="26">
        <v>73541.259999999995</v>
      </c>
      <c r="P4055" s="27">
        <v>32191.359999999993</v>
      </c>
      <c r="Q4055" s="28">
        <v>0.7785111934974448</v>
      </c>
      <c r="R4055" s="29">
        <v>8511.93</v>
      </c>
      <c r="S4055" s="29">
        <v>17314.87</v>
      </c>
      <c r="T4055" s="30">
        <v>8802.9399999999987</v>
      </c>
      <c r="U4055" s="31">
        <v>1.0341884860425308</v>
      </c>
      <c r="V4055" s="26">
        <v>27626.77</v>
      </c>
      <c r="W4055" s="26">
        <v>39413.94</v>
      </c>
      <c r="X4055" s="27">
        <v>11787.170000000002</v>
      </c>
      <c r="Y4055" s="28">
        <v>0.42665754990539978</v>
      </c>
      <c r="Z4055" s="29">
        <v>2580</v>
      </c>
      <c r="AA4055" s="29">
        <v>4770.21</v>
      </c>
      <c r="AB4055" s="30">
        <v>2190.21</v>
      </c>
      <c r="AC4055" s="32">
        <v>0.84891860465116276</v>
      </c>
      <c r="AD4055" s="26">
        <v>2631.2</v>
      </c>
      <c r="AE4055" s="26">
        <v>12042.24</v>
      </c>
      <c r="AF4055" s="27">
        <v>9411.0400000000009</v>
      </c>
      <c r="AG4055" s="33">
        <v>3.5767102462754643</v>
      </c>
      <c r="AH4055" s="34">
        <v>140.69999999999999</v>
      </c>
      <c r="AI4055" s="34">
        <v>189</v>
      </c>
      <c r="AJ4055" s="34">
        <v>48.300000000000011</v>
      </c>
      <c r="AK4055" s="32">
        <v>0.34328358208955234</v>
      </c>
      <c r="AL4055" s="35">
        <v>44147.041666666664</v>
      </c>
      <c r="AM4055" s="16"/>
    </row>
    <row r="4056" spans="1:39" ht="41.25" hidden="1" x14ac:dyDescent="0.25">
      <c r="A4056" s="25" t="s">
        <v>813</v>
      </c>
      <c r="B4056" s="25" t="s">
        <v>1043</v>
      </c>
      <c r="C4056" s="39">
        <v>635785</v>
      </c>
      <c r="D4056" s="25" t="s">
        <v>3929</v>
      </c>
      <c r="E4056" s="25" t="s">
        <v>53</v>
      </c>
      <c r="F4056" s="25" t="s">
        <v>54</v>
      </c>
      <c r="G4056" s="25" t="s">
        <v>75</v>
      </c>
      <c r="H4056" s="25" t="s">
        <v>74</v>
      </c>
      <c r="I4056" s="25" t="s">
        <v>211</v>
      </c>
      <c r="J4056" s="25" t="s">
        <v>381</v>
      </c>
      <c r="K4056" s="25" t="s">
        <v>65</v>
      </c>
      <c r="L4056" s="25" t="s">
        <v>1045</v>
      </c>
      <c r="M4056" s="25" t="s">
        <v>832</v>
      </c>
      <c r="N4056" s="26">
        <v>25524.38</v>
      </c>
      <c r="O4056" s="26">
        <v>16675.900000000001</v>
      </c>
      <c r="P4056" s="27">
        <v>-8848.48</v>
      </c>
      <c r="Q4056" s="28">
        <v>-0.34666777410460115</v>
      </c>
      <c r="R4056" s="29">
        <v>8150.7</v>
      </c>
      <c r="S4056" s="29">
        <v>5346.56</v>
      </c>
      <c r="T4056" s="30">
        <v>-2804.1399999999994</v>
      </c>
      <c r="U4056" s="31">
        <v>-0.34403670850356405</v>
      </c>
      <c r="V4056" s="26">
        <v>9868.9</v>
      </c>
      <c r="W4056" s="26">
        <v>8862.34</v>
      </c>
      <c r="X4056" s="27">
        <v>-1006.5599999999995</v>
      </c>
      <c r="Y4056" s="28">
        <v>-0.10199312993342718</v>
      </c>
      <c r="Z4056" s="29">
        <v>2104.7800000000002</v>
      </c>
      <c r="AA4056" s="29">
        <v>1110.46</v>
      </c>
      <c r="AB4056" s="30">
        <v>-994.32000000000016</v>
      </c>
      <c r="AC4056" s="32">
        <v>-0.47241041819097485</v>
      </c>
      <c r="AD4056" s="26">
        <v>5400</v>
      </c>
      <c r="AE4056" s="26">
        <v>1356.54</v>
      </c>
      <c r="AF4056" s="27">
        <v>-4043.46</v>
      </c>
      <c r="AG4056" s="33">
        <v>-0.74878888888888895</v>
      </c>
      <c r="AH4056" s="34">
        <v>69.36</v>
      </c>
      <c r="AI4056" s="34">
        <v>56</v>
      </c>
      <c r="AJ4056" s="34">
        <v>-13.36</v>
      </c>
      <c r="AK4056" s="32">
        <v>-0.19261822376009227</v>
      </c>
      <c r="AL4056" s="35">
        <v>44054.041666666664</v>
      </c>
      <c r="AM4056" s="16"/>
    </row>
    <row r="4057" spans="1:39" ht="41.25" hidden="1" x14ac:dyDescent="0.25">
      <c r="A4057" s="25" t="s">
        <v>813</v>
      </c>
      <c r="B4057" s="25" t="s">
        <v>1043</v>
      </c>
      <c r="C4057" s="39">
        <v>635786</v>
      </c>
      <c r="D4057" s="25" t="s">
        <v>3931</v>
      </c>
      <c r="E4057" s="25" t="s">
        <v>53</v>
      </c>
      <c r="F4057" s="25" t="s">
        <v>54</v>
      </c>
      <c r="G4057" s="25" t="s">
        <v>75</v>
      </c>
      <c r="H4057" s="25" t="s">
        <v>83</v>
      </c>
      <c r="I4057" s="17"/>
      <c r="J4057" s="25" t="s">
        <v>381</v>
      </c>
      <c r="K4057" s="25" t="s">
        <v>65</v>
      </c>
      <c r="L4057" s="25" t="s">
        <v>1045</v>
      </c>
      <c r="M4057" s="25" t="s">
        <v>825</v>
      </c>
      <c r="N4057" s="26">
        <v>29673.18</v>
      </c>
      <c r="O4057" s="26">
        <v>15551.65</v>
      </c>
      <c r="P4057" s="27">
        <v>-14121.53</v>
      </c>
      <c r="Q4057" s="28">
        <v>-0.47590214463026881</v>
      </c>
      <c r="R4057" s="29">
        <v>14805.21</v>
      </c>
      <c r="S4057" s="29">
        <v>7415.73</v>
      </c>
      <c r="T4057" s="30">
        <v>-7389.48</v>
      </c>
      <c r="U4057" s="31">
        <v>-0.4991134877519468</v>
      </c>
      <c r="V4057" s="26">
        <v>10986.59</v>
      </c>
      <c r="W4057" s="26">
        <v>5587.04</v>
      </c>
      <c r="X4057" s="27">
        <v>-5399.55</v>
      </c>
      <c r="Y4057" s="28">
        <v>-0.4914673251664074</v>
      </c>
      <c r="Z4057" s="29">
        <v>3881.38</v>
      </c>
      <c r="AA4057" s="29">
        <v>2548.88</v>
      </c>
      <c r="AB4057" s="30">
        <v>-1332.5</v>
      </c>
      <c r="AC4057" s="32">
        <v>-0.34330573146664328</v>
      </c>
      <c r="AD4057" s="26">
        <v>0</v>
      </c>
      <c r="AE4057" s="26">
        <v>0</v>
      </c>
      <c r="AF4057" s="27">
        <v>0</v>
      </c>
      <c r="AG4057" s="18"/>
      <c r="AH4057" s="34">
        <v>109.55</v>
      </c>
      <c r="AI4057" s="34">
        <v>83</v>
      </c>
      <c r="AJ4057" s="34">
        <v>-26.549999999999997</v>
      </c>
      <c r="AK4057" s="32">
        <v>-0.24235508900045638</v>
      </c>
      <c r="AL4057" s="35">
        <v>44126.041666666664</v>
      </c>
      <c r="AM4057" s="16"/>
    </row>
    <row r="4058" spans="1:39" ht="41.25" hidden="1" x14ac:dyDescent="0.25">
      <c r="A4058" s="25" t="s">
        <v>813</v>
      </c>
      <c r="B4058" s="25" t="s">
        <v>51</v>
      </c>
      <c r="C4058" s="39">
        <v>635787</v>
      </c>
      <c r="D4058" s="25" t="s">
        <v>870</v>
      </c>
      <c r="E4058" s="25" t="s">
        <v>53</v>
      </c>
      <c r="F4058" s="25" t="s">
        <v>54</v>
      </c>
      <c r="G4058" s="25" t="s">
        <v>75</v>
      </c>
      <c r="H4058" s="17"/>
      <c r="I4058" s="17"/>
      <c r="J4058" s="25" t="s">
        <v>381</v>
      </c>
      <c r="K4058" s="25" t="s">
        <v>65</v>
      </c>
      <c r="L4058" s="25" t="s">
        <v>382</v>
      </c>
      <c r="M4058" s="25" t="s">
        <v>825</v>
      </c>
      <c r="N4058" s="26">
        <v>11041.45</v>
      </c>
      <c r="O4058" s="26">
        <v>7927.63</v>
      </c>
      <c r="P4058" s="27">
        <v>-3113.8200000000006</v>
      </c>
      <c r="Q4058" s="28">
        <v>-0.28201187344053547</v>
      </c>
      <c r="R4058" s="29">
        <v>5471.23</v>
      </c>
      <c r="S4058" s="29">
        <v>2293.37</v>
      </c>
      <c r="T4058" s="30">
        <v>-3177.8599999999997</v>
      </c>
      <c r="U4058" s="31">
        <v>-0.58083100143843336</v>
      </c>
      <c r="V4058" s="26">
        <v>4252.1499999999996</v>
      </c>
      <c r="W4058" s="26">
        <v>4814.08</v>
      </c>
      <c r="X4058" s="27">
        <v>561.93000000000029</v>
      </c>
      <c r="Y4058" s="28">
        <v>0.13215197017979147</v>
      </c>
      <c r="Z4058" s="29">
        <v>1318.07</v>
      </c>
      <c r="AA4058" s="29">
        <v>420</v>
      </c>
      <c r="AB4058" s="30">
        <v>-898.06999999999994</v>
      </c>
      <c r="AC4058" s="32">
        <v>-0.68135228022790895</v>
      </c>
      <c r="AD4058" s="26">
        <v>0</v>
      </c>
      <c r="AE4058" s="26">
        <v>400.18</v>
      </c>
      <c r="AF4058" s="27">
        <v>400.18</v>
      </c>
      <c r="AG4058" s="18"/>
      <c r="AH4058" s="34">
        <v>47.79</v>
      </c>
      <c r="AI4058" s="34">
        <v>15</v>
      </c>
      <c r="AJ4058" s="34">
        <v>-32.79</v>
      </c>
      <c r="AK4058" s="32">
        <v>-0.68612680477087251</v>
      </c>
      <c r="AL4058" s="35">
        <v>44203.041666666664</v>
      </c>
      <c r="AM4058" s="16"/>
    </row>
    <row r="4059" spans="1:39" ht="41.25" hidden="1" x14ac:dyDescent="0.25">
      <c r="A4059" s="25" t="s">
        <v>813</v>
      </c>
      <c r="B4059" s="25" t="s">
        <v>1043</v>
      </c>
      <c r="C4059" s="39">
        <v>635788</v>
      </c>
      <c r="D4059" s="25" t="s">
        <v>3933</v>
      </c>
      <c r="E4059" s="25" t="s">
        <v>53</v>
      </c>
      <c r="F4059" s="25" t="s">
        <v>54</v>
      </c>
      <c r="G4059" s="25" t="s">
        <v>298</v>
      </c>
      <c r="H4059" s="25" t="s">
        <v>75</v>
      </c>
      <c r="I4059" s="17"/>
      <c r="J4059" s="25" t="s">
        <v>381</v>
      </c>
      <c r="K4059" s="25" t="s">
        <v>65</v>
      </c>
      <c r="L4059" s="25" t="s">
        <v>1045</v>
      </c>
      <c r="M4059" s="25" t="s">
        <v>832</v>
      </c>
      <c r="N4059" s="26">
        <v>17001.919999999998</v>
      </c>
      <c r="O4059" s="26">
        <v>4073.31</v>
      </c>
      <c r="P4059" s="27">
        <v>-12928.609999999999</v>
      </c>
      <c r="Q4059" s="28">
        <v>-0.7604205877924376</v>
      </c>
      <c r="R4059" s="29">
        <v>4497.37</v>
      </c>
      <c r="S4059" s="29">
        <v>2887.97</v>
      </c>
      <c r="T4059" s="30">
        <v>-1609.4</v>
      </c>
      <c r="U4059" s="31">
        <v>-0.35785358998703692</v>
      </c>
      <c r="V4059" s="26">
        <v>6052.16</v>
      </c>
      <c r="W4059" s="26">
        <v>1.1499999999999999</v>
      </c>
      <c r="X4059" s="27">
        <v>-6051.01</v>
      </c>
      <c r="Y4059" s="28">
        <v>-0.99980998519536834</v>
      </c>
      <c r="Z4059" s="29">
        <v>1052.3900000000001</v>
      </c>
      <c r="AA4059" s="29">
        <v>863.05</v>
      </c>
      <c r="AB4059" s="30">
        <v>-189.34000000000015</v>
      </c>
      <c r="AC4059" s="32">
        <v>-0.17991429032963077</v>
      </c>
      <c r="AD4059" s="26">
        <v>5400</v>
      </c>
      <c r="AE4059" s="26">
        <v>321.14</v>
      </c>
      <c r="AF4059" s="27">
        <v>-5078.8599999999997</v>
      </c>
      <c r="AG4059" s="33">
        <v>-0.9405296296296296</v>
      </c>
      <c r="AH4059" s="34">
        <v>35.68</v>
      </c>
      <c r="AI4059" s="34">
        <v>24</v>
      </c>
      <c r="AJ4059" s="34">
        <v>-11.68</v>
      </c>
      <c r="AK4059" s="32">
        <v>-0.3273542600896861</v>
      </c>
      <c r="AL4059" s="35">
        <v>44088.041666666664</v>
      </c>
      <c r="AM4059" s="16"/>
    </row>
    <row r="4060" spans="1:39" ht="41.25" hidden="1" x14ac:dyDescent="0.25">
      <c r="A4060" s="25" t="s">
        <v>813</v>
      </c>
      <c r="B4060" s="25" t="s">
        <v>1043</v>
      </c>
      <c r="C4060" s="39">
        <v>635789</v>
      </c>
      <c r="D4060" s="25" t="s">
        <v>3932</v>
      </c>
      <c r="E4060" s="25" t="s">
        <v>53</v>
      </c>
      <c r="F4060" s="25" t="s">
        <v>54</v>
      </c>
      <c r="G4060" s="25" t="s">
        <v>79</v>
      </c>
      <c r="H4060" s="17"/>
      <c r="I4060" s="17"/>
      <c r="J4060" s="25" t="s">
        <v>381</v>
      </c>
      <c r="K4060" s="25" t="s">
        <v>65</v>
      </c>
      <c r="L4060" s="25" t="s">
        <v>1045</v>
      </c>
      <c r="M4060" s="25" t="s">
        <v>832</v>
      </c>
      <c r="N4060" s="26">
        <v>45908.81</v>
      </c>
      <c r="O4060" s="26">
        <v>44891.39</v>
      </c>
      <c r="P4060" s="27">
        <v>-1017.4199999999983</v>
      </c>
      <c r="Q4060" s="28">
        <v>-2.2161759366012716E-2</v>
      </c>
      <c r="R4060" s="29">
        <v>12092.73</v>
      </c>
      <c r="S4060" s="29">
        <v>14994.33</v>
      </c>
      <c r="T4060" s="30">
        <v>2901.6000000000004</v>
      </c>
      <c r="U4060" s="31">
        <v>0.23994581868610318</v>
      </c>
      <c r="V4060" s="26">
        <v>25305.64</v>
      </c>
      <c r="W4060" s="26">
        <v>27742.31</v>
      </c>
      <c r="X4060" s="27">
        <v>2436.6700000000019</v>
      </c>
      <c r="Y4060" s="28">
        <v>9.6289601843699738E-2</v>
      </c>
      <c r="Z4060" s="29">
        <v>3110.44</v>
      </c>
      <c r="AA4060" s="29">
        <v>2154.75</v>
      </c>
      <c r="AB4060" s="30">
        <v>-955.69</v>
      </c>
      <c r="AC4060" s="32">
        <v>-0.30725235014981805</v>
      </c>
      <c r="AD4060" s="26">
        <v>5400</v>
      </c>
      <c r="AE4060" s="26">
        <v>0</v>
      </c>
      <c r="AF4060" s="27">
        <v>-5400</v>
      </c>
      <c r="AG4060" s="33">
        <v>-1</v>
      </c>
      <c r="AH4060" s="34">
        <v>116.94</v>
      </c>
      <c r="AI4060" s="34">
        <v>155</v>
      </c>
      <c r="AJ4060" s="34">
        <v>38.06</v>
      </c>
      <c r="AK4060" s="32">
        <v>0.32546605096630754</v>
      </c>
      <c r="AL4060" s="35">
        <v>44055.041666666664</v>
      </c>
      <c r="AM4060" s="16"/>
    </row>
    <row r="4061" spans="1:39" ht="41.25" hidden="1" x14ac:dyDescent="0.25">
      <c r="A4061" s="25" t="s">
        <v>813</v>
      </c>
      <c r="B4061" s="25" t="s">
        <v>1043</v>
      </c>
      <c r="C4061" s="39">
        <v>635790</v>
      </c>
      <c r="D4061" s="25" t="s">
        <v>3934</v>
      </c>
      <c r="E4061" s="25" t="s">
        <v>53</v>
      </c>
      <c r="F4061" s="25" t="s">
        <v>54</v>
      </c>
      <c r="G4061" s="25" t="s">
        <v>75</v>
      </c>
      <c r="H4061" s="25" t="s">
        <v>211</v>
      </c>
      <c r="I4061" s="17"/>
      <c r="J4061" s="25" t="s">
        <v>381</v>
      </c>
      <c r="K4061" s="25" t="s">
        <v>65</v>
      </c>
      <c r="L4061" s="25" t="s">
        <v>1045</v>
      </c>
      <c r="M4061" s="25" t="s">
        <v>832</v>
      </c>
      <c r="N4061" s="26">
        <v>29909.25</v>
      </c>
      <c r="O4061" s="26">
        <v>16025.81</v>
      </c>
      <c r="P4061" s="27">
        <v>-13883.44</v>
      </c>
      <c r="Q4061" s="28">
        <v>-0.46418549445405688</v>
      </c>
      <c r="R4061" s="29">
        <v>9916.0300000000007</v>
      </c>
      <c r="S4061" s="29">
        <v>3468.28</v>
      </c>
      <c r="T4061" s="30">
        <v>-6447.75</v>
      </c>
      <c r="U4061" s="31">
        <v>-0.65023502349226447</v>
      </c>
      <c r="V4061" s="26">
        <v>11988.94</v>
      </c>
      <c r="W4061" s="26">
        <v>11326.24</v>
      </c>
      <c r="X4061" s="27">
        <v>-662.70000000000073</v>
      </c>
      <c r="Y4061" s="28">
        <v>-5.5275945996893859E-2</v>
      </c>
      <c r="Z4061" s="29">
        <v>2604.2800000000002</v>
      </c>
      <c r="AA4061" s="29">
        <v>1231.29</v>
      </c>
      <c r="AB4061" s="30">
        <v>-1372.9900000000002</v>
      </c>
      <c r="AC4061" s="32">
        <v>-0.5272052160289985</v>
      </c>
      <c r="AD4061" s="26">
        <v>5400</v>
      </c>
      <c r="AE4061" s="26">
        <v>0</v>
      </c>
      <c r="AF4061" s="27">
        <v>-5400</v>
      </c>
      <c r="AG4061" s="33">
        <v>-1</v>
      </c>
      <c r="AH4061" s="34">
        <v>96.96</v>
      </c>
      <c r="AI4061" s="34">
        <v>34</v>
      </c>
      <c r="AJ4061" s="34">
        <v>-62.959999999999994</v>
      </c>
      <c r="AK4061" s="32">
        <v>-0.64933993399339929</v>
      </c>
      <c r="AL4061" s="35">
        <v>44057.041666666664</v>
      </c>
      <c r="AM4061" s="16"/>
    </row>
    <row r="4062" spans="1:39" ht="57.75" hidden="1" x14ac:dyDescent="0.25">
      <c r="A4062" s="25" t="s">
        <v>813</v>
      </c>
      <c r="B4062" s="25" t="s">
        <v>1043</v>
      </c>
      <c r="C4062" s="39">
        <v>635807</v>
      </c>
      <c r="D4062" s="25" t="s">
        <v>3935</v>
      </c>
      <c r="E4062" s="25" t="s">
        <v>53</v>
      </c>
      <c r="F4062" s="25" t="s">
        <v>54</v>
      </c>
      <c r="G4062" s="25" t="s">
        <v>79</v>
      </c>
      <c r="H4062" s="25" t="s">
        <v>83</v>
      </c>
      <c r="I4062" s="17"/>
      <c r="J4062" s="25" t="s">
        <v>381</v>
      </c>
      <c r="K4062" s="25" t="s">
        <v>65</v>
      </c>
      <c r="L4062" s="25" t="s">
        <v>1045</v>
      </c>
      <c r="M4062" s="25" t="s">
        <v>854</v>
      </c>
      <c r="N4062" s="26">
        <v>269842.90999999997</v>
      </c>
      <c r="O4062" s="26">
        <v>281485.99</v>
      </c>
      <c r="P4062" s="27">
        <v>11643.080000000016</v>
      </c>
      <c r="Q4062" s="28">
        <v>4.3147622444480817E-2</v>
      </c>
      <c r="R4062" s="29">
        <v>45763.4</v>
      </c>
      <c r="S4062" s="29">
        <v>51056.62</v>
      </c>
      <c r="T4062" s="30">
        <v>5293.2200000000012</v>
      </c>
      <c r="U4062" s="31">
        <v>0.11566492000157333</v>
      </c>
      <c r="V4062" s="26">
        <v>16058.43</v>
      </c>
      <c r="W4062" s="26">
        <v>27022.54</v>
      </c>
      <c r="X4062" s="27">
        <v>10964.11</v>
      </c>
      <c r="Y4062" s="28">
        <v>0.68276350801417074</v>
      </c>
      <c r="Z4062" s="29">
        <v>6371.48</v>
      </c>
      <c r="AA4062" s="29">
        <v>12181.98</v>
      </c>
      <c r="AB4062" s="30">
        <v>5810.5</v>
      </c>
      <c r="AC4062" s="32">
        <v>0.91195452234017849</v>
      </c>
      <c r="AD4062" s="26">
        <v>201649.6</v>
      </c>
      <c r="AE4062" s="26">
        <v>191224.85</v>
      </c>
      <c r="AF4062" s="27">
        <v>-10424.75</v>
      </c>
      <c r="AG4062" s="33">
        <v>-5.1697350255095968E-2</v>
      </c>
      <c r="AH4062" s="34">
        <v>356.5</v>
      </c>
      <c r="AI4062" s="34">
        <v>379</v>
      </c>
      <c r="AJ4062" s="34">
        <v>22.5</v>
      </c>
      <c r="AK4062" s="32">
        <v>6.311360448807854E-2</v>
      </c>
      <c r="AL4062" s="35">
        <v>44075.041666666664</v>
      </c>
      <c r="AM4062" s="16"/>
    </row>
    <row r="4063" spans="1:39" ht="41.25" hidden="1" x14ac:dyDescent="0.25">
      <c r="A4063" s="25" t="s">
        <v>813</v>
      </c>
      <c r="B4063" s="25" t="s">
        <v>1043</v>
      </c>
      <c r="C4063" s="39">
        <v>635809</v>
      </c>
      <c r="D4063" s="25" t="s">
        <v>3936</v>
      </c>
      <c r="E4063" s="25" t="s">
        <v>53</v>
      </c>
      <c r="F4063" s="25" t="s">
        <v>54</v>
      </c>
      <c r="G4063" s="25" t="s">
        <v>90</v>
      </c>
      <c r="H4063" s="25" t="s">
        <v>56</v>
      </c>
      <c r="I4063" s="25" t="s">
        <v>56</v>
      </c>
      <c r="J4063" s="25" t="s">
        <v>64</v>
      </c>
      <c r="K4063" s="25" t="s">
        <v>65</v>
      </c>
      <c r="L4063" s="25" t="s">
        <v>1045</v>
      </c>
      <c r="M4063" s="25" t="s">
        <v>371</v>
      </c>
      <c r="N4063" s="26">
        <v>2296.9299999999998</v>
      </c>
      <c r="O4063" s="26">
        <v>2831.97</v>
      </c>
      <c r="P4063" s="27">
        <v>535.04</v>
      </c>
      <c r="Q4063" s="28">
        <v>0.23293700722268421</v>
      </c>
      <c r="R4063" s="29">
        <v>2085.2399999999998</v>
      </c>
      <c r="S4063" s="29">
        <v>1923.58</v>
      </c>
      <c r="T4063" s="30">
        <v>-161.65999999999985</v>
      </c>
      <c r="U4063" s="31">
        <v>-7.7525848343595882E-2</v>
      </c>
      <c r="V4063" s="26">
        <v>0</v>
      </c>
      <c r="W4063" s="26">
        <v>0</v>
      </c>
      <c r="X4063" s="27">
        <v>0</v>
      </c>
      <c r="Y4063" s="18"/>
      <c r="Z4063" s="29">
        <v>211.69</v>
      </c>
      <c r="AA4063" s="29">
        <v>908.39</v>
      </c>
      <c r="AB4063" s="30">
        <v>696.7</v>
      </c>
      <c r="AC4063" s="32">
        <v>3.2911332609003736</v>
      </c>
      <c r="AD4063" s="26">
        <v>0</v>
      </c>
      <c r="AE4063" s="26">
        <v>0</v>
      </c>
      <c r="AF4063" s="27">
        <v>0</v>
      </c>
      <c r="AG4063" s="18"/>
      <c r="AH4063" s="34">
        <v>11</v>
      </c>
      <c r="AI4063" s="34">
        <v>16</v>
      </c>
      <c r="AJ4063" s="34">
        <v>5</v>
      </c>
      <c r="AK4063" s="32">
        <v>0.45454545454545453</v>
      </c>
      <c r="AL4063" s="35">
        <v>44090.041666666664</v>
      </c>
      <c r="AM4063" s="16"/>
    </row>
    <row r="4064" spans="1:39" ht="57.75" hidden="1" x14ac:dyDescent="0.25">
      <c r="A4064" s="25" t="s">
        <v>813</v>
      </c>
      <c r="B4064" s="25" t="s">
        <v>1136</v>
      </c>
      <c r="C4064" s="39">
        <v>635843</v>
      </c>
      <c r="D4064" s="25" t="s">
        <v>5789</v>
      </c>
      <c r="E4064" s="25" t="s">
        <v>53</v>
      </c>
      <c r="F4064" s="25" t="s">
        <v>63</v>
      </c>
      <c r="G4064" s="25" t="s">
        <v>56</v>
      </c>
      <c r="H4064" s="17"/>
      <c r="I4064" s="17"/>
      <c r="J4064" s="25" t="s">
        <v>381</v>
      </c>
      <c r="K4064" s="25" t="s">
        <v>58</v>
      </c>
      <c r="L4064" s="25" t="s">
        <v>382</v>
      </c>
      <c r="M4064" s="25" t="s">
        <v>5842</v>
      </c>
      <c r="N4064" s="26">
        <v>0</v>
      </c>
      <c r="O4064" s="26">
        <v>16.059999999999999</v>
      </c>
      <c r="P4064" s="27">
        <v>16.059999999999999</v>
      </c>
      <c r="Q4064" s="18"/>
      <c r="R4064" s="29">
        <v>0</v>
      </c>
      <c r="S4064" s="29">
        <v>16.059999999999999</v>
      </c>
      <c r="T4064" s="30">
        <v>16.059999999999999</v>
      </c>
      <c r="U4064" s="19"/>
      <c r="V4064" s="26">
        <v>0</v>
      </c>
      <c r="W4064" s="26">
        <v>0</v>
      </c>
      <c r="X4064" s="27">
        <v>0</v>
      </c>
      <c r="Y4064" s="18"/>
      <c r="Z4064" s="29">
        <v>0</v>
      </c>
      <c r="AA4064" s="29">
        <v>0</v>
      </c>
      <c r="AB4064" s="30">
        <v>0</v>
      </c>
      <c r="AC4064" s="19"/>
      <c r="AD4064" s="26">
        <v>0</v>
      </c>
      <c r="AE4064" s="26">
        <v>0</v>
      </c>
      <c r="AF4064" s="27">
        <v>0</v>
      </c>
      <c r="AG4064" s="18"/>
      <c r="AH4064" s="34">
        <v>0</v>
      </c>
      <c r="AI4064" s="34">
        <v>0</v>
      </c>
      <c r="AJ4064" s="34">
        <v>0</v>
      </c>
      <c r="AK4064" s="19"/>
      <c r="AL4064" s="35">
        <v>44168.041666666664</v>
      </c>
      <c r="AM4064" s="16"/>
    </row>
    <row r="4065" spans="1:39" ht="33" hidden="1" x14ac:dyDescent="0.25">
      <c r="A4065" s="25" t="s">
        <v>813</v>
      </c>
      <c r="B4065" s="25" t="s">
        <v>1043</v>
      </c>
      <c r="C4065" s="39">
        <v>635875</v>
      </c>
      <c r="D4065" s="25" t="s">
        <v>3811</v>
      </c>
      <c r="E4065" s="25" t="s">
        <v>53</v>
      </c>
      <c r="F4065" s="25" t="s">
        <v>54</v>
      </c>
      <c r="G4065" s="25" t="s">
        <v>75</v>
      </c>
      <c r="H4065" s="25" t="s">
        <v>112</v>
      </c>
      <c r="I4065" s="25" t="s">
        <v>298</v>
      </c>
      <c r="J4065" s="25" t="s">
        <v>830</v>
      </c>
      <c r="K4065" s="25" t="s">
        <v>65</v>
      </c>
      <c r="L4065" s="25" t="s">
        <v>1045</v>
      </c>
      <c r="M4065" s="25" t="s">
        <v>832</v>
      </c>
      <c r="N4065" s="26">
        <v>78077.56</v>
      </c>
      <c r="O4065" s="26">
        <v>36207.839999999997</v>
      </c>
      <c r="P4065" s="27">
        <v>-41869.72</v>
      </c>
      <c r="Q4065" s="28">
        <v>-0.5362580490476393</v>
      </c>
      <c r="R4065" s="29">
        <v>53168.13</v>
      </c>
      <c r="S4065" s="29">
        <v>19334.54</v>
      </c>
      <c r="T4065" s="30">
        <v>-33833.589999999997</v>
      </c>
      <c r="U4065" s="31">
        <v>-0.63635094933750724</v>
      </c>
      <c r="V4065" s="26">
        <v>12062.93</v>
      </c>
      <c r="W4065" s="26">
        <v>9294.7000000000007</v>
      </c>
      <c r="X4065" s="27">
        <v>-2768.2299999999996</v>
      </c>
      <c r="Y4065" s="28">
        <v>-0.22948238943606566</v>
      </c>
      <c r="Z4065" s="29">
        <v>5286.5</v>
      </c>
      <c r="AA4065" s="29">
        <v>4552.6000000000004</v>
      </c>
      <c r="AB4065" s="30">
        <v>-733.89999999999964</v>
      </c>
      <c r="AC4065" s="32">
        <v>-0.13882530975125312</v>
      </c>
      <c r="AD4065" s="26">
        <v>7560</v>
      </c>
      <c r="AE4065" s="26">
        <v>3026</v>
      </c>
      <c r="AF4065" s="27">
        <v>-4534</v>
      </c>
      <c r="AG4065" s="33">
        <v>-0.59973544973544979</v>
      </c>
      <c r="AH4065" s="34">
        <v>300.3</v>
      </c>
      <c r="AI4065" s="34">
        <v>197</v>
      </c>
      <c r="AJ4065" s="34">
        <v>-103.30000000000001</v>
      </c>
      <c r="AK4065" s="32">
        <v>-0.343989343989344</v>
      </c>
      <c r="AL4065" s="35">
        <v>44180.041666666664</v>
      </c>
      <c r="AM4065" s="16"/>
    </row>
    <row r="4066" spans="1:39" ht="41.25" hidden="1" x14ac:dyDescent="0.25">
      <c r="A4066" s="25" t="s">
        <v>813</v>
      </c>
      <c r="B4066" s="25" t="s">
        <v>1043</v>
      </c>
      <c r="C4066" s="39">
        <v>635913</v>
      </c>
      <c r="D4066" s="25" t="s">
        <v>3813</v>
      </c>
      <c r="E4066" s="25" t="s">
        <v>53</v>
      </c>
      <c r="F4066" s="25" t="s">
        <v>54</v>
      </c>
      <c r="G4066" s="25" t="s">
        <v>79</v>
      </c>
      <c r="H4066" s="25" t="s">
        <v>75</v>
      </c>
      <c r="I4066" s="25" t="s">
        <v>827</v>
      </c>
      <c r="J4066" s="25" t="s">
        <v>381</v>
      </c>
      <c r="K4066" s="25" t="s">
        <v>65</v>
      </c>
      <c r="L4066" s="25" t="s">
        <v>1045</v>
      </c>
      <c r="M4066" s="25" t="s">
        <v>825</v>
      </c>
      <c r="N4066" s="26">
        <v>89218.49</v>
      </c>
      <c r="O4066" s="26">
        <v>93615.76</v>
      </c>
      <c r="P4066" s="27">
        <v>4397.2699999999895</v>
      </c>
      <c r="Q4066" s="28">
        <v>4.9286532421698566E-2</v>
      </c>
      <c r="R4066" s="29">
        <v>21672.95</v>
      </c>
      <c r="S4066" s="29">
        <v>12938.45</v>
      </c>
      <c r="T4066" s="30">
        <v>-8734.5</v>
      </c>
      <c r="U4066" s="31">
        <v>-0.40301389520116088</v>
      </c>
      <c r="V4066" s="26">
        <v>66626.759999999995</v>
      </c>
      <c r="W4066" s="26">
        <v>72030.649999999994</v>
      </c>
      <c r="X4066" s="27">
        <v>5403.8899999999994</v>
      </c>
      <c r="Y4066" s="28">
        <v>8.1106900590693587E-2</v>
      </c>
      <c r="Z4066" s="29">
        <v>918.78</v>
      </c>
      <c r="AA4066" s="29">
        <v>3423.44</v>
      </c>
      <c r="AB4066" s="30">
        <v>2504.66</v>
      </c>
      <c r="AC4066" s="32">
        <v>2.7260715296371276</v>
      </c>
      <c r="AD4066" s="26">
        <v>0</v>
      </c>
      <c r="AE4066" s="26">
        <v>5223.22</v>
      </c>
      <c r="AF4066" s="27">
        <v>5223.22</v>
      </c>
      <c r="AG4066" s="18"/>
      <c r="AH4066" s="34">
        <v>192.16</v>
      </c>
      <c r="AI4066" s="34">
        <v>122.5</v>
      </c>
      <c r="AJ4066" s="34">
        <v>-69.66</v>
      </c>
      <c r="AK4066" s="32">
        <v>-0.36251040799333889</v>
      </c>
      <c r="AL4066" s="35">
        <v>44183.041666666664</v>
      </c>
      <c r="AM4066" s="16"/>
    </row>
    <row r="4067" spans="1:39" ht="41.25" hidden="1" x14ac:dyDescent="0.25">
      <c r="A4067" s="25" t="s">
        <v>813</v>
      </c>
      <c r="B4067" s="25" t="s">
        <v>1043</v>
      </c>
      <c r="C4067" s="39">
        <v>635917</v>
      </c>
      <c r="D4067" s="25" t="s">
        <v>3812</v>
      </c>
      <c r="E4067" s="25" t="s">
        <v>53</v>
      </c>
      <c r="F4067" s="25" t="s">
        <v>54</v>
      </c>
      <c r="G4067" s="25" t="s">
        <v>75</v>
      </c>
      <c r="H4067" s="25" t="s">
        <v>83</v>
      </c>
      <c r="I4067" s="25" t="s">
        <v>69</v>
      </c>
      <c r="J4067" s="25" t="s">
        <v>381</v>
      </c>
      <c r="K4067" s="25" t="s">
        <v>65</v>
      </c>
      <c r="L4067" s="25" t="s">
        <v>1045</v>
      </c>
      <c r="M4067" s="25" t="s">
        <v>825</v>
      </c>
      <c r="N4067" s="26">
        <v>42846.879999999997</v>
      </c>
      <c r="O4067" s="26">
        <v>42613.98</v>
      </c>
      <c r="P4067" s="27">
        <v>-232.89999999999418</v>
      </c>
      <c r="Q4067" s="28">
        <v>-5.4356349867246854E-3</v>
      </c>
      <c r="R4067" s="29">
        <v>21654.95</v>
      </c>
      <c r="S4067" s="29">
        <v>7754</v>
      </c>
      <c r="T4067" s="30">
        <v>-13900.95</v>
      </c>
      <c r="U4067" s="31">
        <v>-0.64192944338361435</v>
      </c>
      <c r="V4067" s="26">
        <v>19949.87</v>
      </c>
      <c r="W4067" s="26">
        <v>29059.56</v>
      </c>
      <c r="X4067" s="27">
        <v>9109.6900000000023</v>
      </c>
      <c r="Y4067" s="28">
        <v>0.45662904069049087</v>
      </c>
      <c r="Z4067" s="29">
        <v>1242.06</v>
      </c>
      <c r="AA4067" s="29">
        <v>2369.8000000000002</v>
      </c>
      <c r="AB4067" s="30">
        <v>1127.7400000000002</v>
      </c>
      <c r="AC4067" s="32">
        <v>0.90795935784100634</v>
      </c>
      <c r="AD4067" s="26">
        <v>0</v>
      </c>
      <c r="AE4067" s="26">
        <v>3430.62</v>
      </c>
      <c r="AF4067" s="27">
        <v>3430.62</v>
      </c>
      <c r="AG4067" s="18"/>
      <c r="AH4067" s="34">
        <v>189.82</v>
      </c>
      <c r="AI4067" s="34">
        <v>68.5</v>
      </c>
      <c r="AJ4067" s="34">
        <v>-121.32</v>
      </c>
      <c r="AK4067" s="32">
        <v>-0.6391318090822885</v>
      </c>
      <c r="AL4067" s="35">
        <v>44099.041666666664</v>
      </c>
      <c r="AM4067" s="16"/>
    </row>
    <row r="4068" spans="1:39" ht="41.25" hidden="1" x14ac:dyDescent="0.25">
      <c r="A4068" s="25" t="s">
        <v>813</v>
      </c>
      <c r="B4068" s="25" t="s">
        <v>1043</v>
      </c>
      <c r="C4068" s="39">
        <v>635921</v>
      </c>
      <c r="D4068" s="25" t="s">
        <v>3815</v>
      </c>
      <c r="E4068" s="25" t="s">
        <v>53</v>
      </c>
      <c r="F4068" s="25" t="s">
        <v>54</v>
      </c>
      <c r="G4068" s="25" t="s">
        <v>75</v>
      </c>
      <c r="H4068" s="25" t="s">
        <v>83</v>
      </c>
      <c r="I4068" s="25" t="s">
        <v>69</v>
      </c>
      <c r="J4068" s="25" t="s">
        <v>381</v>
      </c>
      <c r="K4068" s="25" t="s">
        <v>65</v>
      </c>
      <c r="L4068" s="25" t="s">
        <v>1045</v>
      </c>
      <c r="M4068" s="25" t="s">
        <v>825</v>
      </c>
      <c r="N4068" s="26">
        <v>87442.33</v>
      </c>
      <c r="O4068" s="26">
        <v>110902.03</v>
      </c>
      <c r="P4068" s="27">
        <v>23459.699999999997</v>
      </c>
      <c r="Q4068" s="28">
        <v>0.26828768172119838</v>
      </c>
      <c r="R4068" s="29">
        <v>19952.63</v>
      </c>
      <c r="S4068" s="29">
        <v>10972.88</v>
      </c>
      <c r="T4068" s="30">
        <v>-8979.7500000000018</v>
      </c>
      <c r="U4068" s="31">
        <v>-0.45005345160011495</v>
      </c>
      <c r="V4068" s="26">
        <v>66626.92</v>
      </c>
      <c r="W4068" s="26">
        <v>87984.5</v>
      </c>
      <c r="X4068" s="27">
        <v>21357.58</v>
      </c>
      <c r="Y4068" s="28">
        <v>0.32055481478057224</v>
      </c>
      <c r="Z4068" s="29">
        <v>862.78</v>
      </c>
      <c r="AA4068" s="29">
        <v>2758.89</v>
      </c>
      <c r="AB4068" s="30">
        <v>1896.11</v>
      </c>
      <c r="AC4068" s="32">
        <v>2.1976749576948933</v>
      </c>
      <c r="AD4068" s="26">
        <v>0</v>
      </c>
      <c r="AE4068" s="26">
        <v>9185.76</v>
      </c>
      <c r="AF4068" s="27">
        <v>9185.76</v>
      </c>
      <c r="AG4068" s="18"/>
      <c r="AH4068" s="34">
        <v>174.16</v>
      </c>
      <c r="AI4068" s="34">
        <v>95.5</v>
      </c>
      <c r="AJ4068" s="34">
        <v>-78.66</v>
      </c>
      <c r="AK4068" s="32">
        <v>-0.45165365181442352</v>
      </c>
      <c r="AL4068" s="35">
        <v>44106.041666666664</v>
      </c>
      <c r="AM4068" s="16"/>
    </row>
    <row r="4069" spans="1:39" ht="33" hidden="1" x14ac:dyDescent="0.25">
      <c r="A4069" s="25" t="s">
        <v>813</v>
      </c>
      <c r="B4069" s="25" t="s">
        <v>1043</v>
      </c>
      <c r="C4069" s="39">
        <v>635922</v>
      </c>
      <c r="D4069" s="25" t="s">
        <v>3814</v>
      </c>
      <c r="E4069" s="25" t="s">
        <v>53</v>
      </c>
      <c r="F4069" s="25" t="s">
        <v>54</v>
      </c>
      <c r="G4069" s="25" t="s">
        <v>834</v>
      </c>
      <c r="H4069" s="25" t="s">
        <v>75</v>
      </c>
      <c r="I4069" s="17"/>
      <c r="J4069" s="25" t="s">
        <v>381</v>
      </c>
      <c r="K4069" s="25" t="s">
        <v>65</v>
      </c>
      <c r="L4069" s="25" t="s">
        <v>1045</v>
      </c>
      <c r="M4069" s="25" t="s">
        <v>825</v>
      </c>
      <c r="N4069" s="26">
        <v>69064.67</v>
      </c>
      <c r="O4069" s="26">
        <v>82602.990000000005</v>
      </c>
      <c r="P4069" s="27">
        <v>13538.320000000007</v>
      </c>
      <c r="Q4069" s="28">
        <v>0.19602381362279742</v>
      </c>
      <c r="R4069" s="29">
        <v>45216.19</v>
      </c>
      <c r="S4069" s="29">
        <v>31655.47</v>
      </c>
      <c r="T4069" s="30">
        <v>-13560.720000000001</v>
      </c>
      <c r="U4069" s="31">
        <v>-0.29990850622310283</v>
      </c>
      <c r="V4069" s="26">
        <v>9874.4</v>
      </c>
      <c r="W4069" s="26">
        <v>10950.61</v>
      </c>
      <c r="X4069" s="27">
        <v>1076.2100000000009</v>
      </c>
      <c r="Y4069" s="28">
        <v>0.10898991331118862</v>
      </c>
      <c r="Z4069" s="29">
        <v>3174.08</v>
      </c>
      <c r="AA4069" s="29">
        <v>6511.73</v>
      </c>
      <c r="AB4069" s="30">
        <v>3337.6499999999996</v>
      </c>
      <c r="AC4069" s="32">
        <v>1.0515330426454279</v>
      </c>
      <c r="AD4069" s="26">
        <v>10800</v>
      </c>
      <c r="AE4069" s="26">
        <v>33485.18</v>
      </c>
      <c r="AF4069" s="27">
        <v>22685.18</v>
      </c>
      <c r="AG4069" s="33">
        <v>2.1004796296296298</v>
      </c>
      <c r="AH4069" s="34">
        <v>372.05</v>
      </c>
      <c r="AI4069" s="34">
        <v>247.5</v>
      </c>
      <c r="AJ4069" s="34">
        <v>-124.55000000000001</v>
      </c>
      <c r="AK4069" s="32">
        <v>-0.33476683241499799</v>
      </c>
      <c r="AL4069" s="35">
        <v>44122.041666666664</v>
      </c>
      <c r="AM4069" s="16"/>
    </row>
    <row r="4070" spans="1:39" ht="33" hidden="1" x14ac:dyDescent="0.25">
      <c r="A4070" s="25" t="s">
        <v>813</v>
      </c>
      <c r="B4070" s="25" t="s">
        <v>1043</v>
      </c>
      <c r="C4070" s="39">
        <v>635923</v>
      </c>
      <c r="D4070" s="25" t="s">
        <v>3809</v>
      </c>
      <c r="E4070" s="25" t="s">
        <v>53</v>
      </c>
      <c r="F4070" s="25" t="s">
        <v>63</v>
      </c>
      <c r="G4070" s="25" t="s">
        <v>56</v>
      </c>
      <c r="H4070" s="17"/>
      <c r="I4070" s="17"/>
      <c r="J4070" s="25" t="s">
        <v>381</v>
      </c>
      <c r="K4070" s="25" t="s">
        <v>65</v>
      </c>
      <c r="L4070" s="25" t="s">
        <v>1045</v>
      </c>
      <c r="M4070" s="25" t="s">
        <v>5842</v>
      </c>
      <c r="N4070" s="26">
        <v>0</v>
      </c>
      <c r="O4070" s="26">
        <v>0</v>
      </c>
      <c r="P4070" s="27">
        <v>0</v>
      </c>
      <c r="Q4070" s="18"/>
      <c r="R4070" s="29">
        <v>0</v>
      </c>
      <c r="S4070" s="29">
        <v>0</v>
      </c>
      <c r="T4070" s="30">
        <v>0</v>
      </c>
      <c r="U4070" s="19"/>
      <c r="V4070" s="26">
        <v>0</v>
      </c>
      <c r="W4070" s="26">
        <v>0</v>
      </c>
      <c r="X4070" s="27">
        <v>0</v>
      </c>
      <c r="Y4070" s="18"/>
      <c r="Z4070" s="29">
        <v>0</v>
      </c>
      <c r="AA4070" s="29">
        <v>0</v>
      </c>
      <c r="AB4070" s="30">
        <v>0</v>
      </c>
      <c r="AC4070" s="19"/>
      <c r="AD4070" s="26">
        <v>0</v>
      </c>
      <c r="AE4070" s="26">
        <v>0</v>
      </c>
      <c r="AF4070" s="27">
        <v>0</v>
      </c>
      <c r="AG4070" s="18"/>
      <c r="AH4070" s="34">
        <v>0</v>
      </c>
      <c r="AI4070" s="34">
        <v>0</v>
      </c>
      <c r="AJ4070" s="34">
        <v>0</v>
      </c>
      <c r="AK4070" s="19"/>
      <c r="AL4070" s="35">
        <v>44167.041666666664</v>
      </c>
      <c r="AM4070" s="16"/>
    </row>
    <row r="4071" spans="1:39" ht="41.25" hidden="1" x14ac:dyDescent="0.25">
      <c r="A4071" s="25" t="s">
        <v>813</v>
      </c>
      <c r="B4071" s="25" t="s">
        <v>1043</v>
      </c>
      <c r="C4071" s="39">
        <v>635924</v>
      </c>
      <c r="D4071" s="25" t="s">
        <v>3810</v>
      </c>
      <c r="E4071" s="25" t="s">
        <v>53</v>
      </c>
      <c r="F4071" s="25" t="s">
        <v>54</v>
      </c>
      <c r="G4071" s="25" t="s">
        <v>83</v>
      </c>
      <c r="H4071" s="25" t="s">
        <v>194</v>
      </c>
      <c r="I4071" s="25" t="s">
        <v>834</v>
      </c>
      <c r="J4071" s="25" t="s">
        <v>381</v>
      </c>
      <c r="K4071" s="25" t="s">
        <v>65</v>
      </c>
      <c r="L4071" s="25" t="s">
        <v>1045</v>
      </c>
      <c r="M4071" s="25" t="s">
        <v>832</v>
      </c>
      <c r="N4071" s="26">
        <v>91617.05</v>
      </c>
      <c r="O4071" s="26">
        <v>103376.97</v>
      </c>
      <c r="P4071" s="27">
        <v>11759.919999999998</v>
      </c>
      <c r="Q4071" s="28">
        <v>0.12835951386777897</v>
      </c>
      <c r="R4071" s="29">
        <v>24038.02</v>
      </c>
      <c r="S4071" s="29">
        <v>21569.56</v>
      </c>
      <c r="T4071" s="30">
        <v>-2468.4599999999991</v>
      </c>
      <c r="U4071" s="31">
        <v>-0.10268982220665425</v>
      </c>
      <c r="V4071" s="26">
        <v>66632.25</v>
      </c>
      <c r="W4071" s="26">
        <v>74448.289999999994</v>
      </c>
      <c r="X4071" s="27">
        <v>7816.0399999999936</v>
      </c>
      <c r="Y4071" s="28">
        <v>0.11730115672215771</v>
      </c>
      <c r="Z4071" s="29">
        <v>946.78</v>
      </c>
      <c r="AA4071" s="29">
        <v>4369.92</v>
      </c>
      <c r="AB4071" s="30">
        <v>3423.1400000000003</v>
      </c>
      <c r="AC4071" s="32">
        <v>3.6155601090010356</v>
      </c>
      <c r="AD4071" s="26">
        <v>0</v>
      </c>
      <c r="AE4071" s="26">
        <v>2989.2</v>
      </c>
      <c r="AF4071" s="27">
        <v>2989.2</v>
      </c>
      <c r="AG4071" s="18"/>
      <c r="AH4071" s="34">
        <v>192.16</v>
      </c>
      <c r="AI4071" s="34">
        <v>206</v>
      </c>
      <c r="AJ4071" s="34">
        <v>13.840000000000003</v>
      </c>
      <c r="AK4071" s="32">
        <v>7.2023313905079114E-2</v>
      </c>
      <c r="AL4071" s="35">
        <v>44167.041666666664</v>
      </c>
      <c r="AM4071" s="16"/>
    </row>
    <row r="4072" spans="1:39" ht="49.5" hidden="1" x14ac:dyDescent="0.25">
      <c r="A4072" s="25" t="s">
        <v>813</v>
      </c>
      <c r="B4072" s="25" t="s">
        <v>51</v>
      </c>
      <c r="C4072" s="39">
        <v>635925</v>
      </c>
      <c r="D4072" s="25" t="s">
        <v>826</v>
      </c>
      <c r="E4072" s="25" t="s">
        <v>53</v>
      </c>
      <c r="F4072" s="25" t="s">
        <v>54</v>
      </c>
      <c r="G4072" s="25" t="s">
        <v>79</v>
      </c>
      <c r="H4072" s="25" t="s">
        <v>75</v>
      </c>
      <c r="I4072" s="25" t="s">
        <v>827</v>
      </c>
      <c r="J4072" s="25" t="s">
        <v>381</v>
      </c>
      <c r="K4072" s="25" t="s">
        <v>65</v>
      </c>
      <c r="L4072" s="25" t="s">
        <v>828</v>
      </c>
      <c r="M4072" s="25" t="s">
        <v>825</v>
      </c>
      <c r="N4072" s="26">
        <v>91617.05</v>
      </c>
      <c r="O4072" s="26">
        <v>101393.16</v>
      </c>
      <c r="P4072" s="27">
        <v>9776.11</v>
      </c>
      <c r="Q4072" s="28">
        <v>0.10670622989934735</v>
      </c>
      <c r="R4072" s="29">
        <v>24038.02</v>
      </c>
      <c r="S4072" s="29">
        <v>15872.85</v>
      </c>
      <c r="T4072" s="30">
        <v>-8165.17</v>
      </c>
      <c r="U4072" s="31">
        <v>-0.33967731119285199</v>
      </c>
      <c r="V4072" s="26">
        <v>66632.25</v>
      </c>
      <c r="W4072" s="26">
        <v>74182.89</v>
      </c>
      <c r="X4072" s="27">
        <v>7550.6399999999994</v>
      </c>
      <c r="Y4072" s="28">
        <v>0.1133181004693673</v>
      </c>
      <c r="Z4072" s="29">
        <v>946.78</v>
      </c>
      <c r="AA4072" s="29">
        <v>3003.43</v>
      </c>
      <c r="AB4072" s="30">
        <v>2056.6499999999996</v>
      </c>
      <c r="AC4072" s="32">
        <v>2.1722575466317409</v>
      </c>
      <c r="AD4072" s="26">
        <v>0</v>
      </c>
      <c r="AE4072" s="26">
        <v>8333.99</v>
      </c>
      <c r="AF4072" s="27">
        <v>8333.99</v>
      </c>
      <c r="AG4072" s="18"/>
      <c r="AH4072" s="34">
        <v>168.16</v>
      </c>
      <c r="AI4072" s="34">
        <v>120</v>
      </c>
      <c r="AJ4072" s="34">
        <v>-48.16</v>
      </c>
      <c r="AK4072" s="32">
        <v>-0.28639391056137009</v>
      </c>
      <c r="AL4072" s="35">
        <v>44210.041666666664</v>
      </c>
      <c r="AM4072" s="16"/>
    </row>
    <row r="4073" spans="1:39" ht="41.25" hidden="1" x14ac:dyDescent="0.25">
      <c r="A4073" s="25" t="s">
        <v>813</v>
      </c>
      <c r="B4073" s="25" t="s">
        <v>1136</v>
      </c>
      <c r="C4073" s="39">
        <v>635973</v>
      </c>
      <c r="D4073" s="25" t="s">
        <v>5562</v>
      </c>
      <c r="E4073" s="25" t="s">
        <v>53</v>
      </c>
      <c r="F4073" s="25" t="s">
        <v>63</v>
      </c>
      <c r="G4073" s="25" t="s">
        <v>56</v>
      </c>
      <c r="H4073" s="17"/>
      <c r="I4073" s="17"/>
      <c r="J4073" s="25" t="s">
        <v>830</v>
      </c>
      <c r="K4073" s="25" t="s">
        <v>65</v>
      </c>
      <c r="L4073" s="25" t="s">
        <v>840</v>
      </c>
      <c r="M4073" s="25" t="s">
        <v>5842</v>
      </c>
      <c r="N4073" s="26">
        <v>0</v>
      </c>
      <c r="O4073" s="26">
        <v>0</v>
      </c>
      <c r="P4073" s="27">
        <v>0</v>
      </c>
      <c r="Q4073" s="18"/>
      <c r="R4073" s="29">
        <v>0</v>
      </c>
      <c r="S4073" s="29">
        <v>0</v>
      </c>
      <c r="T4073" s="30">
        <v>0</v>
      </c>
      <c r="U4073" s="19"/>
      <c r="V4073" s="26">
        <v>0</v>
      </c>
      <c r="W4073" s="26">
        <v>0</v>
      </c>
      <c r="X4073" s="27">
        <v>0</v>
      </c>
      <c r="Y4073" s="18"/>
      <c r="Z4073" s="29">
        <v>0</v>
      </c>
      <c r="AA4073" s="29">
        <v>0</v>
      </c>
      <c r="AB4073" s="30">
        <v>0</v>
      </c>
      <c r="AC4073" s="19"/>
      <c r="AD4073" s="26">
        <v>0</v>
      </c>
      <c r="AE4073" s="26">
        <v>0</v>
      </c>
      <c r="AF4073" s="27">
        <v>0</v>
      </c>
      <c r="AG4073" s="18"/>
      <c r="AH4073" s="34">
        <v>0</v>
      </c>
      <c r="AI4073" s="34">
        <v>0</v>
      </c>
      <c r="AJ4073" s="34">
        <v>0</v>
      </c>
      <c r="AK4073" s="19"/>
      <c r="AL4073" s="35">
        <v>44181.041666666664</v>
      </c>
      <c r="AM4073" s="16"/>
    </row>
    <row r="4074" spans="1:39" ht="74.25" hidden="1" x14ac:dyDescent="0.25">
      <c r="A4074" s="25" t="s">
        <v>813</v>
      </c>
      <c r="B4074" s="25" t="s">
        <v>1043</v>
      </c>
      <c r="C4074" s="39">
        <v>636007</v>
      </c>
      <c r="D4074" s="25" t="s">
        <v>3939</v>
      </c>
      <c r="E4074" s="25" t="s">
        <v>53</v>
      </c>
      <c r="F4074" s="25" t="s">
        <v>54</v>
      </c>
      <c r="G4074" s="25" t="s">
        <v>90</v>
      </c>
      <c r="H4074" s="25" t="s">
        <v>56</v>
      </c>
      <c r="I4074" s="25" t="s">
        <v>56</v>
      </c>
      <c r="J4074" s="25" t="s">
        <v>381</v>
      </c>
      <c r="K4074" s="25" t="s">
        <v>65</v>
      </c>
      <c r="L4074" s="25" t="s">
        <v>1045</v>
      </c>
      <c r="M4074" s="25" t="s">
        <v>861</v>
      </c>
      <c r="N4074" s="26">
        <v>13940.69</v>
      </c>
      <c r="O4074" s="26">
        <v>10186.209999999999</v>
      </c>
      <c r="P4074" s="27">
        <v>-3754.4800000000014</v>
      </c>
      <c r="Q4074" s="28">
        <v>-0.26931808970718102</v>
      </c>
      <c r="R4074" s="29">
        <v>7834.73</v>
      </c>
      <c r="S4074" s="29">
        <v>4449.34</v>
      </c>
      <c r="T4074" s="30">
        <v>-3385.3899999999994</v>
      </c>
      <c r="U4074" s="31">
        <v>-0.43210040422579971</v>
      </c>
      <c r="V4074" s="26">
        <v>4069.92</v>
      </c>
      <c r="W4074" s="26">
        <v>3757.6</v>
      </c>
      <c r="X4074" s="27">
        <v>-312.32000000000016</v>
      </c>
      <c r="Y4074" s="28">
        <v>-7.6738609112709869E-2</v>
      </c>
      <c r="Z4074" s="29">
        <v>1725</v>
      </c>
      <c r="AA4074" s="29">
        <v>1979.27</v>
      </c>
      <c r="AB4074" s="30">
        <v>254.26999999999998</v>
      </c>
      <c r="AC4074" s="32">
        <v>0.14740289855072464</v>
      </c>
      <c r="AD4074" s="26">
        <v>311.04000000000002</v>
      </c>
      <c r="AE4074" s="26">
        <v>0</v>
      </c>
      <c r="AF4074" s="27">
        <v>-311.04000000000002</v>
      </c>
      <c r="AG4074" s="33">
        <v>-1</v>
      </c>
      <c r="AH4074" s="34">
        <v>46.54</v>
      </c>
      <c r="AI4074" s="34">
        <v>25.5</v>
      </c>
      <c r="AJ4074" s="34">
        <v>-21.04</v>
      </c>
      <c r="AK4074" s="32">
        <v>-0.45208422862054148</v>
      </c>
      <c r="AL4074" s="35">
        <v>44055.041666666664</v>
      </c>
      <c r="AM4074" s="16"/>
    </row>
    <row r="4075" spans="1:39" ht="74.25" hidden="1" x14ac:dyDescent="0.25">
      <c r="A4075" s="25" t="s">
        <v>813</v>
      </c>
      <c r="B4075" s="25" t="s">
        <v>1043</v>
      </c>
      <c r="C4075" s="39">
        <v>636008</v>
      </c>
      <c r="D4075" s="25" t="s">
        <v>3938</v>
      </c>
      <c r="E4075" s="25" t="s">
        <v>53</v>
      </c>
      <c r="F4075" s="25" t="s">
        <v>54</v>
      </c>
      <c r="G4075" s="25" t="s">
        <v>79</v>
      </c>
      <c r="H4075" s="17"/>
      <c r="I4075" s="17"/>
      <c r="J4075" s="25" t="s">
        <v>381</v>
      </c>
      <c r="K4075" s="25" t="s">
        <v>65</v>
      </c>
      <c r="L4075" s="25" t="s">
        <v>1045</v>
      </c>
      <c r="M4075" s="25" t="s">
        <v>816</v>
      </c>
      <c r="N4075" s="26">
        <v>29747.51</v>
      </c>
      <c r="O4075" s="26">
        <v>27734.97</v>
      </c>
      <c r="P4075" s="27">
        <v>-2012.5399999999972</v>
      </c>
      <c r="Q4075" s="28">
        <v>-6.7654065836098468E-2</v>
      </c>
      <c r="R4075" s="29">
        <v>7678.54</v>
      </c>
      <c r="S4075" s="29">
        <v>6560.78</v>
      </c>
      <c r="T4075" s="30">
        <v>-1117.7600000000002</v>
      </c>
      <c r="U4075" s="31">
        <v>-0.14556934000474051</v>
      </c>
      <c r="V4075" s="26">
        <v>20999.8</v>
      </c>
      <c r="W4075" s="26">
        <v>19698.37</v>
      </c>
      <c r="X4075" s="27">
        <v>-1301.4300000000003</v>
      </c>
      <c r="Y4075" s="28">
        <v>-6.1973447366165411E-2</v>
      </c>
      <c r="Z4075" s="29">
        <v>1069.17</v>
      </c>
      <c r="AA4075" s="29">
        <v>1475.82</v>
      </c>
      <c r="AB4075" s="30">
        <v>406.64999999999986</v>
      </c>
      <c r="AC4075" s="32">
        <v>0.38034176043098838</v>
      </c>
      <c r="AD4075" s="26">
        <v>0</v>
      </c>
      <c r="AE4075" s="26">
        <v>0</v>
      </c>
      <c r="AF4075" s="27">
        <v>0</v>
      </c>
      <c r="AG4075" s="18"/>
      <c r="AH4075" s="34">
        <v>41</v>
      </c>
      <c r="AI4075" s="34">
        <v>43</v>
      </c>
      <c r="AJ4075" s="34">
        <v>2</v>
      </c>
      <c r="AK4075" s="32">
        <v>4.878048780487805E-2</v>
      </c>
      <c r="AL4075" s="35">
        <v>44059.041666666664</v>
      </c>
      <c r="AM4075" s="16"/>
    </row>
    <row r="4076" spans="1:39" ht="66" hidden="1" x14ac:dyDescent="0.25">
      <c r="A4076" s="25" t="s">
        <v>813</v>
      </c>
      <c r="B4076" s="25" t="s">
        <v>1043</v>
      </c>
      <c r="C4076" s="39">
        <v>636009</v>
      </c>
      <c r="D4076" s="25" t="s">
        <v>3940</v>
      </c>
      <c r="E4076" s="25" t="s">
        <v>53</v>
      </c>
      <c r="F4076" s="25" t="s">
        <v>54</v>
      </c>
      <c r="G4076" s="25" t="s">
        <v>79</v>
      </c>
      <c r="H4076" s="17"/>
      <c r="I4076" s="17"/>
      <c r="J4076" s="25" t="s">
        <v>381</v>
      </c>
      <c r="K4076" s="25" t="s">
        <v>65</v>
      </c>
      <c r="L4076" s="25" t="s">
        <v>1045</v>
      </c>
      <c r="M4076" s="25" t="s">
        <v>861</v>
      </c>
      <c r="N4076" s="26">
        <v>12341.2</v>
      </c>
      <c r="O4076" s="26">
        <v>11927.24</v>
      </c>
      <c r="P4076" s="27">
        <v>-413.96000000000095</v>
      </c>
      <c r="Q4076" s="28">
        <v>-3.3542929374777243E-2</v>
      </c>
      <c r="R4076" s="29">
        <v>7792.31</v>
      </c>
      <c r="S4076" s="29">
        <v>6330.2</v>
      </c>
      <c r="T4076" s="30">
        <v>-1462.1100000000006</v>
      </c>
      <c r="U4076" s="31">
        <v>-0.18763498885439625</v>
      </c>
      <c r="V4076" s="26">
        <v>3369.89</v>
      </c>
      <c r="W4076" s="26">
        <v>3088.44</v>
      </c>
      <c r="X4076" s="27">
        <v>-281.44999999999982</v>
      </c>
      <c r="Y4076" s="28">
        <v>-8.3519046615764855E-2</v>
      </c>
      <c r="Z4076" s="29">
        <v>1179</v>
      </c>
      <c r="AA4076" s="29">
        <v>2508.6</v>
      </c>
      <c r="AB4076" s="30">
        <v>1329.6</v>
      </c>
      <c r="AC4076" s="32">
        <v>1.1277353689567429</v>
      </c>
      <c r="AD4076" s="26">
        <v>0</v>
      </c>
      <c r="AE4076" s="26">
        <v>0</v>
      </c>
      <c r="AF4076" s="27">
        <v>0</v>
      </c>
      <c r="AG4076" s="18"/>
      <c r="AH4076" s="34">
        <v>42</v>
      </c>
      <c r="AI4076" s="34">
        <v>48</v>
      </c>
      <c r="AJ4076" s="34">
        <v>6</v>
      </c>
      <c r="AK4076" s="32">
        <v>0.14285714285714285</v>
      </c>
      <c r="AL4076" s="35">
        <v>44063.041666666664</v>
      </c>
      <c r="AM4076" s="16"/>
    </row>
    <row r="4077" spans="1:39" ht="74.25" hidden="1" x14ac:dyDescent="0.25">
      <c r="A4077" s="25" t="s">
        <v>813</v>
      </c>
      <c r="B4077" s="25" t="s">
        <v>1136</v>
      </c>
      <c r="C4077" s="39">
        <v>636010</v>
      </c>
      <c r="D4077" s="25" t="s">
        <v>5790</v>
      </c>
      <c r="E4077" s="25" t="s">
        <v>53</v>
      </c>
      <c r="F4077" s="25" t="s">
        <v>63</v>
      </c>
      <c r="G4077" s="25" t="s">
        <v>56</v>
      </c>
      <c r="H4077" s="17"/>
      <c r="I4077" s="17"/>
      <c r="J4077" s="25" t="s">
        <v>842</v>
      </c>
      <c r="K4077" s="25" t="s">
        <v>58</v>
      </c>
      <c r="L4077" s="25" t="s">
        <v>828</v>
      </c>
      <c r="M4077" s="25" t="s">
        <v>5842</v>
      </c>
      <c r="N4077" s="26">
        <v>72569.570000000007</v>
      </c>
      <c r="O4077" s="26">
        <v>0</v>
      </c>
      <c r="P4077" s="27">
        <v>-72569.570000000007</v>
      </c>
      <c r="Q4077" s="28">
        <v>-1</v>
      </c>
      <c r="R4077" s="29">
        <v>19423.97</v>
      </c>
      <c r="S4077" s="29">
        <v>0</v>
      </c>
      <c r="T4077" s="30">
        <v>-19423.97</v>
      </c>
      <c r="U4077" s="31">
        <v>-1</v>
      </c>
      <c r="V4077" s="26">
        <v>49563.93</v>
      </c>
      <c r="W4077" s="26">
        <v>0</v>
      </c>
      <c r="X4077" s="27">
        <v>-49563.93</v>
      </c>
      <c r="Y4077" s="28">
        <v>-1</v>
      </c>
      <c r="Z4077" s="29">
        <v>3581.67</v>
      </c>
      <c r="AA4077" s="29">
        <v>0</v>
      </c>
      <c r="AB4077" s="30">
        <v>-3581.67</v>
      </c>
      <c r="AC4077" s="32">
        <v>-1</v>
      </c>
      <c r="AD4077" s="26">
        <v>0</v>
      </c>
      <c r="AE4077" s="26">
        <v>0</v>
      </c>
      <c r="AF4077" s="27">
        <v>0</v>
      </c>
      <c r="AG4077" s="18"/>
      <c r="AH4077" s="34">
        <v>173.28</v>
      </c>
      <c r="AI4077" s="34">
        <v>0</v>
      </c>
      <c r="AJ4077" s="34">
        <v>-173.28</v>
      </c>
      <c r="AK4077" s="32">
        <v>-1</v>
      </c>
      <c r="AL4077" s="35">
        <v>44105.041666666664</v>
      </c>
      <c r="AM4077" s="16"/>
    </row>
    <row r="4078" spans="1:39" ht="57.75" hidden="1" x14ac:dyDescent="0.25">
      <c r="A4078" s="25" t="s">
        <v>813</v>
      </c>
      <c r="B4078" s="25" t="s">
        <v>1043</v>
      </c>
      <c r="C4078" s="39">
        <v>636027</v>
      </c>
      <c r="D4078" s="25" t="s">
        <v>3951</v>
      </c>
      <c r="E4078" s="25" t="s">
        <v>53</v>
      </c>
      <c r="F4078" s="25" t="s">
        <v>54</v>
      </c>
      <c r="G4078" s="25" t="s">
        <v>74</v>
      </c>
      <c r="H4078" s="25" t="s">
        <v>75</v>
      </c>
      <c r="I4078" s="25" t="s">
        <v>56</v>
      </c>
      <c r="J4078" s="25" t="s">
        <v>357</v>
      </c>
      <c r="K4078" s="25" t="s">
        <v>65</v>
      </c>
      <c r="L4078" s="25" t="s">
        <v>1045</v>
      </c>
      <c r="M4078" s="25" t="s">
        <v>825</v>
      </c>
      <c r="N4078" s="26">
        <v>181657.99</v>
      </c>
      <c r="O4078" s="26">
        <v>152910.34</v>
      </c>
      <c r="P4078" s="27">
        <v>-28747.649999999994</v>
      </c>
      <c r="Q4078" s="28">
        <v>-0.15825150327822077</v>
      </c>
      <c r="R4078" s="29">
        <v>26094.62</v>
      </c>
      <c r="S4078" s="29">
        <v>22404.57</v>
      </c>
      <c r="T4078" s="30">
        <v>-3690.0499999999993</v>
      </c>
      <c r="U4078" s="31">
        <v>-0.14141037501216724</v>
      </c>
      <c r="V4078" s="26">
        <v>28203.47</v>
      </c>
      <c r="W4078" s="26">
        <v>27975.19</v>
      </c>
      <c r="X4078" s="27">
        <v>-228.28000000000247</v>
      </c>
      <c r="Y4078" s="28">
        <v>-8.0940394923036934E-3</v>
      </c>
      <c r="Z4078" s="29">
        <v>3016.26</v>
      </c>
      <c r="AA4078" s="29">
        <v>1912</v>
      </c>
      <c r="AB4078" s="30">
        <v>-1104.2600000000002</v>
      </c>
      <c r="AC4078" s="32">
        <v>-0.36610239170363301</v>
      </c>
      <c r="AD4078" s="26">
        <v>124343.64</v>
      </c>
      <c r="AE4078" s="26">
        <v>100618.58</v>
      </c>
      <c r="AF4078" s="27">
        <v>-23725.059999999998</v>
      </c>
      <c r="AG4078" s="33">
        <v>-0.19080236029763964</v>
      </c>
      <c r="AH4078" s="34">
        <v>159.58999999999997</v>
      </c>
      <c r="AI4078" s="34">
        <v>96.5</v>
      </c>
      <c r="AJ4078" s="34">
        <v>-63.089999999999975</v>
      </c>
      <c r="AK4078" s="32">
        <v>-0.39532552164922607</v>
      </c>
      <c r="AL4078" s="35">
        <v>44048.041666666664</v>
      </c>
      <c r="AM4078" s="16"/>
    </row>
    <row r="4079" spans="1:39" ht="49.5" hidden="1" x14ac:dyDescent="0.25">
      <c r="A4079" s="25" t="s">
        <v>813</v>
      </c>
      <c r="B4079" s="25" t="s">
        <v>1043</v>
      </c>
      <c r="C4079" s="39">
        <v>636057</v>
      </c>
      <c r="D4079" s="25" t="s">
        <v>3781</v>
      </c>
      <c r="E4079" s="25" t="s">
        <v>53</v>
      </c>
      <c r="F4079" s="25" t="s">
        <v>54</v>
      </c>
      <c r="G4079" s="25" t="s">
        <v>1599</v>
      </c>
      <c r="H4079" s="25" t="s">
        <v>56</v>
      </c>
      <c r="I4079" s="25" t="s">
        <v>56</v>
      </c>
      <c r="J4079" s="25" t="s">
        <v>64</v>
      </c>
      <c r="K4079" s="25" t="s">
        <v>65</v>
      </c>
      <c r="L4079" s="25" t="s">
        <v>1045</v>
      </c>
      <c r="M4079" s="25" t="s">
        <v>371</v>
      </c>
      <c r="N4079" s="26">
        <v>10105.780000000001</v>
      </c>
      <c r="O4079" s="26">
        <v>7996.16</v>
      </c>
      <c r="P4079" s="27">
        <v>-2109.6200000000008</v>
      </c>
      <c r="Q4079" s="28">
        <v>-0.20875380227948764</v>
      </c>
      <c r="R4079" s="29">
        <v>3387.24</v>
      </c>
      <c r="S4079" s="29">
        <v>3453.77</v>
      </c>
      <c r="T4079" s="30">
        <v>66.5300000000002</v>
      </c>
      <c r="U4079" s="31">
        <v>1.964135992725647E-2</v>
      </c>
      <c r="V4079" s="26">
        <v>846.5</v>
      </c>
      <c r="W4079" s="26">
        <v>0</v>
      </c>
      <c r="X4079" s="27">
        <v>-846.5</v>
      </c>
      <c r="Y4079" s="28">
        <v>-1</v>
      </c>
      <c r="Z4079" s="29">
        <v>358.8</v>
      </c>
      <c r="AA4079" s="29">
        <v>1392.39</v>
      </c>
      <c r="AB4079" s="30">
        <v>1033.5900000000001</v>
      </c>
      <c r="AC4079" s="32">
        <v>2.8806856187290975</v>
      </c>
      <c r="AD4079" s="26">
        <v>5513.24</v>
      </c>
      <c r="AE4079" s="26">
        <v>3150</v>
      </c>
      <c r="AF4079" s="27">
        <v>-2363.2399999999998</v>
      </c>
      <c r="AG4079" s="33">
        <v>-0.42864812705414601</v>
      </c>
      <c r="AH4079" s="34">
        <v>0</v>
      </c>
      <c r="AI4079" s="34">
        <v>32</v>
      </c>
      <c r="AJ4079" s="34">
        <v>32</v>
      </c>
      <c r="AK4079" s="19"/>
      <c r="AL4079" s="35">
        <v>44067.041666666664</v>
      </c>
      <c r="AM4079" s="16"/>
    </row>
    <row r="4080" spans="1:39" ht="33" hidden="1" x14ac:dyDescent="0.25">
      <c r="A4080" s="25" t="s">
        <v>813</v>
      </c>
      <c r="B4080" s="25" t="s">
        <v>1043</v>
      </c>
      <c r="C4080" s="39">
        <v>636068</v>
      </c>
      <c r="D4080" s="25" t="s">
        <v>3952</v>
      </c>
      <c r="E4080" s="25" t="s">
        <v>53</v>
      </c>
      <c r="F4080" s="25" t="s">
        <v>54</v>
      </c>
      <c r="G4080" s="25" t="s">
        <v>75</v>
      </c>
      <c r="H4080" s="25" t="s">
        <v>298</v>
      </c>
      <c r="I4080" s="25" t="s">
        <v>56</v>
      </c>
      <c r="J4080" s="25" t="s">
        <v>830</v>
      </c>
      <c r="K4080" s="25" t="s">
        <v>65</v>
      </c>
      <c r="L4080" s="25" t="s">
        <v>1045</v>
      </c>
      <c r="M4080" s="25" t="s">
        <v>832</v>
      </c>
      <c r="N4080" s="26">
        <v>193614.63</v>
      </c>
      <c r="O4080" s="26">
        <v>145241.69</v>
      </c>
      <c r="P4080" s="27">
        <v>-48372.94</v>
      </c>
      <c r="Q4080" s="28">
        <v>-0.24984134721637513</v>
      </c>
      <c r="R4080" s="29">
        <v>50721.47</v>
      </c>
      <c r="S4080" s="29">
        <v>37829.410000000003</v>
      </c>
      <c r="T4080" s="30">
        <v>-12892.059999999998</v>
      </c>
      <c r="U4080" s="31">
        <v>-0.2541736270656193</v>
      </c>
      <c r="V4080" s="26">
        <v>94289.11</v>
      </c>
      <c r="W4080" s="26">
        <v>57457.09</v>
      </c>
      <c r="X4080" s="27">
        <v>-36832.020000000004</v>
      </c>
      <c r="Y4080" s="28">
        <v>-0.39062856781658034</v>
      </c>
      <c r="Z4080" s="29">
        <v>7022.97</v>
      </c>
      <c r="AA4080" s="29">
        <v>5357</v>
      </c>
      <c r="AB4080" s="30">
        <v>-1665.9700000000003</v>
      </c>
      <c r="AC4080" s="32">
        <v>-0.23721730265115759</v>
      </c>
      <c r="AD4080" s="26">
        <v>41581.08</v>
      </c>
      <c r="AE4080" s="26">
        <v>44598.19</v>
      </c>
      <c r="AF4080" s="27">
        <v>3017.1100000000006</v>
      </c>
      <c r="AG4080" s="33">
        <v>7.2559683394466917E-2</v>
      </c>
      <c r="AH4080" s="34">
        <v>392</v>
      </c>
      <c r="AI4080" s="34">
        <v>383.5</v>
      </c>
      <c r="AJ4080" s="34">
        <v>-8.5</v>
      </c>
      <c r="AK4080" s="32">
        <v>-2.1683673469387755E-2</v>
      </c>
      <c r="AL4080" s="35">
        <v>44110.041666666664</v>
      </c>
      <c r="AM4080" s="16"/>
    </row>
    <row r="4081" spans="1:39" ht="49.5" hidden="1" x14ac:dyDescent="0.25">
      <c r="A4081" s="25" t="s">
        <v>813</v>
      </c>
      <c r="B4081" s="25" t="s">
        <v>51</v>
      </c>
      <c r="C4081" s="39">
        <v>636069</v>
      </c>
      <c r="D4081" s="25" t="s">
        <v>876</v>
      </c>
      <c r="E4081" s="25" t="s">
        <v>53</v>
      </c>
      <c r="F4081" s="25" t="s">
        <v>54</v>
      </c>
      <c r="G4081" s="25" t="s">
        <v>839</v>
      </c>
      <c r="H4081" s="25" t="s">
        <v>74</v>
      </c>
      <c r="I4081" s="25" t="s">
        <v>75</v>
      </c>
      <c r="J4081" s="25" t="s">
        <v>830</v>
      </c>
      <c r="K4081" s="25" t="s">
        <v>65</v>
      </c>
      <c r="L4081" s="25" t="s">
        <v>831</v>
      </c>
      <c r="M4081" s="25" t="s">
        <v>832</v>
      </c>
      <c r="N4081" s="26">
        <v>60280.89</v>
      </c>
      <c r="O4081" s="26">
        <v>46900.09</v>
      </c>
      <c r="P4081" s="27">
        <v>-13380.800000000003</v>
      </c>
      <c r="Q4081" s="28">
        <v>-0.22197416129722045</v>
      </c>
      <c r="R4081" s="29">
        <v>27298.82</v>
      </c>
      <c r="S4081" s="29">
        <v>21200.79</v>
      </c>
      <c r="T4081" s="30">
        <v>-6098.0299999999988</v>
      </c>
      <c r="U4081" s="31">
        <v>-0.22338071755482466</v>
      </c>
      <c r="V4081" s="26">
        <v>31605.19</v>
      </c>
      <c r="W4081" s="26">
        <v>14003.05</v>
      </c>
      <c r="X4081" s="27">
        <v>-17602.14</v>
      </c>
      <c r="Y4081" s="28">
        <v>-0.55693827501116111</v>
      </c>
      <c r="Z4081" s="29">
        <v>4185.3599999999997</v>
      </c>
      <c r="AA4081" s="29">
        <v>5939</v>
      </c>
      <c r="AB4081" s="30">
        <v>1753.6400000000003</v>
      </c>
      <c r="AC4081" s="32">
        <v>0.41899382609859137</v>
      </c>
      <c r="AD4081" s="26">
        <v>19541.52</v>
      </c>
      <c r="AE4081" s="26">
        <v>4363.28</v>
      </c>
      <c r="AF4081" s="27">
        <v>-15178.240000000002</v>
      </c>
      <c r="AG4081" s="33">
        <v>-0.77671747131236468</v>
      </c>
      <c r="AH4081" s="34">
        <v>239.44</v>
      </c>
      <c r="AI4081" s="34">
        <v>292</v>
      </c>
      <c r="AJ4081" s="34">
        <v>52.56</v>
      </c>
      <c r="AK4081" s="32">
        <v>0.21951219512195122</v>
      </c>
      <c r="AL4081" s="35">
        <v>44428.041666666664</v>
      </c>
      <c r="AM4081" s="16"/>
    </row>
    <row r="4082" spans="1:39" ht="49.5" hidden="1" x14ac:dyDescent="0.25">
      <c r="A4082" s="25" t="s">
        <v>813</v>
      </c>
      <c r="B4082" s="25" t="s">
        <v>51</v>
      </c>
      <c r="C4082" s="39">
        <v>636072</v>
      </c>
      <c r="D4082" s="25" t="s">
        <v>875</v>
      </c>
      <c r="E4082" s="25" t="s">
        <v>53</v>
      </c>
      <c r="F4082" s="25" t="s">
        <v>54</v>
      </c>
      <c r="G4082" s="25" t="s">
        <v>75</v>
      </c>
      <c r="H4082" s="25" t="s">
        <v>74</v>
      </c>
      <c r="I4082" s="25" t="s">
        <v>839</v>
      </c>
      <c r="J4082" s="25" t="s">
        <v>830</v>
      </c>
      <c r="K4082" s="25" t="s">
        <v>65</v>
      </c>
      <c r="L4082" s="25" t="s">
        <v>835</v>
      </c>
      <c r="M4082" s="25" t="s">
        <v>832</v>
      </c>
      <c r="N4082" s="26">
        <v>131558.94</v>
      </c>
      <c r="O4082" s="26">
        <v>131595.99</v>
      </c>
      <c r="P4082" s="27">
        <v>37.049999999988358</v>
      </c>
      <c r="Q4082" s="28">
        <v>2.8162282243980043E-4</v>
      </c>
      <c r="R4082" s="29">
        <v>40498.6</v>
      </c>
      <c r="S4082" s="29">
        <v>31264.98</v>
      </c>
      <c r="T4082" s="30">
        <v>-9233.619999999999</v>
      </c>
      <c r="U4082" s="31">
        <v>-0.22799849871353575</v>
      </c>
      <c r="V4082" s="26">
        <v>42334.59</v>
      </c>
      <c r="W4082" s="26">
        <v>37258.199999999997</v>
      </c>
      <c r="X4082" s="27">
        <v>-5076.3899999999994</v>
      </c>
      <c r="Y4082" s="28">
        <v>-0.11991116484179958</v>
      </c>
      <c r="Z4082" s="29">
        <v>4932.2299999999996</v>
      </c>
      <c r="AA4082" s="29">
        <v>3392</v>
      </c>
      <c r="AB4082" s="30">
        <v>-1540.2299999999996</v>
      </c>
      <c r="AC4082" s="32">
        <v>-0.31227862447614968</v>
      </c>
      <c r="AD4082" s="26">
        <v>66143.520000000004</v>
      </c>
      <c r="AE4082" s="26">
        <v>59371.81</v>
      </c>
      <c r="AF4082" s="27">
        <v>-6771.7100000000064</v>
      </c>
      <c r="AG4082" s="33">
        <v>-0.10237903879321823</v>
      </c>
      <c r="AH4082" s="34">
        <v>255.10000000000002</v>
      </c>
      <c r="AI4082" s="34">
        <v>264.5</v>
      </c>
      <c r="AJ4082" s="34">
        <v>9.3999999999999773</v>
      </c>
      <c r="AK4082" s="32">
        <v>3.6848294786358197E-2</v>
      </c>
      <c r="AL4082" s="35">
        <v>44405.041666666664</v>
      </c>
      <c r="AM4082" s="16"/>
    </row>
    <row r="4083" spans="1:39" ht="74.25" hidden="1" x14ac:dyDescent="0.25">
      <c r="A4083" s="25" t="s">
        <v>813</v>
      </c>
      <c r="B4083" s="25" t="s">
        <v>1043</v>
      </c>
      <c r="C4083" s="39">
        <v>636083</v>
      </c>
      <c r="D4083" s="25" t="s">
        <v>3954</v>
      </c>
      <c r="E4083" s="25" t="s">
        <v>53</v>
      </c>
      <c r="F4083" s="25" t="s">
        <v>54</v>
      </c>
      <c r="G4083" s="25" t="s">
        <v>79</v>
      </c>
      <c r="H4083" s="17"/>
      <c r="I4083" s="17"/>
      <c r="J4083" s="25" t="s">
        <v>381</v>
      </c>
      <c r="K4083" s="25" t="s">
        <v>65</v>
      </c>
      <c r="L4083" s="25" t="s">
        <v>1045</v>
      </c>
      <c r="M4083" s="25" t="s">
        <v>816</v>
      </c>
      <c r="N4083" s="26">
        <v>15682.95</v>
      </c>
      <c r="O4083" s="26">
        <v>16077.22</v>
      </c>
      <c r="P4083" s="27">
        <v>394.26999999999862</v>
      </c>
      <c r="Q4083" s="28">
        <v>2.5140040617358254E-2</v>
      </c>
      <c r="R4083" s="29">
        <v>4524.21</v>
      </c>
      <c r="S4083" s="29">
        <v>6685.89</v>
      </c>
      <c r="T4083" s="30">
        <v>2161.6800000000003</v>
      </c>
      <c r="U4083" s="31">
        <v>0.4778027545140478</v>
      </c>
      <c r="V4083" s="26">
        <v>10125.57</v>
      </c>
      <c r="W4083" s="26">
        <v>7596.18</v>
      </c>
      <c r="X4083" s="27">
        <v>-2529.3899999999994</v>
      </c>
      <c r="Y4083" s="28">
        <v>-0.24980223335575177</v>
      </c>
      <c r="Z4083" s="29">
        <v>1033.17</v>
      </c>
      <c r="AA4083" s="29">
        <v>1795.15</v>
      </c>
      <c r="AB4083" s="30">
        <v>761.98</v>
      </c>
      <c r="AC4083" s="32">
        <v>0.73751657520059621</v>
      </c>
      <c r="AD4083" s="26">
        <v>0</v>
      </c>
      <c r="AE4083" s="26">
        <v>0</v>
      </c>
      <c r="AF4083" s="27">
        <v>0</v>
      </c>
      <c r="AG4083" s="18"/>
      <c r="AH4083" s="34">
        <v>45.519999999999996</v>
      </c>
      <c r="AI4083" s="34">
        <v>40</v>
      </c>
      <c r="AJ4083" s="34">
        <v>-5.519999999999996</v>
      </c>
      <c r="AK4083" s="32">
        <v>-0.12126537785588745</v>
      </c>
      <c r="AL4083" s="35">
        <v>44052.041666666664</v>
      </c>
      <c r="AM4083" s="16"/>
    </row>
    <row r="4084" spans="1:39" ht="66" hidden="1" x14ac:dyDescent="0.25">
      <c r="A4084" s="25" t="s">
        <v>813</v>
      </c>
      <c r="B4084" s="25" t="s">
        <v>1043</v>
      </c>
      <c r="C4084" s="39">
        <v>636084</v>
      </c>
      <c r="D4084" s="25" t="s">
        <v>3953</v>
      </c>
      <c r="E4084" s="25" t="s">
        <v>53</v>
      </c>
      <c r="F4084" s="25" t="s">
        <v>54</v>
      </c>
      <c r="G4084" s="25" t="s">
        <v>90</v>
      </c>
      <c r="H4084" s="25" t="s">
        <v>194</v>
      </c>
      <c r="I4084" s="17"/>
      <c r="J4084" s="25" t="s">
        <v>381</v>
      </c>
      <c r="K4084" s="25" t="s">
        <v>65</v>
      </c>
      <c r="L4084" s="25" t="s">
        <v>1045</v>
      </c>
      <c r="M4084" s="25" t="s">
        <v>861</v>
      </c>
      <c r="N4084" s="26">
        <v>10101.36</v>
      </c>
      <c r="O4084" s="26">
        <v>16190.6</v>
      </c>
      <c r="P4084" s="27">
        <v>6089.24</v>
      </c>
      <c r="Q4084" s="28">
        <v>0.60281387852724777</v>
      </c>
      <c r="R4084" s="29">
        <v>4594.4399999999996</v>
      </c>
      <c r="S4084" s="29">
        <v>7700.49</v>
      </c>
      <c r="T4084" s="30">
        <v>3106.05</v>
      </c>
      <c r="U4084" s="31">
        <v>0.67604539399796282</v>
      </c>
      <c r="V4084" s="26">
        <v>4069.92</v>
      </c>
      <c r="W4084" s="26">
        <v>4312.9399999999996</v>
      </c>
      <c r="X4084" s="27">
        <v>243.01999999999953</v>
      </c>
      <c r="Y4084" s="28">
        <v>5.9711247395526086E-2</v>
      </c>
      <c r="Z4084" s="29">
        <v>1149</v>
      </c>
      <c r="AA4084" s="29">
        <v>4177.17</v>
      </c>
      <c r="AB4084" s="30">
        <v>3028.17</v>
      </c>
      <c r="AC4084" s="32">
        <v>2.6354830287206266</v>
      </c>
      <c r="AD4084" s="26">
        <v>288</v>
      </c>
      <c r="AE4084" s="26">
        <v>0</v>
      </c>
      <c r="AF4084" s="27">
        <v>-288</v>
      </c>
      <c r="AG4084" s="33">
        <v>-1</v>
      </c>
      <c r="AH4084" s="34">
        <v>41</v>
      </c>
      <c r="AI4084" s="34">
        <v>68</v>
      </c>
      <c r="AJ4084" s="34">
        <v>27</v>
      </c>
      <c r="AK4084" s="32">
        <v>0.65853658536585369</v>
      </c>
      <c r="AL4084" s="35">
        <v>44067.041666666664</v>
      </c>
      <c r="AM4084" s="16"/>
    </row>
    <row r="4085" spans="1:39" ht="66" hidden="1" x14ac:dyDescent="0.25">
      <c r="A4085" s="25" t="s">
        <v>813</v>
      </c>
      <c r="B4085" s="25" t="s">
        <v>1043</v>
      </c>
      <c r="C4085" s="39">
        <v>636085</v>
      </c>
      <c r="D4085" s="25" t="s">
        <v>3955</v>
      </c>
      <c r="E4085" s="25" t="s">
        <v>53</v>
      </c>
      <c r="F4085" s="25" t="s">
        <v>54</v>
      </c>
      <c r="G4085" s="25" t="s">
        <v>79</v>
      </c>
      <c r="H4085" s="17"/>
      <c r="I4085" s="17"/>
      <c r="J4085" s="25" t="s">
        <v>381</v>
      </c>
      <c r="K4085" s="25" t="s">
        <v>65</v>
      </c>
      <c r="L4085" s="25" t="s">
        <v>1045</v>
      </c>
      <c r="M4085" s="25" t="s">
        <v>861</v>
      </c>
      <c r="N4085" s="26">
        <v>8800.51</v>
      </c>
      <c r="O4085" s="26">
        <v>8956.48</v>
      </c>
      <c r="P4085" s="27">
        <v>155.96999999999935</v>
      </c>
      <c r="Q4085" s="28">
        <v>1.7722836517429029E-2</v>
      </c>
      <c r="R4085" s="29">
        <v>4661.55</v>
      </c>
      <c r="S4085" s="29">
        <v>4901.78</v>
      </c>
      <c r="T4085" s="30">
        <v>240.22999999999956</v>
      </c>
      <c r="U4085" s="31">
        <v>5.1534360888545558E-2</v>
      </c>
      <c r="V4085" s="26">
        <v>2671.96</v>
      </c>
      <c r="W4085" s="26">
        <v>2466.6799999999998</v>
      </c>
      <c r="X4085" s="27">
        <v>-205.2800000000002</v>
      </c>
      <c r="Y4085" s="28">
        <v>-7.6827497417626081E-2</v>
      </c>
      <c r="Z4085" s="29">
        <v>1179</v>
      </c>
      <c r="AA4085" s="29">
        <v>1588.02</v>
      </c>
      <c r="AB4085" s="30">
        <v>409.02</v>
      </c>
      <c r="AC4085" s="32">
        <v>0.3469211195928753</v>
      </c>
      <c r="AD4085" s="26">
        <v>288</v>
      </c>
      <c r="AE4085" s="26">
        <v>0</v>
      </c>
      <c r="AF4085" s="27">
        <v>-288</v>
      </c>
      <c r="AG4085" s="33">
        <v>-1</v>
      </c>
      <c r="AH4085" s="34">
        <v>47.56</v>
      </c>
      <c r="AI4085" s="34">
        <v>40</v>
      </c>
      <c r="AJ4085" s="34">
        <v>-7.5600000000000023</v>
      </c>
      <c r="AK4085" s="32">
        <v>-0.15895710681244749</v>
      </c>
      <c r="AL4085" s="35">
        <v>44069.041666666664</v>
      </c>
      <c r="AM4085" s="16"/>
    </row>
    <row r="4086" spans="1:39" ht="57.75" hidden="1" x14ac:dyDescent="0.25">
      <c r="A4086" s="25" t="s">
        <v>813</v>
      </c>
      <c r="B4086" s="25" t="s">
        <v>51</v>
      </c>
      <c r="C4086" s="39">
        <v>636087</v>
      </c>
      <c r="D4086" s="25" t="s">
        <v>833</v>
      </c>
      <c r="E4086" s="25" t="s">
        <v>53</v>
      </c>
      <c r="F4086" s="25" t="s">
        <v>54</v>
      </c>
      <c r="G4086" s="25" t="s">
        <v>386</v>
      </c>
      <c r="H4086" s="25" t="s">
        <v>75</v>
      </c>
      <c r="I4086" s="25" t="s">
        <v>834</v>
      </c>
      <c r="J4086" s="25" t="s">
        <v>830</v>
      </c>
      <c r="K4086" s="25" t="s">
        <v>65</v>
      </c>
      <c r="L4086" s="25" t="s">
        <v>835</v>
      </c>
      <c r="M4086" s="25" t="s">
        <v>5842</v>
      </c>
      <c r="N4086" s="26">
        <v>21775.33</v>
      </c>
      <c r="O4086" s="26">
        <v>17314.98</v>
      </c>
      <c r="P4086" s="27">
        <v>-4460.3500000000022</v>
      </c>
      <c r="Q4086" s="28">
        <v>-0.20483501283333028</v>
      </c>
      <c r="R4086" s="29">
        <v>18666.87</v>
      </c>
      <c r="S4086" s="29">
        <v>11421.73</v>
      </c>
      <c r="T4086" s="30">
        <v>-7245.1399999999994</v>
      </c>
      <c r="U4086" s="31">
        <v>-0.38812827217417811</v>
      </c>
      <c r="V4086" s="26">
        <v>1036.3499999999999</v>
      </c>
      <c r="W4086" s="26">
        <v>0</v>
      </c>
      <c r="X4086" s="27">
        <v>-1036.3499999999999</v>
      </c>
      <c r="Y4086" s="28">
        <v>-1</v>
      </c>
      <c r="Z4086" s="29">
        <v>992.11</v>
      </c>
      <c r="AA4086" s="29">
        <v>1638</v>
      </c>
      <c r="AB4086" s="30">
        <v>645.89</v>
      </c>
      <c r="AC4086" s="32">
        <v>0.65102659987299794</v>
      </c>
      <c r="AD4086" s="26">
        <v>1080</v>
      </c>
      <c r="AE4086" s="26">
        <v>4255.25</v>
      </c>
      <c r="AF4086" s="27">
        <v>3175.25</v>
      </c>
      <c r="AG4086" s="33">
        <v>2.9400462962962961</v>
      </c>
      <c r="AH4086" s="34">
        <v>123.49000000000001</v>
      </c>
      <c r="AI4086" s="34">
        <v>101</v>
      </c>
      <c r="AJ4086" s="34">
        <v>-22.490000000000009</v>
      </c>
      <c r="AK4086" s="32">
        <v>-0.18212000971738609</v>
      </c>
      <c r="AL4086" s="35">
        <v>44316</v>
      </c>
      <c r="AM4086" s="16"/>
    </row>
    <row r="4087" spans="1:39" ht="82.5" hidden="1" x14ac:dyDescent="0.25">
      <c r="A4087" s="25" t="s">
        <v>813</v>
      </c>
      <c r="B4087" s="25" t="s">
        <v>1136</v>
      </c>
      <c r="C4087" s="39">
        <v>636105</v>
      </c>
      <c r="D4087" s="25" t="s">
        <v>5791</v>
      </c>
      <c r="E4087" s="25" t="s">
        <v>53</v>
      </c>
      <c r="F4087" s="25" t="s">
        <v>63</v>
      </c>
      <c r="G4087" s="25" t="s">
        <v>56</v>
      </c>
      <c r="H4087" s="17"/>
      <c r="I4087" s="17"/>
      <c r="J4087" s="25" t="s">
        <v>381</v>
      </c>
      <c r="K4087" s="25" t="s">
        <v>65</v>
      </c>
      <c r="L4087" s="25" t="s">
        <v>815</v>
      </c>
      <c r="M4087" s="25" t="s">
        <v>5842</v>
      </c>
      <c r="N4087" s="26">
        <v>0</v>
      </c>
      <c r="O4087" s="26">
        <v>0</v>
      </c>
      <c r="P4087" s="27">
        <v>0</v>
      </c>
      <c r="Q4087" s="18"/>
      <c r="R4087" s="29">
        <v>0</v>
      </c>
      <c r="S4087" s="29">
        <v>0</v>
      </c>
      <c r="T4087" s="30">
        <v>0</v>
      </c>
      <c r="U4087" s="19"/>
      <c r="V4087" s="26">
        <v>0</v>
      </c>
      <c r="W4087" s="26">
        <v>0</v>
      </c>
      <c r="X4087" s="27">
        <v>0</v>
      </c>
      <c r="Y4087" s="18"/>
      <c r="Z4087" s="29">
        <v>0</v>
      </c>
      <c r="AA4087" s="29">
        <v>0</v>
      </c>
      <c r="AB4087" s="30">
        <v>0</v>
      </c>
      <c r="AC4087" s="19"/>
      <c r="AD4087" s="26">
        <v>0</v>
      </c>
      <c r="AE4087" s="26">
        <v>0</v>
      </c>
      <c r="AF4087" s="27">
        <v>0</v>
      </c>
      <c r="AG4087" s="18"/>
      <c r="AH4087" s="34">
        <v>0</v>
      </c>
      <c r="AI4087" s="34">
        <v>0</v>
      </c>
      <c r="AJ4087" s="34">
        <v>0</v>
      </c>
      <c r="AK4087" s="19"/>
      <c r="AL4087" s="35">
        <v>44903.041666666664</v>
      </c>
      <c r="AM4087" s="16"/>
    </row>
    <row r="4088" spans="1:39" ht="49.5" hidden="1" x14ac:dyDescent="0.25">
      <c r="A4088" s="25" t="s">
        <v>813</v>
      </c>
      <c r="B4088" s="25" t="s">
        <v>1043</v>
      </c>
      <c r="C4088" s="39">
        <v>636114</v>
      </c>
      <c r="D4088" s="25" t="s">
        <v>3966</v>
      </c>
      <c r="E4088" s="25" t="s">
        <v>53</v>
      </c>
      <c r="F4088" s="25" t="s">
        <v>54</v>
      </c>
      <c r="G4088" s="25" t="s">
        <v>75</v>
      </c>
      <c r="H4088" s="25" t="s">
        <v>69</v>
      </c>
      <c r="I4088" s="25" t="s">
        <v>56</v>
      </c>
      <c r="J4088" s="25" t="s">
        <v>357</v>
      </c>
      <c r="K4088" s="25" t="s">
        <v>65</v>
      </c>
      <c r="L4088" s="25" t="s">
        <v>1045</v>
      </c>
      <c r="M4088" s="25" t="s">
        <v>816</v>
      </c>
      <c r="N4088" s="26">
        <v>12965.78</v>
      </c>
      <c r="O4088" s="26">
        <v>3912.1</v>
      </c>
      <c r="P4088" s="27">
        <v>-9053.68</v>
      </c>
      <c r="Q4088" s="28">
        <v>-0.69827499772478019</v>
      </c>
      <c r="R4088" s="29">
        <v>8941.99</v>
      </c>
      <c r="S4088" s="29">
        <v>3281.31</v>
      </c>
      <c r="T4088" s="30">
        <v>-5660.68</v>
      </c>
      <c r="U4088" s="31">
        <v>-0.63304476967654855</v>
      </c>
      <c r="V4088" s="26">
        <v>781.39</v>
      </c>
      <c r="W4088" s="26">
        <v>249.79</v>
      </c>
      <c r="X4088" s="27">
        <v>-531.6</v>
      </c>
      <c r="Y4088" s="28">
        <v>-0.6803260855654667</v>
      </c>
      <c r="Z4088" s="29">
        <v>1406.4</v>
      </c>
      <c r="AA4088" s="29">
        <v>381</v>
      </c>
      <c r="AB4088" s="30">
        <v>-1025.4000000000001</v>
      </c>
      <c r="AC4088" s="32">
        <v>-0.72909556313993173</v>
      </c>
      <c r="AD4088" s="26">
        <v>1836</v>
      </c>
      <c r="AE4088" s="26">
        <v>0</v>
      </c>
      <c r="AF4088" s="27">
        <v>-1836</v>
      </c>
      <c r="AG4088" s="33">
        <v>-1</v>
      </c>
      <c r="AH4088" s="34">
        <v>50.2</v>
      </c>
      <c r="AI4088" s="34">
        <v>12</v>
      </c>
      <c r="AJ4088" s="34">
        <v>-38.200000000000003</v>
      </c>
      <c r="AK4088" s="32">
        <v>-0.76095617529880477</v>
      </c>
      <c r="AL4088" s="35">
        <v>44053.041666666664</v>
      </c>
      <c r="AM4088" s="16"/>
    </row>
    <row r="4089" spans="1:39" ht="57.75" hidden="1" x14ac:dyDescent="0.25">
      <c r="A4089" s="25" t="s">
        <v>813</v>
      </c>
      <c r="B4089" s="25" t="s">
        <v>51</v>
      </c>
      <c r="C4089" s="39">
        <v>636169</v>
      </c>
      <c r="D4089" s="25" t="s">
        <v>873</v>
      </c>
      <c r="E4089" s="25" t="s">
        <v>53</v>
      </c>
      <c r="F4089" s="25" t="s">
        <v>54</v>
      </c>
      <c r="G4089" s="25" t="s">
        <v>874</v>
      </c>
      <c r="H4089" s="25" t="s">
        <v>75</v>
      </c>
      <c r="I4089" s="25" t="s">
        <v>56</v>
      </c>
      <c r="J4089" s="25" t="s">
        <v>830</v>
      </c>
      <c r="K4089" s="25" t="s">
        <v>65</v>
      </c>
      <c r="L4089" s="25" t="s">
        <v>840</v>
      </c>
      <c r="M4089" s="25" t="s">
        <v>832</v>
      </c>
      <c r="N4089" s="26">
        <v>47630.31</v>
      </c>
      <c r="O4089" s="26">
        <v>80549.539999999994</v>
      </c>
      <c r="P4089" s="27">
        <v>32919.229999999996</v>
      </c>
      <c r="Q4089" s="28">
        <v>0.69114036839147164</v>
      </c>
      <c r="R4089" s="29">
        <v>25312.19</v>
      </c>
      <c r="S4089" s="29">
        <v>18008.78</v>
      </c>
      <c r="T4089" s="30">
        <v>-7303.41</v>
      </c>
      <c r="U4089" s="31">
        <v>-0.28853331142030775</v>
      </c>
      <c r="V4089" s="26">
        <v>18018.3</v>
      </c>
      <c r="W4089" s="26">
        <v>35058</v>
      </c>
      <c r="X4089" s="27">
        <v>17039.7</v>
      </c>
      <c r="Y4089" s="28">
        <v>0.94568854997419294</v>
      </c>
      <c r="Z4089" s="29">
        <v>3898.54</v>
      </c>
      <c r="AA4089" s="29">
        <v>3029.5</v>
      </c>
      <c r="AB4089" s="30">
        <v>-869.04</v>
      </c>
      <c r="AC4089" s="32">
        <v>-0.22291421916922743</v>
      </c>
      <c r="AD4089" s="26">
        <v>22751.279999999999</v>
      </c>
      <c r="AE4089" s="26">
        <v>24453.26</v>
      </c>
      <c r="AF4089" s="27">
        <v>1701.9799999999996</v>
      </c>
      <c r="AG4089" s="33">
        <v>7.4808098709171517E-2</v>
      </c>
      <c r="AH4089" s="34">
        <v>226.67</v>
      </c>
      <c r="AI4089" s="34">
        <v>197.5</v>
      </c>
      <c r="AJ4089" s="34">
        <v>-29.169999999999987</v>
      </c>
      <c r="AK4089" s="32">
        <v>-0.12868928398111787</v>
      </c>
      <c r="AL4089" s="35">
        <v>44368.041666666664</v>
      </c>
      <c r="AM4089" s="16"/>
    </row>
    <row r="4090" spans="1:39" ht="49.5" hidden="1" x14ac:dyDescent="0.25">
      <c r="A4090" s="25" t="s">
        <v>813</v>
      </c>
      <c r="B4090" s="25" t="s">
        <v>1043</v>
      </c>
      <c r="C4090" s="39">
        <v>636173</v>
      </c>
      <c r="D4090" s="25" t="s">
        <v>3949</v>
      </c>
      <c r="E4090" s="25" t="s">
        <v>53</v>
      </c>
      <c r="F4090" s="25" t="s">
        <v>54</v>
      </c>
      <c r="G4090" s="25" t="s">
        <v>194</v>
      </c>
      <c r="H4090" s="25" t="s">
        <v>90</v>
      </c>
      <c r="I4090" s="25" t="s">
        <v>1599</v>
      </c>
      <c r="J4090" s="25" t="s">
        <v>64</v>
      </c>
      <c r="K4090" s="25" t="s">
        <v>65</v>
      </c>
      <c r="L4090" s="25" t="s">
        <v>1045</v>
      </c>
      <c r="M4090" s="25" t="s">
        <v>816</v>
      </c>
      <c r="N4090" s="26">
        <v>3684.99</v>
      </c>
      <c r="O4090" s="26">
        <v>6955.37</v>
      </c>
      <c r="P4090" s="27">
        <v>3270.38</v>
      </c>
      <c r="Q4090" s="28">
        <v>0.88748680457748874</v>
      </c>
      <c r="R4090" s="29">
        <v>1780.59</v>
      </c>
      <c r="S4090" s="29">
        <v>3552.02</v>
      </c>
      <c r="T4090" s="30">
        <v>1771.43</v>
      </c>
      <c r="U4090" s="31">
        <v>0.99485563773805319</v>
      </c>
      <c r="V4090" s="26">
        <v>0</v>
      </c>
      <c r="W4090" s="26">
        <v>315.33</v>
      </c>
      <c r="X4090" s="27">
        <v>315.33</v>
      </c>
      <c r="Y4090" s="18"/>
      <c r="Z4090" s="29">
        <v>179.4</v>
      </c>
      <c r="AA4090" s="29">
        <v>1588.02</v>
      </c>
      <c r="AB4090" s="30">
        <v>1408.62</v>
      </c>
      <c r="AC4090" s="32">
        <v>7.8518394648829419</v>
      </c>
      <c r="AD4090" s="26">
        <v>1725</v>
      </c>
      <c r="AE4090" s="26">
        <v>1500</v>
      </c>
      <c r="AF4090" s="27">
        <v>-225</v>
      </c>
      <c r="AG4090" s="33">
        <v>-0.13043478260869565</v>
      </c>
      <c r="AH4090" s="34">
        <v>14</v>
      </c>
      <c r="AI4090" s="34">
        <v>24</v>
      </c>
      <c r="AJ4090" s="34">
        <v>10</v>
      </c>
      <c r="AK4090" s="32">
        <v>0.7142857142857143</v>
      </c>
      <c r="AL4090" s="35">
        <v>43999.041666666664</v>
      </c>
      <c r="AM4090" s="16"/>
    </row>
    <row r="4091" spans="1:39" ht="33" hidden="1" x14ac:dyDescent="0.25">
      <c r="A4091" s="25" t="s">
        <v>813</v>
      </c>
      <c r="B4091" s="25" t="s">
        <v>51</v>
      </c>
      <c r="C4091" s="39">
        <v>636202</v>
      </c>
      <c r="D4091" s="25" t="s">
        <v>877</v>
      </c>
      <c r="E4091" s="25" t="s">
        <v>53</v>
      </c>
      <c r="F4091" s="25" t="s">
        <v>54</v>
      </c>
      <c r="G4091" s="25" t="s">
        <v>75</v>
      </c>
      <c r="H4091" s="25" t="s">
        <v>74</v>
      </c>
      <c r="I4091" s="25" t="s">
        <v>56</v>
      </c>
      <c r="J4091" s="25" t="s">
        <v>830</v>
      </c>
      <c r="K4091" s="25" t="s">
        <v>65</v>
      </c>
      <c r="L4091" s="25" t="s">
        <v>835</v>
      </c>
      <c r="M4091" s="25" t="s">
        <v>832</v>
      </c>
      <c r="N4091" s="26">
        <v>101698.64</v>
      </c>
      <c r="O4091" s="26">
        <v>83826.759999999995</v>
      </c>
      <c r="P4091" s="27">
        <v>-17871.880000000005</v>
      </c>
      <c r="Q4091" s="28">
        <v>-0.17573371679306632</v>
      </c>
      <c r="R4091" s="29">
        <v>39085.31</v>
      </c>
      <c r="S4091" s="29">
        <v>20124</v>
      </c>
      <c r="T4091" s="30">
        <v>-18961.309999999998</v>
      </c>
      <c r="U4091" s="31">
        <v>-0.48512625331614356</v>
      </c>
      <c r="V4091" s="26">
        <v>44051.18</v>
      </c>
      <c r="W4091" s="26">
        <v>41533.879999999997</v>
      </c>
      <c r="X4091" s="27">
        <v>-2517.3000000000029</v>
      </c>
      <c r="Y4091" s="28">
        <v>-5.7144893734969254E-2</v>
      </c>
      <c r="Z4091" s="29">
        <v>3748.15</v>
      </c>
      <c r="AA4091" s="29">
        <v>3720</v>
      </c>
      <c r="AB4091" s="30">
        <v>-28.150000000000091</v>
      </c>
      <c r="AC4091" s="32">
        <v>-7.5103717834131747E-3</v>
      </c>
      <c r="AD4091" s="26">
        <v>37164</v>
      </c>
      <c r="AE4091" s="26">
        <v>18294.38</v>
      </c>
      <c r="AF4091" s="27">
        <v>-18869.62</v>
      </c>
      <c r="AG4091" s="33">
        <v>-0.50773920998816058</v>
      </c>
      <c r="AH4091" s="34">
        <v>169.33</v>
      </c>
      <c r="AI4091" s="34">
        <v>232.5</v>
      </c>
      <c r="AJ4091" s="34">
        <v>63.169999999999987</v>
      </c>
      <c r="AK4091" s="32">
        <v>0.37305852477410961</v>
      </c>
      <c r="AL4091" s="35">
        <v>44474.041666666664</v>
      </c>
      <c r="AM4091" s="16"/>
    </row>
    <row r="4092" spans="1:39" ht="24.75" hidden="1" x14ac:dyDescent="0.25">
      <c r="A4092" s="25" t="s">
        <v>813</v>
      </c>
      <c r="B4092" s="25" t="s">
        <v>1043</v>
      </c>
      <c r="C4092" s="39">
        <v>636211</v>
      </c>
      <c r="D4092" s="25" t="s">
        <v>3957</v>
      </c>
      <c r="E4092" s="25" t="s">
        <v>53</v>
      </c>
      <c r="F4092" s="25" t="s">
        <v>54</v>
      </c>
      <c r="G4092" s="25" t="s">
        <v>79</v>
      </c>
      <c r="H4092" s="17"/>
      <c r="I4092" s="17"/>
      <c r="J4092" s="25" t="s">
        <v>381</v>
      </c>
      <c r="K4092" s="25" t="s">
        <v>65</v>
      </c>
      <c r="L4092" s="25" t="s">
        <v>1045</v>
      </c>
      <c r="M4092" s="25" t="s">
        <v>854</v>
      </c>
      <c r="N4092" s="26">
        <v>234184.87</v>
      </c>
      <c r="O4092" s="26">
        <v>218338.47</v>
      </c>
      <c r="P4092" s="27">
        <v>-15846.399999999994</v>
      </c>
      <c r="Q4092" s="28">
        <v>-6.7666198930784877E-2</v>
      </c>
      <c r="R4092" s="29">
        <v>35485.660000000003</v>
      </c>
      <c r="S4092" s="29">
        <v>36896.199999999997</v>
      </c>
      <c r="T4092" s="30">
        <v>1410.5399999999936</v>
      </c>
      <c r="U4092" s="31">
        <v>3.9749577716745116E-2</v>
      </c>
      <c r="V4092" s="26">
        <v>3730.15</v>
      </c>
      <c r="W4092" s="26">
        <v>393.55</v>
      </c>
      <c r="X4092" s="27">
        <v>-3336.6</v>
      </c>
      <c r="Y4092" s="28">
        <v>-0.894494859456054</v>
      </c>
      <c r="Z4092" s="29">
        <v>3836.06</v>
      </c>
      <c r="AA4092" s="29">
        <v>4072.89</v>
      </c>
      <c r="AB4092" s="30">
        <v>236.82999999999993</v>
      </c>
      <c r="AC4092" s="32">
        <v>6.173782474726671E-2</v>
      </c>
      <c r="AD4092" s="26">
        <v>191133</v>
      </c>
      <c r="AE4092" s="26">
        <v>176975.83</v>
      </c>
      <c r="AF4092" s="27">
        <v>-14157.170000000013</v>
      </c>
      <c r="AG4092" s="33">
        <v>-7.4069731548189022E-2</v>
      </c>
      <c r="AH4092" s="34">
        <v>242.95999999999998</v>
      </c>
      <c r="AI4092" s="34">
        <v>184.5</v>
      </c>
      <c r="AJ4092" s="34">
        <v>-58.45999999999998</v>
      </c>
      <c r="AK4092" s="32">
        <v>-0.24061573921633184</v>
      </c>
      <c r="AL4092" s="35">
        <v>44085.041666666664</v>
      </c>
      <c r="AM4092" s="16"/>
    </row>
    <row r="4093" spans="1:39" ht="33" hidden="1" x14ac:dyDescent="0.25">
      <c r="A4093" s="25" t="s">
        <v>813</v>
      </c>
      <c r="B4093" s="25" t="s">
        <v>51</v>
      </c>
      <c r="C4093" s="39">
        <v>636224</v>
      </c>
      <c r="D4093" s="25" t="s">
        <v>872</v>
      </c>
      <c r="E4093" s="25" t="s">
        <v>53</v>
      </c>
      <c r="F4093" s="25" t="s">
        <v>54</v>
      </c>
      <c r="G4093" s="25" t="s">
        <v>104</v>
      </c>
      <c r="H4093" s="17"/>
      <c r="I4093" s="17"/>
      <c r="J4093" s="25" t="s">
        <v>64</v>
      </c>
      <c r="K4093" s="25" t="s">
        <v>65</v>
      </c>
      <c r="L4093" s="25" t="s">
        <v>378</v>
      </c>
      <c r="M4093" s="25" t="s">
        <v>499</v>
      </c>
      <c r="N4093" s="26">
        <v>22140.05</v>
      </c>
      <c r="O4093" s="26">
        <v>28502.03</v>
      </c>
      <c r="P4093" s="27">
        <v>6361.98</v>
      </c>
      <c r="Q4093" s="28">
        <v>0.28735165458072587</v>
      </c>
      <c r="R4093" s="29">
        <v>699.93</v>
      </c>
      <c r="S4093" s="29">
        <v>2005.81</v>
      </c>
      <c r="T4093" s="30">
        <v>1305.8800000000001</v>
      </c>
      <c r="U4093" s="31">
        <v>1.865729430085866</v>
      </c>
      <c r="V4093" s="26">
        <v>3806.74</v>
      </c>
      <c r="W4093" s="26">
        <v>8823.76</v>
      </c>
      <c r="X4093" s="27">
        <v>5017.0200000000004</v>
      </c>
      <c r="Y4093" s="28">
        <v>1.3179308279525266</v>
      </c>
      <c r="Z4093" s="29">
        <v>0</v>
      </c>
      <c r="AA4093" s="29">
        <v>0</v>
      </c>
      <c r="AB4093" s="30">
        <v>0</v>
      </c>
      <c r="AC4093" s="19"/>
      <c r="AD4093" s="26">
        <v>17633.38</v>
      </c>
      <c r="AE4093" s="26">
        <v>17672.46</v>
      </c>
      <c r="AF4093" s="27">
        <v>39.079999999998108</v>
      </c>
      <c r="AG4093" s="33">
        <v>2.2162512235316262E-3</v>
      </c>
      <c r="AH4093" s="34">
        <v>0</v>
      </c>
      <c r="AI4093" s="34">
        <v>0</v>
      </c>
      <c r="AJ4093" s="34">
        <v>0</v>
      </c>
      <c r="AK4093" s="19"/>
      <c r="AL4093" s="35">
        <v>44333.041666666664</v>
      </c>
      <c r="AM4093" s="16"/>
    </row>
    <row r="4094" spans="1:39" ht="49.5" hidden="1" x14ac:dyDescent="0.25">
      <c r="A4094" s="25" t="s">
        <v>813</v>
      </c>
      <c r="B4094" s="25" t="s">
        <v>1043</v>
      </c>
      <c r="C4094" s="39">
        <v>636288</v>
      </c>
      <c r="D4094" s="25" t="s">
        <v>3948</v>
      </c>
      <c r="E4094" s="25" t="s">
        <v>53</v>
      </c>
      <c r="F4094" s="25" t="s">
        <v>54</v>
      </c>
      <c r="G4094" s="25" t="s">
        <v>1599</v>
      </c>
      <c r="H4094" s="25" t="s">
        <v>56</v>
      </c>
      <c r="I4094" s="25" t="s">
        <v>56</v>
      </c>
      <c r="J4094" s="25" t="s">
        <v>64</v>
      </c>
      <c r="K4094" s="25" t="s">
        <v>65</v>
      </c>
      <c r="L4094" s="25" t="s">
        <v>1045</v>
      </c>
      <c r="M4094" s="25" t="s">
        <v>371</v>
      </c>
      <c r="N4094" s="26">
        <v>5820.3</v>
      </c>
      <c r="O4094" s="26">
        <v>4603.42</v>
      </c>
      <c r="P4094" s="27">
        <v>-1216.8800000000001</v>
      </c>
      <c r="Q4094" s="28">
        <v>-0.20907513358417953</v>
      </c>
      <c r="R4094" s="29">
        <v>2911.24</v>
      </c>
      <c r="S4094" s="29">
        <v>2487.7800000000002</v>
      </c>
      <c r="T4094" s="30">
        <v>-423.45999999999958</v>
      </c>
      <c r="U4094" s="31">
        <v>-0.14545691870130928</v>
      </c>
      <c r="V4094" s="26">
        <v>800.97</v>
      </c>
      <c r="W4094" s="26">
        <v>0</v>
      </c>
      <c r="X4094" s="27">
        <v>-800.97</v>
      </c>
      <c r="Y4094" s="28">
        <v>-1</v>
      </c>
      <c r="Z4094" s="29">
        <v>245.09</v>
      </c>
      <c r="AA4094" s="29">
        <v>615.64</v>
      </c>
      <c r="AB4094" s="30">
        <v>370.54999999999995</v>
      </c>
      <c r="AC4094" s="32">
        <v>1.5118935901097554</v>
      </c>
      <c r="AD4094" s="26">
        <v>1863</v>
      </c>
      <c r="AE4094" s="26">
        <v>1500</v>
      </c>
      <c r="AF4094" s="27">
        <v>-363</v>
      </c>
      <c r="AG4094" s="33">
        <v>-0.19484702093397746</v>
      </c>
      <c r="AH4094" s="34">
        <v>14.04</v>
      </c>
      <c r="AI4094" s="34">
        <v>16</v>
      </c>
      <c r="AJ4094" s="34">
        <v>1.9600000000000009</v>
      </c>
      <c r="AK4094" s="32">
        <v>0.13960113960113968</v>
      </c>
      <c r="AL4094" s="35">
        <v>44102.041666666664</v>
      </c>
      <c r="AM4094" s="16"/>
    </row>
    <row r="4095" spans="1:39" ht="24.75" hidden="1" x14ac:dyDescent="0.25">
      <c r="A4095" s="25" t="s">
        <v>813</v>
      </c>
      <c r="B4095" s="25" t="s">
        <v>1136</v>
      </c>
      <c r="C4095" s="39">
        <v>636298</v>
      </c>
      <c r="D4095" s="25" t="s">
        <v>3956</v>
      </c>
      <c r="E4095" s="25" t="s">
        <v>53</v>
      </c>
      <c r="F4095" s="25" t="s">
        <v>63</v>
      </c>
      <c r="G4095" s="25" t="s">
        <v>56</v>
      </c>
      <c r="H4095" s="17"/>
      <c r="I4095" s="17"/>
      <c r="J4095" s="25" t="s">
        <v>830</v>
      </c>
      <c r="K4095" s="25" t="s">
        <v>65</v>
      </c>
      <c r="L4095" s="25" t="s">
        <v>851</v>
      </c>
      <c r="M4095" s="25" t="s">
        <v>5842</v>
      </c>
      <c r="N4095" s="26">
        <v>0</v>
      </c>
      <c r="O4095" s="26">
        <v>0</v>
      </c>
      <c r="P4095" s="27">
        <v>0</v>
      </c>
      <c r="Q4095" s="18"/>
      <c r="R4095" s="29">
        <v>0</v>
      </c>
      <c r="S4095" s="29">
        <v>0</v>
      </c>
      <c r="T4095" s="30">
        <v>0</v>
      </c>
      <c r="U4095" s="19"/>
      <c r="V4095" s="26">
        <v>0</v>
      </c>
      <c r="W4095" s="26">
        <v>0</v>
      </c>
      <c r="X4095" s="27">
        <v>0</v>
      </c>
      <c r="Y4095" s="18"/>
      <c r="Z4095" s="29">
        <v>0</v>
      </c>
      <c r="AA4095" s="29">
        <v>0</v>
      </c>
      <c r="AB4095" s="30">
        <v>0</v>
      </c>
      <c r="AC4095" s="19"/>
      <c r="AD4095" s="26">
        <v>0</v>
      </c>
      <c r="AE4095" s="26">
        <v>0</v>
      </c>
      <c r="AF4095" s="27">
        <v>0</v>
      </c>
      <c r="AG4095" s="18"/>
      <c r="AH4095" s="34">
        <v>0</v>
      </c>
      <c r="AI4095" s="34">
        <v>0</v>
      </c>
      <c r="AJ4095" s="34">
        <v>0</v>
      </c>
      <c r="AK4095" s="19"/>
      <c r="AL4095" s="35">
        <v>44057.041666666664</v>
      </c>
      <c r="AM4095" s="16"/>
    </row>
    <row r="4096" spans="1:39" ht="57.75" hidden="1" x14ac:dyDescent="0.25">
      <c r="A4096" s="25" t="s">
        <v>813</v>
      </c>
      <c r="B4096" s="25" t="s">
        <v>1136</v>
      </c>
      <c r="C4096" s="39">
        <v>636413</v>
      </c>
      <c r="D4096" s="25" t="s">
        <v>4885</v>
      </c>
      <c r="E4096" s="25" t="s">
        <v>53</v>
      </c>
      <c r="F4096" s="25" t="s">
        <v>54</v>
      </c>
      <c r="G4096" s="25" t="s">
        <v>75</v>
      </c>
      <c r="H4096" s="25" t="s">
        <v>839</v>
      </c>
      <c r="I4096" s="25" t="s">
        <v>112</v>
      </c>
      <c r="J4096" s="25" t="s">
        <v>3773</v>
      </c>
      <c r="K4096" s="25" t="s">
        <v>65</v>
      </c>
      <c r="L4096" s="25" t="s">
        <v>851</v>
      </c>
      <c r="M4096" s="25" t="s">
        <v>832</v>
      </c>
      <c r="N4096" s="26">
        <v>161397.6</v>
      </c>
      <c r="O4096" s="26">
        <v>127240.85</v>
      </c>
      <c r="P4096" s="27">
        <v>-34156.75</v>
      </c>
      <c r="Q4096" s="28">
        <v>-0.21163108992946611</v>
      </c>
      <c r="R4096" s="29">
        <v>56699.28</v>
      </c>
      <c r="S4096" s="29">
        <v>28526.82</v>
      </c>
      <c r="T4096" s="30">
        <v>-28172.46</v>
      </c>
      <c r="U4096" s="31">
        <v>-0.49687509259376839</v>
      </c>
      <c r="V4096" s="26">
        <v>54102.83</v>
      </c>
      <c r="W4096" s="26">
        <v>40301.42</v>
      </c>
      <c r="X4096" s="27">
        <v>-13801.410000000003</v>
      </c>
      <c r="Y4096" s="28">
        <v>-0.25509589794101351</v>
      </c>
      <c r="Z4096" s="29">
        <v>5513.49</v>
      </c>
      <c r="AA4096" s="29">
        <v>5808.5</v>
      </c>
      <c r="AB4096" s="30">
        <v>295.01000000000022</v>
      </c>
      <c r="AC4096" s="32">
        <v>5.3506943877652854E-2</v>
      </c>
      <c r="AD4096" s="26">
        <v>45082</v>
      </c>
      <c r="AE4096" s="26">
        <v>52604.11</v>
      </c>
      <c r="AF4096" s="27">
        <v>7522.1100000000006</v>
      </c>
      <c r="AG4096" s="33">
        <v>0.16685395501530545</v>
      </c>
      <c r="AH4096" s="34">
        <v>321.69</v>
      </c>
      <c r="AI4096" s="34">
        <v>279.5</v>
      </c>
      <c r="AJ4096" s="34">
        <v>-42.19</v>
      </c>
      <c r="AK4096" s="32">
        <v>-0.13115110820976716</v>
      </c>
      <c r="AL4096" s="35">
        <v>44718.041666666664</v>
      </c>
      <c r="AM4096" s="16"/>
    </row>
    <row r="4097" spans="1:39" ht="49.5" hidden="1" x14ac:dyDescent="0.25">
      <c r="A4097" s="25" t="s">
        <v>813</v>
      </c>
      <c r="B4097" s="25" t="s">
        <v>1043</v>
      </c>
      <c r="C4097" s="39">
        <v>636436</v>
      </c>
      <c r="D4097" s="25" t="s">
        <v>3950</v>
      </c>
      <c r="E4097" s="25" t="s">
        <v>53</v>
      </c>
      <c r="F4097" s="25" t="s">
        <v>54</v>
      </c>
      <c r="G4097" s="25" t="s">
        <v>75</v>
      </c>
      <c r="H4097" s="25" t="s">
        <v>69</v>
      </c>
      <c r="I4097" s="25" t="s">
        <v>56</v>
      </c>
      <c r="J4097" s="25" t="s">
        <v>357</v>
      </c>
      <c r="K4097" s="25" t="s">
        <v>65</v>
      </c>
      <c r="L4097" s="25" t="s">
        <v>1045</v>
      </c>
      <c r="M4097" s="25" t="s">
        <v>816</v>
      </c>
      <c r="N4097" s="26">
        <v>34804.03</v>
      </c>
      <c r="O4097" s="26">
        <v>23129.040000000001</v>
      </c>
      <c r="P4097" s="27">
        <v>-11674.989999999998</v>
      </c>
      <c r="Q4097" s="28">
        <v>-0.33544937181125284</v>
      </c>
      <c r="R4097" s="29">
        <v>22502.31</v>
      </c>
      <c r="S4097" s="29">
        <v>14906.05</v>
      </c>
      <c r="T4097" s="30">
        <v>-7596.260000000002</v>
      </c>
      <c r="U4097" s="31">
        <v>-0.33757689766072912</v>
      </c>
      <c r="V4097" s="26">
        <v>2997.67</v>
      </c>
      <c r="W4097" s="26">
        <v>2280.85</v>
      </c>
      <c r="X4097" s="27">
        <v>-716.82000000000016</v>
      </c>
      <c r="Y4097" s="28">
        <v>-0.23912572097662524</v>
      </c>
      <c r="Z4097" s="29">
        <v>4499.3999999999996</v>
      </c>
      <c r="AA4097" s="29">
        <v>2784</v>
      </c>
      <c r="AB4097" s="30">
        <v>-1715.3999999999996</v>
      </c>
      <c r="AC4097" s="32">
        <v>-0.3812508334444592</v>
      </c>
      <c r="AD4097" s="26">
        <v>4804.6499999999996</v>
      </c>
      <c r="AE4097" s="26">
        <v>3158.14</v>
      </c>
      <c r="AF4097" s="27">
        <v>-1646.5099999999998</v>
      </c>
      <c r="AG4097" s="33">
        <v>-0.34269093482355634</v>
      </c>
      <c r="AH4097" s="34">
        <v>160.1</v>
      </c>
      <c r="AI4097" s="34">
        <v>121</v>
      </c>
      <c r="AJ4097" s="34">
        <v>-39.099999999999994</v>
      </c>
      <c r="AK4097" s="32">
        <v>-0.24422236102435974</v>
      </c>
      <c r="AL4097" s="35">
        <v>44083.041666666664</v>
      </c>
      <c r="AM4097" s="16"/>
    </row>
    <row r="4098" spans="1:39" ht="82.5" hidden="1" x14ac:dyDescent="0.25">
      <c r="A4098" s="25" t="s">
        <v>813</v>
      </c>
      <c r="B4098" s="25" t="s">
        <v>51</v>
      </c>
      <c r="C4098" s="39">
        <v>636535</v>
      </c>
      <c r="D4098" s="25" t="s">
        <v>980</v>
      </c>
      <c r="E4098" s="25" t="s">
        <v>53</v>
      </c>
      <c r="F4098" s="25" t="s">
        <v>54</v>
      </c>
      <c r="G4098" s="25" t="s">
        <v>79</v>
      </c>
      <c r="H4098" s="25" t="s">
        <v>112</v>
      </c>
      <c r="I4098" s="25" t="s">
        <v>83</v>
      </c>
      <c r="J4098" s="25" t="s">
        <v>887</v>
      </c>
      <c r="K4098" s="25" t="s">
        <v>65</v>
      </c>
      <c r="L4098" s="25" t="s">
        <v>981</v>
      </c>
      <c r="M4098" s="25" t="s">
        <v>843</v>
      </c>
      <c r="N4098" s="26">
        <v>546635.27</v>
      </c>
      <c r="O4098" s="26">
        <v>589675.66</v>
      </c>
      <c r="P4098" s="27">
        <v>43040.390000000014</v>
      </c>
      <c r="Q4098" s="28">
        <v>7.8736942824783357E-2</v>
      </c>
      <c r="R4098" s="29">
        <v>131237.70000000001</v>
      </c>
      <c r="S4098" s="29">
        <v>121822.14</v>
      </c>
      <c r="T4098" s="30">
        <v>-9415.5600000000122</v>
      </c>
      <c r="U4098" s="31">
        <v>-7.1744323468027948E-2</v>
      </c>
      <c r="V4098" s="26">
        <v>216882.79</v>
      </c>
      <c r="W4098" s="26">
        <v>189508.5</v>
      </c>
      <c r="X4098" s="27">
        <v>-27374.290000000008</v>
      </c>
      <c r="Y4098" s="28">
        <v>-0.12621697645995797</v>
      </c>
      <c r="Z4098" s="29">
        <v>28133.4</v>
      </c>
      <c r="AA4098" s="29">
        <v>11868</v>
      </c>
      <c r="AB4098" s="30">
        <v>-16265.400000000001</v>
      </c>
      <c r="AC4098" s="32">
        <v>-0.5781526584060227</v>
      </c>
      <c r="AD4098" s="26">
        <v>170381.38</v>
      </c>
      <c r="AE4098" s="26">
        <v>266477.02</v>
      </c>
      <c r="AF4098" s="27">
        <v>96095.640000000014</v>
      </c>
      <c r="AG4098" s="33">
        <v>0.56400317922064025</v>
      </c>
      <c r="AH4098" s="34">
        <v>640.51</v>
      </c>
      <c r="AI4098" s="34">
        <v>714.25</v>
      </c>
      <c r="AJ4098" s="34">
        <v>73.740000000000009</v>
      </c>
      <c r="AK4098" s="32">
        <v>0.11512700816536824</v>
      </c>
      <c r="AL4098" s="35">
        <v>44498.041666666664</v>
      </c>
      <c r="AM4098" s="16"/>
    </row>
    <row r="4099" spans="1:39" ht="57.75" hidden="1" x14ac:dyDescent="0.25">
      <c r="A4099" s="25" t="s">
        <v>813</v>
      </c>
      <c r="B4099" s="25" t="s">
        <v>1136</v>
      </c>
      <c r="C4099" s="39">
        <v>636649</v>
      </c>
      <c r="D4099" s="25" t="s">
        <v>5792</v>
      </c>
      <c r="E4099" s="25" t="s">
        <v>53</v>
      </c>
      <c r="F4099" s="25" t="s">
        <v>63</v>
      </c>
      <c r="G4099" s="25" t="s">
        <v>56</v>
      </c>
      <c r="H4099" s="17"/>
      <c r="I4099" s="17"/>
      <c r="J4099" s="25" t="s">
        <v>884</v>
      </c>
      <c r="K4099" s="25" t="s">
        <v>58</v>
      </c>
      <c r="L4099" s="25" t="s">
        <v>815</v>
      </c>
      <c r="M4099" s="25" t="s">
        <v>5842</v>
      </c>
      <c r="N4099" s="26">
        <v>0</v>
      </c>
      <c r="O4099" s="26">
        <v>0</v>
      </c>
      <c r="P4099" s="27">
        <v>0</v>
      </c>
      <c r="Q4099" s="18"/>
      <c r="R4099" s="29">
        <v>0</v>
      </c>
      <c r="S4099" s="29">
        <v>0</v>
      </c>
      <c r="T4099" s="30">
        <v>0</v>
      </c>
      <c r="U4099" s="19"/>
      <c r="V4099" s="26">
        <v>0</v>
      </c>
      <c r="W4099" s="26">
        <v>0</v>
      </c>
      <c r="X4099" s="27">
        <v>0</v>
      </c>
      <c r="Y4099" s="18"/>
      <c r="Z4099" s="29">
        <v>0</v>
      </c>
      <c r="AA4099" s="29">
        <v>0</v>
      </c>
      <c r="AB4099" s="30">
        <v>0</v>
      </c>
      <c r="AC4099" s="19"/>
      <c r="AD4099" s="26">
        <v>0</v>
      </c>
      <c r="AE4099" s="26">
        <v>0</v>
      </c>
      <c r="AF4099" s="27">
        <v>0</v>
      </c>
      <c r="AG4099" s="18"/>
      <c r="AH4099" s="34">
        <v>0</v>
      </c>
      <c r="AI4099" s="34">
        <v>0</v>
      </c>
      <c r="AJ4099" s="34">
        <v>0</v>
      </c>
      <c r="AK4099" s="19"/>
      <c r="AL4099" s="35">
        <v>44448.041666666664</v>
      </c>
      <c r="AM4099" s="16"/>
    </row>
    <row r="4100" spans="1:39" ht="74.25" hidden="1" x14ac:dyDescent="0.25">
      <c r="A4100" s="25" t="s">
        <v>813</v>
      </c>
      <c r="B4100" s="25" t="s">
        <v>51</v>
      </c>
      <c r="C4100" s="39">
        <v>636650</v>
      </c>
      <c r="D4100" s="25" t="s">
        <v>883</v>
      </c>
      <c r="E4100" s="25" t="s">
        <v>53</v>
      </c>
      <c r="F4100" s="25" t="s">
        <v>54</v>
      </c>
      <c r="G4100" s="25" t="s">
        <v>79</v>
      </c>
      <c r="H4100" s="25" t="s">
        <v>194</v>
      </c>
      <c r="I4100" s="25" t="s">
        <v>83</v>
      </c>
      <c r="J4100" s="25" t="s">
        <v>842</v>
      </c>
      <c r="K4100" s="25" t="s">
        <v>58</v>
      </c>
      <c r="L4100" s="25" t="s">
        <v>815</v>
      </c>
      <c r="M4100" s="25" t="s">
        <v>843</v>
      </c>
      <c r="N4100" s="26">
        <v>2160987.5499999998</v>
      </c>
      <c r="O4100" s="26">
        <v>2180063.4900000002</v>
      </c>
      <c r="P4100" s="27">
        <v>19075.94000000041</v>
      </c>
      <c r="Q4100" s="28">
        <v>8.8274178164517471E-3</v>
      </c>
      <c r="R4100" s="29">
        <v>111416.49</v>
      </c>
      <c r="S4100" s="29">
        <v>380855.55</v>
      </c>
      <c r="T4100" s="30">
        <v>269439.06</v>
      </c>
      <c r="U4100" s="31">
        <v>2.4183050462278968</v>
      </c>
      <c r="V4100" s="26">
        <v>16434.64</v>
      </c>
      <c r="W4100" s="26">
        <v>25501.55</v>
      </c>
      <c r="X4100" s="27">
        <v>9066.91</v>
      </c>
      <c r="Y4100" s="28">
        <v>0.55169507820067853</v>
      </c>
      <c r="Z4100" s="29">
        <v>16906.02</v>
      </c>
      <c r="AA4100" s="29">
        <v>39017.69</v>
      </c>
      <c r="AB4100" s="30">
        <v>22111.670000000002</v>
      </c>
      <c r="AC4100" s="32">
        <v>1.3079169431953825</v>
      </c>
      <c r="AD4100" s="26">
        <v>2016230.3999999999</v>
      </c>
      <c r="AE4100" s="26">
        <v>1734533.94</v>
      </c>
      <c r="AF4100" s="27">
        <v>-281696.45999999996</v>
      </c>
      <c r="AG4100" s="33">
        <v>-0.13971441954252847</v>
      </c>
      <c r="AH4100" s="34">
        <v>774.1099999999999</v>
      </c>
      <c r="AI4100" s="34">
        <v>1268</v>
      </c>
      <c r="AJ4100" s="34">
        <v>493.8900000000001</v>
      </c>
      <c r="AK4100" s="32">
        <v>0.6380101019234995</v>
      </c>
      <c r="AL4100" s="35">
        <v>44448.041666666664</v>
      </c>
      <c r="AM4100" s="16"/>
    </row>
    <row r="4101" spans="1:39" ht="99" hidden="1" x14ac:dyDescent="0.25">
      <c r="A4101" s="25" t="s">
        <v>813</v>
      </c>
      <c r="B4101" s="25" t="s">
        <v>1043</v>
      </c>
      <c r="C4101" s="39">
        <v>636687</v>
      </c>
      <c r="D4101" s="25" t="s">
        <v>3958</v>
      </c>
      <c r="E4101" s="25" t="s">
        <v>53</v>
      </c>
      <c r="F4101" s="25" t="s">
        <v>54</v>
      </c>
      <c r="G4101" s="25" t="s">
        <v>75</v>
      </c>
      <c r="H4101" s="25" t="s">
        <v>69</v>
      </c>
      <c r="I4101" s="25" t="s">
        <v>56</v>
      </c>
      <c r="J4101" s="25" t="s">
        <v>357</v>
      </c>
      <c r="K4101" s="25" t="s">
        <v>65</v>
      </c>
      <c r="L4101" s="25" t="s">
        <v>1045</v>
      </c>
      <c r="M4101" s="25" t="s">
        <v>371</v>
      </c>
      <c r="N4101" s="26">
        <v>32698.560000000001</v>
      </c>
      <c r="O4101" s="26">
        <v>17027.09</v>
      </c>
      <c r="P4101" s="27">
        <v>-15671.470000000001</v>
      </c>
      <c r="Q4101" s="28">
        <v>-0.4792709526046407</v>
      </c>
      <c r="R4101" s="29">
        <v>16652.400000000001</v>
      </c>
      <c r="S4101" s="29">
        <v>9523.2000000000007</v>
      </c>
      <c r="T4101" s="30">
        <v>-7129.2000000000007</v>
      </c>
      <c r="U4101" s="31">
        <v>-0.42811846940981479</v>
      </c>
      <c r="V4101" s="26">
        <v>5148.42</v>
      </c>
      <c r="W4101" s="26">
        <v>5680.89</v>
      </c>
      <c r="X4101" s="27">
        <v>532.47000000000025</v>
      </c>
      <c r="Y4101" s="28">
        <v>0.10342396307993525</v>
      </c>
      <c r="Z4101" s="29">
        <v>2745.9</v>
      </c>
      <c r="AA4101" s="29">
        <v>1823</v>
      </c>
      <c r="AB4101" s="30">
        <v>-922.90000000000009</v>
      </c>
      <c r="AC4101" s="32">
        <v>-0.33610109617975892</v>
      </c>
      <c r="AD4101" s="26">
        <v>8151.84</v>
      </c>
      <c r="AE4101" s="26">
        <v>0</v>
      </c>
      <c r="AF4101" s="27">
        <v>-8151.84</v>
      </c>
      <c r="AG4101" s="33">
        <v>-1</v>
      </c>
      <c r="AH4101" s="34">
        <v>97.9</v>
      </c>
      <c r="AI4101" s="34">
        <v>67.5</v>
      </c>
      <c r="AJ4101" s="34">
        <v>-30.400000000000006</v>
      </c>
      <c r="AK4101" s="32">
        <v>-0.31052093973442291</v>
      </c>
      <c r="AL4101" s="35">
        <v>44137.041666666664</v>
      </c>
      <c r="AM4101" s="16"/>
    </row>
    <row r="4102" spans="1:39" ht="41.25" hidden="1" x14ac:dyDescent="0.25">
      <c r="A4102" s="25" t="s">
        <v>813</v>
      </c>
      <c r="B4102" s="25" t="s">
        <v>51</v>
      </c>
      <c r="C4102" s="39">
        <v>636692</v>
      </c>
      <c r="D4102" s="25" t="s">
        <v>878</v>
      </c>
      <c r="E4102" s="25" t="s">
        <v>53</v>
      </c>
      <c r="F4102" s="25" t="s">
        <v>54</v>
      </c>
      <c r="G4102" s="25" t="s">
        <v>879</v>
      </c>
      <c r="H4102" s="25" t="s">
        <v>75</v>
      </c>
      <c r="I4102" s="25" t="s">
        <v>307</v>
      </c>
      <c r="J4102" s="25" t="s">
        <v>842</v>
      </c>
      <c r="K4102" s="25" t="s">
        <v>65</v>
      </c>
      <c r="L4102" s="25" t="s">
        <v>828</v>
      </c>
      <c r="M4102" s="25" t="s">
        <v>880</v>
      </c>
      <c r="N4102" s="26">
        <v>50947.18</v>
      </c>
      <c r="O4102" s="26">
        <v>39195.83</v>
      </c>
      <c r="P4102" s="27">
        <v>-11751.349999999999</v>
      </c>
      <c r="Q4102" s="28">
        <v>-0.23065751627469858</v>
      </c>
      <c r="R4102" s="29">
        <v>21217.94</v>
      </c>
      <c r="S4102" s="29">
        <v>17216.86</v>
      </c>
      <c r="T4102" s="30">
        <v>-4001.0799999999981</v>
      </c>
      <c r="U4102" s="31">
        <v>-0.18857061524351554</v>
      </c>
      <c r="V4102" s="26">
        <v>339.7</v>
      </c>
      <c r="W4102" s="26">
        <v>0</v>
      </c>
      <c r="X4102" s="27">
        <v>-339.7</v>
      </c>
      <c r="Y4102" s="28">
        <v>-1</v>
      </c>
      <c r="Z4102" s="29">
        <v>2736</v>
      </c>
      <c r="AA4102" s="29">
        <v>978.97</v>
      </c>
      <c r="AB4102" s="30">
        <v>-1757.03</v>
      </c>
      <c r="AC4102" s="32">
        <v>-0.64218932748538016</v>
      </c>
      <c r="AD4102" s="26">
        <v>26653.54</v>
      </c>
      <c r="AE4102" s="26">
        <v>21000</v>
      </c>
      <c r="AF4102" s="27">
        <v>-5653.5400000000009</v>
      </c>
      <c r="AG4102" s="33">
        <v>-0.21211216221184881</v>
      </c>
      <c r="AH4102" s="34">
        <v>78</v>
      </c>
      <c r="AI4102" s="34">
        <v>26</v>
      </c>
      <c r="AJ4102" s="34">
        <v>-52</v>
      </c>
      <c r="AK4102" s="32">
        <v>-0.66666666666666663</v>
      </c>
      <c r="AL4102" s="35">
        <v>44496.041666666664</v>
      </c>
      <c r="AM4102" s="16"/>
    </row>
    <row r="4103" spans="1:39" ht="49.5" hidden="1" x14ac:dyDescent="0.25">
      <c r="A4103" s="25" t="s">
        <v>813</v>
      </c>
      <c r="B4103" s="25" t="s">
        <v>1043</v>
      </c>
      <c r="C4103" s="39">
        <v>636708</v>
      </c>
      <c r="D4103" s="25" t="s">
        <v>3961</v>
      </c>
      <c r="E4103" s="25" t="s">
        <v>53</v>
      </c>
      <c r="F4103" s="25" t="s">
        <v>54</v>
      </c>
      <c r="G4103" s="25" t="s">
        <v>69</v>
      </c>
      <c r="H4103" s="25" t="s">
        <v>75</v>
      </c>
      <c r="I4103" s="25" t="s">
        <v>298</v>
      </c>
      <c r="J4103" s="25" t="s">
        <v>357</v>
      </c>
      <c r="K4103" s="25" t="s">
        <v>65</v>
      </c>
      <c r="L4103" s="25" t="s">
        <v>1045</v>
      </c>
      <c r="M4103" s="25" t="s">
        <v>816</v>
      </c>
      <c r="N4103" s="26">
        <v>17524.96</v>
      </c>
      <c r="O4103" s="26">
        <v>6058.05</v>
      </c>
      <c r="P4103" s="27">
        <v>-11466.91</v>
      </c>
      <c r="Q4103" s="28">
        <v>-0.65431875450785626</v>
      </c>
      <c r="R4103" s="29">
        <v>12738</v>
      </c>
      <c r="S4103" s="29">
        <v>3498.56</v>
      </c>
      <c r="T4103" s="30">
        <v>-9239.44</v>
      </c>
      <c r="U4103" s="31">
        <v>-0.72534463809075211</v>
      </c>
      <c r="V4103" s="26">
        <v>717.86</v>
      </c>
      <c r="W4103" s="26">
        <v>242.49</v>
      </c>
      <c r="X4103" s="27">
        <v>-475.37</v>
      </c>
      <c r="Y4103" s="28">
        <v>-0.66220432953500685</v>
      </c>
      <c r="Z4103" s="29">
        <v>1909.1</v>
      </c>
      <c r="AA4103" s="29">
        <v>962</v>
      </c>
      <c r="AB4103" s="30">
        <v>-947.09999999999991</v>
      </c>
      <c r="AC4103" s="32">
        <v>-0.49609763763029696</v>
      </c>
      <c r="AD4103" s="26">
        <v>2160</v>
      </c>
      <c r="AE4103" s="26">
        <v>1355</v>
      </c>
      <c r="AF4103" s="27">
        <v>-805</v>
      </c>
      <c r="AG4103" s="33">
        <v>-0.37268518518518517</v>
      </c>
      <c r="AH4103" s="34">
        <v>105.8</v>
      </c>
      <c r="AI4103" s="34">
        <v>29</v>
      </c>
      <c r="AJ4103" s="34">
        <v>-76.8</v>
      </c>
      <c r="AK4103" s="32">
        <v>-0.72589792060491498</v>
      </c>
      <c r="AL4103" s="35">
        <v>44004.041666666664</v>
      </c>
      <c r="AM4103" s="16"/>
    </row>
    <row r="4104" spans="1:39" ht="33" hidden="1" x14ac:dyDescent="0.25">
      <c r="A4104" s="25" t="s">
        <v>813</v>
      </c>
      <c r="B4104" s="25" t="s">
        <v>1043</v>
      </c>
      <c r="C4104" s="39">
        <v>636733</v>
      </c>
      <c r="D4104" s="25" t="s">
        <v>3962</v>
      </c>
      <c r="E4104" s="25" t="s">
        <v>53</v>
      </c>
      <c r="F4104" s="25" t="s">
        <v>54</v>
      </c>
      <c r="G4104" s="25" t="s">
        <v>90</v>
      </c>
      <c r="H4104" s="25" t="s">
        <v>56</v>
      </c>
      <c r="I4104" s="25" t="s">
        <v>56</v>
      </c>
      <c r="J4104" s="25" t="s">
        <v>64</v>
      </c>
      <c r="K4104" s="25" t="s">
        <v>65</v>
      </c>
      <c r="L4104" s="25" t="s">
        <v>1045</v>
      </c>
      <c r="M4104" s="25" t="s">
        <v>371</v>
      </c>
      <c r="N4104" s="26">
        <v>1299.47</v>
      </c>
      <c r="O4104" s="26">
        <v>0</v>
      </c>
      <c r="P4104" s="27">
        <v>-1299.47</v>
      </c>
      <c r="Q4104" s="28">
        <v>-1</v>
      </c>
      <c r="R4104" s="29">
        <v>1193.6199999999999</v>
      </c>
      <c r="S4104" s="29">
        <v>0</v>
      </c>
      <c r="T4104" s="30">
        <v>-1193.6199999999999</v>
      </c>
      <c r="U4104" s="31">
        <v>-1</v>
      </c>
      <c r="V4104" s="26">
        <v>0</v>
      </c>
      <c r="W4104" s="26">
        <v>0</v>
      </c>
      <c r="X4104" s="27">
        <v>0</v>
      </c>
      <c r="Y4104" s="18"/>
      <c r="Z4104" s="29">
        <v>105.85</v>
      </c>
      <c r="AA4104" s="29">
        <v>0</v>
      </c>
      <c r="AB4104" s="30">
        <v>-105.85</v>
      </c>
      <c r="AC4104" s="32">
        <v>-1</v>
      </c>
      <c r="AD4104" s="26">
        <v>0</v>
      </c>
      <c r="AE4104" s="26">
        <v>0</v>
      </c>
      <c r="AF4104" s="27">
        <v>0</v>
      </c>
      <c r="AG4104" s="18"/>
      <c r="AH4104" s="34">
        <v>4</v>
      </c>
      <c r="AI4104" s="34">
        <v>0</v>
      </c>
      <c r="AJ4104" s="34">
        <v>-4</v>
      </c>
      <c r="AK4104" s="32">
        <v>-1</v>
      </c>
      <c r="AL4104" s="35">
        <v>44095.041666666664</v>
      </c>
      <c r="AM4104" s="16"/>
    </row>
    <row r="4105" spans="1:39" ht="66" hidden="1" x14ac:dyDescent="0.25">
      <c r="A4105" s="25" t="s">
        <v>813</v>
      </c>
      <c r="B4105" s="25" t="s">
        <v>1136</v>
      </c>
      <c r="C4105" s="39">
        <v>636743</v>
      </c>
      <c r="D4105" s="25" t="s">
        <v>5526</v>
      </c>
      <c r="E4105" s="25" t="s">
        <v>53</v>
      </c>
      <c r="F4105" s="25" t="s">
        <v>54</v>
      </c>
      <c r="G4105" s="25" t="s">
        <v>90</v>
      </c>
      <c r="H4105" s="25" t="s">
        <v>112</v>
      </c>
      <c r="I4105" s="25" t="s">
        <v>194</v>
      </c>
      <c r="J4105" s="25" t="s">
        <v>842</v>
      </c>
      <c r="K4105" s="25" t="s">
        <v>58</v>
      </c>
      <c r="L4105" s="25" t="s">
        <v>828</v>
      </c>
      <c r="M4105" s="25" t="s">
        <v>843</v>
      </c>
      <c r="N4105" s="26">
        <v>1165234.8</v>
      </c>
      <c r="O4105" s="26">
        <v>1307442.43</v>
      </c>
      <c r="P4105" s="27">
        <v>142207.62999999989</v>
      </c>
      <c r="Q4105" s="28">
        <v>0.12204203822268257</v>
      </c>
      <c r="R4105" s="29">
        <v>137663.1</v>
      </c>
      <c r="S4105" s="29">
        <v>233301.42</v>
      </c>
      <c r="T4105" s="30">
        <v>95638.32</v>
      </c>
      <c r="U4105" s="31">
        <v>0.69472734523630519</v>
      </c>
      <c r="V4105" s="26">
        <v>6852.42</v>
      </c>
      <c r="W4105" s="26">
        <v>7134.94</v>
      </c>
      <c r="X4105" s="27">
        <v>282.51999999999953</v>
      </c>
      <c r="Y4105" s="28">
        <v>4.1229229965471979E-2</v>
      </c>
      <c r="Z4105" s="29">
        <v>3247.28</v>
      </c>
      <c r="AA4105" s="29">
        <v>11971.58</v>
      </c>
      <c r="AB4105" s="30">
        <v>8724.2999999999993</v>
      </c>
      <c r="AC4105" s="32">
        <v>2.6866485181444157</v>
      </c>
      <c r="AD4105" s="26">
        <v>1017472</v>
      </c>
      <c r="AE4105" s="26">
        <v>1055034.49</v>
      </c>
      <c r="AF4105" s="27">
        <v>37562.489999999991</v>
      </c>
      <c r="AG4105" s="33">
        <v>3.691746799911938E-2</v>
      </c>
      <c r="AH4105" s="34">
        <v>415.62</v>
      </c>
      <c r="AI4105" s="34">
        <v>450.5</v>
      </c>
      <c r="AJ4105" s="34">
        <v>34.879999999999995</v>
      </c>
      <c r="AK4105" s="32">
        <v>8.3922814109041899E-2</v>
      </c>
      <c r="AL4105" s="35">
        <v>44872.041666666664</v>
      </c>
      <c r="AM4105" s="16"/>
    </row>
    <row r="4106" spans="1:39" ht="57.75" hidden="1" x14ac:dyDescent="0.25">
      <c r="A4106" s="25" t="s">
        <v>813</v>
      </c>
      <c r="B4106" s="25" t="s">
        <v>51</v>
      </c>
      <c r="C4106" s="39">
        <v>636765</v>
      </c>
      <c r="D4106" s="25" t="s">
        <v>885</v>
      </c>
      <c r="E4106" s="25" t="s">
        <v>53</v>
      </c>
      <c r="F4106" s="25" t="s">
        <v>54</v>
      </c>
      <c r="G4106" s="25" t="s">
        <v>79</v>
      </c>
      <c r="H4106" s="17"/>
      <c r="I4106" s="17"/>
      <c r="J4106" s="25" t="s">
        <v>830</v>
      </c>
      <c r="K4106" s="25" t="s">
        <v>65</v>
      </c>
      <c r="L4106" s="25" t="s">
        <v>840</v>
      </c>
      <c r="M4106" s="25" t="s">
        <v>832</v>
      </c>
      <c r="N4106" s="26">
        <v>118319.75</v>
      </c>
      <c r="O4106" s="26">
        <v>117526.32</v>
      </c>
      <c r="P4106" s="27">
        <v>-793.42999999999302</v>
      </c>
      <c r="Q4106" s="28">
        <v>-6.7058120051808169E-3</v>
      </c>
      <c r="R4106" s="29">
        <v>34757.019999999997</v>
      </c>
      <c r="S4106" s="29">
        <v>27085.119999999999</v>
      </c>
      <c r="T4106" s="30">
        <v>-7671.8999999999978</v>
      </c>
      <c r="U4106" s="31">
        <v>-0.22072951018240339</v>
      </c>
      <c r="V4106" s="26">
        <v>79571.990000000005</v>
      </c>
      <c r="W4106" s="26">
        <v>73805.3</v>
      </c>
      <c r="X4106" s="27">
        <v>-5766.6900000000023</v>
      </c>
      <c r="Y4106" s="28">
        <v>-7.2471355812516458E-2</v>
      </c>
      <c r="Z4106" s="29">
        <v>5168.42</v>
      </c>
      <c r="AA4106" s="29">
        <v>4088</v>
      </c>
      <c r="AB4106" s="30">
        <v>-1080.42</v>
      </c>
      <c r="AC4106" s="32">
        <v>-0.20904260876631545</v>
      </c>
      <c r="AD4106" s="26">
        <v>21172.32</v>
      </c>
      <c r="AE4106" s="26">
        <v>12547.9</v>
      </c>
      <c r="AF4106" s="27">
        <v>-8624.42</v>
      </c>
      <c r="AG4106" s="33">
        <v>-0.40734411722475383</v>
      </c>
      <c r="AH4106" s="34">
        <v>224.56</v>
      </c>
      <c r="AI4106" s="34">
        <v>264.5</v>
      </c>
      <c r="AJ4106" s="34">
        <v>39.94</v>
      </c>
      <c r="AK4106" s="32">
        <v>0.17785892411827572</v>
      </c>
      <c r="AL4106" s="35">
        <v>44359.041666666664</v>
      </c>
      <c r="AM4106" s="16"/>
    </row>
    <row r="4107" spans="1:39" ht="66" hidden="1" x14ac:dyDescent="0.25">
      <c r="A4107" s="25" t="s">
        <v>813</v>
      </c>
      <c r="B4107" s="25" t="s">
        <v>51</v>
      </c>
      <c r="C4107" s="39">
        <v>636776</v>
      </c>
      <c r="D4107" s="25" t="s">
        <v>886</v>
      </c>
      <c r="E4107" s="25" t="s">
        <v>62</v>
      </c>
      <c r="F4107" s="25" t="s">
        <v>54</v>
      </c>
      <c r="G4107" s="25" t="s">
        <v>74</v>
      </c>
      <c r="H4107" s="25" t="s">
        <v>83</v>
      </c>
      <c r="I4107" s="25" t="s">
        <v>56</v>
      </c>
      <c r="J4107" s="25" t="s">
        <v>369</v>
      </c>
      <c r="K4107" s="25" t="s">
        <v>65</v>
      </c>
      <c r="L4107" s="25" t="s">
        <v>402</v>
      </c>
      <c r="M4107" s="25" t="s">
        <v>263</v>
      </c>
      <c r="N4107" s="26">
        <v>7096896.4400000004</v>
      </c>
      <c r="O4107" s="26">
        <v>6133677.6799999997</v>
      </c>
      <c r="P4107" s="27">
        <v>-963218.76000000071</v>
      </c>
      <c r="Q4107" s="28">
        <v>-0.13572394188691311</v>
      </c>
      <c r="R4107" s="29">
        <v>30662.23</v>
      </c>
      <c r="S4107" s="29">
        <v>187463.8</v>
      </c>
      <c r="T4107" s="30">
        <v>156801.56999999998</v>
      </c>
      <c r="U4107" s="31">
        <v>5.1138345123626028</v>
      </c>
      <c r="V4107" s="26">
        <v>893075.59</v>
      </c>
      <c r="W4107" s="26">
        <v>946078.26</v>
      </c>
      <c r="X4107" s="27">
        <v>53002.670000000042</v>
      </c>
      <c r="Y4107" s="28">
        <v>5.9348470155812953E-2</v>
      </c>
      <c r="Z4107" s="29">
        <v>2228</v>
      </c>
      <c r="AA4107" s="29">
        <v>906.2</v>
      </c>
      <c r="AB4107" s="30">
        <v>-1321.8</v>
      </c>
      <c r="AC4107" s="32">
        <v>-0.59326750448833032</v>
      </c>
      <c r="AD4107" s="26">
        <v>6170930.6200000001</v>
      </c>
      <c r="AE4107" s="26">
        <v>4997870.55</v>
      </c>
      <c r="AF4107" s="27">
        <v>-1173060.0700000003</v>
      </c>
      <c r="AG4107" s="33">
        <v>-0.19009451608451244</v>
      </c>
      <c r="AH4107" s="34">
        <v>173</v>
      </c>
      <c r="AI4107" s="34">
        <v>316</v>
      </c>
      <c r="AJ4107" s="34">
        <v>143</v>
      </c>
      <c r="AK4107" s="32">
        <v>0.82658959537572252</v>
      </c>
      <c r="AL4107" s="35">
        <v>44512.041666666664</v>
      </c>
      <c r="AM4107" s="16"/>
    </row>
    <row r="4108" spans="1:39" ht="49.5" hidden="1" x14ac:dyDescent="0.25">
      <c r="A4108" s="25" t="s">
        <v>813</v>
      </c>
      <c r="B4108" s="25" t="s">
        <v>51</v>
      </c>
      <c r="C4108" s="39">
        <v>636784</v>
      </c>
      <c r="D4108" s="25" t="s">
        <v>888</v>
      </c>
      <c r="E4108" s="25" t="s">
        <v>62</v>
      </c>
      <c r="F4108" s="25" t="s">
        <v>54</v>
      </c>
      <c r="G4108" s="25" t="s">
        <v>56</v>
      </c>
      <c r="H4108" s="17"/>
      <c r="I4108" s="17"/>
      <c r="J4108" s="25" t="s">
        <v>64</v>
      </c>
      <c r="K4108" s="25" t="s">
        <v>65</v>
      </c>
      <c r="L4108" s="25" t="s">
        <v>378</v>
      </c>
      <c r="M4108" s="25" t="s">
        <v>5842</v>
      </c>
      <c r="N4108" s="26">
        <v>5088.5600000000004</v>
      </c>
      <c r="O4108" s="26">
        <v>4075.39</v>
      </c>
      <c r="P4108" s="27">
        <v>-1013.1700000000005</v>
      </c>
      <c r="Q4108" s="28">
        <v>-0.19910740956184075</v>
      </c>
      <c r="R4108" s="29">
        <v>2266.13</v>
      </c>
      <c r="S4108" s="29">
        <v>1066.58</v>
      </c>
      <c r="T4108" s="30">
        <v>-1199.5500000000002</v>
      </c>
      <c r="U4108" s="31">
        <v>-0.52933856398353141</v>
      </c>
      <c r="V4108" s="26">
        <v>640.36</v>
      </c>
      <c r="W4108" s="26">
        <v>0</v>
      </c>
      <c r="X4108" s="27">
        <v>-640.36</v>
      </c>
      <c r="Y4108" s="28">
        <v>-1</v>
      </c>
      <c r="Z4108" s="29">
        <v>422.07</v>
      </c>
      <c r="AA4108" s="29">
        <v>0</v>
      </c>
      <c r="AB4108" s="30">
        <v>-422.07</v>
      </c>
      <c r="AC4108" s="32">
        <v>-1</v>
      </c>
      <c r="AD4108" s="26">
        <v>1760</v>
      </c>
      <c r="AE4108" s="26">
        <v>3008.81</v>
      </c>
      <c r="AF4108" s="27">
        <v>1248.81</v>
      </c>
      <c r="AG4108" s="33">
        <v>0.70955113636363631</v>
      </c>
      <c r="AH4108" s="34">
        <v>14.3</v>
      </c>
      <c r="AI4108" s="34">
        <v>0</v>
      </c>
      <c r="AJ4108" s="34">
        <v>-14.3</v>
      </c>
      <c r="AK4108" s="32">
        <v>-1</v>
      </c>
      <c r="AL4108" s="35">
        <v>44515.041666666664</v>
      </c>
      <c r="AM4108" s="16"/>
    </row>
    <row r="4109" spans="1:39" ht="82.5" hidden="1" x14ac:dyDescent="0.25">
      <c r="A4109" s="25" t="s">
        <v>813</v>
      </c>
      <c r="B4109" s="25" t="s">
        <v>51</v>
      </c>
      <c r="C4109" s="39">
        <v>636785</v>
      </c>
      <c r="D4109" s="25" t="s">
        <v>889</v>
      </c>
      <c r="E4109" s="25" t="s">
        <v>53</v>
      </c>
      <c r="F4109" s="25" t="s">
        <v>54</v>
      </c>
      <c r="G4109" s="25" t="s">
        <v>79</v>
      </c>
      <c r="H4109" s="25" t="s">
        <v>56</v>
      </c>
      <c r="I4109" s="25" t="s">
        <v>56</v>
      </c>
      <c r="J4109" s="25" t="s">
        <v>64</v>
      </c>
      <c r="K4109" s="25" t="s">
        <v>65</v>
      </c>
      <c r="L4109" s="25" t="s">
        <v>378</v>
      </c>
      <c r="M4109" s="25" t="s">
        <v>371</v>
      </c>
      <c r="N4109" s="26">
        <v>4078.82</v>
      </c>
      <c r="O4109" s="26">
        <v>4475.87</v>
      </c>
      <c r="P4109" s="27">
        <v>397.04999999999973</v>
      </c>
      <c r="Q4109" s="28">
        <v>9.7344329977787622E-2</v>
      </c>
      <c r="R4109" s="29">
        <v>1254.8900000000001</v>
      </c>
      <c r="S4109" s="29">
        <v>2667.05</v>
      </c>
      <c r="T4109" s="30">
        <v>1412.16</v>
      </c>
      <c r="U4109" s="31">
        <v>1.1253257257608236</v>
      </c>
      <c r="V4109" s="26">
        <v>641.86</v>
      </c>
      <c r="W4109" s="26">
        <v>0</v>
      </c>
      <c r="X4109" s="27">
        <v>-641.86</v>
      </c>
      <c r="Y4109" s="28">
        <v>-1</v>
      </c>
      <c r="Z4109" s="29">
        <v>422.07</v>
      </c>
      <c r="AA4109" s="29">
        <v>0</v>
      </c>
      <c r="AB4109" s="30">
        <v>-422.07</v>
      </c>
      <c r="AC4109" s="32">
        <v>-1</v>
      </c>
      <c r="AD4109" s="26">
        <v>1760</v>
      </c>
      <c r="AE4109" s="26">
        <v>1808.82</v>
      </c>
      <c r="AF4109" s="27">
        <v>48.819999999999936</v>
      </c>
      <c r="AG4109" s="33">
        <v>2.7738636363636326E-2</v>
      </c>
      <c r="AH4109" s="34">
        <v>14.3</v>
      </c>
      <c r="AI4109" s="34">
        <v>20</v>
      </c>
      <c r="AJ4109" s="34">
        <v>5.6999999999999993</v>
      </c>
      <c r="AK4109" s="32">
        <v>0.39860139860139854</v>
      </c>
      <c r="AL4109" s="35">
        <v>44410.041666666664</v>
      </c>
      <c r="AM4109" s="16"/>
    </row>
    <row r="4110" spans="1:39" ht="49.5" hidden="1" x14ac:dyDescent="0.25">
      <c r="A4110" s="25" t="s">
        <v>813</v>
      </c>
      <c r="B4110" s="25" t="s">
        <v>1043</v>
      </c>
      <c r="C4110" s="39">
        <v>636790</v>
      </c>
      <c r="D4110" s="25" t="s">
        <v>3960</v>
      </c>
      <c r="E4110" s="25" t="s">
        <v>53</v>
      </c>
      <c r="F4110" s="25" t="s">
        <v>54</v>
      </c>
      <c r="G4110" s="25" t="s">
        <v>1599</v>
      </c>
      <c r="H4110" s="25" t="s">
        <v>90</v>
      </c>
      <c r="I4110" s="25" t="s">
        <v>56</v>
      </c>
      <c r="J4110" s="25" t="s">
        <v>64</v>
      </c>
      <c r="K4110" s="25" t="s">
        <v>65</v>
      </c>
      <c r="L4110" s="25" t="s">
        <v>1045</v>
      </c>
      <c r="M4110" s="25" t="s">
        <v>371</v>
      </c>
      <c r="N4110" s="26">
        <v>5192.1000000000004</v>
      </c>
      <c r="O4110" s="26">
        <v>5946.07</v>
      </c>
      <c r="P4110" s="27">
        <v>753.96999999999935</v>
      </c>
      <c r="Q4110" s="28">
        <v>0.14521484563086212</v>
      </c>
      <c r="R4110" s="29">
        <v>1145.25</v>
      </c>
      <c r="S4110" s="29">
        <v>2180.4299999999998</v>
      </c>
      <c r="T4110" s="30">
        <v>1035.1799999999998</v>
      </c>
      <c r="U4110" s="31">
        <v>0.90388998035363444</v>
      </c>
      <c r="V4110" s="26">
        <v>0</v>
      </c>
      <c r="W4110" s="26">
        <v>0</v>
      </c>
      <c r="X4110" s="27">
        <v>0</v>
      </c>
      <c r="Y4110" s="18"/>
      <c r="Z4110" s="29">
        <v>134.55000000000001</v>
      </c>
      <c r="AA4110" s="29">
        <v>615.64</v>
      </c>
      <c r="AB4110" s="30">
        <v>481.09</v>
      </c>
      <c r="AC4110" s="32">
        <v>3.5755481233742099</v>
      </c>
      <c r="AD4110" s="26">
        <v>3912.3</v>
      </c>
      <c r="AE4110" s="26">
        <v>3150</v>
      </c>
      <c r="AF4110" s="27">
        <v>-762.30000000000018</v>
      </c>
      <c r="AG4110" s="33">
        <v>-0.19484702093397749</v>
      </c>
      <c r="AH4110" s="34">
        <v>6</v>
      </c>
      <c r="AI4110" s="34">
        <v>12</v>
      </c>
      <c r="AJ4110" s="34">
        <v>6</v>
      </c>
      <c r="AK4110" s="32">
        <v>1</v>
      </c>
      <c r="AL4110" s="35">
        <v>44175.041666666664</v>
      </c>
      <c r="AM4110" s="16"/>
    </row>
    <row r="4111" spans="1:39" ht="49.5" hidden="1" x14ac:dyDescent="0.25">
      <c r="A4111" s="25" t="s">
        <v>813</v>
      </c>
      <c r="B4111" s="25" t="s">
        <v>51</v>
      </c>
      <c r="C4111" s="39">
        <v>636791</v>
      </c>
      <c r="D4111" s="25" t="s">
        <v>881</v>
      </c>
      <c r="E4111" s="25" t="s">
        <v>53</v>
      </c>
      <c r="F4111" s="25" t="s">
        <v>54</v>
      </c>
      <c r="G4111" s="25" t="s">
        <v>112</v>
      </c>
      <c r="H4111" s="25" t="s">
        <v>827</v>
      </c>
      <c r="I4111" s="25" t="s">
        <v>56</v>
      </c>
      <c r="J4111" s="25" t="s">
        <v>64</v>
      </c>
      <c r="K4111" s="25" t="s">
        <v>65</v>
      </c>
      <c r="L4111" s="25" t="s">
        <v>378</v>
      </c>
      <c r="M4111" s="25" t="s">
        <v>371</v>
      </c>
      <c r="N4111" s="26">
        <v>6417.48</v>
      </c>
      <c r="O4111" s="26">
        <v>11237.97</v>
      </c>
      <c r="P4111" s="27">
        <v>4820.49</v>
      </c>
      <c r="Q4111" s="28">
        <v>0.75114998410591072</v>
      </c>
      <c r="R4111" s="29">
        <v>1926.54</v>
      </c>
      <c r="S4111" s="29">
        <v>2597.4899999999998</v>
      </c>
      <c r="T4111" s="30">
        <v>670.94999999999982</v>
      </c>
      <c r="U4111" s="31">
        <v>0.34826684107259637</v>
      </c>
      <c r="V4111" s="26">
        <v>371.64</v>
      </c>
      <c r="W4111" s="26">
        <v>361.63</v>
      </c>
      <c r="X4111" s="27">
        <v>-10.009999999999991</v>
      </c>
      <c r="Y4111" s="28">
        <v>-2.6934667958239133E-2</v>
      </c>
      <c r="Z4111" s="29">
        <v>207</v>
      </c>
      <c r="AA4111" s="29">
        <v>620</v>
      </c>
      <c r="AB4111" s="30">
        <v>413</v>
      </c>
      <c r="AC4111" s="32">
        <v>1.9951690821256038</v>
      </c>
      <c r="AD4111" s="26">
        <v>3912.3</v>
      </c>
      <c r="AE4111" s="26">
        <v>7658.85</v>
      </c>
      <c r="AF4111" s="27">
        <v>3746.55</v>
      </c>
      <c r="AG4111" s="33">
        <v>0.95763361705390693</v>
      </c>
      <c r="AH4111" s="34">
        <v>12</v>
      </c>
      <c r="AI4111" s="34">
        <v>16</v>
      </c>
      <c r="AJ4111" s="34">
        <v>4</v>
      </c>
      <c r="AK4111" s="32">
        <v>0.33333333333333331</v>
      </c>
      <c r="AL4111" s="35">
        <v>44391.041666666664</v>
      </c>
      <c r="AM4111" s="16"/>
    </row>
    <row r="4112" spans="1:39" ht="57.75" hidden="1" x14ac:dyDescent="0.25">
      <c r="A4112" s="25" t="s">
        <v>813</v>
      </c>
      <c r="B4112" s="25" t="s">
        <v>51</v>
      </c>
      <c r="C4112" s="39">
        <v>636797</v>
      </c>
      <c r="D4112" s="25" t="s">
        <v>882</v>
      </c>
      <c r="E4112" s="25" t="s">
        <v>53</v>
      </c>
      <c r="F4112" s="25" t="s">
        <v>54</v>
      </c>
      <c r="G4112" s="25" t="s">
        <v>79</v>
      </c>
      <c r="H4112" s="25" t="s">
        <v>298</v>
      </c>
      <c r="I4112" s="25" t="s">
        <v>56</v>
      </c>
      <c r="J4112" s="25" t="s">
        <v>842</v>
      </c>
      <c r="K4112" s="25" t="s">
        <v>58</v>
      </c>
      <c r="L4112" s="25" t="s">
        <v>824</v>
      </c>
      <c r="M4112" s="25" t="s">
        <v>843</v>
      </c>
      <c r="N4112" s="26">
        <v>2567572.5499999998</v>
      </c>
      <c r="O4112" s="26">
        <v>2605058.4</v>
      </c>
      <c r="P4112" s="27">
        <v>37485.850000000093</v>
      </c>
      <c r="Q4112" s="28">
        <v>1.4599723774115008E-2</v>
      </c>
      <c r="R4112" s="29">
        <v>116327.54</v>
      </c>
      <c r="S4112" s="29">
        <v>389149.5</v>
      </c>
      <c r="T4112" s="30">
        <v>272821.96000000002</v>
      </c>
      <c r="U4112" s="31">
        <v>2.3452912354202629</v>
      </c>
      <c r="V4112" s="26">
        <v>9675.85</v>
      </c>
      <c r="W4112" s="26">
        <v>1973.09</v>
      </c>
      <c r="X4112" s="27">
        <v>-7702.76</v>
      </c>
      <c r="Y4112" s="28">
        <v>-0.79608096446307042</v>
      </c>
      <c r="Z4112" s="29">
        <v>14014.88</v>
      </c>
      <c r="AA4112" s="29">
        <v>16895.89</v>
      </c>
      <c r="AB4112" s="30">
        <v>2881.01</v>
      </c>
      <c r="AC4112" s="32">
        <v>0.20556793921888739</v>
      </c>
      <c r="AD4112" s="26">
        <v>2427554.2799999998</v>
      </c>
      <c r="AE4112" s="26">
        <v>2197039.92</v>
      </c>
      <c r="AF4112" s="27">
        <v>-230514.35999999987</v>
      </c>
      <c r="AG4112" s="33">
        <v>-9.4957448284122364E-2</v>
      </c>
      <c r="AH4112" s="34">
        <v>817.21</v>
      </c>
      <c r="AI4112" s="34">
        <v>556</v>
      </c>
      <c r="AJ4112" s="34">
        <v>-261.21000000000004</v>
      </c>
      <c r="AK4112" s="32">
        <v>-0.31963632358879607</v>
      </c>
      <c r="AL4112" s="35">
        <v>44466.041666666664</v>
      </c>
      <c r="AM4112" s="16"/>
    </row>
    <row r="4113" spans="1:39" ht="57.75" hidden="1" x14ac:dyDescent="0.25">
      <c r="A4113" s="25" t="s">
        <v>813</v>
      </c>
      <c r="B4113" s="25" t="s">
        <v>1136</v>
      </c>
      <c r="C4113" s="39">
        <v>636873</v>
      </c>
      <c r="D4113" s="25" t="s">
        <v>5387</v>
      </c>
      <c r="E4113" s="25" t="s">
        <v>53</v>
      </c>
      <c r="F4113" s="25" t="s">
        <v>54</v>
      </c>
      <c r="G4113" s="25" t="s">
        <v>75</v>
      </c>
      <c r="H4113" s="25" t="s">
        <v>74</v>
      </c>
      <c r="I4113" s="17"/>
      <c r="J4113" s="25" t="s">
        <v>842</v>
      </c>
      <c r="K4113" s="25" t="s">
        <v>58</v>
      </c>
      <c r="L4113" s="25" t="s">
        <v>824</v>
      </c>
      <c r="M4113" s="25" t="s">
        <v>843</v>
      </c>
      <c r="N4113" s="26">
        <v>1282612.32</v>
      </c>
      <c r="O4113" s="26">
        <v>1190924.58</v>
      </c>
      <c r="P4113" s="27">
        <v>-91687.739999999991</v>
      </c>
      <c r="Q4113" s="28">
        <v>-7.148515461008513E-2</v>
      </c>
      <c r="R4113" s="29">
        <v>242844.16</v>
      </c>
      <c r="S4113" s="29">
        <v>212089.54</v>
      </c>
      <c r="T4113" s="30">
        <v>-30754.619999999995</v>
      </c>
      <c r="U4113" s="31">
        <v>-0.12664344079758802</v>
      </c>
      <c r="V4113" s="26">
        <v>7957.35</v>
      </c>
      <c r="W4113" s="26">
        <v>8932.93</v>
      </c>
      <c r="X4113" s="27">
        <v>975.57999999999993</v>
      </c>
      <c r="Y4113" s="28">
        <v>0.12260111720610503</v>
      </c>
      <c r="Z4113" s="29">
        <v>11683.35</v>
      </c>
      <c r="AA4113" s="29">
        <v>8056.53</v>
      </c>
      <c r="AB4113" s="30">
        <v>-3626.8200000000006</v>
      </c>
      <c r="AC4113" s="32">
        <v>-0.3104263759966106</v>
      </c>
      <c r="AD4113" s="26">
        <v>1020127.46</v>
      </c>
      <c r="AE4113" s="26">
        <v>961039.18</v>
      </c>
      <c r="AF4113" s="27">
        <v>-59088.279999999912</v>
      </c>
      <c r="AG4113" s="33">
        <v>-5.7922448239948285E-2</v>
      </c>
      <c r="AH4113" s="34">
        <v>616.01</v>
      </c>
      <c r="AI4113" s="34">
        <v>347.5</v>
      </c>
      <c r="AJ4113" s="34">
        <v>-268.51</v>
      </c>
      <c r="AK4113" s="32">
        <v>-0.43588578107498255</v>
      </c>
      <c r="AL4113" s="35">
        <v>44862.041666666664</v>
      </c>
      <c r="AM4113" s="16"/>
    </row>
    <row r="4114" spans="1:39" ht="49.5" hidden="1" x14ac:dyDescent="0.25">
      <c r="A4114" s="25" t="s">
        <v>813</v>
      </c>
      <c r="B4114" s="25" t="s">
        <v>51</v>
      </c>
      <c r="C4114" s="39">
        <v>636918</v>
      </c>
      <c r="D4114" s="25" t="s">
        <v>891</v>
      </c>
      <c r="E4114" s="25" t="s">
        <v>53</v>
      </c>
      <c r="F4114" s="25" t="s">
        <v>54</v>
      </c>
      <c r="G4114" s="25" t="s">
        <v>79</v>
      </c>
      <c r="H4114" s="25" t="s">
        <v>194</v>
      </c>
      <c r="I4114" s="25" t="s">
        <v>298</v>
      </c>
      <c r="J4114" s="25" t="s">
        <v>381</v>
      </c>
      <c r="K4114" s="25" t="s">
        <v>58</v>
      </c>
      <c r="L4114" s="25" t="s">
        <v>853</v>
      </c>
      <c r="M4114" s="25" t="s">
        <v>843</v>
      </c>
      <c r="N4114" s="26">
        <v>1566404.85</v>
      </c>
      <c r="O4114" s="26">
        <v>1421032.39</v>
      </c>
      <c r="P4114" s="27">
        <v>-145372.4600000002</v>
      </c>
      <c r="Q4114" s="28">
        <v>-9.2806441450944299E-2</v>
      </c>
      <c r="R4114" s="29">
        <v>176265.53</v>
      </c>
      <c r="S4114" s="29">
        <v>270374.71000000002</v>
      </c>
      <c r="T4114" s="30">
        <v>94109.180000000022</v>
      </c>
      <c r="U4114" s="31">
        <v>0.53390575003518848</v>
      </c>
      <c r="V4114" s="26">
        <v>0</v>
      </c>
      <c r="W4114" s="26">
        <v>8127.97</v>
      </c>
      <c r="X4114" s="27">
        <v>8127.97</v>
      </c>
      <c r="Y4114" s="18"/>
      <c r="Z4114" s="29">
        <v>11978.32</v>
      </c>
      <c r="AA4114" s="29">
        <v>21724.19</v>
      </c>
      <c r="AB4114" s="30">
        <v>9745.869999999999</v>
      </c>
      <c r="AC4114" s="32">
        <v>0.81362578391627538</v>
      </c>
      <c r="AD4114" s="26">
        <v>1378161</v>
      </c>
      <c r="AE4114" s="26">
        <v>1120651.02</v>
      </c>
      <c r="AF4114" s="27">
        <v>-257509.97999999998</v>
      </c>
      <c r="AG4114" s="33">
        <v>-0.18685043329480372</v>
      </c>
      <c r="AH4114" s="34">
        <v>1270</v>
      </c>
      <c r="AI4114" s="34">
        <v>787</v>
      </c>
      <c r="AJ4114" s="34">
        <v>-483</v>
      </c>
      <c r="AK4114" s="32">
        <v>-0.38031496062992126</v>
      </c>
      <c r="AL4114" s="35">
        <v>44391.041666666664</v>
      </c>
      <c r="AM4114" s="16"/>
    </row>
    <row r="4115" spans="1:39" ht="41.25" hidden="1" x14ac:dyDescent="0.25">
      <c r="A4115" s="25" t="s">
        <v>813</v>
      </c>
      <c r="B4115" s="25" t="s">
        <v>1136</v>
      </c>
      <c r="C4115" s="39">
        <v>636983</v>
      </c>
      <c r="D4115" s="25" t="s">
        <v>5793</v>
      </c>
      <c r="E4115" s="25" t="s">
        <v>53</v>
      </c>
      <c r="F4115" s="25" t="s">
        <v>63</v>
      </c>
      <c r="G4115" s="25" t="s">
        <v>56</v>
      </c>
      <c r="H4115" s="17"/>
      <c r="I4115" s="17"/>
      <c r="J4115" s="25" t="s">
        <v>381</v>
      </c>
      <c r="K4115" s="25" t="s">
        <v>58</v>
      </c>
      <c r="L4115" s="25" t="s">
        <v>828</v>
      </c>
      <c r="M4115" s="25" t="s">
        <v>5842</v>
      </c>
      <c r="N4115" s="26">
        <v>0</v>
      </c>
      <c r="O4115" s="26">
        <v>0</v>
      </c>
      <c r="P4115" s="27">
        <v>0</v>
      </c>
      <c r="Q4115" s="18"/>
      <c r="R4115" s="29">
        <v>0</v>
      </c>
      <c r="S4115" s="29">
        <v>0</v>
      </c>
      <c r="T4115" s="30">
        <v>0</v>
      </c>
      <c r="U4115" s="19"/>
      <c r="V4115" s="26">
        <v>0</v>
      </c>
      <c r="W4115" s="26">
        <v>0</v>
      </c>
      <c r="X4115" s="27">
        <v>0</v>
      </c>
      <c r="Y4115" s="18"/>
      <c r="Z4115" s="29">
        <v>0</v>
      </c>
      <c r="AA4115" s="29">
        <v>0</v>
      </c>
      <c r="AB4115" s="30">
        <v>0</v>
      </c>
      <c r="AC4115" s="19"/>
      <c r="AD4115" s="26">
        <v>0</v>
      </c>
      <c r="AE4115" s="26">
        <v>0</v>
      </c>
      <c r="AF4115" s="27">
        <v>0</v>
      </c>
      <c r="AG4115" s="18"/>
      <c r="AH4115" s="34">
        <v>0</v>
      </c>
      <c r="AI4115" s="34">
        <v>0</v>
      </c>
      <c r="AJ4115" s="34">
        <v>0</v>
      </c>
      <c r="AK4115" s="19"/>
      <c r="AL4115" s="35">
        <v>44095.041666666664</v>
      </c>
      <c r="AM4115" s="16"/>
    </row>
    <row r="4116" spans="1:39" ht="33" hidden="1" x14ac:dyDescent="0.25">
      <c r="A4116" s="25" t="s">
        <v>813</v>
      </c>
      <c r="B4116" s="25" t="s">
        <v>1136</v>
      </c>
      <c r="C4116" s="39">
        <v>637020</v>
      </c>
      <c r="D4116" s="25" t="s">
        <v>5776</v>
      </c>
      <c r="E4116" s="25" t="s">
        <v>53</v>
      </c>
      <c r="F4116" s="25" t="s">
        <v>63</v>
      </c>
      <c r="G4116" s="25" t="s">
        <v>56</v>
      </c>
      <c r="H4116" s="17"/>
      <c r="I4116" s="17"/>
      <c r="J4116" s="25" t="s">
        <v>381</v>
      </c>
      <c r="K4116" s="25" t="s">
        <v>65</v>
      </c>
      <c r="L4116" s="25" t="s">
        <v>828</v>
      </c>
      <c r="M4116" s="25" t="s">
        <v>5842</v>
      </c>
      <c r="N4116" s="26">
        <v>0</v>
      </c>
      <c r="O4116" s="26">
        <v>0</v>
      </c>
      <c r="P4116" s="27">
        <v>0</v>
      </c>
      <c r="Q4116" s="18"/>
      <c r="R4116" s="29">
        <v>0</v>
      </c>
      <c r="S4116" s="29">
        <v>0</v>
      </c>
      <c r="T4116" s="30">
        <v>0</v>
      </c>
      <c r="U4116" s="19"/>
      <c r="V4116" s="26">
        <v>0</v>
      </c>
      <c r="W4116" s="26">
        <v>0</v>
      </c>
      <c r="X4116" s="27">
        <v>0</v>
      </c>
      <c r="Y4116" s="18"/>
      <c r="Z4116" s="29">
        <v>0</v>
      </c>
      <c r="AA4116" s="29">
        <v>0</v>
      </c>
      <c r="AB4116" s="30">
        <v>0</v>
      </c>
      <c r="AC4116" s="19"/>
      <c r="AD4116" s="26">
        <v>0</v>
      </c>
      <c r="AE4116" s="26">
        <v>0</v>
      </c>
      <c r="AF4116" s="27">
        <v>0</v>
      </c>
      <c r="AG4116" s="18"/>
      <c r="AH4116" s="34">
        <v>0</v>
      </c>
      <c r="AI4116" s="34">
        <v>0</v>
      </c>
      <c r="AJ4116" s="34">
        <v>0</v>
      </c>
      <c r="AK4116" s="19"/>
      <c r="AL4116" s="35">
        <v>44519.041666666664</v>
      </c>
      <c r="AM4116" s="16"/>
    </row>
    <row r="4117" spans="1:39" ht="33" hidden="1" x14ac:dyDescent="0.25">
      <c r="A4117" s="25" t="s">
        <v>813</v>
      </c>
      <c r="B4117" s="25" t="s">
        <v>1136</v>
      </c>
      <c r="C4117" s="39">
        <v>637032</v>
      </c>
      <c r="D4117" s="25" t="s">
        <v>3965</v>
      </c>
      <c r="E4117" s="25" t="s">
        <v>53</v>
      </c>
      <c r="F4117" s="25" t="s">
        <v>54</v>
      </c>
      <c r="G4117" s="25" t="s">
        <v>75</v>
      </c>
      <c r="H4117" s="25" t="s">
        <v>83</v>
      </c>
      <c r="I4117" s="25" t="s">
        <v>394</v>
      </c>
      <c r="J4117" s="25" t="s">
        <v>842</v>
      </c>
      <c r="K4117" s="25" t="s">
        <v>65</v>
      </c>
      <c r="L4117" s="25" t="s">
        <v>815</v>
      </c>
      <c r="M4117" s="25" t="s">
        <v>880</v>
      </c>
      <c r="N4117" s="26">
        <v>107288.53</v>
      </c>
      <c r="O4117" s="26">
        <v>51535.42</v>
      </c>
      <c r="P4117" s="27">
        <v>-55753.11</v>
      </c>
      <c r="Q4117" s="28">
        <v>-0.51965582900613883</v>
      </c>
      <c r="R4117" s="29">
        <v>62189.81</v>
      </c>
      <c r="S4117" s="29">
        <v>28737.62</v>
      </c>
      <c r="T4117" s="30">
        <v>-33452.19</v>
      </c>
      <c r="U4117" s="31">
        <v>-0.53790468245521261</v>
      </c>
      <c r="V4117" s="26">
        <v>23666.97</v>
      </c>
      <c r="W4117" s="26">
        <v>9887.09</v>
      </c>
      <c r="X4117" s="27">
        <v>-13779.880000000001</v>
      </c>
      <c r="Y4117" s="28">
        <v>-0.58224098817888392</v>
      </c>
      <c r="Z4117" s="29">
        <v>13871.75</v>
      </c>
      <c r="AA4117" s="29">
        <v>12910.71</v>
      </c>
      <c r="AB4117" s="30">
        <v>-961.04000000000087</v>
      </c>
      <c r="AC4117" s="32">
        <v>-6.9280371979022176E-2</v>
      </c>
      <c r="AD4117" s="26">
        <v>7560</v>
      </c>
      <c r="AE4117" s="26">
        <v>0</v>
      </c>
      <c r="AF4117" s="27">
        <v>-7560</v>
      </c>
      <c r="AG4117" s="33">
        <v>-1</v>
      </c>
      <c r="AH4117" s="34">
        <v>429.03</v>
      </c>
      <c r="AI4117" s="34">
        <v>247</v>
      </c>
      <c r="AJ4117" s="34">
        <v>-182.02999999999997</v>
      </c>
      <c r="AK4117" s="32">
        <v>-0.42428268419457843</v>
      </c>
      <c r="AL4117" s="35">
        <v>44637.041666666664</v>
      </c>
      <c r="AM4117" s="16"/>
    </row>
    <row r="4118" spans="1:39" ht="33" hidden="1" x14ac:dyDescent="0.25">
      <c r="A4118" s="25" t="s">
        <v>813</v>
      </c>
      <c r="B4118" s="25" t="s">
        <v>1136</v>
      </c>
      <c r="C4118" s="39">
        <v>637051</v>
      </c>
      <c r="D4118" s="25" t="s">
        <v>5055</v>
      </c>
      <c r="E4118" s="25" t="s">
        <v>53</v>
      </c>
      <c r="F4118" s="25" t="s">
        <v>63</v>
      </c>
      <c r="G4118" s="25" t="s">
        <v>56</v>
      </c>
      <c r="H4118" s="17"/>
      <c r="I4118" s="17"/>
      <c r="J4118" s="25" t="s">
        <v>3675</v>
      </c>
      <c r="K4118" s="25" t="s">
        <v>65</v>
      </c>
      <c r="L4118" s="25" t="s">
        <v>851</v>
      </c>
      <c r="M4118" s="25" t="s">
        <v>5842</v>
      </c>
      <c r="N4118" s="26">
        <v>0</v>
      </c>
      <c r="O4118" s="26">
        <v>0</v>
      </c>
      <c r="P4118" s="27">
        <v>0</v>
      </c>
      <c r="Q4118" s="18"/>
      <c r="R4118" s="29">
        <v>0</v>
      </c>
      <c r="S4118" s="29">
        <v>0</v>
      </c>
      <c r="T4118" s="30">
        <v>0</v>
      </c>
      <c r="U4118" s="19"/>
      <c r="V4118" s="26">
        <v>0</v>
      </c>
      <c r="W4118" s="26">
        <v>0</v>
      </c>
      <c r="X4118" s="27">
        <v>0</v>
      </c>
      <c r="Y4118" s="18"/>
      <c r="Z4118" s="29">
        <v>0</v>
      </c>
      <c r="AA4118" s="29">
        <v>0</v>
      </c>
      <c r="AB4118" s="30">
        <v>0</v>
      </c>
      <c r="AC4118" s="19"/>
      <c r="AD4118" s="26">
        <v>0</v>
      </c>
      <c r="AE4118" s="26">
        <v>0</v>
      </c>
      <c r="AF4118" s="27">
        <v>0</v>
      </c>
      <c r="AG4118" s="18"/>
      <c r="AH4118" s="34">
        <v>0</v>
      </c>
      <c r="AI4118" s="34">
        <v>0</v>
      </c>
      <c r="AJ4118" s="34">
        <v>0</v>
      </c>
      <c r="AK4118" s="19"/>
      <c r="AL4118" s="35">
        <v>44802.041666666664</v>
      </c>
      <c r="AM4118" s="16"/>
    </row>
    <row r="4119" spans="1:39" ht="41.25" hidden="1" x14ac:dyDescent="0.25">
      <c r="A4119" s="25" t="s">
        <v>813</v>
      </c>
      <c r="B4119" s="25" t="s">
        <v>1043</v>
      </c>
      <c r="C4119" s="39">
        <v>637090</v>
      </c>
      <c r="D4119" s="25" t="s">
        <v>3831</v>
      </c>
      <c r="E4119" s="25" t="s">
        <v>53</v>
      </c>
      <c r="F4119" s="25" t="s">
        <v>63</v>
      </c>
      <c r="G4119" s="25" t="s">
        <v>56</v>
      </c>
      <c r="H4119" s="17"/>
      <c r="I4119" s="17"/>
      <c r="J4119" s="25" t="s">
        <v>381</v>
      </c>
      <c r="K4119" s="25" t="s">
        <v>65</v>
      </c>
      <c r="L4119" s="25" t="s">
        <v>1045</v>
      </c>
      <c r="M4119" s="25" t="s">
        <v>5842</v>
      </c>
      <c r="N4119" s="26">
        <v>0</v>
      </c>
      <c r="O4119" s="26">
        <v>0</v>
      </c>
      <c r="P4119" s="27">
        <v>0</v>
      </c>
      <c r="Q4119" s="18"/>
      <c r="R4119" s="29">
        <v>0</v>
      </c>
      <c r="S4119" s="29">
        <v>0</v>
      </c>
      <c r="T4119" s="30">
        <v>0</v>
      </c>
      <c r="U4119" s="19"/>
      <c r="V4119" s="26">
        <v>0</v>
      </c>
      <c r="W4119" s="26">
        <v>0</v>
      </c>
      <c r="X4119" s="27">
        <v>0</v>
      </c>
      <c r="Y4119" s="18"/>
      <c r="Z4119" s="29">
        <v>0</v>
      </c>
      <c r="AA4119" s="29">
        <v>0</v>
      </c>
      <c r="AB4119" s="30">
        <v>0</v>
      </c>
      <c r="AC4119" s="19"/>
      <c r="AD4119" s="26">
        <v>0</v>
      </c>
      <c r="AE4119" s="26">
        <v>0</v>
      </c>
      <c r="AF4119" s="27">
        <v>0</v>
      </c>
      <c r="AG4119" s="18"/>
      <c r="AH4119" s="34">
        <v>0</v>
      </c>
      <c r="AI4119" s="34">
        <v>0</v>
      </c>
      <c r="AJ4119" s="34">
        <v>0</v>
      </c>
      <c r="AK4119" s="19"/>
      <c r="AL4119" s="35">
        <v>44901.041666666664</v>
      </c>
      <c r="AM4119" s="16"/>
    </row>
    <row r="4120" spans="1:39" ht="49.5" hidden="1" x14ac:dyDescent="0.25">
      <c r="A4120" s="25" t="s">
        <v>813</v>
      </c>
      <c r="B4120" s="25" t="s">
        <v>1136</v>
      </c>
      <c r="C4120" s="39">
        <v>637091</v>
      </c>
      <c r="D4120" s="25" t="s">
        <v>5532</v>
      </c>
      <c r="E4120" s="25" t="s">
        <v>53</v>
      </c>
      <c r="F4120" s="25" t="s">
        <v>54</v>
      </c>
      <c r="G4120" s="25" t="s">
        <v>112</v>
      </c>
      <c r="H4120" s="25" t="s">
        <v>90</v>
      </c>
      <c r="I4120" s="25" t="s">
        <v>874</v>
      </c>
      <c r="J4120" s="25" t="s">
        <v>842</v>
      </c>
      <c r="K4120" s="25" t="s">
        <v>58</v>
      </c>
      <c r="L4120" s="25" t="s">
        <v>815</v>
      </c>
      <c r="M4120" s="25" t="s">
        <v>263</v>
      </c>
      <c r="N4120" s="26">
        <v>431274.32</v>
      </c>
      <c r="O4120" s="26">
        <v>439493.29</v>
      </c>
      <c r="P4120" s="27">
        <v>8218.9699999999721</v>
      </c>
      <c r="Q4120" s="28">
        <v>1.905740643217517E-2</v>
      </c>
      <c r="R4120" s="29">
        <v>37380.9</v>
      </c>
      <c r="S4120" s="29">
        <v>54325.95</v>
      </c>
      <c r="T4120" s="30">
        <v>16945.049999999996</v>
      </c>
      <c r="U4120" s="31">
        <v>0.45330770527194358</v>
      </c>
      <c r="V4120" s="26">
        <v>92473.43</v>
      </c>
      <c r="W4120" s="26">
        <v>95725.55</v>
      </c>
      <c r="X4120" s="27">
        <v>3252.1200000000099</v>
      </c>
      <c r="Y4120" s="28">
        <v>3.5168155869204916E-2</v>
      </c>
      <c r="Z4120" s="29">
        <v>0</v>
      </c>
      <c r="AA4120" s="29">
        <v>0</v>
      </c>
      <c r="AB4120" s="30">
        <v>0</v>
      </c>
      <c r="AC4120" s="19"/>
      <c r="AD4120" s="26">
        <v>301419.99</v>
      </c>
      <c r="AE4120" s="26">
        <v>289441.78999999998</v>
      </c>
      <c r="AF4120" s="27">
        <v>-11978.200000000012</v>
      </c>
      <c r="AG4120" s="33">
        <v>-3.9739235609423287E-2</v>
      </c>
      <c r="AH4120" s="34">
        <v>3493.84</v>
      </c>
      <c r="AI4120" s="34">
        <v>19</v>
      </c>
      <c r="AJ4120" s="34">
        <v>-3474.84</v>
      </c>
      <c r="AK4120" s="32">
        <v>-0.99456185744052394</v>
      </c>
      <c r="AL4120" s="35">
        <v>44901.041666666664</v>
      </c>
      <c r="AM4120" s="16"/>
    </row>
    <row r="4121" spans="1:39" ht="41.25" hidden="1" x14ac:dyDescent="0.25">
      <c r="A4121" s="25" t="s">
        <v>813</v>
      </c>
      <c r="B4121" s="25" t="s">
        <v>1043</v>
      </c>
      <c r="C4121" s="39">
        <v>637092</v>
      </c>
      <c r="D4121" s="25" t="s">
        <v>3829</v>
      </c>
      <c r="E4121" s="25" t="s">
        <v>53</v>
      </c>
      <c r="F4121" s="25" t="s">
        <v>63</v>
      </c>
      <c r="G4121" s="25" t="s">
        <v>56</v>
      </c>
      <c r="H4121" s="17"/>
      <c r="I4121" s="17"/>
      <c r="J4121" s="25" t="s">
        <v>381</v>
      </c>
      <c r="K4121" s="25" t="s">
        <v>65</v>
      </c>
      <c r="L4121" s="25" t="s">
        <v>1045</v>
      </c>
      <c r="M4121" s="25" t="s">
        <v>5842</v>
      </c>
      <c r="N4121" s="26">
        <v>0</v>
      </c>
      <c r="O4121" s="26">
        <v>0</v>
      </c>
      <c r="P4121" s="27">
        <v>0</v>
      </c>
      <c r="Q4121" s="18"/>
      <c r="R4121" s="29">
        <v>0</v>
      </c>
      <c r="S4121" s="29">
        <v>0</v>
      </c>
      <c r="T4121" s="30">
        <v>0</v>
      </c>
      <c r="U4121" s="19"/>
      <c r="V4121" s="26">
        <v>0</v>
      </c>
      <c r="W4121" s="26">
        <v>0</v>
      </c>
      <c r="X4121" s="27">
        <v>0</v>
      </c>
      <c r="Y4121" s="18"/>
      <c r="Z4121" s="29">
        <v>0</v>
      </c>
      <c r="AA4121" s="29">
        <v>0</v>
      </c>
      <c r="AB4121" s="30">
        <v>0</v>
      </c>
      <c r="AC4121" s="19"/>
      <c r="AD4121" s="26">
        <v>0</v>
      </c>
      <c r="AE4121" s="26">
        <v>0</v>
      </c>
      <c r="AF4121" s="27">
        <v>0</v>
      </c>
      <c r="AG4121" s="18"/>
      <c r="AH4121" s="34">
        <v>0</v>
      </c>
      <c r="AI4121" s="34">
        <v>0</v>
      </c>
      <c r="AJ4121" s="34">
        <v>0</v>
      </c>
      <c r="AK4121" s="19"/>
      <c r="AL4121" s="35">
        <v>44089.041666666664</v>
      </c>
      <c r="AM4121" s="16"/>
    </row>
    <row r="4122" spans="1:39" ht="24.75" hidden="1" x14ac:dyDescent="0.25">
      <c r="A4122" s="25" t="s">
        <v>813</v>
      </c>
      <c r="B4122" s="25" t="s">
        <v>1136</v>
      </c>
      <c r="C4122" s="39">
        <v>637100</v>
      </c>
      <c r="D4122" s="25" t="s">
        <v>5795</v>
      </c>
      <c r="E4122" s="25" t="s">
        <v>53</v>
      </c>
      <c r="F4122" s="25" t="s">
        <v>63</v>
      </c>
      <c r="G4122" s="25" t="s">
        <v>56</v>
      </c>
      <c r="H4122" s="17"/>
      <c r="I4122" s="17"/>
      <c r="J4122" s="25" t="s">
        <v>381</v>
      </c>
      <c r="K4122" s="25" t="s">
        <v>58</v>
      </c>
      <c r="L4122" s="25" t="s">
        <v>384</v>
      </c>
      <c r="M4122" s="25" t="s">
        <v>5842</v>
      </c>
      <c r="N4122" s="26">
        <v>0</v>
      </c>
      <c r="O4122" s="26">
        <v>0</v>
      </c>
      <c r="P4122" s="27">
        <v>0</v>
      </c>
      <c r="Q4122" s="18"/>
      <c r="R4122" s="29">
        <v>0</v>
      </c>
      <c r="S4122" s="29">
        <v>0</v>
      </c>
      <c r="T4122" s="30">
        <v>0</v>
      </c>
      <c r="U4122" s="19"/>
      <c r="V4122" s="26">
        <v>0</v>
      </c>
      <c r="W4122" s="26">
        <v>0</v>
      </c>
      <c r="X4122" s="27">
        <v>0</v>
      </c>
      <c r="Y4122" s="18"/>
      <c r="Z4122" s="29">
        <v>0</v>
      </c>
      <c r="AA4122" s="29">
        <v>0</v>
      </c>
      <c r="AB4122" s="30">
        <v>0</v>
      </c>
      <c r="AC4122" s="19"/>
      <c r="AD4122" s="26">
        <v>0</v>
      </c>
      <c r="AE4122" s="26">
        <v>0</v>
      </c>
      <c r="AF4122" s="27">
        <v>0</v>
      </c>
      <c r="AG4122" s="18"/>
      <c r="AH4122" s="34">
        <v>0</v>
      </c>
      <c r="AI4122" s="34">
        <v>0</v>
      </c>
      <c r="AJ4122" s="34">
        <v>0</v>
      </c>
      <c r="AK4122" s="19"/>
      <c r="AL4122" s="35">
        <v>44089.041666666664</v>
      </c>
      <c r="AM4122" s="16"/>
    </row>
    <row r="4123" spans="1:39" ht="49.5" hidden="1" x14ac:dyDescent="0.25">
      <c r="A4123" s="25" t="s">
        <v>813</v>
      </c>
      <c r="B4123" s="25" t="s">
        <v>1043</v>
      </c>
      <c r="C4123" s="39">
        <v>637156</v>
      </c>
      <c r="D4123" s="25" t="s">
        <v>3964</v>
      </c>
      <c r="E4123" s="25" t="s">
        <v>53</v>
      </c>
      <c r="F4123" s="25" t="s">
        <v>54</v>
      </c>
      <c r="G4123" s="25" t="s">
        <v>211</v>
      </c>
      <c r="H4123" s="25" t="s">
        <v>90</v>
      </c>
      <c r="I4123" s="25" t="s">
        <v>56</v>
      </c>
      <c r="J4123" s="25" t="s">
        <v>357</v>
      </c>
      <c r="K4123" s="25" t="s">
        <v>65</v>
      </c>
      <c r="L4123" s="25" t="s">
        <v>1045</v>
      </c>
      <c r="M4123" s="25" t="s">
        <v>816</v>
      </c>
      <c r="N4123" s="26">
        <v>3131.06</v>
      </c>
      <c r="O4123" s="26">
        <v>7038.26</v>
      </c>
      <c r="P4123" s="27">
        <v>3907.2000000000003</v>
      </c>
      <c r="Q4123" s="28">
        <v>1.247884103147177</v>
      </c>
      <c r="R4123" s="29">
        <v>2392.6</v>
      </c>
      <c r="S4123" s="29">
        <v>3783.54</v>
      </c>
      <c r="T4123" s="30">
        <v>1390.94</v>
      </c>
      <c r="U4123" s="31">
        <v>0.58135083173117119</v>
      </c>
      <c r="V4123" s="26">
        <v>478.66</v>
      </c>
      <c r="W4123" s="26">
        <v>155.72</v>
      </c>
      <c r="X4123" s="27">
        <v>-322.94000000000005</v>
      </c>
      <c r="Y4123" s="28">
        <v>-0.67467513475118046</v>
      </c>
      <c r="Z4123" s="29">
        <v>259.8</v>
      </c>
      <c r="AA4123" s="29">
        <v>1019</v>
      </c>
      <c r="AB4123" s="30">
        <v>759.2</v>
      </c>
      <c r="AC4123" s="32">
        <v>2.922247882986913</v>
      </c>
      <c r="AD4123" s="26">
        <v>0</v>
      </c>
      <c r="AE4123" s="26">
        <v>2080</v>
      </c>
      <c r="AF4123" s="27">
        <v>2080</v>
      </c>
      <c r="AG4123" s="18"/>
      <c r="AH4123" s="34">
        <v>12.600000000000001</v>
      </c>
      <c r="AI4123" s="34">
        <v>31</v>
      </c>
      <c r="AJ4123" s="34">
        <v>18.399999999999999</v>
      </c>
      <c r="AK4123" s="32">
        <v>1.46031746031746</v>
      </c>
      <c r="AL4123" s="35">
        <v>44049.041666666664</v>
      </c>
      <c r="AM4123" s="16"/>
    </row>
    <row r="4124" spans="1:39" ht="66" hidden="1" x14ac:dyDescent="0.25">
      <c r="A4124" s="25" t="s">
        <v>813</v>
      </c>
      <c r="B4124" s="25" t="s">
        <v>1043</v>
      </c>
      <c r="C4124" s="39">
        <v>637174</v>
      </c>
      <c r="D4124" s="25" t="s">
        <v>3967</v>
      </c>
      <c r="E4124" s="25" t="s">
        <v>53</v>
      </c>
      <c r="F4124" s="25" t="s">
        <v>54</v>
      </c>
      <c r="G4124" s="25" t="s">
        <v>990</v>
      </c>
      <c r="H4124" s="25" t="s">
        <v>56</v>
      </c>
      <c r="I4124" s="25" t="s">
        <v>56</v>
      </c>
      <c r="J4124" s="25" t="s">
        <v>830</v>
      </c>
      <c r="K4124" s="25" t="s">
        <v>65</v>
      </c>
      <c r="L4124" s="25" t="s">
        <v>1045</v>
      </c>
      <c r="M4124" s="25" t="s">
        <v>832</v>
      </c>
      <c r="N4124" s="26">
        <v>101830.77</v>
      </c>
      <c r="O4124" s="26">
        <v>70634.25</v>
      </c>
      <c r="P4124" s="27">
        <v>-31196.520000000004</v>
      </c>
      <c r="Q4124" s="28">
        <v>-0.30635651679742776</v>
      </c>
      <c r="R4124" s="29">
        <v>43324.75</v>
      </c>
      <c r="S4124" s="29">
        <v>21193.26</v>
      </c>
      <c r="T4124" s="30">
        <v>-22131.49</v>
      </c>
      <c r="U4124" s="31">
        <v>-0.51082787552149755</v>
      </c>
      <c r="V4124" s="26">
        <v>49231.7</v>
      </c>
      <c r="W4124" s="26">
        <v>43055.15</v>
      </c>
      <c r="X4124" s="27">
        <v>-6176.5499999999956</v>
      </c>
      <c r="Y4124" s="28">
        <v>-0.12545879991956393</v>
      </c>
      <c r="Z4124" s="29">
        <v>3874.32</v>
      </c>
      <c r="AA4124" s="29">
        <v>4301.24</v>
      </c>
      <c r="AB4124" s="30">
        <v>426.91999999999962</v>
      </c>
      <c r="AC4124" s="32">
        <v>0.11019224018666492</v>
      </c>
      <c r="AD4124" s="26">
        <v>5400</v>
      </c>
      <c r="AE4124" s="26">
        <v>2084.6</v>
      </c>
      <c r="AF4124" s="27">
        <v>-3315.4</v>
      </c>
      <c r="AG4124" s="33">
        <v>-0.61396296296296293</v>
      </c>
      <c r="AH4124" s="34">
        <v>249.14999999999998</v>
      </c>
      <c r="AI4124" s="34">
        <v>196.5</v>
      </c>
      <c r="AJ4124" s="34">
        <v>-52.649999999999977</v>
      </c>
      <c r="AK4124" s="32">
        <v>-0.21131848284166158</v>
      </c>
      <c r="AL4124" s="35">
        <v>44140.041666666664</v>
      </c>
      <c r="AM4124" s="16"/>
    </row>
    <row r="4125" spans="1:39" ht="82.5" hidden="1" x14ac:dyDescent="0.25">
      <c r="A4125" s="25" t="s">
        <v>813</v>
      </c>
      <c r="B4125" s="25" t="s">
        <v>1043</v>
      </c>
      <c r="C4125" s="39">
        <v>637240</v>
      </c>
      <c r="D4125" s="25" t="s">
        <v>3668</v>
      </c>
      <c r="E4125" s="25" t="s">
        <v>53</v>
      </c>
      <c r="F4125" s="25" t="s">
        <v>63</v>
      </c>
      <c r="G4125" s="25" t="s">
        <v>56</v>
      </c>
      <c r="H4125" s="17"/>
      <c r="I4125" s="17"/>
      <c r="J4125" s="25" t="s">
        <v>357</v>
      </c>
      <c r="K4125" s="25" t="s">
        <v>65</v>
      </c>
      <c r="L4125" s="25" t="s">
        <v>1045</v>
      </c>
      <c r="M4125" s="25" t="s">
        <v>5842</v>
      </c>
      <c r="N4125" s="26">
        <v>0</v>
      </c>
      <c r="O4125" s="26">
        <v>0</v>
      </c>
      <c r="P4125" s="27">
        <v>0</v>
      </c>
      <c r="Q4125" s="18"/>
      <c r="R4125" s="29">
        <v>0</v>
      </c>
      <c r="S4125" s="29">
        <v>0</v>
      </c>
      <c r="T4125" s="30">
        <v>0</v>
      </c>
      <c r="U4125" s="19"/>
      <c r="V4125" s="26">
        <v>0</v>
      </c>
      <c r="W4125" s="26">
        <v>0</v>
      </c>
      <c r="X4125" s="27">
        <v>0</v>
      </c>
      <c r="Y4125" s="18"/>
      <c r="Z4125" s="29">
        <v>0</v>
      </c>
      <c r="AA4125" s="29">
        <v>0</v>
      </c>
      <c r="AB4125" s="30">
        <v>0</v>
      </c>
      <c r="AC4125" s="19"/>
      <c r="AD4125" s="26">
        <v>0</v>
      </c>
      <c r="AE4125" s="26">
        <v>0</v>
      </c>
      <c r="AF4125" s="27">
        <v>0</v>
      </c>
      <c r="AG4125" s="18"/>
      <c r="AH4125" s="34">
        <v>0</v>
      </c>
      <c r="AI4125" s="34">
        <v>3</v>
      </c>
      <c r="AJ4125" s="34">
        <v>3</v>
      </c>
      <c r="AK4125" s="19"/>
      <c r="AL4125" s="35">
        <v>44428.041666666664</v>
      </c>
      <c r="AM4125" s="16"/>
    </row>
    <row r="4126" spans="1:39" ht="66" hidden="1" x14ac:dyDescent="0.25">
      <c r="A4126" s="25" t="s">
        <v>813</v>
      </c>
      <c r="B4126" s="25" t="s">
        <v>1136</v>
      </c>
      <c r="C4126" s="39">
        <v>637258</v>
      </c>
      <c r="D4126" s="25" t="s">
        <v>5391</v>
      </c>
      <c r="E4126" s="25" t="s">
        <v>53</v>
      </c>
      <c r="F4126" s="25" t="s">
        <v>54</v>
      </c>
      <c r="G4126" s="25" t="s">
        <v>839</v>
      </c>
      <c r="H4126" s="25" t="s">
        <v>75</v>
      </c>
      <c r="I4126" s="25" t="s">
        <v>112</v>
      </c>
      <c r="J4126" s="25" t="s">
        <v>830</v>
      </c>
      <c r="K4126" s="25" t="s">
        <v>65</v>
      </c>
      <c r="L4126" s="25" t="s">
        <v>840</v>
      </c>
      <c r="M4126" s="25" t="s">
        <v>880</v>
      </c>
      <c r="N4126" s="26">
        <v>21763.89</v>
      </c>
      <c r="O4126" s="26">
        <v>13631.22</v>
      </c>
      <c r="P4126" s="27">
        <v>-8132.67</v>
      </c>
      <c r="Q4126" s="28">
        <v>-0.37367722406242637</v>
      </c>
      <c r="R4126" s="29">
        <v>11875.68</v>
      </c>
      <c r="S4126" s="29">
        <v>8885.5400000000009</v>
      </c>
      <c r="T4126" s="30">
        <v>-2990.1399999999994</v>
      </c>
      <c r="U4126" s="31">
        <v>-0.25178684504803089</v>
      </c>
      <c r="V4126" s="26">
        <v>12477.19</v>
      </c>
      <c r="W4126" s="26">
        <v>1700.15</v>
      </c>
      <c r="X4126" s="27">
        <v>-10777.04</v>
      </c>
      <c r="Y4126" s="28">
        <v>-0.86373935156874271</v>
      </c>
      <c r="Z4126" s="29">
        <v>2409.02</v>
      </c>
      <c r="AA4126" s="29">
        <v>1376</v>
      </c>
      <c r="AB4126" s="30">
        <v>-1033.02</v>
      </c>
      <c r="AC4126" s="32">
        <v>-0.42881337639372025</v>
      </c>
      <c r="AD4126" s="26">
        <v>2</v>
      </c>
      <c r="AE4126" s="26">
        <v>1669.53</v>
      </c>
      <c r="AF4126" s="27">
        <v>1667.53</v>
      </c>
      <c r="AG4126" s="33">
        <v>833.76499999999999</v>
      </c>
      <c r="AH4126" s="34">
        <v>101</v>
      </c>
      <c r="AI4126" s="34">
        <v>44</v>
      </c>
      <c r="AJ4126" s="34">
        <v>-57</v>
      </c>
      <c r="AK4126" s="32">
        <v>-0.5643564356435643</v>
      </c>
      <c r="AL4126" s="35">
        <v>44848.041666666664</v>
      </c>
      <c r="AM4126" s="16"/>
    </row>
    <row r="4127" spans="1:39" ht="82.5" hidden="1" x14ac:dyDescent="0.25">
      <c r="A4127" s="25" t="s">
        <v>813</v>
      </c>
      <c r="B4127" s="25" t="s">
        <v>1136</v>
      </c>
      <c r="C4127" s="39">
        <v>637294</v>
      </c>
      <c r="D4127" s="25" t="s">
        <v>5770</v>
      </c>
      <c r="E4127" s="25" t="s">
        <v>53</v>
      </c>
      <c r="F4127" s="25" t="s">
        <v>63</v>
      </c>
      <c r="G4127" s="25" t="s">
        <v>56</v>
      </c>
      <c r="H4127" s="17"/>
      <c r="I4127" s="17"/>
      <c r="J4127" s="25" t="s">
        <v>381</v>
      </c>
      <c r="K4127" s="25" t="s">
        <v>65</v>
      </c>
      <c r="L4127" s="25" t="s">
        <v>828</v>
      </c>
      <c r="M4127" s="25" t="s">
        <v>5842</v>
      </c>
      <c r="N4127" s="26">
        <v>0</v>
      </c>
      <c r="O4127" s="26">
        <v>0</v>
      </c>
      <c r="P4127" s="27">
        <v>0</v>
      </c>
      <c r="Q4127" s="18"/>
      <c r="R4127" s="29">
        <v>0</v>
      </c>
      <c r="S4127" s="29">
        <v>0</v>
      </c>
      <c r="T4127" s="30">
        <v>0</v>
      </c>
      <c r="U4127" s="19"/>
      <c r="V4127" s="26">
        <v>0</v>
      </c>
      <c r="W4127" s="26">
        <v>0</v>
      </c>
      <c r="X4127" s="27">
        <v>0</v>
      </c>
      <c r="Y4127" s="18"/>
      <c r="Z4127" s="29">
        <v>0</v>
      </c>
      <c r="AA4127" s="29">
        <v>0</v>
      </c>
      <c r="AB4127" s="30">
        <v>0</v>
      </c>
      <c r="AC4127" s="19"/>
      <c r="AD4127" s="26">
        <v>0</v>
      </c>
      <c r="AE4127" s="26">
        <v>0</v>
      </c>
      <c r="AF4127" s="27">
        <v>0</v>
      </c>
      <c r="AG4127" s="18"/>
      <c r="AH4127" s="34">
        <v>0</v>
      </c>
      <c r="AI4127" s="34">
        <v>0</v>
      </c>
      <c r="AJ4127" s="34">
        <v>0</v>
      </c>
      <c r="AK4127" s="19"/>
      <c r="AL4127" s="35">
        <v>44308</v>
      </c>
      <c r="AM4127" s="16"/>
    </row>
    <row r="4128" spans="1:39" ht="57.75" hidden="1" x14ac:dyDescent="0.25">
      <c r="A4128" s="25" t="s">
        <v>813</v>
      </c>
      <c r="B4128" s="25" t="s">
        <v>51</v>
      </c>
      <c r="C4128" s="39">
        <v>637322</v>
      </c>
      <c r="D4128" s="25" t="s">
        <v>894</v>
      </c>
      <c r="E4128" s="25" t="s">
        <v>53</v>
      </c>
      <c r="F4128" s="25" t="s">
        <v>54</v>
      </c>
      <c r="G4128" s="25" t="s">
        <v>69</v>
      </c>
      <c r="H4128" s="25" t="s">
        <v>827</v>
      </c>
      <c r="I4128" s="25" t="s">
        <v>56</v>
      </c>
      <c r="J4128" s="25" t="s">
        <v>381</v>
      </c>
      <c r="K4128" s="25" t="s">
        <v>58</v>
      </c>
      <c r="L4128" s="25" t="s">
        <v>828</v>
      </c>
      <c r="M4128" s="25" t="s">
        <v>825</v>
      </c>
      <c r="N4128" s="26">
        <v>192926.15</v>
      </c>
      <c r="O4128" s="26">
        <v>399158.78</v>
      </c>
      <c r="P4128" s="27">
        <v>206232.63000000003</v>
      </c>
      <c r="Q4128" s="28">
        <v>1.0689718838011335</v>
      </c>
      <c r="R4128" s="29">
        <v>43183.91</v>
      </c>
      <c r="S4128" s="29">
        <v>355758.77</v>
      </c>
      <c r="T4128" s="30">
        <v>312574.86</v>
      </c>
      <c r="U4128" s="31">
        <v>7.2382250704023781</v>
      </c>
      <c r="V4128" s="26">
        <v>12981.54</v>
      </c>
      <c r="W4128" s="26">
        <v>17766.599999999999</v>
      </c>
      <c r="X4128" s="27">
        <v>4785.0599999999977</v>
      </c>
      <c r="Y4128" s="28">
        <v>0.36860495750118993</v>
      </c>
      <c r="Z4128" s="29">
        <v>8173.74</v>
      </c>
      <c r="AA4128" s="29">
        <v>9261.3799999999992</v>
      </c>
      <c r="AB4128" s="30">
        <v>1087.6399999999994</v>
      </c>
      <c r="AC4128" s="32">
        <v>0.13306515744322667</v>
      </c>
      <c r="AD4128" s="26">
        <v>128586.96</v>
      </c>
      <c r="AE4128" s="26">
        <v>16217.53</v>
      </c>
      <c r="AF4128" s="27">
        <v>-112369.43000000001</v>
      </c>
      <c r="AG4128" s="33">
        <v>-0.87387889098552451</v>
      </c>
      <c r="AH4128" s="34">
        <v>285.95999999999998</v>
      </c>
      <c r="AI4128" s="34">
        <v>229.5</v>
      </c>
      <c r="AJ4128" s="34">
        <v>-56.45999999999998</v>
      </c>
      <c r="AK4128" s="32">
        <v>-0.1974402014267729</v>
      </c>
      <c r="AL4128" s="35">
        <v>44420.041666666664</v>
      </c>
      <c r="AM4128" s="16"/>
    </row>
    <row r="4129" spans="1:39" ht="74.25" hidden="1" x14ac:dyDescent="0.25">
      <c r="A4129" s="25" t="s">
        <v>813</v>
      </c>
      <c r="B4129" s="25" t="s">
        <v>51</v>
      </c>
      <c r="C4129" s="39">
        <v>637341</v>
      </c>
      <c r="D4129" s="25" t="s">
        <v>895</v>
      </c>
      <c r="E4129" s="25" t="s">
        <v>53</v>
      </c>
      <c r="F4129" s="25" t="s">
        <v>54</v>
      </c>
      <c r="G4129" s="25" t="s">
        <v>79</v>
      </c>
      <c r="H4129" s="25" t="s">
        <v>131</v>
      </c>
      <c r="I4129" s="25" t="s">
        <v>83</v>
      </c>
      <c r="J4129" s="25" t="s">
        <v>381</v>
      </c>
      <c r="K4129" s="25" t="s">
        <v>58</v>
      </c>
      <c r="L4129" s="25" t="s">
        <v>853</v>
      </c>
      <c r="M4129" s="25" t="s">
        <v>843</v>
      </c>
      <c r="N4129" s="26">
        <v>800083.18</v>
      </c>
      <c r="O4129" s="26">
        <v>737535.21</v>
      </c>
      <c r="P4129" s="27">
        <v>-62547.970000000088</v>
      </c>
      <c r="Q4129" s="28">
        <v>-7.8176834063678341E-2</v>
      </c>
      <c r="R4129" s="29">
        <v>97894.16</v>
      </c>
      <c r="S4129" s="29">
        <v>139968.21</v>
      </c>
      <c r="T4129" s="30">
        <v>42074.049999999988</v>
      </c>
      <c r="U4129" s="31">
        <v>0.42979121532888159</v>
      </c>
      <c r="V4129" s="26">
        <v>112367.83</v>
      </c>
      <c r="W4129" s="26">
        <v>85183.35</v>
      </c>
      <c r="X4129" s="27">
        <v>-27184.479999999996</v>
      </c>
      <c r="Y4129" s="28">
        <v>-0.24192404534287079</v>
      </c>
      <c r="Z4129" s="29">
        <v>6638.47</v>
      </c>
      <c r="AA4129" s="29">
        <v>17938.22</v>
      </c>
      <c r="AB4129" s="30">
        <v>11299.75</v>
      </c>
      <c r="AC4129" s="32">
        <v>1.7021617933047826</v>
      </c>
      <c r="AD4129" s="26">
        <v>583182.72</v>
      </c>
      <c r="AE4129" s="26">
        <v>494290.93</v>
      </c>
      <c r="AF4129" s="27">
        <v>-88891.789999999979</v>
      </c>
      <c r="AG4129" s="33">
        <v>-0.1524252810508514</v>
      </c>
      <c r="AH4129" s="34">
        <v>757.72</v>
      </c>
      <c r="AI4129" s="34">
        <v>541</v>
      </c>
      <c r="AJ4129" s="34">
        <v>-216.72000000000003</v>
      </c>
      <c r="AK4129" s="32">
        <v>-0.28601594256453572</v>
      </c>
      <c r="AL4129" s="35">
        <v>44333.041666666664</v>
      </c>
      <c r="AM4129" s="16"/>
    </row>
    <row r="4130" spans="1:39" ht="24.75" hidden="1" x14ac:dyDescent="0.25">
      <c r="A4130" s="25" t="s">
        <v>813</v>
      </c>
      <c r="B4130" s="25" t="s">
        <v>1043</v>
      </c>
      <c r="C4130" s="39">
        <v>637348</v>
      </c>
      <c r="D4130" s="25" t="s">
        <v>3963</v>
      </c>
      <c r="E4130" s="25" t="s">
        <v>53</v>
      </c>
      <c r="F4130" s="25" t="s">
        <v>54</v>
      </c>
      <c r="G4130" s="25" t="s">
        <v>112</v>
      </c>
      <c r="H4130" s="25" t="s">
        <v>75</v>
      </c>
      <c r="I4130" s="25" t="s">
        <v>56</v>
      </c>
      <c r="J4130" s="25" t="s">
        <v>3675</v>
      </c>
      <c r="K4130" s="25" t="s">
        <v>65</v>
      </c>
      <c r="L4130" s="25" t="s">
        <v>1045</v>
      </c>
      <c r="M4130" s="25" t="s">
        <v>832</v>
      </c>
      <c r="N4130" s="26">
        <v>98291.25</v>
      </c>
      <c r="O4130" s="26">
        <v>95321.32</v>
      </c>
      <c r="P4130" s="27">
        <v>-2969.929999999993</v>
      </c>
      <c r="Q4130" s="28">
        <v>-3.0215609222590954E-2</v>
      </c>
      <c r="R4130" s="29">
        <v>50320.25</v>
      </c>
      <c r="S4130" s="29">
        <v>27663.91</v>
      </c>
      <c r="T4130" s="30">
        <v>-22656.34</v>
      </c>
      <c r="U4130" s="31">
        <v>-0.45024299362582659</v>
      </c>
      <c r="V4130" s="26">
        <v>31529.69</v>
      </c>
      <c r="W4130" s="26">
        <v>32894.29</v>
      </c>
      <c r="X4130" s="27">
        <v>1364.6000000000022</v>
      </c>
      <c r="Y4130" s="28">
        <v>4.3279841952141053E-2</v>
      </c>
      <c r="Z4130" s="29">
        <v>3481.31</v>
      </c>
      <c r="AA4130" s="29">
        <v>2947.32</v>
      </c>
      <c r="AB4130" s="30">
        <v>-533.98999999999978</v>
      </c>
      <c r="AC4130" s="32">
        <v>-0.1533876615412014</v>
      </c>
      <c r="AD4130" s="26">
        <v>12960</v>
      </c>
      <c r="AE4130" s="26">
        <v>31815.8</v>
      </c>
      <c r="AF4130" s="27">
        <v>18855.8</v>
      </c>
      <c r="AG4130" s="33">
        <v>1.4549228395061728</v>
      </c>
      <c r="AH4130" s="34">
        <v>306.05</v>
      </c>
      <c r="AI4130" s="34">
        <v>218</v>
      </c>
      <c r="AJ4130" s="34">
        <v>-88.050000000000011</v>
      </c>
      <c r="AK4130" s="32">
        <v>-0.28769808854762297</v>
      </c>
      <c r="AL4130" s="35">
        <v>44130.041666666664</v>
      </c>
      <c r="AM4130" s="16"/>
    </row>
    <row r="4131" spans="1:39" ht="49.5" hidden="1" x14ac:dyDescent="0.25">
      <c r="A4131" s="25" t="s">
        <v>813</v>
      </c>
      <c r="B4131" s="25" t="s">
        <v>51</v>
      </c>
      <c r="C4131" s="39">
        <v>637442</v>
      </c>
      <c r="D4131" s="25" t="s">
        <v>893</v>
      </c>
      <c r="E4131" s="25" t="s">
        <v>53</v>
      </c>
      <c r="F4131" s="25" t="s">
        <v>54</v>
      </c>
      <c r="G4131" s="25" t="s">
        <v>75</v>
      </c>
      <c r="H4131" s="25" t="s">
        <v>74</v>
      </c>
      <c r="I4131" s="17"/>
      <c r="J4131" s="25" t="s">
        <v>357</v>
      </c>
      <c r="K4131" s="25" t="s">
        <v>65</v>
      </c>
      <c r="L4131" s="25" t="s">
        <v>665</v>
      </c>
      <c r="M4131" s="25" t="s">
        <v>371</v>
      </c>
      <c r="N4131" s="26">
        <v>26920.37</v>
      </c>
      <c r="O4131" s="26">
        <v>20970.04</v>
      </c>
      <c r="P4131" s="27">
        <v>-5950.3299999999981</v>
      </c>
      <c r="Q4131" s="28">
        <v>-0.22103448058106179</v>
      </c>
      <c r="R4131" s="29">
        <v>10407.52</v>
      </c>
      <c r="S4131" s="29">
        <v>7046.34</v>
      </c>
      <c r="T4131" s="30">
        <v>-3361.1800000000003</v>
      </c>
      <c r="U4131" s="31">
        <v>-0.32295686196135104</v>
      </c>
      <c r="V4131" s="26">
        <v>2368.21</v>
      </c>
      <c r="W4131" s="26">
        <v>1340.12</v>
      </c>
      <c r="X4131" s="27">
        <v>-1028.0900000000001</v>
      </c>
      <c r="Y4131" s="28">
        <v>-0.43412112946064757</v>
      </c>
      <c r="Z4131" s="29">
        <v>1400.64</v>
      </c>
      <c r="AA4131" s="29">
        <v>3016</v>
      </c>
      <c r="AB4131" s="30">
        <v>1615.36</v>
      </c>
      <c r="AC4131" s="32">
        <v>1.1533013479552203</v>
      </c>
      <c r="AD4131" s="26">
        <v>12744</v>
      </c>
      <c r="AE4131" s="26">
        <v>9567.58</v>
      </c>
      <c r="AF4131" s="27">
        <v>-3176.42</v>
      </c>
      <c r="AG4131" s="33">
        <v>-0.24924827369742625</v>
      </c>
      <c r="AH4131" s="34">
        <v>49.93</v>
      </c>
      <c r="AI4131" s="34">
        <v>59</v>
      </c>
      <c r="AJ4131" s="34">
        <v>9.07</v>
      </c>
      <c r="AK4131" s="32">
        <v>0.18165431604245946</v>
      </c>
      <c r="AL4131" s="35">
        <v>44222.041666666664</v>
      </c>
      <c r="AM4131" s="16"/>
    </row>
    <row r="4132" spans="1:39" ht="24.75" hidden="1" x14ac:dyDescent="0.25">
      <c r="A4132" s="25" t="s">
        <v>813</v>
      </c>
      <c r="B4132" s="25" t="s">
        <v>51</v>
      </c>
      <c r="C4132" s="39">
        <v>637462</v>
      </c>
      <c r="D4132" s="25" t="s">
        <v>892</v>
      </c>
      <c r="E4132" s="25" t="s">
        <v>53</v>
      </c>
      <c r="F4132" s="25" t="s">
        <v>54</v>
      </c>
      <c r="G4132" s="25" t="s">
        <v>104</v>
      </c>
      <c r="H4132" s="17"/>
      <c r="I4132" s="17"/>
      <c r="J4132" s="25" t="s">
        <v>64</v>
      </c>
      <c r="K4132" s="25" t="s">
        <v>65</v>
      </c>
      <c r="L4132" s="25" t="s">
        <v>378</v>
      </c>
      <c r="M4132" s="25" t="s">
        <v>499</v>
      </c>
      <c r="N4132" s="26">
        <v>50318.99</v>
      </c>
      <c r="O4132" s="26">
        <v>28805.5</v>
      </c>
      <c r="P4132" s="27">
        <v>-21513.489999999998</v>
      </c>
      <c r="Q4132" s="28">
        <v>-0.42754216648625099</v>
      </c>
      <c r="R4132" s="29">
        <v>1031.54</v>
      </c>
      <c r="S4132" s="29">
        <v>2125.09</v>
      </c>
      <c r="T4132" s="30">
        <v>1093.5500000000002</v>
      </c>
      <c r="U4132" s="31">
        <v>1.0601140043042443</v>
      </c>
      <c r="V4132" s="26">
        <v>9543.98</v>
      </c>
      <c r="W4132" s="26">
        <v>7679.42</v>
      </c>
      <c r="X4132" s="27">
        <v>-1864.5599999999995</v>
      </c>
      <c r="Y4132" s="28">
        <v>-0.19536503638943079</v>
      </c>
      <c r="Z4132" s="29">
        <v>62.92</v>
      </c>
      <c r="AA4132" s="29">
        <v>0</v>
      </c>
      <c r="AB4132" s="30">
        <v>-62.92</v>
      </c>
      <c r="AC4132" s="32">
        <v>-1</v>
      </c>
      <c r="AD4132" s="26">
        <v>39680.550000000003</v>
      </c>
      <c r="AE4132" s="26">
        <v>19000.990000000002</v>
      </c>
      <c r="AF4132" s="27">
        <v>-20679.560000000001</v>
      </c>
      <c r="AG4132" s="33">
        <v>-0.5211510425132716</v>
      </c>
      <c r="AH4132" s="34">
        <v>1.6600000000000001</v>
      </c>
      <c r="AI4132" s="34">
        <v>0</v>
      </c>
      <c r="AJ4132" s="34">
        <v>-1.6600000000000001</v>
      </c>
      <c r="AK4132" s="32">
        <v>-1</v>
      </c>
      <c r="AL4132" s="35">
        <v>44333.041666666664</v>
      </c>
      <c r="AM4132" s="16"/>
    </row>
    <row r="4133" spans="1:39" ht="49.5" hidden="1" x14ac:dyDescent="0.25">
      <c r="A4133" s="25" t="s">
        <v>813</v>
      </c>
      <c r="B4133" s="25" t="s">
        <v>51</v>
      </c>
      <c r="C4133" s="39">
        <v>637507</v>
      </c>
      <c r="D4133" s="25" t="s">
        <v>829</v>
      </c>
      <c r="E4133" s="25" t="s">
        <v>53</v>
      </c>
      <c r="F4133" s="25" t="s">
        <v>54</v>
      </c>
      <c r="G4133" s="25" t="s">
        <v>79</v>
      </c>
      <c r="H4133" s="17"/>
      <c r="I4133" s="17"/>
      <c r="J4133" s="25" t="s">
        <v>830</v>
      </c>
      <c r="K4133" s="25" t="s">
        <v>65</v>
      </c>
      <c r="L4133" s="25" t="s">
        <v>831</v>
      </c>
      <c r="M4133" s="25" t="s">
        <v>832</v>
      </c>
      <c r="N4133" s="26">
        <v>80972.210000000006</v>
      </c>
      <c r="O4133" s="26">
        <v>87671.75</v>
      </c>
      <c r="P4133" s="27">
        <v>6699.5399999999936</v>
      </c>
      <c r="Q4133" s="28">
        <v>8.2738756914254821E-2</v>
      </c>
      <c r="R4133" s="29">
        <v>39536.61</v>
      </c>
      <c r="S4133" s="29">
        <v>17712.05</v>
      </c>
      <c r="T4133" s="30">
        <v>-21824.560000000001</v>
      </c>
      <c r="U4133" s="31">
        <v>-0.55200888492968925</v>
      </c>
      <c r="V4133" s="26">
        <v>42302.48</v>
      </c>
      <c r="W4133" s="26">
        <v>39022.080000000002</v>
      </c>
      <c r="X4133" s="27">
        <v>-3280.4000000000015</v>
      </c>
      <c r="Y4133" s="28">
        <v>-7.7546280974543372E-2</v>
      </c>
      <c r="Z4133" s="29">
        <v>4012.12</v>
      </c>
      <c r="AA4133" s="29">
        <v>3203</v>
      </c>
      <c r="AB4133" s="30">
        <v>-809.11999999999989</v>
      </c>
      <c r="AC4133" s="32">
        <v>-0.20166894310239972</v>
      </c>
      <c r="AD4133" s="26">
        <v>17471</v>
      </c>
      <c r="AE4133" s="26">
        <v>27734.62</v>
      </c>
      <c r="AF4133" s="27">
        <v>10263.619999999999</v>
      </c>
      <c r="AG4133" s="33">
        <v>0.58746608665789013</v>
      </c>
      <c r="AH4133" s="34">
        <v>338.45</v>
      </c>
      <c r="AI4133" s="34">
        <v>178.5</v>
      </c>
      <c r="AJ4133" s="34">
        <v>-159.94999999999999</v>
      </c>
      <c r="AK4133" s="32">
        <v>-0.47259565667011372</v>
      </c>
      <c r="AL4133" s="35">
        <v>44532.041666666664</v>
      </c>
      <c r="AM4133" s="16"/>
    </row>
    <row r="4134" spans="1:39" ht="57.75" hidden="1" x14ac:dyDescent="0.25">
      <c r="A4134" s="25" t="s">
        <v>813</v>
      </c>
      <c r="B4134" s="25" t="s">
        <v>1136</v>
      </c>
      <c r="C4134" s="39">
        <v>637521</v>
      </c>
      <c r="D4134" s="25" t="s">
        <v>5794</v>
      </c>
      <c r="E4134" s="25" t="s">
        <v>53</v>
      </c>
      <c r="F4134" s="25" t="s">
        <v>63</v>
      </c>
      <c r="G4134" s="25" t="s">
        <v>56</v>
      </c>
      <c r="H4134" s="17"/>
      <c r="I4134" s="17"/>
      <c r="J4134" s="25" t="s">
        <v>381</v>
      </c>
      <c r="K4134" s="25" t="s">
        <v>58</v>
      </c>
      <c r="L4134" s="25" t="s">
        <v>824</v>
      </c>
      <c r="M4134" s="25" t="s">
        <v>5842</v>
      </c>
      <c r="N4134" s="26">
        <v>0</v>
      </c>
      <c r="O4134" s="26">
        <v>0</v>
      </c>
      <c r="P4134" s="27">
        <v>0</v>
      </c>
      <c r="Q4134" s="18"/>
      <c r="R4134" s="29">
        <v>0</v>
      </c>
      <c r="S4134" s="29">
        <v>0</v>
      </c>
      <c r="T4134" s="30">
        <v>0</v>
      </c>
      <c r="U4134" s="19"/>
      <c r="V4134" s="26">
        <v>0</v>
      </c>
      <c r="W4134" s="26">
        <v>0</v>
      </c>
      <c r="X4134" s="27">
        <v>0</v>
      </c>
      <c r="Y4134" s="18"/>
      <c r="Z4134" s="29">
        <v>0</v>
      </c>
      <c r="AA4134" s="29">
        <v>0</v>
      </c>
      <c r="AB4134" s="30">
        <v>0</v>
      </c>
      <c r="AC4134" s="19"/>
      <c r="AD4134" s="26">
        <v>0</v>
      </c>
      <c r="AE4134" s="26">
        <v>0</v>
      </c>
      <c r="AF4134" s="27">
        <v>0</v>
      </c>
      <c r="AG4134" s="18"/>
      <c r="AH4134" s="34">
        <v>0</v>
      </c>
      <c r="AI4134" s="34">
        <v>0</v>
      </c>
      <c r="AJ4134" s="34">
        <v>0</v>
      </c>
      <c r="AK4134" s="19"/>
      <c r="AL4134" s="35">
        <v>44454.041666666664</v>
      </c>
      <c r="AM4134" s="16"/>
    </row>
    <row r="4135" spans="1:39" ht="66" hidden="1" x14ac:dyDescent="0.25">
      <c r="A4135" s="25" t="s">
        <v>813</v>
      </c>
      <c r="B4135" s="25" t="s">
        <v>1136</v>
      </c>
      <c r="C4135" s="39">
        <v>637539</v>
      </c>
      <c r="D4135" s="25" t="s">
        <v>3970</v>
      </c>
      <c r="E4135" s="25" t="s">
        <v>53</v>
      </c>
      <c r="F4135" s="25" t="s">
        <v>54</v>
      </c>
      <c r="G4135" s="25" t="s">
        <v>75</v>
      </c>
      <c r="H4135" s="25" t="s">
        <v>112</v>
      </c>
      <c r="I4135" s="25" t="s">
        <v>194</v>
      </c>
      <c r="J4135" s="25" t="s">
        <v>830</v>
      </c>
      <c r="K4135" s="25" t="s">
        <v>65</v>
      </c>
      <c r="L4135" s="25" t="s">
        <v>851</v>
      </c>
      <c r="M4135" s="25" t="s">
        <v>832</v>
      </c>
      <c r="N4135" s="26">
        <v>103250.16</v>
      </c>
      <c r="O4135" s="26">
        <v>86954.02</v>
      </c>
      <c r="P4135" s="27">
        <v>-16296.14</v>
      </c>
      <c r="Q4135" s="28">
        <v>-0.15783161982509275</v>
      </c>
      <c r="R4135" s="29">
        <v>47292.25</v>
      </c>
      <c r="S4135" s="29">
        <v>25855.759999999998</v>
      </c>
      <c r="T4135" s="30">
        <v>-21436.49</v>
      </c>
      <c r="U4135" s="31">
        <v>-0.45327701684736932</v>
      </c>
      <c r="V4135" s="26">
        <v>37747.370000000003</v>
      </c>
      <c r="W4135" s="26">
        <v>37085</v>
      </c>
      <c r="X4135" s="27">
        <v>-662.37000000000262</v>
      </c>
      <c r="Y4135" s="28">
        <v>-1.7547447676487197E-2</v>
      </c>
      <c r="Z4135" s="29">
        <v>4210.54</v>
      </c>
      <c r="AA4135" s="29">
        <v>5940</v>
      </c>
      <c r="AB4135" s="30">
        <v>1729.46</v>
      </c>
      <c r="AC4135" s="32">
        <v>0.41074541507740103</v>
      </c>
      <c r="AD4135" s="26">
        <v>14000</v>
      </c>
      <c r="AE4135" s="26">
        <v>18073.259999999998</v>
      </c>
      <c r="AF4135" s="27">
        <v>4073.2599999999984</v>
      </c>
      <c r="AG4135" s="33">
        <v>0.29094714285714274</v>
      </c>
      <c r="AH4135" s="34">
        <v>254.13</v>
      </c>
      <c r="AI4135" s="34">
        <v>206</v>
      </c>
      <c r="AJ4135" s="34">
        <v>-48.129999999999995</v>
      </c>
      <c r="AK4135" s="32">
        <v>-0.18939125644355251</v>
      </c>
      <c r="AL4135" s="35">
        <v>44596.041666666664</v>
      </c>
      <c r="AM4135" s="16"/>
    </row>
    <row r="4136" spans="1:39" ht="66" hidden="1" x14ac:dyDescent="0.25">
      <c r="A4136" s="25" t="s">
        <v>813</v>
      </c>
      <c r="B4136" s="25" t="s">
        <v>1136</v>
      </c>
      <c r="C4136" s="39">
        <v>637540</v>
      </c>
      <c r="D4136" s="25" t="s">
        <v>3971</v>
      </c>
      <c r="E4136" s="25" t="s">
        <v>53</v>
      </c>
      <c r="F4136" s="25" t="s">
        <v>54</v>
      </c>
      <c r="G4136" s="25" t="s">
        <v>839</v>
      </c>
      <c r="H4136" s="25" t="s">
        <v>112</v>
      </c>
      <c r="I4136" s="25" t="s">
        <v>194</v>
      </c>
      <c r="J4136" s="25" t="s">
        <v>830</v>
      </c>
      <c r="K4136" s="25" t="s">
        <v>65</v>
      </c>
      <c r="L4136" s="25" t="s">
        <v>851</v>
      </c>
      <c r="M4136" s="25" t="s">
        <v>832</v>
      </c>
      <c r="N4136" s="26">
        <v>212060.67</v>
      </c>
      <c r="O4136" s="26">
        <v>214669.36</v>
      </c>
      <c r="P4136" s="27">
        <v>2608.6899999999732</v>
      </c>
      <c r="Q4136" s="28">
        <v>1.2301621040808619E-2</v>
      </c>
      <c r="R4136" s="29">
        <v>82812.69</v>
      </c>
      <c r="S4136" s="29">
        <v>62822.21</v>
      </c>
      <c r="T4136" s="30">
        <v>-19990.480000000003</v>
      </c>
      <c r="U4136" s="31">
        <v>-0.24139392163205908</v>
      </c>
      <c r="V4136" s="26">
        <v>84366.17</v>
      </c>
      <c r="W4136" s="26">
        <v>82128.850000000006</v>
      </c>
      <c r="X4136" s="27">
        <v>-2237.3199999999924</v>
      </c>
      <c r="Y4136" s="28">
        <v>-2.6519160464437256E-2</v>
      </c>
      <c r="Z4136" s="29">
        <v>7881.81</v>
      </c>
      <c r="AA4136" s="29">
        <v>13603.5</v>
      </c>
      <c r="AB4136" s="30">
        <v>5721.69</v>
      </c>
      <c r="AC4136" s="32">
        <v>0.7259360476844785</v>
      </c>
      <c r="AD4136" s="26">
        <v>37000</v>
      </c>
      <c r="AE4136" s="26">
        <v>56114.8</v>
      </c>
      <c r="AF4136" s="27">
        <v>19114.800000000003</v>
      </c>
      <c r="AG4136" s="33">
        <v>0.51661621621621634</v>
      </c>
      <c r="AH4136" s="34">
        <v>394.26</v>
      </c>
      <c r="AI4136" s="34">
        <v>524</v>
      </c>
      <c r="AJ4136" s="34">
        <v>129.74</v>
      </c>
      <c r="AK4136" s="32">
        <v>0.32907218586719428</v>
      </c>
      <c r="AL4136" s="35">
        <v>44600.041666666664</v>
      </c>
      <c r="AM4136" s="16"/>
    </row>
    <row r="4137" spans="1:39" ht="57.75" hidden="1" x14ac:dyDescent="0.25">
      <c r="A4137" s="25" t="s">
        <v>813</v>
      </c>
      <c r="B4137" s="25" t="s">
        <v>51</v>
      </c>
      <c r="C4137" s="39">
        <v>637541</v>
      </c>
      <c r="D4137" s="25" t="s">
        <v>899</v>
      </c>
      <c r="E4137" s="25" t="s">
        <v>53</v>
      </c>
      <c r="F4137" s="25" t="s">
        <v>63</v>
      </c>
      <c r="G4137" s="25" t="s">
        <v>56</v>
      </c>
      <c r="H4137" s="17"/>
      <c r="I4137" s="17"/>
      <c r="J4137" s="25" t="s">
        <v>830</v>
      </c>
      <c r="K4137" s="25" t="s">
        <v>65</v>
      </c>
      <c r="L4137" s="25" t="s">
        <v>851</v>
      </c>
      <c r="M4137" s="25" t="s">
        <v>5842</v>
      </c>
      <c r="N4137" s="26">
        <v>0</v>
      </c>
      <c r="O4137" s="26">
        <v>0</v>
      </c>
      <c r="P4137" s="27">
        <v>0</v>
      </c>
      <c r="Q4137" s="18"/>
      <c r="R4137" s="29">
        <v>0</v>
      </c>
      <c r="S4137" s="29">
        <v>0</v>
      </c>
      <c r="T4137" s="30">
        <v>0</v>
      </c>
      <c r="U4137" s="19"/>
      <c r="V4137" s="26">
        <v>0</v>
      </c>
      <c r="W4137" s="26">
        <v>0</v>
      </c>
      <c r="X4137" s="27">
        <v>0</v>
      </c>
      <c r="Y4137" s="18"/>
      <c r="Z4137" s="29">
        <v>0</v>
      </c>
      <c r="AA4137" s="29">
        <v>0</v>
      </c>
      <c r="AB4137" s="30">
        <v>0</v>
      </c>
      <c r="AC4137" s="19"/>
      <c r="AD4137" s="26">
        <v>0</v>
      </c>
      <c r="AE4137" s="26">
        <v>0</v>
      </c>
      <c r="AF4137" s="27">
        <v>0</v>
      </c>
      <c r="AG4137" s="18"/>
      <c r="AH4137" s="34">
        <v>0</v>
      </c>
      <c r="AI4137" s="34">
        <v>0</v>
      </c>
      <c r="AJ4137" s="34">
        <v>0</v>
      </c>
      <c r="AK4137" s="19"/>
      <c r="AL4137" s="35">
        <v>44273.041666666664</v>
      </c>
      <c r="AM4137" s="16"/>
    </row>
    <row r="4138" spans="1:39" ht="49.5" hidden="1" x14ac:dyDescent="0.25">
      <c r="A4138" s="25" t="s">
        <v>813</v>
      </c>
      <c r="B4138" s="25" t="s">
        <v>1043</v>
      </c>
      <c r="C4138" s="39">
        <v>637549</v>
      </c>
      <c r="D4138" s="25" t="s">
        <v>3972</v>
      </c>
      <c r="E4138" s="25" t="s">
        <v>53</v>
      </c>
      <c r="F4138" s="25" t="s">
        <v>54</v>
      </c>
      <c r="G4138" s="25" t="s">
        <v>79</v>
      </c>
      <c r="H4138" s="25" t="s">
        <v>56</v>
      </c>
      <c r="I4138" s="25" t="s">
        <v>56</v>
      </c>
      <c r="J4138" s="25" t="s">
        <v>64</v>
      </c>
      <c r="K4138" s="25" t="s">
        <v>65</v>
      </c>
      <c r="L4138" s="25" t="s">
        <v>1045</v>
      </c>
      <c r="M4138" s="25" t="s">
        <v>371</v>
      </c>
      <c r="N4138" s="26">
        <v>7743.74</v>
      </c>
      <c r="O4138" s="26">
        <v>7057.54</v>
      </c>
      <c r="P4138" s="27">
        <v>-686.19999999999982</v>
      </c>
      <c r="Q4138" s="28">
        <v>-8.8613512333833508E-2</v>
      </c>
      <c r="R4138" s="29">
        <v>1187.24</v>
      </c>
      <c r="S4138" s="29">
        <v>1634.1</v>
      </c>
      <c r="T4138" s="30">
        <v>446.8599999999999</v>
      </c>
      <c r="U4138" s="31">
        <v>0.37638556652403887</v>
      </c>
      <c r="V4138" s="26">
        <v>95.34</v>
      </c>
      <c r="W4138" s="26">
        <v>0</v>
      </c>
      <c r="X4138" s="27">
        <v>-95.34</v>
      </c>
      <c r="Y4138" s="28">
        <v>-1</v>
      </c>
      <c r="Z4138" s="29">
        <v>89.7</v>
      </c>
      <c r="AA4138" s="29">
        <v>293.44</v>
      </c>
      <c r="AB4138" s="30">
        <v>203.74</v>
      </c>
      <c r="AC4138" s="32">
        <v>2.2713489409141583</v>
      </c>
      <c r="AD4138" s="26">
        <v>6371.46</v>
      </c>
      <c r="AE4138" s="26">
        <v>5130</v>
      </c>
      <c r="AF4138" s="27">
        <v>-1241.46</v>
      </c>
      <c r="AG4138" s="33">
        <v>-0.19484702093397746</v>
      </c>
      <c r="AH4138" s="34">
        <v>6</v>
      </c>
      <c r="AI4138" s="34">
        <v>6</v>
      </c>
      <c r="AJ4138" s="34">
        <v>0</v>
      </c>
      <c r="AK4138" s="32">
        <v>0</v>
      </c>
      <c r="AL4138" s="35">
        <v>44062.041666666664</v>
      </c>
      <c r="AM4138" s="16"/>
    </row>
    <row r="4139" spans="1:39" ht="57.75" hidden="1" x14ac:dyDescent="0.25">
      <c r="A4139" s="25" t="s">
        <v>813</v>
      </c>
      <c r="B4139" s="25" t="s">
        <v>1043</v>
      </c>
      <c r="C4139" s="39">
        <v>637552</v>
      </c>
      <c r="D4139" s="25" t="s">
        <v>3973</v>
      </c>
      <c r="E4139" s="25" t="s">
        <v>53</v>
      </c>
      <c r="F4139" s="25" t="s">
        <v>54</v>
      </c>
      <c r="G4139" s="25" t="s">
        <v>289</v>
      </c>
      <c r="H4139" s="25" t="s">
        <v>990</v>
      </c>
      <c r="I4139" s="25" t="s">
        <v>56</v>
      </c>
      <c r="J4139" s="25" t="s">
        <v>381</v>
      </c>
      <c r="K4139" s="25" t="s">
        <v>65</v>
      </c>
      <c r="L4139" s="25" t="s">
        <v>1045</v>
      </c>
      <c r="M4139" s="25" t="s">
        <v>371</v>
      </c>
      <c r="N4139" s="26">
        <v>67795.62</v>
      </c>
      <c r="O4139" s="26">
        <v>63623.9</v>
      </c>
      <c r="P4139" s="27">
        <v>-4171.7199999999939</v>
      </c>
      <c r="Q4139" s="28">
        <v>-6.1533768700691785E-2</v>
      </c>
      <c r="R4139" s="29">
        <v>25202.49</v>
      </c>
      <c r="S4139" s="29">
        <v>21808.04</v>
      </c>
      <c r="T4139" s="30">
        <v>-3394.4500000000007</v>
      </c>
      <c r="U4139" s="31">
        <v>-0.134687088458323</v>
      </c>
      <c r="V4139" s="26">
        <v>31786.41</v>
      </c>
      <c r="W4139" s="26">
        <v>31434.78</v>
      </c>
      <c r="X4139" s="27">
        <v>-351.63000000000102</v>
      </c>
      <c r="Y4139" s="28">
        <v>-1.1062274726840843E-2</v>
      </c>
      <c r="Z4139" s="29">
        <v>3462.72</v>
      </c>
      <c r="AA4139" s="29">
        <v>10381.08</v>
      </c>
      <c r="AB4139" s="30">
        <v>6918.3600000000006</v>
      </c>
      <c r="AC4139" s="32">
        <v>1.9979553645688941</v>
      </c>
      <c r="AD4139" s="26">
        <v>7344</v>
      </c>
      <c r="AE4139" s="26">
        <v>0</v>
      </c>
      <c r="AF4139" s="27">
        <v>-7344</v>
      </c>
      <c r="AG4139" s="33">
        <v>-1</v>
      </c>
      <c r="AH4139" s="34">
        <v>159.88999999999999</v>
      </c>
      <c r="AI4139" s="34">
        <v>197</v>
      </c>
      <c r="AJ4139" s="34">
        <v>37.110000000000014</v>
      </c>
      <c r="AK4139" s="32">
        <v>0.23209706673337929</v>
      </c>
      <c r="AL4139" s="35">
        <v>44055.041666666664</v>
      </c>
      <c r="AM4139" s="16"/>
    </row>
    <row r="4140" spans="1:39" ht="99" hidden="1" x14ac:dyDescent="0.25">
      <c r="A4140" s="25" t="s">
        <v>813</v>
      </c>
      <c r="B4140" s="25" t="s">
        <v>1136</v>
      </c>
      <c r="C4140" s="39">
        <v>637615</v>
      </c>
      <c r="D4140" s="25" t="s">
        <v>3977</v>
      </c>
      <c r="E4140" s="25" t="s">
        <v>53</v>
      </c>
      <c r="F4140" s="25" t="s">
        <v>54</v>
      </c>
      <c r="G4140" s="25" t="s">
        <v>75</v>
      </c>
      <c r="H4140" s="25" t="s">
        <v>74</v>
      </c>
      <c r="I4140" s="25" t="s">
        <v>307</v>
      </c>
      <c r="J4140" s="25" t="s">
        <v>357</v>
      </c>
      <c r="K4140" s="25" t="s">
        <v>65</v>
      </c>
      <c r="L4140" s="25" t="s">
        <v>2787</v>
      </c>
      <c r="M4140" s="25" t="s">
        <v>816</v>
      </c>
      <c r="N4140" s="26">
        <v>172324.23</v>
      </c>
      <c r="O4140" s="26">
        <v>111823.01</v>
      </c>
      <c r="P4140" s="27">
        <v>-60501.220000000016</v>
      </c>
      <c r="Q4140" s="28">
        <v>-0.35108945503484923</v>
      </c>
      <c r="R4140" s="29">
        <v>90801.29</v>
      </c>
      <c r="S4140" s="29">
        <v>55927.57</v>
      </c>
      <c r="T4140" s="30">
        <v>-34873.719999999994</v>
      </c>
      <c r="U4140" s="31">
        <v>-0.38406634971815923</v>
      </c>
      <c r="V4140" s="26">
        <v>7796.99</v>
      </c>
      <c r="W4140" s="26">
        <v>7529.87</v>
      </c>
      <c r="X4140" s="27">
        <v>-267.11999999999989</v>
      </c>
      <c r="Y4140" s="28">
        <v>-3.4259374450909888E-2</v>
      </c>
      <c r="Z4140" s="29">
        <v>15665.9</v>
      </c>
      <c r="AA4140" s="29">
        <v>4839</v>
      </c>
      <c r="AB4140" s="30">
        <v>-10826.9</v>
      </c>
      <c r="AC4140" s="32">
        <v>-0.69111254380533516</v>
      </c>
      <c r="AD4140" s="26">
        <v>58060.05</v>
      </c>
      <c r="AE4140" s="26">
        <v>43526.57</v>
      </c>
      <c r="AF4140" s="27">
        <v>-14533.480000000003</v>
      </c>
      <c r="AG4140" s="33">
        <v>-0.25031807585422339</v>
      </c>
      <c r="AH4140" s="34">
        <v>482.17999999999995</v>
      </c>
      <c r="AI4140" s="34">
        <v>238</v>
      </c>
      <c r="AJ4140" s="34">
        <v>-244.17999999999995</v>
      </c>
      <c r="AK4140" s="32">
        <v>-0.50640839520511005</v>
      </c>
      <c r="AL4140" s="35">
        <v>44585.041666666664</v>
      </c>
      <c r="AM4140" s="16"/>
    </row>
    <row r="4141" spans="1:39" ht="57.75" hidden="1" x14ac:dyDescent="0.25">
      <c r="A4141" s="25" t="s">
        <v>813</v>
      </c>
      <c r="B4141" s="25" t="s">
        <v>51</v>
      </c>
      <c r="C4141" s="39">
        <v>637643</v>
      </c>
      <c r="D4141" s="25" t="s">
        <v>896</v>
      </c>
      <c r="E4141" s="25" t="s">
        <v>53</v>
      </c>
      <c r="F4141" s="25" t="s">
        <v>54</v>
      </c>
      <c r="G4141" s="25" t="s">
        <v>79</v>
      </c>
      <c r="H4141" s="17"/>
      <c r="I4141" s="17"/>
      <c r="J4141" s="25" t="s">
        <v>3564</v>
      </c>
      <c r="K4141" s="25" t="s">
        <v>65</v>
      </c>
      <c r="L4141" s="25" t="s">
        <v>897</v>
      </c>
      <c r="M4141" s="25" t="s">
        <v>263</v>
      </c>
      <c r="N4141" s="26">
        <v>88838.41</v>
      </c>
      <c r="O4141" s="26">
        <v>86023.74</v>
      </c>
      <c r="P4141" s="27">
        <v>-2814.6699999999983</v>
      </c>
      <c r="Q4141" s="28">
        <v>-3.1683029896640409E-2</v>
      </c>
      <c r="R4141" s="29">
        <v>26506.14</v>
      </c>
      <c r="S4141" s="29">
        <v>26574.86</v>
      </c>
      <c r="T4141" s="30">
        <v>68.720000000001164</v>
      </c>
      <c r="U4141" s="31">
        <v>2.5926068450555671E-3</v>
      </c>
      <c r="V4141" s="26">
        <v>306.3</v>
      </c>
      <c r="W4141" s="26">
        <v>519.88</v>
      </c>
      <c r="X4141" s="27">
        <v>213.57999999999998</v>
      </c>
      <c r="Y4141" s="28">
        <v>0.69729023832843606</v>
      </c>
      <c r="Z4141" s="29">
        <v>1117.21</v>
      </c>
      <c r="AA4141" s="29">
        <v>2532</v>
      </c>
      <c r="AB4141" s="30">
        <v>1414.79</v>
      </c>
      <c r="AC4141" s="32">
        <v>1.2663599502331702</v>
      </c>
      <c r="AD4141" s="26">
        <v>60908.76</v>
      </c>
      <c r="AE4141" s="26">
        <v>56397</v>
      </c>
      <c r="AF4141" s="27">
        <v>-4511.760000000002</v>
      </c>
      <c r="AG4141" s="33">
        <v>-7.4074074074074112E-2</v>
      </c>
      <c r="AH4141" s="34">
        <v>121.69999999999999</v>
      </c>
      <c r="AI4141" s="34">
        <v>134.5</v>
      </c>
      <c r="AJ4141" s="34">
        <v>12.800000000000011</v>
      </c>
      <c r="AK4141" s="32">
        <v>0.10517666392769115</v>
      </c>
      <c r="AL4141" s="35">
        <v>44274.041666666664</v>
      </c>
      <c r="AM4141" s="16"/>
    </row>
    <row r="4142" spans="1:39" ht="49.5" hidden="1" x14ac:dyDescent="0.25">
      <c r="A4142" s="25" t="s">
        <v>813</v>
      </c>
      <c r="B4142" s="25" t="s">
        <v>1043</v>
      </c>
      <c r="C4142" s="39">
        <v>637652</v>
      </c>
      <c r="D4142" s="25" t="s">
        <v>3978</v>
      </c>
      <c r="E4142" s="25" t="s">
        <v>53</v>
      </c>
      <c r="F4142" s="25" t="s">
        <v>63</v>
      </c>
      <c r="G4142" s="25" t="s">
        <v>56</v>
      </c>
      <c r="H4142" s="17"/>
      <c r="I4142" s="17"/>
      <c r="J4142" s="25" t="s">
        <v>381</v>
      </c>
      <c r="K4142" s="25" t="s">
        <v>65</v>
      </c>
      <c r="L4142" s="25" t="s">
        <v>1045</v>
      </c>
      <c r="M4142" s="25" t="s">
        <v>5842</v>
      </c>
      <c r="N4142" s="26">
        <v>0</v>
      </c>
      <c r="O4142" s="26">
        <v>0</v>
      </c>
      <c r="P4142" s="27">
        <v>0</v>
      </c>
      <c r="Q4142" s="18"/>
      <c r="R4142" s="29">
        <v>0</v>
      </c>
      <c r="S4142" s="29">
        <v>0</v>
      </c>
      <c r="T4142" s="30">
        <v>0</v>
      </c>
      <c r="U4142" s="19"/>
      <c r="V4142" s="26">
        <v>0</v>
      </c>
      <c r="W4142" s="26">
        <v>0</v>
      </c>
      <c r="X4142" s="27">
        <v>0</v>
      </c>
      <c r="Y4142" s="18"/>
      <c r="Z4142" s="29">
        <v>0</v>
      </c>
      <c r="AA4142" s="29">
        <v>0</v>
      </c>
      <c r="AB4142" s="30">
        <v>0</v>
      </c>
      <c r="AC4142" s="19"/>
      <c r="AD4142" s="26">
        <v>0</v>
      </c>
      <c r="AE4142" s="26">
        <v>0</v>
      </c>
      <c r="AF4142" s="27">
        <v>0</v>
      </c>
      <c r="AG4142" s="18"/>
      <c r="AH4142" s="34">
        <v>0</v>
      </c>
      <c r="AI4142" s="34">
        <v>0</v>
      </c>
      <c r="AJ4142" s="34">
        <v>0</v>
      </c>
      <c r="AK4142" s="19"/>
      <c r="AL4142" s="35">
        <v>44628.041666666664</v>
      </c>
      <c r="AM4142" s="16"/>
    </row>
    <row r="4143" spans="1:39" ht="66" hidden="1" x14ac:dyDescent="0.25">
      <c r="A4143" s="25" t="s">
        <v>813</v>
      </c>
      <c r="B4143" s="25" t="s">
        <v>1043</v>
      </c>
      <c r="C4143" s="39">
        <v>637674</v>
      </c>
      <c r="D4143" s="25" t="s">
        <v>3979</v>
      </c>
      <c r="E4143" s="25" t="s">
        <v>53</v>
      </c>
      <c r="F4143" s="25" t="s">
        <v>54</v>
      </c>
      <c r="G4143" s="25" t="s">
        <v>75</v>
      </c>
      <c r="H4143" s="25" t="s">
        <v>112</v>
      </c>
      <c r="I4143" s="25" t="s">
        <v>56</v>
      </c>
      <c r="J4143" s="25" t="s">
        <v>357</v>
      </c>
      <c r="K4143" s="25" t="s">
        <v>65</v>
      </c>
      <c r="L4143" s="25" t="s">
        <v>1045</v>
      </c>
      <c r="M4143" s="25" t="s">
        <v>825</v>
      </c>
      <c r="N4143" s="26">
        <v>50439.51</v>
      </c>
      <c r="O4143" s="26">
        <v>52145.11</v>
      </c>
      <c r="P4143" s="27">
        <v>1705.5999999999985</v>
      </c>
      <c r="Q4143" s="28">
        <v>3.3814761483606771E-2</v>
      </c>
      <c r="R4143" s="29">
        <v>33604.080000000002</v>
      </c>
      <c r="S4143" s="29">
        <v>16904.669999999998</v>
      </c>
      <c r="T4143" s="30">
        <v>-16699.410000000003</v>
      </c>
      <c r="U4143" s="31">
        <v>-0.49694590656848819</v>
      </c>
      <c r="V4143" s="26">
        <v>13560.12</v>
      </c>
      <c r="W4143" s="26">
        <v>12839.71</v>
      </c>
      <c r="X4143" s="27">
        <v>-720.41000000000167</v>
      </c>
      <c r="Y4143" s="28">
        <v>-5.3127110969519567E-2</v>
      </c>
      <c r="Z4143" s="29">
        <v>3275.31</v>
      </c>
      <c r="AA4143" s="29">
        <v>2014.51</v>
      </c>
      <c r="AB4143" s="30">
        <v>-1260.8</v>
      </c>
      <c r="AC4143" s="32">
        <v>-0.38494066210526634</v>
      </c>
      <c r="AD4143" s="26">
        <v>0</v>
      </c>
      <c r="AE4143" s="26">
        <v>20386.22</v>
      </c>
      <c r="AF4143" s="27">
        <v>20386.22</v>
      </c>
      <c r="AG4143" s="18"/>
      <c r="AH4143" s="34">
        <v>229.36</v>
      </c>
      <c r="AI4143" s="34">
        <v>100.5</v>
      </c>
      <c r="AJ4143" s="34">
        <v>-128.86000000000001</v>
      </c>
      <c r="AK4143" s="32">
        <v>-0.56182420648761777</v>
      </c>
      <c r="AL4143" s="35">
        <v>44172.041666666664</v>
      </c>
      <c r="AM4143" s="16"/>
    </row>
    <row r="4144" spans="1:39" ht="24.75" hidden="1" x14ac:dyDescent="0.25">
      <c r="A4144" s="25" t="s">
        <v>813</v>
      </c>
      <c r="B4144" s="25" t="s">
        <v>1043</v>
      </c>
      <c r="C4144" s="39">
        <v>637709</v>
      </c>
      <c r="D4144" s="25" t="s">
        <v>3820</v>
      </c>
      <c r="E4144" s="25" t="s">
        <v>53</v>
      </c>
      <c r="F4144" s="25" t="s">
        <v>54</v>
      </c>
      <c r="G4144" s="25" t="s">
        <v>75</v>
      </c>
      <c r="H4144" s="25" t="s">
        <v>69</v>
      </c>
      <c r="I4144" s="25" t="s">
        <v>56</v>
      </c>
      <c r="J4144" s="25" t="s">
        <v>85</v>
      </c>
      <c r="K4144" s="25" t="s">
        <v>65</v>
      </c>
      <c r="L4144" s="25" t="s">
        <v>1045</v>
      </c>
      <c r="M4144" s="25" t="s">
        <v>854</v>
      </c>
      <c r="N4144" s="26">
        <v>11929.42</v>
      </c>
      <c r="O4144" s="26">
        <v>4759.4799999999996</v>
      </c>
      <c r="P4144" s="27">
        <v>-7169.9400000000005</v>
      </c>
      <c r="Q4144" s="28">
        <v>-0.60103005846051194</v>
      </c>
      <c r="R4144" s="29">
        <v>10980.55</v>
      </c>
      <c r="S4144" s="29">
        <v>4119.4799999999996</v>
      </c>
      <c r="T4144" s="30">
        <v>-6861.07</v>
      </c>
      <c r="U4144" s="31">
        <v>-0.62483846437564605</v>
      </c>
      <c r="V4144" s="26">
        <v>0</v>
      </c>
      <c r="W4144" s="26">
        <v>0</v>
      </c>
      <c r="X4144" s="27">
        <v>0</v>
      </c>
      <c r="Y4144" s="18"/>
      <c r="Z4144" s="29">
        <v>948.87</v>
      </c>
      <c r="AA4144" s="29">
        <v>640</v>
      </c>
      <c r="AB4144" s="30">
        <v>-308.87</v>
      </c>
      <c r="AC4144" s="32">
        <v>-0.32551350553816644</v>
      </c>
      <c r="AD4144" s="26">
        <v>0</v>
      </c>
      <c r="AE4144" s="26">
        <v>0</v>
      </c>
      <c r="AF4144" s="27">
        <v>0</v>
      </c>
      <c r="AG4144" s="18"/>
      <c r="AH4144" s="34">
        <v>85.23</v>
      </c>
      <c r="AI4144" s="34">
        <v>32</v>
      </c>
      <c r="AJ4144" s="34">
        <v>-53.230000000000004</v>
      </c>
      <c r="AK4144" s="32">
        <v>-0.62454534788220117</v>
      </c>
      <c r="AL4144" s="35">
        <v>44076.041666666664</v>
      </c>
      <c r="AM4144" s="16"/>
    </row>
    <row r="4145" spans="1:39" ht="57.75" hidden="1" x14ac:dyDescent="0.25">
      <c r="A4145" s="25" t="s">
        <v>813</v>
      </c>
      <c r="B4145" s="25" t="s">
        <v>51</v>
      </c>
      <c r="C4145" s="39">
        <v>637850</v>
      </c>
      <c r="D4145" s="25" t="s">
        <v>901</v>
      </c>
      <c r="E4145" s="25" t="s">
        <v>53</v>
      </c>
      <c r="F4145" s="25" t="s">
        <v>54</v>
      </c>
      <c r="G4145" s="25" t="s">
        <v>74</v>
      </c>
      <c r="H4145" s="25" t="s">
        <v>56</v>
      </c>
      <c r="I4145" s="25" t="s">
        <v>56</v>
      </c>
      <c r="J4145" s="25" t="s">
        <v>64</v>
      </c>
      <c r="K4145" s="25" t="s">
        <v>65</v>
      </c>
      <c r="L4145" s="25" t="s">
        <v>378</v>
      </c>
      <c r="M4145" s="25" t="s">
        <v>371</v>
      </c>
      <c r="N4145" s="26">
        <v>10050.86</v>
      </c>
      <c r="O4145" s="26">
        <v>15913.24</v>
      </c>
      <c r="P4145" s="27">
        <v>5862.3799999999992</v>
      </c>
      <c r="Q4145" s="28">
        <v>0.58327148124638084</v>
      </c>
      <c r="R4145" s="29">
        <v>3853.97</v>
      </c>
      <c r="S4145" s="29">
        <v>6595.14</v>
      </c>
      <c r="T4145" s="30">
        <v>2741.1700000000005</v>
      </c>
      <c r="U4145" s="31">
        <v>0.71125877990747222</v>
      </c>
      <c r="V4145" s="26">
        <v>314.13</v>
      </c>
      <c r="W4145" s="26">
        <v>1154.6400000000001</v>
      </c>
      <c r="X4145" s="27">
        <v>840.5100000000001</v>
      </c>
      <c r="Y4145" s="28">
        <v>2.6756756756756759</v>
      </c>
      <c r="Z4145" s="29">
        <v>702</v>
      </c>
      <c r="AA4145" s="29">
        <v>2647</v>
      </c>
      <c r="AB4145" s="30">
        <v>1945</v>
      </c>
      <c r="AC4145" s="32">
        <v>2.7706552706552707</v>
      </c>
      <c r="AD4145" s="26">
        <v>5180.76</v>
      </c>
      <c r="AE4145" s="26">
        <v>5516.46</v>
      </c>
      <c r="AF4145" s="27">
        <v>335.69999999999982</v>
      </c>
      <c r="AG4145" s="33">
        <v>6.4797442846223297E-2</v>
      </c>
      <c r="AH4145" s="34">
        <v>24</v>
      </c>
      <c r="AI4145" s="34">
        <v>69.5</v>
      </c>
      <c r="AJ4145" s="34">
        <v>45.5</v>
      </c>
      <c r="AK4145" s="32">
        <v>1.8958333333333333</v>
      </c>
      <c r="AL4145" s="35">
        <v>44364.041666666664</v>
      </c>
      <c r="AM4145" s="16"/>
    </row>
    <row r="4146" spans="1:39" ht="57.75" hidden="1" x14ac:dyDescent="0.25">
      <c r="A4146" s="25" t="s">
        <v>813</v>
      </c>
      <c r="B4146" s="25" t="s">
        <v>51</v>
      </c>
      <c r="C4146" s="39">
        <v>637851</v>
      </c>
      <c r="D4146" s="25" t="s">
        <v>900</v>
      </c>
      <c r="E4146" s="25" t="s">
        <v>53</v>
      </c>
      <c r="F4146" s="25" t="s">
        <v>54</v>
      </c>
      <c r="G4146" s="25" t="s">
        <v>90</v>
      </c>
      <c r="H4146" s="25" t="s">
        <v>194</v>
      </c>
      <c r="I4146" s="25" t="s">
        <v>56</v>
      </c>
      <c r="J4146" s="25" t="s">
        <v>64</v>
      </c>
      <c r="K4146" s="25" t="s">
        <v>65</v>
      </c>
      <c r="L4146" s="25" t="s">
        <v>378</v>
      </c>
      <c r="M4146" s="25" t="s">
        <v>371</v>
      </c>
      <c r="N4146" s="26">
        <v>7239.5</v>
      </c>
      <c r="O4146" s="26">
        <v>9336.32</v>
      </c>
      <c r="P4146" s="27">
        <v>2096.8199999999997</v>
      </c>
      <c r="Q4146" s="28">
        <v>0.28963602458733334</v>
      </c>
      <c r="R4146" s="29">
        <v>2067.92</v>
      </c>
      <c r="S4146" s="29">
        <v>3729.94</v>
      </c>
      <c r="T4146" s="30">
        <v>1662.02</v>
      </c>
      <c r="U4146" s="31">
        <v>0.80371581105652057</v>
      </c>
      <c r="V4146" s="26">
        <v>382.57</v>
      </c>
      <c r="W4146" s="26">
        <v>0</v>
      </c>
      <c r="X4146" s="27">
        <v>-382.57</v>
      </c>
      <c r="Y4146" s="28">
        <v>-1</v>
      </c>
      <c r="Z4146" s="29">
        <v>366.41</v>
      </c>
      <c r="AA4146" s="29">
        <v>812</v>
      </c>
      <c r="AB4146" s="30">
        <v>445.59</v>
      </c>
      <c r="AC4146" s="32">
        <v>1.2160967222510302</v>
      </c>
      <c r="AD4146" s="26">
        <v>4422.6000000000004</v>
      </c>
      <c r="AE4146" s="26">
        <v>4794.38</v>
      </c>
      <c r="AF4146" s="27">
        <v>371.77999999999975</v>
      </c>
      <c r="AG4146" s="33">
        <v>8.4063672952561772E-2</v>
      </c>
      <c r="AH4146" s="34">
        <v>11.15</v>
      </c>
      <c r="AI4146" s="34">
        <v>32</v>
      </c>
      <c r="AJ4146" s="34">
        <v>20.85</v>
      </c>
      <c r="AK4146" s="32">
        <v>1.8699551569506727</v>
      </c>
      <c r="AL4146" s="35">
        <v>44365.041666666664</v>
      </c>
      <c r="AM4146" s="16"/>
    </row>
    <row r="4147" spans="1:39" ht="49.5" hidden="1" x14ac:dyDescent="0.25">
      <c r="A4147" s="25" t="s">
        <v>813</v>
      </c>
      <c r="B4147" s="25" t="s">
        <v>1043</v>
      </c>
      <c r="C4147" s="39">
        <v>637858</v>
      </c>
      <c r="D4147" s="25" t="s">
        <v>3975</v>
      </c>
      <c r="E4147" s="25" t="s">
        <v>53</v>
      </c>
      <c r="F4147" s="25" t="s">
        <v>54</v>
      </c>
      <c r="G4147" s="25" t="s">
        <v>69</v>
      </c>
      <c r="H4147" s="25" t="s">
        <v>1599</v>
      </c>
      <c r="I4147" s="25" t="s">
        <v>56</v>
      </c>
      <c r="J4147" s="25" t="s">
        <v>64</v>
      </c>
      <c r="K4147" s="25" t="s">
        <v>65</v>
      </c>
      <c r="L4147" s="25" t="s">
        <v>1045</v>
      </c>
      <c r="M4147" s="25" t="s">
        <v>371</v>
      </c>
      <c r="N4147" s="26">
        <v>6252.75</v>
      </c>
      <c r="O4147" s="26">
        <v>3651.38</v>
      </c>
      <c r="P4147" s="27">
        <v>-2601.37</v>
      </c>
      <c r="Q4147" s="28">
        <v>-0.4160361440965975</v>
      </c>
      <c r="R4147" s="29">
        <v>1391.64</v>
      </c>
      <c r="S4147" s="29">
        <v>1767.77</v>
      </c>
      <c r="T4147" s="30">
        <v>376.12999999999988</v>
      </c>
      <c r="U4147" s="31">
        <v>0.27027823287631847</v>
      </c>
      <c r="V4147" s="26">
        <v>180.84</v>
      </c>
      <c r="W4147" s="26">
        <v>0</v>
      </c>
      <c r="X4147" s="27">
        <v>-180.84</v>
      </c>
      <c r="Y4147" s="28">
        <v>-1</v>
      </c>
      <c r="Z4147" s="29">
        <v>155.61000000000001</v>
      </c>
      <c r="AA4147" s="29">
        <v>615.64</v>
      </c>
      <c r="AB4147" s="30">
        <v>460.03</v>
      </c>
      <c r="AC4147" s="32">
        <v>2.9563010089325874</v>
      </c>
      <c r="AD4147" s="26">
        <v>4524.66</v>
      </c>
      <c r="AE4147" s="26">
        <v>1267.97</v>
      </c>
      <c r="AF4147" s="27">
        <v>-3256.6899999999996</v>
      </c>
      <c r="AG4147" s="33">
        <v>-0.71976457899599078</v>
      </c>
      <c r="AH4147" s="34">
        <v>6</v>
      </c>
      <c r="AI4147" s="34">
        <v>12</v>
      </c>
      <c r="AJ4147" s="34">
        <v>6</v>
      </c>
      <c r="AK4147" s="32">
        <v>1</v>
      </c>
      <c r="AL4147" s="35">
        <v>44176.041666666664</v>
      </c>
      <c r="AM4147" s="16"/>
    </row>
    <row r="4148" spans="1:39" ht="41.25" hidden="1" x14ac:dyDescent="0.25">
      <c r="A4148" s="25" t="s">
        <v>813</v>
      </c>
      <c r="B4148" s="25" t="s">
        <v>51</v>
      </c>
      <c r="C4148" s="39">
        <v>637882</v>
      </c>
      <c r="D4148" s="25" t="s">
        <v>902</v>
      </c>
      <c r="E4148" s="25" t="s">
        <v>53</v>
      </c>
      <c r="F4148" s="25" t="s">
        <v>54</v>
      </c>
      <c r="G4148" s="25" t="s">
        <v>452</v>
      </c>
      <c r="H4148" s="25" t="s">
        <v>75</v>
      </c>
      <c r="I4148" s="25" t="s">
        <v>112</v>
      </c>
      <c r="J4148" s="25" t="s">
        <v>830</v>
      </c>
      <c r="K4148" s="25" t="s">
        <v>65</v>
      </c>
      <c r="L4148" s="25" t="s">
        <v>851</v>
      </c>
      <c r="M4148" s="25" t="s">
        <v>832</v>
      </c>
      <c r="N4148" s="26">
        <v>84543.66</v>
      </c>
      <c r="O4148" s="26">
        <v>13435.11</v>
      </c>
      <c r="P4148" s="27">
        <v>-71108.55</v>
      </c>
      <c r="Q4148" s="28">
        <v>-0.84108672371174842</v>
      </c>
      <c r="R4148" s="29">
        <v>23409.23</v>
      </c>
      <c r="S4148" s="29">
        <v>8054.82</v>
      </c>
      <c r="T4148" s="30">
        <v>-15354.41</v>
      </c>
      <c r="U4148" s="31">
        <v>-0.65591264642194558</v>
      </c>
      <c r="V4148" s="26">
        <v>58380.35</v>
      </c>
      <c r="W4148" s="26">
        <v>2917.44</v>
      </c>
      <c r="X4148" s="27">
        <v>-55462.909999999996</v>
      </c>
      <c r="Y4148" s="28">
        <v>-0.95002702107815384</v>
      </c>
      <c r="Z4148" s="29">
        <v>2106.08</v>
      </c>
      <c r="AA4148" s="29">
        <v>1286</v>
      </c>
      <c r="AB4148" s="30">
        <v>-820.07999999999993</v>
      </c>
      <c r="AC4148" s="32">
        <v>-0.38938691787586416</v>
      </c>
      <c r="AD4148" s="26">
        <v>648</v>
      </c>
      <c r="AE4148" s="26">
        <v>1176.8499999999999</v>
      </c>
      <c r="AF4148" s="27">
        <v>528.84999999999991</v>
      </c>
      <c r="AG4148" s="33">
        <v>0.81612654320987643</v>
      </c>
      <c r="AH4148" s="34">
        <v>139.97999999999999</v>
      </c>
      <c r="AI4148" s="34">
        <v>54</v>
      </c>
      <c r="AJ4148" s="34">
        <v>-85.97999999999999</v>
      </c>
      <c r="AK4148" s="32">
        <v>-0.61423060437205312</v>
      </c>
      <c r="AL4148" s="35">
        <v>44548.041666666664</v>
      </c>
      <c r="AM4148" s="16"/>
    </row>
    <row r="4149" spans="1:39" ht="82.5" hidden="1" x14ac:dyDescent="0.25">
      <c r="A4149" s="25" t="s">
        <v>813</v>
      </c>
      <c r="B4149" s="25" t="s">
        <v>1043</v>
      </c>
      <c r="C4149" s="39">
        <v>637951</v>
      </c>
      <c r="D4149" s="25" t="s">
        <v>3969</v>
      </c>
      <c r="E4149" s="25" t="s">
        <v>53</v>
      </c>
      <c r="F4149" s="25" t="s">
        <v>63</v>
      </c>
      <c r="G4149" s="25" t="s">
        <v>56</v>
      </c>
      <c r="H4149" s="17"/>
      <c r="I4149" s="17"/>
      <c r="J4149" s="25" t="s">
        <v>830</v>
      </c>
      <c r="K4149" s="25" t="s">
        <v>65</v>
      </c>
      <c r="L4149" s="25" t="s">
        <v>1045</v>
      </c>
      <c r="M4149" s="25" t="s">
        <v>5842</v>
      </c>
      <c r="N4149" s="26">
        <v>0</v>
      </c>
      <c r="O4149" s="26">
        <v>0</v>
      </c>
      <c r="P4149" s="27">
        <v>0</v>
      </c>
      <c r="Q4149" s="18"/>
      <c r="R4149" s="29">
        <v>0</v>
      </c>
      <c r="S4149" s="29">
        <v>0</v>
      </c>
      <c r="T4149" s="30">
        <v>0</v>
      </c>
      <c r="U4149" s="19"/>
      <c r="V4149" s="26">
        <v>0</v>
      </c>
      <c r="W4149" s="26">
        <v>0</v>
      </c>
      <c r="X4149" s="27">
        <v>0</v>
      </c>
      <c r="Y4149" s="18"/>
      <c r="Z4149" s="29">
        <v>0</v>
      </c>
      <c r="AA4149" s="29">
        <v>0</v>
      </c>
      <c r="AB4149" s="30">
        <v>0</v>
      </c>
      <c r="AC4149" s="19"/>
      <c r="AD4149" s="26">
        <v>0</v>
      </c>
      <c r="AE4149" s="26">
        <v>0</v>
      </c>
      <c r="AF4149" s="27">
        <v>0</v>
      </c>
      <c r="AG4149" s="18"/>
      <c r="AH4149" s="34">
        <v>0</v>
      </c>
      <c r="AI4149" s="34">
        <v>0</v>
      </c>
      <c r="AJ4149" s="34">
        <v>0</v>
      </c>
      <c r="AK4149" s="19"/>
      <c r="AL4149" s="35">
        <v>44182.041666666664</v>
      </c>
      <c r="AM4149" s="16"/>
    </row>
    <row r="4150" spans="1:39" ht="49.5" hidden="1" x14ac:dyDescent="0.25">
      <c r="A4150" s="25" t="s">
        <v>813</v>
      </c>
      <c r="B4150" s="25" t="s">
        <v>1043</v>
      </c>
      <c r="C4150" s="39">
        <v>637965</v>
      </c>
      <c r="D4150" s="25" t="s">
        <v>3852</v>
      </c>
      <c r="E4150" s="25" t="s">
        <v>53</v>
      </c>
      <c r="F4150" s="25" t="s">
        <v>54</v>
      </c>
      <c r="G4150" s="25" t="s">
        <v>131</v>
      </c>
      <c r="H4150" s="25" t="s">
        <v>90</v>
      </c>
      <c r="I4150" s="25" t="s">
        <v>194</v>
      </c>
      <c r="J4150" s="25" t="s">
        <v>64</v>
      </c>
      <c r="K4150" s="25" t="s">
        <v>65</v>
      </c>
      <c r="L4150" s="25" t="s">
        <v>1045</v>
      </c>
      <c r="M4150" s="25" t="s">
        <v>371</v>
      </c>
      <c r="N4150" s="26">
        <v>7594</v>
      </c>
      <c r="O4150" s="26">
        <v>7115.32</v>
      </c>
      <c r="P4150" s="27">
        <v>-478.68000000000029</v>
      </c>
      <c r="Q4150" s="28">
        <v>-6.3033974190150152E-2</v>
      </c>
      <c r="R4150" s="29">
        <v>2709.21</v>
      </c>
      <c r="S4150" s="29">
        <v>1428.7</v>
      </c>
      <c r="T4150" s="30">
        <v>-1280.51</v>
      </c>
      <c r="U4150" s="31">
        <v>-0.47265069891222899</v>
      </c>
      <c r="V4150" s="26">
        <v>548</v>
      </c>
      <c r="W4150" s="26">
        <v>799.47</v>
      </c>
      <c r="X4150" s="27">
        <v>251.47000000000003</v>
      </c>
      <c r="Y4150" s="28">
        <v>0.45888686131386869</v>
      </c>
      <c r="Z4150" s="29">
        <v>424.49</v>
      </c>
      <c r="AA4150" s="29">
        <v>1737.15</v>
      </c>
      <c r="AB4150" s="30">
        <v>1312.66</v>
      </c>
      <c r="AC4150" s="32">
        <v>3.092322551768004</v>
      </c>
      <c r="AD4150" s="26">
        <v>3912.3</v>
      </c>
      <c r="AE4150" s="26">
        <v>3150</v>
      </c>
      <c r="AF4150" s="27">
        <v>-762.30000000000018</v>
      </c>
      <c r="AG4150" s="33">
        <v>-0.19484702093397749</v>
      </c>
      <c r="AH4150" s="34">
        <v>18.04</v>
      </c>
      <c r="AI4150" s="34">
        <v>6</v>
      </c>
      <c r="AJ4150" s="34">
        <v>-12.04</v>
      </c>
      <c r="AK4150" s="32">
        <v>-0.66740576496674053</v>
      </c>
      <c r="AL4150" s="35">
        <v>44182.041666666664</v>
      </c>
      <c r="AM4150" s="16"/>
    </row>
    <row r="4151" spans="1:39" ht="74.25" hidden="1" x14ac:dyDescent="0.25">
      <c r="A4151" s="25" t="s">
        <v>813</v>
      </c>
      <c r="B4151" s="25" t="s">
        <v>1136</v>
      </c>
      <c r="C4151" s="39">
        <v>638016</v>
      </c>
      <c r="D4151" s="25" t="s">
        <v>5563</v>
      </c>
      <c r="E4151" s="25" t="s">
        <v>53</v>
      </c>
      <c r="F4151" s="25" t="s">
        <v>54</v>
      </c>
      <c r="G4151" s="25" t="s">
        <v>79</v>
      </c>
      <c r="H4151" s="17"/>
      <c r="I4151" s="17"/>
      <c r="J4151" s="25" t="s">
        <v>357</v>
      </c>
      <c r="K4151" s="25" t="s">
        <v>65</v>
      </c>
      <c r="L4151" s="25" t="s">
        <v>665</v>
      </c>
      <c r="M4151" s="25" t="s">
        <v>816</v>
      </c>
      <c r="N4151" s="26">
        <v>181738.39</v>
      </c>
      <c r="O4151" s="26">
        <v>178769.72</v>
      </c>
      <c r="P4151" s="27">
        <v>-2968.6700000000128</v>
      </c>
      <c r="Q4151" s="28">
        <v>-1.6334853632190824E-2</v>
      </c>
      <c r="R4151" s="29">
        <v>89350.02</v>
      </c>
      <c r="S4151" s="29">
        <v>86123.27</v>
      </c>
      <c r="T4151" s="30">
        <v>-3226.75</v>
      </c>
      <c r="U4151" s="31">
        <v>-3.6113590125665333E-2</v>
      </c>
      <c r="V4151" s="26">
        <v>40631.53</v>
      </c>
      <c r="W4151" s="26">
        <v>28753.06</v>
      </c>
      <c r="X4151" s="27">
        <v>-11878.469999999998</v>
      </c>
      <c r="Y4151" s="28">
        <v>-0.29234611642731639</v>
      </c>
      <c r="Z4151" s="29">
        <v>22268.52</v>
      </c>
      <c r="AA4151" s="29">
        <v>46931</v>
      </c>
      <c r="AB4151" s="30">
        <v>24662.48</v>
      </c>
      <c r="AC4151" s="32">
        <v>1.1075042256961845</v>
      </c>
      <c r="AD4151" s="26">
        <v>29488.32</v>
      </c>
      <c r="AE4151" s="26">
        <v>16962.39</v>
      </c>
      <c r="AF4151" s="27">
        <v>-12525.93</v>
      </c>
      <c r="AG4151" s="33">
        <v>-0.42477597909952147</v>
      </c>
      <c r="AH4151" s="34">
        <v>544.89</v>
      </c>
      <c r="AI4151" s="34">
        <v>1204</v>
      </c>
      <c r="AJ4151" s="34">
        <v>659.11</v>
      </c>
      <c r="AK4151" s="32">
        <v>1.2096202903338289</v>
      </c>
      <c r="AL4151" s="35">
        <v>44900.041666666664</v>
      </c>
      <c r="AM4151" s="16"/>
    </row>
    <row r="4152" spans="1:39" ht="74.25" hidden="1" x14ac:dyDescent="0.25">
      <c r="A4152" s="25" t="s">
        <v>813</v>
      </c>
      <c r="B4152" s="25" t="s">
        <v>1136</v>
      </c>
      <c r="C4152" s="39">
        <v>638035</v>
      </c>
      <c r="D4152" s="25" t="s">
        <v>5806</v>
      </c>
      <c r="E4152" s="25" t="s">
        <v>53</v>
      </c>
      <c r="F4152" s="25" t="s">
        <v>63</v>
      </c>
      <c r="G4152" s="25" t="s">
        <v>56</v>
      </c>
      <c r="H4152" s="17"/>
      <c r="I4152" s="17"/>
      <c r="J4152" s="25" t="s">
        <v>381</v>
      </c>
      <c r="K4152" s="25" t="s">
        <v>58</v>
      </c>
      <c r="L4152" s="25" t="s">
        <v>828</v>
      </c>
      <c r="M4152" s="25" t="s">
        <v>5842</v>
      </c>
      <c r="N4152" s="26">
        <v>0</v>
      </c>
      <c r="O4152" s="26">
        <v>-340.22</v>
      </c>
      <c r="P4152" s="27">
        <v>-340.22</v>
      </c>
      <c r="Q4152" s="18"/>
      <c r="R4152" s="29">
        <v>0</v>
      </c>
      <c r="S4152" s="29">
        <v>-340.22</v>
      </c>
      <c r="T4152" s="30">
        <v>-340.22</v>
      </c>
      <c r="U4152" s="19"/>
      <c r="V4152" s="26">
        <v>0</v>
      </c>
      <c r="W4152" s="26">
        <v>0</v>
      </c>
      <c r="X4152" s="27">
        <v>0</v>
      </c>
      <c r="Y4152" s="18"/>
      <c r="Z4152" s="29">
        <v>0</v>
      </c>
      <c r="AA4152" s="29">
        <v>0</v>
      </c>
      <c r="AB4152" s="30">
        <v>0</v>
      </c>
      <c r="AC4152" s="19"/>
      <c r="AD4152" s="26">
        <v>0</v>
      </c>
      <c r="AE4152" s="26">
        <v>0</v>
      </c>
      <c r="AF4152" s="27">
        <v>0</v>
      </c>
      <c r="AG4152" s="18"/>
      <c r="AH4152" s="34">
        <v>0</v>
      </c>
      <c r="AI4152" s="34">
        <v>0</v>
      </c>
      <c r="AJ4152" s="34">
        <v>0</v>
      </c>
      <c r="AK4152" s="19"/>
      <c r="AL4152" s="35">
        <v>44502.041666666664</v>
      </c>
      <c r="AM4152" s="16"/>
    </row>
    <row r="4153" spans="1:39" ht="66" hidden="1" x14ac:dyDescent="0.25">
      <c r="A4153" s="25" t="s">
        <v>813</v>
      </c>
      <c r="B4153" s="25" t="s">
        <v>1136</v>
      </c>
      <c r="C4153" s="39">
        <v>638037</v>
      </c>
      <c r="D4153" s="25" t="s">
        <v>5807</v>
      </c>
      <c r="E4153" s="25" t="s">
        <v>53</v>
      </c>
      <c r="F4153" s="25" t="s">
        <v>63</v>
      </c>
      <c r="G4153" s="25" t="s">
        <v>56</v>
      </c>
      <c r="H4153" s="17"/>
      <c r="I4153" s="17"/>
      <c r="J4153" s="25" t="s">
        <v>381</v>
      </c>
      <c r="K4153" s="25" t="s">
        <v>58</v>
      </c>
      <c r="L4153" s="25" t="s">
        <v>828</v>
      </c>
      <c r="M4153" s="25" t="s">
        <v>5842</v>
      </c>
      <c r="N4153" s="26">
        <v>0</v>
      </c>
      <c r="O4153" s="26">
        <v>-340.22</v>
      </c>
      <c r="P4153" s="27">
        <v>-340.22</v>
      </c>
      <c r="Q4153" s="18"/>
      <c r="R4153" s="29">
        <v>0</v>
      </c>
      <c r="S4153" s="29">
        <v>-340.22</v>
      </c>
      <c r="T4153" s="30">
        <v>-340.22</v>
      </c>
      <c r="U4153" s="19"/>
      <c r="V4153" s="26">
        <v>0</v>
      </c>
      <c r="W4153" s="26">
        <v>0</v>
      </c>
      <c r="X4153" s="27">
        <v>0</v>
      </c>
      <c r="Y4153" s="18"/>
      <c r="Z4153" s="29">
        <v>0</v>
      </c>
      <c r="AA4153" s="29">
        <v>0</v>
      </c>
      <c r="AB4153" s="30">
        <v>0</v>
      </c>
      <c r="AC4153" s="19"/>
      <c r="AD4153" s="26">
        <v>0</v>
      </c>
      <c r="AE4153" s="26">
        <v>0</v>
      </c>
      <c r="AF4153" s="27">
        <v>0</v>
      </c>
      <c r="AG4153" s="18"/>
      <c r="AH4153" s="34">
        <v>0</v>
      </c>
      <c r="AI4153" s="34">
        <v>0</v>
      </c>
      <c r="AJ4153" s="34">
        <v>0</v>
      </c>
      <c r="AK4153" s="19"/>
      <c r="AL4153" s="35">
        <v>44502.041666666664</v>
      </c>
      <c r="AM4153" s="16"/>
    </row>
    <row r="4154" spans="1:39" ht="41.25" hidden="1" x14ac:dyDescent="0.25">
      <c r="A4154" s="25" t="s">
        <v>813</v>
      </c>
      <c r="B4154" s="25" t="s">
        <v>1136</v>
      </c>
      <c r="C4154" s="39">
        <v>638130</v>
      </c>
      <c r="D4154" s="25" t="s">
        <v>5769</v>
      </c>
      <c r="E4154" s="25" t="s">
        <v>171</v>
      </c>
      <c r="F4154" s="25" t="s">
        <v>54</v>
      </c>
      <c r="G4154" s="25" t="s">
        <v>74</v>
      </c>
      <c r="H4154" s="25" t="s">
        <v>75</v>
      </c>
      <c r="I4154" s="25" t="s">
        <v>839</v>
      </c>
      <c r="J4154" s="25" t="s">
        <v>3773</v>
      </c>
      <c r="K4154" s="25" t="s">
        <v>65</v>
      </c>
      <c r="L4154" s="25" t="s">
        <v>2787</v>
      </c>
      <c r="M4154" s="25" t="s">
        <v>832</v>
      </c>
      <c r="N4154" s="26">
        <v>266503.46999999997</v>
      </c>
      <c r="O4154" s="26">
        <v>159104.25</v>
      </c>
      <c r="P4154" s="27">
        <v>-107399.21999999997</v>
      </c>
      <c r="Q4154" s="28">
        <v>-0.4029937021082689</v>
      </c>
      <c r="R4154" s="29">
        <v>113227.29</v>
      </c>
      <c r="S4154" s="29">
        <v>78028.28</v>
      </c>
      <c r="T4154" s="30">
        <v>-35199.009999999995</v>
      </c>
      <c r="U4154" s="31">
        <v>-0.31087037409444312</v>
      </c>
      <c r="V4154" s="26">
        <v>84550.89</v>
      </c>
      <c r="W4154" s="26">
        <v>67726.12</v>
      </c>
      <c r="X4154" s="27">
        <v>-16824.770000000004</v>
      </c>
      <c r="Y4154" s="28">
        <v>-0.1989898627915094</v>
      </c>
      <c r="Z4154" s="29">
        <v>10538.29</v>
      </c>
      <c r="AA4154" s="29">
        <v>8082.5</v>
      </c>
      <c r="AB4154" s="30">
        <v>-2455.7900000000009</v>
      </c>
      <c r="AC4154" s="32">
        <v>-0.23303496108002347</v>
      </c>
      <c r="AD4154" s="26">
        <v>58187</v>
      </c>
      <c r="AE4154" s="26">
        <v>5267.35</v>
      </c>
      <c r="AF4154" s="27">
        <v>-52919.65</v>
      </c>
      <c r="AG4154" s="33">
        <v>-0.90947548421468716</v>
      </c>
      <c r="AH4154" s="34">
        <v>416.15999999999997</v>
      </c>
      <c r="AI4154" s="34">
        <v>285.75</v>
      </c>
      <c r="AJ4154" s="34">
        <v>-130.40999999999997</v>
      </c>
      <c r="AK4154" s="32">
        <v>-0.31336505190311414</v>
      </c>
      <c r="AL4154" s="35">
        <v>44831.041666666664</v>
      </c>
      <c r="AM4154" s="16"/>
    </row>
    <row r="4155" spans="1:39" ht="82.5" hidden="1" x14ac:dyDescent="0.25">
      <c r="A4155" s="25" t="s">
        <v>813</v>
      </c>
      <c r="B4155" s="25" t="s">
        <v>51</v>
      </c>
      <c r="C4155" s="39">
        <v>638193</v>
      </c>
      <c r="D4155" s="25" t="s">
        <v>909</v>
      </c>
      <c r="E4155" s="25" t="s">
        <v>53</v>
      </c>
      <c r="F4155" s="25" t="s">
        <v>54</v>
      </c>
      <c r="G4155" s="25" t="s">
        <v>79</v>
      </c>
      <c r="H4155" s="25" t="s">
        <v>56</v>
      </c>
      <c r="I4155" s="25" t="s">
        <v>56</v>
      </c>
      <c r="J4155" s="25" t="s">
        <v>381</v>
      </c>
      <c r="K4155" s="25" t="s">
        <v>65</v>
      </c>
      <c r="L4155" s="25" t="s">
        <v>828</v>
      </c>
      <c r="M4155" s="25" t="s">
        <v>825</v>
      </c>
      <c r="N4155" s="26">
        <v>130594.11</v>
      </c>
      <c r="O4155" s="26">
        <v>140725.38</v>
      </c>
      <c r="P4155" s="27">
        <v>10131.270000000004</v>
      </c>
      <c r="Q4155" s="28">
        <v>7.7578307321823345E-2</v>
      </c>
      <c r="R4155" s="29">
        <v>45750.65</v>
      </c>
      <c r="S4155" s="29">
        <v>58057.48</v>
      </c>
      <c r="T4155" s="30">
        <v>12306.830000000002</v>
      </c>
      <c r="U4155" s="31">
        <v>0.26899792680541151</v>
      </c>
      <c r="V4155" s="26">
        <v>65444.35</v>
      </c>
      <c r="W4155" s="26">
        <v>61562.04</v>
      </c>
      <c r="X4155" s="27">
        <v>-3882.3099999999977</v>
      </c>
      <c r="Y4155" s="28">
        <v>-5.9322309718103976E-2</v>
      </c>
      <c r="Z4155" s="29">
        <v>8599.11</v>
      </c>
      <c r="AA4155" s="29">
        <v>18929.86</v>
      </c>
      <c r="AB4155" s="30">
        <v>10330.75</v>
      </c>
      <c r="AC4155" s="32">
        <v>1.2013743282735072</v>
      </c>
      <c r="AD4155" s="26">
        <v>10800</v>
      </c>
      <c r="AE4155" s="26">
        <v>2176</v>
      </c>
      <c r="AF4155" s="27">
        <v>-8624</v>
      </c>
      <c r="AG4155" s="33">
        <v>-0.79851851851851852</v>
      </c>
      <c r="AH4155" s="34">
        <v>347.91</v>
      </c>
      <c r="AI4155" s="34">
        <v>494</v>
      </c>
      <c r="AJ4155" s="34">
        <v>146.08999999999997</v>
      </c>
      <c r="AK4155" s="32">
        <v>0.41990744732833196</v>
      </c>
      <c r="AL4155" s="35">
        <v>44278.041666666664</v>
      </c>
      <c r="AM4155" s="16"/>
    </row>
    <row r="4156" spans="1:39" ht="57.75" hidden="1" x14ac:dyDescent="0.25">
      <c r="A4156" s="25" t="s">
        <v>813</v>
      </c>
      <c r="B4156" s="25" t="s">
        <v>1136</v>
      </c>
      <c r="C4156" s="39">
        <v>638211</v>
      </c>
      <c r="D4156" s="25" t="s">
        <v>5276</v>
      </c>
      <c r="E4156" s="25" t="s">
        <v>53</v>
      </c>
      <c r="F4156" s="25" t="s">
        <v>63</v>
      </c>
      <c r="G4156" s="25" t="s">
        <v>56</v>
      </c>
      <c r="H4156" s="17"/>
      <c r="I4156" s="17"/>
      <c r="J4156" s="25" t="s">
        <v>381</v>
      </c>
      <c r="K4156" s="25" t="s">
        <v>58</v>
      </c>
      <c r="L4156" s="25" t="s">
        <v>815</v>
      </c>
      <c r="M4156" s="25" t="s">
        <v>5842</v>
      </c>
      <c r="N4156" s="26">
        <v>130131.26</v>
      </c>
      <c r="O4156" s="26">
        <v>0</v>
      </c>
      <c r="P4156" s="27">
        <v>-130131.26</v>
      </c>
      <c r="Q4156" s="28">
        <v>-1</v>
      </c>
      <c r="R4156" s="29">
        <v>83031.22</v>
      </c>
      <c r="S4156" s="29">
        <v>0</v>
      </c>
      <c r="T4156" s="30">
        <v>-83031.22</v>
      </c>
      <c r="U4156" s="31">
        <v>-1</v>
      </c>
      <c r="V4156" s="26">
        <v>6840.84</v>
      </c>
      <c r="W4156" s="26">
        <v>0</v>
      </c>
      <c r="X4156" s="27">
        <v>-6840.84</v>
      </c>
      <c r="Y4156" s="28">
        <v>-1</v>
      </c>
      <c r="Z4156" s="29">
        <v>18259.2</v>
      </c>
      <c r="AA4156" s="29">
        <v>0</v>
      </c>
      <c r="AB4156" s="30">
        <v>-18259.2</v>
      </c>
      <c r="AC4156" s="32">
        <v>-1</v>
      </c>
      <c r="AD4156" s="26">
        <v>22000</v>
      </c>
      <c r="AE4156" s="26">
        <v>0</v>
      </c>
      <c r="AF4156" s="27">
        <v>-22000</v>
      </c>
      <c r="AG4156" s="33">
        <v>-1</v>
      </c>
      <c r="AH4156" s="34">
        <v>651.79999999999995</v>
      </c>
      <c r="AI4156" s="34">
        <v>0</v>
      </c>
      <c r="AJ4156" s="34">
        <v>-651.79999999999995</v>
      </c>
      <c r="AK4156" s="32">
        <v>-1</v>
      </c>
      <c r="AL4156" s="35">
        <v>44728.041666666664</v>
      </c>
      <c r="AM4156" s="16"/>
    </row>
    <row r="4157" spans="1:39" ht="41.25" hidden="1" x14ac:dyDescent="0.25">
      <c r="A4157" s="25" t="s">
        <v>813</v>
      </c>
      <c r="B4157" s="25" t="s">
        <v>1136</v>
      </c>
      <c r="C4157" s="39">
        <v>638215</v>
      </c>
      <c r="D4157" s="25" t="s">
        <v>4928</v>
      </c>
      <c r="E4157" s="25" t="s">
        <v>53</v>
      </c>
      <c r="F4157" s="25" t="s">
        <v>54</v>
      </c>
      <c r="G4157" s="25" t="s">
        <v>75</v>
      </c>
      <c r="H4157" s="25" t="s">
        <v>74</v>
      </c>
      <c r="I4157" s="25" t="s">
        <v>56</v>
      </c>
      <c r="J4157" s="25" t="s">
        <v>830</v>
      </c>
      <c r="K4157" s="25" t="s">
        <v>65</v>
      </c>
      <c r="L4157" s="25" t="s">
        <v>851</v>
      </c>
      <c r="M4157" s="25" t="s">
        <v>832</v>
      </c>
      <c r="N4157" s="26">
        <v>240707</v>
      </c>
      <c r="O4157" s="26">
        <v>233368.8</v>
      </c>
      <c r="P4157" s="27">
        <v>-7338.2000000000116</v>
      </c>
      <c r="Q4157" s="28">
        <v>-3.0486026580033035E-2</v>
      </c>
      <c r="R4157" s="29">
        <v>95947.07</v>
      </c>
      <c r="S4157" s="29">
        <v>70618.8</v>
      </c>
      <c r="T4157" s="30">
        <v>-25328.270000000004</v>
      </c>
      <c r="U4157" s="31">
        <v>-0.26398169323982484</v>
      </c>
      <c r="V4157" s="26">
        <v>109103.93</v>
      </c>
      <c r="W4157" s="26">
        <v>110472.05</v>
      </c>
      <c r="X4157" s="27">
        <v>1368.1200000000099</v>
      </c>
      <c r="Y4157" s="28">
        <v>1.2539603293850276E-2</v>
      </c>
      <c r="Z4157" s="29">
        <v>9656</v>
      </c>
      <c r="AA4157" s="29">
        <v>9502.5</v>
      </c>
      <c r="AB4157" s="30">
        <v>-153.5</v>
      </c>
      <c r="AC4157" s="32">
        <v>-1.5896851698425848E-2</v>
      </c>
      <c r="AD4157" s="26">
        <v>26000</v>
      </c>
      <c r="AE4157" s="26">
        <v>42775.45</v>
      </c>
      <c r="AF4157" s="27">
        <v>16775.449999999997</v>
      </c>
      <c r="AG4157" s="33">
        <v>0.6452096153846153</v>
      </c>
      <c r="AH4157" s="34">
        <v>659.61</v>
      </c>
      <c r="AI4157" s="34">
        <v>658</v>
      </c>
      <c r="AJ4157" s="34">
        <v>-1.6100000000000136</v>
      </c>
      <c r="AK4157" s="32">
        <v>-2.4408362517245245E-3</v>
      </c>
      <c r="AL4157" s="35">
        <v>44728.041666666664</v>
      </c>
      <c r="AM4157" s="16"/>
    </row>
    <row r="4158" spans="1:39" ht="41.25" hidden="1" x14ac:dyDescent="0.25">
      <c r="A4158" s="25" t="s">
        <v>813</v>
      </c>
      <c r="B4158" s="25" t="s">
        <v>51</v>
      </c>
      <c r="C4158" s="39">
        <v>638216</v>
      </c>
      <c r="D4158" s="25" t="s">
        <v>910</v>
      </c>
      <c r="E4158" s="25" t="s">
        <v>53</v>
      </c>
      <c r="F4158" s="25" t="s">
        <v>63</v>
      </c>
      <c r="G4158" s="25" t="s">
        <v>56</v>
      </c>
      <c r="H4158" s="17"/>
      <c r="I4158" s="17"/>
      <c r="J4158" s="25" t="s">
        <v>830</v>
      </c>
      <c r="K4158" s="25" t="s">
        <v>65</v>
      </c>
      <c r="L4158" s="25" t="s">
        <v>851</v>
      </c>
      <c r="M4158" s="25" t="s">
        <v>5842</v>
      </c>
      <c r="N4158" s="26">
        <v>0</v>
      </c>
      <c r="O4158" s="26">
        <v>0</v>
      </c>
      <c r="P4158" s="27">
        <v>0</v>
      </c>
      <c r="Q4158" s="18"/>
      <c r="R4158" s="29">
        <v>0</v>
      </c>
      <c r="S4158" s="29">
        <v>0</v>
      </c>
      <c r="T4158" s="30">
        <v>0</v>
      </c>
      <c r="U4158" s="19"/>
      <c r="V4158" s="26">
        <v>0</v>
      </c>
      <c r="W4158" s="26">
        <v>0</v>
      </c>
      <c r="X4158" s="27">
        <v>0</v>
      </c>
      <c r="Y4158" s="18"/>
      <c r="Z4158" s="29">
        <v>0</v>
      </c>
      <c r="AA4158" s="29">
        <v>0</v>
      </c>
      <c r="AB4158" s="30">
        <v>0</v>
      </c>
      <c r="AC4158" s="19"/>
      <c r="AD4158" s="26">
        <v>0</v>
      </c>
      <c r="AE4158" s="26">
        <v>0</v>
      </c>
      <c r="AF4158" s="27">
        <v>0</v>
      </c>
      <c r="AG4158" s="18"/>
      <c r="AH4158" s="34">
        <v>0</v>
      </c>
      <c r="AI4158" s="34">
        <v>0</v>
      </c>
      <c r="AJ4158" s="34">
        <v>0</v>
      </c>
      <c r="AK4158" s="19"/>
      <c r="AL4158" s="35">
        <v>44302</v>
      </c>
      <c r="AM4158" s="16"/>
    </row>
    <row r="4159" spans="1:39" ht="49.5" hidden="1" x14ac:dyDescent="0.25">
      <c r="A4159" s="25" t="s">
        <v>813</v>
      </c>
      <c r="B4159" s="25" t="s">
        <v>51</v>
      </c>
      <c r="C4159" s="39">
        <v>638242</v>
      </c>
      <c r="D4159" s="25" t="s">
        <v>921</v>
      </c>
      <c r="E4159" s="25" t="s">
        <v>53</v>
      </c>
      <c r="F4159" s="25" t="s">
        <v>54</v>
      </c>
      <c r="G4159" s="25" t="s">
        <v>79</v>
      </c>
      <c r="H4159" s="17"/>
      <c r="I4159" s="17"/>
      <c r="J4159" s="25" t="s">
        <v>830</v>
      </c>
      <c r="K4159" s="25" t="s">
        <v>65</v>
      </c>
      <c r="L4159" s="25" t="s">
        <v>831</v>
      </c>
      <c r="M4159" s="25" t="s">
        <v>832</v>
      </c>
      <c r="N4159" s="26">
        <v>45141.35</v>
      </c>
      <c r="O4159" s="26">
        <v>43892.95</v>
      </c>
      <c r="P4159" s="27">
        <v>-1248.4000000000015</v>
      </c>
      <c r="Q4159" s="28">
        <v>-2.7655353683485352E-2</v>
      </c>
      <c r="R4159" s="29">
        <v>22637.17</v>
      </c>
      <c r="S4159" s="29">
        <v>5577.3</v>
      </c>
      <c r="T4159" s="30">
        <v>-17059.87</v>
      </c>
      <c r="U4159" s="31">
        <v>-0.75362202960882474</v>
      </c>
      <c r="V4159" s="26">
        <v>42192.88</v>
      </c>
      <c r="W4159" s="26">
        <v>36766.65</v>
      </c>
      <c r="X4159" s="27">
        <v>-5426.2299999999959</v>
      </c>
      <c r="Y4159" s="28">
        <v>-0.12860534763211226</v>
      </c>
      <c r="Z4159" s="29">
        <v>2661.3</v>
      </c>
      <c r="AA4159" s="29">
        <v>1076</v>
      </c>
      <c r="AB4159" s="30">
        <v>-1585.3000000000002</v>
      </c>
      <c r="AC4159" s="32">
        <v>-0.59568631871641686</v>
      </c>
      <c r="AD4159" s="26">
        <v>0</v>
      </c>
      <c r="AE4159" s="26">
        <v>473</v>
      </c>
      <c r="AF4159" s="27">
        <v>473</v>
      </c>
      <c r="AG4159" s="18"/>
      <c r="AH4159" s="34">
        <v>184.81</v>
      </c>
      <c r="AI4159" s="34">
        <v>52.5</v>
      </c>
      <c r="AJ4159" s="34">
        <v>-132.31</v>
      </c>
      <c r="AK4159" s="32">
        <v>-0.71592446296196088</v>
      </c>
      <c r="AL4159" s="35">
        <v>44310</v>
      </c>
      <c r="AM4159" s="16"/>
    </row>
    <row r="4160" spans="1:39" ht="49.5" hidden="1" x14ac:dyDescent="0.25">
      <c r="A4160" s="25" t="s">
        <v>813</v>
      </c>
      <c r="B4160" s="25" t="s">
        <v>51</v>
      </c>
      <c r="C4160" s="39">
        <v>638325</v>
      </c>
      <c r="D4160" s="25" t="s">
        <v>904</v>
      </c>
      <c r="E4160" s="25" t="s">
        <v>53</v>
      </c>
      <c r="F4160" s="25" t="s">
        <v>54</v>
      </c>
      <c r="G4160" s="25" t="s">
        <v>104</v>
      </c>
      <c r="H4160" s="25" t="s">
        <v>56</v>
      </c>
      <c r="I4160" s="25" t="s">
        <v>56</v>
      </c>
      <c r="J4160" s="25" t="s">
        <v>381</v>
      </c>
      <c r="K4160" s="25" t="s">
        <v>65</v>
      </c>
      <c r="L4160" s="25" t="s">
        <v>853</v>
      </c>
      <c r="M4160" s="25" t="s">
        <v>905</v>
      </c>
      <c r="N4160" s="26">
        <v>165539.32</v>
      </c>
      <c r="O4160" s="26">
        <v>188697.37</v>
      </c>
      <c r="P4160" s="27">
        <v>23158.049999999988</v>
      </c>
      <c r="Q4160" s="28">
        <v>0.13989455798175315</v>
      </c>
      <c r="R4160" s="29">
        <v>40715.75</v>
      </c>
      <c r="S4160" s="29">
        <v>15070.2</v>
      </c>
      <c r="T4160" s="30">
        <v>-25645.55</v>
      </c>
      <c r="U4160" s="31">
        <v>-0.62986804860526946</v>
      </c>
      <c r="V4160" s="26">
        <v>122876.5</v>
      </c>
      <c r="W4160" s="26">
        <v>131588.04999999999</v>
      </c>
      <c r="X4160" s="27">
        <v>8711.5499999999884</v>
      </c>
      <c r="Y4160" s="28">
        <v>7.0896794749199299E-2</v>
      </c>
      <c r="Z4160" s="29">
        <v>1947.07</v>
      </c>
      <c r="AA4160" s="29">
        <v>747.67</v>
      </c>
      <c r="AB4160" s="30">
        <v>-1199.4000000000001</v>
      </c>
      <c r="AC4160" s="32">
        <v>-0.61600250633002418</v>
      </c>
      <c r="AD4160" s="26">
        <v>0</v>
      </c>
      <c r="AE4160" s="26">
        <v>41291.449999999997</v>
      </c>
      <c r="AF4160" s="27">
        <v>41291.449999999997</v>
      </c>
      <c r="AG4160" s="18"/>
      <c r="AH4160" s="34">
        <v>332.32</v>
      </c>
      <c r="AI4160" s="34">
        <v>44</v>
      </c>
      <c r="AJ4160" s="34">
        <v>-288.32</v>
      </c>
      <c r="AK4160" s="32">
        <v>-0.86759749638902262</v>
      </c>
      <c r="AL4160" s="35">
        <v>44561.041666666664</v>
      </c>
      <c r="AM4160" s="16"/>
    </row>
    <row r="4161" spans="1:39" ht="41.25" hidden="1" x14ac:dyDescent="0.25">
      <c r="A4161" s="25" t="s">
        <v>813</v>
      </c>
      <c r="B4161" s="25" t="s">
        <v>51</v>
      </c>
      <c r="C4161" s="39">
        <v>638330</v>
      </c>
      <c r="D4161" s="25" t="s">
        <v>3981</v>
      </c>
      <c r="E4161" s="25" t="s">
        <v>53</v>
      </c>
      <c r="F4161" s="25" t="s">
        <v>63</v>
      </c>
      <c r="G4161" s="25" t="s">
        <v>56</v>
      </c>
      <c r="H4161" s="17"/>
      <c r="I4161" s="17"/>
      <c r="J4161" s="25" t="s">
        <v>830</v>
      </c>
      <c r="K4161" s="25" t="s">
        <v>65</v>
      </c>
      <c r="L4161" s="25" t="s">
        <v>831</v>
      </c>
      <c r="M4161" s="25" t="s">
        <v>5842</v>
      </c>
      <c r="N4161" s="26">
        <v>0</v>
      </c>
      <c r="O4161" s="26">
        <v>0</v>
      </c>
      <c r="P4161" s="27">
        <v>0</v>
      </c>
      <c r="Q4161" s="18"/>
      <c r="R4161" s="29">
        <v>0</v>
      </c>
      <c r="S4161" s="29">
        <v>0</v>
      </c>
      <c r="T4161" s="30">
        <v>0</v>
      </c>
      <c r="U4161" s="19"/>
      <c r="V4161" s="26">
        <v>0</v>
      </c>
      <c r="W4161" s="26">
        <v>0</v>
      </c>
      <c r="X4161" s="27">
        <v>0</v>
      </c>
      <c r="Y4161" s="18"/>
      <c r="Z4161" s="29">
        <v>0</v>
      </c>
      <c r="AA4161" s="29">
        <v>0</v>
      </c>
      <c r="AB4161" s="30">
        <v>0</v>
      </c>
      <c r="AC4161" s="19"/>
      <c r="AD4161" s="26">
        <v>0</v>
      </c>
      <c r="AE4161" s="26">
        <v>0</v>
      </c>
      <c r="AF4161" s="27">
        <v>0</v>
      </c>
      <c r="AG4161" s="18"/>
      <c r="AH4161" s="34">
        <v>0</v>
      </c>
      <c r="AI4161" s="34">
        <v>0</v>
      </c>
      <c r="AJ4161" s="34">
        <v>0</v>
      </c>
      <c r="AK4161" s="19"/>
      <c r="AL4161" s="35">
        <v>44469.041666666664</v>
      </c>
      <c r="AM4161" s="16"/>
    </row>
    <row r="4162" spans="1:39" ht="57.75" hidden="1" x14ac:dyDescent="0.25">
      <c r="A4162" s="25" t="s">
        <v>813</v>
      </c>
      <c r="B4162" s="25" t="s">
        <v>51</v>
      </c>
      <c r="C4162" s="39">
        <v>638334</v>
      </c>
      <c r="D4162" s="25" t="s">
        <v>814</v>
      </c>
      <c r="E4162" s="25" t="s">
        <v>53</v>
      </c>
      <c r="F4162" s="25" t="s">
        <v>54</v>
      </c>
      <c r="G4162" s="25" t="s">
        <v>75</v>
      </c>
      <c r="H4162" s="25" t="s">
        <v>394</v>
      </c>
      <c r="I4162" s="25" t="s">
        <v>83</v>
      </c>
      <c r="J4162" s="25" t="s">
        <v>381</v>
      </c>
      <c r="K4162" s="25" t="s">
        <v>58</v>
      </c>
      <c r="L4162" s="25" t="s">
        <v>815</v>
      </c>
      <c r="M4162" s="25" t="s">
        <v>816</v>
      </c>
      <c r="N4162" s="26">
        <v>219565.96</v>
      </c>
      <c r="O4162" s="26">
        <v>99317.23</v>
      </c>
      <c r="P4162" s="27">
        <v>-120248.73</v>
      </c>
      <c r="Q4162" s="28">
        <v>-0.54766563086554942</v>
      </c>
      <c r="R4162" s="29">
        <v>145021.62</v>
      </c>
      <c r="S4162" s="29">
        <v>52249.22</v>
      </c>
      <c r="T4162" s="30">
        <v>-92772.4</v>
      </c>
      <c r="U4162" s="31">
        <v>-0.6397142715686116</v>
      </c>
      <c r="V4162" s="26">
        <v>29940.11</v>
      </c>
      <c r="W4162" s="26">
        <v>19612.009999999998</v>
      </c>
      <c r="X4162" s="27">
        <v>-10328.100000000002</v>
      </c>
      <c r="Y4162" s="28">
        <v>-0.34495865245652074</v>
      </c>
      <c r="Z4162" s="29">
        <v>31417</v>
      </c>
      <c r="AA4162" s="29">
        <v>26255.48</v>
      </c>
      <c r="AB4162" s="30">
        <v>-5161.5200000000004</v>
      </c>
      <c r="AC4162" s="32">
        <v>-0.16429067065601427</v>
      </c>
      <c r="AD4162" s="26">
        <v>13187.23</v>
      </c>
      <c r="AE4162" s="26">
        <v>1200.52</v>
      </c>
      <c r="AF4162" s="27">
        <v>-11986.71</v>
      </c>
      <c r="AG4162" s="33">
        <v>-0.90896344418046848</v>
      </c>
      <c r="AH4162" s="34">
        <v>1281.4000000000001</v>
      </c>
      <c r="AI4162" s="34">
        <v>401.5</v>
      </c>
      <c r="AJ4162" s="34">
        <v>-879.90000000000009</v>
      </c>
      <c r="AK4162" s="32">
        <v>-0.68667082878102081</v>
      </c>
      <c r="AL4162" s="35">
        <v>44469.041666666664</v>
      </c>
      <c r="AM4162" s="16"/>
    </row>
    <row r="4163" spans="1:39" ht="66" hidden="1" x14ac:dyDescent="0.25">
      <c r="A4163" s="25" t="s">
        <v>813</v>
      </c>
      <c r="B4163" s="25" t="s">
        <v>51</v>
      </c>
      <c r="C4163" s="39">
        <v>638336</v>
      </c>
      <c r="D4163" s="25" t="s">
        <v>908</v>
      </c>
      <c r="E4163" s="25" t="s">
        <v>53</v>
      </c>
      <c r="F4163" s="25" t="s">
        <v>54</v>
      </c>
      <c r="G4163" s="25" t="s">
        <v>298</v>
      </c>
      <c r="H4163" s="25" t="s">
        <v>104</v>
      </c>
      <c r="I4163" s="25" t="s">
        <v>334</v>
      </c>
      <c r="J4163" s="25" t="s">
        <v>381</v>
      </c>
      <c r="K4163" s="25" t="s">
        <v>65</v>
      </c>
      <c r="L4163" s="25" t="s">
        <v>853</v>
      </c>
      <c r="M4163" s="25" t="s">
        <v>905</v>
      </c>
      <c r="N4163" s="26">
        <v>88736.26</v>
      </c>
      <c r="O4163" s="26">
        <v>165848.97</v>
      </c>
      <c r="P4163" s="27">
        <v>77112.710000000006</v>
      </c>
      <c r="Q4163" s="28">
        <v>0.86901014309144886</v>
      </c>
      <c r="R4163" s="29">
        <v>20901.14</v>
      </c>
      <c r="S4163" s="29">
        <v>5369.58</v>
      </c>
      <c r="T4163" s="30">
        <v>-15531.56</v>
      </c>
      <c r="U4163" s="31">
        <v>-0.74309630957928607</v>
      </c>
      <c r="V4163" s="26">
        <v>66972.34</v>
      </c>
      <c r="W4163" s="26">
        <v>138271.04000000001</v>
      </c>
      <c r="X4163" s="27">
        <v>71298.700000000012</v>
      </c>
      <c r="Y4163" s="28">
        <v>1.0645992061797456</v>
      </c>
      <c r="Z4163" s="29">
        <v>862.78</v>
      </c>
      <c r="AA4163" s="29">
        <v>19.010000000000002</v>
      </c>
      <c r="AB4163" s="30">
        <v>-843.77</v>
      </c>
      <c r="AC4163" s="32">
        <v>-0.97796657317044899</v>
      </c>
      <c r="AD4163" s="26">
        <v>0</v>
      </c>
      <c r="AE4163" s="26">
        <v>22189.34</v>
      </c>
      <c r="AF4163" s="27">
        <v>22189.34</v>
      </c>
      <c r="AG4163" s="18"/>
      <c r="AH4163" s="34">
        <v>162.16</v>
      </c>
      <c r="AI4163" s="34">
        <v>4.75</v>
      </c>
      <c r="AJ4163" s="34">
        <v>-157.41</v>
      </c>
      <c r="AK4163" s="32">
        <v>-0.97070794277257033</v>
      </c>
      <c r="AL4163" s="35">
        <v>44526.041666666664</v>
      </c>
      <c r="AM4163" s="16"/>
    </row>
    <row r="4164" spans="1:39" ht="66" hidden="1" x14ac:dyDescent="0.25">
      <c r="A4164" s="25" t="s">
        <v>813</v>
      </c>
      <c r="B4164" s="25" t="s">
        <v>51</v>
      </c>
      <c r="C4164" s="39">
        <v>638337</v>
      </c>
      <c r="D4164" s="25" t="s">
        <v>907</v>
      </c>
      <c r="E4164" s="25" t="s">
        <v>53</v>
      </c>
      <c r="F4164" s="25" t="s">
        <v>54</v>
      </c>
      <c r="G4164" s="25" t="s">
        <v>194</v>
      </c>
      <c r="H4164" s="25" t="s">
        <v>56</v>
      </c>
      <c r="I4164" s="25" t="s">
        <v>56</v>
      </c>
      <c r="J4164" s="25" t="s">
        <v>381</v>
      </c>
      <c r="K4164" s="25" t="s">
        <v>65</v>
      </c>
      <c r="L4164" s="25" t="s">
        <v>853</v>
      </c>
      <c r="M4164" s="25" t="s">
        <v>843</v>
      </c>
      <c r="N4164" s="26">
        <v>92421.91</v>
      </c>
      <c r="O4164" s="26">
        <v>104393.8</v>
      </c>
      <c r="P4164" s="27">
        <v>11971.89</v>
      </c>
      <c r="Q4164" s="28">
        <v>0.12953519354880244</v>
      </c>
      <c r="R4164" s="29">
        <v>20901.14</v>
      </c>
      <c r="S4164" s="29">
        <v>22904.85</v>
      </c>
      <c r="T4164" s="30">
        <v>2003.7099999999991</v>
      </c>
      <c r="U4164" s="31">
        <v>9.5866062808057317E-2</v>
      </c>
      <c r="V4164" s="26">
        <v>70657.990000000005</v>
      </c>
      <c r="W4164" s="26">
        <v>75501.09</v>
      </c>
      <c r="X4164" s="27">
        <v>4843.0999999999913</v>
      </c>
      <c r="Y4164" s="28">
        <v>6.8542849860291674E-2</v>
      </c>
      <c r="Z4164" s="29">
        <v>862.78</v>
      </c>
      <c r="AA4164" s="29">
        <v>5987.86</v>
      </c>
      <c r="AB4164" s="30">
        <v>5125.08</v>
      </c>
      <c r="AC4164" s="32">
        <v>5.9401933285426178</v>
      </c>
      <c r="AD4164" s="26">
        <v>0</v>
      </c>
      <c r="AE4164" s="26">
        <v>0</v>
      </c>
      <c r="AF4164" s="27">
        <v>0</v>
      </c>
      <c r="AG4164" s="18"/>
      <c r="AH4164" s="34">
        <v>162.16</v>
      </c>
      <c r="AI4164" s="34">
        <v>206</v>
      </c>
      <c r="AJ4164" s="34">
        <v>43.84</v>
      </c>
      <c r="AK4164" s="32">
        <v>0.27035027133695116</v>
      </c>
      <c r="AL4164" s="35">
        <v>44491.041666666664</v>
      </c>
      <c r="AM4164" s="16"/>
    </row>
    <row r="4165" spans="1:39" ht="57.75" hidden="1" x14ac:dyDescent="0.25">
      <c r="A4165" s="25" t="s">
        <v>813</v>
      </c>
      <c r="B4165" s="25" t="s">
        <v>51</v>
      </c>
      <c r="C4165" s="39">
        <v>638338</v>
      </c>
      <c r="D4165" s="25" t="s">
        <v>922</v>
      </c>
      <c r="E4165" s="25" t="s">
        <v>53</v>
      </c>
      <c r="F4165" s="25" t="s">
        <v>54</v>
      </c>
      <c r="G4165" s="25" t="s">
        <v>104</v>
      </c>
      <c r="H4165" s="25" t="s">
        <v>334</v>
      </c>
      <c r="I4165" s="25" t="s">
        <v>56</v>
      </c>
      <c r="J4165" s="25" t="s">
        <v>381</v>
      </c>
      <c r="K4165" s="25" t="s">
        <v>65</v>
      </c>
      <c r="L4165" s="25" t="s">
        <v>853</v>
      </c>
      <c r="M4165" s="25" t="s">
        <v>905</v>
      </c>
      <c r="N4165" s="26">
        <v>93038.9</v>
      </c>
      <c r="O4165" s="26">
        <v>111693.46</v>
      </c>
      <c r="P4165" s="27">
        <v>18654.560000000012</v>
      </c>
      <c r="Q4165" s="28">
        <v>0.2005028004415359</v>
      </c>
      <c r="R4165" s="29">
        <v>20901.14</v>
      </c>
      <c r="S4165" s="29">
        <v>8604.4500000000007</v>
      </c>
      <c r="T4165" s="30">
        <v>-12296.689999999999</v>
      </c>
      <c r="U4165" s="31">
        <v>-0.58832628268123166</v>
      </c>
      <c r="V4165" s="26">
        <v>71274.98</v>
      </c>
      <c r="W4165" s="26">
        <v>77750.070000000007</v>
      </c>
      <c r="X4165" s="27">
        <v>6475.0900000000111</v>
      </c>
      <c r="Y4165" s="28">
        <v>9.0846605639173961E-2</v>
      </c>
      <c r="Z4165" s="29">
        <v>862.78</v>
      </c>
      <c r="AA4165" s="29">
        <v>0</v>
      </c>
      <c r="AB4165" s="30">
        <v>-862.78</v>
      </c>
      <c r="AC4165" s="32">
        <v>-1</v>
      </c>
      <c r="AD4165" s="26">
        <v>0</v>
      </c>
      <c r="AE4165" s="26">
        <v>25338.94</v>
      </c>
      <c r="AF4165" s="27">
        <v>25338.94</v>
      </c>
      <c r="AG4165" s="18"/>
      <c r="AH4165" s="34">
        <v>162.16</v>
      </c>
      <c r="AI4165" s="34">
        <v>4</v>
      </c>
      <c r="AJ4165" s="34">
        <v>-158.16</v>
      </c>
      <c r="AK4165" s="32">
        <v>-0.97533300444005921</v>
      </c>
      <c r="AL4165" s="35">
        <v>44561.041666666664</v>
      </c>
      <c r="AM4165" s="16"/>
    </row>
    <row r="4166" spans="1:39" ht="57.75" hidden="1" x14ac:dyDescent="0.25">
      <c r="A4166" s="25" t="s">
        <v>813</v>
      </c>
      <c r="B4166" s="25" t="s">
        <v>51</v>
      </c>
      <c r="C4166" s="39">
        <v>638339</v>
      </c>
      <c r="D4166" s="25" t="s">
        <v>906</v>
      </c>
      <c r="E4166" s="25" t="s">
        <v>53</v>
      </c>
      <c r="F4166" s="25" t="s">
        <v>54</v>
      </c>
      <c r="G4166" s="25" t="s">
        <v>79</v>
      </c>
      <c r="H4166" s="25" t="s">
        <v>56</v>
      </c>
      <c r="I4166" s="25" t="s">
        <v>56</v>
      </c>
      <c r="J4166" s="25" t="s">
        <v>381</v>
      </c>
      <c r="K4166" s="25" t="s">
        <v>65</v>
      </c>
      <c r="L4166" s="25" t="s">
        <v>853</v>
      </c>
      <c r="M4166" s="25" t="s">
        <v>843</v>
      </c>
      <c r="N4166" s="26">
        <v>92438.98</v>
      </c>
      <c r="O4166" s="26">
        <v>100503.67999999999</v>
      </c>
      <c r="P4166" s="27">
        <v>8064.6999999999971</v>
      </c>
      <c r="Q4166" s="28">
        <v>8.724349835967464E-2</v>
      </c>
      <c r="R4166" s="29">
        <v>20901.14</v>
      </c>
      <c r="S4166" s="29">
        <v>16802.54</v>
      </c>
      <c r="T4166" s="30">
        <v>-4098.5999999999985</v>
      </c>
      <c r="U4166" s="31">
        <v>-0.19609456709059883</v>
      </c>
      <c r="V4166" s="26">
        <v>70675.06</v>
      </c>
      <c r="W4166" s="26">
        <v>79452.61</v>
      </c>
      <c r="X4166" s="27">
        <v>8777.5500000000029</v>
      </c>
      <c r="Y4166" s="28">
        <v>0.12419586201978468</v>
      </c>
      <c r="Z4166" s="29">
        <v>862.78</v>
      </c>
      <c r="AA4166" s="29">
        <v>4248.53</v>
      </c>
      <c r="AB4166" s="30">
        <v>3385.75</v>
      </c>
      <c r="AC4166" s="32">
        <v>3.9242332923804448</v>
      </c>
      <c r="AD4166" s="26">
        <v>0</v>
      </c>
      <c r="AE4166" s="26">
        <v>0</v>
      </c>
      <c r="AF4166" s="27">
        <v>0</v>
      </c>
      <c r="AG4166" s="18"/>
      <c r="AH4166" s="34">
        <v>162.16</v>
      </c>
      <c r="AI4166" s="34">
        <v>147</v>
      </c>
      <c r="AJ4166" s="34">
        <v>-15.159999999999997</v>
      </c>
      <c r="AK4166" s="32">
        <v>-9.3487913172175613E-2</v>
      </c>
      <c r="AL4166" s="35">
        <v>44393.041666666664</v>
      </c>
      <c r="AM4166" s="16"/>
    </row>
    <row r="4167" spans="1:39" ht="66" hidden="1" x14ac:dyDescent="0.25">
      <c r="A4167" s="25" t="s">
        <v>813</v>
      </c>
      <c r="B4167" s="25" t="s">
        <v>51</v>
      </c>
      <c r="C4167" s="39">
        <v>638363</v>
      </c>
      <c r="D4167" s="25" t="s">
        <v>914</v>
      </c>
      <c r="E4167" s="25" t="s">
        <v>53</v>
      </c>
      <c r="F4167" s="25" t="s">
        <v>54</v>
      </c>
      <c r="G4167" s="25" t="s">
        <v>79</v>
      </c>
      <c r="H4167" s="25" t="s">
        <v>56</v>
      </c>
      <c r="I4167" s="25" t="s">
        <v>56</v>
      </c>
      <c r="J4167" s="25" t="s">
        <v>381</v>
      </c>
      <c r="K4167" s="25" t="s">
        <v>65</v>
      </c>
      <c r="L4167" s="25" t="s">
        <v>828</v>
      </c>
      <c r="M4167" s="25" t="s">
        <v>825</v>
      </c>
      <c r="N4167" s="26">
        <v>156733.19</v>
      </c>
      <c r="O4167" s="26">
        <v>160908.46</v>
      </c>
      <c r="P4167" s="27">
        <v>4175.2699999999895</v>
      </c>
      <c r="Q4167" s="28">
        <v>2.6639348053848641E-2</v>
      </c>
      <c r="R4167" s="29">
        <v>51971.28</v>
      </c>
      <c r="S4167" s="29">
        <v>43456.11</v>
      </c>
      <c r="T4167" s="30">
        <v>-8515.1699999999983</v>
      </c>
      <c r="U4167" s="31">
        <v>-0.16384376140052734</v>
      </c>
      <c r="V4167" s="26">
        <v>84414.86</v>
      </c>
      <c r="W4167" s="26">
        <v>82099.38</v>
      </c>
      <c r="X4167" s="27">
        <v>-2315.4799999999959</v>
      </c>
      <c r="Y4167" s="28">
        <v>-2.7429767697298744E-2</v>
      </c>
      <c r="Z4167" s="29">
        <v>9547.0499999999993</v>
      </c>
      <c r="AA4167" s="29">
        <v>15153.39</v>
      </c>
      <c r="AB4167" s="30">
        <v>5606.34</v>
      </c>
      <c r="AC4167" s="32">
        <v>0.58723270539067052</v>
      </c>
      <c r="AD4167" s="26">
        <v>10800</v>
      </c>
      <c r="AE4167" s="26">
        <v>20199.580000000002</v>
      </c>
      <c r="AF4167" s="27">
        <v>9399.5800000000017</v>
      </c>
      <c r="AG4167" s="33">
        <v>0.87033148148148165</v>
      </c>
      <c r="AH4167" s="34">
        <v>406.05</v>
      </c>
      <c r="AI4167" s="34">
        <v>370</v>
      </c>
      <c r="AJ4167" s="34">
        <v>-36.050000000000011</v>
      </c>
      <c r="AK4167" s="32">
        <v>-8.8782169683536541E-2</v>
      </c>
      <c r="AL4167" s="35">
        <v>44543.041666666664</v>
      </c>
      <c r="AM4167" s="16"/>
    </row>
    <row r="4168" spans="1:39" ht="66" hidden="1" x14ac:dyDescent="0.25">
      <c r="A4168" s="25" t="s">
        <v>813</v>
      </c>
      <c r="B4168" s="25" t="s">
        <v>51</v>
      </c>
      <c r="C4168" s="39">
        <v>638406</v>
      </c>
      <c r="D4168" s="25" t="s">
        <v>915</v>
      </c>
      <c r="E4168" s="25" t="s">
        <v>53</v>
      </c>
      <c r="F4168" s="25" t="s">
        <v>54</v>
      </c>
      <c r="G4168" s="25" t="s">
        <v>194</v>
      </c>
      <c r="H4168" s="25" t="s">
        <v>90</v>
      </c>
      <c r="I4168" s="25" t="s">
        <v>56</v>
      </c>
      <c r="J4168" s="25" t="s">
        <v>381</v>
      </c>
      <c r="K4168" s="25" t="s">
        <v>65</v>
      </c>
      <c r="L4168" s="25" t="s">
        <v>828</v>
      </c>
      <c r="M4168" s="25" t="s">
        <v>832</v>
      </c>
      <c r="N4168" s="26">
        <v>140590.72</v>
      </c>
      <c r="O4168" s="26">
        <v>158638.39999999999</v>
      </c>
      <c r="P4168" s="27">
        <v>18047.679999999993</v>
      </c>
      <c r="Q4168" s="28">
        <v>0.1283703504754794</v>
      </c>
      <c r="R4168" s="29">
        <v>35146.61</v>
      </c>
      <c r="S4168" s="29">
        <v>53257.72</v>
      </c>
      <c r="T4168" s="30">
        <v>18111.11</v>
      </c>
      <c r="U4168" s="31">
        <v>0.51530176025511421</v>
      </c>
      <c r="V4168" s="26">
        <v>88780.88</v>
      </c>
      <c r="W4168" s="26">
        <v>79350.240000000005</v>
      </c>
      <c r="X4168" s="27">
        <v>-9430.64</v>
      </c>
      <c r="Y4168" s="28">
        <v>-0.10622377250597199</v>
      </c>
      <c r="Z4168" s="29">
        <v>5863.23</v>
      </c>
      <c r="AA4168" s="29">
        <v>19138.96</v>
      </c>
      <c r="AB4168" s="30">
        <v>13275.73</v>
      </c>
      <c r="AC4168" s="32">
        <v>2.2642349012404428</v>
      </c>
      <c r="AD4168" s="26">
        <v>10800</v>
      </c>
      <c r="AE4168" s="26">
        <v>6891.48</v>
      </c>
      <c r="AF4168" s="27">
        <v>-3908.5200000000004</v>
      </c>
      <c r="AG4168" s="33">
        <v>-0.36190000000000005</v>
      </c>
      <c r="AH4168" s="34">
        <v>252.63</v>
      </c>
      <c r="AI4168" s="34">
        <v>431</v>
      </c>
      <c r="AJ4168" s="34">
        <v>178.37</v>
      </c>
      <c r="AK4168" s="32">
        <v>0.70605232949372598</v>
      </c>
      <c r="AL4168" s="35">
        <v>44299</v>
      </c>
      <c r="AM4168" s="16"/>
    </row>
    <row r="4169" spans="1:39" ht="57.75" hidden="1" x14ac:dyDescent="0.25">
      <c r="A4169" s="25" t="s">
        <v>813</v>
      </c>
      <c r="B4169" s="25" t="s">
        <v>51</v>
      </c>
      <c r="C4169" s="39">
        <v>638462</v>
      </c>
      <c r="D4169" s="25" t="s">
        <v>913</v>
      </c>
      <c r="E4169" s="25" t="s">
        <v>53</v>
      </c>
      <c r="F4169" s="25" t="s">
        <v>54</v>
      </c>
      <c r="G4169" s="25" t="s">
        <v>75</v>
      </c>
      <c r="H4169" s="25" t="s">
        <v>839</v>
      </c>
      <c r="I4169" s="25" t="s">
        <v>74</v>
      </c>
      <c r="J4169" s="25" t="s">
        <v>830</v>
      </c>
      <c r="K4169" s="25" t="s">
        <v>65</v>
      </c>
      <c r="L4169" s="25" t="s">
        <v>835</v>
      </c>
      <c r="M4169" s="25" t="s">
        <v>832</v>
      </c>
      <c r="N4169" s="26">
        <v>94649.93</v>
      </c>
      <c r="O4169" s="26">
        <v>49011.4</v>
      </c>
      <c r="P4169" s="27">
        <v>-45638.529999999992</v>
      </c>
      <c r="Q4169" s="28">
        <v>-0.48218239569749283</v>
      </c>
      <c r="R4169" s="29">
        <v>42021</v>
      </c>
      <c r="S4169" s="29">
        <v>10775.63</v>
      </c>
      <c r="T4169" s="30">
        <v>-31245.370000000003</v>
      </c>
      <c r="U4169" s="31">
        <v>-0.74356559815330436</v>
      </c>
      <c r="V4169" s="26">
        <v>61173.17</v>
      </c>
      <c r="W4169" s="26">
        <v>33491.97</v>
      </c>
      <c r="X4169" s="27">
        <v>-27681.199999999997</v>
      </c>
      <c r="Y4169" s="28">
        <v>-0.4525055673917176</v>
      </c>
      <c r="Z4169" s="29">
        <v>6092.7</v>
      </c>
      <c r="AA4169" s="29">
        <v>3008</v>
      </c>
      <c r="AB4169" s="30">
        <v>-3084.7</v>
      </c>
      <c r="AC4169" s="32">
        <v>-0.50629441790995777</v>
      </c>
      <c r="AD4169" s="26">
        <v>7713.06</v>
      </c>
      <c r="AE4169" s="26">
        <v>1735.8</v>
      </c>
      <c r="AF4169" s="27">
        <v>-5977.26</v>
      </c>
      <c r="AG4169" s="33">
        <v>-0.77495313144199574</v>
      </c>
      <c r="AH4169" s="34">
        <v>266.58</v>
      </c>
      <c r="AI4169" s="34">
        <v>108</v>
      </c>
      <c r="AJ4169" s="34">
        <v>-158.57999999999998</v>
      </c>
      <c r="AK4169" s="32">
        <v>-0.59486833220796753</v>
      </c>
      <c r="AL4169" s="35">
        <v>44231.041666666664</v>
      </c>
      <c r="AM4169" s="16"/>
    </row>
    <row r="4170" spans="1:39" ht="49.5" hidden="1" x14ac:dyDescent="0.25">
      <c r="A4170" s="25" t="s">
        <v>813</v>
      </c>
      <c r="B4170" s="25" t="s">
        <v>51</v>
      </c>
      <c r="C4170" s="39">
        <v>638554</v>
      </c>
      <c r="D4170" s="25" t="s">
        <v>918</v>
      </c>
      <c r="E4170" s="25" t="s">
        <v>53</v>
      </c>
      <c r="F4170" s="25" t="s">
        <v>54</v>
      </c>
      <c r="G4170" s="25" t="s">
        <v>69</v>
      </c>
      <c r="H4170" s="25" t="s">
        <v>55</v>
      </c>
      <c r="I4170" s="25" t="s">
        <v>104</v>
      </c>
      <c r="J4170" s="25" t="s">
        <v>381</v>
      </c>
      <c r="K4170" s="25" t="s">
        <v>58</v>
      </c>
      <c r="L4170" s="25" t="s">
        <v>824</v>
      </c>
      <c r="M4170" s="25" t="s">
        <v>905</v>
      </c>
      <c r="N4170" s="26">
        <v>102857.51</v>
      </c>
      <c r="O4170" s="26">
        <v>38040.33</v>
      </c>
      <c r="P4170" s="27">
        <v>-64817.179999999993</v>
      </c>
      <c r="Q4170" s="28">
        <v>-0.63016477843961027</v>
      </c>
      <c r="R4170" s="29">
        <v>23567.96</v>
      </c>
      <c r="S4170" s="29">
        <v>7688.03</v>
      </c>
      <c r="T4170" s="30">
        <v>-15879.93</v>
      </c>
      <c r="U4170" s="31">
        <v>-0.67379314968287463</v>
      </c>
      <c r="V4170" s="26">
        <v>75666.259999999995</v>
      </c>
      <c r="W4170" s="26">
        <v>12055.89</v>
      </c>
      <c r="X4170" s="27">
        <v>-63610.369999999995</v>
      </c>
      <c r="Y4170" s="28">
        <v>-0.8406702009587893</v>
      </c>
      <c r="Z4170" s="29">
        <v>3623.29</v>
      </c>
      <c r="AA4170" s="29">
        <v>133.06</v>
      </c>
      <c r="AB4170" s="30">
        <v>-3490.23</v>
      </c>
      <c r="AC4170" s="32">
        <v>-0.9632764697277888</v>
      </c>
      <c r="AD4170" s="26">
        <v>0</v>
      </c>
      <c r="AE4170" s="26">
        <v>18163.349999999999</v>
      </c>
      <c r="AF4170" s="27">
        <v>18163.349999999999</v>
      </c>
      <c r="AG4170" s="18"/>
      <c r="AH4170" s="34">
        <v>182.17</v>
      </c>
      <c r="AI4170" s="34">
        <v>18.5</v>
      </c>
      <c r="AJ4170" s="34">
        <v>-163.66999999999999</v>
      </c>
      <c r="AK4170" s="32">
        <v>-0.89844650601086895</v>
      </c>
      <c r="AL4170" s="35">
        <v>44526.041666666664</v>
      </c>
      <c r="AM4170" s="16"/>
    </row>
    <row r="4171" spans="1:39" ht="57.75" hidden="1" x14ac:dyDescent="0.25">
      <c r="A4171" s="25" t="s">
        <v>813</v>
      </c>
      <c r="B4171" s="25" t="s">
        <v>51</v>
      </c>
      <c r="C4171" s="39">
        <v>638555</v>
      </c>
      <c r="D4171" s="25" t="s">
        <v>920</v>
      </c>
      <c r="E4171" s="25" t="s">
        <v>53</v>
      </c>
      <c r="F4171" s="25" t="s">
        <v>54</v>
      </c>
      <c r="G4171" s="25" t="s">
        <v>79</v>
      </c>
      <c r="H4171" s="25" t="s">
        <v>56</v>
      </c>
      <c r="I4171" s="25" t="s">
        <v>56</v>
      </c>
      <c r="J4171" s="25" t="s">
        <v>381</v>
      </c>
      <c r="K4171" s="25" t="s">
        <v>58</v>
      </c>
      <c r="L4171" s="25" t="s">
        <v>824</v>
      </c>
      <c r="M4171" s="25" t="s">
        <v>825</v>
      </c>
      <c r="N4171" s="26">
        <v>102862.37</v>
      </c>
      <c r="O4171" s="26">
        <v>97954.14</v>
      </c>
      <c r="P4171" s="27">
        <v>-4908.2299999999959</v>
      </c>
      <c r="Q4171" s="28">
        <v>-4.7716477852882411E-2</v>
      </c>
      <c r="R4171" s="29">
        <v>23549.87</v>
      </c>
      <c r="S4171" s="29">
        <v>13858.65</v>
      </c>
      <c r="T4171" s="30">
        <v>-9691.2199999999993</v>
      </c>
      <c r="U4171" s="31">
        <v>-0.41151904447880178</v>
      </c>
      <c r="V4171" s="26">
        <v>75657.81</v>
      </c>
      <c r="W4171" s="26">
        <v>74283.73</v>
      </c>
      <c r="X4171" s="27">
        <v>-1374.0800000000017</v>
      </c>
      <c r="Y4171" s="28">
        <v>-1.8161773384664476E-2</v>
      </c>
      <c r="Z4171" s="29">
        <v>3654.69</v>
      </c>
      <c r="AA4171" s="29">
        <v>3782.8</v>
      </c>
      <c r="AB4171" s="30">
        <v>128.11000000000013</v>
      </c>
      <c r="AC4171" s="32">
        <v>3.5053588676467809E-2</v>
      </c>
      <c r="AD4171" s="26">
        <v>0</v>
      </c>
      <c r="AE4171" s="26">
        <v>6028.96</v>
      </c>
      <c r="AF4171" s="27">
        <v>6028.96</v>
      </c>
      <c r="AG4171" s="18"/>
      <c r="AH4171" s="34">
        <v>181.93</v>
      </c>
      <c r="AI4171" s="34">
        <v>106</v>
      </c>
      <c r="AJ4171" s="34">
        <v>-75.930000000000007</v>
      </c>
      <c r="AK4171" s="32">
        <v>-0.41735832463035233</v>
      </c>
      <c r="AL4171" s="35">
        <v>44295.041666666664</v>
      </c>
      <c r="AM4171" s="16"/>
    </row>
    <row r="4172" spans="1:39" ht="66" hidden="1" x14ac:dyDescent="0.25">
      <c r="A4172" s="25" t="s">
        <v>813</v>
      </c>
      <c r="B4172" s="25" t="s">
        <v>51</v>
      </c>
      <c r="C4172" s="39">
        <v>638556</v>
      </c>
      <c r="D4172" s="25" t="s">
        <v>917</v>
      </c>
      <c r="E4172" s="25" t="s">
        <v>53</v>
      </c>
      <c r="F4172" s="25" t="s">
        <v>54</v>
      </c>
      <c r="G4172" s="25" t="s">
        <v>75</v>
      </c>
      <c r="H4172" s="25" t="s">
        <v>827</v>
      </c>
      <c r="I4172" s="25" t="s">
        <v>56</v>
      </c>
      <c r="J4172" s="25" t="s">
        <v>381</v>
      </c>
      <c r="K4172" s="25" t="s">
        <v>58</v>
      </c>
      <c r="L4172" s="25" t="s">
        <v>824</v>
      </c>
      <c r="M4172" s="25" t="s">
        <v>825</v>
      </c>
      <c r="N4172" s="26">
        <v>102862.37</v>
      </c>
      <c r="O4172" s="26">
        <v>91397.09</v>
      </c>
      <c r="P4172" s="27">
        <v>-11465.279999999999</v>
      </c>
      <c r="Q4172" s="28">
        <v>-0.11146233554603106</v>
      </c>
      <c r="R4172" s="29">
        <v>23549.87</v>
      </c>
      <c r="S4172" s="29">
        <v>12105.27</v>
      </c>
      <c r="T4172" s="30">
        <v>-11444.599999999999</v>
      </c>
      <c r="U4172" s="31">
        <v>-0.48597295866176754</v>
      </c>
      <c r="V4172" s="26">
        <v>75657.81</v>
      </c>
      <c r="W4172" s="26">
        <v>71422.06</v>
      </c>
      <c r="X4172" s="27">
        <v>-4235.75</v>
      </c>
      <c r="Y4172" s="28">
        <v>-5.5985627921294578E-2</v>
      </c>
      <c r="Z4172" s="29">
        <v>3654.69</v>
      </c>
      <c r="AA4172" s="29">
        <v>3155.5</v>
      </c>
      <c r="AB4172" s="30">
        <v>-499.19000000000005</v>
      </c>
      <c r="AC4172" s="32">
        <v>-0.13658887621111504</v>
      </c>
      <c r="AD4172" s="26">
        <v>0</v>
      </c>
      <c r="AE4172" s="26">
        <v>4714.26</v>
      </c>
      <c r="AF4172" s="27">
        <v>4714.26</v>
      </c>
      <c r="AG4172" s="18"/>
      <c r="AH4172" s="34">
        <v>181.93</v>
      </c>
      <c r="AI4172" s="34">
        <v>83</v>
      </c>
      <c r="AJ4172" s="34">
        <v>-98.93</v>
      </c>
      <c r="AK4172" s="32">
        <v>-0.54378057494640797</v>
      </c>
      <c r="AL4172" s="35">
        <v>44285.041666666664</v>
      </c>
      <c r="AM4172" s="16"/>
    </row>
    <row r="4173" spans="1:39" ht="57.75" hidden="1" x14ac:dyDescent="0.25">
      <c r="A4173" s="25" t="s">
        <v>813</v>
      </c>
      <c r="B4173" s="25" t="s">
        <v>51</v>
      </c>
      <c r="C4173" s="39">
        <v>638558</v>
      </c>
      <c r="D4173" s="25" t="s">
        <v>911</v>
      </c>
      <c r="E4173" s="25" t="s">
        <v>53</v>
      </c>
      <c r="F4173" s="25" t="s">
        <v>54</v>
      </c>
      <c r="G4173" s="25" t="s">
        <v>912</v>
      </c>
      <c r="H4173" s="25" t="s">
        <v>131</v>
      </c>
      <c r="I4173" s="25" t="s">
        <v>56</v>
      </c>
      <c r="J4173" s="25" t="s">
        <v>381</v>
      </c>
      <c r="K4173" s="25" t="s">
        <v>58</v>
      </c>
      <c r="L4173" s="25" t="s">
        <v>824</v>
      </c>
      <c r="M4173" s="25" t="s">
        <v>825</v>
      </c>
      <c r="N4173" s="26">
        <v>133833.41</v>
      </c>
      <c r="O4173" s="26">
        <v>3194.29</v>
      </c>
      <c r="P4173" s="27">
        <v>-130639.12000000001</v>
      </c>
      <c r="Q4173" s="28">
        <v>-0.97613234243975411</v>
      </c>
      <c r="R4173" s="29">
        <v>28591.37</v>
      </c>
      <c r="S4173" s="29">
        <v>3133.88</v>
      </c>
      <c r="T4173" s="30">
        <v>-25457.489999999998</v>
      </c>
      <c r="U4173" s="31">
        <v>-0.89039070180967195</v>
      </c>
      <c r="V4173" s="26">
        <v>100875.75</v>
      </c>
      <c r="W4173" s="26">
        <v>0</v>
      </c>
      <c r="X4173" s="27">
        <v>-100875.75</v>
      </c>
      <c r="Y4173" s="28">
        <v>-1</v>
      </c>
      <c r="Z4173" s="29">
        <v>4366.29</v>
      </c>
      <c r="AA4173" s="29">
        <v>60.41</v>
      </c>
      <c r="AB4173" s="30">
        <v>-4305.88</v>
      </c>
      <c r="AC4173" s="32">
        <v>-0.9861644554072222</v>
      </c>
      <c r="AD4173" s="26">
        <v>0</v>
      </c>
      <c r="AE4173" s="26">
        <v>0</v>
      </c>
      <c r="AF4173" s="27">
        <v>0</v>
      </c>
      <c r="AG4173" s="18"/>
      <c r="AH4173" s="34">
        <v>230.60000000000002</v>
      </c>
      <c r="AI4173" s="34">
        <v>4</v>
      </c>
      <c r="AJ4173" s="34">
        <v>-226.60000000000002</v>
      </c>
      <c r="AK4173" s="32">
        <v>-0.98265394622723334</v>
      </c>
      <c r="AL4173" s="35">
        <v>44466.041666666664</v>
      </c>
      <c r="AM4173" s="16"/>
    </row>
    <row r="4174" spans="1:39" ht="57.75" hidden="1" x14ac:dyDescent="0.25">
      <c r="A4174" s="25" t="s">
        <v>813</v>
      </c>
      <c r="B4174" s="25" t="s">
        <v>51</v>
      </c>
      <c r="C4174" s="39">
        <v>638559</v>
      </c>
      <c r="D4174" s="25" t="s">
        <v>919</v>
      </c>
      <c r="E4174" s="25" t="s">
        <v>53</v>
      </c>
      <c r="F4174" s="25" t="s">
        <v>54</v>
      </c>
      <c r="G4174" s="25" t="s">
        <v>104</v>
      </c>
      <c r="H4174" s="25" t="s">
        <v>827</v>
      </c>
      <c r="I4174" s="25" t="s">
        <v>334</v>
      </c>
      <c r="J4174" s="25" t="s">
        <v>381</v>
      </c>
      <c r="K4174" s="25" t="s">
        <v>65</v>
      </c>
      <c r="L4174" s="25" t="s">
        <v>824</v>
      </c>
      <c r="M4174" s="25" t="s">
        <v>905</v>
      </c>
      <c r="N4174" s="26">
        <v>50893.73</v>
      </c>
      <c r="O4174" s="26">
        <v>42082.79</v>
      </c>
      <c r="P4174" s="27">
        <v>-8810.9400000000023</v>
      </c>
      <c r="Q4174" s="28">
        <v>-0.17312427287212004</v>
      </c>
      <c r="R4174" s="29">
        <v>20088.939999999999</v>
      </c>
      <c r="S4174" s="29">
        <v>6004.21</v>
      </c>
      <c r="T4174" s="30">
        <v>-14084.73</v>
      </c>
      <c r="U4174" s="31">
        <v>-0.70111862547252368</v>
      </c>
      <c r="V4174" s="26">
        <v>27709.42</v>
      </c>
      <c r="W4174" s="26">
        <v>28661.38</v>
      </c>
      <c r="X4174" s="27">
        <v>951.96000000000276</v>
      </c>
      <c r="Y4174" s="28">
        <v>3.4355103787809448E-2</v>
      </c>
      <c r="Z4174" s="29">
        <v>3095.37</v>
      </c>
      <c r="AA4174" s="29">
        <v>0</v>
      </c>
      <c r="AB4174" s="30">
        <v>-3095.37</v>
      </c>
      <c r="AC4174" s="32">
        <v>-1</v>
      </c>
      <c r="AD4174" s="26">
        <v>0</v>
      </c>
      <c r="AE4174" s="26">
        <v>7417.2</v>
      </c>
      <c r="AF4174" s="27">
        <v>7417.2</v>
      </c>
      <c r="AG4174" s="18"/>
      <c r="AH4174" s="34">
        <v>149.65</v>
      </c>
      <c r="AI4174" s="34">
        <v>8</v>
      </c>
      <c r="AJ4174" s="34">
        <v>-141.65</v>
      </c>
      <c r="AK4174" s="32">
        <v>-0.94654193117273644</v>
      </c>
      <c r="AL4174" s="35">
        <v>44561.041666666664</v>
      </c>
      <c r="AM4174" s="16"/>
    </row>
    <row r="4175" spans="1:39" ht="57.75" hidden="1" x14ac:dyDescent="0.25">
      <c r="A4175" s="25" t="s">
        <v>813</v>
      </c>
      <c r="B4175" s="25" t="s">
        <v>51</v>
      </c>
      <c r="C4175" s="39">
        <v>638646</v>
      </c>
      <c r="D4175" s="25" t="s">
        <v>916</v>
      </c>
      <c r="E4175" s="25" t="s">
        <v>53</v>
      </c>
      <c r="F4175" s="25" t="s">
        <v>54</v>
      </c>
      <c r="G4175" s="25" t="s">
        <v>79</v>
      </c>
      <c r="H4175" s="25" t="s">
        <v>56</v>
      </c>
      <c r="I4175" s="25" t="s">
        <v>56</v>
      </c>
      <c r="J4175" s="25" t="s">
        <v>381</v>
      </c>
      <c r="K4175" s="25" t="s">
        <v>65</v>
      </c>
      <c r="L4175" s="25" t="s">
        <v>828</v>
      </c>
      <c r="M4175" s="25" t="s">
        <v>854</v>
      </c>
      <c r="N4175" s="26">
        <v>203357.11</v>
      </c>
      <c r="O4175" s="26">
        <v>197371.71</v>
      </c>
      <c r="P4175" s="27">
        <v>-5985.3999999999942</v>
      </c>
      <c r="Q4175" s="28">
        <v>-2.943295171730162E-2</v>
      </c>
      <c r="R4175" s="29">
        <v>52912.46</v>
      </c>
      <c r="S4175" s="29">
        <v>66510.429999999993</v>
      </c>
      <c r="T4175" s="30">
        <v>13597.969999999994</v>
      </c>
      <c r="U4175" s="31">
        <v>0.2569899414996013</v>
      </c>
      <c r="V4175" s="26">
        <v>129235.63</v>
      </c>
      <c r="W4175" s="26">
        <v>95602.9</v>
      </c>
      <c r="X4175" s="27">
        <v>-33632.73000000001</v>
      </c>
      <c r="Y4175" s="28">
        <v>-0.26024347929437114</v>
      </c>
      <c r="Z4175" s="29">
        <v>9147.58</v>
      </c>
      <c r="AA4175" s="29">
        <v>22959.78</v>
      </c>
      <c r="AB4175" s="30">
        <v>13812.199999999999</v>
      </c>
      <c r="AC4175" s="32">
        <v>1.509929402093231</v>
      </c>
      <c r="AD4175" s="26">
        <v>12061.44</v>
      </c>
      <c r="AE4175" s="26">
        <v>11170.07</v>
      </c>
      <c r="AF4175" s="27">
        <v>-891.3700000000008</v>
      </c>
      <c r="AG4175" s="33">
        <v>-7.3902452775124763E-2</v>
      </c>
      <c r="AH4175" s="34">
        <v>831.93</v>
      </c>
      <c r="AI4175" s="34">
        <v>573</v>
      </c>
      <c r="AJ4175" s="34">
        <v>-258.92999999999995</v>
      </c>
      <c r="AK4175" s="32">
        <v>-0.31124012837618548</v>
      </c>
      <c r="AL4175" s="35">
        <v>44308</v>
      </c>
      <c r="AM4175" s="16"/>
    </row>
    <row r="4176" spans="1:39" ht="66" hidden="1" x14ac:dyDescent="0.25">
      <c r="A4176" s="25" t="s">
        <v>813</v>
      </c>
      <c r="B4176" s="25" t="s">
        <v>51</v>
      </c>
      <c r="C4176" s="39">
        <v>638654</v>
      </c>
      <c r="D4176" s="25" t="s">
        <v>923</v>
      </c>
      <c r="E4176" s="25" t="s">
        <v>53</v>
      </c>
      <c r="F4176" s="25" t="s">
        <v>54</v>
      </c>
      <c r="G4176" s="25" t="s">
        <v>79</v>
      </c>
      <c r="H4176" s="25" t="s">
        <v>75</v>
      </c>
      <c r="I4176" s="25" t="s">
        <v>827</v>
      </c>
      <c r="J4176" s="25" t="s">
        <v>381</v>
      </c>
      <c r="K4176" s="25" t="s">
        <v>65</v>
      </c>
      <c r="L4176" s="25" t="s">
        <v>828</v>
      </c>
      <c r="M4176" s="25" t="s">
        <v>825</v>
      </c>
      <c r="N4176" s="26">
        <v>123367.53</v>
      </c>
      <c r="O4176" s="26">
        <v>121724.05</v>
      </c>
      <c r="P4176" s="27">
        <v>-1643.4799999999959</v>
      </c>
      <c r="Q4176" s="28">
        <v>-1.3321819768945654E-2</v>
      </c>
      <c r="R4176" s="29">
        <v>45701.84</v>
      </c>
      <c r="S4176" s="29">
        <v>36596.85</v>
      </c>
      <c r="T4176" s="30">
        <v>-9104.989999999998</v>
      </c>
      <c r="U4176" s="31">
        <v>-0.19922589550004985</v>
      </c>
      <c r="V4176" s="26">
        <v>59110.49</v>
      </c>
      <c r="W4176" s="26">
        <v>51099.08</v>
      </c>
      <c r="X4176" s="27">
        <v>-8011.4099999999962</v>
      </c>
      <c r="Y4176" s="28">
        <v>-0.13553279629385573</v>
      </c>
      <c r="Z4176" s="29">
        <v>7755.2</v>
      </c>
      <c r="AA4176" s="29">
        <v>12484.2</v>
      </c>
      <c r="AB4176" s="30">
        <v>4729.0000000000009</v>
      </c>
      <c r="AC4176" s="32">
        <v>0.60978440272333412</v>
      </c>
      <c r="AD4176" s="26">
        <v>10800</v>
      </c>
      <c r="AE4176" s="26">
        <v>21543.919999999998</v>
      </c>
      <c r="AF4176" s="27">
        <v>10743.919999999998</v>
      </c>
      <c r="AG4176" s="33">
        <v>0.99480740740740725</v>
      </c>
      <c r="AH4176" s="34">
        <v>349.2</v>
      </c>
      <c r="AI4176" s="34">
        <v>273</v>
      </c>
      <c r="AJ4176" s="34">
        <v>-76.199999999999989</v>
      </c>
      <c r="AK4176" s="32">
        <v>-0.21821305841924396</v>
      </c>
      <c r="AL4176" s="35">
        <v>44263.041666666664</v>
      </c>
      <c r="AM4176" s="16"/>
    </row>
    <row r="4177" spans="1:39" ht="66" hidden="1" x14ac:dyDescent="0.25">
      <c r="A4177" s="25" t="s">
        <v>813</v>
      </c>
      <c r="B4177" s="25" t="s">
        <v>51</v>
      </c>
      <c r="C4177" s="39">
        <v>638656</v>
      </c>
      <c r="D4177" s="25" t="s">
        <v>925</v>
      </c>
      <c r="E4177" s="25" t="s">
        <v>53</v>
      </c>
      <c r="F4177" s="25" t="s">
        <v>54</v>
      </c>
      <c r="G4177" s="25" t="s">
        <v>79</v>
      </c>
      <c r="H4177" s="25" t="s">
        <v>83</v>
      </c>
      <c r="I4177" s="25" t="s">
        <v>194</v>
      </c>
      <c r="J4177" s="25" t="s">
        <v>381</v>
      </c>
      <c r="K4177" s="25" t="s">
        <v>65</v>
      </c>
      <c r="L4177" s="25" t="s">
        <v>828</v>
      </c>
      <c r="M4177" s="25" t="s">
        <v>832</v>
      </c>
      <c r="N4177" s="26">
        <v>161163.51999999999</v>
      </c>
      <c r="O4177" s="26">
        <v>173866.67</v>
      </c>
      <c r="P4177" s="27">
        <v>12703.150000000023</v>
      </c>
      <c r="Q4177" s="28">
        <v>7.8821497569673479E-2</v>
      </c>
      <c r="R4177" s="29">
        <v>59312.69</v>
      </c>
      <c r="S4177" s="29">
        <v>73465.179999999993</v>
      </c>
      <c r="T4177" s="30">
        <v>14152.489999999991</v>
      </c>
      <c r="U4177" s="31">
        <v>0.238608129221588</v>
      </c>
      <c r="V4177" s="26">
        <v>80450.78</v>
      </c>
      <c r="W4177" s="26">
        <v>65619.5</v>
      </c>
      <c r="X4177" s="27">
        <v>-14831.279999999999</v>
      </c>
      <c r="Y4177" s="28">
        <v>-0.18435222132091197</v>
      </c>
      <c r="Z4177" s="29">
        <v>10600.05</v>
      </c>
      <c r="AA4177" s="29">
        <v>22968.09</v>
      </c>
      <c r="AB4177" s="30">
        <v>12368.04</v>
      </c>
      <c r="AC4177" s="32">
        <v>1.1667907226852705</v>
      </c>
      <c r="AD4177" s="26">
        <v>10800</v>
      </c>
      <c r="AE4177" s="26">
        <v>11813.9</v>
      </c>
      <c r="AF4177" s="27">
        <v>1013.8999999999996</v>
      </c>
      <c r="AG4177" s="33">
        <v>9.3879629629629591E-2</v>
      </c>
      <c r="AH4177" s="34">
        <v>492</v>
      </c>
      <c r="AI4177" s="34">
        <v>678</v>
      </c>
      <c r="AJ4177" s="34">
        <v>186</v>
      </c>
      <c r="AK4177" s="32">
        <v>0.37804878048780488</v>
      </c>
      <c r="AL4177" s="35">
        <v>44537.041666666664</v>
      </c>
      <c r="AM4177" s="16"/>
    </row>
    <row r="4178" spans="1:39" ht="57.75" hidden="1" x14ac:dyDescent="0.25">
      <c r="A4178" s="25" t="s">
        <v>813</v>
      </c>
      <c r="B4178" s="25" t="s">
        <v>51</v>
      </c>
      <c r="C4178" s="39">
        <v>638657</v>
      </c>
      <c r="D4178" s="25" t="s">
        <v>939</v>
      </c>
      <c r="E4178" s="25" t="s">
        <v>53</v>
      </c>
      <c r="F4178" s="25" t="s">
        <v>54</v>
      </c>
      <c r="G4178" s="25" t="s">
        <v>194</v>
      </c>
      <c r="H4178" s="25" t="s">
        <v>83</v>
      </c>
      <c r="I4178" s="25" t="s">
        <v>827</v>
      </c>
      <c r="J4178" s="25" t="s">
        <v>381</v>
      </c>
      <c r="K4178" s="25" t="s">
        <v>65</v>
      </c>
      <c r="L4178" s="25" t="s">
        <v>828</v>
      </c>
      <c r="M4178" s="25" t="s">
        <v>825</v>
      </c>
      <c r="N4178" s="26">
        <v>152671.48000000001</v>
      </c>
      <c r="O4178" s="26">
        <v>133744.51</v>
      </c>
      <c r="P4178" s="27">
        <v>-18926.97</v>
      </c>
      <c r="Q4178" s="28">
        <v>-0.12397187739321057</v>
      </c>
      <c r="R4178" s="29">
        <v>54884.160000000003</v>
      </c>
      <c r="S4178" s="29">
        <v>43668.15</v>
      </c>
      <c r="T4178" s="30">
        <v>-11216.010000000002</v>
      </c>
      <c r="U4178" s="31">
        <v>-0.20435786937433317</v>
      </c>
      <c r="V4178" s="26">
        <v>76712.77</v>
      </c>
      <c r="W4178" s="26">
        <v>70245.960000000006</v>
      </c>
      <c r="X4178" s="27">
        <v>-6466.8099999999977</v>
      </c>
      <c r="Y4178" s="28">
        <v>-8.4299002630200903E-2</v>
      </c>
      <c r="Z4178" s="29">
        <v>10274.549999999999</v>
      </c>
      <c r="AA4178" s="29">
        <v>16566.400000000001</v>
      </c>
      <c r="AB4178" s="30">
        <v>6291.8500000000022</v>
      </c>
      <c r="AC4178" s="32">
        <v>0.61237231800906144</v>
      </c>
      <c r="AD4178" s="26">
        <v>10800</v>
      </c>
      <c r="AE4178" s="26">
        <v>3264</v>
      </c>
      <c r="AF4178" s="27">
        <v>-7536</v>
      </c>
      <c r="AG4178" s="33">
        <v>-0.69777777777777783</v>
      </c>
      <c r="AH4178" s="34">
        <v>448.5</v>
      </c>
      <c r="AI4178" s="34">
        <v>433</v>
      </c>
      <c r="AJ4178" s="34">
        <v>-15.5</v>
      </c>
      <c r="AK4178" s="32">
        <v>-3.4559643255295432E-2</v>
      </c>
      <c r="AL4178" s="35">
        <v>44369.041666666664</v>
      </c>
      <c r="AM4178" s="16"/>
    </row>
    <row r="4179" spans="1:39" ht="57.75" hidden="1" x14ac:dyDescent="0.25">
      <c r="A4179" s="25" t="s">
        <v>813</v>
      </c>
      <c r="B4179" s="25" t="s">
        <v>51</v>
      </c>
      <c r="C4179" s="39">
        <v>638659</v>
      </c>
      <c r="D4179" s="25" t="s">
        <v>933</v>
      </c>
      <c r="E4179" s="25" t="s">
        <v>53</v>
      </c>
      <c r="F4179" s="25" t="s">
        <v>54</v>
      </c>
      <c r="G4179" s="25" t="s">
        <v>131</v>
      </c>
      <c r="H4179" s="25" t="s">
        <v>56</v>
      </c>
      <c r="I4179" s="25" t="s">
        <v>56</v>
      </c>
      <c r="J4179" s="25" t="s">
        <v>381</v>
      </c>
      <c r="K4179" s="25" t="s">
        <v>65</v>
      </c>
      <c r="L4179" s="25" t="s">
        <v>828</v>
      </c>
      <c r="M4179" s="25" t="s">
        <v>854</v>
      </c>
      <c r="N4179" s="26">
        <v>152428.32999999999</v>
      </c>
      <c r="O4179" s="26">
        <v>127481.01</v>
      </c>
      <c r="P4179" s="27">
        <v>-24947.319999999992</v>
      </c>
      <c r="Q4179" s="28">
        <v>-0.16366590121403282</v>
      </c>
      <c r="R4179" s="29">
        <v>48505.56</v>
      </c>
      <c r="S4179" s="29">
        <v>41109.360000000001</v>
      </c>
      <c r="T4179" s="30">
        <v>-7396.1999999999971</v>
      </c>
      <c r="U4179" s="31">
        <v>-0.15248148872005596</v>
      </c>
      <c r="V4179" s="26">
        <v>82720.69</v>
      </c>
      <c r="W4179" s="26">
        <v>59314.7</v>
      </c>
      <c r="X4179" s="27">
        <v>-23405.990000000005</v>
      </c>
      <c r="Y4179" s="28">
        <v>-0.28295206435052711</v>
      </c>
      <c r="Z4179" s="29">
        <v>10402.08</v>
      </c>
      <c r="AA4179" s="29">
        <v>15717.33</v>
      </c>
      <c r="AB4179" s="30">
        <v>5315.25</v>
      </c>
      <c r="AC4179" s="32">
        <v>0.51097953486225833</v>
      </c>
      <c r="AD4179" s="26">
        <v>10800</v>
      </c>
      <c r="AE4179" s="26">
        <v>11339.62</v>
      </c>
      <c r="AF4179" s="27">
        <v>539.6200000000008</v>
      </c>
      <c r="AG4179" s="33">
        <v>4.9964814814814885E-2</v>
      </c>
      <c r="AH4179" s="34">
        <v>384.6</v>
      </c>
      <c r="AI4179" s="34">
        <v>334</v>
      </c>
      <c r="AJ4179" s="34">
        <v>-50.600000000000023</v>
      </c>
      <c r="AK4179" s="32">
        <v>-0.13156526261050447</v>
      </c>
      <c r="AL4179" s="35">
        <v>44347.041666666664</v>
      </c>
      <c r="AM4179" s="16"/>
    </row>
    <row r="4180" spans="1:39" ht="57.75" hidden="1" x14ac:dyDescent="0.25">
      <c r="A4180" s="25" t="s">
        <v>813</v>
      </c>
      <c r="B4180" s="25" t="s">
        <v>51</v>
      </c>
      <c r="C4180" s="39">
        <v>638661</v>
      </c>
      <c r="D4180" s="25" t="s">
        <v>940</v>
      </c>
      <c r="E4180" s="25" t="s">
        <v>53</v>
      </c>
      <c r="F4180" s="25" t="s">
        <v>54</v>
      </c>
      <c r="G4180" s="25" t="s">
        <v>90</v>
      </c>
      <c r="H4180" s="25" t="s">
        <v>194</v>
      </c>
      <c r="I4180" s="25" t="s">
        <v>112</v>
      </c>
      <c r="J4180" s="25" t="s">
        <v>842</v>
      </c>
      <c r="K4180" s="25" t="s">
        <v>65</v>
      </c>
      <c r="L4180" s="25" t="s">
        <v>828</v>
      </c>
      <c r="M4180" s="25" t="s">
        <v>832</v>
      </c>
      <c r="N4180" s="26">
        <v>69355.86</v>
      </c>
      <c r="O4180" s="26">
        <v>101797.5</v>
      </c>
      <c r="P4180" s="27">
        <v>32441.64</v>
      </c>
      <c r="Q4180" s="28">
        <v>0.467756293411977</v>
      </c>
      <c r="R4180" s="29">
        <v>23808.98</v>
      </c>
      <c r="S4180" s="29">
        <v>44430.9</v>
      </c>
      <c r="T4180" s="30">
        <v>20621.920000000002</v>
      </c>
      <c r="U4180" s="31">
        <v>0.86614042264725333</v>
      </c>
      <c r="V4180" s="26">
        <v>42367.34</v>
      </c>
      <c r="W4180" s="26">
        <v>31162.97</v>
      </c>
      <c r="X4180" s="27">
        <v>-11204.369999999995</v>
      </c>
      <c r="Y4180" s="28">
        <v>-0.26445771672236201</v>
      </c>
      <c r="Z4180" s="29">
        <v>3179.54</v>
      </c>
      <c r="AA4180" s="29">
        <v>14995.86</v>
      </c>
      <c r="AB4180" s="30">
        <v>11816.32</v>
      </c>
      <c r="AC4180" s="32">
        <v>3.7163614862527283</v>
      </c>
      <c r="AD4180" s="26">
        <v>0</v>
      </c>
      <c r="AE4180" s="26">
        <v>11207.77</v>
      </c>
      <c r="AF4180" s="27">
        <v>11207.77</v>
      </c>
      <c r="AG4180" s="18"/>
      <c r="AH4180" s="34">
        <v>153.30000000000001</v>
      </c>
      <c r="AI4180" s="34">
        <v>395.5</v>
      </c>
      <c r="AJ4180" s="34">
        <v>242.2</v>
      </c>
      <c r="AK4180" s="32">
        <v>1.5799086757990866</v>
      </c>
      <c r="AL4180" s="35">
        <v>44559.041666666664</v>
      </c>
      <c r="AM4180" s="16"/>
    </row>
    <row r="4181" spans="1:39" ht="66" hidden="1" x14ac:dyDescent="0.25">
      <c r="A4181" s="25" t="s">
        <v>813</v>
      </c>
      <c r="B4181" s="25" t="s">
        <v>1136</v>
      </c>
      <c r="C4181" s="39">
        <v>638693</v>
      </c>
      <c r="D4181" s="25" t="s">
        <v>5358</v>
      </c>
      <c r="E4181" s="25" t="s">
        <v>53</v>
      </c>
      <c r="F4181" s="25" t="s">
        <v>54</v>
      </c>
      <c r="G4181" s="25" t="s">
        <v>75</v>
      </c>
      <c r="H4181" s="25" t="s">
        <v>307</v>
      </c>
      <c r="I4181" s="25" t="s">
        <v>839</v>
      </c>
      <c r="J4181" s="25" t="s">
        <v>381</v>
      </c>
      <c r="K4181" s="25" t="s">
        <v>58</v>
      </c>
      <c r="L4181" s="25" t="s">
        <v>815</v>
      </c>
      <c r="M4181" s="25" t="s">
        <v>816</v>
      </c>
      <c r="N4181" s="26">
        <v>193565.66</v>
      </c>
      <c r="O4181" s="26">
        <v>89745.65</v>
      </c>
      <c r="P4181" s="27">
        <v>-103820.01000000001</v>
      </c>
      <c r="Q4181" s="28">
        <v>-0.53635551884564647</v>
      </c>
      <c r="R4181" s="29">
        <v>131982.06</v>
      </c>
      <c r="S4181" s="29">
        <v>57807.1</v>
      </c>
      <c r="T4181" s="30">
        <v>-74174.959999999992</v>
      </c>
      <c r="U4181" s="31">
        <v>-0.56200789713389832</v>
      </c>
      <c r="V4181" s="26">
        <v>26694.26</v>
      </c>
      <c r="W4181" s="26">
        <v>18524.22</v>
      </c>
      <c r="X4181" s="27">
        <v>-8170.0399999999972</v>
      </c>
      <c r="Y4181" s="28">
        <v>-0.3060598046171723</v>
      </c>
      <c r="Z4181" s="29">
        <v>27625</v>
      </c>
      <c r="AA4181" s="29">
        <v>12606.93</v>
      </c>
      <c r="AB4181" s="30">
        <v>-15018.07</v>
      </c>
      <c r="AC4181" s="32">
        <v>-0.54364054298642528</v>
      </c>
      <c r="AD4181" s="26">
        <v>7264.34</v>
      </c>
      <c r="AE4181" s="26">
        <v>807.4</v>
      </c>
      <c r="AF4181" s="27">
        <v>-6456.9400000000005</v>
      </c>
      <c r="AG4181" s="33">
        <v>-0.88885432124597696</v>
      </c>
      <c r="AH4181" s="34">
        <v>1120</v>
      </c>
      <c r="AI4181" s="34">
        <v>422.5</v>
      </c>
      <c r="AJ4181" s="34">
        <v>-697.5</v>
      </c>
      <c r="AK4181" s="32">
        <v>-0.6227678571428571</v>
      </c>
      <c r="AL4181" s="35">
        <v>44855.041666666664</v>
      </c>
      <c r="AM4181" s="16"/>
    </row>
    <row r="4182" spans="1:39" ht="41.25" hidden="1" x14ac:dyDescent="0.25">
      <c r="A4182" s="25" t="s">
        <v>813</v>
      </c>
      <c r="B4182" s="25" t="s">
        <v>51</v>
      </c>
      <c r="C4182" s="39">
        <v>638718</v>
      </c>
      <c r="D4182" s="25" t="s">
        <v>931</v>
      </c>
      <c r="E4182" s="25" t="s">
        <v>53</v>
      </c>
      <c r="F4182" s="25" t="s">
        <v>54</v>
      </c>
      <c r="G4182" s="25" t="s">
        <v>79</v>
      </c>
      <c r="H4182" s="17"/>
      <c r="I4182" s="17"/>
      <c r="J4182" s="25" t="s">
        <v>830</v>
      </c>
      <c r="K4182" s="25" t="s">
        <v>65</v>
      </c>
      <c r="L4182" s="25" t="s">
        <v>831</v>
      </c>
      <c r="M4182" s="25" t="s">
        <v>832</v>
      </c>
      <c r="N4182" s="26">
        <v>82398.86</v>
      </c>
      <c r="O4182" s="26">
        <v>75691.81</v>
      </c>
      <c r="P4182" s="27">
        <v>-6707.0500000000029</v>
      </c>
      <c r="Q4182" s="28">
        <v>-8.1397363992657221E-2</v>
      </c>
      <c r="R4182" s="29">
        <v>32023.119999999999</v>
      </c>
      <c r="S4182" s="29">
        <v>19616.5</v>
      </c>
      <c r="T4182" s="30">
        <v>-12406.619999999999</v>
      </c>
      <c r="U4182" s="31">
        <v>-0.3874269590221065</v>
      </c>
      <c r="V4182" s="26">
        <v>36595.94</v>
      </c>
      <c r="W4182" s="26">
        <v>27953.54</v>
      </c>
      <c r="X4182" s="27">
        <v>-8642.4000000000015</v>
      </c>
      <c r="Y4182" s="28">
        <v>-0.23615734422998838</v>
      </c>
      <c r="Z4182" s="29">
        <v>3668.24</v>
      </c>
      <c r="AA4182" s="29">
        <v>3627</v>
      </c>
      <c r="AB4182" s="30">
        <v>-41.239999999999782</v>
      </c>
      <c r="AC4182" s="32">
        <v>-1.1242448694741834E-2</v>
      </c>
      <c r="AD4182" s="26">
        <v>32461.56</v>
      </c>
      <c r="AE4182" s="26">
        <v>24494.77</v>
      </c>
      <c r="AF4182" s="27">
        <v>-7966.7900000000009</v>
      </c>
      <c r="AG4182" s="33">
        <v>-0.24542227791886775</v>
      </c>
      <c r="AH4182" s="34">
        <v>280.89999999999998</v>
      </c>
      <c r="AI4182" s="34">
        <v>222</v>
      </c>
      <c r="AJ4182" s="34">
        <v>-58.899999999999977</v>
      </c>
      <c r="AK4182" s="32">
        <v>-0.20968316126735487</v>
      </c>
      <c r="AL4182" s="35">
        <v>44480.041666666664</v>
      </c>
      <c r="AM4182" s="16"/>
    </row>
    <row r="4183" spans="1:39" ht="33" hidden="1" x14ac:dyDescent="0.25">
      <c r="A4183" s="25" t="s">
        <v>813</v>
      </c>
      <c r="B4183" s="25" t="s">
        <v>51</v>
      </c>
      <c r="C4183" s="39">
        <v>638728</v>
      </c>
      <c r="D4183" s="25" t="s">
        <v>823</v>
      </c>
      <c r="E4183" s="25" t="s">
        <v>53</v>
      </c>
      <c r="F4183" s="25" t="s">
        <v>54</v>
      </c>
      <c r="G4183" s="25" t="s">
        <v>236</v>
      </c>
      <c r="H4183" s="25" t="s">
        <v>452</v>
      </c>
      <c r="I4183" s="25" t="s">
        <v>56</v>
      </c>
      <c r="J4183" s="25" t="s">
        <v>381</v>
      </c>
      <c r="K4183" s="25" t="s">
        <v>65</v>
      </c>
      <c r="L4183" s="25" t="s">
        <v>824</v>
      </c>
      <c r="M4183" s="25" t="s">
        <v>825</v>
      </c>
      <c r="N4183" s="26">
        <v>53226.43</v>
      </c>
      <c r="O4183" s="26">
        <v>24933.27</v>
      </c>
      <c r="P4183" s="27">
        <v>-28293.16</v>
      </c>
      <c r="Q4183" s="28">
        <v>-0.53156223327395802</v>
      </c>
      <c r="R4183" s="29">
        <v>18527.7</v>
      </c>
      <c r="S4183" s="29">
        <v>11457.01</v>
      </c>
      <c r="T4183" s="30">
        <v>-7070.6900000000005</v>
      </c>
      <c r="U4183" s="31">
        <v>-0.38162804881339835</v>
      </c>
      <c r="V4183" s="26">
        <v>5630.53</v>
      </c>
      <c r="W4183" s="26">
        <v>1794.59</v>
      </c>
      <c r="X4183" s="27">
        <v>-3835.9399999999996</v>
      </c>
      <c r="Y4183" s="28">
        <v>-0.68127511974894006</v>
      </c>
      <c r="Z4183" s="29">
        <v>2068.1999999999998</v>
      </c>
      <c r="AA4183" s="29">
        <v>2117.5</v>
      </c>
      <c r="AB4183" s="30">
        <v>49.300000000000182</v>
      </c>
      <c r="AC4183" s="32">
        <v>2.3837153079973014E-2</v>
      </c>
      <c r="AD4183" s="26">
        <v>27000</v>
      </c>
      <c r="AE4183" s="26">
        <v>9564.17</v>
      </c>
      <c r="AF4183" s="27">
        <v>-17435.830000000002</v>
      </c>
      <c r="AG4183" s="33">
        <v>-0.64577148148148156</v>
      </c>
      <c r="AH4183" s="34">
        <v>120.57</v>
      </c>
      <c r="AI4183" s="34">
        <v>77.5</v>
      </c>
      <c r="AJ4183" s="34">
        <v>-43.069999999999993</v>
      </c>
      <c r="AK4183" s="32">
        <v>-0.35721987227336816</v>
      </c>
      <c r="AL4183" s="35">
        <v>44314</v>
      </c>
      <c r="AM4183" s="16"/>
    </row>
    <row r="4184" spans="1:39" ht="57.75" hidden="1" x14ac:dyDescent="0.25">
      <c r="A4184" s="25" t="s">
        <v>813</v>
      </c>
      <c r="B4184" s="25" t="s">
        <v>1043</v>
      </c>
      <c r="C4184" s="39">
        <v>638803</v>
      </c>
      <c r="D4184" s="25" t="s">
        <v>3901</v>
      </c>
      <c r="E4184" s="25" t="s">
        <v>53</v>
      </c>
      <c r="F4184" s="25" t="s">
        <v>54</v>
      </c>
      <c r="G4184" s="25" t="s">
        <v>990</v>
      </c>
      <c r="H4184" s="25" t="s">
        <v>56</v>
      </c>
      <c r="I4184" s="25" t="s">
        <v>56</v>
      </c>
      <c r="J4184" s="25" t="s">
        <v>830</v>
      </c>
      <c r="K4184" s="25" t="s">
        <v>65</v>
      </c>
      <c r="L4184" s="25" t="s">
        <v>1045</v>
      </c>
      <c r="M4184" s="25" t="s">
        <v>832</v>
      </c>
      <c r="N4184" s="26">
        <v>10177.44</v>
      </c>
      <c r="O4184" s="26">
        <v>6499.07</v>
      </c>
      <c r="P4184" s="27">
        <v>-3678.3700000000008</v>
      </c>
      <c r="Q4184" s="28">
        <v>-0.3614238944174567</v>
      </c>
      <c r="R4184" s="29">
        <v>8493.48</v>
      </c>
      <c r="S4184" s="29">
        <v>4263.7700000000004</v>
      </c>
      <c r="T4184" s="30">
        <v>-4229.7099999999991</v>
      </c>
      <c r="U4184" s="31">
        <v>-0.49799493258358168</v>
      </c>
      <c r="V4184" s="26">
        <v>0</v>
      </c>
      <c r="W4184" s="26">
        <v>0</v>
      </c>
      <c r="X4184" s="27">
        <v>0</v>
      </c>
      <c r="Y4184" s="18"/>
      <c r="Z4184" s="29">
        <v>1677.48</v>
      </c>
      <c r="AA4184" s="29">
        <v>2235.3000000000002</v>
      </c>
      <c r="AB4184" s="30">
        <v>557.82000000000016</v>
      </c>
      <c r="AC4184" s="32">
        <v>0.33253451605980411</v>
      </c>
      <c r="AD4184" s="26">
        <v>6.48</v>
      </c>
      <c r="AE4184" s="26">
        <v>0</v>
      </c>
      <c r="AF4184" s="27">
        <v>-6.48</v>
      </c>
      <c r="AG4184" s="33">
        <v>-1</v>
      </c>
      <c r="AH4184" s="34">
        <v>69.81</v>
      </c>
      <c r="AI4184" s="34">
        <v>52</v>
      </c>
      <c r="AJ4184" s="34">
        <v>-17.810000000000002</v>
      </c>
      <c r="AK4184" s="32">
        <v>-0.25512104283054005</v>
      </c>
      <c r="AL4184" s="35">
        <v>44134.041666666664</v>
      </c>
      <c r="AM4184" s="16"/>
    </row>
    <row r="4185" spans="1:39" ht="49.5" hidden="1" x14ac:dyDescent="0.25">
      <c r="A4185" s="25" t="s">
        <v>813</v>
      </c>
      <c r="B4185" s="25" t="s">
        <v>1136</v>
      </c>
      <c r="C4185" s="39">
        <v>638852</v>
      </c>
      <c r="D4185" s="25" t="s">
        <v>3840</v>
      </c>
      <c r="E4185" s="25" t="s">
        <v>53</v>
      </c>
      <c r="F4185" s="25" t="s">
        <v>63</v>
      </c>
      <c r="G4185" s="25" t="s">
        <v>56</v>
      </c>
      <c r="H4185" s="17"/>
      <c r="I4185" s="17"/>
      <c r="J4185" s="25" t="s">
        <v>830</v>
      </c>
      <c r="K4185" s="25" t="s">
        <v>65</v>
      </c>
      <c r="L4185" s="25" t="s">
        <v>3841</v>
      </c>
      <c r="M4185" s="25" t="s">
        <v>5842</v>
      </c>
      <c r="N4185" s="26">
        <v>0</v>
      </c>
      <c r="O4185" s="26">
        <v>0</v>
      </c>
      <c r="P4185" s="27">
        <v>0</v>
      </c>
      <c r="Q4185" s="18"/>
      <c r="R4185" s="29">
        <v>0</v>
      </c>
      <c r="S4185" s="29">
        <v>0</v>
      </c>
      <c r="T4185" s="30">
        <v>0</v>
      </c>
      <c r="U4185" s="19"/>
      <c r="V4185" s="26">
        <v>0</v>
      </c>
      <c r="W4185" s="26">
        <v>0</v>
      </c>
      <c r="X4185" s="27">
        <v>0</v>
      </c>
      <c r="Y4185" s="18"/>
      <c r="Z4185" s="29">
        <v>0</v>
      </c>
      <c r="AA4185" s="29">
        <v>0</v>
      </c>
      <c r="AB4185" s="30">
        <v>0</v>
      </c>
      <c r="AC4185" s="19"/>
      <c r="AD4185" s="26">
        <v>0</v>
      </c>
      <c r="AE4185" s="26">
        <v>0</v>
      </c>
      <c r="AF4185" s="27">
        <v>0</v>
      </c>
      <c r="AG4185" s="18"/>
      <c r="AH4185" s="34">
        <v>0</v>
      </c>
      <c r="AI4185" s="34">
        <v>0</v>
      </c>
      <c r="AJ4185" s="34">
        <v>0</v>
      </c>
      <c r="AK4185" s="19"/>
      <c r="AL4185" s="35">
        <v>44398.041666666664</v>
      </c>
      <c r="AM4185" s="16"/>
    </row>
    <row r="4186" spans="1:39" ht="33" hidden="1" x14ac:dyDescent="0.25">
      <c r="A4186" s="25" t="s">
        <v>813</v>
      </c>
      <c r="B4186" s="25" t="s">
        <v>51</v>
      </c>
      <c r="C4186" s="39">
        <v>638872</v>
      </c>
      <c r="D4186" s="25" t="s">
        <v>932</v>
      </c>
      <c r="E4186" s="25" t="s">
        <v>53</v>
      </c>
      <c r="F4186" s="25" t="s">
        <v>54</v>
      </c>
      <c r="G4186" s="25" t="s">
        <v>827</v>
      </c>
      <c r="H4186" s="25" t="s">
        <v>69</v>
      </c>
      <c r="I4186" s="17"/>
      <c r="J4186" s="25" t="s">
        <v>64</v>
      </c>
      <c r="K4186" s="25" t="s">
        <v>65</v>
      </c>
      <c r="L4186" s="25" t="s">
        <v>378</v>
      </c>
      <c r="M4186" s="25" t="s">
        <v>371</v>
      </c>
      <c r="N4186" s="26">
        <v>2484.9299999999998</v>
      </c>
      <c r="O4186" s="26">
        <v>3105.24</v>
      </c>
      <c r="P4186" s="27">
        <v>620.30999999999995</v>
      </c>
      <c r="Q4186" s="28">
        <v>0.24962876217841146</v>
      </c>
      <c r="R4186" s="29">
        <v>2240.1</v>
      </c>
      <c r="S4186" s="29">
        <v>493.42</v>
      </c>
      <c r="T4186" s="30">
        <v>-1746.6799999999998</v>
      </c>
      <c r="U4186" s="31">
        <v>-0.77973304763180207</v>
      </c>
      <c r="V4186" s="26">
        <v>0</v>
      </c>
      <c r="W4186" s="26">
        <v>0</v>
      </c>
      <c r="X4186" s="27">
        <v>0</v>
      </c>
      <c r="Y4186" s="18"/>
      <c r="Z4186" s="29">
        <v>244.83</v>
      </c>
      <c r="AA4186" s="29">
        <v>32</v>
      </c>
      <c r="AB4186" s="30">
        <v>-212.83</v>
      </c>
      <c r="AC4186" s="32">
        <v>-0.86929706326839029</v>
      </c>
      <c r="AD4186" s="26">
        <v>0</v>
      </c>
      <c r="AE4186" s="26">
        <v>2579.8200000000002</v>
      </c>
      <c r="AF4186" s="27">
        <v>2579.8200000000002</v>
      </c>
      <c r="AG4186" s="18"/>
      <c r="AH4186" s="34">
        <v>8</v>
      </c>
      <c r="AI4186" s="34">
        <v>0</v>
      </c>
      <c r="AJ4186" s="34">
        <v>-8</v>
      </c>
      <c r="AK4186" s="32">
        <v>-1</v>
      </c>
      <c r="AL4186" s="35">
        <v>44309</v>
      </c>
      <c r="AM4186" s="16"/>
    </row>
    <row r="4187" spans="1:39" ht="33" hidden="1" x14ac:dyDescent="0.25">
      <c r="A4187" s="25" t="s">
        <v>813</v>
      </c>
      <c r="B4187" s="25" t="s">
        <v>51</v>
      </c>
      <c r="C4187" s="39">
        <v>638880</v>
      </c>
      <c r="D4187" s="25" t="s">
        <v>934</v>
      </c>
      <c r="E4187" s="25" t="s">
        <v>53</v>
      </c>
      <c r="F4187" s="25" t="s">
        <v>54</v>
      </c>
      <c r="G4187" s="25" t="s">
        <v>79</v>
      </c>
      <c r="H4187" s="25" t="s">
        <v>90</v>
      </c>
      <c r="I4187" s="25" t="s">
        <v>74</v>
      </c>
      <c r="J4187" s="25" t="s">
        <v>381</v>
      </c>
      <c r="K4187" s="25" t="s">
        <v>58</v>
      </c>
      <c r="L4187" s="25" t="s">
        <v>824</v>
      </c>
      <c r="M4187" s="25" t="s">
        <v>816</v>
      </c>
      <c r="N4187" s="26">
        <v>97203.56</v>
      </c>
      <c r="O4187" s="26">
        <v>99556.08</v>
      </c>
      <c r="P4187" s="27">
        <v>2352.5200000000041</v>
      </c>
      <c r="Q4187" s="28">
        <v>2.4201994247947341E-2</v>
      </c>
      <c r="R4187" s="29">
        <v>53901.74</v>
      </c>
      <c r="S4187" s="29">
        <v>48874.32</v>
      </c>
      <c r="T4187" s="30">
        <v>-5027.4199999999983</v>
      </c>
      <c r="U4187" s="31">
        <v>-9.3270087384934114E-2</v>
      </c>
      <c r="V4187" s="26">
        <v>18292.64</v>
      </c>
      <c r="W4187" s="26">
        <v>15666.88</v>
      </c>
      <c r="X4187" s="27">
        <v>-2625.76</v>
      </c>
      <c r="Y4187" s="28">
        <v>-0.14354188351161998</v>
      </c>
      <c r="Z4187" s="29">
        <v>12589.18</v>
      </c>
      <c r="AA4187" s="29">
        <v>31612.080000000002</v>
      </c>
      <c r="AB4187" s="30">
        <v>19022.900000000001</v>
      </c>
      <c r="AC4187" s="32">
        <v>1.5110515537946079</v>
      </c>
      <c r="AD4187" s="26">
        <v>12420</v>
      </c>
      <c r="AE4187" s="26">
        <v>3402.8</v>
      </c>
      <c r="AF4187" s="27">
        <v>-9017.2000000000007</v>
      </c>
      <c r="AG4187" s="33">
        <v>-0.72602254428341395</v>
      </c>
      <c r="AH4187" s="34">
        <v>433.32000000000005</v>
      </c>
      <c r="AI4187" s="34">
        <v>474.5</v>
      </c>
      <c r="AJ4187" s="34">
        <v>41.17999999999995</v>
      </c>
      <c r="AK4187" s="32">
        <v>9.5033693344410475E-2</v>
      </c>
      <c r="AL4187" s="35">
        <v>44330</v>
      </c>
      <c r="AM4187" s="16"/>
    </row>
    <row r="4188" spans="1:39" ht="33" hidden="1" x14ac:dyDescent="0.25">
      <c r="A4188" s="25" t="s">
        <v>813</v>
      </c>
      <c r="B4188" s="25" t="s">
        <v>51</v>
      </c>
      <c r="C4188" s="39">
        <v>638881</v>
      </c>
      <c r="D4188" s="25" t="s">
        <v>928</v>
      </c>
      <c r="E4188" s="25" t="s">
        <v>53</v>
      </c>
      <c r="F4188" s="25" t="s">
        <v>54</v>
      </c>
      <c r="G4188" s="25" t="s">
        <v>79</v>
      </c>
      <c r="H4188" s="25" t="s">
        <v>90</v>
      </c>
      <c r="I4188" s="25" t="s">
        <v>394</v>
      </c>
      <c r="J4188" s="25" t="s">
        <v>381</v>
      </c>
      <c r="K4188" s="25" t="s">
        <v>58</v>
      </c>
      <c r="L4188" s="25" t="s">
        <v>824</v>
      </c>
      <c r="M4188" s="25" t="s">
        <v>816</v>
      </c>
      <c r="N4188" s="26">
        <v>125919.4</v>
      </c>
      <c r="O4188" s="26">
        <v>176064.6</v>
      </c>
      <c r="P4188" s="27">
        <v>50145.200000000012</v>
      </c>
      <c r="Q4188" s="28">
        <v>0.39823252016766292</v>
      </c>
      <c r="R4188" s="29">
        <v>58135.34</v>
      </c>
      <c r="S4188" s="29">
        <v>97102.25</v>
      </c>
      <c r="T4188" s="30">
        <v>38966.910000000003</v>
      </c>
      <c r="U4188" s="31">
        <v>0.67027921398584756</v>
      </c>
      <c r="V4188" s="26">
        <v>21126.93</v>
      </c>
      <c r="W4188" s="26">
        <v>12649.28</v>
      </c>
      <c r="X4188" s="27">
        <v>-8477.65</v>
      </c>
      <c r="Y4188" s="28">
        <v>-0.40127221513016798</v>
      </c>
      <c r="Z4188" s="29">
        <v>15877.13</v>
      </c>
      <c r="AA4188" s="29">
        <v>57037.77</v>
      </c>
      <c r="AB4188" s="30">
        <v>41160.639999999999</v>
      </c>
      <c r="AC4188" s="32">
        <v>2.5924483833035317</v>
      </c>
      <c r="AD4188" s="26">
        <v>30780</v>
      </c>
      <c r="AE4188" s="26">
        <v>9275.2999999999993</v>
      </c>
      <c r="AF4188" s="27">
        <v>-21504.7</v>
      </c>
      <c r="AG4188" s="33">
        <v>-0.6986582196231319</v>
      </c>
      <c r="AH4188" s="34">
        <v>460.75</v>
      </c>
      <c r="AI4188" s="34">
        <v>984.5</v>
      </c>
      <c r="AJ4188" s="34">
        <v>523.75</v>
      </c>
      <c r="AK4188" s="32">
        <v>1.1367335865436787</v>
      </c>
      <c r="AL4188" s="35">
        <v>44383.041666666664</v>
      </c>
      <c r="AM4188" s="16"/>
    </row>
    <row r="4189" spans="1:39" ht="33" hidden="1" x14ac:dyDescent="0.25">
      <c r="A4189" s="25" t="s">
        <v>813</v>
      </c>
      <c r="B4189" s="25" t="s">
        <v>51</v>
      </c>
      <c r="C4189" s="39">
        <v>638882</v>
      </c>
      <c r="D4189" s="25" t="s">
        <v>926</v>
      </c>
      <c r="E4189" s="25" t="s">
        <v>53</v>
      </c>
      <c r="F4189" s="25" t="s">
        <v>54</v>
      </c>
      <c r="G4189" s="25" t="s">
        <v>927</v>
      </c>
      <c r="H4189" s="25" t="s">
        <v>452</v>
      </c>
      <c r="I4189" s="25" t="s">
        <v>194</v>
      </c>
      <c r="J4189" s="25" t="s">
        <v>381</v>
      </c>
      <c r="K4189" s="25" t="s">
        <v>65</v>
      </c>
      <c r="L4189" s="25" t="s">
        <v>824</v>
      </c>
      <c r="M4189" s="25" t="s">
        <v>371</v>
      </c>
      <c r="N4189" s="26">
        <v>50075.519999999997</v>
      </c>
      <c r="O4189" s="26">
        <v>37177.129999999997</v>
      </c>
      <c r="P4189" s="27">
        <v>-12898.39</v>
      </c>
      <c r="Q4189" s="28">
        <v>-0.25757875305139116</v>
      </c>
      <c r="R4189" s="29">
        <v>24975.01</v>
      </c>
      <c r="S4189" s="29">
        <v>23419.47</v>
      </c>
      <c r="T4189" s="30">
        <v>-1555.5399999999972</v>
      </c>
      <c r="U4189" s="31">
        <v>-6.228385894540172E-2</v>
      </c>
      <c r="V4189" s="26">
        <v>11983.07</v>
      </c>
      <c r="W4189" s="26">
        <v>5021.41</v>
      </c>
      <c r="X4189" s="27">
        <v>-6961.66</v>
      </c>
      <c r="Y4189" s="28">
        <v>-0.58095796820013568</v>
      </c>
      <c r="Z4189" s="29">
        <v>5376</v>
      </c>
      <c r="AA4189" s="29">
        <v>8736.25</v>
      </c>
      <c r="AB4189" s="30">
        <v>3360.25</v>
      </c>
      <c r="AC4189" s="32">
        <v>0.62504650297619047</v>
      </c>
      <c r="AD4189" s="26">
        <v>7741.44</v>
      </c>
      <c r="AE4189" s="26">
        <v>0</v>
      </c>
      <c r="AF4189" s="27">
        <v>-7741.44</v>
      </c>
      <c r="AG4189" s="33">
        <v>-1</v>
      </c>
      <c r="AH4189" s="34">
        <v>192</v>
      </c>
      <c r="AI4189" s="34">
        <v>201</v>
      </c>
      <c r="AJ4189" s="34">
        <v>9</v>
      </c>
      <c r="AK4189" s="32">
        <v>4.6875E-2</v>
      </c>
      <c r="AL4189" s="35">
        <v>44296.041666666664</v>
      </c>
      <c r="AM4189" s="16"/>
    </row>
    <row r="4190" spans="1:39" ht="33" hidden="1" x14ac:dyDescent="0.25">
      <c r="A4190" s="25" t="s">
        <v>813</v>
      </c>
      <c r="B4190" s="25" t="s">
        <v>51</v>
      </c>
      <c r="C4190" s="39">
        <v>638883</v>
      </c>
      <c r="D4190" s="25" t="s">
        <v>936</v>
      </c>
      <c r="E4190" s="25" t="s">
        <v>53</v>
      </c>
      <c r="F4190" s="25" t="s">
        <v>54</v>
      </c>
      <c r="G4190" s="25" t="s">
        <v>75</v>
      </c>
      <c r="H4190" s="25" t="s">
        <v>452</v>
      </c>
      <c r="I4190" s="25" t="s">
        <v>927</v>
      </c>
      <c r="J4190" s="25" t="s">
        <v>381</v>
      </c>
      <c r="K4190" s="25" t="s">
        <v>65</v>
      </c>
      <c r="L4190" s="25" t="s">
        <v>824</v>
      </c>
      <c r="M4190" s="25" t="s">
        <v>371</v>
      </c>
      <c r="N4190" s="26">
        <v>61770.35</v>
      </c>
      <c r="O4190" s="26">
        <v>20041.2</v>
      </c>
      <c r="P4190" s="27">
        <v>-41729.149999999994</v>
      </c>
      <c r="Q4190" s="28">
        <v>-0.67555307684026389</v>
      </c>
      <c r="R4190" s="29">
        <v>31994.62</v>
      </c>
      <c r="S4190" s="29">
        <v>9210.65</v>
      </c>
      <c r="T4190" s="30">
        <v>-22783.97</v>
      </c>
      <c r="U4190" s="31">
        <v>-0.71211878747114365</v>
      </c>
      <c r="V4190" s="26">
        <v>12701.29</v>
      </c>
      <c r="W4190" s="26">
        <v>7071.51</v>
      </c>
      <c r="X4190" s="27">
        <v>-5629.7800000000007</v>
      </c>
      <c r="Y4190" s="28">
        <v>-0.44324474128218472</v>
      </c>
      <c r="Z4190" s="29">
        <v>7173</v>
      </c>
      <c r="AA4190" s="29">
        <v>3759.04</v>
      </c>
      <c r="AB4190" s="30">
        <v>-3413.96</v>
      </c>
      <c r="AC4190" s="32">
        <v>-0.4759459082671128</v>
      </c>
      <c r="AD4190" s="26">
        <v>9901.44</v>
      </c>
      <c r="AE4190" s="26">
        <v>0</v>
      </c>
      <c r="AF4190" s="27">
        <v>-9901.44</v>
      </c>
      <c r="AG4190" s="33">
        <v>-1</v>
      </c>
      <c r="AH4190" s="34">
        <v>256</v>
      </c>
      <c r="AI4190" s="34">
        <v>71</v>
      </c>
      <c r="AJ4190" s="34">
        <v>-185</v>
      </c>
      <c r="AK4190" s="32">
        <v>-0.72265625</v>
      </c>
      <c r="AL4190" s="35">
        <v>44221.041666666664</v>
      </c>
      <c r="AM4190" s="16"/>
    </row>
    <row r="4191" spans="1:39" ht="33" hidden="1" x14ac:dyDescent="0.25">
      <c r="A4191" s="25" t="s">
        <v>813</v>
      </c>
      <c r="B4191" s="25" t="s">
        <v>51</v>
      </c>
      <c r="C4191" s="39">
        <v>638884</v>
      </c>
      <c r="D4191" s="25" t="s">
        <v>935</v>
      </c>
      <c r="E4191" s="25" t="s">
        <v>53</v>
      </c>
      <c r="F4191" s="25" t="s">
        <v>54</v>
      </c>
      <c r="G4191" s="25" t="s">
        <v>452</v>
      </c>
      <c r="H4191" s="25" t="s">
        <v>75</v>
      </c>
      <c r="I4191" s="25" t="s">
        <v>194</v>
      </c>
      <c r="J4191" s="25" t="s">
        <v>381</v>
      </c>
      <c r="K4191" s="25" t="s">
        <v>65</v>
      </c>
      <c r="L4191" s="25" t="s">
        <v>824</v>
      </c>
      <c r="M4191" s="25" t="s">
        <v>371</v>
      </c>
      <c r="N4191" s="26">
        <v>28160.12</v>
      </c>
      <c r="O4191" s="26">
        <v>22379.37</v>
      </c>
      <c r="P4191" s="27">
        <v>-5780.75</v>
      </c>
      <c r="Q4191" s="28">
        <v>-0.20528144056204306</v>
      </c>
      <c r="R4191" s="29">
        <v>18101.47</v>
      </c>
      <c r="S4191" s="29">
        <v>13171.23</v>
      </c>
      <c r="T4191" s="30">
        <v>-4930.2400000000016</v>
      </c>
      <c r="U4191" s="31">
        <v>-0.27236682987624772</v>
      </c>
      <c r="V4191" s="26">
        <v>6350.65</v>
      </c>
      <c r="W4191" s="26">
        <v>2393.39</v>
      </c>
      <c r="X4191" s="27">
        <v>-3957.2599999999998</v>
      </c>
      <c r="Y4191" s="28">
        <v>-0.62312676655145538</v>
      </c>
      <c r="Z4191" s="29">
        <v>3708</v>
      </c>
      <c r="AA4191" s="29">
        <v>6814.75</v>
      </c>
      <c r="AB4191" s="30">
        <v>3106.75</v>
      </c>
      <c r="AC4191" s="32">
        <v>0.83785059331175837</v>
      </c>
      <c r="AD4191" s="26">
        <v>0</v>
      </c>
      <c r="AE4191" s="26">
        <v>0</v>
      </c>
      <c r="AF4191" s="27">
        <v>0</v>
      </c>
      <c r="AG4191" s="18"/>
      <c r="AH4191" s="34">
        <v>129</v>
      </c>
      <c r="AI4191" s="34">
        <v>142</v>
      </c>
      <c r="AJ4191" s="34">
        <v>13</v>
      </c>
      <c r="AK4191" s="32">
        <v>0.10077519379844961</v>
      </c>
      <c r="AL4191" s="35">
        <v>44266.041666666664</v>
      </c>
      <c r="AM4191" s="16"/>
    </row>
    <row r="4192" spans="1:39" ht="41.25" hidden="1" x14ac:dyDescent="0.25">
      <c r="A4192" s="25" t="s">
        <v>813</v>
      </c>
      <c r="B4192" s="25" t="s">
        <v>1136</v>
      </c>
      <c r="C4192" s="39">
        <v>638894</v>
      </c>
      <c r="D4192" s="25" t="s">
        <v>5359</v>
      </c>
      <c r="E4192" s="25" t="s">
        <v>53</v>
      </c>
      <c r="F4192" s="25" t="s">
        <v>54</v>
      </c>
      <c r="G4192" s="25" t="s">
        <v>75</v>
      </c>
      <c r="H4192" s="25" t="s">
        <v>74</v>
      </c>
      <c r="I4192" s="25" t="s">
        <v>839</v>
      </c>
      <c r="J4192" s="25" t="s">
        <v>381</v>
      </c>
      <c r="K4192" s="25" t="s">
        <v>58</v>
      </c>
      <c r="L4192" s="25" t="s">
        <v>815</v>
      </c>
      <c r="M4192" s="25" t="s">
        <v>816</v>
      </c>
      <c r="N4192" s="26">
        <v>201500.26</v>
      </c>
      <c r="O4192" s="26">
        <v>126129.33</v>
      </c>
      <c r="P4192" s="27">
        <v>-75370.930000000008</v>
      </c>
      <c r="Q4192" s="28">
        <v>-0.37404879775341232</v>
      </c>
      <c r="R4192" s="29">
        <v>111400.94</v>
      </c>
      <c r="S4192" s="29">
        <v>69837.149999999994</v>
      </c>
      <c r="T4192" s="30">
        <v>-41563.790000000008</v>
      </c>
      <c r="U4192" s="31">
        <v>-0.37310089124921214</v>
      </c>
      <c r="V4192" s="26">
        <v>33067.040000000001</v>
      </c>
      <c r="W4192" s="26">
        <v>17193.310000000001</v>
      </c>
      <c r="X4192" s="27">
        <v>-15873.73</v>
      </c>
      <c r="Y4192" s="28">
        <v>-0.48004689866404732</v>
      </c>
      <c r="Z4192" s="29">
        <v>17328.11</v>
      </c>
      <c r="AA4192" s="29">
        <v>28598.87</v>
      </c>
      <c r="AB4192" s="30">
        <v>11270.759999999998</v>
      </c>
      <c r="AC4192" s="32">
        <v>0.65043215907562901</v>
      </c>
      <c r="AD4192" s="26">
        <v>39704.17</v>
      </c>
      <c r="AE4192" s="26">
        <v>8940</v>
      </c>
      <c r="AF4192" s="27">
        <v>-30764.17</v>
      </c>
      <c r="AG4192" s="33">
        <v>-0.77483473398386116</v>
      </c>
      <c r="AH4192" s="34">
        <v>689.05</v>
      </c>
      <c r="AI4192" s="34">
        <v>652</v>
      </c>
      <c r="AJ4192" s="34">
        <v>-37.049999999999955</v>
      </c>
      <c r="AK4192" s="32">
        <v>-5.3769682896741826E-2</v>
      </c>
      <c r="AL4192" s="35">
        <v>44680</v>
      </c>
      <c r="AM4192" s="16"/>
    </row>
    <row r="4193" spans="1:39" ht="66" hidden="1" x14ac:dyDescent="0.25">
      <c r="A4193" s="25" t="s">
        <v>813</v>
      </c>
      <c r="B4193" s="25" t="s">
        <v>51</v>
      </c>
      <c r="C4193" s="39">
        <v>638895</v>
      </c>
      <c r="D4193" s="25" t="s">
        <v>924</v>
      </c>
      <c r="E4193" s="25" t="s">
        <v>53</v>
      </c>
      <c r="F4193" s="25" t="s">
        <v>54</v>
      </c>
      <c r="G4193" s="25" t="s">
        <v>75</v>
      </c>
      <c r="H4193" s="25" t="s">
        <v>394</v>
      </c>
      <c r="I4193" s="25" t="s">
        <v>83</v>
      </c>
      <c r="J4193" s="25" t="s">
        <v>381</v>
      </c>
      <c r="K4193" s="25" t="s">
        <v>58</v>
      </c>
      <c r="L4193" s="25" t="s">
        <v>815</v>
      </c>
      <c r="M4193" s="25" t="s">
        <v>861</v>
      </c>
      <c r="N4193" s="26">
        <v>137000.85999999999</v>
      </c>
      <c r="O4193" s="26">
        <v>40370.120000000003</v>
      </c>
      <c r="P4193" s="27">
        <v>-96630.739999999991</v>
      </c>
      <c r="Q4193" s="28">
        <v>-0.7053294409976697</v>
      </c>
      <c r="R4193" s="29">
        <v>95246.57</v>
      </c>
      <c r="S4193" s="29">
        <v>22774.19</v>
      </c>
      <c r="T4193" s="30">
        <v>-72472.38</v>
      </c>
      <c r="U4193" s="31">
        <v>-0.76089228200028625</v>
      </c>
      <c r="V4193" s="26">
        <v>14174.23</v>
      </c>
      <c r="W4193" s="26">
        <v>8735.4599999999991</v>
      </c>
      <c r="X4193" s="27">
        <v>-5438.77</v>
      </c>
      <c r="Y4193" s="28">
        <v>-0.38370832136913263</v>
      </c>
      <c r="Z4193" s="29">
        <v>17507.72</v>
      </c>
      <c r="AA4193" s="29">
        <v>7731.94</v>
      </c>
      <c r="AB4193" s="30">
        <v>-9775.7800000000025</v>
      </c>
      <c r="AC4193" s="32">
        <v>-0.55836967920437397</v>
      </c>
      <c r="AD4193" s="26">
        <v>10072.34</v>
      </c>
      <c r="AE4193" s="26">
        <v>1128.53</v>
      </c>
      <c r="AF4193" s="27">
        <v>-8943.81</v>
      </c>
      <c r="AG4193" s="33">
        <v>-0.8879575153340733</v>
      </c>
      <c r="AH4193" s="34">
        <v>756.7</v>
      </c>
      <c r="AI4193" s="34">
        <v>164</v>
      </c>
      <c r="AJ4193" s="34">
        <v>-592.70000000000005</v>
      </c>
      <c r="AK4193" s="32">
        <v>-0.78326945949517646</v>
      </c>
      <c r="AL4193" s="35">
        <v>44427.041666666664</v>
      </c>
      <c r="AM4193" s="16"/>
    </row>
    <row r="4194" spans="1:39" ht="66" hidden="1" x14ac:dyDescent="0.25">
      <c r="A4194" s="25" t="s">
        <v>813</v>
      </c>
      <c r="B4194" s="25" t="s">
        <v>1136</v>
      </c>
      <c r="C4194" s="39">
        <v>638896</v>
      </c>
      <c r="D4194" s="25" t="s">
        <v>5527</v>
      </c>
      <c r="E4194" s="25" t="s">
        <v>53</v>
      </c>
      <c r="F4194" s="25" t="s">
        <v>54</v>
      </c>
      <c r="G4194" s="25" t="s">
        <v>75</v>
      </c>
      <c r="H4194" s="25" t="s">
        <v>307</v>
      </c>
      <c r="I4194" s="25" t="s">
        <v>56</v>
      </c>
      <c r="J4194" s="25" t="s">
        <v>381</v>
      </c>
      <c r="K4194" s="25" t="s">
        <v>58</v>
      </c>
      <c r="L4194" s="25" t="s">
        <v>815</v>
      </c>
      <c r="M4194" s="25" t="s">
        <v>5278</v>
      </c>
      <c r="N4194" s="26">
        <v>136686.56</v>
      </c>
      <c r="O4194" s="26">
        <v>108087.48</v>
      </c>
      <c r="P4194" s="27">
        <v>-28599.08</v>
      </c>
      <c r="Q4194" s="28">
        <v>-0.20923110509182469</v>
      </c>
      <c r="R4194" s="29">
        <v>93111.98</v>
      </c>
      <c r="S4194" s="29">
        <v>67253.52</v>
      </c>
      <c r="T4194" s="30">
        <v>-25858.459999999992</v>
      </c>
      <c r="U4194" s="31">
        <v>-0.27771356596648455</v>
      </c>
      <c r="V4194" s="26">
        <v>20060.68</v>
      </c>
      <c r="W4194" s="26">
        <v>18515.57</v>
      </c>
      <c r="X4194" s="27">
        <v>-1545.1100000000006</v>
      </c>
      <c r="Y4194" s="28">
        <v>-7.7021815810829966E-2</v>
      </c>
      <c r="Z4194" s="29">
        <v>20813.900000000001</v>
      </c>
      <c r="AA4194" s="29">
        <v>18451.98</v>
      </c>
      <c r="AB4194" s="30">
        <v>-2361.9200000000019</v>
      </c>
      <c r="AC4194" s="32">
        <v>-0.11347801228986407</v>
      </c>
      <c r="AD4194" s="26">
        <v>2700</v>
      </c>
      <c r="AE4194" s="26">
        <v>3866.41</v>
      </c>
      <c r="AF4194" s="27">
        <v>1166.4099999999999</v>
      </c>
      <c r="AG4194" s="33">
        <v>0.43200370370370367</v>
      </c>
      <c r="AH4194" s="34">
        <v>645.70000000000005</v>
      </c>
      <c r="AI4194" s="34">
        <v>625</v>
      </c>
      <c r="AJ4194" s="34">
        <v>-20.700000000000045</v>
      </c>
      <c r="AK4194" s="32">
        <v>-3.2058231376800438E-2</v>
      </c>
      <c r="AL4194" s="35">
        <v>44889.041666666664</v>
      </c>
      <c r="AM4194" s="16"/>
    </row>
    <row r="4195" spans="1:39" ht="49.5" hidden="1" x14ac:dyDescent="0.25">
      <c r="A4195" s="25" t="s">
        <v>813</v>
      </c>
      <c r="B4195" s="25" t="s">
        <v>51</v>
      </c>
      <c r="C4195" s="39">
        <v>638988</v>
      </c>
      <c r="D4195" s="25" t="s">
        <v>930</v>
      </c>
      <c r="E4195" s="25" t="s">
        <v>53</v>
      </c>
      <c r="F4195" s="25" t="s">
        <v>54</v>
      </c>
      <c r="G4195" s="25" t="s">
        <v>194</v>
      </c>
      <c r="H4195" s="25" t="s">
        <v>827</v>
      </c>
      <c r="I4195" s="25" t="s">
        <v>56</v>
      </c>
      <c r="J4195" s="25" t="s">
        <v>381</v>
      </c>
      <c r="K4195" s="25" t="s">
        <v>58</v>
      </c>
      <c r="L4195" s="25" t="s">
        <v>853</v>
      </c>
      <c r="M4195" s="25" t="s">
        <v>843</v>
      </c>
      <c r="N4195" s="26">
        <v>166411.82</v>
      </c>
      <c r="O4195" s="26">
        <v>185826.53</v>
      </c>
      <c r="P4195" s="27">
        <v>19414.709999999992</v>
      </c>
      <c r="Q4195" s="28">
        <v>0.11666665264522671</v>
      </c>
      <c r="R4195" s="29">
        <v>40162.699999999997</v>
      </c>
      <c r="S4195" s="29">
        <v>42360.11</v>
      </c>
      <c r="T4195" s="30">
        <v>2197.4100000000035</v>
      </c>
      <c r="U4195" s="31">
        <v>5.4712706068068225E-2</v>
      </c>
      <c r="V4195" s="26">
        <v>124248.66</v>
      </c>
      <c r="W4195" s="26">
        <v>124515.84</v>
      </c>
      <c r="X4195" s="27">
        <v>267.17999999999302</v>
      </c>
      <c r="Y4195" s="28">
        <v>2.1503652433756066E-3</v>
      </c>
      <c r="Z4195" s="29">
        <v>2000.46</v>
      </c>
      <c r="AA4195" s="29">
        <v>10995.16</v>
      </c>
      <c r="AB4195" s="30">
        <v>8994.7000000000007</v>
      </c>
      <c r="AC4195" s="32">
        <v>4.4963158473551088</v>
      </c>
      <c r="AD4195" s="26">
        <v>0</v>
      </c>
      <c r="AE4195" s="26">
        <v>7955.42</v>
      </c>
      <c r="AF4195" s="27">
        <v>7955.42</v>
      </c>
      <c r="AG4195" s="18"/>
      <c r="AH4195" s="34">
        <v>336.4</v>
      </c>
      <c r="AI4195" s="34">
        <v>412.25</v>
      </c>
      <c r="AJ4195" s="34">
        <v>75.850000000000023</v>
      </c>
      <c r="AK4195" s="32">
        <v>0.22547562425683718</v>
      </c>
      <c r="AL4195" s="35">
        <v>44543.041666666664</v>
      </c>
      <c r="AM4195" s="16"/>
    </row>
    <row r="4196" spans="1:39" ht="49.5" hidden="1" x14ac:dyDescent="0.25">
      <c r="A4196" s="25" t="s">
        <v>813</v>
      </c>
      <c r="B4196" s="25" t="s">
        <v>51</v>
      </c>
      <c r="C4196" s="39">
        <v>638989</v>
      </c>
      <c r="D4196" s="25" t="s">
        <v>929</v>
      </c>
      <c r="E4196" s="25" t="s">
        <v>53</v>
      </c>
      <c r="F4196" s="25" t="s">
        <v>54</v>
      </c>
      <c r="G4196" s="25" t="s">
        <v>79</v>
      </c>
      <c r="H4196" s="25" t="s">
        <v>827</v>
      </c>
      <c r="I4196" s="25" t="s">
        <v>56</v>
      </c>
      <c r="J4196" s="25" t="s">
        <v>381</v>
      </c>
      <c r="K4196" s="25" t="s">
        <v>58</v>
      </c>
      <c r="L4196" s="25" t="s">
        <v>853</v>
      </c>
      <c r="M4196" s="25" t="s">
        <v>843</v>
      </c>
      <c r="N4196" s="26">
        <v>165738.6</v>
      </c>
      <c r="O4196" s="26">
        <v>181674.78</v>
      </c>
      <c r="P4196" s="27">
        <v>15936.179999999993</v>
      </c>
      <c r="Q4196" s="28">
        <v>9.6152495556255407E-2</v>
      </c>
      <c r="R4196" s="29">
        <v>40715.75</v>
      </c>
      <c r="S4196" s="29">
        <v>40599.06</v>
      </c>
      <c r="T4196" s="30">
        <v>-116.69000000000233</v>
      </c>
      <c r="U4196" s="31">
        <v>-2.8659671011832602E-3</v>
      </c>
      <c r="V4196" s="26">
        <v>123075.78</v>
      </c>
      <c r="W4196" s="26">
        <v>122105.93</v>
      </c>
      <c r="X4196" s="27">
        <v>-969.85000000000582</v>
      </c>
      <c r="Y4196" s="28">
        <v>-7.8801044364700014E-3</v>
      </c>
      <c r="Z4196" s="29">
        <v>1947.07</v>
      </c>
      <c r="AA4196" s="29">
        <v>8208.75</v>
      </c>
      <c r="AB4196" s="30">
        <v>6261.68</v>
      </c>
      <c r="AC4196" s="32">
        <v>3.2159501199237832</v>
      </c>
      <c r="AD4196" s="26">
        <v>0</v>
      </c>
      <c r="AE4196" s="26">
        <v>10761.04</v>
      </c>
      <c r="AF4196" s="27">
        <v>10761.04</v>
      </c>
      <c r="AG4196" s="18"/>
      <c r="AH4196" s="34">
        <v>332.32</v>
      </c>
      <c r="AI4196" s="34">
        <v>364</v>
      </c>
      <c r="AJ4196" s="34">
        <v>31.680000000000007</v>
      </c>
      <c r="AK4196" s="32">
        <v>9.5329802599903729E-2</v>
      </c>
      <c r="AL4196" s="35">
        <v>44519.041666666664</v>
      </c>
      <c r="AM4196" s="16"/>
    </row>
    <row r="4197" spans="1:39" ht="57.75" hidden="1" x14ac:dyDescent="0.25">
      <c r="A4197" s="25" t="s">
        <v>813</v>
      </c>
      <c r="B4197" s="25" t="s">
        <v>51</v>
      </c>
      <c r="C4197" s="39">
        <v>639070</v>
      </c>
      <c r="D4197" s="25" t="s">
        <v>941</v>
      </c>
      <c r="E4197" s="25" t="s">
        <v>53</v>
      </c>
      <c r="F4197" s="25" t="s">
        <v>54</v>
      </c>
      <c r="G4197" s="25" t="s">
        <v>79</v>
      </c>
      <c r="H4197" s="17"/>
      <c r="I4197" s="17"/>
      <c r="J4197" s="25" t="s">
        <v>842</v>
      </c>
      <c r="K4197" s="25" t="s">
        <v>58</v>
      </c>
      <c r="L4197" s="25" t="s">
        <v>824</v>
      </c>
      <c r="M4197" s="25" t="s">
        <v>843</v>
      </c>
      <c r="N4197" s="26">
        <v>2120242.9</v>
      </c>
      <c r="O4197" s="26">
        <v>1942132.52</v>
      </c>
      <c r="P4197" s="27">
        <v>-178110.37999999989</v>
      </c>
      <c r="Q4197" s="28">
        <v>-8.4004705309943445E-2</v>
      </c>
      <c r="R4197" s="29">
        <v>157821.62</v>
      </c>
      <c r="S4197" s="29">
        <v>334265.07</v>
      </c>
      <c r="T4197" s="30">
        <v>176443.45</v>
      </c>
      <c r="U4197" s="31">
        <v>1.1179928960303411</v>
      </c>
      <c r="V4197" s="26">
        <v>9179.27</v>
      </c>
      <c r="W4197" s="26">
        <v>21669.03</v>
      </c>
      <c r="X4197" s="27">
        <v>12489.759999999998</v>
      </c>
      <c r="Y4197" s="28">
        <v>1.3606485047285892</v>
      </c>
      <c r="Z4197" s="29">
        <v>20705.13</v>
      </c>
      <c r="AA4197" s="29">
        <v>29801.46</v>
      </c>
      <c r="AB4197" s="30">
        <v>9096.3299999999981</v>
      </c>
      <c r="AC4197" s="32">
        <v>0.4393273551047493</v>
      </c>
      <c r="AD4197" s="26">
        <v>1932536.88</v>
      </c>
      <c r="AE4197" s="26">
        <v>1555743.79</v>
      </c>
      <c r="AF4197" s="27">
        <v>-376793.08999999985</v>
      </c>
      <c r="AG4197" s="33">
        <v>-0.19497329851733536</v>
      </c>
      <c r="AH4197" s="34">
        <v>1124.21</v>
      </c>
      <c r="AI4197" s="34">
        <v>989</v>
      </c>
      <c r="AJ4197" s="34">
        <v>-135.21000000000004</v>
      </c>
      <c r="AK4197" s="32">
        <v>-0.12027112372243623</v>
      </c>
      <c r="AL4197" s="35">
        <v>44466.041666666664</v>
      </c>
      <c r="AM4197" s="16"/>
    </row>
    <row r="4198" spans="1:39" ht="41.25" hidden="1" x14ac:dyDescent="0.25">
      <c r="A4198" s="25" t="s">
        <v>813</v>
      </c>
      <c r="B4198" s="25" t="s">
        <v>51</v>
      </c>
      <c r="C4198" s="39">
        <v>639072</v>
      </c>
      <c r="D4198" s="25" t="s">
        <v>938</v>
      </c>
      <c r="E4198" s="25" t="s">
        <v>53</v>
      </c>
      <c r="F4198" s="25" t="s">
        <v>63</v>
      </c>
      <c r="G4198" s="25" t="s">
        <v>56</v>
      </c>
      <c r="H4198" s="17"/>
      <c r="I4198" s="17"/>
      <c r="J4198" s="25" t="s">
        <v>830</v>
      </c>
      <c r="K4198" s="25" t="s">
        <v>65</v>
      </c>
      <c r="L4198" s="25" t="s">
        <v>831</v>
      </c>
      <c r="M4198" s="25" t="s">
        <v>5842</v>
      </c>
      <c r="N4198" s="26">
        <v>0</v>
      </c>
      <c r="O4198" s="26">
        <v>0</v>
      </c>
      <c r="P4198" s="27">
        <v>0</v>
      </c>
      <c r="Q4198" s="18"/>
      <c r="R4198" s="29">
        <v>0</v>
      </c>
      <c r="S4198" s="29">
        <v>0</v>
      </c>
      <c r="T4198" s="30">
        <v>0</v>
      </c>
      <c r="U4198" s="19"/>
      <c r="V4198" s="26">
        <v>0</v>
      </c>
      <c r="W4198" s="26">
        <v>0</v>
      </c>
      <c r="X4198" s="27">
        <v>0</v>
      </c>
      <c r="Y4198" s="18"/>
      <c r="Z4198" s="29">
        <v>0</v>
      </c>
      <c r="AA4198" s="29">
        <v>0</v>
      </c>
      <c r="AB4198" s="30">
        <v>0</v>
      </c>
      <c r="AC4198" s="19"/>
      <c r="AD4198" s="26">
        <v>0</v>
      </c>
      <c r="AE4198" s="26">
        <v>0</v>
      </c>
      <c r="AF4198" s="27">
        <v>0</v>
      </c>
      <c r="AG4198" s="18"/>
      <c r="AH4198" s="34">
        <v>0</v>
      </c>
      <c r="AI4198" s="34">
        <v>0</v>
      </c>
      <c r="AJ4198" s="34">
        <v>0</v>
      </c>
      <c r="AK4198" s="19"/>
      <c r="AL4198" s="35">
        <v>44253.041666666664</v>
      </c>
      <c r="AM4198" s="16"/>
    </row>
    <row r="4199" spans="1:39" ht="41.25" hidden="1" x14ac:dyDescent="0.25">
      <c r="A4199" s="25" t="s">
        <v>813</v>
      </c>
      <c r="B4199" s="25" t="s">
        <v>51</v>
      </c>
      <c r="C4199" s="39">
        <v>639282</v>
      </c>
      <c r="D4199" s="25" t="s">
        <v>937</v>
      </c>
      <c r="E4199" s="25" t="s">
        <v>53</v>
      </c>
      <c r="F4199" s="25" t="s">
        <v>54</v>
      </c>
      <c r="G4199" s="25" t="s">
        <v>236</v>
      </c>
      <c r="H4199" s="25" t="s">
        <v>75</v>
      </c>
      <c r="I4199" s="25" t="s">
        <v>194</v>
      </c>
      <c r="J4199" s="25" t="s">
        <v>381</v>
      </c>
      <c r="K4199" s="25" t="s">
        <v>58</v>
      </c>
      <c r="L4199" s="25" t="s">
        <v>815</v>
      </c>
      <c r="M4199" s="25" t="s">
        <v>861</v>
      </c>
      <c r="N4199" s="26">
        <v>69817.899999999994</v>
      </c>
      <c r="O4199" s="26">
        <v>60668.11</v>
      </c>
      <c r="P4199" s="27">
        <v>-9149.7899999999936</v>
      </c>
      <c r="Q4199" s="28">
        <v>-0.13105220867427972</v>
      </c>
      <c r="R4199" s="29">
        <v>45178.69</v>
      </c>
      <c r="S4199" s="29">
        <v>28566.76</v>
      </c>
      <c r="T4199" s="30">
        <v>-16611.930000000004</v>
      </c>
      <c r="U4199" s="31">
        <v>-0.36769392826573777</v>
      </c>
      <c r="V4199" s="26">
        <v>10974.63</v>
      </c>
      <c r="W4199" s="26">
        <v>10101.469999999999</v>
      </c>
      <c r="X4199" s="27">
        <v>-873.15999999999985</v>
      </c>
      <c r="Y4199" s="28">
        <v>-7.9561679983744318E-2</v>
      </c>
      <c r="Z4199" s="29">
        <v>6752.58</v>
      </c>
      <c r="AA4199" s="29">
        <v>16441.259999999998</v>
      </c>
      <c r="AB4199" s="30">
        <v>9688.6799999999985</v>
      </c>
      <c r="AC4199" s="32">
        <v>1.4348115831282264</v>
      </c>
      <c r="AD4199" s="26">
        <v>6912</v>
      </c>
      <c r="AE4199" s="26">
        <v>5558.62</v>
      </c>
      <c r="AF4199" s="27">
        <v>-1353.38</v>
      </c>
      <c r="AG4199" s="33">
        <v>-0.19580150462962964</v>
      </c>
      <c r="AH4199" s="34">
        <v>303.51</v>
      </c>
      <c r="AI4199" s="34">
        <v>288</v>
      </c>
      <c r="AJ4199" s="34">
        <v>-15.509999999999991</v>
      </c>
      <c r="AK4199" s="32">
        <v>-5.1102105367203686E-2</v>
      </c>
      <c r="AL4199" s="35">
        <v>44419.041666666664</v>
      </c>
      <c r="AM4199" s="16"/>
    </row>
    <row r="4200" spans="1:39" ht="66" hidden="1" x14ac:dyDescent="0.25">
      <c r="A4200" s="25" t="s">
        <v>813</v>
      </c>
      <c r="B4200" s="25" t="s">
        <v>1136</v>
      </c>
      <c r="C4200" s="39">
        <v>639316</v>
      </c>
      <c r="D4200" s="25" t="s">
        <v>5800</v>
      </c>
      <c r="E4200" s="25" t="s">
        <v>53</v>
      </c>
      <c r="F4200" s="25" t="s">
        <v>63</v>
      </c>
      <c r="G4200" s="25" t="s">
        <v>56</v>
      </c>
      <c r="H4200" s="17"/>
      <c r="I4200" s="17"/>
      <c r="J4200" s="25" t="s">
        <v>381</v>
      </c>
      <c r="K4200" s="25" t="s">
        <v>58</v>
      </c>
      <c r="L4200" s="25" t="s">
        <v>815</v>
      </c>
      <c r="M4200" s="25" t="s">
        <v>5842</v>
      </c>
      <c r="N4200" s="26">
        <v>0</v>
      </c>
      <c r="O4200" s="26">
        <v>0</v>
      </c>
      <c r="P4200" s="27">
        <v>0</v>
      </c>
      <c r="Q4200" s="18"/>
      <c r="R4200" s="29">
        <v>0</v>
      </c>
      <c r="S4200" s="29">
        <v>0</v>
      </c>
      <c r="T4200" s="30">
        <v>0</v>
      </c>
      <c r="U4200" s="19"/>
      <c r="V4200" s="26">
        <v>0</v>
      </c>
      <c r="W4200" s="26">
        <v>0</v>
      </c>
      <c r="X4200" s="27">
        <v>0</v>
      </c>
      <c r="Y4200" s="18"/>
      <c r="Z4200" s="29">
        <v>0</v>
      </c>
      <c r="AA4200" s="29">
        <v>0</v>
      </c>
      <c r="AB4200" s="30">
        <v>0</v>
      </c>
      <c r="AC4200" s="19"/>
      <c r="AD4200" s="26">
        <v>0</v>
      </c>
      <c r="AE4200" s="26">
        <v>0</v>
      </c>
      <c r="AF4200" s="27">
        <v>0</v>
      </c>
      <c r="AG4200" s="18"/>
      <c r="AH4200" s="34">
        <v>0</v>
      </c>
      <c r="AI4200" s="34">
        <v>0</v>
      </c>
      <c r="AJ4200" s="34">
        <v>0</v>
      </c>
      <c r="AK4200" s="19"/>
      <c r="AL4200" s="35">
        <v>44305</v>
      </c>
      <c r="AM4200" s="16"/>
    </row>
    <row r="4201" spans="1:39" ht="24.75" hidden="1" x14ac:dyDescent="0.25">
      <c r="A4201" s="25" t="s">
        <v>813</v>
      </c>
      <c r="B4201" s="25" t="s">
        <v>1136</v>
      </c>
      <c r="C4201" s="39">
        <v>639357</v>
      </c>
      <c r="D4201" s="25" t="s">
        <v>3986</v>
      </c>
      <c r="E4201" s="25" t="s">
        <v>53</v>
      </c>
      <c r="F4201" s="25" t="s">
        <v>63</v>
      </c>
      <c r="G4201" s="25" t="s">
        <v>56</v>
      </c>
      <c r="H4201" s="17"/>
      <c r="I4201" s="17"/>
      <c r="J4201" s="25" t="s">
        <v>830</v>
      </c>
      <c r="K4201" s="25" t="s">
        <v>65</v>
      </c>
      <c r="L4201" s="25" t="s">
        <v>835</v>
      </c>
      <c r="M4201" s="25" t="s">
        <v>5842</v>
      </c>
      <c r="N4201" s="26">
        <v>123397.01</v>
      </c>
      <c r="O4201" s="26">
        <v>4000.38</v>
      </c>
      <c r="P4201" s="27">
        <v>-119396.62999999999</v>
      </c>
      <c r="Q4201" s="28">
        <v>-0.96758122421280701</v>
      </c>
      <c r="R4201" s="29">
        <v>40137.449999999997</v>
      </c>
      <c r="S4201" s="29">
        <v>2959.78</v>
      </c>
      <c r="T4201" s="30">
        <v>-37177.67</v>
      </c>
      <c r="U4201" s="31">
        <v>-0.92625889287934338</v>
      </c>
      <c r="V4201" s="26">
        <v>49804.29</v>
      </c>
      <c r="W4201" s="26">
        <v>0</v>
      </c>
      <c r="X4201" s="27">
        <v>-49804.29</v>
      </c>
      <c r="Y4201" s="28">
        <v>-1</v>
      </c>
      <c r="Z4201" s="29">
        <v>4042.27</v>
      </c>
      <c r="AA4201" s="29">
        <v>0</v>
      </c>
      <c r="AB4201" s="30">
        <v>-4042.27</v>
      </c>
      <c r="AC4201" s="32">
        <v>-1</v>
      </c>
      <c r="AD4201" s="26">
        <v>29413</v>
      </c>
      <c r="AE4201" s="26">
        <v>1040.5999999999999</v>
      </c>
      <c r="AF4201" s="27">
        <v>-28372.400000000001</v>
      </c>
      <c r="AG4201" s="33">
        <v>-0.96462108591439166</v>
      </c>
      <c r="AH4201" s="34">
        <v>271.58</v>
      </c>
      <c r="AI4201" s="34">
        <v>0</v>
      </c>
      <c r="AJ4201" s="34">
        <v>-271.58</v>
      </c>
      <c r="AK4201" s="32">
        <v>-1</v>
      </c>
      <c r="AL4201" s="35">
        <v>44266.041666666664</v>
      </c>
      <c r="AM4201" s="16"/>
    </row>
    <row r="4202" spans="1:39" ht="74.25" hidden="1" x14ac:dyDescent="0.25">
      <c r="A4202" s="25" t="s">
        <v>813</v>
      </c>
      <c r="B4202" s="25" t="s">
        <v>1136</v>
      </c>
      <c r="C4202" s="39">
        <v>639370</v>
      </c>
      <c r="D4202" s="25" t="s">
        <v>5571</v>
      </c>
      <c r="E4202" s="25" t="s">
        <v>62</v>
      </c>
      <c r="F4202" s="25" t="s">
        <v>54</v>
      </c>
      <c r="G4202" s="25" t="s">
        <v>874</v>
      </c>
      <c r="H4202" s="25" t="s">
        <v>90</v>
      </c>
      <c r="I4202" s="25" t="s">
        <v>112</v>
      </c>
      <c r="J4202" s="25" t="s">
        <v>842</v>
      </c>
      <c r="K4202" s="25" t="s">
        <v>58</v>
      </c>
      <c r="L4202" s="25" t="s">
        <v>815</v>
      </c>
      <c r="M4202" s="25" t="s">
        <v>263</v>
      </c>
      <c r="N4202" s="26">
        <v>626398.62</v>
      </c>
      <c r="O4202" s="26">
        <v>698342.07</v>
      </c>
      <c r="P4202" s="27">
        <v>71943.449999999953</v>
      </c>
      <c r="Q4202" s="28">
        <v>0.11485250398540142</v>
      </c>
      <c r="R4202" s="29">
        <v>38997.06</v>
      </c>
      <c r="S4202" s="29">
        <v>93575.5</v>
      </c>
      <c r="T4202" s="30">
        <v>54578.44</v>
      </c>
      <c r="U4202" s="31">
        <v>1.3995526842279906</v>
      </c>
      <c r="V4202" s="26">
        <v>102494.45</v>
      </c>
      <c r="W4202" s="26">
        <v>148665.15</v>
      </c>
      <c r="X4202" s="27">
        <v>46170.7</v>
      </c>
      <c r="Y4202" s="28">
        <v>0.45047024497424004</v>
      </c>
      <c r="Z4202" s="29">
        <v>0</v>
      </c>
      <c r="AA4202" s="29">
        <v>171.42</v>
      </c>
      <c r="AB4202" s="30">
        <v>171.42</v>
      </c>
      <c r="AC4202" s="19"/>
      <c r="AD4202" s="26">
        <v>484907.11</v>
      </c>
      <c r="AE4202" s="26">
        <v>455930</v>
      </c>
      <c r="AF4202" s="27">
        <v>-28977.109999999986</v>
      </c>
      <c r="AG4202" s="33">
        <v>-5.9758063766068487E-2</v>
      </c>
      <c r="AH4202" s="34">
        <v>1912.5300000000002</v>
      </c>
      <c r="AI4202" s="34">
        <v>18</v>
      </c>
      <c r="AJ4202" s="34">
        <v>-1894.5300000000002</v>
      </c>
      <c r="AK4202" s="32">
        <v>-0.99058838292732665</v>
      </c>
      <c r="AL4202" s="35">
        <v>44917.041666666664</v>
      </c>
      <c r="AM4202" s="16"/>
    </row>
    <row r="4203" spans="1:39" ht="49.5" hidden="1" x14ac:dyDescent="0.25">
      <c r="A4203" s="25" t="s">
        <v>813</v>
      </c>
      <c r="B4203" s="25" t="s">
        <v>51</v>
      </c>
      <c r="C4203" s="39">
        <v>639424</v>
      </c>
      <c r="D4203" s="25" t="s">
        <v>944</v>
      </c>
      <c r="E4203" s="25" t="s">
        <v>53</v>
      </c>
      <c r="F4203" s="25" t="s">
        <v>54</v>
      </c>
      <c r="G4203" s="25" t="s">
        <v>79</v>
      </c>
      <c r="H4203" s="25" t="s">
        <v>56</v>
      </c>
      <c r="I4203" s="25" t="s">
        <v>56</v>
      </c>
      <c r="J4203" s="25" t="s">
        <v>381</v>
      </c>
      <c r="K4203" s="25" t="s">
        <v>65</v>
      </c>
      <c r="L4203" s="25" t="s">
        <v>824</v>
      </c>
      <c r="M4203" s="25" t="s">
        <v>371</v>
      </c>
      <c r="N4203" s="26">
        <v>15407.36</v>
      </c>
      <c r="O4203" s="26">
        <v>14194.7</v>
      </c>
      <c r="P4203" s="27">
        <v>-1212.6599999999999</v>
      </c>
      <c r="Q4203" s="28">
        <v>-7.8706540250893062E-2</v>
      </c>
      <c r="R4203" s="29">
        <v>8257.74</v>
      </c>
      <c r="S4203" s="29">
        <v>6330.44</v>
      </c>
      <c r="T4203" s="30">
        <v>-1927.3000000000002</v>
      </c>
      <c r="U4203" s="31">
        <v>-0.23339315599667709</v>
      </c>
      <c r="V4203" s="26">
        <v>1031.71</v>
      </c>
      <c r="W4203" s="26">
        <v>755.57</v>
      </c>
      <c r="X4203" s="27">
        <v>-276.14</v>
      </c>
      <c r="Y4203" s="28">
        <v>-0.26765273187232846</v>
      </c>
      <c r="Z4203" s="29">
        <v>1365.91</v>
      </c>
      <c r="AA4203" s="29">
        <v>1512</v>
      </c>
      <c r="AB4203" s="30">
        <v>146.08999999999992</v>
      </c>
      <c r="AC4203" s="32">
        <v>0.10695433813355193</v>
      </c>
      <c r="AD4203" s="26">
        <v>4752</v>
      </c>
      <c r="AE4203" s="26">
        <v>5596.69</v>
      </c>
      <c r="AF4203" s="27">
        <v>844.6899999999996</v>
      </c>
      <c r="AG4203" s="33">
        <v>0.17775462962962954</v>
      </c>
      <c r="AH4203" s="34">
        <v>40.44</v>
      </c>
      <c r="AI4203" s="34">
        <v>49</v>
      </c>
      <c r="AJ4203" s="34">
        <v>8.5600000000000023</v>
      </c>
      <c r="AK4203" s="32">
        <v>0.21167161226508413</v>
      </c>
      <c r="AL4203" s="35">
        <v>44252.041666666664</v>
      </c>
      <c r="AM4203" s="16"/>
    </row>
    <row r="4204" spans="1:39" ht="66" hidden="1" x14ac:dyDescent="0.25">
      <c r="A4204" s="25" t="s">
        <v>813</v>
      </c>
      <c r="B4204" s="25" t="s">
        <v>51</v>
      </c>
      <c r="C4204" s="39">
        <v>639443</v>
      </c>
      <c r="D4204" s="25" t="s">
        <v>943</v>
      </c>
      <c r="E4204" s="25" t="s">
        <v>53</v>
      </c>
      <c r="F4204" s="25" t="s">
        <v>54</v>
      </c>
      <c r="G4204" s="25" t="s">
        <v>79</v>
      </c>
      <c r="H4204" s="25" t="s">
        <v>75</v>
      </c>
      <c r="I4204" s="25" t="s">
        <v>83</v>
      </c>
      <c r="J4204" s="25" t="s">
        <v>842</v>
      </c>
      <c r="K4204" s="25" t="s">
        <v>58</v>
      </c>
      <c r="L4204" s="25" t="s">
        <v>824</v>
      </c>
      <c r="M4204" s="25" t="s">
        <v>843</v>
      </c>
      <c r="N4204" s="26">
        <v>157204.94</v>
      </c>
      <c r="O4204" s="26">
        <v>164890.84</v>
      </c>
      <c r="P4204" s="27">
        <v>7685.8999999999942</v>
      </c>
      <c r="Q4204" s="28">
        <v>4.8890957243455546E-2</v>
      </c>
      <c r="R4204" s="29">
        <v>42178.09</v>
      </c>
      <c r="S4204" s="29">
        <v>30953.61</v>
      </c>
      <c r="T4204" s="30">
        <v>-11224.479999999996</v>
      </c>
      <c r="U4204" s="31">
        <v>-0.26612110695387098</v>
      </c>
      <c r="V4204" s="26">
        <v>107493.69</v>
      </c>
      <c r="W4204" s="26">
        <v>121718.28</v>
      </c>
      <c r="X4204" s="27">
        <v>14224.589999999997</v>
      </c>
      <c r="Y4204" s="28">
        <v>0.13232953487781465</v>
      </c>
      <c r="Z4204" s="29">
        <v>7533.16</v>
      </c>
      <c r="AA4204" s="29">
        <v>4713.18</v>
      </c>
      <c r="AB4204" s="30">
        <v>-2819.9799999999996</v>
      </c>
      <c r="AC4204" s="32">
        <v>-0.3743422415029018</v>
      </c>
      <c r="AD4204" s="26">
        <v>0</v>
      </c>
      <c r="AE4204" s="26">
        <v>7505.77</v>
      </c>
      <c r="AF4204" s="27">
        <v>7505.77</v>
      </c>
      <c r="AG4204" s="18"/>
      <c r="AH4204" s="34">
        <v>324.52999999999997</v>
      </c>
      <c r="AI4204" s="34">
        <v>228.75</v>
      </c>
      <c r="AJ4204" s="34">
        <v>-95.779999999999973</v>
      </c>
      <c r="AK4204" s="32">
        <v>-0.2951345022031861</v>
      </c>
      <c r="AL4204" s="35">
        <v>44543.041666666664</v>
      </c>
      <c r="AM4204" s="16"/>
    </row>
    <row r="4205" spans="1:39" ht="57.75" hidden="1" x14ac:dyDescent="0.25">
      <c r="A4205" s="25" t="s">
        <v>813</v>
      </c>
      <c r="B4205" s="25" t="s">
        <v>51</v>
      </c>
      <c r="C4205" s="39">
        <v>639445</v>
      </c>
      <c r="D4205" s="25" t="s">
        <v>942</v>
      </c>
      <c r="E4205" s="25" t="s">
        <v>53</v>
      </c>
      <c r="F4205" s="25" t="s">
        <v>54</v>
      </c>
      <c r="G4205" s="25" t="s">
        <v>104</v>
      </c>
      <c r="H4205" s="25" t="s">
        <v>298</v>
      </c>
      <c r="I4205" s="25" t="s">
        <v>334</v>
      </c>
      <c r="J4205" s="25" t="s">
        <v>381</v>
      </c>
      <c r="K4205" s="25" t="s">
        <v>58</v>
      </c>
      <c r="L4205" s="25" t="s">
        <v>824</v>
      </c>
      <c r="M4205" s="25" t="s">
        <v>905</v>
      </c>
      <c r="N4205" s="26">
        <v>49229.15</v>
      </c>
      <c r="O4205" s="26">
        <v>35685.58</v>
      </c>
      <c r="P4205" s="27">
        <v>-13543.57</v>
      </c>
      <c r="Q4205" s="28">
        <v>-0.27511281425740641</v>
      </c>
      <c r="R4205" s="29">
        <v>14895.16</v>
      </c>
      <c r="S4205" s="29">
        <v>3145.12</v>
      </c>
      <c r="T4205" s="30">
        <v>-11750.04</v>
      </c>
      <c r="U4205" s="31">
        <v>-0.78884953233130772</v>
      </c>
      <c r="V4205" s="26">
        <v>32520.2</v>
      </c>
      <c r="W4205" s="26">
        <v>28328.76</v>
      </c>
      <c r="X4205" s="27">
        <v>-4191.4400000000023</v>
      </c>
      <c r="Y4205" s="28">
        <v>-0.12888727621601351</v>
      </c>
      <c r="Z4205" s="29">
        <v>1813.79</v>
      </c>
      <c r="AA4205" s="29">
        <v>0</v>
      </c>
      <c r="AB4205" s="30">
        <v>-1813.79</v>
      </c>
      <c r="AC4205" s="32">
        <v>-1</v>
      </c>
      <c r="AD4205" s="26">
        <v>0</v>
      </c>
      <c r="AE4205" s="26">
        <v>4211.7</v>
      </c>
      <c r="AF4205" s="27">
        <v>4211.7</v>
      </c>
      <c r="AG4205" s="18"/>
      <c r="AH4205" s="34">
        <v>102.13</v>
      </c>
      <c r="AI4205" s="34">
        <v>2</v>
      </c>
      <c r="AJ4205" s="34">
        <v>-100.13</v>
      </c>
      <c r="AK4205" s="32">
        <v>-0.98041711544110444</v>
      </c>
      <c r="AL4205" s="35">
        <v>44561.041666666664</v>
      </c>
      <c r="AM4205" s="16"/>
    </row>
    <row r="4206" spans="1:39" ht="49.5" hidden="1" x14ac:dyDescent="0.25">
      <c r="A4206" s="25" t="s">
        <v>813</v>
      </c>
      <c r="B4206" s="25" t="s">
        <v>1136</v>
      </c>
      <c r="C4206" s="39">
        <v>639473</v>
      </c>
      <c r="D4206" s="25" t="s">
        <v>5388</v>
      </c>
      <c r="E4206" s="25" t="s">
        <v>53</v>
      </c>
      <c r="F4206" s="25" t="s">
        <v>54</v>
      </c>
      <c r="G4206" s="25" t="s">
        <v>79</v>
      </c>
      <c r="H4206" s="17"/>
      <c r="I4206" s="17"/>
      <c r="J4206" s="25" t="s">
        <v>842</v>
      </c>
      <c r="K4206" s="25" t="s">
        <v>58</v>
      </c>
      <c r="L4206" s="25" t="s">
        <v>824</v>
      </c>
      <c r="M4206" s="25" t="s">
        <v>843</v>
      </c>
      <c r="N4206" s="26">
        <v>1916648.33</v>
      </c>
      <c r="O4206" s="26">
        <v>1863184.77</v>
      </c>
      <c r="P4206" s="27">
        <v>-53463.560000000056</v>
      </c>
      <c r="Q4206" s="28">
        <v>-2.789429816788563E-2</v>
      </c>
      <c r="R4206" s="29">
        <v>359234.15</v>
      </c>
      <c r="S4206" s="29">
        <v>318708.08</v>
      </c>
      <c r="T4206" s="30">
        <v>-40526.070000000007</v>
      </c>
      <c r="U4206" s="31">
        <v>-0.11281240939927344</v>
      </c>
      <c r="V4206" s="26">
        <v>12983.27</v>
      </c>
      <c r="W4206" s="26">
        <v>17155.55</v>
      </c>
      <c r="X4206" s="27">
        <v>4172.2799999999988</v>
      </c>
      <c r="Y4206" s="28">
        <v>0.3213581786406659</v>
      </c>
      <c r="Z4206" s="29">
        <v>30766.25</v>
      </c>
      <c r="AA4206" s="29">
        <v>16184.11</v>
      </c>
      <c r="AB4206" s="30">
        <v>-14582.14</v>
      </c>
      <c r="AC4206" s="32">
        <v>-0.47396546540446105</v>
      </c>
      <c r="AD4206" s="26">
        <v>1513664.66</v>
      </c>
      <c r="AE4206" s="26">
        <v>1510982.53</v>
      </c>
      <c r="AF4206" s="27">
        <v>-2682.1299999998882</v>
      </c>
      <c r="AG4206" s="33">
        <v>-1.7719446525228965E-3</v>
      </c>
      <c r="AH4206" s="34">
        <v>1088.07</v>
      </c>
      <c r="AI4206" s="34">
        <v>696.5</v>
      </c>
      <c r="AJ4206" s="34">
        <v>-391.56999999999994</v>
      </c>
      <c r="AK4206" s="32">
        <v>-0.35987574328857513</v>
      </c>
      <c r="AL4206" s="35">
        <v>44862.041666666664</v>
      </c>
      <c r="AM4206" s="16"/>
    </row>
    <row r="4207" spans="1:39" ht="74.25" hidden="1" x14ac:dyDescent="0.25">
      <c r="A4207" s="25" t="s">
        <v>813</v>
      </c>
      <c r="B4207" s="25" t="s">
        <v>1136</v>
      </c>
      <c r="C4207" s="39">
        <v>639551</v>
      </c>
      <c r="D4207" s="25" t="s">
        <v>5282</v>
      </c>
      <c r="E4207" s="25" t="s">
        <v>53</v>
      </c>
      <c r="F4207" s="25" t="s">
        <v>54</v>
      </c>
      <c r="G4207" s="25" t="s">
        <v>90</v>
      </c>
      <c r="H4207" s="25" t="s">
        <v>194</v>
      </c>
      <c r="I4207" s="25" t="s">
        <v>112</v>
      </c>
      <c r="J4207" s="25" t="s">
        <v>381</v>
      </c>
      <c r="K4207" s="25" t="s">
        <v>58</v>
      </c>
      <c r="L4207" s="25" t="s">
        <v>824</v>
      </c>
      <c r="M4207" s="25" t="s">
        <v>816</v>
      </c>
      <c r="N4207" s="26">
        <v>287775.65000000002</v>
      </c>
      <c r="O4207" s="26">
        <v>495823.47</v>
      </c>
      <c r="P4207" s="27">
        <v>208047.81999999995</v>
      </c>
      <c r="Q4207" s="28">
        <v>0.72295143803862461</v>
      </c>
      <c r="R4207" s="29">
        <v>107955.98</v>
      </c>
      <c r="S4207" s="29">
        <v>210455.73</v>
      </c>
      <c r="T4207" s="30">
        <v>102499.75000000001</v>
      </c>
      <c r="U4207" s="31">
        <v>0.94945875161338922</v>
      </c>
      <c r="V4207" s="26">
        <v>53239.48</v>
      </c>
      <c r="W4207" s="26">
        <v>79865.960000000006</v>
      </c>
      <c r="X4207" s="27">
        <v>26626.480000000003</v>
      </c>
      <c r="Y4207" s="28">
        <v>0.50012659778044422</v>
      </c>
      <c r="Z4207" s="29">
        <v>27630.19</v>
      </c>
      <c r="AA4207" s="29">
        <v>70155.179999999993</v>
      </c>
      <c r="AB4207" s="30">
        <v>42524.989999999991</v>
      </c>
      <c r="AC4207" s="32">
        <v>1.5390770023658902</v>
      </c>
      <c r="AD4207" s="26">
        <v>98950</v>
      </c>
      <c r="AE4207" s="26">
        <v>135346.6</v>
      </c>
      <c r="AF4207" s="27">
        <v>36396.600000000006</v>
      </c>
      <c r="AG4207" s="33">
        <v>0.3678281960586155</v>
      </c>
      <c r="AH4207" s="34">
        <v>782.68</v>
      </c>
      <c r="AI4207" s="34">
        <v>2190.5</v>
      </c>
      <c r="AJ4207" s="34">
        <v>1407.8200000000002</v>
      </c>
      <c r="AK4207" s="32">
        <v>1.798717227985895</v>
      </c>
      <c r="AL4207" s="35">
        <v>44872.041666666664</v>
      </c>
      <c r="AM4207" s="16"/>
    </row>
    <row r="4208" spans="1:39" ht="57.75" hidden="1" x14ac:dyDescent="0.25">
      <c r="A4208" s="25" t="s">
        <v>813</v>
      </c>
      <c r="B4208" s="25" t="s">
        <v>1136</v>
      </c>
      <c r="C4208" s="39">
        <v>639554</v>
      </c>
      <c r="D4208" s="25" t="s">
        <v>3992</v>
      </c>
      <c r="E4208" s="25" t="s">
        <v>53</v>
      </c>
      <c r="F4208" s="25" t="s">
        <v>54</v>
      </c>
      <c r="G4208" s="25" t="s">
        <v>79</v>
      </c>
      <c r="H4208" s="17"/>
      <c r="I4208" s="17"/>
      <c r="J4208" s="25" t="s">
        <v>842</v>
      </c>
      <c r="K4208" s="25" t="s">
        <v>58</v>
      </c>
      <c r="L4208" s="25" t="s">
        <v>824</v>
      </c>
      <c r="M4208" s="25" t="s">
        <v>880</v>
      </c>
      <c r="N4208" s="26">
        <v>62722.81</v>
      </c>
      <c r="O4208" s="26">
        <v>61095.96</v>
      </c>
      <c r="P4208" s="27">
        <v>-1626.8499999999985</v>
      </c>
      <c r="Q4208" s="28">
        <v>-2.5937135150673234E-2</v>
      </c>
      <c r="R4208" s="29">
        <v>30727</v>
      </c>
      <c r="S4208" s="29">
        <v>32416.959999999999</v>
      </c>
      <c r="T4208" s="30">
        <v>1689.9599999999991</v>
      </c>
      <c r="U4208" s="31">
        <v>5.4999186383311069E-2</v>
      </c>
      <c r="V4208" s="26">
        <v>6704.2</v>
      </c>
      <c r="W4208" s="26">
        <v>5284.75</v>
      </c>
      <c r="X4208" s="27">
        <v>-1419.4499999999998</v>
      </c>
      <c r="Y4208" s="28">
        <v>-0.21172548551654186</v>
      </c>
      <c r="Z4208" s="29">
        <v>6283.61</v>
      </c>
      <c r="AA4208" s="29">
        <v>10301.57</v>
      </c>
      <c r="AB4208" s="30">
        <v>4017.96</v>
      </c>
      <c r="AC4208" s="32">
        <v>0.63943497448122977</v>
      </c>
      <c r="AD4208" s="26">
        <v>19008</v>
      </c>
      <c r="AE4208" s="26">
        <v>13092.68</v>
      </c>
      <c r="AF4208" s="27">
        <v>-5915.32</v>
      </c>
      <c r="AG4208" s="33">
        <v>-0.3112015993265993</v>
      </c>
      <c r="AH4208" s="34">
        <v>192.14</v>
      </c>
      <c r="AI4208" s="34">
        <v>251.5</v>
      </c>
      <c r="AJ4208" s="34">
        <v>59.360000000000014</v>
      </c>
      <c r="AK4208" s="32">
        <v>0.30894139689809524</v>
      </c>
      <c r="AL4208" s="35">
        <v>44637.041666666664</v>
      </c>
      <c r="AM4208" s="16"/>
    </row>
    <row r="4209" spans="1:39" ht="41.25" hidden="1" x14ac:dyDescent="0.25">
      <c r="A4209" s="25" t="s">
        <v>813</v>
      </c>
      <c r="B4209" s="25" t="s">
        <v>1136</v>
      </c>
      <c r="C4209" s="39">
        <v>639555</v>
      </c>
      <c r="D4209" s="25" t="s">
        <v>5317</v>
      </c>
      <c r="E4209" s="25" t="s">
        <v>53</v>
      </c>
      <c r="F4209" s="25" t="s">
        <v>54</v>
      </c>
      <c r="G4209" s="25" t="s">
        <v>75</v>
      </c>
      <c r="H4209" s="25" t="s">
        <v>839</v>
      </c>
      <c r="I4209" s="25" t="s">
        <v>74</v>
      </c>
      <c r="J4209" s="25" t="s">
        <v>830</v>
      </c>
      <c r="K4209" s="25" t="s">
        <v>65</v>
      </c>
      <c r="L4209" s="25" t="s">
        <v>831</v>
      </c>
      <c r="M4209" s="25" t="s">
        <v>832</v>
      </c>
      <c r="N4209" s="26">
        <v>127824.02</v>
      </c>
      <c r="O4209" s="26">
        <v>76795.429999999993</v>
      </c>
      <c r="P4209" s="27">
        <v>-51028.590000000011</v>
      </c>
      <c r="Q4209" s="28">
        <v>-0.39920971035021435</v>
      </c>
      <c r="R4209" s="29">
        <v>43411.12</v>
      </c>
      <c r="S4209" s="29">
        <v>16257.55</v>
      </c>
      <c r="T4209" s="30">
        <v>-27153.570000000003</v>
      </c>
      <c r="U4209" s="31">
        <v>-0.62549802907642105</v>
      </c>
      <c r="V4209" s="26">
        <v>47191.01</v>
      </c>
      <c r="W4209" s="26">
        <v>34495.47</v>
      </c>
      <c r="X4209" s="27">
        <v>-12695.54</v>
      </c>
      <c r="Y4209" s="28">
        <v>-0.26902454514111906</v>
      </c>
      <c r="Z4209" s="29">
        <v>5101.8900000000003</v>
      </c>
      <c r="AA4209" s="29">
        <v>3667</v>
      </c>
      <c r="AB4209" s="30">
        <v>-1434.8900000000003</v>
      </c>
      <c r="AC4209" s="32">
        <v>-0.28124675365403806</v>
      </c>
      <c r="AD4209" s="26">
        <v>32120</v>
      </c>
      <c r="AE4209" s="26">
        <v>22375.41</v>
      </c>
      <c r="AF4209" s="27">
        <v>-9744.59</v>
      </c>
      <c r="AG4209" s="33">
        <v>-0.30338075965130762</v>
      </c>
      <c r="AH4209" s="34">
        <v>370.45</v>
      </c>
      <c r="AI4209" s="34">
        <v>169</v>
      </c>
      <c r="AJ4209" s="34">
        <v>-201.45</v>
      </c>
      <c r="AK4209" s="32">
        <v>-0.54379808341206637</v>
      </c>
      <c r="AL4209" s="35">
        <v>44837.041666666664</v>
      </c>
      <c r="AM4209" s="16"/>
    </row>
    <row r="4210" spans="1:39" ht="41.25" hidden="1" x14ac:dyDescent="0.25">
      <c r="A4210" s="25" t="s">
        <v>813</v>
      </c>
      <c r="B4210" s="25" t="s">
        <v>1136</v>
      </c>
      <c r="C4210" s="39">
        <v>639723</v>
      </c>
      <c r="D4210" s="25" t="s">
        <v>3993</v>
      </c>
      <c r="E4210" s="25" t="s">
        <v>53</v>
      </c>
      <c r="F4210" s="25" t="s">
        <v>54</v>
      </c>
      <c r="G4210" s="25" t="s">
        <v>75</v>
      </c>
      <c r="H4210" s="25" t="s">
        <v>839</v>
      </c>
      <c r="I4210" s="25" t="s">
        <v>307</v>
      </c>
      <c r="J4210" s="25" t="s">
        <v>830</v>
      </c>
      <c r="K4210" s="25" t="s">
        <v>65</v>
      </c>
      <c r="L4210" s="25" t="s">
        <v>831</v>
      </c>
      <c r="M4210" s="25" t="s">
        <v>832</v>
      </c>
      <c r="N4210" s="26">
        <v>149234.9</v>
      </c>
      <c r="O4210" s="26">
        <v>90150.69</v>
      </c>
      <c r="P4210" s="27">
        <v>-59084.209999999992</v>
      </c>
      <c r="Q4210" s="28">
        <v>-0.39591415948950276</v>
      </c>
      <c r="R4210" s="29">
        <v>69912.84</v>
      </c>
      <c r="S4210" s="29">
        <v>25879.66</v>
      </c>
      <c r="T4210" s="30">
        <v>-44033.179999999993</v>
      </c>
      <c r="U4210" s="31">
        <v>-0.62982965646939815</v>
      </c>
      <c r="V4210" s="26">
        <v>58763.66</v>
      </c>
      <c r="W4210" s="26">
        <v>45317.43</v>
      </c>
      <c r="X4210" s="27">
        <v>-13446.230000000003</v>
      </c>
      <c r="Y4210" s="28">
        <v>-0.2288187971954096</v>
      </c>
      <c r="Z4210" s="29">
        <v>13867.4</v>
      </c>
      <c r="AA4210" s="29">
        <v>5654</v>
      </c>
      <c r="AB4210" s="30">
        <v>-8213.4</v>
      </c>
      <c r="AC4210" s="32">
        <v>-0.59228117743773168</v>
      </c>
      <c r="AD4210" s="26">
        <v>6691</v>
      </c>
      <c r="AE4210" s="26">
        <v>13299.6</v>
      </c>
      <c r="AF4210" s="27">
        <v>6608.6</v>
      </c>
      <c r="AG4210" s="33">
        <v>0.98768494993274558</v>
      </c>
      <c r="AH4210" s="34">
        <v>408</v>
      </c>
      <c r="AI4210" s="34">
        <v>248</v>
      </c>
      <c r="AJ4210" s="34">
        <v>-160</v>
      </c>
      <c r="AK4210" s="32">
        <v>-0.39215686274509803</v>
      </c>
      <c r="AL4210" s="35">
        <v>44690.041666666664</v>
      </c>
      <c r="AM4210" s="16"/>
    </row>
    <row r="4211" spans="1:39" ht="66" hidden="1" x14ac:dyDescent="0.25">
      <c r="A4211" s="25" t="s">
        <v>813</v>
      </c>
      <c r="B4211" s="25" t="s">
        <v>1136</v>
      </c>
      <c r="C4211" s="39">
        <v>639731</v>
      </c>
      <c r="D4211" s="25" t="s">
        <v>5342</v>
      </c>
      <c r="E4211" s="25" t="s">
        <v>53</v>
      </c>
      <c r="F4211" s="25" t="s">
        <v>54</v>
      </c>
      <c r="G4211" s="25" t="s">
        <v>79</v>
      </c>
      <c r="H4211" s="17"/>
      <c r="I4211" s="17"/>
      <c r="J4211" s="25" t="s">
        <v>842</v>
      </c>
      <c r="K4211" s="25" t="s">
        <v>58</v>
      </c>
      <c r="L4211" s="25" t="s">
        <v>828</v>
      </c>
      <c r="M4211" s="25" t="s">
        <v>816</v>
      </c>
      <c r="N4211" s="26">
        <v>429791.79</v>
      </c>
      <c r="O4211" s="26">
        <v>444955.37</v>
      </c>
      <c r="P4211" s="27">
        <v>15163.580000000016</v>
      </c>
      <c r="Q4211" s="28">
        <v>3.5281223031272929E-2</v>
      </c>
      <c r="R4211" s="29">
        <v>230297.99</v>
      </c>
      <c r="S4211" s="29">
        <v>163098.57999999999</v>
      </c>
      <c r="T4211" s="30">
        <v>-67199.41</v>
      </c>
      <c r="U4211" s="31">
        <v>-0.29179329789200509</v>
      </c>
      <c r="V4211" s="26">
        <v>89966.41</v>
      </c>
      <c r="W4211" s="26">
        <v>101869.52</v>
      </c>
      <c r="X4211" s="27">
        <v>11903.11</v>
      </c>
      <c r="Y4211" s="28">
        <v>0.13230615737584728</v>
      </c>
      <c r="Z4211" s="29">
        <v>71005.95</v>
      </c>
      <c r="AA4211" s="29">
        <v>69578.850000000006</v>
      </c>
      <c r="AB4211" s="30">
        <v>-1427.0999999999913</v>
      </c>
      <c r="AC4211" s="32">
        <v>-2.0098315704528864E-2</v>
      </c>
      <c r="AD4211" s="26">
        <v>38521.440000000002</v>
      </c>
      <c r="AE4211" s="26">
        <v>110408.42</v>
      </c>
      <c r="AF4211" s="27">
        <v>71886.98</v>
      </c>
      <c r="AG4211" s="33">
        <v>1.8661550554704081</v>
      </c>
      <c r="AH4211" s="34">
        <v>1221.5899999999999</v>
      </c>
      <c r="AI4211" s="34">
        <v>1276.5</v>
      </c>
      <c r="AJ4211" s="34">
        <v>54.910000000000082</v>
      </c>
      <c r="AK4211" s="32">
        <v>4.4949614846225075E-2</v>
      </c>
      <c r="AL4211" s="35">
        <v>44848.041666666664</v>
      </c>
      <c r="AM4211" s="16"/>
    </row>
    <row r="4212" spans="1:39" ht="66" hidden="1" x14ac:dyDescent="0.25">
      <c r="A4212" s="25" t="s">
        <v>813</v>
      </c>
      <c r="B4212" s="25" t="s">
        <v>1136</v>
      </c>
      <c r="C4212" s="39">
        <v>639732</v>
      </c>
      <c r="D4212" s="25" t="s">
        <v>3994</v>
      </c>
      <c r="E4212" s="25" t="s">
        <v>53</v>
      </c>
      <c r="F4212" s="25" t="s">
        <v>54</v>
      </c>
      <c r="G4212" s="25" t="s">
        <v>79</v>
      </c>
      <c r="H4212" s="17"/>
      <c r="I4212" s="17"/>
      <c r="J4212" s="25" t="s">
        <v>842</v>
      </c>
      <c r="K4212" s="25" t="s">
        <v>58</v>
      </c>
      <c r="L4212" s="25" t="s">
        <v>828</v>
      </c>
      <c r="M4212" s="25" t="s">
        <v>861</v>
      </c>
      <c r="N4212" s="26">
        <v>156178.92000000001</v>
      </c>
      <c r="O4212" s="26">
        <v>145284.17000000001</v>
      </c>
      <c r="P4212" s="27">
        <v>-10894.75</v>
      </c>
      <c r="Q4212" s="28">
        <v>-6.9758133812168749E-2</v>
      </c>
      <c r="R4212" s="29">
        <v>96003.54</v>
      </c>
      <c r="S4212" s="29">
        <v>49425.35</v>
      </c>
      <c r="T4212" s="30">
        <v>-46578.189999999995</v>
      </c>
      <c r="U4212" s="31">
        <v>-0.48517158846434205</v>
      </c>
      <c r="V4212" s="26">
        <v>16501.57</v>
      </c>
      <c r="W4212" s="26">
        <v>12317.96</v>
      </c>
      <c r="X4212" s="27">
        <v>-4183.6100000000006</v>
      </c>
      <c r="Y4212" s="28">
        <v>-0.25352799763901257</v>
      </c>
      <c r="Z4212" s="29">
        <v>22829.81</v>
      </c>
      <c r="AA4212" s="29">
        <v>11897.59</v>
      </c>
      <c r="AB4212" s="30">
        <v>-10932.220000000001</v>
      </c>
      <c r="AC4212" s="32">
        <v>-0.47885724848345212</v>
      </c>
      <c r="AD4212" s="26">
        <v>20844</v>
      </c>
      <c r="AE4212" s="26">
        <v>71643.27</v>
      </c>
      <c r="AF4212" s="27">
        <v>50799.270000000004</v>
      </c>
      <c r="AG4212" s="33">
        <v>2.4371171560161198</v>
      </c>
      <c r="AH4212" s="34">
        <v>704.21</v>
      </c>
      <c r="AI4212" s="34">
        <v>254.5</v>
      </c>
      <c r="AJ4212" s="34">
        <v>-449.71000000000004</v>
      </c>
      <c r="AK4212" s="32">
        <v>-0.63860212152624929</v>
      </c>
      <c r="AL4212" s="35">
        <v>44657</v>
      </c>
      <c r="AM4212" s="16"/>
    </row>
    <row r="4213" spans="1:39" ht="41.25" hidden="1" x14ac:dyDescent="0.25">
      <c r="A4213" s="25" t="s">
        <v>813</v>
      </c>
      <c r="B4213" s="25" t="s">
        <v>1136</v>
      </c>
      <c r="C4213" s="39">
        <v>639734</v>
      </c>
      <c r="D4213" s="25" t="s">
        <v>5175</v>
      </c>
      <c r="E4213" s="25" t="s">
        <v>53</v>
      </c>
      <c r="F4213" s="25" t="s">
        <v>54</v>
      </c>
      <c r="G4213" s="25" t="s">
        <v>112</v>
      </c>
      <c r="H4213" s="25" t="s">
        <v>56</v>
      </c>
      <c r="I4213" s="25" t="s">
        <v>56</v>
      </c>
      <c r="J4213" s="25" t="s">
        <v>842</v>
      </c>
      <c r="K4213" s="25" t="s">
        <v>58</v>
      </c>
      <c r="L4213" s="25" t="s">
        <v>815</v>
      </c>
      <c r="M4213" s="25" t="s">
        <v>263</v>
      </c>
      <c r="N4213" s="26">
        <v>489349.82</v>
      </c>
      <c r="O4213" s="26">
        <v>564943.51</v>
      </c>
      <c r="P4213" s="27">
        <v>75593.69</v>
      </c>
      <c r="Q4213" s="28">
        <v>0.15447781302954194</v>
      </c>
      <c r="R4213" s="29">
        <v>59284.66</v>
      </c>
      <c r="S4213" s="29">
        <v>72086.539999999994</v>
      </c>
      <c r="T4213" s="30">
        <v>12801.87999999999</v>
      </c>
      <c r="U4213" s="31">
        <v>0.21593916537600097</v>
      </c>
      <c r="V4213" s="26">
        <v>116703.77</v>
      </c>
      <c r="W4213" s="26">
        <v>123785.04</v>
      </c>
      <c r="X4213" s="27">
        <v>7081.2699999999895</v>
      </c>
      <c r="Y4213" s="28">
        <v>6.0677302884045554E-2</v>
      </c>
      <c r="Z4213" s="29">
        <v>0</v>
      </c>
      <c r="AA4213" s="29">
        <v>0</v>
      </c>
      <c r="AB4213" s="30">
        <v>0</v>
      </c>
      <c r="AC4213" s="19"/>
      <c r="AD4213" s="26">
        <v>313361.39</v>
      </c>
      <c r="AE4213" s="26">
        <v>369071.93</v>
      </c>
      <c r="AF4213" s="27">
        <v>55710.539999999979</v>
      </c>
      <c r="AG4213" s="33">
        <v>0.17778367654036759</v>
      </c>
      <c r="AH4213" s="34">
        <v>1680.4299999999998</v>
      </c>
      <c r="AI4213" s="34">
        <v>11</v>
      </c>
      <c r="AJ4213" s="34">
        <v>-1669.4299999999998</v>
      </c>
      <c r="AK4213" s="32">
        <v>-0.99345405640223039</v>
      </c>
      <c r="AL4213" s="35">
        <v>44820.041666666664</v>
      </c>
      <c r="AM4213" s="16"/>
    </row>
    <row r="4214" spans="1:39" ht="33" hidden="1" x14ac:dyDescent="0.25">
      <c r="A4214" s="25" t="s">
        <v>813</v>
      </c>
      <c r="B4214" s="25" t="s">
        <v>51</v>
      </c>
      <c r="C4214" s="39">
        <v>639736</v>
      </c>
      <c r="D4214" s="25" t="s">
        <v>952</v>
      </c>
      <c r="E4214" s="25" t="s">
        <v>53</v>
      </c>
      <c r="F4214" s="25" t="s">
        <v>54</v>
      </c>
      <c r="G4214" s="25" t="s">
        <v>79</v>
      </c>
      <c r="H4214" s="25" t="s">
        <v>56</v>
      </c>
      <c r="I4214" s="25" t="s">
        <v>56</v>
      </c>
      <c r="J4214" s="25" t="s">
        <v>381</v>
      </c>
      <c r="K4214" s="25" t="s">
        <v>58</v>
      </c>
      <c r="L4214" s="25" t="s">
        <v>815</v>
      </c>
      <c r="M4214" s="25" t="s">
        <v>263</v>
      </c>
      <c r="N4214" s="26">
        <v>234054.95</v>
      </c>
      <c r="O4214" s="26">
        <v>248164.47</v>
      </c>
      <c r="P4214" s="27">
        <v>14109.51999999999</v>
      </c>
      <c r="Q4214" s="28">
        <v>6.0282937831479269E-2</v>
      </c>
      <c r="R4214" s="29">
        <v>45019.44</v>
      </c>
      <c r="S4214" s="29">
        <v>39617.79</v>
      </c>
      <c r="T4214" s="30">
        <v>-5401.6500000000015</v>
      </c>
      <c r="U4214" s="31">
        <v>-0.11998483321871621</v>
      </c>
      <c r="V4214" s="26">
        <v>43742.18</v>
      </c>
      <c r="W4214" s="26">
        <v>39206.47</v>
      </c>
      <c r="X4214" s="27">
        <v>-4535.7099999999991</v>
      </c>
      <c r="Y4214" s="28">
        <v>-0.1036919056160438</v>
      </c>
      <c r="Z4214" s="29">
        <v>1248.04</v>
      </c>
      <c r="AA4214" s="29">
        <v>0</v>
      </c>
      <c r="AB4214" s="30">
        <v>-1248.04</v>
      </c>
      <c r="AC4214" s="32">
        <v>-1</v>
      </c>
      <c r="AD4214" s="26">
        <v>144045.29</v>
      </c>
      <c r="AE4214" s="26">
        <v>169340.21</v>
      </c>
      <c r="AF4214" s="27">
        <v>25294.919999999984</v>
      </c>
      <c r="AG4214" s="33">
        <v>0.17560393678960265</v>
      </c>
      <c r="AH4214" s="34">
        <v>47.45999999999998</v>
      </c>
      <c r="AI4214" s="34">
        <v>9</v>
      </c>
      <c r="AJ4214" s="34">
        <v>-38.45999999999998</v>
      </c>
      <c r="AK4214" s="32">
        <v>-0.81036662452591646</v>
      </c>
      <c r="AL4214" s="35">
        <v>44518.041666666664</v>
      </c>
      <c r="AM4214" s="16"/>
    </row>
    <row r="4215" spans="1:39" ht="33" hidden="1" x14ac:dyDescent="0.25">
      <c r="A4215" s="25" t="s">
        <v>813</v>
      </c>
      <c r="B4215" s="25" t="s">
        <v>1136</v>
      </c>
      <c r="C4215" s="39">
        <v>639740</v>
      </c>
      <c r="D4215" s="25" t="s">
        <v>5528</v>
      </c>
      <c r="E4215" s="25" t="s">
        <v>53</v>
      </c>
      <c r="F4215" s="25" t="s">
        <v>54</v>
      </c>
      <c r="G4215" s="25" t="s">
        <v>75</v>
      </c>
      <c r="H4215" s="25" t="s">
        <v>874</v>
      </c>
      <c r="I4215" s="25" t="s">
        <v>74</v>
      </c>
      <c r="J4215" s="25" t="s">
        <v>185</v>
      </c>
      <c r="K4215" s="25" t="s">
        <v>65</v>
      </c>
      <c r="L4215" s="25" t="s">
        <v>897</v>
      </c>
      <c r="M4215" s="25" t="s">
        <v>843</v>
      </c>
      <c r="N4215" s="26">
        <v>352344.01</v>
      </c>
      <c r="O4215" s="26">
        <v>345927.47</v>
      </c>
      <c r="P4215" s="27">
        <v>-6416.5400000000373</v>
      </c>
      <c r="Q4215" s="28">
        <v>-1.8211009178217722E-2</v>
      </c>
      <c r="R4215" s="29">
        <v>74654.52</v>
      </c>
      <c r="S4215" s="29">
        <v>65667.97</v>
      </c>
      <c r="T4215" s="30">
        <v>-8986.5500000000029</v>
      </c>
      <c r="U4215" s="31">
        <v>-0.12037516281666538</v>
      </c>
      <c r="V4215" s="26">
        <v>18244.169999999998</v>
      </c>
      <c r="W4215" s="26">
        <v>22929.4</v>
      </c>
      <c r="X4215" s="27">
        <v>4685.2300000000032</v>
      </c>
      <c r="Y4215" s="28">
        <v>0.25680696902078876</v>
      </c>
      <c r="Z4215" s="29">
        <v>3850.32</v>
      </c>
      <c r="AA4215" s="29">
        <v>3805</v>
      </c>
      <c r="AB4215" s="30">
        <v>-45.320000000000164</v>
      </c>
      <c r="AC4215" s="32">
        <v>-1.1770450248291093E-2</v>
      </c>
      <c r="AD4215" s="26">
        <v>255595</v>
      </c>
      <c r="AE4215" s="26">
        <v>251595</v>
      </c>
      <c r="AF4215" s="27">
        <v>-4000</v>
      </c>
      <c r="AG4215" s="33">
        <v>-1.5649758406854595E-2</v>
      </c>
      <c r="AH4215" s="34">
        <v>209.26</v>
      </c>
      <c r="AI4215" s="34">
        <v>149</v>
      </c>
      <c r="AJ4215" s="34">
        <v>-60.259999999999991</v>
      </c>
      <c r="AK4215" s="32">
        <v>-0.28796712224027521</v>
      </c>
      <c r="AL4215" s="35">
        <v>44887.041666666664</v>
      </c>
      <c r="AM4215" s="16"/>
    </row>
    <row r="4216" spans="1:39" ht="49.5" hidden="1" x14ac:dyDescent="0.25">
      <c r="A4216" s="25" t="s">
        <v>813</v>
      </c>
      <c r="B4216" s="25" t="s">
        <v>51</v>
      </c>
      <c r="C4216" s="39">
        <v>639742</v>
      </c>
      <c r="D4216" s="25" t="s">
        <v>945</v>
      </c>
      <c r="E4216" s="25" t="s">
        <v>53</v>
      </c>
      <c r="F4216" s="25" t="s">
        <v>54</v>
      </c>
      <c r="G4216" s="25" t="s">
        <v>75</v>
      </c>
      <c r="H4216" s="25" t="s">
        <v>74</v>
      </c>
      <c r="I4216" s="25" t="s">
        <v>194</v>
      </c>
      <c r="J4216" s="25" t="s">
        <v>357</v>
      </c>
      <c r="K4216" s="25" t="s">
        <v>65</v>
      </c>
      <c r="L4216" s="25" t="s">
        <v>665</v>
      </c>
      <c r="M4216" s="25" t="s">
        <v>861</v>
      </c>
      <c r="N4216" s="26">
        <v>94737.62</v>
      </c>
      <c r="O4216" s="26">
        <v>82227.97</v>
      </c>
      <c r="P4216" s="27">
        <v>-12509.649999999994</v>
      </c>
      <c r="Q4216" s="28">
        <v>-0.13204522131757157</v>
      </c>
      <c r="R4216" s="29">
        <v>56415.62</v>
      </c>
      <c r="S4216" s="29">
        <v>48024.91</v>
      </c>
      <c r="T4216" s="30">
        <v>-8390.7099999999991</v>
      </c>
      <c r="U4216" s="31">
        <v>-0.14873026300162967</v>
      </c>
      <c r="V4216" s="26">
        <v>9709.36</v>
      </c>
      <c r="W4216" s="26">
        <v>8726.94</v>
      </c>
      <c r="X4216" s="27">
        <v>-982.42000000000007</v>
      </c>
      <c r="Y4216" s="28">
        <v>-0.10118277620770061</v>
      </c>
      <c r="Z4216" s="29">
        <v>15328.64</v>
      </c>
      <c r="AA4216" s="29">
        <v>19156</v>
      </c>
      <c r="AB4216" s="30">
        <v>3827.3600000000006</v>
      </c>
      <c r="AC4216" s="32">
        <v>0.24968686067387588</v>
      </c>
      <c r="AD4216" s="26">
        <v>13284</v>
      </c>
      <c r="AE4216" s="26">
        <v>6320.12</v>
      </c>
      <c r="AF4216" s="27">
        <v>-6963.88</v>
      </c>
      <c r="AG4216" s="33">
        <v>-0.5242306534176453</v>
      </c>
      <c r="AH4216" s="34">
        <v>439.82</v>
      </c>
      <c r="AI4216" s="34">
        <v>316</v>
      </c>
      <c r="AJ4216" s="34">
        <v>-123.82</v>
      </c>
      <c r="AK4216" s="32">
        <v>-0.28152425992451457</v>
      </c>
      <c r="AL4216" s="35">
        <v>44456.041666666664</v>
      </c>
      <c r="AM4216" s="16"/>
    </row>
    <row r="4217" spans="1:39" ht="49.5" hidden="1" x14ac:dyDescent="0.25">
      <c r="A4217" s="25" t="s">
        <v>813</v>
      </c>
      <c r="B4217" s="25" t="s">
        <v>51</v>
      </c>
      <c r="C4217" s="39">
        <v>639769</v>
      </c>
      <c r="D4217" s="25" t="s">
        <v>951</v>
      </c>
      <c r="E4217" s="25" t="s">
        <v>53</v>
      </c>
      <c r="F4217" s="25" t="s">
        <v>54</v>
      </c>
      <c r="G4217" s="25" t="s">
        <v>75</v>
      </c>
      <c r="H4217" s="25" t="s">
        <v>56</v>
      </c>
      <c r="I4217" s="25" t="s">
        <v>56</v>
      </c>
      <c r="J4217" s="25" t="s">
        <v>64</v>
      </c>
      <c r="K4217" s="25" t="s">
        <v>65</v>
      </c>
      <c r="L4217" s="25" t="s">
        <v>378</v>
      </c>
      <c r="M4217" s="25" t="s">
        <v>371</v>
      </c>
      <c r="N4217" s="26">
        <v>7522.13</v>
      </c>
      <c r="O4217" s="26">
        <v>3721.71</v>
      </c>
      <c r="P4217" s="27">
        <v>-3800.42</v>
      </c>
      <c r="Q4217" s="28">
        <v>-0.5052318957529317</v>
      </c>
      <c r="R4217" s="29">
        <v>2693.93</v>
      </c>
      <c r="S4217" s="29">
        <v>571.71</v>
      </c>
      <c r="T4217" s="30">
        <v>-2122.2199999999998</v>
      </c>
      <c r="U4217" s="31">
        <v>-0.78777845007108571</v>
      </c>
      <c r="V4217" s="26">
        <v>0</v>
      </c>
      <c r="W4217" s="26">
        <v>0</v>
      </c>
      <c r="X4217" s="27">
        <v>0</v>
      </c>
      <c r="Y4217" s="18"/>
      <c r="Z4217" s="29">
        <v>405.6</v>
      </c>
      <c r="AA4217" s="29">
        <v>0</v>
      </c>
      <c r="AB4217" s="30">
        <v>-405.6</v>
      </c>
      <c r="AC4217" s="32">
        <v>-1</v>
      </c>
      <c r="AD4217" s="26">
        <v>4422.6000000000004</v>
      </c>
      <c r="AE4217" s="26">
        <v>3150</v>
      </c>
      <c r="AF4217" s="27">
        <v>-1272.6000000000004</v>
      </c>
      <c r="AG4217" s="33">
        <v>-0.28774928774928782</v>
      </c>
      <c r="AH4217" s="34">
        <v>16</v>
      </c>
      <c r="AI4217" s="34">
        <v>0</v>
      </c>
      <c r="AJ4217" s="34">
        <v>-16</v>
      </c>
      <c r="AK4217" s="32">
        <v>-1</v>
      </c>
      <c r="AL4217" s="35">
        <v>44309</v>
      </c>
      <c r="AM4217" s="16"/>
    </row>
    <row r="4218" spans="1:39" ht="33" hidden="1" x14ac:dyDescent="0.25">
      <c r="A4218" s="25" t="s">
        <v>813</v>
      </c>
      <c r="B4218" s="25" t="s">
        <v>51</v>
      </c>
      <c r="C4218" s="39">
        <v>639839</v>
      </c>
      <c r="D4218" s="25" t="s">
        <v>953</v>
      </c>
      <c r="E4218" s="25" t="s">
        <v>53</v>
      </c>
      <c r="F4218" s="25" t="s">
        <v>54</v>
      </c>
      <c r="G4218" s="25" t="s">
        <v>79</v>
      </c>
      <c r="H4218" s="17"/>
      <c r="I4218" s="17"/>
      <c r="J4218" s="25" t="s">
        <v>830</v>
      </c>
      <c r="K4218" s="25" t="s">
        <v>65</v>
      </c>
      <c r="L4218" s="25" t="s">
        <v>835</v>
      </c>
      <c r="M4218" s="25" t="s">
        <v>832</v>
      </c>
      <c r="N4218" s="26">
        <v>88362.559999999998</v>
      </c>
      <c r="O4218" s="26">
        <v>85322.36</v>
      </c>
      <c r="P4218" s="27">
        <v>-3040.1999999999971</v>
      </c>
      <c r="Q4218" s="28">
        <v>-3.4405974657139828E-2</v>
      </c>
      <c r="R4218" s="29">
        <v>26567.43</v>
      </c>
      <c r="S4218" s="29">
        <v>12388.41</v>
      </c>
      <c r="T4218" s="30">
        <v>-14179.02</v>
      </c>
      <c r="U4218" s="31">
        <v>-0.53369934540149344</v>
      </c>
      <c r="V4218" s="26">
        <v>78694.78</v>
      </c>
      <c r="W4218" s="26">
        <v>70480.75</v>
      </c>
      <c r="X4218" s="27">
        <v>-8214.0299999999988</v>
      </c>
      <c r="Y4218" s="28">
        <v>-0.10437833360738792</v>
      </c>
      <c r="Z4218" s="29">
        <v>2750.35</v>
      </c>
      <c r="AA4218" s="29">
        <v>2264</v>
      </c>
      <c r="AB4218" s="30">
        <v>-486.34999999999991</v>
      </c>
      <c r="AC4218" s="32">
        <v>-0.17683203955860161</v>
      </c>
      <c r="AD4218" s="26">
        <v>2700</v>
      </c>
      <c r="AE4218" s="26">
        <v>189.2</v>
      </c>
      <c r="AF4218" s="27">
        <v>-2510.8000000000002</v>
      </c>
      <c r="AG4218" s="33">
        <v>-0.92992592592592604</v>
      </c>
      <c r="AH4218" s="34">
        <v>116.09</v>
      </c>
      <c r="AI4218" s="34">
        <v>120.5</v>
      </c>
      <c r="AJ4218" s="34">
        <v>4.4099999999999966</v>
      </c>
      <c r="AK4218" s="32">
        <v>3.7987768110948374E-2</v>
      </c>
      <c r="AL4218" s="35">
        <v>44352.041666666664</v>
      </c>
      <c r="AM4218" s="16"/>
    </row>
    <row r="4219" spans="1:39" ht="41.25" hidden="1" x14ac:dyDescent="0.25">
      <c r="A4219" s="25" t="s">
        <v>813</v>
      </c>
      <c r="B4219" s="25" t="s">
        <v>1136</v>
      </c>
      <c r="C4219" s="39">
        <v>639868</v>
      </c>
      <c r="D4219" s="25" t="s">
        <v>5802</v>
      </c>
      <c r="E4219" s="25" t="s">
        <v>171</v>
      </c>
      <c r="F4219" s="25" t="s">
        <v>248</v>
      </c>
      <c r="G4219" s="17"/>
      <c r="H4219" s="17"/>
      <c r="I4219" s="17"/>
      <c r="J4219" s="25" t="s">
        <v>830</v>
      </c>
      <c r="K4219" s="25" t="s">
        <v>65</v>
      </c>
      <c r="L4219" s="25" t="s">
        <v>831</v>
      </c>
      <c r="M4219" s="25" t="s">
        <v>832</v>
      </c>
      <c r="N4219" s="26">
        <v>133833.44</v>
      </c>
      <c r="O4219" s="26">
        <v>113703.23</v>
      </c>
      <c r="P4219" s="27">
        <v>-20130.210000000006</v>
      </c>
      <c r="Q4219" s="28">
        <v>-0.15041240813955023</v>
      </c>
      <c r="R4219" s="29">
        <v>44293.71</v>
      </c>
      <c r="S4219" s="29">
        <v>23292.53</v>
      </c>
      <c r="T4219" s="30">
        <v>-21001.18</v>
      </c>
      <c r="U4219" s="31">
        <v>-0.47413458931301988</v>
      </c>
      <c r="V4219" s="26">
        <v>48307.81</v>
      </c>
      <c r="W4219" s="26">
        <v>45482.94</v>
      </c>
      <c r="X4219" s="27">
        <v>-2824.8699999999953</v>
      </c>
      <c r="Y4219" s="28">
        <v>-5.8476465813705809E-2</v>
      </c>
      <c r="Z4219" s="29">
        <v>4983.92</v>
      </c>
      <c r="AA4219" s="29">
        <v>4897.5</v>
      </c>
      <c r="AB4219" s="30">
        <v>-86.420000000000073</v>
      </c>
      <c r="AC4219" s="32">
        <v>-1.7339764683221254E-2</v>
      </c>
      <c r="AD4219" s="26">
        <v>36248</v>
      </c>
      <c r="AE4219" s="26">
        <v>40030.26</v>
      </c>
      <c r="AF4219" s="27">
        <v>3782.260000000002</v>
      </c>
      <c r="AG4219" s="33">
        <v>0.10434396380489963</v>
      </c>
      <c r="AH4219" s="34">
        <v>208.76</v>
      </c>
      <c r="AI4219" s="34">
        <v>192.5</v>
      </c>
      <c r="AJ4219" s="34">
        <v>-16.259999999999991</v>
      </c>
      <c r="AK4219" s="32">
        <v>-7.7888484383981563E-2</v>
      </c>
      <c r="AL4219" s="35">
        <v>44896.041666666664</v>
      </c>
      <c r="AM4219" s="16"/>
    </row>
    <row r="4220" spans="1:39" ht="41.25" hidden="1" x14ac:dyDescent="0.25">
      <c r="A4220" s="25" t="s">
        <v>813</v>
      </c>
      <c r="B4220" s="25" t="s">
        <v>51</v>
      </c>
      <c r="C4220" s="39">
        <v>639951</v>
      </c>
      <c r="D4220" s="25" t="s">
        <v>955</v>
      </c>
      <c r="E4220" s="25" t="s">
        <v>53</v>
      </c>
      <c r="F4220" s="25" t="s">
        <v>54</v>
      </c>
      <c r="G4220" s="25" t="s">
        <v>75</v>
      </c>
      <c r="H4220" s="25" t="s">
        <v>194</v>
      </c>
      <c r="I4220" s="25" t="s">
        <v>56</v>
      </c>
      <c r="J4220" s="25" t="s">
        <v>381</v>
      </c>
      <c r="K4220" s="25" t="s">
        <v>65</v>
      </c>
      <c r="L4220" s="25" t="s">
        <v>853</v>
      </c>
      <c r="M4220" s="25" t="s">
        <v>825</v>
      </c>
      <c r="N4220" s="26">
        <v>58609.279999999999</v>
      </c>
      <c r="O4220" s="26">
        <v>31686.18</v>
      </c>
      <c r="P4220" s="27">
        <v>-26923.1</v>
      </c>
      <c r="Q4220" s="28">
        <v>-0.45936582056629938</v>
      </c>
      <c r="R4220" s="29">
        <v>43066.14</v>
      </c>
      <c r="S4220" s="29">
        <v>12791.78</v>
      </c>
      <c r="T4220" s="30">
        <v>-30274.36</v>
      </c>
      <c r="U4220" s="31">
        <v>-0.70297361221600085</v>
      </c>
      <c r="V4220" s="26">
        <v>13179.2</v>
      </c>
      <c r="W4220" s="26">
        <v>12905.65</v>
      </c>
      <c r="X4220" s="27">
        <v>-273.55000000000109</v>
      </c>
      <c r="Y4220" s="28">
        <v>-2.0756191574602484E-2</v>
      </c>
      <c r="Z4220" s="29">
        <v>2363.94</v>
      </c>
      <c r="AA4220" s="29">
        <v>5442.93</v>
      </c>
      <c r="AB4220" s="30">
        <v>3078.9900000000002</v>
      </c>
      <c r="AC4220" s="32">
        <v>1.3024822965049876</v>
      </c>
      <c r="AD4220" s="26">
        <v>0</v>
      </c>
      <c r="AE4220" s="26">
        <v>545.82000000000005</v>
      </c>
      <c r="AF4220" s="27">
        <v>545.82000000000005</v>
      </c>
      <c r="AG4220" s="18"/>
      <c r="AH4220" s="34">
        <v>357.8</v>
      </c>
      <c r="AI4220" s="34">
        <v>118</v>
      </c>
      <c r="AJ4220" s="34">
        <v>-239.8</v>
      </c>
      <c r="AK4220" s="32">
        <v>-0.67020681945220795</v>
      </c>
      <c r="AL4220" s="35">
        <v>44417.041666666664</v>
      </c>
      <c r="AM4220" s="16"/>
    </row>
    <row r="4221" spans="1:39" ht="33" hidden="1" x14ac:dyDescent="0.25">
      <c r="A4221" s="25" t="s">
        <v>813</v>
      </c>
      <c r="B4221" s="25" t="s">
        <v>51</v>
      </c>
      <c r="C4221" s="39">
        <v>639952</v>
      </c>
      <c r="D4221" s="25" t="s">
        <v>948</v>
      </c>
      <c r="E4221" s="25" t="s">
        <v>53</v>
      </c>
      <c r="F4221" s="25" t="s">
        <v>54</v>
      </c>
      <c r="G4221" s="25" t="s">
        <v>827</v>
      </c>
      <c r="H4221" s="25" t="s">
        <v>75</v>
      </c>
      <c r="I4221" s="25" t="s">
        <v>194</v>
      </c>
      <c r="J4221" s="25" t="s">
        <v>381</v>
      </c>
      <c r="K4221" s="25" t="s">
        <v>65</v>
      </c>
      <c r="L4221" s="25" t="s">
        <v>853</v>
      </c>
      <c r="M4221" s="25" t="s">
        <v>825</v>
      </c>
      <c r="N4221" s="26">
        <v>67752.320000000007</v>
      </c>
      <c r="O4221" s="26">
        <v>80364.160000000003</v>
      </c>
      <c r="P4221" s="27">
        <v>12611.839999999997</v>
      </c>
      <c r="Q4221" s="28">
        <v>0.18614624561933812</v>
      </c>
      <c r="R4221" s="29">
        <v>45113.67</v>
      </c>
      <c r="S4221" s="29">
        <v>24967.63</v>
      </c>
      <c r="T4221" s="30">
        <v>-20146.039999999997</v>
      </c>
      <c r="U4221" s="31">
        <v>-0.44656176276503323</v>
      </c>
      <c r="V4221" s="26">
        <v>19792.740000000002</v>
      </c>
      <c r="W4221" s="26">
        <v>20335.78</v>
      </c>
      <c r="X4221" s="27">
        <v>543.03999999999724</v>
      </c>
      <c r="Y4221" s="28">
        <v>2.7436322611219931E-2</v>
      </c>
      <c r="Z4221" s="29">
        <v>2845.91</v>
      </c>
      <c r="AA4221" s="29">
        <v>7476.9</v>
      </c>
      <c r="AB4221" s="30">
        <v>4630.99</v>
      </c>
      <c r="AC4221" s="32">
        <v>1.6272440098246255</v>
      </c>
      <c r="AD4221" s="26">
        <v>0</v>
      </c>
      <c r="AE4221" s="26">
        <v>27583.85</v>
      </c>
      <c r="AF4221" s="27">
        <v>27583.85</v>
      </c>
      <c r="AG4221" s="18"/>
      <c r="AH4221" s="34">
        <v>398.7</v>
      </c>
      <c r="AI4221" s="34">
        <v>156</v>
      </c>
      <c r="AJ4221" s="34">
        <v>-242.7</v>
      </c>
      <c r="AK4221" s="32">
        <v>-0.60872836719337842</v>
      </c>
      <c r="AL4221" s="35">
        <v>44301</v>
      </c>
      <c r="AM4221" s="16"/>
    </row>
    <row r="4222" spans="1:39" ht="57.75" hidden="1" x14ac:dyDescent="0.25">
      <c r="A4222" s="25" t="s">
        <v>813</v>
      </c>
      <c r="B4222" s="25" t="s">
        <v>51</v>
      </c>
      <c r="C4222" s="39">
        <v>640104</v>
      </c>
      <c r="D4222" s="25" t="s">
        <v>947</v>
      </c>
      <c r="E4222" s="25" t="s">
        <v>53</v>
      </c>
      <c r="F4222" s="25" t="s">
        <v>54</v>
      </c>
      <c r="G4222" s="25" t="s">
        <v>104</v>
      </c>
      <c r="H4222" s="25" t="s">
        <v>334</v>
      </c>
      <c r="I4222" s="25" t="s">
        <v>56</v>
      </c>
      <c r="J4222" s="25" t="s">
        <v>381</v>
      </c>
      <c r="K4222" s="25" t="s">
        <v>58</v>
      </c>
      <c r="L4222" s="25" t="s">
        <v>824</v>
      </c>
      <c r="M4222" s="25" t="s">
        <v>905</v>
      </c>
      <c r="N4222" s="26">
        <v>49469.02</v>
      </c>
      <c r="O4222" s="26">
        <v>43718.11</v>
      </c>
      <c r="P4222" s="27">
        <v>-5750.9099999999962</v>
      </c>
      <c r="Q4222" s="28">
        <v>-0.1162527577865904</v>
      </c>
      <c r="R4222" s="29">
        <v>21794.11</v>
      </c>
      <c r="S4222" s="29">
        <v>5139.45</v>
      </c>
      <c r="T4222" s="30">
        <v>-16654.66</v>
      </c>
      <c r="U4222" s="31">
        <v>-0.76418169863325458</v>
      </c>
      <c r="V4222" s="26">
        <v>23232.2</v>
      </c>
      <c r="W4222" s="26">
        <v>28328.76</v>
      </c>
      <c r="X4222" s="27">
        <v>5096.5599999999977</v>
      </c>
      <c r="Y4222" s="28">
        <v>0.21937483320563689</v>
      </c>
      <c r="Z4222" s="29">
        <v>4442.71</v>
      </c>
      <c r="AA4222" s="29">
        <v>0</v>
      </c>
      <c r="AB4222" s="30">
        <v>-4442.71</v>
      </c>
      <c r="AC4222" s="32">
        <v>-1</v>
      </c>
      <c r="AD4222" s="26">
        <v>0</v>
      </c>
      <c r="AE4222" s="26">
        <v>10249.9</v>
      </c>
      <c r="AF4222" s="27">
        <v>10249.9</v>
      </c>
      <c r="AG4222" s="18"/>
      <c r="AH4222" s="34">
        <v>166.92</v>
      </c>
      <c r="AI4222" s="34">
        <v>2</v>
      </c>
      <c r="AJ4222" s="34">
        <v>-164.92</v>
      </c>
      <c r="AK4222" s="32">
        <v>-0.98801821231727771</v>
      </c>
      <c r="AL4222" s="35">
        <v>44533.041666666664</v>
      </c>
      <c r="AM4222" s="16"/>
    </row>
    <row r="4223" spans="1:39" ht="57.75" hidden="1" x14ac:dyDescent="0.25">
      <c r="A4223" s="25" t="s">
        <v>813</v>
      </c>
      <c r="B4223" s="25" t="s">
        <v>51</v>
      </c>
      <c r="C4223" s="39">
        <v>640106</v>
      </c>
      <c r="D4223" s="25" t="s">
        <v>946</v>
      </c>
      <c r="E4223" s="25" t="s">
        <v>53</v>
      </c>
      <c r="F4223" s="25" t="s">
        <v>54</v>
      </c>
      <c r="G4223" s="25" t="s">
        <v>79</v>
      </c>
      <c r="H4223" s="25" t="s">
        <v>104</v>
      </c>
      <c r="I4223" s="25" t="s">
        <v>56</v>
      </c>
      <c r="J4223" s="25" t="s">
        <v>381</v>
      </c>
      <c r="K4223" s="25" t="s">
        <v>58</v>
      </c>
      <c r="L4223" s="25" t="s">
        <v>824</v>
      </c>
      <c r="M4223" s="25" t="s">
        <v>905</v>
      </c>
      <c r="N4223" s="26">
        <v>44621.84</v>
      </c>
      <c r="O4223" s="26">
        <v>43870.8</v>
      </c>
      <c r="P4223" s="27">
        <v>-751.0399999999936</v>
      </c>
      <c r="Q4223" s="28">
        <v>-1.6831219869014671E-2</v>
      </c>
      <c r="R4223" s="29">
        <v>17805.099999999999</v>
      </c>
      <c r="S4223" s="29">
        <v>5131.4799999999996</v>
      </c>
      <c r="T4223" s="30">
        <v>-12673.619999999999</v>
      </c>
      <c r="U4223" s="31">
        <v>-0.71179718170636508</v>
      </c>
      <c r="V4223" s="26">
        <v>24006.75</v>
      </c>
      <c r="W4223" s="26">
        <v>28582.62</v>
      </c>
      <c r="X4223" s="27">
        <v>4575.869999999999</v>
      </c>
      <c r="Y4223" s="28">
        <v>0.19060764160079974</v>
      </c>
      <c r="Z4223" s="29">
        <v>2809.99</v>
      </c>
      <c r="AA4223" s="29">
        <v>0</v>
      </c>
      <c r="AB4223" s="30">
        <v>-2809.99</v>
      </c>
      <c r="AC4223" s="32">
        <v>-1</v>
      </c>
      <c r="AD4223" s="26">
        <v>0</v>
      </c>
      <c r="AE4223" s="26">
        <v>10156.700000000001</v>
      </c>
      <c r="AF4223" s="27">
        <v>10156.700000000001</v>
      </c>
      <c r="AG4223" s="18"/>
      <c r="AH4223" s="34">
        <v>131.04</v>
      </c>
      <c r="AI4223" s="34">
        <v>2</v>
      </c>
      <c r="AJ4223" s="34">
        <v>-129.04</v>
      </c>
      <c r="AK4223" s="32">
        <v>-0.98473748473748479</v>
      </c>
      <c r="AL4223" s="35">
        <v>44526.041666666664</v>
      </c>
      <c r="AM4223" s="16"/>
    </row>
    <row r="4224" spans="1:39" ht="57.75" hidden="1" x14ac:dyDescent="0.25">
      <c r="A4224" s="25" t="s">
        <v>813</v>
      </c>
      <c r="B4224" s="25" t="s">
        <v>1136</v>
      </c>
      <c r="C4224" s="39">
        <v>640111</v>
      </c>
      <c r="D4224" s="25" t="s">
        <v>3995</v>
      </c>
      <c r="E4224" s="25" t="s">
        <v>53</v>
      </c>
      <c r="F4224" s="25" t="s">
        <v>54</v>
      </c>
      <c r="G4224" s="25" t="s">
        <v>839</v>
      </c>
      <c r="H4224" s="25" t="s">
        <v>74</v>
      </c>
      <c r="I4224" s="25" t="s">
        <v>194</v>
      </c>
      <c r="J4224" s="25" t="s">
        <v>830</v>
      </c>
      <c r="K4224" s="25" t="s">
        <v>65</v>
      </c>
      <c r="L4224" s="25" t="s">
        <v>840</v>
      </c>
      <c r="M4224" s="25" t="s">
        <v>832</v>
      </c>
      <c r="N4224" s="26">
        <v>113689.69</v>
      </c>
      <c r="O4224" s="26">
        <v>95743.17</v>
      </c>
      <c r="P4224" s="27">
        <v>-17946.520000000004</v>
      </c>
      <c r="Q4224" s="28">
        <v>-0.15785529892816141</v>
      </c>
      <c r="R4224" s="29">
        <v>44847.05</v>
      </c>
      <c r="S4224" s="29">
        <v>41159.83</v>
      </c>
      <c r="T4224" s="30">
        <v>-3687.2200000000012</v>
      </c>
      <c r="U4224" s="31">
        <v>-8.2217670950486169E-2</v>
      </c>
      <c r="V4224" s="26">
        <v>42962.879999999997</v>
      </c>
      <c r="W4224" s="26">
        <v>32925.5</v>
      </c>
      <c r="X4224" s="27">
        <v>-10037.379999999997</v>
      </c>
      <c r="Y4224" s="28">
        <v>-0.23362912355968682</v>
      </c>
      <c r="Z4224" s="29">
        <v>6028.76</v>
      </c>
      <c r="AA4224" s="29">
        <v>8084</v>
      </c>
      <c r="AB4224" s="30">
        <v>2055.2399999999998</v>
      </c>
      <c r="AC4224" s="32">
        <v>0.34090592426966737</v>
      </c>
      <c r="AD4224" s="26">
        <v>19851</v>
      </c>
      <c r="AE4224" s="26">
        <v>13573.84</v>
      </c>
      <c r="AF4224" s="27">
        <v>-6277.16</v>
      </c>
      <c r="AG4224" s="33">
        <v>-0.31621379275603245</v>
      </c>
      <c r="AH4224" s="34">
        <v>361.68</v>
      </c>
      <c r="AI4224" s="34">
        <v>385</v>
      </c>
      <c r="AJ4224" s="34">
        <v>23.319999999999993</v>
      </c>
      <c r="AK4224" s="32">
        <v>6.4476885644768833E-2</v>
      </c>
      <c r="AL4224" s="35">
        <v>44648</v>
      </c>
      <c r="AM4224" s="16"/>
    </row>
    <row r="4225" spans="1:39" ht="82.5" hidden="1" x14ac:dyDescent="0.25">
      <c r="A4225" s="25" t="s">
        <v>813</v>
      </c>
      <c r="B4225" s="25" t="s">
        <v>51</v>
      </c>
      <c r="C4225" s="39">
        <v>640121</v>
      </c>
      <c r="D4225" s="25" t="s">
        <v>954</v>
      </c>
      <c r="E4225" s="25" t="s">
        <v>53</v>
      </c>
      <c r="F4225" s="25" t="s">
        <v>54</v>
      </c>
      <c r="G4225" s="25" t="s">
        <v>74</v>
      </c>
      <c r="H4225" s="25" t="s">
        <v>827</v>
      </c>
      <c r="I4225" s="25" t="s">
        <v>56</v>
      </c>
      <c r="J4225" s="25" t="s">
        <v>357</v>
      </c>
      <c r="K4225" s="25" t="s">
        <v>65</v>
      </c>
      <c r="L4225" s="25" t="s">
        <v>665</v>
      </c>
      <c r="M4225" s="25" t="s">
        <v>825</v>
      </c>
      <c r="N4225" s="26">
        <v>244115.54</v>
      </c>
      <c r="O4225" s="26">
        <v>181927.85</v>
      </c>
      <c r="P4225" s="27">
        <v>-62187.69</v>
      </c>
      <c r="Q4225" s="28">
        <v>-0.2547469530206885</v>
      </c>
      <c r="R4225" s="29">
        <v>26915.66</v>
      </c>
      <c r="S4225" s="29">
        <v>24074</v>
      </c>
      <c r="T4225" s="30">
        <v>-2841.66</v>
      </c>
      <c r="U4225" s="31">
        <v>-0.10557645623402881</v>
      </c>
      <c r="V4225" s="26">
        <v>124.04</v>
      </c>
      <c r="W4225" s="26">
        <v>0</v>
      </c>
      <c r="X4225" s="27">
        <v>-124.04</v>
      </c>
      <c r="Y4225" s="28">
        <v>-1</v>
      </c>
      <c r="Z4225" s="29">
        <v>1819.96</v>
      </c>
      <c r="AA4225" s="29">
        <v>1636.5</v>
      </c>
      <c r="AB4225" s="30">
        <v>-183.46000000000004</v>
      </c>
      <c r="AC4225" s="32">
        <v>-0.10080441328380846</v>
      </c>
      <c r="AD4225" s="26">
        <v>215255.88</v>
      </c>
      <c r="AE4225" s="26">
        <v>156062.85</v>
      </c>
      <c r="AF4225" s="27">
        <v>-59193.03</v>
      </c>
      <c r="AG4225" s="33">
        <v>-0.27498914315372008</v>
      </c>
      <c r="AH4225" s="34">
        <v>176.42000000000002</v>
      </c>
      <c r="AI4225" s="34">
        <v>92.5</v>
      </c>
      <c r="AJ4225" s="34">
        <v>-83.920000000000016</v>
      </c>
      <c r="AK4225" s="32">
        <v>-0.47568302913501875</v>
      </c>
      <c r="AL4225" s="35">
        <v>44508.041666666664</v>
      </c>
      <c r="AM4225" s="16"/>
    </row>
    <row r="4226" spans="1:39" ht="49.5" hidden="1" x14ac:dyDescent="0.25">
      <c r="A4226" s="25" t="s">
        <v>813</v>
      </c>
      <c r="B4226" s="25" t="s">
        <v>51</v>
      </c>
      <c r="C4226" s="39">
        <v>640142</v>
      </c>
      <c r="D4226" s="25" t="s">
        <v>950</v>
      </c>
      <c r="E4226" s="25" t="s">
        <v>53</v>
      </c>
      <c r="F4226" s="25" t="s">
        <v>54</v>
      </c>
      <c r="G4226" s="25" t="s">
        <v>75</v>
      </c>
      <c r="H4226" s="25" t="s">
        <v>56</v>
      </c>
      <c r="I4226" s="25" t="s">
        <v>56</v>
      </c>
      <c r="J4226" s="25" t="s">
        <v>830</v>
      </c>
      <c r="K4226" s="25" t="s">
        <v>65</v>
      </c>
      <c r="L4226" s="25" t="s">
        <v>851</v>
      </c>
      <c r="M4226" s="25" t="s">
        <v>832</v>
      </c>
      <c r="N4226" s="26">
        <v>93435.55</v>
      </c>
      <c r="O4226" s="26">
        <v>57539.93</v>
      </c>
      <c r="P4226" s="27">
        <v>-35895.620000000003</v>
      </c>
      <c r="Q4226" s="28">
        <v>-0.38417518813770563</v>
      </c>
      <c r="R4226" s="29">
        <v>60401.34</v>
      </c>
      <c r="S4226" s="29">
        <v>26958.01</v>
      </c>
      <c r="T4226" s="30">
        <v>-33443.33</v>
      </c>
      <c r="U4226" s="31">
        <v>-0.55368523281106019</v>
      </c>
      <c r="V4226" s="26">
        <v>25051.040000000001</v>
      </c>
      <c r="W4226" s="26">
        <v>24220.67</v>
      </c>
      <c r="X4226" s="27">
        <v>-830.37000000000262</v>
      </c>
      <c r="Y4226" s="28">
        <v>-3.3147126825872404E-2</v>
      </c>
      <c r="Z4226" s="29">
        <v>5983.17</v>
      </c>
      <c r="AA4226" s="29">
        <v>4810</v>
      </c>
      <c r="AB4226" s="30">
        <v>-1173.17</v>
      </c>
      <c r="AC4226" s="32">
        <v>-0.19607833305755981</v>
      </c>
      <c r="AD4226" s="26">
        <v>2000</v>
      </c>
      <c r="AE4226" s="26">
        <v>1551.25</v>
      </c>
      <c r="AF4226" s="27">
        <v>-448.75</v>
      </c>
      <c r="AG4226" s="33">
        <v>-0.22437499999999999</v>
      </c>
      <c r="AH4226" s="34">
        <v>350.87</v>
      </c>
      <c r="AI4226" s="34">
        <v>220.5</v>
      </c>
      <c r="AJ4226" s="34">
        <v>-130.37</v>
      </c>
      <c r="AK4226" s="32">
        <v>-0.37156211702339897</v>
      </c>
      <c r="AL4226" s="35">
        <v>44420.041666666664</v>
      </c>
      <c r="AM4226" s="16"/>
    </row>
    <row r="4227" spans="1:39" ht="33" hidden="1" x14ac:dyDescent="0.25">
      <c r="A4227" s="25" t="s">
        <v>813</v>
      </c>
      <c r="B4227" s="25" t="s">
        <v>1136</v>
      </c>
      <c r="C4227" s="39">
        <v>640144</v>
      </c>
      <c r="D4227" s="25" t="s">
        <v>5801</v>
      </c>
      <c r="E4227" s="25" t="s">
        <v>171</v>
      </c>
      <c r="F4227" s="25" t="s">
        <v>54</v>
      </c>
      <c r="G4227" s="25" t="s">
        <v>75</v>
      </c>
      <c r="H4227" s="25" t="s">
        <v>839</v>
      </c>
      <c r="I4227" s="25" t="s">
        <v>112</v>
      </c>
      <c r="J4227" s="25" t="s">
        <v>3773</v>
      </c>
      <c r="K4227" s="25" t="s">
        <v>65</v>
      </c>
      <c r="L4227" s="25" t="s">
        <v>851</v>
      </c>
      <c r="M4227" s="25" t="s">
        <v>832</v>
      </c>
      <c r="N4227" s="26">
        <v>113474.9</v>
      </c>
      <c r="O4227" s="26">
        <v>84798.67</v>
      </c>
      <c r="P4227" s="27">
        <v>-28676.229999999996</v>
      </c>
      <c r="Q4227" s="28">
        <v>-0.25270989443480452</v>
      </c>
      <c r="R4227" s="29">
        <v>55378.8</v>
      </c>
      <c r="S4227" s="29">
        <v>37900.18</v>
      </c>
      <c r="T4227" s="30">
        <v>-17478.620000000003</v>
      </c>
      <c r="U4227" s="31">
        <v>-0.31561933447456431</v>
      </c>
      <c r="V4227" s="26">
        <v>33830.71</v>
      </c>
      <c r="W4227" s="26">
        <v>20424.57</v>
      </c>
      <c r="X4227" s="27">
        <v>-13406.14</v>
      </c>
      <c r="Y4227" s="28">
        <v>-0.39627131680062289</v>
      </c>
      <c r="Z4227" s="29">
        <v>5091.3900000000003</v>
      </c>
      <c r="AA4227" s="29">
        <v>5213</v>
      </c>
      <c r="AB4227" s="30">
        <v>121.60999999999967</v>
      </c>
      <c r="AC4227" s="32">
        <v>2.3885422252076478E-2</v>
      </c>
      <c r="AD4227" s="26">
        <v>19174</v>
      </c>
      <c r="AE4227" s="26">
        <v>21260.92</v>
      </c>
      <c r="AF4227" s="27">
        <v>2086.9199999999983</v>
      </c>
      <c r="AG4227" s="33">
        <v>0.10884113904245322</v>
      </c>
      <c r="AH4227" s="34">
        <v>266.95</v>
      </c>
      <c r="AI4227" s="34">
        <v>306</v>
      </c>
      <c r="AJ4227" s="34">
        <v>39.050000000000011</v>
      </c>
      <c r="AK4227" s="32">
        <v>0.14628207529499912</v>
      </c>
      <c r="AL4227" s="35">
        <v>44830.041666666664</v>
      </c>
      <c r="AM4227" s="16"/>
    </row>
    <row r="4228" spans="1:39" ht="33" hidden="1" x14ac:dyDescent="0.25">
      <c r="A4228" s="25" t="s">
        <v>813</v>
      </c>
      <c r="B4228" s="25" t="s">
        <v>51</v>
      </c>
      <c r="C4228" s="39">
        <v>640211</v>
      </c>
      <c r="D4228" s="25" t="s">
        <v>961</v>
      </c>
      <c r="E4228" s="25" t="s">
        <v>53</v>
      </c>
      <c r="F4228" s="25" t="s">
        <v>54</v>
      </c>
      <c r="G4228" s="25" t="s">
        <v>75</v>
      </c>
      <c r="H4228" s="25" t="s">
        <v>394</v>
      </c>
      <c r="I4228" s="25" t="s">
        <v>56</v>
      </c>
      <c r="J4228" s="25" t="s">
        <v>842</v>
      </c>
      <c r="K4228" s="25" t="s">
        <v>58</v>
      </c>
      <c r="L4228" s="25" t="s">
        <v>815</v>
      </c>
      <c r="M4228" s="25" t="s">
        <v>861</v>
      </c>
      <c r="N4228" s="26">
        <v>131392.46</v>
      </c>
      <c r="O4228" s="26">
        <v>75678.45</v>
      </c>
      <c r="P4228" s="27">
        <v>-55714.009999999995</v>
      </c>
      <c r="Q4228" s="28">
        <v>-0.42402745180355095</v>
      </c>
      <c r="R4228" s="29">
        <v>89502.52</v>
      </c>
      <c r="S4228" s="29">
        <v>42971.519999999997</v>
      </c>
      <c r="T4228" s="30">
        <v>-46531.000000000007</v>
      </c>
      <c r="U4228" s="31">
        <v>-0.51988480324352881</v>
      </c>
      <c r="V4228" s="26">
        <v>13531.98</v>
      </c>
      <c r="W4228" s="26">
        <v>10434.64</v>
      </c>
      <c r="X4228" s="27">
        <v>-3097.34</v>
      </c>
      <c r="Y4228" s="28">
        <v>-0.22889037672240131</v>
      </c>
      <c r="Z4228" s="29">
        <v>16477.96</v>
      </c>
      <c r="AA4228" s="29">
        <v>22272.29</v>
      </c>
      <c r="AB4228" s="30">
        <v>5794.3300000000017</v>
      </c>
      <c r="AC4228" s="32">
        <v>0.3516412225785232</v>
      </c>
      <c r="AD4228" s="26">
        <v>11880</v>
      </c>
      <c r="AE4228" s="26">
        <v>0</v>
      </c>
      <c r="AF4228" s="27">
        <v>-11880</v>
      </c>
      <c r="AG4228" s="33">
        <v>-1</v>
      </c>
      <c r="AH4228" s="34">
        <v>599.4</v>
      </c>
      <c r="AI4228" s="34">
        <v>344</v>
      </c>
      <c r="AJ4228" s="34">
        <v>-255.39999999999998</v>
      </c>
      <c r="AK4228" s="32">
        <v>-0.42609275942609276</v>
      </c>
      <c r="AL4228" s="35">
        <v>44427.041666666664</v>
      </c>
      <c r="AM4228" s="16"/>
    </row>
    <row r="4229" spans="1:39" ht="66" hidden="1" x14ac:dyDescent="0.25">
      <c r="A4229" s="25" t="s">
        <v>813</v>
      </c>
      <c r="B4229" s="25" t="s">
        <v>51</v>
      </c>
      <c r="C4229" s="39">
        <v>640231</v>
      </c>
      <c r="D4229" s="25" t="s">
        <v>967</v>
      </c>
      <c r="E4229" s="25" t="s">
        <v>53</v>
      </c>
      <c r="F4229" s="25" t="s">
        <v>54</v>
      </c>
      <c r="G4229" s="25" t="s">
        <v>75</v>
      </c>
      <c r="H4229" s="25" t="s">
        <v>307</v>
      </c>
      <c r="I4229" s="25" t="s">
        <v>83</v>
      </c>
      <c r="J4229" s="25" t="s">
        <v>357</v>
      </c>
      <c r="K4229" s="25" t="s">
        <v>65</v>
      </c>
      <c r="L4229" s="25" t="s">
        <v>665</v>
      </c>
      <c r="M4229" s="25" t="s">
        <v>371</v>
      </c>
      <c r="N4229" s="26">
        <v>38707.08</v>
      </c>
      <c r="O4229" s="26">
        <v>5305.39</v>
      </c>
      <c r="P4229" s="27">
        <v>-33401.69</v>
      </c>
      <c r="Q4229" s="28">
        <v>-0.86293489459809425</v>
      </c>
      <c r="R4229" s="29">
        <v>27417.119999999999</v>
      </c>
      <c r="S4229" s="29">
        <v>4223.78</v>
      </c>
      <c r="T4229" s="30">
        <v>-23193.34</v>
      </c>
      <c r="U4229" s="31">
        <v>-0.8459437023290558</v>
      </c>
      <c r="V4229" s="26">
        <v>2233.1799999999998</v>
      </c>
      <c r="W4229" s="26">
        <v>329.61</v>
      </c>
      <c r="X4229" s="27">
        <v>-1903.5699999999997</v>
      </c>
      <c r="Y4229" s="28">
        <v>-0.85240329933099879</v>
      </c>
      <c r="Z4229" s="29">
        <v>6723.98</v>
      </c>
      <c r="AA4229" s="29">
        <v>752</v>
      </c>
      <c r="AB4229" s="30">
        <v>-5971.98</v>
      </c>
      <c r="AC4229" s="32">
        <v>-0.88816147579261095</v>
      </c>
      <c r="AD4229" s="26">
        <v>2332.8000000000002</v>
      </c>
      <c r="AE4229" s="26">
        <v>0</v>
      </c>
      <c r="AF4229" s="27">
        <v>-2332.8000000000002</v>
      </c>
      <c r="AG4229" s="33">
        <v>-1</v>
      </c>
      <c r="AH4229" s="34">
        <v>207.52999999999997</v>
      </c>
      <c r="AI4229" s="34">
        <v>23</v>
      </c>
      <c r="AJ4229" s="34">
        <v>-184.52999999999997</v>
      </c>
      <c r="AK4229" s="32">
        <v>-0.8891726497373873</v>
      </c>
      <c r="AL4229" s="35">
        <v>44334.041666666664</v>
      </c>
      <c r="AM4229" s="16"/>
    </row>
    <row r="4230" spans="1:39" ht="33" hidden="1" x14ac:dyDescent="0.25">
      <c r="A4230" s="25" t="s">
        <v>813</v>
      </c>
      <c r="B4230" s="25" t="s">
        <v>1136</v>
      </c>
      <c r="C4230" s="39">
        <v>640239</v>
      </c>
      <c r="D4230" s="25" t="s">
        <v>5165</v>
      </c>
      <c r="E4230" s="25" t="s">
        <v>171</v>
      </c>
      <c r="F4230" s="25" t="s">
        <v>54</v>
      </c>
      <c r="G4230" s="25" t="s">
        <v>75</v>
      </c>
      <c r="H4230" s="25" t="s">
        <v>839</v>
      </c>
      <c r="I4230" s="25" t="s">
        <v>307</v>
      </c>
      <c r="J4230" s="25" t="s">
        <v>830</v>
      </c>
      <c r="K4230" s="25" t="s">
        <v>65</v>
      </c>
      <c r="L4230" s="25" t="s">
        <v>835</v>
      </c>
      <c r="M4230" s="25" t="s">
        <v>832</v>
      </c>
      <c r="N4230" s="26">
        <v>115201.73</v>
      </c>
      <c r="O4230" s="26">
        <v>81635.649999999994</v>
      </c>
      <c r="P4230" s="27">
        <v>-33566.080000000002</v>
      </c>
      <c r="Q4230" s="28">
        <v>-0.29136784664605297</v>
      </c>
      <c r="R4230" s="29">
        <v>44201.45</v>
      </c>
      <c r="S4230" s="29">
        <v>19143.79</v>
      </c>
      <c r="T4230" s="30">
        <v>-25057.659999999996</v>
      </c>
      <c r="U4230" s="31">
        <v>-0.56689678732258775</v>
      </c>
      <c r="V4230" s="26">
        <v>45311.44</v>
      </c>
      <c r="W4230" s="26">
        <v>37217.67</v>
      </c>
      <c r="X4230" s="27">
        <v>-8093.7700000000041</v>
      </c>
      <c r="Y4230" s="28">
        <v>-0.17862530963482962</v>
      </c>
      <c r="Z4230" s="29">
        <v>4892.84</v>
      </c>
      <c r="AA4230" s="29">
        <v>3350</v>
      </c>
      <c r="AB4230" s="30">
        <v>-1542.8400000000001</v>
      </c>
      <c r="AC4230" s="32">
        <v>-0.31532606829571375</v>
      </c>
      <c r="AD4230" s="26">
        <v>20796</v>
      </c>
      <c r="AE4230" s="26">
        <v>21924.19</v>
      </c>
      <c r="AF4230" s="27">
        <v>1128.1899999999987</v>
      </c>
      <c r="AG4230" s="33">
        <v>5.425033660319286E-2</v>
      </c>
      <c r="AH4230" s="34">
        <v>287.88</v>
      </c>
      <c r="AI4230" s="34">
        <v>160.5</v>
      </c>
      <c r="AJ4230" s="34">
        <v>-127.38</v>
      </c>
      <c r="AK4230" s="32">
        <v>-0.4424760316798666</v>
      </c>
      <c r="AL4230" s="35">
        <v>44792.041666666664</v>
      </c>
      <c r="AM4230" s="16"/>
    </row>
    <row r="4231" spans="1:39" ht="57.75" hidden="1" x14ac:dyDescent="0.25">
      <c r="A4231" s="25" t="s">
        <v>813</v>
      </c>
      <c r="B4231" s="25" t="s">
        <v>51</v>
      </c>
      <c r="C4231" s="39">
        <v>640262</v>
      </c>
      <c r="D4231" s="25" t="s">
        <v>949</v>
      </c>
      <c r="E4231" s="25" t="s">
        <v>53</v>
      </c>
      <c r="F4231" s="25" t="s">
        <v>54</v>
      </c>
      <c r="G4231" s="25" t="s">
        <v>75</v>
      </c>
      <c r="H4231" s="25" t="s">
        <v>74</v>
      </c>
      <c r="I4231" s="25" t="s">
        <v>56</v>
      </c>
      <c r="J4231" s="25" t="s">
        <v>842</v>
      </c>
      <c r="K4231" s="25" t="s">
        <v>58</v>
      </c>
      <c r="L4231" s="25" t="s">
        <v>824</v>
      </c>
      <c r="M4231" s="25" t="s">
        <v>861</v>
      </c>
      <c r="N4231" s="26">
        <v>148902.73000000001</v>
      </c>
      <c r="O4231" s="26">
        <v>105880.23</v>
      </c>
      <c r="P4231" s="27">
        <v>-43022.500000000015</v>
      </c>
      <c r="Q4231" s="28">
        <v>-0.28893022982184419</v>
      </c>
      <c r="R4231" s="29">
        <v>77334.44</v>
      </c>
      <c r="S4231" s="29">
        <v>50235.98</v>
      </c>
      <c r="T4231" s="30">
        <v>-27098.46</v>
      </c>
      <c r="U4231" s="31">
        <v>-0.35040610625744489</v>
      </c>
      <c r="V4231" s="26">
        <v>23995.1</v>
      </c>
      <c r="W4231" s="26">
        <v>16450.59</v>
      </c>
      <c r="X4231" s="27">
        <v>-7544.5099999999984</v>
      </c>
      <c r="Y4231" s="28">
        <v>-0.31441877716700489</v>
      </c>
      <c r="Z4231" s="29">
        <v>19493.189999999999</v>
      </c>
      <c r="AA4231" s="29">
        <v>32263.14</v>
      </c>
      <c r="AB4231" s="30">
        <v>12769.95</v>
      </c>
      <c r="AC4231" s="32">
        <v>0.65509801115158683</v>
      </c>
      <c r="AD4231" s="26">
        <v>28080</v>
      </c>
      <c r="AE4231" s="26">
        <v>6930.52</v>
      </c>
      <c r="AF4231" s="27">
        <v>-21149.48</v>
      </c>
      <c r="AG4231" s="33">
        <v>-0.75318660968660966</v>
      </c>
      <c r="AH4231" s="34">
        <v>641.86</v>
      </c>
      <c r="AI4231" s="34">
        <v>486.5</v>
      </c>
      <c r="AJ4231" s="34">
        <v>-155.36000000000001</v>
      </c>
      <c r="AK4231" s="32">
        <v>-0.24204655220764654</v>
      </c>
      <c r="AL4231" s="35">
        <v>44497.041666666664</v>
      </c>
      <c r="AM4231" s="16"/>
    </row>
    <row r="4232" spans="1:39" ht="49.5" hidden="1" x14ac:dyDescent="0.25">
      <c r="A4232" s="25" t="s">
        <v>813</v>
      </c>
      <c r="B4232" s="25" t="s">
        <v>1136</v>
      </c>
      <c r="C4232" s="39">
        <v>640325</v>
      </c>
      <c r="D4232" s="25" t="s">
        <v>3980</v>
      </c>
      <c r="E4232" s="25" t="s">
        <v>53</v>
      </c>
      <c r="F4232" s="25" t="s">
        <v>54</v>
      </c>
      <c r="G4232" s="25" t="s">
        <v>79</v>
      </c>
      <c r="H4232" s="17"/>
      <c r="I4232" s="17"/>
      <c r="J4232" s="25" t="s">
        <v>357</v>
      </c>
      <c r="K4232" s="25" t="s">
        <v>65</v>
      </c>
      <c r="L4232" s="25" t="s">
        <v>2787</v>
      </c>
      <c r="M4232" s="25" t="s">
        <v>861</v>
      </c>
      <c r="N4232" s="26">
        <v>76775.37</v>
      </c>
      <c r="O4232" s="26">
        <v>74421.94</v>
      </c>
      <c r="P4232" s="27">
        <v>-2353.429999999993</v>
      </c>
      <c r="Q4232" s="28">
        <v>-3.065345044901761E-2</v>
      </c>
      <c r="R4232" s="29">
        <v>44727.6</v>
      </c>
      <c r="S4232" s="29">
        <v>42600.09</v>
      </c>
      <c r="T4232" s="30">
        <v>-2127.510000000002</v>
      </c>
      <c r="U4232" s="31">
        <v>-4.7565932444396795E-2</v>
      </c>
      <c r="V4232" s="26">
        <v>9726.7099999999991</v>
      </c>
      <c r="W4232" s="26">
        <v>9572.93</v>
      </c>
      <c r="X4232" s="27">
        <v>-153.77999999999884</v>
      </c>
      <c r="Y4232" s="28">
        <v>-1.5810073498644335E-2</v>
      </c>
      <c r="Z4232" s="29">
        <v>9805.06</v>
      </c>
      <c r="AA4232" s="29">
        <v>11652</v>
      </c>
      <c r="AB4232" s="30">
        <v>1846.9400000000005</v>
      </c>
      <c r="AC4232" s="32">
        <v>0.18836600693927427</v>
      </c>
      <c r="AD4232" s="26">
        <v>12516</v>
      </c>
      <c r="AE4232" s="26">
        <v>10596.92</v>
      </c>
      <c r="AF4232" s="27">
        <v>-1919.08</v>
      </c>
      <c r="AG4232" s="33">
        <v>-0.15333013742409715</v>
      </c>
      <c r="AH4232" s="34">
        <v>257.56</v>
      </c>
      <c r="AI4232" s="34">
        <v>306</v>
      </c>
      <c r="AJ4232" s="34">
        <v>48.44</v>
      </c>
      <c r="AK4232" s="32">
        <v>0.18807268209349276</v>
      </c>
      <c r="AL4232" s="35">
        <v>44694.041666666664</v>
      </c>
      <c r="AM4232" s="16"/>
    </row>
    <row r="4233" spans="1:39" ht="41.25" hidden="1" x14ac:dyDescent="0.25">
      <c r="A4233" s="25" t="s">
        <v>813</v>
      </c>
      <c r="B4233" s="25" t="s">
        <v>51</v>
      </c>
      <c r="C4233" s="39">
        <v>640335</v>
      </c>
      <c r="D4233" s="25" t="s">
        <v>890</v>
      </c>
      <c r="E4233" s="25" t="s">
        <v>53</v>
      </c>
      <c r="F4233" s="25" t="s">
        <v>54</v>
      </c>
      <c r="G4233" s="25" t="s">
        <v>112</v>
      </c>
      <c r="H4233" s="25" t="s">
        <v>75</v>
      </c>
      <c r="I4233" s="25" t="s">
        <v>83</v>
      </c>
      <c r="J4233" s="25" t="s">
        <v>830</v>
      </c>
      <c r="K4233" s="25" t="s">
        <v>65</v>
      </c>
      <c r="L4233" s="25" t="s">
        <v>840</v>
      </c>
      <c r="M4233" s="25" t="s">
        <v>832</v>
      </c>
      <c r="N4233" s="26">
        <v>170608.77</v>
      </c>
      <c r="O4233" s="26">
        <v>203648.02</v>
      </c>
      <c r="P4233" s="27">
        <v>33039.25</v>
      </c>
      <c r="Q4233" s="28">
        <v>0.19365505067529648</v>
      </c>
      <c r="R4233" s="29">
        <v>41864.11</v>
      </c>
      <c r="S4233" s="29">
        <v>35638.550000000003</v>
      </c>
      <c r="T4233" s="30">
        <v>-6225.5599999999977</v>
      </c>
      <c r="U4233" s="31">
        <v>-0.14870876270867808</v>
      </c>
      <c r="V4233" s="26">
        <v>51170.28</v>
      </c>
      <c r="W4233" s="26">
        <v>40590.44</v>
      </c>
      <c r="X4233" s="27">
        <v>-10579.839999999997</v>
      </c>
      <c r="Y4233" s="28">
        <v>-0.20675751627702638</v>
      </c>
      <c r="Z4233" s="29">
        <v>7591.46</v>
      </c>
      <c r="AA4233" s="29">
        <v>6418.5</v>
      </c>
      <c r="AB4233" s="30">
        <v>-1172.96</v>
      </c>
      <c r="AC4233" s="32">
        <v>-0.15451046307297939</v>
      </c>
      <c r="AD4233" s="26">
        <v>69982.92</v>
      </c>
      <c r="AE4233" s="26">
        <v>121000.53</v>
      </c>
      <c r="AF4233" s="27">
        <v>51017.61</v>
      </c>
      <c r="AG4233" s="33">
        <v>0.72900087621379617</v>
      </c>
      <c r="AH4233" s="34">
        <v>337.78</v>
      </c>
      <c r="AI4233" s="34">
        <v>372.5</v>
      </c>
      <c r="AJ4233" s="34">
        <v>34.720000000000027</v>
      </c>
      <c r="AK4233" s="32">
        <v>0.10278879744212219</v>
      </c>
      <c r="AL4233" s="35">
        <v>44363.041666666664</v>
      </c>
      <c r="AM4233" s="16"/>
    </row>
    <row r="4234" spans="1:39" ht="41.25" hidden="1" x14ac:dyDescent="0.25">
      <c r="A4234" s="25" t="s">
        <v>813</v>
      </c>
      <c r="B4234" s="25" t="s">
        <v>51</v>
      </c>
      <c r="C4234" s="39">
        <v>640477</v>
      </c>
      <c r="D4234" s="25" t="s">
        <v>968</v>
      </c>
      <c r="E4234" s="25" t="s">
        <v>53</v>
      </c>
      <c r="F4234" s="25" t="s">
        <v>54</v>
      </c>
      <c r="G4234" s="25" t="s">
        <v>79</v>
      </c>
      <c r="H4234" s="25" t="s">
        <v>75</v>
      </c>
      <c r="I4234" s="25" t="s">
        <v>194</v>
      </c>
      <c r="J4234" s="25" t="s">
        <v>357</v>
      </c>
      <c r="K4234" s="25" t="s">
        <v>65</v>
      </c>
      <c r="L4234" s="25" t="s">
        <v>665</v>
      </c>
      <c r="M4234" s="25" t="s">
        <v>816</v>
      </c>
      <c r="N4234" s="26">
        <v>77392.399999999994</v>
      </c>
      <c r="O4234" s="26">
        <v>78320.100000000006</v>
      </c>
      <c r="P4234" s="27">
        <v>927.70000000001164</v>
      </c>
      <c r="Q4234" s="28">
        <v>1.1986965128359008E-2</v>
      </c>
      <c r="R4234" s="29">
        <v>41401.040000000001</v>
      </c>
      <c r="S4234" s="29">
        <v>34203.74</v>
      </c>
      <c r="T4234" s="30">
        <v>-7197.3000000000029</v>
      </c>
      <c r="U4234" s="31">
        <v>-0.17384345900489462</v>
      </c>
      <c r="V4234" s="26">
        <v>14821.63</v>
      </c>
      <c r="W4234" s="26">
        <v>16392.32</v>
      </c>
      <c r="X4234" s="27">
        <v>1570.6900000000005</v>
      </c>
      <c r="Y4234" s="28">
        <v>0.10597282485124784</v>
      </c>
      <c r="Z4234" s="29">
        <v>10909.73</v>
      </c>
      <c r="AA4234" s="29">
        <v>16711</v>
      </c>
      <c r="AB4234" s="30">
        <v>5801.27</v>
      </c>
      <c r="AC4234" s="32">
        <v>0.53175193153267775</v>
      </c>
      <c r="AD4234" s="26">
        <v>10260</v>
      </c>
      <c r="AE4234" s="26">
        <v>11013.04</v>
      </c>
      <c r="AF4234" s="27">
        <v>753.04000000000087</v>
      </c>
      <c r="AG4234" s="33">
        <v>7.339571150097475E-2</v>
      </c>
      <c r="AH4234" s="34">
        <v>336.28</v>
      </c>
      <c r="AI4234" s="34">
        <v>400.5</v>
      </c>
      <c r="AJ4234" s="34">
        <v>64.220000000000027</v>
      </c>
      <c r="AK4234" s="32">
        <v>0.19097180920661364</v>
      </c>
      <c r="AL4234" s="35">
        <v>44498.041666666664</v>
      </c>
      <c r="AM4234" s="16"/>
    </row>
    <row r="4235" spans="1:39" ht="41.25" hidden="1" x14ac:dyDescent="0.25">
      <c r="A4235" s="25" t="s">
        <v>813</v>
      </c>
      <c r="B4235" s="25" t="s">
        <v>1136</v>
      </c>
      <c r="C4235" s="39">
        <v>640517</v>
      </c>
      <c r="D4235" s="25" t="s">
        <v>5164</v>
      </c>
      <c r="E4235" s="25" t="s">
        <v>53</v>
      </c>
      <c r="F4235" s="25" t="s">
        <v>54</v>
      </c>
      <c r="G4235" s="25" t="s">
        <v>74</v>
      </c>
      <c r="H4235" s="25" t="s">
        <v>75</v>
      </c>
      <c r="I4235" s="17"/>
      <c r="J4235" s="25" t="s">
        <v>842</v>
      </c>
      <c r="K4235" s="25" t="s">
        <v>58</v>
      </c>
      <c r="L4235" s="25" t="s">
        <v>853</v>
      </c>
      <c r="M4235" s="25" t="s">
        <v>843</v>
      </c>
      <c r="N4235" s="26">
        <v>446985.13</v>
      </c>
      <c r="O4235" s="26">
        <v>362906.73</v>
      </c>
      <c r="P4235" s="27">
        <v>-84078.400000000023</v>
      </c>
      <c r="Q4235" s="28">
        <v>-0.18810111199896073</v>
      </c>
      <c r="R4235" s="29">
        <v>76567.5</v>
      </c>
      <c r="S4235" s="29">
        <v>65649.88</v>
      </c>
      <c r="T4235" s="30">
        <v>-10917.619999999995</v>
      </c>
      <c r="U4235" s="31">
        <v>-0.1425881738335455</v>
      </c>
      <c r="V4235" s="26">
        <v>149053.92000000001</v>
      </c>
      <c r="W4235" s="26">
        <v>157852.04</v>
      </c>
      <c r="X4235" s="27">
        <v>8798.1199999999953</v>
      </c>
      <c r="Y4235" s="28">
        <v>5.9026424799830793E-2</v>
      </c>
      <c r="Z4235" s="29">
        <v>11363.71</v>
      </c>
      <c r="AA4235" s="29">
        <v>9200.6200000000008</v>
      </c>
      <c r="AB4235" s="30">
        <v>-2163.0899999999983</v>
      </c>
      <c r="AC4235" s="32">
        <v>-0.19035068652755116</v>
      </c>
      <c r="AD4235" s="26">
        <v>210000</v>
      </c>
      <c r="AE4235" s="26">
        <v>130204.19</v>
      </c>
      <c r="AF4235" s="27">
        <v>-79795.81</v>
      </c>
      <c r="AG4235" s="33">
        <v>-0.37998004761904763</v>
      </c>
      <c r="AH4235" s="34">
        <v>489.67999999999995</v>
      </c>
      <c r="AI4235" s="34">
        <v>395</v>
      </c>
      <c r="AJ4235" s="34">
        <v>-94.67999999999995</v>
      </c>
      <c r="AK4235" s="32">
        <v>-0.19335075967979079</v>
      </c>
      <c r="AL4235" s="35">
        <v>44768.041666666664</v>
      </c>
      <c r="AM4235" s="16"/>
    </row>
    <row r="4236" spans="1:39" ht="57.75" hidden="1" x14ac:dyDescent="0.25">
      <c r="A4236" s="25" t="s">
        <v>813</v>
      </c>
      <c r="B4236" s="25" t="s">
        <v>1136</v>
      </c>
      <c r="C4236" s="39">
        <v>640540</v>
      </c>
      <c r="D4236" s="25" t="s">
        <v>5465</v>
      </c>
      <c r="E4236" s="25" t="s">
        <v>171</v>
      </c>
      <c r="F4236" s="25" t="s">
        <v>54</v>
      </c>
      <c r="G4236" s="25" t="s">
        <v>79</v>
      </c>
      <c r="H4236" s="17"/>
      <c r="I4236" s="17"/>
      <c r="J4236" s="25" t="s">
        <v>665</v>
      </c>
      <c r="K4236" s="25" t="s">
        <v>65</v>
      </c>
      <c r="L4236" s="25" t="s">
        <v>665</v>
      </c>
      <c r="M4236" s="25" t="s">
        <v>816</v>
      </c>
      <c r="N4236" s="26">
        <v>228408.44</v>
      </c>
      <c r="O4236" s="26">
        <v>249208.81</v>
      </c>
      <c r="P4236" s="27">
        <v>20800.369999999995</v>
      </c>
      <c r="Q4236" s="28">
        <v>9.1066556034444246E-2</v>
      </c>
      <c r="R4236" s="29">
        <v>114117.66</v>
      </c>
      <c r="S4236" s="29">
        <v>128784.7</v>
      </c>
      <c r="T4236" s="30">
        <v>14667.039999999994</v>
      </c>
      <c r="U4236" s="31">
        <v>0.1285255936723553</v>
      </c>
      <c r="V4236" s="26">
        <v>37120.28</v>
      </c>
      <c r="W4236" s="26">
        <v>29536.26</v>
      </c>
      <c r="X4236" s="27">
        <v>-7584.02</v>
      </c>
      <c r="Y4236" s="28">
        <v>-0.20430934249418378</v>
      </c>
      <c r="Z4236" s="29">
        <v>24970.5</v>
      </c>
      <c r="AA4236" s="29">
        <v>59110</v>
      </c>
      <c r="AB4236" s="30">
        <v>34139.5</v>
      </c>
      <c r="AC4236" s="32">
        <v>1.3671932880799342</v>
      </c>
      <c r="AD4236" s="26">
        <v>52200</v>
      </c>
      <c r="AE4236" s="26">
        <v>31777.85</v>
      </c>
      <c r="AF4236" s="27">
        <v>-20422.150000000001</v>
      </c>
      <c r="AG4236" s="33">
        <v>-0.39122892720306518</v>
      </c>
      <c r="AH4236" s="34">
        <v>575.84</v>
      </c>
      <c r="AI4236" s="34">
        <v>1458.5</v>
      </c>
      <c r="AJ4236" s="34">
        <v>882.66</v>
      </c>
      <c r="AK4236" s="32">
        <v>1.5328216171158653</v>
      </c>
      <c r="AL4236" s="35">
        <v>44872.041666666664</v>
      </c>
      <c r="AM4236" s="16"/>
    </row>
    <row r="4237" spans="1:39" ht="33" hidden="1" x14ac:dyDescent="0.25">
      <c r="A4237" s="25" t="s">
        <v>813</v>
      </c>
      <c r="B4237" s="25" t="s">
        <v>1136</v>
      </c>
      <c r="C4237" s="39">
        <v>640565</v>
      </c>
      <c r="D4237" s="25" t="s">
        <v>5427</v>
      </c>
      <c r="E4237" s="25" t="s">
        <v>171</v>
      </c>
      <c r="F4237" s="25" t="s">
        <v>54</v>
      </c>
      <c r="G4237" s="25" t="s">
        <v>75</v>
      </c>
      <c r="H4237" s="25" t="s">
        <v>74</v>
      </c>
      <c r="I4237" s="25" t="s">
        <v>194</v>
      </c>
      <c r="J4237" s="25" t="s">
        <v>3773</v>
      </c>
      <c r="K4237" s="25" t="s">
        <v>65</v>
      </c>
      <c r="L4237" s="25" t="s">
        <v>835</v>
      </c>
      <c r="M4237" s="25" t="s">
        <v>832</v>
      </c>
      <c r="N4237" s="26">
        <v>207308.57</v>
      </c>
      <c r="O4237" s="26">
        <v>198718.27</v>
      </c>
      <c r="P4237" s="27">
        <v>-8590.3000000000175</v>
      </c>
      <c r="Q4237" s="28">
        <v>-4.1437264267463796E-2</v>
      </c>
      <c r="R4237" s="29">
        <v>87154.240000000005</v>
      </c>
      <c r="S4237" s="29">
        <v>74969.02</v>
      </c>
      <c r="T4237" s="30">
        <v>-12185.220000000001</v>
      </c>
      <c r="U4237" s="31">
        <v>-0.13981213076954147</v>
      </c>
      <c r="V4237" s="26">
        <v>93330.91</v>
      </c>
      <c r="W4237" s="26">
        <v>94513.600000000006</v>
      </c>
      <c r="X4237" s="27">
        <v>1182.6900000000023</v>
      </c>
      <c r="Y4237" s="28">
        <v>1.2672007591054264E-2</v>
      </c>
      <c r="Z4237" s="29">
        <v>15199.42</v>
      </c>
      <c r="AA4237" s="29">
        <v>19470</v>
      </c>
      <c r="AB4237" s="30">
        <v>4270.58</v>
      </c>
      <c r="AC4237" s="32">
        <v>0.2809699317473956</v>
      </c>
      <c r="AD4237" s="26">
        <v>11624</v>
      </c>
      <c r="AE4237" s="26">
        <v>9765.65</v>
      </c>
      <c r="AF4237" s="27">
        <v>-1858.3500000000004</v>
      </c>
      <c r="AG4237" s="33">
        <v>-0.15987181693048869</v>
      </c>
      <c r="AH4237" s="34">
        <v>584.98</v>
      </c>
      <c r="AI4237" s="34">
        <v>714.75</v>
      </c>
      <c r="AJ4237" s="34">
        <v>129.76999999999998</v>
      </c>
      <c r="AK4237" s="32">
        <v>0.2218366439878286</v>
      </c>
      <c r="AL4237" s="35">
        <v>44872.041666666664</v>
      </c>
      <c r="AM4237" s="16"/>
    </row>
    <row r="4238" spans="1:39" ht="57.75" hidden="1" x14ac:dyDescent="0.25">
      <c r="A4238" s="25" t="s">
        <v>813</v>
      </c>
      <c r="B4238" s="25" t="s">
        <v>51</v>
      </c>
      <c r="C4238" s="39">
        <v>640669</v>
      </c>
      <c r="D4238" s="25" t="s">
        <v>956</v>
      </c>
      <c r="E4238" s="25" t="s">
        <v>53</v>
      </c>
      <c r="F4238" s="25" t="s">
        <v>54</v>
      </c>
      <c r="G4238" s="25" t="s">
        <v>75</v>
      </c>
      <c r="H4238" s="25" t="s">
        <v>74</v>
      </c>
      <c r="I4238" s="17"/>
      <c r="J4238" s="25" t="s">
        <v>357</v>
      </c>
      <c r="K4238" s="25" t="s">
        <v>65</v>
      </c>
      <c r="L4238" s="25" t="s">
        <v>665</v>
      </c>
      <c r="M4238" s="25" t="s">
        <v>861</v>
      </c>
      <c r="N4238" s="26">
        <v>375426.44</v>
      </c>
      <c r="O4238" s="26">
        <v>283339.02</v>
      </c>
      <c r="P4238" s="27">
        <v>-92087.419999999984</v>
      </c>
      <c r="Q4238" s="28">
        <v>-0.24528751890783182</v>
      </c>
      <c r="R4238" s="29">
        <v>154224.01</v>
      </c>
      <c r="S4238" s="29">
        <v>120424.02</v>
      </c>
      <c r="T4238" s="30">
        <v>-33799.990000000005</v>
      </c>
      <c r="U4238" s="31">
        <v>-0.21916165971822418</v>
      </c>
      <c r="V4238" s="26">
        <v>40844.31</v>
      </c>
      <c r="W4238" s="26">
        <v>44300.34</v>
      </c>
      <c r="X4238" s="27">
        <v>3456.0299999999988</v>
      </c>
      <c r="Y4238" s="28">
        <v>8.4614723568594966E-2</v>
      </c>
      <c r="Z4238" s="29">
        <v>34558.120000000003</v>
      </c>
      <c r="AA4238" s="29">
        <v>40407.5</v>
      </c>
      <c r="AB4238" s="30">
        <v>5849.3799999999974</v>
      </c>
      <c r="AC4238" s="32">
        <v>0.16926210106336795</v>
      </c>
      <c r="AD4238" s="26">
        <v>145800</v>
      </c>
      <c r="AE4238" s="26">
        <v>78207.16</v>
      </c>
      <c r="AF4238" s="27">
        <v>-67592.84</v>
      </c>
      <c r="AG4238" s="33">
        <v>-0.46359972565157748</v>
      </c>
      <c r="AH4238" s="34">
        <v>688.98</v>
      </c>
      <c r="AI4238" s="34">
        <v>1202.5</v>
      </c>
      <c r="AJ4238" s="34">
        <v>513.52</v>
      </c>
      <c r="AK4238" s="32">
        <v>0.74533368167435921</v>
      </c>
      <c r="AL4238" s="35">
        <v>44420.041666666664</v>
      </c>
      <c r="AM4238" s="16"/>
    </row>
    <row r="4239" spans="1:39" ht="57.75" hidden="1" x14ac:dyDescent="0.25">
      <c r="A4239" s="25" t="s">
        <v>813</v>
      </c>
      <c r="B4239" s="25" t="s">
        <v>51</v>
      </c>
      <c r="C4239" s="39">
        <v>640675</v>
      </c>
      <c r="D4239" s="25" t="s">
        <v>964</v>
      </c>
      <c r="E4239" s="25" t="s">
        <v>53</v>
      </c>
      <c r="F4239" s="25" t="s">
        <v>54</v>
      </c>
      <c r="G4239" s="25" t="s">
        <v>79</v>
      </c>
      <c r="H4239" s="25" t="s">
        <v>56</v>
      </c>
      <c r="I4239" s="25" t="s">
        <v>56</v>
      </c>
      <c r="J4239" s="25" t="s">
        <v>842</v>
      </c>
      <c r="K4239" s="25" t="s">
        <v>58</v>
      </c>
      <c r="L4239" s="25" t="s">
        <v>853</v>
      </c>
      <c r="M4239" s="25" t="s">
        <v>880</v>
      </c>
      <c r="N4239" s="26">
        <v>119616.19</v>
      </c>
      <c r="O4239" s="26">
        <v>117118.67</v>
      </c>
      <c r="P4239" s="27">
        <v>-2497.5200000000041</v>
      </c>
      <c r="Q4239" s="28">
        <v>-2.087944784063097E-2</v>
      </c>
      <c r="R4239" s="29">
        <v>33577.1</v>
      </c>
      <c r="S4239" s="29">
        <v>27786.74</v>
      </c>
      <c r="T4239" s="30">
        <v>-5790.3599999999969</v>
      </c>
      <c r="U4239" s="31">
        <v>-0.17244967552290094</v>
      </c>
      <c r="V4239" s="26">
        <v>56922.87</v>
      </c>
      <c r="W4239" s="26">
        <v>70599.08</v>
      </c>
      <c r="X4239" s="27">
        <v>13676.21</v>
      </c>
      <c r="Y4239" s="28">
        <v>0.24025861661578199</v>
      </c>
      <c r="Z4239" s="29">
        <v>8155.58</v>
      </c>
      <c r="AA4239" s="29">
        <v>10098.57</v>
      </c>
      <c r="AB4239" s="30">
        <v>1942.9899999999998</v>
      </c>
      <c r="AC4239" s="32">
        <v>0.23824056658140805</v>
      </c>
      <c r="AD4239" s="26">
        <v>20960.64</v>
      </c>
      <c r="AE4239" s="26">
        <v>8634.2800000000007</v>
      </c>
      <c r="AF4239" s="27">
        <v>-12326.359999999999</v>
      </c>
      <c r="AG4239" s="33">
        <v>-0.58807173826753378</v>
      </c>
      <c r="AH4239" s="34">
        <v>275.27</v>
      </c>
      <c r="AI4239" s="34">
        <v>221</v>
      </c>
      <c r="AJ4239" s="34">
        <v>-54.269999999999982</v>
      </c>
      <c r="AK4239" s="32">
        <v>-0.19715188723798446</v>
      </c>
      <c r="AL4239" s="35">
        <v>44467.041666666664</v>
      </c>
      <c r="AM4239" s="16"/>
    </row>
    <row r="4240" spans="1:39" ht="74.25" hidden="1" x14ac:dyDescent="0.25">
      <c r="A4240" s="25" t="s">
        <v>813</v>
      </c>
      <c r="B4240" s="25" t="s">
        <v>51</v>
      </c>
      <c r="C4240" s="39">
        <v>640676</v>
      </c>
      <c r="D4240" s="25" t="s">
        <v>963</v>
      </c>
      <c r="E4240" s="25" t="s">
        <v>53</v>
      </c>
      <c r="F4240" s="25" t="s">
        <v>63</v>
      </c>
      <c r="G4240" s="25" t="s">
        <v>56</v>
      </c>
      <c r="H4240" s="17"/>
      <c r="I4240" s="17"/>
      <c r="J4240" s="25" t="s">
        <v>842</v>
      </c>
      <c r="K4240" s="25" t="s">
        <v>58</v>
      </c>
      <c r="L4240" s="25" t="s">
        <v>853</v>
      </c>
      <c r="M4240" s="25" t="s">
        <v>880</v>
      </c>
      <c r="N4240" s="26">
        <v>201548.83</v>
      </c>
      <c r="O4240" s="26">
        <v>0</v>
      </c>
      <c r="P4240" s="27">
        <v>-201548.83</v>
      </c>
      <c r="Q4240" s="28">
        <v>-1</v>
      </c>
      <c r="R4240" s="29">
        <v>69489.100000000006</v>
      </c>
      <c r="S4240" s="29">
        <v>0</v>
      </c>
      <c r="T4240" s="30">
        <v>-69489.100000000006</v>
      </c>
      <c r="U4240" s="31">
        <v>-1</v>
      </c>
      <c r="V4240" s="26">
        <v>105869.82</v>
      </c>
      <c r="W4240" s="26">
        <v>0</v>
      </c>
      <c r="X4240" s="27">
        <v>-105869.82</v>
      </c>
      <c r="Y4240" s="28">
        <v>-1</v>
      </c>
      <c r="Z4240" s="29">
        <v>16569.27</v>
      </c>
      <c r="AA4240" s="29">
        <v>0</v>
      </c>
      <c r="AB4240" s="30">
        <v>-16569.27</v>
      </c>
      <c r="AC4240" s="32">
        <v>-1</v>
      </c>
      <c r="AD4240" s="26">
        <v>9620.64</v>
      </c>
      <c r="AE4240" s="26">
        <v>0</v>
      </c>
      <c r="AF4240" s="27">
        <v>-9620.64</v>
      </c>
      <c r="AG4240" s="33">
        <v>-1</v>
      </c>
      <c r="AH4240" s="34">
        <v>674.38</v>
      </c>
      <c r="AI4240" s="34">
        <v>0</v>
      </c>
      <c r="AJ4240" s="34">
        <v>-674.38</v>
      </c>
      <c r="AK4240" s="32">
        <v>-1</v>
      </c>
      <c r="AL4240" s="35">
        <v>44495.041666666664</v>
      </c>
      <c r="AM4240" s="16"/>
    </row>
    <row r="4241" spans="1:39" ht="57.75" hidden="1" x14ac:dyDescent="0.25">
      <c r="A4241" s="25" t="s">
        <v>813</v>
      </c>
      <c r="B4241" s="25" t="s">
        <v>51</v>
      </c>
      <c r="C4241" s="39">
        <v>640677</v>
      </c>
      <c r="D4241" s="25" t="s">
        <v>962</v>
      </c>
      <c r="E4241" s="25" t="s">
        <v>53</v>
      </c>
      <c r="F4241" s="25" t="s">
        <v>54</v>
      </c>
      <c r="G4241" s="25" t="s">
        <v>79</v>
      </c>
      <c r="H4241" s="25" t="s">
        <v>56</v>
      </c>
      <c r="I4241" s="25" t="s">
        <v>56</v>
      </c>
      <c r="J4241" s="25" t="s">
        <v>842</v>
      </c>
      <c r="K4241" s="25" t="s">
        <v>58</v>
      </c>
      <c r="L4241" s="25" t="s">
        <v>853</v>
      </c>
      <c r="M4241" s="25" t="s">
        <v>880</v>
      </c>
      <c r="N4241" s="26">
        <v>109392.23</v>
      </c>
      <c r="O4241" s="26">
        <v>104579.26</v>
      </c>
      <c r="P4241" s="27">
        <v>-4812.9700000000012</v>
      </c>
      <c r="Q4241" s="28">
        <v>-4.3997366174910242E-2</v>
      </c>
      <c r="R4241" s="29">
        <v>38726.18</v>
      </c>
      <c r="S4241" s="29">
        <v>30548.639999999999</v>
      </c>
      <c r="T4241" s="30">
        <v>-8177.5400000000009</v>
      </c>
      <c r="U4241" s="31">
        <v>-0.21116309432017311</v>
      </c>
      <c r="V4241" s="26">
        <v>55170.400000000001</v>
      </c>
      <c r="W4241" s="26">
        <v>58696.959999999999</v>
      </c>
      <c r="X4241" s="27">
        <v>3526.5599999999977</v>
      </c>
      <c r="Y4241" s="28">
        <v>6.3921233125009025E-2</v>
      </c>
      <c r="Z4241" s="29">
        <v>8168.93</v>
      </c>
      <c r="AA4241" s="29">
        <v>10765.47</v>
      </c>
      <c r="AB4241" s="30">
        <v>2596.5399999999991</v>
      </c>
      <c r="AC4241" s="32">
        <v>0.31785558206521525</v>
      </c>
      <c r="AD4241" s="26">
        <v>7326.72</v>
      </c>
      <c r="AE4241" s="26">
        <v>4568.1899999999996</v>
      </c>
      <c r="AF4241" s="27">
        <v>-2758.5300000000007</v>
      </c>
      <c r="AG4241" s="33">
        <v>-0.37650271881551373</v>
      </c>
      <c r="AH4241" s="34">
        <v>244.72000000000003</v>
      </c>
      <c r="AI4241" s="34">
        <v>269</v>
      </c>
      <c r="AJ4241" s="34">
        <v>24.279999999999973</v>
      </c>
      <c r="AK4241" s="32">
        <v>9.9215429879045317E-2</v>
      </c>
      <c r="AL4241" s="35">
        <v>44495.041666666664</v>
      </c>
      <c r="AM4241" s="16"/>
    </row>
    <row r="4242" spans="1:39" ht="57.75" hidden="1" x14ac:dyDescent="0.25">
      <c r="A4242" s="25" t="s">
        <v>813</v>
      </c>
      <c r="B4242" s="25" t="s">
        <v>51</v>
      </c>
      <c r="C4242" s="39">
        <v>640678</v>
      </c>
      <c r="D4242" s="25" t="s">
        <v>959</v>
      </c>
      <c r="E4242" s="25" t="s">
        <v>53</v>
      </c>
      <c r="F4242" s="25" t="s">
        <v>54</v>
      </c>
      <c r="G4242" s="25" t="s">
        <v>960</v>
      </c>
      <c r="H4242" s="25" t="s">
        <v>56</v>
      </c>
      <c r="I4242" s="25" t="s">
        <v>56</v>
      </c>
      <c r="J4242" s="25" t="s">
        <v>842</v>
      </c>
      <c r="K4242" s="25" t="s">
        <v>58</v>
      </c>
      <c r="L4242" s="25" t="s">
        <v>853</v>
      </c>
      <c r="M4242" s="25" t="s">
        <v>880</v>
      </c>
      <c r="N4242" s="26">
        <v>132636.62</v>
      </c>
      <c r="O4242" s="26">
        <v>195580.81</v>
      </c>
      <c r="P4242" s="27">
        <v>62944.19</v>
      </c>
      <c r="Q4242" s="28">
        <v>0.47456117322651925</v>
      </c>
      <c r="R4242" s="29">
        <v>40184.129999999997</v>
      </c>
      <c r="S4242" s="29">
        <v>57975.199999999997</v>
      </c>
      <c r="T4242" s="30">
        <v>17791.07</v>
      </c>
      <c r="U4242" s="31">
        <v>0.44273871301929396</v>
      </c>
      <c r="V4242" s="26">
        <v>77754.070000000007</v>
      </c>
      <c r="W4242" s="26">
        <v>110542.43</v>
      </c>
      <c r="X4242" s="27">
        <v>32788.359999999986</v>
      </c>
      <c r="Y4242" s="28">
        <v>0.42169316667281831</v>
      </c>
      <c r="Z4242" s="29">
        <v>8650.42</v>
      </c>
      <c r="AA4242" s="29">
        <v>18892.63</v>
      </c>
      <c r="AB4242" s="30">
        <v>10242.210000000001</v>
      </c>
      <c r="AC4242" s="32">
        <v>1.1840130305811742</v>
      </c>
      <c r="AD4242" s="26">
        <v>6048</v>
      </c>
      <c r="AE4242" s="26">
        <v>8170.55</v>
      </c>
      <c r="AF4242" s="27">
        <v>2122.5500000000002</v>
      </c>
      <c r="AG4242" s="33">
        <v>0.35095072751322753</v>
      </c>
      <c r="AH4242" s="34">
        <v>340.23</v>
      </c>
      <c r="AI4242" s="34">
        <v>525.5</v>
      </c>
      <c r="AJ4242" s="34">
        <v>185.26999999999998</v>
      </c>
      <c r="AK4242" s="32">
        <v>0.54454339711371713</v>
      </c>
      <c r="AL4242" s="35">
        <v>44519.041666666664</v>
      </c>
      <c r="AM4242" s="16"/>
    </row>
    <row r="4243" spans="1:39" ht="57.75" hidden="1" x14ac:dyDescent="0.25">
      <c r="A4243" s="25" t="s">
        <v>813</v>
      </c>
      <c r="B4243" s="25" t="s">
        <v>51</v>
      </c>
      <c r="C4243" s="39">
        <v>640679</v>
      </c>
      <c r="D4243" s="25" t="s">
        <v>957</v>
      </c>
      <c r="E4243" s="25" t="s">
        <v>53</v>
      </c>
      <c r="F4243" s="25" t="s">
        <v>54</v>
      </c>
      <c r="G4243" s="25" t="s">
        <v>131</v>
      </c>
      <c r="H4243" s="25" t="s">
        <v>958</v>
      </c>
      <c r="I4243" s="25" t="s">
        <v>83</v>
      </c>
      <c r="J4243" s="25" t="s">
        <v>842</v>
      </c>
      <c r="K4243" s="25" t="s">
        <v>58</v>
      </c>
      <c r="L4243" s="25" t="s">
        <v>853</v>
      </c>
      <c r="M4243" s="25" t="s">
        <v>880</v>
      </c>
      <c r="N4243" s="26">
        <v>29232.71</v>
      </c>
      <c r="O4243" s="26">
        <v>165741.39000000001</v>
      </c>
      <c r="P4243" s="27">
        <v>136508.68000000002</v>
      </c>
      <c r="Q4243" s="28">
        <v>4.6697237443945507</v>
      </c>
      <c r="R4243" s="29">
        <v>22842.65</v>
      </c>
      <c r="S4243" s="29">
        <v>42482.62</v>
      </c>
      <c r="T4243" s="30">
        <v>19639.97</v>
      </c>
      <c r="U4243" s="31">
        <v>0.859793850538357</v>
      </c>
      <c r="V4243" s="26">
        <v>3304.06</v>
      </c>
      <c r="W4243" s="26">
        <v>97594.22</v>
      </c>
      <c r="X4243" s="27">
        <v>94290.16</v>
      </c>
      <c r="Y4243" s="28">
        <v>28.537665780887757</v>
      </c>
      <c r="Z4243" s="29">
        <v>3086</v>
      </c>
      <c r="AA4243" s="29">
        <v>17814.66</v>
      </c>
      <c r="AB4243" s="30">
        <v>14728.66</v>
      </c>
      <c r="AC4243" s="32">
        <v>4.7727349319507448</v>
      </c>
      <c r="AD4243" s="26">
        <v>0</v>
      </c>
      <c r="AE4243" s="26">
        <v>7849.89</v>
      </c>
      <c r="AF4243" s="27">
        <v>7849.89</v>
      </c>
      <c r="AG4243" s="18"/>
      <c r="AH4243" s="34">
        <v>162</v>
      </c>
      <c r="AI4243" s="34">
        <v>357</v>
      </c>
      <c r="AJ4243" s="34">
        <v>195</v>
      </c>
      <c r="AK4243" s="32">
        <v>1.2037037037037037</v>
      </c>
      <c r="AL4243" s="35">
        <v>44533.041666666664</v>
      </c>
      <c r="AM4243" s="16"/>
    </row>
    <row r="4244" spans="1:39" ht="57.75" hidden="1" x14ac:dyDescent="0.25">
      <c r="A4244" s="25" t="s">
        <v>813</v>
      </c>
      <c r="B4244" s="25" t="s">
        <v>1136</v>
      </c>
      <c r="C4244" s="39">
        <v>640680</v>
      </c>
      <c r="D4244" s="25" t="s">
        <v>5803</v>
      </c>
      <c r="E4244" s="25" t="s">
        <v>171</v>
      </c>
      <c r="F4244" s="25" t="s">
        <v>54</v>
      </c>
      <c r="G4244" s="25" t="s">
        <v>90</v>
      </c>
      <c r="H4244" s="25" t="s">
        <v>112</v>
      </c>
      <c r="I4244" s="25" t="s">
        <v>194</v>
      </c>
      <c r="J4244" s="25" t="s">
        <v>830</v>
      </c>
      <c r="K4244" s="25" t="s">
        <v>65</v>
      </c>
      <c r="L4244" s="25" t="s">
        <v>840</v>
      </c>
      <c r="M4244" s="25" t="s">
        <v>832</v>
      </c>
      <c r="N4244" s="26">
        <v>108772.13</v>
      </c>
      <c r="O4244" s="26">
        <v>119059.32</v>
      </c>
      <c r="P4244" s="27">
        <v>10287.190000000002</v>
      </c>
      <c r="Q4244" s="28">
        <v>9.457560498263666E-2</v>
      </c>
      <c r="R4244" s="29">
        <v>21098.41</v>
      </c>
      <c r="S4244" s="29">
        <v>27673.96</v>
      </c>
      <c r="T4244" s="30">
        <v>6575.5499999999993</v>
      </c>
      <c r="U4244" s="31">
        <v>0.31166092610770191</v>
      </c>
      <c r="V4244" s="26">
        <v>80163.179999999993</v>
      </c>
      <c r="W4244" s="26">
        <v>77660.55</v>
      </c>
      <c r="X4244" s="27">
        <v>-2502.6299999999901</v>
      </c>
      <c r="Y4244" s="28">
        <v>-3.12191956456816E-2</v>
      </c>
      <c r="Z4244" s="29">
        <v>1510.54</v>
      </c>
      <c r="AA4244" s="29">
        <v>4442</v>
      </c>
      <c r="AB4244" s="30">
        <v>2931.46</v>
      </c>
      <c r="AC4244" s="32">
        <v>1.9406702238934421</v>
      </c>
      <c r="AD4244" s="26">
        <v>6000</v>
      </c>
      <c r="AE4244" s="26">
        <v>9282.81</v>
      </c>
      <c r="AF4244" s="27">
        <v>3282.8099999999995</v>
      </c>
      <c r="AG4244" s="33">
        <v>0.54713499999999993</v>
      </c>
      <c r="AH4244" s="34">
        <v>159.22999999999999</v>
      </c>
      <c r="AI4244" s="34">
        <v>253</v>
      </c>
      <c r="AJ4244" s="34">
        <v>93.77000000000001</v>
      </c>
      <c r="AK4244" s="32">
        <v>0.58889656471770402</v>
      </c>
      <c r="AL4244" s="35">
        <v>44839.041666666664</v>
      </c>
      <c r="AM4244" s="16"/>
    </row>
    <row r="4245" spans="1:39" ht="49.5" hidden="1" x14ac:dyDescent="0.25">
      <c r="A4245" s="25" t="s">
        <v>813</v>
      </c>
      <c r="B4245" s="25" t="s">
        <v>1136</v>
      </c>
      <c r="C4245" s="39">
        <v>640684</v>
      </c>
      <c r="D4245" s="25" t="s">
        <v>5804</v>
      </c>
      <c r="E4245" s="25" t="s">
        <v>53</v>
      </c>
      <c r="F4245" s="25" t="s">
        <v>54</v>
      </c>
      <c r="G4245" s="25" t="s">
        <v>90</v>
      </c>
      <c r="H4245" s="25" t="s">
        <v>74</v>
      </c>
      <c r="I4245" s="25" t="s">
        <v>194</v>
      </c>
      <c r="J4245" s="25" t="s">
        <v>842</v>
      </c>
      <c r="K4245" s="25" t="s">
        <v>58</v>
      </c>
      <c r="L4245" s="25" t="s">
        <v>828</v>
      </c>
      <c r="M4245" s="25" t="s">
        <v>825</v>
      </c>
      <c r="N4245" s="26">
        <v>69995.13</v>
      </c>
      <c r="O4245" s="26">
        <v>89982.33</v>
      </c>
      <c r="P4245" s="27">
        <v>19987.199999999997</v>
      </c>
      <c r="Q4245" s="28">
        <v>0.285551294782937</v>
      </c>
      <c r="R4245" s="29">
        <v>30139.599999999999</v>
      </c>
      <c r="S4245" s="29">
        <v>45138.66</v>
      </c>
      <c r="T4245" s="30">
        <v>14999.060000000005</v>
      </c>
      <c r="U4245" s="31">
        <v>0.49765292173751496</v>
      </c>
      <c r="V4245" s="26">
        <v>23085.93</v>
      </c>
      <c r="W4245" s="26">
        <v>27276.560000000001</v>
      </c>
      <c r="X4245" s="27">
        <v>4190.630000000001</v>
      </c>
      <c r="Y4245" s="28">
        <v>0.18152311819363573</v>
      </c>
      <c r="Z4245" s="29">
        <v>5969.6</v>
      </c>
      <c r="AA4245" s="29">
        <v>12078.59</v>
      </c>
      <c r="AB4245" s="30">
        <v>6108.99</v>
      </c>
      <c r="AC4245" s="32">
        <v>1.0233499731975342</v>
      </c>
      <c r="AD4245" s="26">
        <v>10800</v>
      </c>
      <c r="AE4245" s="26">
        <v>5488.52</v>
      </c>
      <c r="AF4245" s="27">
        <v>-5311.48</v>
      </c>
      <c r="AG4245" s="33">
        <v>-0.49180370370370369</v>
      </c>
      <c r="AH4245" s="34">
        <v>207.24</v>
      </c>
      <c r="AI4245" s="34">
        <v>266.5</v>
      </c>
      <c r="AJ4245" s="34">
        <v>59.259999999999991</v>
      </c>
      <c r="AK4245" s="32">
        <v>0.28594865856012347</v>
      </c>
      <c r="AL4245" s="35">
        <v>44918.041666666664</v>
      </c>
      <c r="AM4245" s="16"/>
    </row>
    <row r="4246" spans="1:39" ht="49.5" hidden="1" x14ac:dyDescent="0.25">
      <c r="A4246" s="25" t="s">
        <v>813</v>
      </c>
      <c r="B4246" s="25" t="s">
        <v>51</v>
      </c>
      <c r="C4246" s="39">
        <v>640721</v>
      </c>
      <c r="D4246" s="25" t="s">
        <v>965</v>
      </c>
      <c r="E4246" s="25" t="s">
        <v>53</v>
      </c>
      <c r="F4246" s="25" t="s">
        <v>54</v>
      </c>
      <c r="G4246" s="25" t="s">
        <v>75</v>
      </c>
      <c r="H4246" s="25" t="s">
        <v>112</v>
      </c>
      <c r="I4246" s="25" t="s">
        <v>307</v>
      </c>
      <c r="J4246" s="25" t="s">
        <v>830</v>
      </c>
      <c r="K4246" s="25" t="s">
        <v>65</v>
      </c>
      <c r="L4246" s="25" t="s">
        <v>831</v>
      </c>
      <c r="M4246" s="25" t="s">
        <v>832</v>
      </c>
      <c r="N4246" s="26">
        <v>166541.29</v>
      </c>
      <c r="O4246" s="26">
        <v>135057.10999999999</v>
      </c>
      <c r="P4246" s="27">
        <v>-31484.180000000022</v>
      </c>
      <c r="Q4246" s="28">
        <v>-0.18904729271641899</v>
      </c>
      <c r="R4246" s="29">
        <v>61258.06</v>
      </c>
      <c r="S4246" s="29">
        <v>26336.98</v>
      </c>
      <c r="T4246" s="30">
        <v>-34921.08</v>
      </c>
      <c r="U4246" s="31">
        <v>-0.57006506572359628</v>
      </c>
      <c r="V4246" s="26">
        <v>50350.11</v>
      </c>
      <c r="W4246" s="26">
        <v>51050.29</v>
      </c>
      <c r="X4246" s="27">
        <v>700.18000000000029</v>
      </c>
      <c r="Y4246" s="28">
        <v>1.3906225825524518E-2</v>
      </c>
      <c r="Z4246" s="29">
        <v>6102.12</v>
      </c>
      <c r="AA4246" s="29">
        <v>3958</v>
      </c>
      <c r="AB4246" s="30">
        <v>-2144.12</v>
      </c>
      <c r="AC4246" s="32">
        <v>-0.35137296546118396</v>
      </c>
      <c r="AD4246" s="26">
        <v>48831</v>
      </c>
      <c r="AE4246" s="26">
        <v>53711.839999999997</v>
      </c>
      <c r="AF4246" s="27">
        <v>4880.8399999999965</v>
      </c>
      <c r="AG4246" s="33">
        <v>9.9953717925088503E-2</v>
      </c>
      <c r="AH4246" s="34">
        <v>528.45000000000005</v>
      </c>
      <c r="AI4246" s="34">
        <v>255.5</v>
      </c>
      <c r="AJ4246" s="34">
        <v>-272.95000000000005</v>
      </c>
      <c r="AK4246" s="32">
        <v>-0.51651054972088184</v>
      </c>
      <c r="AL4246" s="35">
        <v>44532.041666666664</v>
      </c>
      <c r="AM4246" s="16"/>
    </row>
    <row r="4247" spans="1:39" ht="66" hidden="1" x14ac:dyDescent="0.25">
      <c r="A4247" s="25" t="s">
        <v>813</v>
      </c>
      <c r="B4247" s="25" t="s">
        <v>1136</v>
      </c>
      <c r="C4247" s="39">
        <v>640771</v>
      </c>
      <c r="D4247" s="25" t="s">
        <v>5277</v>
      </c>
      <c r="E4247" s="25" t="s">
        <v>171</v>
      </c>
      <c r="F4247" s="25" t="s">
        <v>54</v>
      </c>
      <c r="G4247" s="25" t="s">
        <v>79</v>
      </c>
      <c r="H4247" s="17"/>
      <c r="I4247" s="17"/>
      <c r="J4247" s="25" t="s">
        <v>665</v>
      </c>
      <c r="K4247" s="25" t="s">
        <v>65</v>
      </c>
      <c r="L4247" s="25" t="s">
        <v>665</v>
      </c>
      <c r="M4247" s="25" t="s">
        <v>5278</v>
      </c>
      <c r="N4247" s="26">
        <v>369283.09</v>
      </c>
      <c r="O4247" s="26">
        <v>419062.46</v>
      </c>
      <c r="P4247" s="27">
        <v>49779.369999999995</v>
      </c>
      <c r="Q4247" s="28">
        <v>0.13480002563886689</v>
      </c>
      <c r="R4247" s="29">
        <v>103422.75</v>
      </c>
      <c r="S4247" s="29">
        <v>122016.89</v>
      </c>
      <c r="T4247" s="30">
        <v>18594.14</v>
      </c>
      <c r="U4247" s="31">
        <v>0.17978771595224455</v>
      </c>
      <c r="V4247" s="26">
        <v>208270.9</v>
      </c>
      <c r="W4247" s="26">
        <v>216712.18</v>
      </c>
      <c r="X4247" s="27">
        <v>8441.2799999999988</v>
      </c>
      <c r="Y4247" s="28">
        <v>4.0530290117342362E-2</v>
      </c>
      <c r="Z4247" s="29">
        <v>25317.439999999999</v>
      </c>
      <c r="AA4247" s="29">
        <v>46836</v>
      </c>
      <c r="AB4247" s="30">
        <v>21518.560000000001</v>
      </c>
      <c r="AC4247" s="32">
        <v>0.84995007394112532</v>
      </c>
      <c r="AD4247" s="26">
        <v>32272</v>
      </c>
      <c r="AE4247" s="26">
        <v>33497.39</v>
      </c>
      <c r="AF4247" s="27">
        <v>1225.3899999999994</v>
      </c>
      <c r="AG4247" s="33">
        <v>3.7970686663361411E-2</v>
      </c>
      <c r="AH4247" s="34">
        <v>793.9</v>
      </c>
      <c r="AI4247" s="34">
        <v>1168.25</v>
      </c>
      <c r="AJ4247" s="34">
        <v>374.35</v>
      </c>
      <c r="AK4247" s="32">
        <v>0.47153293865726165</v>
      </c>
      <c r="AL4247" s="35">
        <v>44825.041666666664</v>
      </c>
      <c r="AM4247" s="16"/>
    </row>
    <row r="4248" spans="1:39" ht="66" hidden="1" x14ac:dyDescent="0.25">
      <c r="A4248" s="25" t="s">
        <v>813</v>
      </c>
      <c r="B4248" s="25" t="s">
        <v>51</v>
      </c>
      <c r="C4248" s="39">
        <v>640775</v>
      </c>
      <c r="D4248" s="25" t="s">
        <v>966</v>
      </c>
      <c r="E4248" s="25" t="s">
        <v>53</v>
      </c>
      <c r="F4248" s="25" t="s">
        <v>54</v>
      </c>
      <c r="G4248" s="25" t="s">
        <v>75</v>
      </c>
      <c r="H4248" s="25" t="s">
        <v>307</v>
      </c>
      <c r="I4248" s="17"/>
      <c r="J4248" s="25" t="s">
        <v>830</v>
      </c>
      <c r="K4248" s="25" t="s">
        <v>65</v>
      </c>
      <c r="L4248" s="25" t="s">
        <v>851</v>
      </c>
      <c r="M4248" s="25" t="s">
        <v>832</v>
      </c>
      <c r="N4248" s="26">
        <v>185191.94</v>
      </c>
      <c r="O4248" s="26">
        <v>161213.72</v>
      </c>
      <c r="P4248" s="27">
        <v>-23978.22</v>
      </c>
      <c r="Q4248" s="28">
        <v>-0.12947766517268516</v>
      </c>
      <c r="R4248" s="29">
        <v>62013.02</v>
      </c>
      <c r="S4248" s="29">
        <v>36865.129999999997</v>
      </c>
      <c r="T4248" s="30">
        <v>-25147.89</v>
      </c>
      <c r="U4248" s="31">
        <v>-0.40552596857885653</v>
      </c>
      <c r="V4248" s="26">
        <v>42630.78</v>
      </c>
      <c r="W4248" s="26">
        <v>42034.76</v>
      </c>
      <c r="X4248" s="27">
        <v>-596.0199999999968</v>
      </c>
      <c r="Y4248" s="28">
        <v>-1.3980978063267827E-2</v>
      </c>
      <c r="Z4248" s="29">
        <v>5548.14</v>
      </c>
      <c r="AA4248" s="29">
        <v>5028</v>
      </c>
      <c r="AB4248" s="30">
        <v>-520.14000000000033</v>
      </c>
      <c r="AC4248" s="32">
        <v>-9.3750337951097176E-2</v>
      </c>
      <c r="AD4248" s="26">
        <v>75000</v>
      </c>
      <c r="AE4248" s="26">
        <v>77285.83</v>
      </c>
      <c r="AF4248" s="27">
        <v>2285.8300000000017</v>
      </c>
      <c r="AG4248" s="33">
        <v>3.0477733333333357E-2</v>
      </c>
      <c r="AH4248" s="34">
        <v>326.73</v>
      </c>
      <c r="AI4248" s="34">
        <v>274</v>
      </c>
      <c r="AJ4248" s="34">
        <v>-52.730000000000018</v>
      </c>
      <c r="AK4248" s="32">
        <v>-0.16138707801548685</v>
      </c>
      <c r="AL4248" s="35">
        <v>44484.041666666664</v>
      </c>
      <c r="AM4248" s="16"/>
    </row>
    <row r="4249" spans="1:39" ht="57.75" hidden="1" x14ac:dyDescent="0.25">
      <c r="A4249" s="25" t="s">
        <v>813</v>
      </c>
      <c r="B4249" s="25" t="s">
        <v>1136</v>
      </c>
      <c r="C4249" s="39">
        <v>640776</v>
      </c>
      <c r="D4249" s="25" t="s">
        <v>5805</v>
      </c>
      <c r="E4249" s="25" t="s">
        <v>53</v>
      </c>
      <c r="F4249" s="25" t="s">
        <v>54</v>
      </c>
      <c r="G4249" s="25" t="s">
        <v>74</v>
      </c>
      <c r="H4249" s="25" t="s">
        <v>75</v>
      </c>
      <c r="I4249" s="25" t="s">
        <v>307</v>
      </c>
      <c r="J4249" s="25" t="s">
        <v>842</v>
      </c>
      <c r="K4249" s="25" t="s">
        <v>65</v>
      </c>
      <c r="L4249" s="25" t="s">
        <v>824</v>
      </c>
      <c r="M4249" s="25" t="s">
        <v>843</v>
      </c>
      <c r="N4249" s="26">
        <v>1005601.27</v>
      </c>
      <c r="O4249" s="26">
        <v>865440.51</v>
      </c>
      <c r="P4249" s="27">
        <v>-140160.76</v>
      </c>
      <c r="Q4249" s="28">
        <v>-0.13938005468111631</v>
      </c>
      <c r="R4249" s="29">
        <v>189076.87</v>
      </c>
      <c r="S4249" s="29">
        <v>154695.10999999999</v>
      </c>
      <c r="T4249" s="30">
        <v>-34381.760000000009</v>
      </c>
      <c r="U4249" s="31">
        <v>-0.18184011613900744</v>
      </c>
      <c r="V4249" s="26">
        <v>3713.86</v>
      </c>
      <c r="W4249" s="26">
        <v>5773.67</v>
      </c>
      <c r="X4249" s="27">
        <v>2059.81</v>
      </c>
      <c r="Y4249" s="28">
        <v>0.55462779964780573</v>
      </c>
      <c r="Z4249" s="29">
        <v>13444.54</v>
      </c>
      <c r="AA4249" s="29">
        <v>10046.98</v>
      </c>
      <c r="AB4249" s="30">
        <v>-3397.5600000000013</v>
      </c>
      <c r="AC4249" s="32">
        <v>-0.25270927826463391</v>
      </c>
      <c r="AD4249" s="26">
        <v>799366</v>
      </c>
      <c r="AE4249" s="26">
        <v>694924.75</v>
      </c>
      <c r="AF4249" s="27">
        <v>-104441.25</v>
      </c>
      <c r="AG4249" s="33">
        <v>-0.13065510667203759</v>
      </c>
      <c r="AH4249" s="34">
        <v>524.73</v>
      </c>
      <c r="AI4249" s="34">
        <v>349.5</v>
      </c>
      <c r="AJ4249" s="34">
        <v>-175.23000000000002</v>
      </c>
      <c r="AK4249" s="32">
        <v>-0.33394317077354069</v>
      </c>
      <c r="AL4249" s="35">
        <v>44897.041666666664</v>
      </c>
      <c r="AM4249" s="16"/>
    </row>
    <row r="4250" spans="1:39" ht="49.5" hidden="1" x14ac:dyDescent="0.25">
      <c r="A4250" s="25" t="s">
        <v>813</v>
      </c>
      <c r="B4250" s="25" t="s">
        <v>51</v>
      </c>
      <c r="C4250" s="39">
        <v>640782</v>
      </c>
      <c r="D4250" s="25" t="s">
        <v>969</v>
      </c>
      <c r="E4250" s="25" t="s">
        <v>53</v>
      </c>
      <c r="F4250" s="25" t="s">
        <v>54</v>
      </c>
      <c r="G4250" s="25" t="s">
        <v>75</v>
      </c>
      <c r="H4250" s="25" t="s">
        <v>83</v>
      </c>
      <c r="I4250" s="25" t="s">
        <v>56</v>
      </c>
      <c r="J4250" s="25" t="s">
        <v>64</v>
      </c>
      <c r="K4250" s="25" t="s">
        <v>65</v>
      </c>
      <c r="L4250" s="25" t="s">
        <v>378</v>
      </c>
      <c r="M4250" s="25" t="s">
        <v>371</v>
      </c>
      <c r="N4250" s="26">
        <v>11215.86</v>
      </c>
      <c r="O4250" s="26">
        <v>7790.04</v>
      </c>
      <c r="P4250" s="27">
        <v>-3425.8200000000006</v>
      </c>
      <c r="Q4250" s="28">
        <v>-0.30544425483199689</v>
      </c>
      <c r="R4250" s="29">
        <v>5258.67</v>
      </c>
      <c r="S4250" s="29">
        <v>3528.04</v>
      </c>
      <c r="T4250" s="30">
        <v>-1730.63</v>
      </c>
      <c r="U4250" s="31">
        <v>-0.32910032384614363</v>
      </c>
      <c r="V4250" s="26">
        <v>880.43</v>
      </c>
      <c r="W4250" s="26">
        <v>0</v>
      </c>
      <c r="X4250" s="27">
        <v>-880.43</v>
      </c>
      <c r="Y4250" s="28">
        <v>-1</v>
      </c>
      <c r="Z4250" s="29">
        <v>994.36</v>
      </c>
      <c r="AA4250" s="29">
        <v>1112</v>
      </c>
      <c r="AB4250" s="30">
        <v>117.63999999999999</v>
      </c>
      <c r="AC4250" s="32">
        <v>0.11830725290639203</v>
      </c>
      <c r="AD4250" s="26">
        <v>4082.4</v>
      </c>
      <c r="AE4250" s="26">
        <v>3150</v>
      </c>
      <c r="AF4250" s="27">
        <v>-932.40000000000009</v>
      </c>
      <c r="AG4250" s="33">
        <v>-0.22839506172839508</v>
      </c>
      <c r="AH4250" s="34">
        <v>35.36</v>
      </c>
      <c r="AI4250" s="34">
        <v>32</v>
      </c>
      <c r="AJ4250" s="34">
        <v>-3.3599999999999994</v>
      </c>
      <c r="AK4250" s="32">
        <v>-9.5022624434389122E-2</v>
      </c>
      <c r="AL4250" s="35">
        <v>44333.041666666664</v>
      </c>
      <c r="AM4250" s="16"/>
    </row>
    <row r="4251" spans="1:39" ht="66" hidden="1" x14ac:dyDescent="0.25">
      <c r="A4251" s="25" t="s">
        <v>813</v>
      </c>
      <c r="B4251" s="25" t="s">
        <v>1136</v>
      </c>
      <c r="C4251" s="39">
        <v>640790</v>
      </c>
      <c r="D4251" s="25" t="s">
        <v>5360</v>
      </c>
      <c r="E4251" s="25" t="s">
        <v>53</v>
      </c>
      <c r="F4251" s="25" t="s">
        <v>54</v>
      </c>
      <c r="G4251" s="25" t="s">
        <v>74</v>
      </c>
      <c r="H4251" s="25" t="s">
        <v>839</v>
      </c>
      <c r="I4251" s="25" t="s">
        <v>75</v>
      </c>
      <c r="J4251" s="25" t="s">
        <v>830</v>
      </c>
      <c r="K4251" s="25" t="s">
        <v>65</v>
      </c>
      <c r="L4251" s="25" t="s">
        <v>818</v>
      </c>
      <c r="M4251" s="25" t="s">
        <v>832</v>
      </c>
      <c r="N4251" s="26">
        <v>137310.85999999999</v>
      </c>
      <c r="O4251" s="26">
        <v>109050.03</v>
      </c>
      <c r="P4251" s="27">
        <v>-28260.829999999987</v>
      </c>
      <c r="Q4251" s="28">
        <v>-0.20581642267771091</v>
      </c>
      <c r="R4251" s="29">
        <v>40248.57</v>
      </c>
      <c r="S4251" s="29">
        <v>34193.86</v>
      </c>
      <c r="T4251" s="30">
        <v>-6054.7099999999991</v>
      </c>
      <c r="U4251" s="31">
        <v>-0.150432922213137</v>
      </c>
      <c r="V4251" s="26">
        <v>47542.31</v>
      </c>
      <c r="W4251" s="26">
        <v>37492.65</v>
      </c>
      <c r="X4251" s="27">
        <v>-10049.659999999996</v>
      </c>
      <c r="Y4251" s="28">
        <v>-0.21138350240028297</v>
      </c>
      <c r="Z4251" s="29">
        <v>4143.88</v>
      </c>
      <c r="AA4251" s="29">
        <v>7548</v>
      </c>
      <c r="AB4251" s="30">
        <v>3404.12</v>
      </c>
      <c r="AC4251" s="32">
        <v>0.8214813170265548</v>
      </c>
      <c r="AD4251" s="26">
        <v>45376.1</v>
      </c>
      <c r="AE4251" s="26">
        <v>29815.52</v>
      </c>
      <c r="AF4251" s="27">
        <v>-15560.579999999998</v>
      </c>
      <c r="AG4251" s="33">
        <v>-0.34292457923885039</v>
      </c>
      <c r="AH4251" s="34">
        <v>291.35000000000002</v>
      </c>
      <c r="AI4251" s="34">
        <v>368.75</v>
      </c>
      <c r="AJ4251" s="34">
        <v>77.399999999999977</v>
      </c>
      <c r="AK4251" s="32">
        <v>0.26565985927578506</v>
      </c>
      <c r="AL4251" s="35">
        <v>44853.041666666664</v>
      </c>
      <c r="AM4251" s="16"/>
    </row>
    <row r="4252" spans="1:39" ht="41.25" hidden="1" x14ac:dyDescent="0.25">
      <c r="A4252" s="25" t="s">
        <v>813</v>
      </c>
      <c r="B4252" s="25" t="s">
        <v>51</v>
      </c>
      <c r="C4252" s="39">
        <v>640792</v>
      </c>
      <c r="D4252" s="25" t="s">
        <v>970</v>
      </c>
      <c r="E4252" s="25" t="s">
        <v>53</v>
      </c>
      <c r="F4252" s="25" t="s">
        <v>54</v>
      </c>
      <c r="G4252" s="25" t="s">
        <v>112</v>
      </c>
      <c r="H4252" s="25" t="s">
        <v>75</v>
      </c>
      <c r="I4252" s="25" t="s">
        <v>56</v>
      </c>
      <c r="J4252" s="25" t="s">
        <v>830</v>
      </c>
      <c r="K4252" s="25" t="s">
        <v>65</v>
      </c>
      <c r="L4252" s="25" t="s">
        <v>831</v>
      </c>
      <c r="M4252" s="25" t="s">
        <v>832</v>
      </c>
      <c r="N4252" s="26">
        <v>44708.4</v>
      </c>
      <c r="O4252" s="26">
        <v>54425.06</v>
      </c>
      <c r="P4252" s="27">
        <v>9716.6599999999962</v>
      </c>
      <c r="Q4252" s="28">
        <v>0.21733410276368637</v>
      </c>
      <c r="R4252" s="29">
        <v>20511.669999999998</v>
      </c>
      <c r="S4252" s="29">
        <v>11354.84</v>
      </c>
      <c r="T4252" s="30">
        <v>-9156.8299999999981</v>
      </c>
      <c r="U4252" s="31">
        <v>-0.44642050110985593</v>
      </c>
      <c r="V4252" s="26">
        <v>4328.7299999999996</v>
      </c>
      <c r="W4252" s="26">
        <v>4572.67</v>
      </c>
      <c r="X4252" s="27">
        <v>243.94000000000051</v>
      </c>
      <c r="Y4252" s="28">
        <v>5.635371113467473E-2</v>
      </c>
      <c r="Z4252" s="29">
        <v>2163.4</v>
      </c>
      <c r="AA4252" s="29">
        <v>2138</v>
      </c>
      <c r="AB4252" s="30">
        <v>-25.400000000000091</v>
      </c>
      <c r="AC4252" s="32">
        <v>-1.1740778404363543E-2</v>
      </c>
      <c r="AD4252" s="26">
        <v>19704.599999999999</v>
      </c>
      <c r="AE4252" s="26">
        <v>36359.550000000003</v>
      </c>
      <c r="AF4252" s="27">
        <v>16654.950000000004</v>
      </c>
      <c r="AG4252" s="33">
        <v>0.84523157029323126</v>
      </c>
      <c r="AH4252" s="34">
        <v>176.81</v>
      </c>
      <c r="AI4252" s="34">
        <v>101</v>
      </c>
      <c r="AJ4252" s="34">
        <v>-75.81</v>
      </c>
      <c r="AK4252" s="32">
        <v>-0.42876534132684802</v>
      </c>
      <c r="AL4252" s="35">
        <v>44455.041666666664</v>
      </c>
      <c r="AM4252" s="16"/>
    </row>
    <row r="4253" spans="1:39" ht="41.25" hidden="1" x14ac:dyDescent="0.25">
      <c r="A4253" s="25" t="s">
        <v>813</v>
      </c>
      <c r="B4253" s="25" t="s">
        <v>1136</v>
      </c>
      <c r="C4253" s="39">
        <v>640793</v>
      </c>
      <c r="D4253" s="25" t="s">
        <v>3996</v>
      </c>
      <c r="E4253" s="25" t="s">
        <v>53</v>
      </c>
      <c r="F4253" s="25" t="s">
        <v>54</v>
      </c>
      <c r="G4253" s="25" t="s">
        <v>75</v>
      </c>
      <c r="H4253" s="25" t="s">
        <v>74</v>
      </c>
      <c r="I4253" s="25" t="s">
        <v>307</v>
      </c>
      <c r="J4253" s="25" t="s">
        <v>830</v>
      </c>
      <c r="K4253" s="25" t="s">
        <v>65</v>
      </c>
      <c r="L4253" s="25" t="s">
        <v>831</v>
      </c>
      <c r="M4253" s="25" t="s">
        <v>832</v>
      </c>
      <c r="N4253" s="26">
        <v>119634.43</v>
      </c>
      <c r="O4253" s="26">
        <v>68684.350000000006</v>
      </c>
      <c r="P4253" s="27">
        <v>-50950.079999999987</v>
      </c>
      <c r="Q4253" s="28">
        <v>-0.42588141223224779</v>
      </c>
      <c r="R4253" s="29">
        <v>51946.720000000001</v>
      </c>
      <c r="S4253" s="29">
        <v>23531.08</v>
      </c>
      <c r="T4253" s="30">
        <v>-28415.64</v>
      </c>
      <c r="U4253" s="31">
        <v>-0.54701509546704774</v>
      </c>
      <c r="V4253" s="26">
        <v>35361.879999999997</v>
      </c>
      <c r="W4253" s="26">
        <v>32165.69</v>
      </c>
      <c r="X4253" s="27">
        <v>-3196.1899999999987</v>
      </c>
      <c r="Y4253" s="28">
        <v>-9.0385183140715336E-2</v>
      </c>
      <c r="Z4253" s="29">
        <v>13615.83</v>
      </c>
      <c r="AA4253" s="29">
        <v>7829.5</v>
      </c>
      <c r="AB4253" s="30">
        <v>-5786.33</v>
      </c>
      <c r="AC4253" s="32">
        <v>-0.42497078767875335</v>
      </c>
      <c r="AD4253" s="26">
        <v>18710</v>
      </c>
      <c r="AE4253" s="26">
        <v>5158.08</v>
      </c>
      <c r="AF4253" s="27">
        <v>-13551.92</v>
      </c>
      <c r="AG4253" s="33">
        <v>-0.72431427044361307</v>
      </c>
      <c r="AH4253" s="34">
        <v>445.97</v>
      </c>
      <c r="AI4253" s="34">
        <v>292.5</v>
      </c>
      <c r="AJ4253" s="34">
        <v>-153.47000000000003</v>
      </c>
      <c r="AK4253" s="32">
        <v>-0.34412628652151495</v>
      </c>
      <c r="AL4253" s="35">
        <v>44603.041666666664</v>
      </c>
      <c r="AM4253" s="16"/>
    </row>
    <row r="4254" spans="1:39" ht="49.5" hidden="1" x14ac:dyDescent="0.25">
      <c r="A4254" s="25" t="s">
        <v>813</v>
      </c>
      <c r="B4254" s="25" t="s">
        <v>1136</v>
      </c>
      <c r="C4254" s="39">
        <v>640798</v>
      </c>
      <c r="D4254" s="25" t="s">
        <v>5466</v>
      </c>
      <c r="E4254" s="25" t="s">
        <v>171</v>
      </c>
      <c r="F4254" s="25" t="s">
        <v>54</v>
      </c>
      <c r="G4254" s="25" t="s">
        <v>74</v>
      </c>
      <c r="H4254" s="25" t="s">
        <v>75</v>
      </c>
      <c r="I4254" s="25" t="s">
        <v>839</v>
      </c>
      <c r="J4254" s="25" t="s">
        <v>357</v>
      </c>
      <c r="K4254" s="25" t="s">
        <v>65</v>
      </c>
      <c r="L4254" s="25" t="s">
        <v>818</v>
      </c>
      <c r="M4254" s="25" t="s">
        <v>832</v>
      </c>
      <c r="N4254" s="26">
        <v>594055.18000000005</v>
      </c>
      <c r="O4254" s="26">
        <v>394569.61</v>
      </c>
      <c r="P4254" s="27">
        <v>-199485.57000000007</v>
      </c>
      <c r="Q4254" s="28">
        <v>-0.33580309829130695</v>
      </c>
      <c r="R4254" s="29">
        <v>155224.03</v>
      </c>
      <c r="S4254" s="29">
        <v>104833.98</v>
      </c>
      <c r="T4254" s="30">
        <v>-50390.05</v>
      </c>
      <c r="U4254" s="31">
        <v>-0.32462789427642103</v>
      </c>
      <c r="V4254" s="26">
        <v>182751.29</v>
      </c>
      <c r="W4254" s="26">
        <v>142769.35</v>
      </c>
      <c r="X4254" s="27">
        <v>-39981.94</v>
      </c>
      <c r="Y4254" s="28">
        <v>-0.21877788113014141</v>
      </c>
      <c r="Z4254" s="29">
        <v>19897.46</v>
      </c>
      <c r="AA4254" s="29">
        <v>18281</v>
      </c>
      <c r="AB4254" s="30">
        <v>-1616.4599999999991</v>
      </c>
      <c r="AC4254" s="32">
        <v>-8.1239514993370968E-2</v>
      </c>
      <c r="AD4254" s="26">
        <v>236182.39999999999</v>
      </c>
      <c r="AE4254" s="26">
        <v>128685.28</v>
      </c>
      <c r="AF4254" s="27">
        <v>-107497.12</v>
      </c>
      <c r="AG4254" s="33">
        <v>-0.45514449848930316</v>
      </c>
      <c r="AH4254" s="34">
        <v>787.92</v>
      </c>
      <c r="AI4254" s="34">
        <v>978</v>
      </c>
      <c r="AJ4254" s="34">
        <v>190.08000000000004</v>
      </c>
      <c r="AK4254" s="32">
        <v>0.2412427657630217</v>
      </c>
      <c r="AL4254" s="35">
        <v>44839.041666666664</v>
      </c>
      <c r="AM4254" s="16"/>
    </row>
    <row r="4255" spans="1:39" ht="49.5" hidden="1" x14ac:dyDescent="0.25">
      <c r="A4255" s="25" t="s">
        <v>813</v>
      </c>
      <c r="B4255" s="25" t="s">
        <v>51</v>
      </c>
      <c r="C4255" s="39">
        <v>640800</v>
      </c>
      <c r="D4255" s="25" t="s">
        <v>975</v>
      </c>
      <c r="E4255" s="25" t="s">
        <v>53</v>
      </c>
      <c r="F4255" s="25" t="s">
        <v>54</v>
      </c>
      <c r="G4255" s="25" t="s">
        <v>79</v>
      </c>
      <c r="H4255" s="25" t="s">
        <v>56</v>
      </c>
      <c r="I4255" s="25" t="s">
        <v>56</v>
      </c>
      <c r="J4255" s="25" t="s">
        <v>842</v>
      </c>
      <c r="K4255" s="25" t="s">
        <v>65</v>
      </c>
      <c r="L4255" s="25" t="s">
        <v>828</v>
      </c>
      <c r="M4255" s="25" t="s">
        <v>825</v>
      </c>
      <c r="N4255" s="26">
        <v>70001.16</v>
      </c>
      <c r="O4255" s="26">
        <v>68486.42</v>
      </c>
      <c r="P4255" s="27">
        <v>-1514.7400000000052</v>
      </c>
      <c r="Q4255" s="28">
        <v>-2.1638784271575003E-2</v>
      </c>
      <c r="R4255" s="29">
        <v>30139.599999999999</v>
      </c>
      <c r="S4255" s="29">
        <v>23984.38</v>
      </c>
      <c r="T4255" s="30">
        <v>-6155.2199999999975</v>
      </c>
      <c r="U4255" s="31">
        <v>-0.20422367914637216</v>
      </c>
      <c r="V4255" s="26">
        <v>23091.96</v>
      </c>
      <c r="W4255" s="26">
        <v>23185.16</v>
      </c>
      <c r="X4255" s="27">
        <v>93.200000000000728</v>
      </c>
      <c r="Y4255" s="28">
        <v>4.0360367850975284E-3</v>
      </c>
      <c r="Z4255" s="29">
        <v>5969.6</v>
      </c>
      <c r="AA4255" s="29">
        <v>7684.41</v>
      </c>
      <c r="AB4255" s="30">
        <v>1714.8099999999995</v>
      </c>
      <c r="AC4255" s="32">
        <v>0.28725710265344401</v>
      </c>
      <c r="AD4255" s="26">
        <v>10800</v>
      </c>
      <c r="AE4255" s="26">
        <v>13632.47</v>
      </c>
      <c r="AF4255" s="27">
        <v>2832.4699999999993</v>
      </c>
      <c r="AG4255" s="33">
        <v>0.26226574074074066</v>
      </c>
      <c r="AH4255" s="34">
        <v>414.49</v>
      </c>
      <c r="AI4255" s="34">
        <v>162</v>
      </c>
      <c r="AJ4255" s="34">
        <v>-252.49</v>
      </c>
      <c r="AK4255" s="32">
        <v>-0.60915824265965401</v>
      </c>
      <c r="AL4255" s="35">
        <v>44328</v>
      </c>
      <c r="AM4255" s="16"/>
    </row>
    <row r="4256" spans="1:39" ht="49.5" hidden="1" x14ac:dyDescent="0.25">
      <c r="A4256" s="25" t="s">
        <v>813</v>
      </c>
      <c r="B4256" s="25" t="s">
        <v>51</v>
      </c>
      <c r="C4256" s="39">
        <v>640852</v>
      </c>
      <c r="D4256" s="25" t="s">
        <v>973</v>
      </c>
      <c r="E4256" s="25" t="s">
        <v>53</v>
      </c>
      <c r="F4256" s="25" t="s">
        <v>54</v>
      </c>
      <c r="G4256" s="25" t="s">
        <v>79</v>
      </c>
      <c r="H4256" s="25" t="s">
        <v>56</v>
      </c>
      <c r="I4256" s="25" t="s">
        <v>56</v>
      </c>
      <c r="J4256" s="25" t="s">
        <v>64</v>
      </c>
      <c r="K4256" s="25" t="s">
        <v>65</v>
      </c>
      <c r="L4256" s="25" t="s">
        <v>378</v>
      </c>
      <c r="M4256" s="25" t="s">
        <v>371</v>
      </c>
      <c r="N4256" s="26">
        <v>5459.28</v>
      </c>
      <c r="O4256" s="26">
        <v>4996.54</v>
      </c>
      <c r="P4256" s="27">
        <v>-462.73999999999978</v>
      </c>
      <c r="Q4256" s="28">
        <v>-8.4762093169795244E-2</v>
      </c>
      <c r="R4256" s="29">
        <v>1878.83</v>
      </c>
      <c r="S4256" s="29">
        <v>2842.54</v>
      </c>
      <c r="T4256" s="30">
        <v>963.71</v>
      </c>
      <c r="U4256" s="31">
        <v>0.51293091977454053</v>
      </c>
      <c r="V4256" s="26">
        <v>380.04</v>
      </c>
      <c r="W4256" s="26">
        <v>0</v>
      </c>
      <c r="X4256" s="27">
        <v>-380.04</v>
      </c>
      <c r="Y4256" s="28">
        <v>-1</v>
      </c>
      <c r="Z4256" s="29">
        <v>600.41</v>
      </c>
      <c r="AA4256" s="29">
        <v>154</v>
      </c>
      <c r="AB4256" s="30">
        <v>-446.40999999999997</v>
      </c>
      <c r="AC4256" s="32">
        <v>-0.74350860245498906</v>
      </c>
      <c r="AD4256" s="26">
        <v>2600</v>
      </c>
      <c r="AE4256" s="26">
        <v>2000</v>
      </c>
      <c r="AF4256" s="27">
        <v>-600</v>
      </c>
      <c r="AG4256" s="33">
        <v>-0.23076923076923078</v>
      </c>
      <c r="AH4256" s="34">
        <v>19.149999999999999</v>
      </c>
      <c r="AI4256" s="34">
        <v>28</v>
      </c>
      <c r="AJ4256" s="34">
        <v>8.8500000000000014</v>
      </c>
      <c r="AK4256" s="32">
        <v>0.46214099216710192</v>
      </c>
      <c r="AL4256" s="35">
        <v>44379.041666666664</v>
      </c>
      <c r="AM4256" s="16"/>
    </row>
    <row r="4257" spans="1:39" ht="33" hidden="1" x14ac:dyDescent="0.25">
      <c r="A4257" s="25" t="s">
        <v>813</v>
      </c>
      <c r="B4257" s="25" t="s">
        <v>1136</v>
      </c>
      <c r="C4257" s="39">
        <v>640854</v>
      </c>
      <c r="D4257" s="25" t="s">
        <v>3997</v>
      </c>
      <c r="E4257" s="25" t="s">
        <v>53</v>
      </c>
      <c r="F4257" s="25" t="s">
        <v>54</v>
      </c>
      <c r="G4257" s="25" t="s">
        <v>839</v>
      </c>
      <c r="H4257" s="25" t="s">
        <v>75</v>
      </c>
      <c r="I4257" s="25" t="s">
        <v>112</v>
      </c>
      <c r="J4257" s="25" t="s">
        <v>830</v>
      </c>
      <c r="K4257" s="25" t="s">
        <v>65</v>
      </c>
      <c r="L4257" s="25" t="s">
        <v>851</v>
      </c>
      <c r="M4257" s="25" t="s">
        <v>832</v>
      </c>
      <c r="N4257" s="26">
        <v>111012.32</v>
      </c>
      <c r="O4257" s="26">
        <v>79986.33</v>
      </c>
      <c r="P4257" s="27">
        <v>-31025.990000000005</v>
      </c>
      <c r="Q4257" s="28">
        <v>-0.27948240339450614</v>
      </c>
      <c r="R4257" s="29">
        <v>46037.22</v>
      </c>
      <c r="S4257" s="29">
        <v>31573.7</v>
      </c>
      <c r="T4257" s="30">
        <v>-14463.52</v>
      </c>
      <c r="U4257" s="31">
        <v>-0.31417014320152259</v>
      </c>
      <c r="V4257" s="26">
        <v>36163.56</v>
      </c>
      <c r="W4257" s="26">
        <v>7361.53</v>
      </c>
      <c r="X4257" s="27">
        <v>-28802.03</v>
      </c>
      <c r="Y4257" s="28">
        <v>-0.79643790600261699</v>
      </c>
      <c r="Z4257" s="29">
        <v>3811.54</v>
      </c>
      <c r="AA4257" s="29">
        <v>6307.5</v>
      </c>
      <c r="AB4257" s="30">
        <v>2495.96</v>
      </c>
      <c r="AC4257" s="32">
        <v>0.65484292438227065</v>
      </c>
      <c r="AD4257" s="26">
        <v>25000</v>
      </c>
      <c r="AE4257" s="26">
        <v>34743.599999999999</v>
      </c>
      <c r="AF4257" s="27">
        <v>9743.5999999999985</v>
      </c>
      <c r="AG4257" s="33">
        <v>0.38974399999999992</v>
      </c>
      <c r="AH4257" s="34">
        <v>198.63</v>
      </c>
      <c r="AI4257" s="34">
        <v>276</v>
      </c>
      <c r="AJ4257" s="34">
        <v>77.37</v>
      </c>
      <c r="AK4257" s="32">
        <v>0.38951819966772394</v>
      </c>
      <c r="AL4257" s="35">
        <v>44582.041666666664</v>
      </c>
      <c r="AM4257" s="16"/>
    </row>
    <row r="4258" spans="1:39" ht="49.5" hidden="1" x14ac:dyDescent="0.25">
      <c r="A4258" s="25" t="s">
        <v>813</v>
      </c>
      <c r="B4258" s="25" t="s">
        <v>1136</v>
      </c>
      <c r="C4258" s="39">
        <v>640875</v>
      </c>
      <c r="D4258" s="25" t="s">
        <v>5428</v>
      </c>
      <c r="E4258" s="25" t="s">
        <v>171</v>
      </c>
      <c r="F4258" s="25" t="s">
        <v>54</v>
      </c>
      <c r="G4258" s="25" t="s">
        <v>75</v>
      </c>
      <c r="H4258" s="25" t="s">
        <v>112</v>
      </c>
      <c r="I4258" s="25" t="s">
        <v>56</v>
      </c>
      <c r="J4258" s="25" t="s">
        <v>830</v>
      </c>
      <c r="K4258" s="25" t="s">
        <v>65</v>
      </c>
      <c r="L4258" s="25" t="s">
        <v>831</v>
      </c>
      <c r="M4258" s="25" t="s">
        <v>832</v>
      </c>
      <c r="N4258" s="26">
        <v>71325.95</v>
      </c>
      <c r="O4258" s="26">
        <v>64694.66</v>
      </c>
      <c r="P4258" s="27">
        <v>-6631.2899999999936</v>
      </c>
      <c r="Q4258" s="28">
        <v>-9.2971632344188815E-2</v>
      </c>
      <c r="R4258" s="29">
        <v>26312.68</v>
      </c>
      <c r="S4258" s="29">
        <v>17648.89</v>
      </c>
      <c r="T4258" s="30">
        <v>-8663.7900000000009</v>
      </c>
      <c r="U4258" s="31">
        <v>-0.32926292570730159</v>
      </c>
      <c r="V4258" s="26">
        <v>32751.71</v>
      </c>
      <c r="W4258" s="26">
        <v>30969.54</v>
      </c>
      <c r="X4258" s="27">
        <v>-1782.1699999999983</v>
      </c>
      <c r="Y4258" s="28">
        <v>-5.441456339226252E-2</v>
      </c>
      <c r="Z4258" s="29">
        <v>3436.56</v>
      </c>
      <c r="AA4258" s="29">
        <v>4219</v>
      </c>
      <c r="AB4258" s="30">
        <v>782.44</v>
      </c>
      <c r="AC4258" s="32">
        <v>0.22768116954163467</v>
      </c>
      <c r="AD4258" s="26">
        <v>8825</v>
      </c>
      <c r="AE4258" s="26">
        <v>11857.23</v>
      </c>
      <c r="AF4258" s="27">
        <v>3032.2299999999996</v>
      </c>
      <c r="AG4258" s="33">
        <v>0.34359546742209629</v>
      </c>
      <c r="AH4258" s="34">
        <v>224.64</v>
      </c>
      <c r="AI4258" s="34">
        <v>195.5</v>
      </c>
      <c r="AJ4258" s="34">
        <v>-29.139999999999986</v>
      </c>
      <c r="AK4258" s="32">
        <v>-0.12971866096866091</v>
      </c>
      <c r="AL4258" s="35">
        <v>44873.041666666664</v>
      </c>
      <c r="AM4258" s="16"/>
    </row>
    <row r="4259" spans="1:39" ht="41.25" hidden="1" x14ac:dyDescent="0.25">
      <c r="A4259" s="25" t="s">
        <v>813</v>
      </c>
      <c r="B4259" s="25" t="s">
        <v>51</v>
      </c>
      <c r="C4259" s="39">
        <v>640878</v>
      </c>
      <c r="D4259" s="25" t="s">
        <v>979</v>
      </c>
      <c r="E4259" s="25" t="s">
        <v>53</v>
      </c>
      <c r="F4259" s="25" t="s">
        <v>54</v>
      </c>
      <c r="G4259" s="25" t="s">
        <v>75</v>
      </c>
      <c r="H4259" s="25" t="s">
        <v>83</v>
      </c>
      <c r="I4259" s="17"/>
      <c r="J4259" s="25" t="s">
        <v>830</v>
      </c>
      <c r="K4259" s="25" t="s">
        <v>65</v>
      </c>
      <c r="L4259" s="25" t="s">
        <v>835</v>
      </c>
      <c r="M4259" s="25" t="s">
        <v>371</v>
      </c>
      <c r="N4259" s="26">
        <v>23110.15</v>
      </c>
      <c r="O4259" s="26">
        <v>12468.52</v>
      </c>
      <c r="P4259" s="27">
        <v>-10641.630000000001</v>
      </c>
      <c r="Q4259" s="28">
        <v>-0.46047429376269738</v>
      </c>
      <c r="R4259" s="29">
        <v>16635.400000000001</v>
      </c>
      <c r="S4259" s="29">
        <v>9396.94</v>
      </c>
      <c r="T4259" s="30">
        <v>-7238.4600000000009</v>
      </c>
      <c r="U4259" s="31">
        <v>-0.43512389242218402</v>
      </c>
      <c r="V4259" s="26">
        <v>9032.5300000000007</v>
      </c>
      <c r="W4259" s="26">
        <v>1599.19</v>
      </c>
      <c r="X4259" s="27">
        <v>-7433.34</v>
      </c>
      <c r="Y4259" s="28">
        <v>-0.82295215183342874</v>
      </c>
      <c r="Z4259" s="29">
        <v>2442.2199999999998</v>
      </c>
      <c r="AA4259" s="29">
        <v>1472.39</v>
      </c>
      <c r="AB4259" s="30">
        <v>-969.8299999999997</v>
      </c>
      <c r="AC4259" s="32">
        <v>-0.39711000646952355</v>
      </c>
      <c r="AD4259" s="26">
        <v>0</v>
      </c>
      <c r="AE4259" s="26">
        <v>0</v>
      </c>
      <c r="AF4259" s="27">
        <v>0</v>
      </c>
      <c r="AG4259" s="18"/>
      <c r="AH4259" s="34">
        <v>70.28</v>
      </c>
      <c r="AI4259" s="34">
        <v>52.5</v>
      </c>
      <c r="AJ4259" s="34">
        <v>-17.78</v>
      </c>
      <c r="AK4259" s="32">
        <v>-0.25298804780876494</v>
      </c>
      <c r="AL4259" s="35">
        <v>44323</v>
      </c>
      <c r="AM4259" s="16"/>
    </row>
    <row r="4260" spans="1:39" ht="49.5" hidden="1" x14ac:dyDescent="0.25">
      <c r="A4260" s="25" t="s">
        <v>813</v>
      </c>
      <c r="B4260" s="25" t="s">
        <v>1136</v>
      </c>
      <c r="C4260" s="39">
        <v>640890</v>
      </c>
      <c r="D4260" s="25" t="s">
        <v>3859</v>
      </c>
      <c r="E4260" s="25" t="s">
        <v>53</v>
      </c>
      <c r="F4260" s="25" t="s">
        <v>54</v>
      </c>
      <c r="G4260" s="25" t="s">
        <v>79</v>
      </c>
      <c r="H4260" s="25" t="s">
        <v>83</v>
      </c>
      <c r="I4260" s="17"/>
      <c r="J4260" s="25" t="s">
        <v>357</v>
      </c>
      <c r="K4260" s="25" t="s">
        <v>65</v>
      </c>
      <c r="L4260" s="25" t="s">
        <v>665</v>
      </c>
      <c r="M4260" s="25" t="s">
        <v>263</v>
      </c>
      <c r="N4260" s="26">
        <v>123208.54</v>
      </c>
      <c r="O4260" s="26">
        <v>121541.45</v>
      </c>
      <c r="P4260" s="27">
        <v>-1667.0899999999965</v>
      </c>
      <c r="Q4260" s="28">
        <v>-1.3530636756185866E-2</v>
      </c>
      <c r="R4260" s="29">
        <v>17226.64</v>
      </c>
      <c r="S4260" s="29">
        <v>12018.97</v>
      </c>
      <c r="T4260" s="30">
        <v>-5207.67</v>
      </c>
      <c r="U4260" s="31">
        <v>-0.30230329303915332</v>
      </c>
      <c r="V4260" s="26">
        <v>15538.78</v>
      </c>
      <c r="W4260" s="26">
        <v>25413.09</v>
      </c>
      <c r="X4260" s="27">
        <v>9874.31</v>
      </c>
      <c r="Y4260" s="28">
        <v>0.635462372206827</v>
      </c>
      <c r="Z4260" s="29">
        <v>1281</v>
      </c>
      <c r="AA4260" s="29">
        <v>0</v>
      </c>
      <c r="AB4260" s="30">
        <v>-1281</v>
      </c>
      <c r="AC4260" s="32">
        <v>-1</v>
      </c>
      <c r="AD4260" s="26">
        <v>89162.12</v>
      </c>
      <c r="AE4260" s="26">
        <v>84109.39</v>
      </c>
      <c r="AF4260" s="27">
        <v>-5052.7299999999959</v>
      </c>
      <c r="AG4260" s="33">
        <v>-5.6669020431546445E-2</v>
      </c>
      <c r="AH4260" s="34">
        <v>63</v>
      </c>
      <c r="AI4260" s="34">
        <v>9</v>
      </c>
      <c r="AJ4260" s="34">
        <v>-54</v>
      </c>
      <c r="AK4260" s="32">
        <v>-0.8571428571428571</v>
      </c>
      <c r="AL4260" s="35">
        <v>44571.041666666664</v>
      </c>
      <c r="AM4260" s="16"/>
    </row>
    <row r="4261" spans="1:39" ht="82.5" hidden="1" x14ac:dyDescent="0.25">
      <c r="A4261" s="25" t="s">
        <v>813</v>
      </c>
      <c r="B4261" s="25" t="s">
        <v>1136</v>
      </c>
      <c r="C4261" s="39">
        <v>640938</v>
      </c>
      <c r="D4261" s="25" t="s">
        <v>3998</v>
      </c>
      <c r="E4261" s="25" t="s">
        <v>53</v>
      </c>
      <c r="F4261" s="25" t="s">
        <v>54</v>
      </c>
      <c r="G4261" s="25" t="s">
        <v>75</v>
      </c>
      <c r="H4261" s="25" t="s">
        <v>874</v>
      </c>
      <c r="I4261" s="25" t="s">
        <v>307</v>
      </c>
      <c r="J4261" s="25" t="s">
        <v>830</v>
      </c>
      <c r="K4261" s="25" t="s">
        <v>65</v>
      </c>
      <c r="L4261" s="25" t="s">
        <v>835</v>
      </c>
      <c r="M4261" s="25" t="s">
        <v>832</v>
      </c>
      <c r="N4261" s="26">
        <v>134805.23000000001</v>
      </c>
      <c r="O4261" s="26">
        <v>118877.83</v>
      </c>
      <c r="P4261" s="27">
        <v>-15927.400000000009</v>
      </c>
      <c r="Q4261" s="28">
        <v>-0.11815120229385764</v>
      </c>
      <c r="R4261" s="29">
        <v>49840.43</v>
      </c>
      <c r="S4261" s="29">
        <v>29960.97</v>
      </c>
      <c r="T4261" s="30">
        <v>-19879.46</v>
      </c>
      <c r="U4261" s="31">
        <v>-0.3988621285972051</v>
      </c>
      <c r="V4261" s="26">
        <v>45960.89</v>
      </c>
      <c r="W4261" s="26">
        <v>50876.39</v>
      </c>
      <c r="X4261" s="27">
        <v>4915.5</v>
      </c>
      <c r="Y4261" s="28">
        <v>0.10694962608426425</v>
      </c>
      <c r="Z4261" s="29">
        <v>5581.91</v>
      </c>
      <c r="AA4261" s="29">
        <v>4136</v>
      </c>
      <c r="AB4261" s="30">
        <v>-1445.9099999999999</v>
      </c>
      <c r="AC4261" s="32">
        <v>-0.25903498981531409</v>
      </c>
      <c r="AD4261" s="26">
        <v>33422</v>
      </c>
      <c r="AE4261" s="26">
        <v>33904.47</v>
      </c>
      <c r="AF4261" s="27">
        <v>482.47000000000116</v>
      </c>
      <c r="AG4261" s="33">
        <v>1.443570103524628E-2</v>
      </c>
      <c r="AH4261" s="34">
        <v>361.28</v>
      </c>
      <c r="AI4261" s="34">
        <v>283</v>
      </c>
      <c r="AJ4261" s="34">
        <v>-78.279999999999973</v>
      </c>
      <c r="AK4261" s="32">
        <v>-0.21667404782993793</v>
      </c>
      <c r="AL4261" s="35">
        <v>44585.041666666664</v>
      </c>
      <c r="AM4261" s="16"/>
    </row>
    <row r="4262" spans="1:39" ht="33" hidden="1" x14ac:dyDescent="0.25">
      <c r="A4262" s="25" t="s">
        <v>813</v>
      </c>
      <c r="B4262" s="25" t="s">
        <v>51</v>
      </c>
      <c r="C4262" s="39">
        <v>640953</v>
      </c>
      <c r="D4262" s="25" t="s">
        <v>972</v>
      </c>
      <c r="E4262" s="25" t="s">
        <v>53</v>
      </c>
      <c r="F4262" s="25" t="s">
        <v>54</v>
      </c>
      <c r="G4262" s="25" t="s">
        <v>75</v>
      </c>
      <c r="H4262" s="25" t="s">
        <v>307</v>
      </c>
      <c r="I4262" s="25" t="s">
        <v>74</v>
      </c>
      <c r="J4262" s="25" t="s">
        <v>830</v>
      </c>
      <c r="K4262" s="25" t="s">
        <v>65</v>
      </c>
      <c r="L4262" s="25" t="s">
        <v>851</v>
      </c>
      <c r="M4262" s="25" t="s">
        <v>832</v>
      </c>
      <c r="N4262" s="26">
        <v>106212.55</v>
      </c>
      <c r="O4262" s="26">
        <v>66076.55</v>
      </c>
      <c r="P4262" s="27">
        <v>-40136</v>
      </c>
      <c r="Q4262" s="28">
        <v>-0.37788378115392202</v>
      </c>
      <c r="R4262" s="29">
        <v>48489.19</v>
      </c>
      <c r="S4262" s="29">
        <v>16784.02</v>
      </c>
      <c r="T4262" s="30">
        <v>-31705.170000000002</v>
      </c>
      <c r="U4262" s="31">
        <v>-0.65386058212149967</v>
      </c>
      <c r="V4262" s="26">
        <v>36179.39</v>
      </c>
      <c r="W4262" s="26">
        <v>33228.370000000003</v>
      </c>
      <c r="X4262" s="27">
        <v>-2951.0199999999968</v>
      </c>
      <c r="Y4262" s="28">
        <v>-8.1566328232731314E-2</v>
      </c>
      <c r="Z4262" s="29">
        <v>4543.97</v>
      </c>
      <c r="AA4262" s="29">
        <v>2330.5</v>
      </c>
      <c r="AB4262" s="30">
        <v>-2213.4700000000003</v>
      </c>
      <c r="AC4262" s="32">
        <v>-0.48712249420660791</v>
      </c>
      <c r="AD4262" s="26">
        <v>17000</v>
      </c>
      <c r="AE4262" s="26">
        <v>13733.66</v>
      </c>
      <c r="AF4262" s="27">
        <v>-3266.34</v>
      </c>
      <c r="AG4262" s="33">
        <v>-0.19213764705882352</v>
      </c>
      <c r="AH4262" s="34">
        <v>227.67000000000002</v>
      </c>
      <c r="AI4262" s="34">
        <v>96.5</v>
      </c>
      <c r="AJ4262" s="34">
        <v>-131.17000000000002</v>
      </c>
      <c r="AK4262" s="32">
        <v>-0.57614090569684195</v>
      </c>
      <c r="AL4262" s="35">
        <v>44531.041666666664</v>
      </c>
      <c r="AM4262" s="16"/>
    </row>
    <row r="4263" spans="1:39" ht="66" hidden="1" x14ac:dyDescent="0.25">
      <c r="A4263" s="25" t="s">
        <v>813</v>
      </c>
      <c r="B4263" s="25" t="s">
        <v>51</v>
      </c>
      <c r="C4263" s="39">
        <v>641065</v>
      </c>
      <c r="D4263" s="25" t="s">
        <v>976</v>
      </c>
      <c r="E4263" s="25" t="s">
        <v>53</v>
      </c>
      <c r="F4263" s="25" t="s">
        <v>54</v>
      </c>
      <c r="G4263" s="25" t="s">
        <v>79</v>
      </c>
      <c r="H4263" s="25" t="s">
        <v>56</v>
      </c>
      <c r="I4263" s="25" t="s">
        <v>56</v>
      </c>
      <c r="J4263" s="25" t="s">
        <v>357</v>
      </c>
      <c r="K4263" s="25" t="s">
        <v>65</v>
      </c>
      <c r="L4263" s="25" t="s">
        <v>665</v>
      </c>
      <c r="M4263" s="25" t="s">
        <v>263</v>
      </c>
      <c r="N4263" s="26">
        <v>303801.01</v>
      </c>
      <c r="O4263" s="26">
        <v>283862.78999999998</v>
      </c>
      <c r="P4263" s="27">
        <v>-19938.22000000003</v>
      </c>
      <c r="Q4263" s="28">
        <v>-6.562920906681656E-2</v>
      </c>
      <c r="R4263" s="29">
        <v>16526.330000000002</v>
      </c>
      <c r="S4263" s="29">
        <v>18367.599999999999</v>
      </c>
      <c r="T4263" s="30">
        <v>1841.2699999999968</v>
      </c>
      <c r="U4263" s="31">
        <v>0.11141433094946045</v>
      </c>
      <c r="V4263" s="26">
        <v>125084.83</v>
      </c>
      <c r="W4263" s="26">
        <v>109454.73</v>
      </c>
      <c r="X4263" s="27">
        <v>-15630.100000000006</v>
      </c>
      <c r="Y4263" s="28">
        <v>-0.12495599986025488</v>
      </c>
      <c r="Z4263" s="29">
        <v>1089.6500000000001</v>
      </c>
      <c r="AA4263" s="29">
        <v>849.5</v>
      </c>
      <c r="AB4263" s="30">
        <v>-240.15000000000009</v>
      </c>
      <c r="AC4263" s="32">
        <v>-0.22039186894874507</v>
      </c>
      <c r="AD4263" s="26">
        <v>161100.20000000001</v>
      </c>
      <c r="AE4263" s="26">
        <v>155190.96</v>
      </c>
      <c r="AF4263" s="27">
        <v>-5909.2400000000198</v>
      </c>
      <c r="AG4263" s="33">
        <v>-3.6680525536281268E-2</v>
      </c>
      <c r="AH4263" s="34">
        <v>52.69</v>
      </c>
      <c r="AI4263" s="34">
        <v>60</v>
      </c>
      <c r="AJ4263" s="34">
        <v>7.3100000000000023</v>
      </c>
      <c r="AK4263" s="32">
        <v>0.13873600303662939</v>
      </c>
      <c r="AL4263" s="35">
        <v>44536.041666666664</v>
      </c>
      <c r="AM4263" s="16"/>
    </row>
    <row r="4264" spans="1:39" ht="33" hidden="1" x14ac:dyDescent="0.25">
      <c r="A4264" s="25" t="s">
        <v>813</v>
      </c>
      <c r="B4264" s="25" t="s">
        <v>51</v>
      </c>
      <c r="C4264" s="39">
        <v>641085</v>
      </c>
      <c r="D4264" s="25" t="s">
        <v>974</v>
      </c>
      <c r="E4264" s="25" t="s">
        <v>53</v>
      </c>
      <c r="F4264" s="25" t="s">
        <v>54</v>
      </c>
      <c r="G4264" s="25" t="s">
        <v>104</v>
      </c>
      <c r="H4264" s="25" t="s">
        <v>56</v>
      </c>
      <c r="I4264" s="25" t="s">
        <v>56</v>
      </c>
      <c r="J4264" s="25" t="s">
        <v>842</v>
      </c>
      <c r="K4264" s="25" t="s">
        <v>65</v>
      </c>
      <c r="L4264" s="25" t="s">
        <v>828</v>
      </c>
      <c r="M4264" s="25" t="s">
        <v>905</v>
      </c>
      <c r="N4264" s="26">
        <v>53555.9</v>
      </c>
      <c r="O4264" s="26">
        <v>42383.25</v>
      </c>
      <c r="P4264" s="27">
        <v>-11172.650000000001</v>
      </c>
      <c r="Q4264" s="28">
        <v>-0.20861660433304269</v>
      </c>
      <c r="R4264" s="29">
        <v>39690.839999999997</v>
      </c>
      <c r="S4264" s="29">
        <v>9993.01</v>
      </c>
      <c r="T4264" s="30">
        <v>-29697.829999999994</v>
      </c>
      <c r="U4264" s="31">
        <v>-0.74822881047617029</v>
      </c>
      <c r="V4264" s="26">
        <v>3777.06</v>
      </c>
      <c r="W4264" s="26">
        <v>5058.9399999999996</v>
      </c>
      <c r="X4264" s="27">
        <v>1281.8799999999997</v>
      </c>
      <c r="Y4264" s="28">
        <v>0.33938565974593987</v>
      </c>
      <c r="Z4264" s="29">
        <v>10088</v>
      </c>
      <c r="AA4264" s="29">
        <v>0</v>
      </c>
      <c r="AB4264" s="30">
        <v>-10088</v>
      </c>
      <c r="AC4264" s="32">
        <v>-1</v>
      </c>
      <c r="AD4264" s="26">
        <v>0</v>
      </c>
      <c r="AE4264" s="26">
        <v>27331.3</v>
      </c>
      <c r="AF4264" s="27">
        <v>27331.3</v>
      </c>
      <c r="AG4264" s="18"/>
      <c r="AH4264" s="34">
        <v>312</v>
      </c>
      <c r="AI4264" s="34">
        <v>2</v>
      </c>
      <c r="AJ4264" s="34">
        <v>-310</v>
      </c>
      <c r="AK4264" s="32">
        <v>-0.99358974358974361</v>
      </c>
      <c r="AL4264" s="35">
        <v>44561.041666666664</v>
      </c>
      <c r="AM4264" s="16"/>
    </row>
    <row r="4265" spans="1:39" ht="24.75" hidden="1" x14ac:dyDescent="0.25">
      <c r="A4265" s="25" t="s">
        <v>813</v>
      </c>
      <c r="B4265" s="25" t="s">
        <v>51</v>
      </c>
      <c r="C4265" s="39">
        <v>641238</v>
      </c>
      <c r="D4265" s="25" t="s">
        <v>987</v>
      </c>
      <c r="E4265" s="25" t="s">
        <v>53</v>
      </c>
      <c r="F4265" s="25" t="s">
        <v>54</v>
      </c>
      <c r="G4265" s="25" t="s">
        <v>990</v>
      </c>
      <c r="H4265" s="25" t="s">
        <v>56</v>
      </c>
      <c r="I4265" s="25" t="s">
        <v>56</v>
      </c>
      <c r="J4265" s="25" t="s">
        <v>830</v>
      </c>
      <c r="K4265" s="25" t="s">
        <v>65</v>
      </c>
      <c r="L4265" s="25" t="s">
        <v>851</v>
      </c>
      <c r="M4265" s="25" t="s">
        <v>880</v>
      </c>
      <c r="N4265" s="26">
        <v>0</v>
      </c>
      <c r="O4265" s="26">
        <v>27115.59</v>
      </c>
      <c r="P4265" s="27">
        <v>27115.59</v>
      </c>
      <c r="Q4265" s="18"/>
      <c r="R4265" s="29">
        <v>0</v>
      </c>
      <c r="S4265" s="29">
        <v>11583.42</v>
      </c>
      <c r="T4265" s="30">
        <v>11583.42</v>
      </c>
      <c r="U4265" s="19"/>
      <c r="V4265" s="26">
        <v>0</v>
      </c>
      <c r="W4265" s="26">
        <v>7912.46</v>
      </c>
      <c r="X4265" s="27">
        <v>7912.46</v>
      </c>
      <c r="Y4265" s="18"/>
      <c r="Z4265" s="29">
        <v>0</v>
      </c>
      <c r="AA4265" s="29">
        <v>3456</v>
      </c>
      <c r="AB4265" s="30">
        <v>3456</v>
      </c>
      <c r="AC4265" s="19"/>
      <c r="AD4265" s="26">
        <v>0</v>
      </c>
      <c r="AE4265" s="26">
        <v>4163.71</v>
      </c>
      <c r="AF4265" s="27">
        <v>4163.71</v>
      </c>
      <c r="AG4265" s="18"/>
      <c r="AH4265" s="34">
        <v>0</v>
      </c>
      <c r="AI4265" s="34">
        <v>100</v>
      </c>
      <c r="AJ4265" s="34">
        <v>100</v>
      </c>
      <c r="AK4265" s="19"/>
      <c r="AL4265" s="35">
        <v>44531.041666666664</v>
      </c>
      <c r="AM4265" s="16"/>
    </row>
    <row r="4266" spans="1:39" ht="74.25" hidden="1" x14ac:dyDescent="0.25">
      <c r="A4266" s="25" t="s">
        <v>813</v>
      </c>
      <c r="B4266" s="25" t="s">
        <v>1136</v>
      </c>
      <c r="C4266" s="39">
        <v>641240</v>
      </c>
      <c r="D4266" s="25" t="s">
        <v>5810</v>
      </c>
      <c r="E4266" s="25" t="s">
        <v>53</v>
      </c>
      <c r="F4266" s="25" t="s">
        <v>63</v>
      </c>
      <c r="G4266" s="25" t="s">
        <v>56</v>
      </c>
      <c r="H4266" s="17"/>
      <c r="I4266" s="17"/>
      <c r="J4266" s="25" t="s">
        <v>381</v>
      </c>
      <c r="K4266" s="25" t="s">
        <v>65</v>
      </c>
      <c r="L4266" s="25" t="s">
        <v>815</v>
      </c>
      <c r="M4266" s="25" t="s">
        <v>5842</v>
      </c>
      <c r="N4266" s="26">
        <v>0</v>
      </c>
      <c r="O4266" s="26">
        <v>0</v>
      </c>
      <c r="P4266" s="27">
        <v>0</v>
      </c>
      <c r="Q4266" s="18"/>
      <c r="R4266" s="29">
        <v>0</v>
      </c>
      <c r="S4266" s="29">
        <v>0</v>
      </c>
      <c r="T4266" s="30">
        <v>0</v>
      </c>
      <c r="U4266" s="19"/>
      <c r="V4266" s="26">
        <v>0</v>
      </c>
      <c r="W4266" s="26">
        <v>0</v>
      </c>
      <c r="X4266" s="27">
        <v>0</v>
      </c>
      <c r="Y4266" s="18"/>
      <c r="Z4266" s="29">
        <v>0</v>
      </c>
      <c r="AA4266" s="29">
        <v>0</v>
      </c>
      <c r="AB4266" s="30">
        <v>0</v>
      </c>
      <c r="AC4266" s="19"/>
      <c r="AD4266" s="26">
        <v>0</v>
      </c>
      <c r="AE4266" s="26">
        <v>0</v>
      </c>
      <c r="AF4266" s="27">
        <v>0</v>
      </c>
      <c r="AG4266" s="18"/>
      <c r="AH4266" s="34">
        <v>0</v>
      </c>
      <c r="AI4266" s="34">
        <v>0</v>
      </c>
      <c r="AJ4266" s="34">
        <v>0</v>
      </c>
      <c r="AK4266" s="19"/>
      <c r="AL4266" s="35">
        <v>44377.041666666664</v>
      </c>
      <c r="AM4266" s="16"/>
    </row>
    <row r="4267" spans="1:39" ht="74.25" hidden="1" x14ac:dyDescent="0.25">
      <c r="A4267" s="25" t="s">
        <v>813</v>
      </c>
      <c r="B4267" s="25" t="s">
        <v>1136</v>
      </c>
      <c r="C4267" s="39">
        <v>641250</v>
      </c>
      <c r="D4267" s="25" t="s">
        <v>5808</v>
      </c>
      <c r="E4267" s="25" t="s">
        <v>53</v>
      </c>
      <c r="F4267" s="25" t="s">
        <v>63</v>
      </c>
      <c r="G4267" s="25" t="s">
        <v>56</v>
      </c>
      <c r="H4267" s="17"/>
      <c r="I4267" s="17"/>
      <c r="J4267" s="25" t="s">
        <v>842</v>
      </c>
      <c r="K4267" s="25" t="s">
        <v>65</v>
      </c>
      <c r="L4267" s="25" t="s">
        <v>815</v>
      </c>
      <c r="M4267" s="25" t="s">
        <v>5842</v>
      </c>
      <c r="N4267" s="26">
        <v>0</v>
      </c>
      <c r="O4267" s="26">
        <v>0</v>
      </c>
      <c r="P4267" s="27">
        <v>0</v>
      </c>
      <c r="Q4267" s="18"/>
      <c r="R4267" s="29">
        <v>0</v>
      </c>
      <c r="S4267" s="29">
        <v>0</v>
      </c>
      <c r="T4267" s="30">
        <v>0</v>
      </c>
      <c r="U4267" s="19"/>
      <c r="V4267" s="26">
        <v>0</v>
      </c>
      <c r="W4267" s="26">
        <v>0</v>
      </c>
      <c r="X4267" s="27">
        <v>0</v>
      </c>
      <c r="Y4267" s="18"/>
      <c r="Z4267" s="29">
        <v>0</v>
      </c>
      <c r="AA4267" s="29">
        <v>0</v>
      </c>
      <c r="AB4267" s="30">
        <v>0</v>
      </c>
      <c r="AC4267" s="19"/>
      <c r="AD4267" s="26">
        <v>0</v>
      </c>
      <c r="AE4267" s="26">
        <v>0</v>
      </c>
      <c r="AF4267" s="27">
        <v>0</v>
      </c>
      <c r="AG4267" s="18"/>
      <c r="AH4267" s="34">
        <v>0</v>
      </c>
      <c r="AI4267" s="34">
        <v>0</v>
      </c>
      <c r="AJ4267" s="34">
        <v>0</v>
      </c>
      <c r="AK4267" s="19"/>
      <c r="AL4267" s="35">
        <v>44811.041666666664</v>
      </c>
      <c r="AM4267" s="16"/>
    </row>
    <row r="4268" spans="1:39" ht="74.25" hidden="1" x14ac:dyDescent="0.25">
      <c r="A4268" s="25" t="s">
        <v>813</v>
      </c>
      <c r="B4268" s="25" t="s">
        <v>1136</v>
      </c>
      <c r="C4268" s="39">
        <v>641295</v>
      </c>
      <c r="D4268" s="25" t="s">
        <v>5809</v>
      </c>
      <c r="E4268" s="25" t="s">
        <v>53</v>
      </c>
      <c r="F4268" s="25" t="s">
        <v>63</v>
      </c>
      <c r="G4268" s="25" t="s">
        <v>56</v>
      </c>
      <c r="H4268" s="17"/>
      <c r="I4268" s="17"/>
      <c r="J4268" s="25" t="s">
        <v>842</v>
      </c>
      <c r="K4268" s="25" t="s">
        <v>65</v>
      </c>
      <c r="L4268" s="25" t="s">
        <v>815</v>
      </c>
      <c r="M4268" s="25" t="s">
        <v>5842</v>
      </c>
      <c r="N4268" s="26">
        <v>0</v>
      </c>
      <c r="O4268" s="26">
        <v>0</v>
      </c>
      <c r="P4268" s="27">
        <v>0</v>
      </c>
      <c r="Q4268" s="18"/>
      <c r="R4268" s="29">
        <v>0</v>
      </c>
      <c r="S4268" s="29">
        <v>0</v>
      </c>
      <c r="T4268" s="30">
        <v>0</v>
      </c>
      <c r="U4268" s="19"/>
      <c r="V4268" s="26">
        <v>0</v>
      </c>
      <c r="W4268" s="26">
        <v>0</v>
      </c>
      <c r="X4268" s="27">
        <v>0</v>
      </c>
      <c r="Y4268" s="18"/>
      <c r="Z4268" s="29">
        <v>0</v>
      </c>
      <c r="AA4268" s="29">
        <v>0</v>
      </c>
      <c r="AB4268" s="30">
        <v>0</v>
      </c>
      <c r="AC4268" s="19"/>
      <c r="AD4268" s="26">
        <v>0</v>
      </c>
      <c r="AE4268" s="26">
        <v>0</v>
      </c>
      <c r="AF4268" s="27">
        <v>0</v>
      </c>
      <c r="AG4268" s="18"/>
      <c r="AH4268" s="34">
        <v>0</v>
      </c>
      <c r="AI4268" s="34">
        <v>0</v>
      </c>
      <c r="AJ4268" s="34">
        <v>0</v>
      </c>
      <c r="AK4268" s="19"/>
      <c r="AL4268" s="35">
        <v>44764.041666666664</v>
      </c>
      <c r="AM4268" s="16"/>
    </row>
    <row r="4269" spans="1:39" ht="41.25" hidden="1" x14ac:dyDescent="0.25">
      <c r="A4269" s="25" t="s">
        <v>813</v>
      </c>
      <c r="B4269" s="25" t="s">
        <v>1136</v>
      </c>
      <c r="C4269" s="39">
        <v>641314</v>
      </c>
      <c r="D4269" s="25" t="s">
        <v>5564</v>
      </c>
      <c r="E4269" s="25" t="s">
        <v>171</v>
      </c>
      <c r="F4269" s="25" t="s">
        <v>54</v>
      </c>
      <c r="G4269" s="25" t="s">
        <v>112</v>
      </c>
      <c r="H4269" s="25" t="s">
        <v>75</v>
      </c>
      <c r="I4269" s="25" t="s">
        <v>56</v>
      </c>
      <c r="J4269" s="25" t="s">
        <v>3773</v>
      </c>
      <c r="K4269" s="25" t="s">
        <v>65</v>
      </c>
      <c r="L4269" s="25" t="s">
        <v>5565</v>
      </c>
      <c r="M4269" s="25" t="s">
        <v>832</v>
      </c>
      <c r="N4269" s="26">
        <v>84808.02</v>
      </c>
      <c r="O4269" s="26">
        <v>101603.71</v>
      </c>
      <c r="P4269" s="27">
        <v>16795.690000000002</v>
      </c>
      <c r="Q4269" s="28">
        <v>0.19804365200366666</v>
      </c>
      <c r="R4269" s="29">
        <v>40309.870000000003</v>
      </c>
      <c r="S4269" s="29">
        <v>28020.45</v>
      </c>
      <c r="T4269" s="30">
        <v>-12289.420000000002</v>
      </c>
      <c r="U4269" s="31">
        <v>-0.3048737195133599</v>
      </c>
      <c r="V4269" s="26">
        <v>36989.26</v>
      </c>
      <c r="W4269" s="26">
        <v>37813.47</v>
      </c>
      <c r="X4269" s="27">
        <v>824.20999999999913</v>
      </c>
      <c r="Y4269" s="28">
        <v>2.2282413868241729E-2</v>
      </c>
      <c r="Z4269" s="29">
        <v>4711.8900000000003</v>
      </c>
      <c r="AA4269" s="29">
        <v>5177.5</v>
      </c>
      <c r="AB4269" s="30">
        <v>465.60999999999967</v>
      </c>
      <c r="AC4269" s="32">
        <v>9.8815974057119255E-2</v>
      </c>
      <c r="AD4269" s="26">
        <v>2797</v>
      </c>
      <c r="AE4269" s="26">
        <v>30592.29</v>
      </c>
      <c r="AF4269" s="27">
        <v>27795.29</v>
      </c>
      <c r="AG4269" s="33">
        <v>9.9375366464068655</v>
      </c>
      <c r="AH4269" s="34">
        <v>100.45</v>
      </c>
      <c r="AI4269" s="34">
        <v>240</v>
      </c>
      <c r="AJ4269" s="34">
        <v>139.55000000000001</v>
      </c>
      <c r="AK4269" s="32">
        <v>1.3892483822797412</v>
      </c>
      <c r="AL4269" s="35">
        <v>44898.041666666664</v>
      </c>
      <c r="AM4269" s="16"/>
    </row>
    <row r="4270" spans="1:39" ht="66" hidden="1" x14ac:dyDescent="0.25">
      <c r="A4270" s="25" t="s">
        <v>813</v>
      </c>
      <c r="B4270" s="25" t="s">
        <v>1136</v>
      </c>
      <c r="C4270" s="39">
        <v>641327</v>
      </c>
      <c r="D4270" s="25" t="s">
        <v>3999</v>
      </c>
      <c r="E4270" s="25" t="s">
        <v>53</v>
      </c>
      <c r="F4270" s="25" t="s">
        <v>54</v>
      </c>
      <c r="G4270" s="25" t="s">
        <v>79</v>
      </c>
      <c r="H4270" s="25" t="s">
        <v>56</v>
      </c>
      <c r="I4270" s="25" t="s">
        <v>56</v>
      </c>
      <c r="J4270" s="25" t="s">
        <v>357</v>
      </c>
      <c r="K4270" s="25" t="s">
        <v>65</v>
      </c>
      <c r="L4270" s="25" t="s">
        <v>665</v>
      </c>
      <c r="M4270" s="25" t="s">
        <v>263</v>
      </c>
      <c r="N4270" s="26">
        <v>404241.76</v>
      </c>
      <c r="O4270" s="26">
        <v>388109.92</v>
      </c>
      <c r="P4270" s="27">
        <v>-16131.840000000026</v>
      </c>
      <c r="Q4270" s="28">
        <v>-3.9906416397949646E-2</v>
      </c>
      <c r="R4270" s="29">
        <v>14686.55</v>
      </c>
      <c r="S4270" s="29">
        <v>40029.57</v>
      </c>
      <c r="T4270" s="30">
        <v>25343.02</v>
      </c>
      <c r="U4270" s="31">
        <v>1.7255938256431906</v>
      </c>
      <c r="V4270" s="26">
        <v>29867.18</v>
      </c>
      <c r="W4270" s="26">
        <v>39548.83</v>
      </c>
      <c r="X4270" s="27">
        <v>9681.6500000000015</v>
      </c>
      <c r="Y4270" s="28">
        <v>0.32415681694756593</v>
      </c>
      <c r="Z4270" s="29">
        <v>0</v>
      </c>
      <c r="AA4270" s="29">
        <v>0</v>
      </c>
      <c r="AB4270" s="30">
        <v>0</v>
      </c>
      <c r="AC4270" s="19"/>
      <c r="AD4270" s="26">
        <v>359688.03</v>
      </c>
      <c r="AE4270" s="26">
        <v>308531.52</v>
      </c>
      <c r="AF4270" s="27">
        <v>-51156.510000000009</v>
      </c>
      <c r="AG4270" s="33">
        <v>-0.14222466619197754</v>
      </c>
      <c r="AH4270" s="34">
        <v>0</v>
      </c>
      <c r="AI4270" s="34">
        <v>4.5</v>
      </c>
      <c r="AJ4270" s="34">
        <v>4.5</v>
      </c>
      <c r="AK4270" s="19"/>
      <c r="AL4270" s="35">
        <v>44594.041666666664</v>
      </c>
      <c r="AM4270" s="16"/>
    </row>
    <row r="4271" spans="1:39" ht="41.25" hidden="1" x14ac:dyDescent="0.25">
      <c r="A4271" s="25" t="s">
        <v>813</v>
      </c>
      <c r="B4271" s="25" t="s">
        <v>51</v>
      </c>
      <c r="C4271" s="39">
        <v>641352</v>
      </c>
      <c r="D4271" s="25" t="s">
        <v>977</v>
      </c>
      <c r="E4271" s="25" t="s">
        <v>53</v>
      </c>
      <c r="F4271" s="25" t="s">
        <v>54</v>
      </c>
      <c r="G4271" s="25" t="s">
        <v>75</v>
      </c>
      <c r="H4271" s="25" t="s">
        <v>307</v>
      </c>
      <c r="I4271" s="25" t="s">
        <v>112</v>
      </c>
      <c r="J4271" s="25" t="s">
        <v>830</v>
      </c>
      <c r="K4271" s="25" t="s">
        <v>65</v>
      </c>
      <c r="L4271" s="25" t="s">
        <v>831</v>
      </c>
      <c r="M4271" s="25" t="s">
        <v>832</v>
      </c>
      <c r="N4271" s="26">
        <v>130738.97</v>
      </c>
      <c r="O4271" s="26">
        <v>103832.07</v>
      </c>
      <c r="P4271" s="27">
        <v>-26906.899999999994</v>
      </c>
      <c r="Q4271" s="28">
        <v>-0.20580627184075256</v>
      </c>
      <c r="R4271" s="29">
        <v>44756.79</v>
      </c>
      <c r="S4271" s="29">
        <v>20716.11</v>
      </c>
      <c r="T4271" s="30">
        <v>-24040.68</v>
      </c>
      <c r="U4271" s="31">
        <v>-0.53714039813847236</v>
      </c>
      <c r="V4271" s="26">
        <v>58240.59</v>
      </c>
      <c r="W4271" s="26">
        <v>55527.79</v>
      </c>
      <c r="X4271" s="27">
        <v>-2712.7999999999956</v>
      </c>
      <c r="Y4271" s="28">
        <v>-4.6579198459356194E-2</v>
      </c>
      <c r="Z4271" s="29">
        <v>10144.59</v>
      </c>
      <c r="AA4271" s="29">
        <v>6300</v>
      </c>
      <c r="AB4271" s="30">
        <v>-3844.59</v>
      </c>
      <c r="AC4271" s="32">
        <v>-0.37897933775539477</v>
      </c>
      <c r="AD4271" s="26">
        <v>17597</v>
      </c>
      <c r="AE4271" s="26">
        <v>21288.17</v>
      </c>
      <c r="AF4271" s="27">
        <v>3691.1699999999983</v>
      </c>
      <c r="AG4271" s="33">
        <v>0.20976132295277594</v>
      </c>
      <c r="AH4271" s="34">
        <v>383.85</v>
      </c>
      <c r="AI4271" s="34">
        <v>212</v>
      </c>
      <c r="AJ4271" s="34">
        <v>-171.85000000000002</v>
      </c>
      <c r="AK4271" s="32">
        <v>-0.4477009248404325</v>
      </c>
      <c r="AL4271" s="35">
        <v>44535.041666666664</v>
      </c>
      <c r="AM4271" s="16"/>
    </row>
    <row r="4272" spans="1:39" ht="41.25" hidden="1" x14ac:dyDescent="0.25">
      <c r="A4272" s="25" t="s">
        <v>813</v>
      </c>
      <c r="B4272" s="25" t="s">
        <v>51</v>
      </c>
      <c r="C4272" s="39">
        <v>641357</v>
      </c>
      <c r="D4272" s="25" t="s">
        <v>978</v>
      </c>
      <c r="E4272" s="25" t="s">
        <v>53</v>
      </c>
      <c r="F4272" s="25" t="s">
        <v>54</v>
      </c>
      <c r="G4272" s="25" t="s">
        <v>75</v>
      </c>
      <c r="H4272" s="25" t="s">
        <v>74</v>
      </c>
      <c r="I4272" s="25" t="s">
        <v>194</v>
      </c>
      <c r="J4272" s="25" t="s">
        <v>830</v>
      </c>
      <c r="K4272" s="25" t="s">
        <v>65</v>
      </c>
      <c r="L4272" s="25" t="s">
        <v>840</v>
      </c>
      <c r="M4272" s="25" t="s">
        <v>832</v>
      </c>
      <c r="N4272" s="26">
        <v>18721.14</v>
      </c>
      <c r="O4272" s="26">
        <v>30365.11</v>
      </c>
      <c r="P4272" s="27">
        <v>11643.970000000001</v>
      </c>
      <c r="Q4272" s="28">
        <v>0.62196906812298836</v>
      </c>
      <c r="R4272" s="29">
        <v>11580.05</v>
      </c>
      <c r="S4272" s="29">
        <v>10130.74</v>
      </c>
      <c r="T4272" s="30">
        <v>-1449.3099999999995</v>
      </c>
      <c r="U4272" s="31">
        <v>-0.12515576357615033</v>
      </c>
      <c r="V4272" s="26">
        <v>23262.9</v>
      </c>
      <c r="W4272" s="26">
        <v>18383.02</v>
      </c>
      <c r="X4272" s="27">
        <v>-4879.880000000001</v>
      </c>
      <c r="Y4272" s="28">
        <v>-0.20977092279982293</v>
      </c>
      <c r="Z4272" s="29">
        <v>1220.19</v>
      </c>
      <c r="AA4272" s="29">
        <v>1811.5</v>
      </c>
      <c r="AB4272" s="30">
        <v>591.30999999999995</v>
      </c>
      <c r="AC4272" s="32">
        <v>0.48460485662069014</v>
      </c>
      <c r="AD4272" s="26">
        <v>5008</v>
      </c>
      <c r="AE4272" s="26">
        <v>39.85</v>
      </c>
      <c r="AF4272" s="27">
        <v>-4968.1499999999996</v>
      </c>
      <c r="AG4272" s="33">
        <v>-0.99204273162939294</v>
      </c>
      <c r="AH4272" s="34">
        <v>0</v>
      </c>
      <c r="AI4272" s="34">
        <v>108.5</v>
      </c>
      <c r="AJ4272" s="34">
        <v>108.5</v>
      </c>
      <c r="AK4272" s="19"/>
      <c r="AL4272" s="35">
        <v>44525.041666666664</v>
      </c>
      <c r="AM4272" s="16"/>
    </row>
    <row r="4273" spans="1:39" ht="41.25" hidden="1" x14ac:dyDescent="0.25">
      <c r="A4273" s="25" t="s">
        <v>813</v>
      </c>
      <c r="B4273" s="25" t="s">
        <v>51</v>
      </c>
      <c r="C4273" s="39">
        <v>641419</v>
      </c>
      <c r="D4273" s="25" t="s">
        <v>841</v>
      </c>
      <c r="E4273" s="25" t="s">
        <v>53</v>
      </c>
      <c r="F4273" s="25" t="s">
        <v>54</v>
      </c>
      <c r="G4273" s="25" t="s">
        <v>74</v>
      </c>
      <c r="H4273" s="25" t="s">
        <v>75</v>
      </c>
      <c r="I4273" s="25" t="s">
        <v>83</v>
      </c>
      <c r="J4273" s="25" t="s">
        <v>842</v>
      </c>
      <c r="K4273" s="25" t="s">
        <v>65</v>
      </c>
      <c r="L4273" s="25" t="s">
        <v>824</v>
      </c>
      <c r="M4273" s="25" t="s">
        <v>843</v>
      </c>
      <c r="N4273" s="26">
        <v>288447.39</v>
      </c>
      <c r="O4273" s="26">
        <v>214848.41</v>
      </c>
      <c r="P4273" s="27">
        <v>-73598.98000000001</v>
      </c>
      <c r="Q4273" s="28">
        <v>-0.25515564554076919</v>
      </c>
      <c r="R4273" s="29">
        <v>61899.22</v>
      </c>
      <c r="S4273" s="29">
        <v>47132.160000000003</v>
      </c>
      <c r="T4273" s="30">
        <v>-14767.059999999998</v>
      </c>
      <c r="U4273" s="31">
        <v>-0.2385661725624329</v>
      </c>
      <c r="V4273" s="26">
        <v>11240.6</v>
      </c>
      <c r="W4273" s="26">
        <v>7765.25</v>
      </c>
      <c r="X4273" s="27">
        <v>-3475.3500000000004</v>
      </c>
      <c r="Y4273" s="28">
        <v>-0.30917833567603153</v>
      </c>
      <c r="Z4273" s="29">
        <v>8279.57</v>
      </c>
      <c r="AA4273" s="29">
        <v>10907.24</v>
      </c>
      <c r="AB4273" s="30">
        <v>2627.67</v>
      </c>
      <c r="AC4273" s="32">
        <v>0.31736793094327365</v>
      </c>
      <c r="AD4273" s="26">
        <v>207028</v>
      </c>
      <c r="AE4273" s="26">
        <v>148734.76999999999</v>
      </c>
      <c r="AF4273" s="27">
        <v>-58293.23000000001</v>
      </c>
      <c r="AG4273" s="33">
        <v>-0.2815717197673745</v>
      </c>
      <c r="AH4273" s="34">
        <v>329.6</v>
      </c>
      <c r="AI4273" s="34">
        <v>181</v>
      </c>
      <c r="AJ4273" s="34">
        <v>-148.60000000000002</v>
      </c>
      <c r="AK4273" s="32">
        <v>-0.45084951456310685</v>
      </c>
      <c r="AL4273" s="35">
        <v>44530.041666666664</v>
      </c>
      <c r="AM4273" s="16"/>
    </row>
    <row r="4274" spans="1:39" ht="57.75" hidden="1" x14ac:dyDescent="0.25">
      <c r="A4274" s="25" t="s">
        <v>813</v>
      </c>
      <c r="B4274" s="25" t="s">
        <v>51</v>
      </c>
      <c r="C4274" s="39">
        <v>641425</v>
      </c>
      <c r="D4274" s="25" t="s">
        <v>844</v>
      </c>
      <c r="E4274" s="25" t="s">
        <v>53</v>
      </c>
      <c r="F4274" s="25" t="s">
        <v>54</v>
      </c>
      <c r="G4274" s="25" t="s">
        <v>75</v>
      </c>
      <c r="H4274" s="25" t="s">
        <v>83</v>
      </c>
      <c r="I4274" s="25" t="s">
        <v>211</v>
      </c>
      <c r="J4274" s="25" t="s">
        <v>357</v>
      </c>
      <c r="K4274" s="25" t="s">
        <v>65</v>
      </c>
      <c r="L4274" s="25" t="s">
        <v>818</v>
      </c>
      <c r="M4274" s="25" t="s">
        <v>816</v>
      </c>
      <c r="N4274" s="26">
        <v>30136.799999999999</v>
      </c>
      <c r="O4274" s="26">
        <v>14414.31</v>
      </c>
      <c r="P4274" s="27">
        <v>-15722.49</v>
      </c>
      <c r="Q4274" s="28">
        <v>-0.52170402962491036</v>
      </c>
      <c r="R4274" s="29">
        <v>16061.39</v>
      </c>
      <c r="S4274" s="29">
        <v>7235.31</v>
      </c>
      <c r="T4274" s="30">
        <v>-8826.0799999999981</v>
      </c>
      <c r="U4274" s="31">
        <v>-0.54952155448563289</v>
      </c>
      <c r="V4274" s="26">
        <v>4073.75</v>
      </c>
      <c r="W4274" s="26">
        <v>310.77999999999997</v>
      </c>
      <c r="X4274" s="27">
        <v>-3762.9700000000003</v>
      </c>
      <c r="Y4274" s="28">
        <v>-0.9237115679656337</v>
      </c>
      <c r="Z4274" s="29">
        <v>2890.94</v>
      </c>
      <c r="AA4274" s="29">
        <v>3349</v>
      </c>
      <c r="AB4274" s="30">
        <v>458.05999999999995</v>
      </c>
      <c r="AC4274" s="32">
        <v>0.15844673358838299</v>
      </c>
      <c r="AD4274" s="26">
        <v>7110.72</v>
      </c>
      <c r="AE4274" s="26">
        <v>3519.22</v>
      </c>
      <c r="AF4274" s="27">
        <v>-3591.5000000000005</v>
      </c>
      <c r="AG4274" s="33">
        <v>-0.50508246703568704</v>
      </c>
      <c r="AH4274" s="34">
        <v>120.61000000000001</v>
      </c>
      <c r="AI4274" s="34">
        <v>60</v>
      </c>
      <c r="AJ4274" s="34">
        <v>-60.610000000000014</v>
      </c>
      <c r="AK4274" s="32">
        <v>-0.50252881187297904</v>
      </c>
      <c r="AL4274" s="35">
        <v>44351.041666666664</v>
      </c>
      <c r="AM4274" s="16"/>
    </row>
    <row r="4275" spans="1:39" ht="41.25" hidden="1" x14ac:dyDescent="0.25">
      <c r="A4275" s="25" t="s">
        <v>813</v>
      </c>
      <c r="B4275" s="25" t="s">
        <v>1136</v>
      </c>
      <c r="C4275" s="39">
        <v>641486</v>
      </c>
      <c r="D4275" s="25" t="s">
        <v>4002</v>
      </c>
      <c r="E4275" s="25" t="s">
        <v>53</v>
      </c>
      <c r="F4275" s="25" t="s">
        <v>63</v>
      </c>
      <c r="G4275" s="25" t="s">
        <v>56</v>
      </c>
      <c r="H4275" s="17"/>
      <c r="I4275" s="17"/>
      <c r="J4275" s="25" t="s">
        <v>830</v>
      </c>
      <c r="K4275" s="25" t="s">
        <v>65</v>
      </c>
      <c r="L4275" s="25" t="s">
        <v>851</v>
      </c>
      <c r="M4275" s="25" t="s">
        <v>5842</v>
      </c>
      <c r="N4275" s="26">
        <v>0</v>
      </c>
      <c r="O4275" s="26">
        <v>0</v>
      </c>
      <c r="P4275" s="27">
        <v>0</v>
      </c>
      <c r="Q4275" s="18"/>
      <c r="R4275" s="29">
        <v>0</v>
      </c>
      <c r="S4275" s="29">
        <v>0</v>
      </c>
      <c r="T4275" s="30">
        <v>0</v>
      </c>
      <c r="U4275" s="19"/>
      <c r="V4275" s="26">
        <v>0</v>
      </c>
      <c r="W4275" s="26">
        <v>0</v>
      </c>
      <c r="X4275" s="27">
        <v>0</v>
      </c>
      <c r="Y4275" s="18"/>
      <c r="Z4275" s="29">
        <v>0</v>
      </c>
      <c r="AA4275" s="29">
        <v>0</v>
      </c>
      <c r="AB4275" s="30">
        <v>0</v>
      </c>
      <c r="AC4275" s="19"/>
      <c r="AD4275" s="26">
        <v>0</v>
      </c>
      <c r="AE4275" s="26">
        <v>0</v>
      </c>
      <c r="AF4275" s="27">
        <v>0</v>
      </c>
      <c r="AG4275" s="18"/>
      <c r="AH4275" s="34">
        <v>0</v>
      </c>
      <c r="AI4275" s="34">
        <v>0</v>
      </c>
      <c r="AJ4275" s="34">
        <v>0</v>
      </c>
      <c r="AK4275" s="19"/>
      <c r="AL4275" s="35">
        <v>44645.041666666664</v>
      </c>
      <c r="AM4275" s="16"/>
    </row>
    <row r="4276" spans="1:39" ht="49.5" hidden="1" x14ac:dyDescent="0.25">
      <c r="A4276" s="25" t="s">
        <v>813</v>
      </c>
      <c r="B4276" s="25" t="s">
        <v>1136</v>
      </c>
      <c r="C4276" s="39">
        <v>641496</v>
      </c>
      <c r="D4276" s="25" t="s">
        <v>4003</v>
      </c>
      <c r="E4276" s="25" t="s">
        <v>53</v>
      </c>
      <c r="F4276" s="25" t="s">
        <v>54</v>
      </c>
      <c r="G4276" s="25" t="s">
        <v>75</v>
      </c>
      <c r="H4276" s="25" t="s">
        <v>112</v>
      </c>
      <c r="I4276" s="25" t="s">
        <v>56</v>
      </c>
      <c r="J4276" s="25" t="s">
        <v>830</v>
      </c>
      <c r="K4276" s="25" t="s">
        <v>65</v>
      </c>
      <c r="L4276" s="25" t="s">
        <v>831</v>
      </c>
      <c r="M4276" s="25" t="s">
        <v>832</v>
      </c>
      <c r="N4276" s="26">
        <v>139616.82999999999</v>
      </c>
      <c r="O4276" s="26">
        <v>140850.22</v>
      </c>
      <c r="P4276" s="27">
        <v>1233.390000000014</v>
      </c>
      <c r="Q4276" s="28">
        <v>8.8341068909816543E-3</v>
      </c>
      <c r="R4276" s="29">
        <v>58059.68</v>
      </c>
      <c r="S4276" s="29">
        <v>33226.65</v>
      </c>
      <c r="T4276" s="30">
        <v>-24833.03</v>
      </c>
      <c r="U4276" s="31">
        <v>-0.42771558506695179</v>
      </c>
      <c r="V4276" s="26">
        <v>47597.26</v>
      </c>
      <c r="W4276" s="26">
        <v>49028.43</v>
      </c>
      <c r="X4276" s="27">
        <v>1431.1699999999983</v>
      </c>
      <c r="Y4276" s="28">
        <v>3.0068327462547177E-2</v>
      </c>
      <c r="Z4276" s="29">
        <v>6999.89</v>
      </c>
      <c r="AA4276" s="29">
        <v>7513</v>
      </c>
      <c r="AB4276" s="30">
        <v>513.10999999999967</v>
      </c>
      <c r="AC4276" s="32">
        <v>7.3302580469121609E-2</v>
      </c>
      <c r="AD4276" s="26">
        <v>26960</v>
      </c>
      <c r="AE4276" s="26">
        <v>51082.14</v>
      </c>
      <c r="AF4276" s="27">
        <v>24122.14</v>
      </c>
      <c r="AG4276" s="33">
        <v>0.89473813056379825</v>
      </c>
      <c r="AH4276" s="34">
        <v>512.45000000000005</v>
      </c>
      <c r="AI4276" s="34">
        <v>346</v>
      </c>
      <c r="AJ4276" s="34">
        <v>-166.45000000000005</v>
      </c>
      <c r="AK4276" s="32">
        <v>-0.32481217679773644</v>
      </c>
      <c r="AL4276" s="35">
        <v>44645.041666666664</v>
      </c>
      <c r="AM4276" s="16"/>
    </row>
    <row r="4277" spans="1:39" ht="41.25" hidden="1" x14ac:dyDescent="0.25">
      <c r="A4277" s="25" t="s">
        <v>813</v>
      </c>
      <c r="B4277" s="25" t="s">
        <v>51</v>
      </c>
      <c r="C4277" s="39">
        <v>641525</v>
      </c>
      <c r="D4277" s="25" t="s">
        <v>4001</v>
      </c>
      <c r="E4277" s="25" t="s">
        <v>53</v>
      </c>
      <c r="F4277" s="25" t="s">
        <v>63</v>
      </c>
      <c r="G4277" s="25" t="s">
        <v>56</v>
      </c>
      <c r="H4277" s="17"/>
      <c r="I4277" s="17"/>
      <c r="J4277" s="25" t="s">
        <v>830</v>
      </c>
      <c r="K4277" s="25" t="s">
        <v>65</v>
      </c>
      <c r="L4277" s="25" t="s">
        <v>851</v>
      </c>
      <c r="M4277" s="25" t="s">
        <v>5842</v>
      </c>
      <c r="N4277" s="26">
        <v>0</v>
      </c>
      <c r="O4277" s="26">
        <v>0</v>
      </c>
      <c r="P4277" s="27">
        <v>0</v>
      </c>
      <c r="Q4277" s="18"/>
      <c r="R4277" s="29">
        <v>0</v>
      </c>
      <c r="S4277" s="29">
        <v>0</v>
      </c>
      <c r="T4277" s="30">
        <v>0</v>
      </c>
      <c r="U4277" s="19"/>
      <c r="V4277" s="26">
        <v>0</v>
      </c>
      <c r="W4277" s="26">
        <v>0</v>
      </c>
      <c r="X4277" s="27">
        <v>0</v>
      </c>
      <c r="Y4277" s="18"/>
      <c r="Z4277" s="29">
        <v>0</v>
      </c>
      <c r="AA4277" s="29">
        <v>0</v>
      </c>
      <c r="AB4277" s="30">
        <v>0</v>
      </c>
      <c r="AC4277" s="19"/>
      <c r="AD4277" s="26">
        <v>0</v>
      </c>
      <c r="AE4277" s="26">
        <v>0</v>
      </c>
      <c r="AF4277" s="27">
        <v>0</v>
      </c>
      <c r="AG4277" s="18"/>
      <c r="AH4277" s="34">
        <v>0</v>
      </c>
      <c r="AI4277" s="34">
        <v>0</v>
      </c>
      <c r="AJ4277" s="34">
        <v>0</v>
      </c>
      <c r="AK4277" s="19"/>
      <c r="AL4277" s="35">
        <v>44383.041666666664</v>
      </c>
      <c r="AM4277" s="16"/>
    </row>
    <row r="4278" spans="1:39" ht="66" hidden="1" x14ac:dyDescent="0.25">
      <c r="A4278" s="25" t="s">
        <v>813</v>
      </c>
      <c r="B4278" s="25" t="s">
        <v>1136</v>
      </c>
      <c r="C4278" s="39">
        <v>641540</v>
      </c>
      <c r="D4278" s="25" t="s">
        <v>5361</v>
      </c>
      <c r="E4278" s="25" t="s">
        <v>53</v>
      </c>
      <c r="F4278" s="25" t="s">
        <v>54</v>
      </c>
      <c r="G4278" s="25" t="s">
        <v>75</v>
      </c>
      <c r="H4278" s="25" t="s">
        <v>307</v>
      </c>
      <c r="I4278" s="25" t="s">
        <v>839</v>
      </c>
      <c r="J4278" s="25" t="s">
        <v>842</v>
      </c>
      <c r="K4278" s="25" t="s">
        <v>65</v>
      </c>
      <c r="L4278" s="25" t="s">
        <v>815</v>
      </c>
      <c r="M4278" s="25" t="s">
        <v>5278</v>
      </c>
      <c r="N4278" s="26">
        <v>164624.63</v>
      </c>
      <c r="O4278" s="26">
        <v>66785.039999999994</v>
      </c>
      <c r="P4278" s="27">
        <v>-97839.590000000011</v>
      </c>
      <c r="Q4278" s="28">
        <v>-0.59431927045181521</v>
      </c>
      <c r="R4278" s="29">
        <v>116511.27</v>
      </c>
      <c r="S4278" s="29">
        <v>43436.57</v>
      </c>
      <c r="T4278" s="30">
        <v>-73074.700000000012</v>
      </c>
      <c r="U4278" s="31">
        <v>-0.62718997054963022</v>
      </c>
      <c r="V4278" s="26">
        <v>19851.11</v>
      </c>
      <c r="W4278" s="26">
        <v>14668.73</v>
      </c>
      <c r="X4278" s="27">
        <v>-5182.380000000001</v>
      </c>
      <c r="Y4278" s="28">
        <v>-0.26106247962960261</v>
      </c>
      <c r="Z4278" s="29">
        <v>25762.25</v>
      </c>
      <c r="AA4278" s="29">
        <v>8006.91</v>
      </c>
      <c r="AB4278" s="30">
        <v>-17755.34</v>
      </c>
      <c r="AC4278" s="32">
        <v>-0.68919989519548952</v>
      </c>
      <c r="AD4278" s="26">
        <v>2500</v>
      </c>
      <c r="AE4278" s="26">
        <v>672.83</v>
      </c>
      <c r="AF4278" s="27">
        <v>-1827.17</v>
      </c>
      <c r="AG4278" s="33">
        <v>-0.73086800000000007</v>
      </c>
      <c r="AH4278" s="34">
        <v>993.95</v>
      </c>
      <c r="AI4278" s="34">
        <v>274.5</v>
      </c>
      <c r="AJ4278" s="34">
        <v>-719.45</v>
      </c>
      <c r="AK4278" s="32">
        <v>-0.7238291664570653</v>
      </c>
      <c r="AL4278" s="35">
        <v>44855.041666666664</v>
      </c>
      <c r="AM4278" s="16"/>
    </row>
    <row r="4279" spans="1:39" ht="82.5" hidden="1" x14ac:dyDescent="0.25">
      <c r="A4279" s="25" t="s">
        <v>813</v>
      </c>
      <c r="B4279" s="25" t="s">
        <v>1136</v>
      </c>
      <c r="C4279" s="39">
        <v>641595</v>
      </c>
      <c r="D4279" s="25" t="s">
        <v>4004</v>
      </c>
      <c r="E4279" s="25" t="s">
        <v>53</v>
      </c>
      <c r="F4279" s="25" t="s">
        <v>54</v>
      </c>
      <c r="G4279" s="25" t="s">
        <v>90</v>
      </c>
      <c r="H4279" s="25" t="s">
        <v>83</v>
      </c>
      <c r="I4279" s="25" t="s">
        <v>112</v>
      </c>
      <c r="J4279" s="25" t="s">
        <v>842</v>
      </c>
      <c r="K4279" s="25" t="s">
        <v>58</v>
      </c>
      <c r="L4279" s="25" t="s">
        <v>853</v>
      </c>
      <c r="M4279" s="25" t="s">
        <v>843</v>
      </c>
      <c r="N4279" s="26">
        <v>50535.99</v>
      </c>
      <c r="O4279" s="26">
        <v>68804.350000000006</v>
      </c>
      <c r="P4279" s="27">
        <v>18268.360000000008</v>
      </c>
      <c r="Q4279" s="28">
        <v>0.36149207723050458</v>
      </c>
      <c r="R4279" s="29">
        <v>18407.060000000001</v>
      </c>
      <c r="S4279" s="29">
        <v>29004.01</v>
      </c>
      <c r="T4279" s="30">
        <v>10596.949999999997</v>
      </c>
      <c r="U4279" s="31">
        <v>0.5757003019493605</v>
      </c>
      <c r="V4279" s="26">
        <v>28779.49</v>
      </c>
      <c r="W4279" s="26">
        <v>32586.25</v>
      </c>
      <c r="X4279" s="27">
        <v>3806.7599999999984</v>
      </c>
      <c r="Y4279" s="28">
        <v>0.13227336551134153</v>
      </c>
      <c r="Z4279" s="29">
        <v>3349.44</v>
      </c>
      <c r="AA4279" s="29">
        <v>4950.6400000000003</v>
      </c>
      <c r="AB4279" s="30">
        <v>1601.2000000000003</v>
      </c>
      <c r="AC4279" s="32">
        <v>0.47805006209993317</v>
      </c>
      <c r="AD4279" s="26">
        <v>0</v>
      </c>
      <c r="AE4279" s="26">
        <v>2263.4499999999998</v>
      </c>
      <c r="AF4279" s="27">
        <v>2263.4499999999998</v>
      </c>
      <c r="AG4279" s="18"/>
      <c r="AH4279" s="34">
        <v>78.2</v>
      </c>
      <c r="AI4279" s="34">
        <v>243.5</v>
      </c>
      <c r="AJ4279" s="34">
        <v>165.3</v>
      </c>
      <c r="AK4279" s="32">
        <v>2.1138107416879794</v>
      </c>
      <c r="AL4279" s="35">
        <v>44621.041666666664</v>
      </c>
      <c r="AM4279" s="16"/>
    </row>
    <row r="4280" spans="1:39" ht="49.5" hidden="1" x14ac:dyDescent="0.25">
      <c r="A4280" s="25" t="s">
        <v>813</v>
      </c>
      <c r="B4280" s="25" t="s">
        <v>1136</v>
      </c>
      <c r="C4280" s="39">
        <v>641737</v>
      </c>
      <c r="D4280" s="25" t="s">
        <v>5389</v>
      </c>
      <c r="E4280" s="25" t="s">
        <v>53</v>
      </c>
      <c r="F4280" s="25" t="s">
        <v>54</v>
      </c>
      <c r="G4280" s="25" t="s">
        <v>74</v>
      </c>
      <c r="H4280" s="25" t="s">
        <v>90</v>
      </c>
      <c r="I4280" s="25" t="s">
        <v>839</v>
      </c>
      <c r="J4280" s="25" t="s">
        <v>842</v>
      </c>
      <c r="K4280" s="25" t="s">
        <v>58</v>
      </c>
      <c r="L4280" s="25" t="s">
        <v>815</v>
      </c>
      <c r="M4280" s="25" t="s">
        <v>843</v>
      </c>
      <c r="N4280" s="26">
        <v>1879494.58</v>
      </c>
      <c r="O4280" s="26">
        <v>1778631.94</v>
      </c>
      <c r="P4280" s="27">
        <v>-100862.64000000013</v>
      </c>
      <c r="Q4280" s="28">
        <v>-5.3664767684512359E-2</v>
      </c>
      <c r="R4280" s="29">
        <v>162686.26</v>
      </c>
      <c r="S4280" s="29">
        <v>347718</v>
      </c>
      <c r="T4280" s="30">
        <v>185031.74</v>
      </c>
      <c r="U4280" s="31">
        <v>1.1373532097916565</v>
      </c>
      <c r="V4280" s="26">
        <v>84116.2</v>
      </c>
      <c r="W4280" s="26">
        <v>36060.269999999997</v>
      </c>
      <c r="X4280" s="27">
        <v>-48055.93</v>
      </c>
      <c r="Y4280" s="28">
        <v>-0.57130410075585913</v>
      </c>
      <c r="Z4280" s="29">
        <v>15988.92</v>
      </c>
      <c r="AA4280" s="29">
        <v>21254.13</v>
      </c>
      <c r="AB4280" s="30">
        <v>5265.2100000000009</v>
      </c>
      <c r="AC4280" s="32">
        <v>0.32930366778994458</v>
      </c>
      <c r="AD4280" s="26">
        <v>1616703.2</v>
      </c>
      <c r="AE4280" s="26">
        <v>1373599.54</v>
      </c>
      <c r="AF4280" s="27">
        <v>-243103.65999999992</v>
      </c>
      <c r="AG4280" s="33">
        <v>-0.1503699998861881</v>
      </c>
      <c r="AH4280" s="34">
        <v>1029.7</v>
      </c>
      <c r="AI4280" s="34">
        <v>740</v>
      </c>
      <c r="AJ4280" s="34">
        <v>-289.70000000000005</v>
      </c>
      <c r="AK4280" s="32">
        <v>-0.2813440808002331</v>
      </c>
      <c r="AL4280" s="35">
        <v>44862.041666666664</v>
      </c>
      <c r="AM4280" s="16"/>
    </row>
    <row r="4281" spans="1:39" ht="49.5" hidden="1" x14ac:dyDescent="0.25">
      <c r="A4281" s="25" t="s">
        <v>813</v>
      </c>
      <c r="B4281" s="25" t="s">
        <v>1136</v>
      </c>
      <c r="C4281" s="39">
        <v>641753</v>
      </c>
      <c r="D4281" s="25" t="s">
        <v>5236</v>
      </c>
      <c r="E4281" s="25" t="s">
        <v>53</v>
      </c>
      <c r="F4281" s="25" t="s">
        <v>63</v>
      </c>
      <c r="G4281" s="25" t="s">
        <v>56</v>
      </c>
      <c r="H4281" s="17"/>
      <c r="I4281" s="17"/>
      <c r="J4281" s="25" t="s">
        <v>64</v>
      </c>
      <c r="K4281" s="25" t="s">
        <v>65</v>
      </c>
      <c r="L4281" s="25" t="s">
        <v>378</v>
      </c>
      <c r="M4281" s="25" t="s">
        <v>5842</v>
      </c>
      <c r="N4281" s="26">
        <v>0</v>
      </c>
      <c r="O4281" s="26">
        <v>0</v>
      </c>
      <c r="P4281" s="27">
        <v>0</v>
      </c>
      <c r="Q4281" s="18"/>
      <c r="R4281" s="29">
        <v>0</v>
      </c>
      <c r="S4281" s="29">
        <v>0</v>
      </c>
      <c r="T4281" s="30">
        <v>0</v>
      </c>
      <c r="U4281" s="19"/>
      <c r="V4281" s="26">
        <v>0</v>
      </c>
      <c r="W4281" s="26">
        <v>0</v>
      </c>
      <c r="X4281" s="27">
        <v>0</v>
      </c>
      <c r="Y4281" s="18"/>
      <c r="Z4281" s="29">
        <v>0</v>
      </c>
      <c r="AA4281" s="29">
        <v>0</v>
      </c>
      <c r="AB4281" s="30">
        <v>0</v>
      </c>
      <c r="AC4281" s="19"/>
      <c r="AD4281" s="26">
        <v>0</v>
      </c>
      <c r="AE4281" s="26">
        <v>0</v>
      </c>
      <c r="AF4281" s="27">
        <v>0</v>
      </c>
      <c r="AG4281" s="18"/>
      <c r="AH4281" s="34">
        <v>0</v>
      </c>
      <c r="AI4281" s="34">
        <v>0</v>
      </c>
      <c r="AJ4281" s="34">
        <v>0</v>
      </c>
      <c r="AK4281" s="19"/>
      <c r="AL4281" s="35">
        <v>44419.041666666664</v>
      </c>
      <c r="AM4281" s="16"/>
    </row>
    <row r="4282" spans="1:39" ht="66" hidden="1" x14ac:dyDescent="0.25">
      <c r="A4282" s="25" t="s">
        <v>813</v>
      </c>
      <c r="B4282" s="25" t="s">
        <v>1136</v>
      </c>
      <c r="C4282" s="39">
        <v>641832</v>
      </c>
      <c r="D4282" s="25" t="s">
        <v>5318</v>
      </c>
      <c r="E4282" s="25" t="s">
        <v>53</v>
      </c>
      <c r="F4282" s="25" t="s">
        <v>54</v>
      </c>
      <c r="G4282" s="25" t="s">
        <v>194</v>
      </c>
      <c r="H4282" s="25" t="s">
        <v>874</v>
      </c>
      <c r="I4282" s="25" t="s">
        <v>90</v>
      </c>
      <c r="J4282" s="25" t="s">
        <v>842</v>
      </c>
      <c r="K4282" s="25" t="s">
        <v>58</v>
      </c>
      <c r="L4282" s="25" t="s">
        <v>815</v>
      </c>
      <c r="M4282" s="25" t="s">
        <v>816</v>
      </c>
      <c r="N4282" s="26">
        <v>143012.92000000001</v>
      </c>
      <c r="O4282" s="26">
        <v>202808.58</v>
      </c>
      <c r="P4282" s="27">
        <v>59795.659999999974</v>
      </c>
      <c r="Q4282" s="28">
        <v>0.41811369210558019</v>
      </c>
      <c r="R4282" s="29">
        <v>45569.08</v>
      </c>
      <c r="S4282" s="29">
        <v>60236.36</v>
      </c>
      <c r="T4282" s="30">
        <v>14667.279999999999</v>
      </c>
      <c r="U4282" s="31">
        <v>0.32186912704842841</v>
      </c>
      <c r="V4282" s="26">
        <v>78991.31</v>
      </c>
      <c r="W4282" s="26">
        <v>100726.13</v>
      </c>
      <c r="X4282" s="27">
        <v>21734.820000000007</v>
      </c>
      <c r="Y4282" s="28">
        <v>0.27515457080025646</v>
      </c>
      <c r="Z4282" s="29">
        <v>10377.530000000001</v>
      </c>
      <c r="AA4282" s="29">
        <v>33865.839999999997</v>
      </c>
      <c r="AB4282" s="30">
        <v>23488.309999999998</v>
      </c>
      <c r="AC4282" s="32">
        <v>2.2633815561120993</v>
      </c>
      <c r="AD4282" s="26">
        <v>8075</v>
      </c>
      <c r="AE4282" s="26">
        <v>7980.25</v>
      </c>
      <c r="AF4282" s="27">
        <v>-94.75</v>
      </c>
      <c r="AG4282" s="33">
        <v>-1.173374613003096E-2</v>
      </c>
      <c r="AH4282" s="34">
        <v>344.79</v>
      </c>
      <c r="AI4282" s="34">
        <v>564.5</v>
      </c>
      <c r="AJ4282" s="34">
        <v>219.70999999999998</v>
      </c>
      <c r="AK4282" s="32">
        <v>0.63722845790191118</v>
      </c>
      <c r="AL4282" s="35">
        <v>44841.041666666664</v>
      </c>
      <c r="AM4282" s="16"/>
    </row>
    <row r="4283" spans="1:39" ht="57.75" hidden="1" x14ac:dyDescent="0.25">
      <c r="A4283" s="25" t="s">
        <v>813</v>
      </c>
      <c r="B4283" s="25" t="s">
        <v>1136</v>
      </c>
      <c r="C4283" s="39">
        <v>641855</v>
      </c>
      <c r="D4283" s="25" t="s">
        <v>4900</v>
      </c>
      <c r="E4283" s="25" t="s">
        <v>53</v>
      </c>
      <c r="F4283" s="25" t="s">
        <v>54</v>
      </c>
      <c r="G4283" s="25" t="s">
        <v>90</v>
      </c>
      <c r="H4283" s="25" t="s">
        <v>83</v>
      </c>
      <c r="I4283" s="17"/>
      <c r="J4283" s="25" t="s">
        <v>381</v>
      </c>
      <c r="K4283" s="25" t="s">
        <v>58</v>
      </c>
      <c r="L4283" s="25" t="s">
        <v>828</v>
      </c>
      <c r="M4283" s="25" t="s">
        <v>843</v>
      </c>
      <c r="N4283" s="26">
        <v>108108.97</v>
      </c>
      <c r="O4283" s="26">
        <v>128896.97</v>
      </c>
      <c r="P4283" s="27">
        <v>20788</v>
      </c>
      <c r="Q4283" s="28">
        <v>0.19228746698816943</v>
      </c>
      <c r="R4283" s="29">
        <v>40819.22</v>
      </c>
      <c r="S4283" s="29">
        <v>49758.1</v>
      </c>
      <c r="T4283" s="30">
        <v>8938.8799999999974</v>
      </c>
      <c r="U4283" s="31">
        <v>0.21898703600901726</v>
      </c>
      <c r="V4283" s="26">
        <v>39444.550000000003</v>
      </c>
      <c r="W4283" s="26">
        <v>44024.45</v>
      </c>
      <c r="X4283" s="27">
        <v>4579.8999999999942</v>
      </c>
      <c r="Y4283" s="28">
        <v>0.11610983012862344</v>
      </c>
      <c r="Z4283" s="29">
        <v>8553.2000000000007</v>
      </c>
      <c r="AA4283" s="29">
        <v>12423.68</v>
      </c>
      <c r="AB4283" s="30">
        <v>3870.4799999999996</v>
      </c>
      <c r="AC4283" s="32">
        <v>0.45251835570312854</v>
      </c>
      <c r="AD4283" s="26">
        <v>19292</v>
      </c>
      <c r="AE4283" s="26">
        <v>22690.74</v>
      </c>
      <c r="AF4283" s="27">
        <v>3398.7400000000016</v>
      </c>
      <c r="AG4283" s="33">
        <v>0.17617354343769445</v>
      </c>
      <c r="AH4283" s="34">
        <v>270.48</v>
      </c>
      <c r="AI4283" s="34">
        <v>374</v>
      </c>
      <c r="AJ4283" s="34">
        <v>103.51999999999998</v>
      </c>
      <c r="AK4283" s="32">
        <v>0.38272700384501618</v>
      </c>
      <c r="AL4283" s="35">
        <v>44726.041666666664</v>
      </c>
      <c r="AM4283" s="16"/>
    </row>
    <row r="4284" spans="1:39" ht="57.75" hidden="1" x14ac:dyDescent="0.25">
      <c r="A4284" s="25" t="s">
        <v>813</v>
      </c>
      <c r="B4284" s="25" t="s">
        <v>1136</v>
      </c>
      <c r="C4284" s="39">
        <v>641856</v>
      </c>
      <c r="D4284" s="25" t="s">
        <v>5074</v>
      </c>
      <c r="E4284" s="25" t="s">
        <v>53</v>
      </c>
      <c r="F4284" s="25" t="s">
        <v>54</v>
      </c>
      <c r="G4284" s="25" t="s">
        <v>112</v>
      </c>
      <c r="H4284" s="25" t="s">
        <v>75</v>
      </c>
      <c r="I4284" s="25" t="s">
        <v>307</v>
      </c>
      <c r="J4284" s="25" t="s">
        <v>842</v>
      </c>
      <c r="K4284" s="25" t="s">
        <v>58</v>
      </c>
      <c r="L4284" s="25" t="s">
        <v>828</v>
      </c>
      <c r="M4284" s="25" t="s">
        <v>825</v>
      </c>
      <c r="N4284" s="26">
        <v>128196.21</v>
      </c>
      <c r="O4284" s="26">
        <v>98651.08</v>
      </c>
      <c r="P4284" s="27">
        <v>-29545.130000000005</v>
      </c>
      <c r="Q4284" s="28">
        <v>-0.23046804581820324</v>
      </c>
      <c r="R4284" s="29">
        <v>44663.13</v>
      </c>
      <c r="S4284" s="29">
        <v>32585.33</v>
      </c>
      <c r="T4284" s="30">
        <v>-12077.799999999996</v>
      </c>
      <c r="U4284" s="31">
        <v>-0.27041991906971136</v>
      </c>
      <c r="V4284" s="26">
        <v>35642.339999999997</v>
      </c>
      <c r="W4284" s="26">
        <v>38674.07</v>
      </c>
      <c r="X4284" s="27">
        <v>3031.7300000000032</v>
      </c>
      <c r="Y4284" s="28">
        <v>8.5059791248273925E-2</v>
      </c>
      <c r="Z4284" s="29">
        <v>7890.74</v>
      </c>
      <c r="AA4284" s="29">
        <v>4090.85</v>
      </c>
      <c r="AB4284" s="30">
        <v>-3799.89</v>
      </c>
      <c r="AC4284" s="32">
        <v>-0.48156319939574743</v>
      </c>
      <c r="AD4284" s="26">
        <v>40000</v>
      </c>
      <c r="AE4284" s="26">
        <v>23300.83</v>
      </c>
      <c r="AF4284" s="27">
        <v>-16699.169999999998</v>
      </c>
      <c r="AG4284" s="33">
        <v>-0.41747924999999997</v>
      </c>
      <c r="AH4284" s="34">
        <v>221.5</v>
      </c>
      <c r="AI4284" s="34">
        <v>256</v>
      </c>
      <c r="AJ4284" s="34">
        <v>34.5</v>
      </c>
      <c r="AK4284" s="32">
        <v>0.15575620767494355</v>
      </c>
      <c r="AL4284" s="35">
        <v>44652</v>
      </c>
      <c r="AM4284" s="16"/>
    </row>
    <row r="4285" spans="1:39" ht="49.5" hidden="1" x14ac:dyDescent="0.25">
      <c r="A4285" s="25" t="s">
        <v>813</v>
      </c>
      <c r="B4285" s="25" t="s">
        <v>1136</v>
      </c>
      <c r="C4285" s="39">
        <v>641865</v>
      </c>
      <c r="D4285" s="25" t="s">
        <v>5057</v>
      </c>
      <c r="E4285" s="25" t="s">
        <v>53</v>
      </c>
      <c r="F4285" s="25" t="s">
        <v>54</v>
      </c>
      <c r="G4285" s="25" t="s">
        <v>75</v>
      </c>
      <c r="H4285" s="25" t="s">
        <v>874</v>
      </c>
      <c r="I4285" s="25" t="s">
        <v>56</v>
      </c>
      <c r="J4285" s="25" t="s">
        <v>842</v>
      </c>
      <c r="K4285" s="25" t="s">
        <v>58</v>
      </c>
      <c r="L4285" s="25" t="s">
        <v>815</v>
      </c>
      <c r="M4285" s="25" t="s">
        <v>816</v>
      </c>
      <c r="N4285" s="26">
        <v>133287.81</v>
      </c>
      <c r="O4285" s="26">
        <v>130519.06</v>
      </c>
      <c r="P4285" s="27">
        <v>-2768.75</v>
      </c>
      <c r="Q4285" s="28">
        <v>-2.0772717325012693E-2</v>
      </c>
      <c r="R4285" s="29">
        <v>47692.03</v>
      </c>
      <c r="S4285" s="29">
        <v>32201.74</v>
      </c>
      <c r="T4285" s="30">
        <v>-15490.289999999997</v>
      </c>
      <c r="U4285" s="31">
        <v>-0.32479829439006891</v>
      </c>
      <c r="V4285" s="26">
        <v>74166.36</v>
      </c>
      <c r="W4285" s="26">
        <v>84312.12</v>
      </c>
      <c r="X4285" s="27">
        <v>10145.759999999995</v>
      </c>
      <c r="Y4285" s="28">
        <v>0.13679732967884625</v>
      </c>
      <c r="Z4285" s="29">
        <v>11429.42</v>
      </c>
      <c r="AA4285" s="29">
        <v>13130.2</v>
      </c>
      <c r="AB4285" s="30">
        <v>1700.7800000000007</v>
      </c>
      <c r="AC4285" s="32">
        <v>0.14880720106532094</v>
      </c>
      <c r="AD4285" s="26">
        <v>0</v>
      </c>
      <c r="AE4285" s="26">
        <v>875</v>
      </c>
      <c r="AF4285" s="27">
        <v>875</v>
      </c>
      <c r="AG4285" s="18"/>
      <c r="AH4285" s="34">
        <v>369.56</v>
      </c>
      <c r="AI4285" s="34">
        <v>351</v>
      </c>
      <c r="AJ4285" s="34">
        <v>-18.560000000000002</v>
      </c>
      <c r="AK4285" s="32">
        <v>-5.0221885485442153E-2</v>
      </c>
      <c r="AL4285" s="35">
        <v>44762.041666666664</v>
      </c>
      <c r="AM4285" s="16"/>
    </row>
    <row r="4286" spans="1:39" ht="24.75" hidden="1" x14ac:dyDescent="0.25">
      <c r="A4286" s="25" t="s">
        <v>813</v>
      </c>
      <c r="B4286" s="25" t="s">
        <v>1136</v>
      </c>
      <c r="C4286" s="39">
        <v>641923</v>
      </c>
      <c r="D4286" s="25" t="s">
        <v>4005</v>
      </c>
      <c r="E4286" s="25" t="s">
        <v>53</v>
      </c>
      <c r="F4286" s="25" t="s">
        <v>63</v>
      </c>
      <c r="G4286" s="25" t="s">
        <v>56</v>
      </c>
      <c r="H4286" s="17"/>
      <c r="I4286" s="17"/>
      <c r="J4286" s="25" t="s">
        <v>830</v>
      </c>
      <c r="K4286" s="25" t="s">
        <v>65</v>
      </c>
      <c r="L4286" s="25" t="s">
        <v>851</v>
      </c>
      <c r="M4286" s="25" t="s">
        <v>5842</v>
      </c>
      <c r="N4286" s="26">
        <v>0</v>
      </c>
      <c r="O4286" s="26">
        <v>0</v>
      </c>
      <c r="P4286" s="27">
        <v>0</v>
      </c>
      <c r="Q4286" s="18"/>
      <c r="R4286" s="29">
        <v>0</v>
      </c>
      <c r="S4286" s="29">
        <v>0</v>
      </c>
      <c r="T4286" s="30">
        <v>0</v>
      </c>
      <c r="U4286" s="19"/>
      <c r="V4286" s="26">
        <v>0</v>
      </c>
      <c r="W4286" s="26">
        <v>0</v>
      </c>
      <c r="X4286" s="27">
        <v>0</v>
      </c>
      <c r="Y4286" s="18"/>
      <c r="Z4286" s="29">
        <v>0</v>
      </c>
      <c r="AA4286" s="29">
        <v>0</v>
      </c>
      <c r="AB4286" s="30">
        <v>0</v>
      </c>
      <c r="AC4286" s="19"/>
      <c r="AD4286" s="26">
        <v>0</v>
      </c>
      <c r="AE4286" s="26">
        <v>0</v>
      </c>
      <c r="AF4286" s="27">
        <v>0</v>
      </c>
      <c r="AG4286" s="18"/>
      <c r="AH4286" s="34">
        <v>0</v>
      </c>
      <c r="AI4286" s="34">
        <v>0</v>
      </c>
      <c r="AJ4286" s="34">
        <v>0</v>
      </c>
      <c r="AK4286" s="19"/>
      <c r="AL4286" s="35">
        <v>44827.041666666664</v>
      </c>
      <c r="AM4286" s="16"/>
    </row>
    <row r="4287" spans="1:39" ht="66" hidden="1" x14ac:dyDescent="0.25">
      <c r="A4287" s="25" t="s">
        <v>813</v>
      </c>
      <c r="B4287" s="25" t="s">
        <v>1136</v>
      </c>
      <c r="C4287" s="39">
        <v>641933</v>
      </c>
      <c r="D4287" s="25" t="s">
        <v>5843</v>
      </c>
      <c r="E4287" s="25" t="s">
        <v>171</v>
      </c>
      <c r="F4287" s="25" t="s">
        <v>248</v>
      </c>
      <c r="G4287" s="17"/>
      <c r="H4287" s="17"/>
      <c r="I4287" s="17"/>
      <c r="J4287" s="25" t="s">
        <v>3773</v>
      </c>
      <c r="K4287" s="25" t="s">
        <v>65</v>
      </c>
      <c r="L4287" s="25" t="s">
        <v>835</v>
      </c>
      <c r="M4287" s="25" t="s">
        <v>832</v>
      </c>
      <c r="N4287" s="26">
        <v>129481.52</v>
      </c>
      <c r="O4287" s="26">
        <v>111061.92</v>
      </c>
      <c r="P4287" s="27">
        <v>-18419.600000000006</v>
      </c>
      <c r="Q4287" s="28">
        <v>-0.14225659383671124</v>
      </c>
      <c r="R4287" s="29">
        <v>54365.279999999999</v>
      </c>
      <c r="S4287" s="29">
        <v>30552.81</v>
      </c>
      <c r="T4287" s="30">
        <v>-23812.469999999998</v>
      </c>
      <c r="U4287" s="31">
        <v>-0.43800878060409137</v>
      </c>
      <c r="V4287" s="26">
        <v>50353.32</v>
      </c>
      <c r="W4287" s="26">
        <v>54093.16</v>
      </c>
      <c r="X4287" s="27">
        <v>3739.8400000000038</v>
      </c>
      <c r="Y4287" s="28">
        <v>7.4271964589425365E-2</v>
      </c>
      <c r="Z4287" s="29">
        <v>4828.92</v>
      </c>
      <c r="AA4287" s="29">
        <v>5742</v>
      </c>
      <c r="AB4287" s="30">
        <v>913.07999999999993</v>
      </c>
      <c r="AC4287" s="32">
        <v>0.18908575830620511</v>
      </c>
      <c r="AD4287" s="26">
        <v>19934</v>
      </c>
      <c r="AE4287" s="26">
        <v>20673.95</v>
      </c>
      <c r="AF4287" s="27">
        <v>739.95000000000073</v>
      </c>
      <c r="AG4287" s="33">
        <v>3.7119995986756332E-2</v>
      </c>
      <c r="AH4287" s="34">
        <v>336.51</v>
      </c>
      <c r="AI4287" s="34">
        <v>290</v>
      </c>
      <c r="AJ4287" s="34">
        <v>-46.509999999999991</v>
      </c>
      <c r="AK4287" s="32">
        <v>-0.13821283171376778</v>
      </c>
      <c r="AL4287" s="35">
        <v>44944.041666666664</v>
      </c>
      <c r="AM4287" s="16"/>
    </row>
    <row r="4288" spans="1:39" ht="41.25" hidden="1" x14ac:dyDescent="0.25">
      <c r="A4288" s="25" t="s">
        <v>813</v>
      </c>
      <c r="B4288" s="25" t="s">
        <v>1136</v>
      </c>
      <c r="C4288" s="39">
        <v>641935</v>
      </c>
      <c r="D4288" s="25" t="s">
        <v>5601</v>
      </c>
      <c r="E4288" s="25" t="s">
        <v>53</v>
      </c>
      <c r="F4288" s="25" t="s">
        <v>63</v>
      </c>
      <c r="G4288" s="25" t="s">
        <v>56</v>
      </c>
      <c r="H4288" s="17"/>
      <c r="I4288" s="17"/>
      <c r="J4288" s="25" t="s">
        <v>830</v>
      </c>
      <c r="K4288" s="25" t="s">
        <v>65</v>
      </c>
      <c r="L4288" s="25" t="s">
        <v>840</v>
      </c>
      <c r="M4288" s="25" t="s">
        <v>5842</v>
      </c>
      <c r="N4288" s="26">
        <v>0</v>
      </c>
      <c r="O4288" s="26">
        <v>0</v>
      </c>
      <c r="P4288" s="27">
        <v>0</v>
      </c>
      <c r="Q4288" s="18"/>
      <c r="R4288" s="29">
        <v>0</v>
      </c>
      <c r="S4288" s="29">
        <v>0</v>
      </c>
      <c r="T4288" s="30">
        <v>0</v>
      </c>
      <c r="U4288" s="19"/>
      <c r="V4288" s="26">
        <v>0</v>
      </c>
      <c r="W4288" s="26">
        <v>0</v>
      </c>
      <c r="X4288" s="27">
        <v>0</v>
      </c>
      <c r="Y4288" s="18"/>
      <c r="Z4288" s="29">
        <v>0</v>
      </c>
      <c r="AA4288" s="29">
        <v>0</v>
      </c>
      <c r="AB4288" s="30">
        <v>0</v>
      </c>
      <c r="AC4288" s="19"/>
      <c r="AD4288" s="26">
        <v>0</v>
      </c>
      <c r="AE4288" s="26">
        <v>0</v>
      </c>
      <c r="AF4288" s="27">
        <v>0</v>
      </c>
      <c r="AG4288" s="18"/>
      <c r="AH4288" s="34">
        <v>0</v>
      </c>
      <c r="AI4288" s="34">
        <v>0</v>
      </c>
      <c r="AJ4288" s="34">
        <v>0</v>
      </c>
      <c r="AK4288" s="19"/>
      <c r="AL4288" s="35">
        <v>44791.041666666664</v>
      </c>
      <c r="AM4288" s="16"/>
    </row>
    <row r="4289" spans="1:39" ht="24.75" hidden="1" x14ac:dyDescent="0.25">
      <c r="A4289" s="25" t="s">
        <v>813</v>
      </c>
      <c r="B4289" s="25" t="s">
        <v>1136</v>
      </c>
      <c r="C4289" s="39">
        <v>642128</v>
      </c>
      <c r="D4289" s="25" t="s">
        <v>4006</v>
      </c>
      <c r="E4289" s="25" t="s">
        <v>53</v>
      </c>
      <c r="F4289" s="25" t="s">
        <v>54</v>
      </c>
      <c r="G4289" s="25" t="s">
        <v>75</v>
      </c>
      <c r="H4289" s="25" t="s">
        <v>112</v>
      </c>
      <c r="I4289" s="25" t="s">
        <v>56</v>
      </c>
      <c r="J4289" s="25" t="s">
        <v>830</v>
      </c>
      <c r="K4289" s="25" t="s">
        <v>65</v>
      </c>
      <c r="L4289" s="25" t="s">
        <v>851</v>
      </c>
      <c r="M4289" s="25" t="s">
        <v>832</v>
      </c>
      <c r="N4289" s="26">
        <v>150118.06</v>
      </c>
      <c r="O4289" s="26">
        <v>133797.51</v>
      </c>
      <c r="P4289" s="27">
        <v>-16320.549999999988</v>
      </c>
      <c r="Q4289" s="28">
        <v>-0.10871809827545059</v>
      </c>
      <c r="R4289" s="29">
        <v>69594.649999999994</v>
      </c>
      <c r="S4289" s="29">
        <v>48051.67</v>
      </c>
      <c r="T4289" s="30">
        <v>-21542.979999999996</v>
      </c>
      <c r="U4289" s="31">
        <v>-0.30954936909661873</v>
      </c>
      <c r="V4289" s="26">
        <v>47733.47</v>
      </c>
      <c r="W4289" s="26">
        <v>47304.56</v>
      </c>
      <c r="X4289" s="27">
        <v>-428.91000000000349</v>
      </c>
      <c r="Y4289" s="28">
        <v>-8.98551896604214E-3</v>
      </c>
      <c r="Z4289" s="29">
        <v>7789.94</v>
      </c>
      <c r="AA4289" s="29">
        <v>10644.5</v>
      </c>
      <c r="AB4289" s="30">
        <v>2854.5600000000004</v>
      </c>
      <c r="AC4289" s="32">
        <v>0.36644184679214481</v>
      </c>
      <c r="AD4289" s="26">
        <v>25000</v>
      </c>
      <c r="AE4289" s="26">
        <v>27796.78</v>
      </c>
      <c r="AF4289" s="27">
        <v>2796.7799999999988</v>
      </c>
      <c r="AG4289" s="33">
        <v>0.11187119999999995</v>
      </c>
      <c r="AH4289" s="34">
        <v>491.34000000000003</v>
      </c>
      <c r="AI4289" s="34">
        <v>484.5</v>
      </c>
      <c r="AJ4289" s="34">
        <v>-6.8400000000000318</v>
      </c>
      <c r="AK4289" s="32">
        <v>-1.3921113689095191E-2</v>
      </c>
      <c r="AL4289" s="35">
        <v>44664</v>
      </c>
      <c r="AM4289" s="16"/>
    </row>
    <row r="4290" spans="1:39" ht="41.25" hidden="1" x14ac:dyDescent="0.25">
      <c r="A4290" s="25" t="s">
        <v>813</v>
      </c>
      <c r="B4290" s="25" t="s">
        <v>51</v>
      </c>
      <c r="C4290" s="39">
        <v>642131</v>
      </c>
      <c r="D4290" s="25" t="s">
        <v>982</v>
      </c>
      <c r="E4290" s="25" t="s">
        <v>53</v>
      </c>
      <c r="F4290" s="25" t="s">
        <v>63</v>
      </c>
      <c r="G4290" s="25" t="s">
        <v>56</v>
      </c>
      <c r="H4290" s="17"/>
      <c r="I4290" s="17"/>
      <c r="J4290" s="25" t="s">
        <v>830</v>
      </c>
      <c r="K4290" s="25" t="s">
        <v>65</v>
      </c>
      <c r="L4290" s="25" t="s">
        <v>835</v>
      </c>
      <c r="M4290" s="25" t="s">
        <v>5842</v>
      </c>
      <c r="N4290" s="26">
        <v>0</v>
      </c>
      <c r="O4290" s="26">
        <v>0</v>
      </c>
      <c r="P4290" s="27">
        <v>0</v>
      </c>
      <c r="Q4290" s="18"/>
      <c r="R4290" s="29">
        <v>0</v>
      </c>
      <c r="S4290" s="29">
        <v>0</v>
      </c>
      <c r="T4290" s="30">
        <v>0</v>
      </c>
      <c r="U4290" s="19"/>
      <c r="V4290" s="26">
        <v>0</v>
      </c>
      <c r="W4290" s="26">
        <v>0</v>
      </c>
      <c r="X4290" s="27">
        <v>0</v>
      </c>
      <c r="Y4290" s="18"/>
      <c r="Z4290" s="29">
        <v>0</v>
      </c>
      <c r="AA4290" s="29">
        <v>0</v>
      </c>
      <c r="AB4290" s="30">
        <v>0</v>
      </c>
      <c r="AC4290" s="19"/>
      <c r="AD4290" s="26">
        <v>0</v>
      </c>
      <c r="AE4290" s="26">
        <v>0</v>
      </c>
      <c r="AF4290" s="27">
        <v>0</v>
      </c>
      <c r="AG4290" s="18"/>
      <c r="AH4290" s="34">
        <v>0</v>
      </c>
      <c r="AI4290" s="34">
        <v>0</v>
      </c>
      <c r="AJ4290" s="34">
        <v>0</v>
      </c>
      <c r="AK4290" s="19"/>
      <c r="AL4290" s="35">
        <v>44775.041666666664</v>
      </c>
      <c r="AM4290" s="16"/>
    </row>
    <row r="4291" spans="1:39" ht="41.25" hidden="1" x14ac:dyDescent="0.25">
      <c r="A4291" s="25" t="s">
        <v>813</v>
      </c>
      <c r="B4291" s="25" t="s">
        <v>51</v>
      </c>
      <c r="C4291" s="39">
        <v>642148</v>
      </c>
      <c r="D4291" s="25" t="s">
        <v>983</v>
      </c>
      <c r="E4291" s="25" t="s">
        <v>53</v>
      </c>
      <c r="F4291" s="25" t="s">
        <v>54</v>
      </c>
      <c r="G4291" s="25" t="s">
        <v>79</v>
      </c>
      <c r="H4291" s="25" t="s">
        <v>56</v>
      </c>
      <c r="I4291" s="25" t="s">
        <v>56</v>
      </c>
      <c r="J4291" s="25" t="s">
        <v>85</v>
      </c>
      <c r="K4291" s="25" t="s">
        <v>65</v>
      </c>
      <c r="L4291" s="25" t="s">
        <v>897</v>
      </c>
      <c r="M4291" s="25" t="s">
        <v>880</v>
      </c>
      <c r="N4291" s="26">
        <v>11708.16</v>
      </c>
      <c r="O4291" s="26">
        <v>11080.79</v>
      </c>
      <c r="P4291" s="27">
        <v>-627.36999999999898</v>
      </c>
      <c r="Q4291" s="28">
        <v>-5.3583996118946015E-2</v>
      </c>
      <c r="R4291" s="29">
        <v>6895.85</v>
      </c>
      <c r="S4291" s="29">
        <v>4704.41</v>
      </c>
      <c r="T4291" s="30">
        <v>-2191.4400000000005</v>
      </c>
      <c r="U4291" s="31">
        <v>-0.31779113524801156</v>
      </c>
      <c r="V4291" s="26">
        <v>1122.47</v>
      </c>
      <c r="W4291" s="26">
        <v>1155.8599999999999</v>
      </c>
      <c r="X4291" s="27">
        <v>33.389999999999873</v>
      </c>
      <c r="Y4291" s="28">
        <v>2.9746897467192772E-2</v>
      </c>
      <c r="Z4291" s="29">
        <v>1401.84</v>
      </c>
      <c r="AA4291" s="29">
        <v>1640</v>
      </c>
      <c r="AB4291" s="30">
        <v>238.16000000000008</v>
      </c>
      <c r="AC4291" s="32">
        <v>0.16989100039947505</v>
      </c>
      <c r="AD4291" s="26">
        <v>2288</v>
      </c>
      <c r="AE4291" s="26">
        <v>3580.52</v>
      </c>
      <c r="AF4291" s="27">
        <v>1292.52</v>
      </c>
      <c r="AG4291" s="33">
        <v>0.56491258741258743</v>
      </c>
      <c r="AH4291" s="34">
        <v>48.57</v>
      </c>
      <c r="AI4291" s="34">
        <v>48</v>
      </c>
      <c r="AJ4291" s="34">
        <v>-0.57000000000000028</v>
      </c>
      <c r="AK4291" s="32">
        <v>-1.1735639283508344E-2</v>
      </c>
      <c r="AL4291" s="35">
        <v>44525.041666666664</v>
      </c>
      <c r="AM4291" s="16"/>
    </row>
    <row r="4292" spans="1:39" ht="57.75" hidden="1" x14ac:dyDescent="0.25">
      <c r="A4292" s="25" t="s">
        <v>813</v>
      </c>
      <c r="B4292" s="25" t="s">
        <v>1136</v>
      </c>
      <c r="C4292" s="39">
        <v>642219</v>
      </c>
      <c r="D4292" s="25" t="s">
        <v>3985</v>
      </c>
      <c r="E4292" s="25" t="s">
        <v>53</v>
      </c>
      <c r="F4292" s="25" t="s">
        <v>54</v>
      </c>
      <c r="G4292" s="25" t="s">
        <v>79</v>
      </c>
      <c r="H4292" s="17"/>
      <c r="I4292" s="17"/>
      <c r="J4292" s="25" t="s">
        <v>357</v>
      </c>
      <c r="K4292" s="25" t="s">
        <v>65</v>
      </c>
      <c r="L4292" s="25" t="s">
        <v>665</v>
      </c>
      <c r="M4292" s="25" t="s">
        <v>880</v>
      </c>
      <c r="N4292" s="26">
        <v>45023.14</v>
      </c>
      <c r="O4292" s="26">
        <v>45827.67</v>
      </c>
      <c r="P4292" s="27">
        <v>804.52999999999884</v>
      </c>
      <c r="Q4292" s="28">
        <v>1.7869255676081209E-2</v>
      </c>
      <c r="R4292" s="29">
        <v>24223.7</v>
      </c>
      <c r="S4292" s="29">
        <v>13357.01</v>
      </c>
      <c r="T4292" s="30">
        <v>-10866.69</v>
      </c>
      <c r="U4292" s="31">
        <v>-0.44859744795386336</v>
      </c>
      <c r="V4292" s="26">
        <v>1360.23</v>
      </c>
      <c r="W4292" s="26">
        <v>1341.9</v>
      </c>
      <c r="X4292" s="27">
        <v>-18.329999999999927</v>
      </c>
      <c r="Y4292" s="28">
        <v>-1.3475662204186003E-2</v>
      </c>
      <c r="Z4292" s="29">
        <v>5439.21</v>
      </c>
      <c r="AA4292" s="29">
        <v>3563</v>
      </c>
      <c r="AB4292" s="30">
        <v>-1876.21</v>
      </c>
      <c r="AC4292" s="32">
        <v>-0.34494163674504202</v>
      </c>
      <c r="AD4292" s="26">
        <v>14000</v>
      </c>
      <c r="AE4292" s="26">
        <v>27565.759999999998</v>
      </c>
      <c r="AF4292" s="27">
        <v>13565.759999999998</v>
      </c>
      <c r="AG4292" s="33">
        <v>0.96898285714285703</v>
      </c>
      <c r="AH4292" s="34">
        <v>167.79</v>
      </c>
      <c r="AI4292" s="34">
        <v>98</v>
      </c>
      <c r="AJ4292" s="34">
        <v>-69.789999999999992</v>
      </c>
      <c r="AK4292" s="32">
        <v>-0.41593658740091777</v>
      </c>
      <c r="AL4292" s="35">
        <v>44579.041666666664</v>
      </c>
      <c r="AM4292" s="16"/>
    </row>
    <row r="4293" spans="1:39" ht="41.25" hidden="1" x14ac:dyDescent="0.25">
      <c r="A4293" s="25" t="s">
        <v>813</v>
      </c>
      <c r="B4293" s="25" t="s">
        <v>1136</v>
      </c>
      <c r="C4293" s="39">
        <v>642313</v>
      </c>
      <c r="D4293" s="25" t="s">
        <v>5811</v>
      </c>
      <c r="E4293" s="25" t="s">
        <v>53</v>
      </c>
      <c r="F4293" s="25" t="s">
        <v>54</v>
      </c>
      <c r="G4293" s="25" t="s">
        <v>74</v>
      </c>
      <c r="H4293" s="25" t="s">
        <v>874</v>
      </c>
      <c r="I4293" s="25" t="s">
        <v>194</v>
      </c>
      <c r="J4293" s="25" t="s">
        <v>842</v>
      </c>
      <c r="K4293" s="25" t="s">
        <v>58</v>
      </c>
      <c r="L4293" s="25" t="s">
        <v>828</v>
      </c>
      <c r="M4293" s="25" t="s">
        <v>825</v>
      </c>
      <c r="N4293" s="26">
        <v>158286.97</v>
      </c>
      <c r="O4293" s="26">
        <v>167753.68</v>
      </c>
      <c r="P4293" s="27">
        <v>9466.7099999999919</v>
      </c>
      <c r="Q4293" s="28">
        <v>5.9807260193305817E-2</v>
      </c>
      <c r="R4293" s="29">
        <v>53876.26</v>
      </c>
      <c r="S4293" s="29">
        <v>57076.84</v>
      </c>
      <c r="T4293" s="30">
        <v>3200.5799999999945</v>
      </c>
      <c r="U4293" s="31">
        <v>5.9406128042295329E-2</v>
      </c>
      <c r="V4293" s="26">
        <v>68610.91</v>
      </c>
      <c r="W4293" s="26">
        <v>76742.070000000007</v>
      </c>
      <c r="X4293" s="27">
        <v>8131.1600000000035</v>
      </c>
      <c r="Y4293" s="28">
        <v>0.11851118138500136</v>
      </c>
      <c r="Z4293" s="29">
        <v>11799.8</v>
      </c>
      <c r="AA4293" s="29">
        <v>17950.14</v>
      </c>
      <c r="AB4293" s="30">
        <v>6150.34</v>
      </c>
      <c r="AC4293" s="32">
        <v>0.5212240885438737</v>
      </c>
      <c r="AD4293" s="26">
        <v>24000</v>
      </c>
      <c r="AE4293" s="26">
        <v>15984.63</v>
      </c>
      <c r="AF4293" s="27">
        <v>-8015.3700000000008</v>
      </c>
      <c r="AG4293" s="33">
        <v>-0.33397375000000001</v>
      </c>
      <c r="AH4293" s="34">
        <v>396.72</v>
      </c>
      <c r="AI4293" s="34">
        <v>503</v>
      </c>
      <c r="AJ4293" s="34">
        <v>106.27999999999997</v>
      </c>
      <c r="AK4293" s="32">
        <v>0.26789675337769703</v>
      </c>
      <c r="AL4293" s="35">
        <v>44918.041666666664</v>
      </c>
      <c r="AM4293" s="16"/>
    </row>
    <row r="4294" spans="1:39" ht="57.75" hidden="1" x14ac:dyDescent="0.25">
      <c r="A4294" s="25" t="s">
        <v>813</v>
      </c>
      <c r="B4294" s="25" t="s">
        <v>1136</v>
      </c>
      <c r="C4294" s="39">
        <v>642344</v>
      </c>
      <c r="D4294" s="25" t="s">
        <v>5237</v>
      </c>
      <c r="E4294" s="25" t="s">
        <v>53</v>
      </c>
      <c r="F4294" s="25" t="s">
        <v>54</v>
      </c>
      <c r="G4294" s="25" t="s">
        <v>75</v>
      </c>
      <c r="H4294" s="25" t="s">
        <v>194</v>
      </c>
      <c r="I4294" s="25" t="s">
        <v>874</v>
      </c>
      <c r="J4294" s="25" t="s">
        <v>842</v>
      </c>
      <c r="K4294" s="25" t="s">
        <v>58</v>
      </c>
      <c r="L4294" s="25" t="s">
        <v>815</v>
      </c>
      <c r="M4294" s="25" t="s">
        <v>816</v>
      </c>
      <c r="N4294" s="26">
        <v>162284.39000000001</v>
      </c>
      <c r="O4294" s="26">
        <v>163517.16</v>
      </c>
      <c r="P4294" s="27">
        <v>1232.7699999999895</v>
      </c>
      <c r="Q4294" s="28">
        <v>7.5963560019542816E-3</v>
      </c>
      <c r="R4294" s="29">
        <v>57517.26</v>
      </c>
      <c r="S4294" s="29">
        <v>46358.5</v>
      </c>
      <c r="T4294" s="30">
        <v>-11158.760000000002</v>
      </c>
      <c r="U4294" s="31">
        <v>-0.19400715541734778</v>
      </c>
      <c r="V4294" s="26">
        <v>80344.070000000007</v>
      </c>
      <c r="W4294" s="26">
        <v>88648.1</v>
      </c>
      <c r="X4294" s="27">
        <v>8304.0299999999988</v>
      </c>
      <c r="Y4294" s="28">
        <v>0.10335585438975145</v>
      </c>
      <c r="Z4294" s="29">
        <v>13523.06</v>
      </c>
      <c r="AA4294" s="29">
        <v>23693.68</v>
      </c>
      <c r="AB4294" s="30">
        <v>10170.620000000001</v>
      </c>
      <c r="AC4294" s="32">
        <v>0.75209457031174909</v>
      </c>
      <c r="AD4294" s="26">
        <v>10900</v>
      </c>
      <c r="AE4294" s="26">
        <v>4816.88</v>
      </c>
      <c r="AF4294" s="27">
        <v>-6083.12</v>
      </c>
      <c r="AG4294" s="33">
        <v>-0.55808440366972478</v>
      </c>
      <c r="AH4294" s="34">
        <v>867.84333300000003</v>
      </c>
      <c r="AI4294" s="34">
        <v>453</v>
      </c>
      <c r="AJ4294" s="34">
        <v>-414.84333300000003</v>
      </c>
      <c r="AK4294" s="32">
        <v>-0.47801638524542311</v>
      </c>
      <c r="AL4294" s="35">
        <v>44819.041666666664</v>
      </c>
      <c r="AM4294" s="16"/>
    </row>
    <row r="4295" spans="1:39" ht="41.25" hidden="1" x14ac:dyDescent="0.25">
      <c r="A4295" s="25" t="s">
        <v>813</v>
      </c>
      <c r="B4295" s="25" t="s">
        <v>1136</v>
      </c>
      <c r="C4295" s="39">
        <v>642394</v>
      </c>
      <c r="D4295" s="25" t="s">
        <v>5602</v>
      </c>
      <c r="E4295" s="25" t="s">
        <v>53</v>
      </c>
      <c r="F4295" s="25" t="s">
        <v>54</v>
      </c>
      <c r="G4295" s="25" t="s">
        <v>75</v>
      </c>
      <c r="H4295" s="25" t="s">
        <v>839</v>
      </c>
      <c r="I4295" s="25" t="s">
        <v>307</v>
      </c>
      <c r="J4295" s="25" t="s">
        <v>830</v>
      </c>
      <c r="K4295" s="25" t="s">
        <v>65</v>
      </c>
      <c r="L4295" s="25" t="s">
        <v>840</v>
      </c>
      <c r="M4295" s="25" t="s">
        <v>832</v>
      </c>
      <c r="N4295" s="26">
        <v>148972.93</v>
      </c>
      <c r="O4295" s="26">
        <v>115936.7</v>
      </c>
      <c r="P4295" s="27">
        <v>-33036.229999999996</v>
      </c>
      <c r="Q4295" s="28">
        <v>-0.22175995330158302</v>
      </c>
      <c r="R4295" s="29">
        <v>46075.91</v>
      </c>
      <c r="S4295" s="29">
        <v>23980.71</v>
      </c>
      <c r="T4295" s="30">
        <v>-22095.200000000004</v>
      </c>
      <c r="U4295" s="31">
        <v>-0.47953909103477288</v>
      </c>
      <c r="V4295" s="26">
        <v>29946.62</v>
      </c>
      <c r="W4295" s="26">
        <v>25641.29</v>
      </c>
      <c r="X4295" s="27">
        <v>-4305.3299999999981</v>
      </c>
      <c r="Y4295" s="28">
        <v>-0.14376680907561515</v>
      </c>
      <c r="Z4295" s="29">
        <v>7056.4</v>
      </c>
      <c r="AA4295" s="29">
        <v>3601</v>
      </c>
      <c r="AB4295" s="30">
        <v>-3455.3999999999996</v>
      </c>
      <c r="AC4295" s="32">
        <v>-0.4896831245394252</v>
      </c>
      <c r="AD4295" s="26">
        <v>65894</v>
      </c>
      <c r="AE4295" s="26">
        <v>62713.7</v>
      </c>
      <c r="AF4295" s="27">
        <v>-3180.3000000000029</v>
      </c>
      <c r="AG4295" s="33">
        <v>-4.8263878350077442E-2</v>
      </c>
      <c r="AH4295" s="34">
        <v>272</v>
      </c>
      <c r="AI4295" s="34">
        <v>126</v>
      </c>
      <c r="AJ4295" s="34">
        <v>-146</v>
      </c>
      <c r="AK4295" s="32">
        <v>-0.53676470588235292</v>
      </c>
      <c r="AL4295" s="35">
        <v>44547.041666666664</v>
      </c>
      <c r="AM4295" s="16"/>
    </row>
    <row r="4296" spans="1:39" ht="57.75" hidden="1" x14ac:dyDescent="0.25">
      <c r="A4296" s="25" t="s">
        <v>813</v>
      </c>
      <c r="B4296" s="25" t="s">
        <v>1136</v>
      </c>
      <c r="C4296" s="39">
        <v>642404</v>
      </c>
      <c r="D4296" s="25" t="s">
        <v>4839</v>
      </c>
      <c r="E4296" s="25" t="s">
        <v>53</v>
      </c>
      <c r="F4296" s="25" t="s">
        <v>248</v>
      </c>
      <c r="G4296" s="17"/>
      <c r="H4296" s="17"/>
      <c r="I4296" s="17"/>
      <c r="J4296" s="25" t="s">
        <v>842</v>
      </c>
      <c r="K4296" s="25" t="s">
        <v>58</v>
      </c>
      <c r="L4296" s="25" t="s">
        <v>853</v>
      </c>
      <c r="M4296" s="25" t="s">
        <v>843</v>
      </c>
      <c r="N4296" s="26">
        <v>340820.29</v>
      </c>
      <c r="O4296" s="26">
        <v>390784.96</v>
      </c>
      <c r="P4296" s="27">
        <v>49964.670000000042</v>
      </c>
      <c r="Q4296" s="28">
        <v>0.14660121907648177</v>
      </c>
      <c r="R4296" s="29">
        <v>76017.440000000002</v>
      </c>
      <c r="S4296" s="29">
        <v>100452.36</v>
      </c>
      <c r="T4296" s="30">
        <v>24434.92</v>
      </c>
      <c r="U4296" s="31">
        <v>0.32143834362220036</v>
      </c>
      <c r="V4296" s="26">
        <v>223238.53</v>
      </c>
      <c r="W4296" s="26">
        <v>250118.26</v>
      </c>
      <c r="X4296" s="27">
        <v>26879.73000000001</v>
      </c>
      <c r="Y4296" s="28">
        <v>0.12040811234512255</v>
      </c>
      <c r="Z4296" s="29">
        <v>7164.32</v>
      </c>
      <c r="AA4296" s="29">
        <v>17629.509999999998</v>
      </c>
      <c r="AB4296" s="30">
        <v>10465.189999999999</v>
      </c>
      <c r="AC4296" s="32">
        <v>1.4607373763315987</v>
      </c>
      <c r="AD4296" s="26">
        <v>34400</v>
      </c>
      <c r="AE4296" s="26">
        <v>22584.83</v>
      </c>
      <c r="AF4296" s="27">
        <v>-11815.169999999998</v>
      </c>
      <c r="AG4296" s="33">
        <v>-0.34346424418604649</v>
      </c>
      <c r="AH4296" s="34">
        <v>471.91999999999996</v>
      </c>
      <c r="AI4296" s="34">
        <v>900.5</v>
      </c>
      <c r="AJ4296" s="34">
        <v>428.58000000000004</v>
      </c>
      <c r="AK4296" s="32">
        <v>0.90816240040684881</v>
      </c>
      <c r="AL4296" s="35">
        <v>44932.041666666664</v>
      </c>
      <c r="AM4296" s="16"/>
    </row>
    <row r="4297" spans="1:39" ht="57.75" hidden="1" x14ac:dyDescent="0.25">
      <c r="A4297" s="25" t="s">
        <v>813</v>
      </c>
      <c r="B4297" s="25" t="s">
        <v>1136</v>
      </c>
      <c r="C4297" s="39">
        <v>642407</v>
      </c>
      <c r="D4297" s="25" t="s">
        <v>5390</v>
      </c>
      <c r="E4297" s="25" t="s">
        <v>53</v>
      </c>
      <c r="F4297" s="25" t="s">
        <v>54</v>
      </c>
      <c r="G4297" s="25" t="s">
        <v>452</v>
      </c>
      <c r="H4297" s="17"/>
      <c r="I4297" s="17"/>
      <c r="J4297" s="25" t="s">
        <v>842</v>
      </c>
      <c r="K4297" s="25" t="s">
        <v>58</v>
      </c>
      <c r="L4297" s="25" t="s">
        <v>824</v>
      </c>
      <c r="M4297" s="25" t="s">
        <v>843</v>
      </c>
      <c r="N4297" s="26">
        <v>177257.55</v>
      </c>
      <c r="O4297" s="26">
        <v>81716.75</v>
      </c>
      <c r="P4297" s="27">
        <v>-95540.799999999988</v>
      </c>
      <c r="Q4297" s="28">
        <v>-0.53899424876401592</v>
      </c>
      <c r="R4297" s="29">
        <v>40635.08</v>
      </c>
      <c r="S4297" s="29">
        <v>33733.49</v>
      </c>
      <c r="T4297" s="30">
        <v>-6901.5900000000038</v>
      </c>
      <c r="U4297" s="31">
        <v>-0.16984315030264499</v>
      </c>
      <c r="V4297" s="26">
        <v>110504.82</v>
      </c>
      <c r="W4297" s="26">
        <v>11937.64</v>
      </c>
      <c r="X4297" s="27">
        <v>-98567.180000000008</v>
      </c>
      <c r="Y4297" s="28">
        <v>-0.89197177100510183</v>
      </c>
      <c r="Z4297" s="29">
        <v>6117.65</v>
      </c>
      <c r="AA4297" s="29">
        <v>5292.45</v>
      </c>
      <c r="AB4297" s="30">
        <v>-825.19999999999982</v>
      </c>
      <c r="AC4297" s="32">
        <v>-0.1348883966882708</v>
      </c>
      <c r="AD4297" s="26">
        <v>20000</v>
      </c>
      <c r="AE4297" s="26">
        <v>30753.17</v>
      </c>
      <c r="AF4297" s="27">
        <v>10753.169999999998</v>
      </c>
      <c r="AG4297" s="33">
        <v>0.53765849999999993</v>
      </c>
      <c r="AH4297" s="34">
        <v>272.04000000000002</v>
      </c>
      <c r="AI4297" s="34">
        <v>230.5</v>
      </c>
      <c r="AJ4297" s="34">
        <v>-41.54000000000002</v>
      </c>
      <c r="AK4297" s="32">
        <v>-0.15269813262755483</v>
      </c>
      <c r="AL4297" s="35">
        <v>44862.041666666664</v>
      </c>
      <c r="AM4297" s="16"/>
    </row>
    <row r="4298" spans="1:39" ht="57.75" hidden="1" x14ac:dyDescent="0.25">
      <c r="A4298" s="25" t="s">
        <v>813</v>
      </c>
      <c r="B4298" s="25" t="s">
        <v>1136</v>
      </c>
      <c r="C4298" s="39">
        <v>642410</v>
      </c>
      <c r="D4298" s="25" t="s">
        <v>4886</v>
      </c>
      <c r="E4298" s="25" t="s">
        <v>53</v>
      </c>
      <c r="F4298" s="25" t="s">
        <v>54</v>
      </c>
      <c r="G4298" s="25" t="s">
        <v>74</v>
      </c>
      <c r="H4298" s="25" t="s">
        <v>75</v>
      </c>
      <c r="I4298" s="17"/>
      <c r="J4298" s="25" t="s">
        <v>842</v>
      </c>
      <c r="K4298" s="25" t="s">
        <v>58</v>
      </c>
      <c r="L4298" s="25" t="s">
        <v>824</v>
      </c>
      <c r="M4298" s="25" t="s">
        <v>843</v>
      </c>
      <c r="N4298" s="26">
        <v>177228.93</v>
      </c>
      <c r="O4298" s="26">
        <v>160651.14000000001</v>
      </c>
      <c r="P4298" s="27">
        <v>-16577.789999999979</v>
      </c>
      <c r="Q4298" s="28">
        <v>-9.3538848313308554E-2</v>
      </c>
      <c r="R4298" s="29">
        <v>40541.93</v>
      </c>
      <c r="S4298" s="29">
        <v>34920.11</v>
      </c>
      <c r="T4298" s="30">
        <v>-5621.82</v>
      </c>
      <c r="U4298" s="31">
        <v>-0.13866680742628681</v>
      </c>
      <c r="V4298" s="26">
        <v>111649.73</v>
      </c>
      <c r="W4298" s="26">
        <v>112109.91</v>
      </c>
      <c r="X4298" s="27">
        <v>460.18000000000757</v>
      </c>
      <c r="Y4298" s="28">
        <v>4.1216400612881692E-3</v>
      </c>
      <c r="Z4298" s="29">
        <v>5037.2700000000004</v>
      </c>
      <c r="AA4298" s="29">
        <v>6405.53</v>
      </c>
      <c r="AB4298" s="30">
        <v>1368.2599999999993</v>
      </c>
      <c r="AC4298" s="32">
        <v>0.27162729017900555</v>
      </c>
      <c r="AD4298" s="26">
        <v>20000</v>
      </c>
      <c r="AE4298" s="26">
        <v>7215.59</v>
      </c>
      <c r="AF4298" s="27">
        <v>-12784.41</v>
      </c>
      <c r="AG4298" s="33">
        <v>-0.63922049999999997</v>
      </c>
      <c r="AH4298" s="34">
        <v>273.42</v>
      </c>
      <c r="AI4298" s="34">
        <v>306.5</v>
      </c>
      <c r="AJ4298" s="34">
        <v>33.079999999999984</v>
      </c>
      <c r="AK4298" s="32">
        <v>0.12098602882013014</v>
      </c>
      <c r="AL4298" s="35">
        <v>44708.041666666664</v>
      </c>
      <c r="AM4298" s="16"/>
    </row>
    <row r="4299" spans="1:39" ht="41.25" hidden="1" x14ac:dyDescent="0.25">
      <c r="A4299" s="25" t="s">
        <v>813</v>
      </c>
      <c r="B4299" s="25" t="s">
        <v>1136</v>
      </c>
      <c r="C4299" s="39">
        <v>642422</v>
      </c>
      <c r="D4299" s="25" t="s">
        <v>5566</v>
      </c>
      <c r="E4299" s="25" t="s">
        <v>53</v>
      </c>
      <c r="F4299" s="25" t="s">
        <v>63</v>
      </c>
      <c r="G4299" s="25" t="s">
        <v>56</v>
      </c>
      <c r="H4299" s="17"/>
      <c r="I4299" s="17"/>
      <c r="J4299" s="25" t="s">
        <v>830</v>
      </c>
      <c r="K4299" s="25" t="s">
        <v>65</v>
      </c>
      <c r="L4299" s="25" t="s">
        <v>840</v>
      </c>
      <c r="M4299" s="25" t="s">
        <v>5842</v>
      </c>
      <c r="N4299" s="26">
        <v>0</v>
      </c>
      <c r="O4299" s="26">
        <v>0</v>
      </c>
      <c r="P4299" s="27">
        <v>0</v>
      </c>
      <c r="Q4299" s="18"/>
      <c r="R4299" s="29">
        <v>0</v>
      </c>
      <c r="S4299" s="29">
        <v>0</v>
      </c>
      <c r="T4299" s="30">
        <v>0</v>
      </c>
      <c r="U4299" s="19"/>
      <c r="V4299" s="26">
        <v>0</v>
      </c>
      <c r="W4299" s="26">
        <v>0</v>
      </c>
      <c r="X4299" s="27">
        <v>0</v>
      </c>
      <c r="Y4299" s="18"/>
      <c r="Z4299" s="29">
        <v>0</v>
      </c>
      <c r="AA4299" s="29">
        <v>0</v>
      </c>
      <c r="AB4299" s="30">
        <v>0</v>
      </c>
      <c r="AC4299" s="19"/>
      <c r="AD4299" s="26">
        <v>0</v>
      </c>
      <c r="AE4299" s="26">
        <v>0</v>
      </c>
      <c r="AF4299" s="27">
        <v>0</v>
      </c>
      <c r="AG4299" s="18"/>
      <c r="AH4299" s="34">
        <v>0</v>
      </c>
      <c r="AI4299" s="34">
        <v>0</v>
      </c>
      <c r="AJ4299" s="34">
        <v>0</v>
      </c>
      <c r="AK4299" s="19"/>
      <c r="AL4299" s="35">
        <v>44468.041666666664</v>
      </c>
      <c r="AM4299" s="16"/>
    </row>
    <row r="4300" spans="1:39" ht="41.25" hidden="1" x14ac:dyDescent="0.25">
      <c r="A4300" s="25" t="s">
        <v>813</v>
      </c>
      <c r="B4300" s="25" t="s">
        <v>1136</v>
      </c>
      <c r="C4300" s="39">
        <v>642449</v>
      </c>
      <c r="D4300" s="25" t="s">
        <v>5343</v>
      </c>
      <c r="E4300" s="25" t="s">
        <v>53</v>
      </c>
      <c r="F4300" s="25" t="s">
        <v>54</v>
      </c>
      <c r="G4300" s="25" t="s">
        <v>79</v>
      </c>
      <c r="H4300" s="17"/>
      <c r="I4300" s="17"/>
      <c r="J4300" s="25" t="s">
        <v>381</v>
      </c>
      <c r="K4300" s="25" t="s">
        <v>58</v>
      </c>
      <c r="L4300" s="25" t="s">
        <v>828</v>
      </c>
      <c r="M4300" s="25" t="s">
        <v>832</v>
      </c>
      <c r="N4300" s="26">
        <v>175443.71</v>
      </c>
      <c r="O4300" s="26">
        <v>183654.27</v>
      </c>
      <c r="P4300" s="27">
        <v>8210.5599999999977</v>
      </c>
      <c r="Q4300" s="28">
        <v>4.6798827954561598E-2</v>
      </c>
      <c r="R4300" s="29">
        <v>67222.11</v>
      </c>
      <c r="S4300" s="29">
        <v>66662.09</v>
      </c>
      <c r="T4300" s="30">
        <v>-560.02000000000407</v>
      </c>
      <c r="U4300" s="31">
        <v>-8.3308899408245894E-3</v>
      </c>
      <c r="V4300" s="26">
        <v>65824.800000000003</v>
      </c>
      <c r="W4300" s="26">
        <v>62924.46</v>
      </c>
      <c r="X4300" s="27">
        <v>-2900.3400000000038</v>
      </c>
      <c r="Y4300" s="28">
        <v>-4.4061508732271173E-2</v>
      </c>
      <c r="Z4300" s="29">
        <v>16228.8</v>
      </c>
      <c r="AA4300" s="29">
        <v>19889.84</v>
      </c>
      <c r="AB4300" s="30">
        <v>3661.0400000000009</v>
      </c>
      <c r="AC4300" s="32">
        <v>0.22558907621019428</v>
      </c>
      <c r="AD4300" s="26">
        <v>26168</v>
      </c>
      <c r="AE4300" s="26">
        <v>34177.879999999997</v>
      </c>
      <c r="AF4300" s="27">
        <v>8009.8799999999974</v>
      </c>
      <c r="AG4300" s="33">
        <v>0.30609446652399869</v>
      </c>
      <c r="AH4300" s="34">
        <v>549.72</v>
      </c>
      <c r="AI4300" s="34">
        <v>582.5</v>
      </c>
      <c r="AJ4300" s="34">
        <v>32.779999999999973</v>
      </c>
      <c r="AK4300" s="32">
        <v>5.9630357272793366E-2</v>
      </c>
      <c r="AL4300" s="35">
        <v>44832.041666666664</v>
      </c>
      <c r="AM4300" s="16"/>
    </row>
    <row r="4301" spans="1:39" ht="57.75" hidden="1" x14ac:dyDescent="0.25">
      <c r="A4301" s="25" t="s">
        <v>813</v>
      </c>
      <c r="B4301" s="25" t="s">
        <v>1136</v>
      </c>
      <c r="C4301" s="39">
        <v>642498</v>
      </c>
      <c r="D4301" s="25" t="s">
        <v>4007</v>
      </c>
      <c r="E4301" s="25" t="s">
        <v>53</v>
      </c>
      <c r="F4301" s="25" t="s">
        <v>54</v>
      </c>
      <c r="G4301" s="25" t="s">
        <v>75</v>
      </c>
      <c r="H4301" s="25" t="s">
        <v>194</v>
      </c>
      <c r="I4301" s="25" t="s">
        <v>56</v>
      </c>
      <c r="J4301" s="25" t="s">
        <v>842</v>
      </c>
      <c r="K4301" s="25" t="s">
        <v>58</v>
      </c>
      <c r="L4301" s="25" t="s">
        <v>815</v>
      </c>
      <c r="M4301" s="25" t="s">
        <v>861</v>
      </c>
      <c r="N4301" s="26">
        <v>125255.05</v>
      </c>
      <c r="O4301" s="26">
        <v>131578.81</v>
      </c>
      <c r="P4301" s="27">
        <v>6323.7599999999948</v>
      </c>
      <c r="Q4301" s="28">
        <v>5.0487066190145584E-2</v>
      </c>
      <c r="R4301" s="29">
        <v>41514.07</v>
      </c>
      <c r="S4301" s="29">
        <v>37376.85</v>
      </c>
      <c r="T4301" s="30">
        <v>-4137.2200000000012</v>
      </c>
      <c r="U4301" s="31">
        <v>-9.9658260440376026E-2</v>
      </c>
      <c r="V4301" s="26">
        <v>74154.559999999998</v>
      </c>
      <c r="W4301" s="26">
        <v>76900.27</v>
      </c>
      <c r="X4301" s="27">
        <v>2745.7100000000064</v>
      </c>
      <c r="Y4301" s="28">
        <v>3.702685310249304E-2</v>
      </c>
      <c r="Z4301" s="29">
        <v>9586.42</v>
      </c>
      <c r="AA4301" s="29">
        <v>17301.689999999999</v>
      </c>
      <c r="AB4301" s="30">
        <v>7715.2699999999986</v>
      </c>
      <c r="AC4301" s="32">
        <v>0.80481243258693014</v>
      </c>
      <c r="AD4301" s="26">
        <v>0</v>
      </c>
      <c r="AE4301" s="26">
        <v>0</v>
      </c>
      <c r="AF4301" s="27">
        <v>0</v>
      </c>
      <c r="AG4301" s="18"/>
      <c r="AH4301" s="34">
        <v>312.56</v>
      </c>
      <c r="AI4301" s="34">
        <v>378.25</v>
      </c>
      <c r="AJ4301" s="34">
        <v>65.69</v>
      </c>
      <c r="AK4301" s="32">
        <v>0.21016764781162017</v>
      </c>
      <c r="AL4301" s="35">
        <v>44594.041666666664</v>
      </c>
      <c r="AM4301" s="16"/>
    </row>
    <row r="4302" spans="1:39" ht="57.75" hidden="1" x14ac:dyDescent="0.25">
      <c r="A4302" s="25" t="s">
        <v>813</v>
      </c>
      <c r="B4302" s="25" t="s">
        <v>1136</v>
      </c>
      <c r="C4302" s="39">
        <v>642501</v>
      </c>
      <c r="D4302" s="25" t="s">
        <v>5813</v>
      </c>
      <c r="E4302" s="25" t="s">
        <v>53</v>
      </c>
      <c r="F4302" s="25" t="s">
        <v>54</v>
      </c>
      <c r="G4302" s="25" t="s">
        <v>194</v>
      </c>
      <c r="H4302" s="25" t="s">
        <v>74</v>
      </c>
      <c r="I4302" s="25" t="s">
        <v>874</v>
      </c>
      <c r="J4302" s="25" t="s">
        <v>842</v>
      </c>
      <c r="K4302" s="25" t="s">
        <v>58</v>
      </c>
      <c r="L4302" s="25" t="s">
        <v>815</v>
      </c>
      <c r="M4302" s="25" t="s">
        <v>880</v>
      </c>
      <c r="N4302" s="26">
        <v>82369.77</v>
      </c>
      <c r="O4302" s="26">
        <v>98031.2</v>
      </c>
      <c r="P4302" s="27">
        <v>15661.429999999993</v>
      </c>
      <c r="Q4302" s="28">
        <v>0.1901356529221824</v>
      </c>
      <c r="R4302" s="29">
        <v>42670.26</v>
      </c>
      <c r="S4302" s="29">
        <v>48791.199999999997</v>
      </c>
      <c r="T4302" s="30">
        <v>6120.9399999999951</v>
      </c>
      <c r="U4302" s="31">
        <v>0.14344745028504619</v>
      </c>
      <c r="V4302" s="26">
        <v>20584.560000000001</v>
      </c>
      <c r="W4302" s="26">
        <v>24679.54</v>
      </c>
      <c r="X4302" s="27">
        <v>4094.9799999999996</v>
      </c>
      <c r="Y4302" s="28">
        <v>0.19893454122895993</v>
      </c>
      <c r="Z4302" s="29">
        <v>9114.9500000000007</v>
      </c>
      <c r="AA4302" s="29">
        <v>21194.06</v>
      </c>
      <c r="AB4302" s="30">
        <v>12079.11</v>
      </c>
      <c r="AC4302" s="32">
        <v>1.3251976149073774</v>
      </c>
      <c r="AD4302" s="26">
        <v>10000</v>
      </c>
      <c r="AE4302" s="26">
        <v>3366.4</v>
      </c>
      <c r="AF4302" s="27">
        <v>-6633.6</v>
      </c>
      <c r="AG4302" s="33">
        <v>-0.66336000000000006</v>
      </c>
      <c r="AH4302" s="34">
        <v>297.60000000000002</v>
      </c>
      <c r="AI4302" s="34">
        <v>369.5</v>
      </c>
      <c r="AJ4302" s="34">
        <v>71.899999999999977</v>
      </c>
      <c r="AK4302" s="32">
        <v>0.24159946236559129</v>
      </c>
      <c r="AL4302" s="35">
        <v>44914.041666666664</v>
      </c>
      <c r="AM4302" s="16"/>
    </row>
    <row r="4303" spans="1:39" ht="57.75" hidden="1" x14ac:dyDescent="0.25">
      <c r="A4303" s="25" t="s">
        <v>813</v>
      </c>
      <c r="B4303" s="25" t="s">
        <v>1136</v>
      </c>
      <c r="C4303" s="39">
        <v>642536</v>
      </c>
      <c r="D4303" s="25" t="s">
        <v>5814</v>
      </c>
      <c r="E4303" s="25" t="s">
        <v>53</v>
      </c>
      <c r="F4303" s="25" t="s">
        <v>54</v>
      </c>
      <c r="G4303" s="25" t="s">
        <v>79</v>
      </c>
      <c r="H4303" s="25" t="s">
        <v>56</v>
      </c>
      <c r="I4303" s="25" t="s">
        <v>56</v>
      </c>
      <c r="J4303" s="25" t="s">
        <v>842</v>
      </c>
      <c r="K4303" s="25" t="s">
        <v>58</v>
      </c>
      <c r="L4303" s="25" t="s">
        <v>815</v>
      </c>
      <c r="M4303" s="25" t="s">
        <v>880</v>
      </c>
      <c r="N4303" s="26">
        <v>95447.09</v>
      </c>
      <c r="O4303" s="26">
        <v>96771.88</v>
      </c>
      <c r="P4303" s="27">
        <v>1324.7900000000081</v>
      </c>
      <c r="Q4303" s="28">
        <v>1.387983646227463E-2</v>
      </c>
      <c r="R4303" s="29">
        <v>33225.39</v>
      </c>
      <c r="S4303" s="29">
        <v>32267.91</v>
      </c>
      <c r="T4303" s="30">
        <v>-957.47999999999956</v>
      </c>
      <c r="U4303" s="31">
        <v>-2.8817720424049186E-2</v>
      </c>
      <c r="V4303" s="26">
        <v>51886.71</v>
      </c>
      <c r="W4303" s="26">
        <v>54467.07</v>
      </c>
      <c r="X4303" s="27">
        <v>2580.3600000000006</v>
      </c>
      <c r="Y4303" s="28">
        <v>4.973065357198405E-2</v>
      </c>
      <c r="Z4303" s="29">
        <v>7034.99</v>
      </c>
      <c r="AA4303" s="29">
        <v>7741.89</v>
      </c>
      <c r="AB4303" s="30">
        <v>706.90000000000055</v>
      </c>
      <c r="AC4303" s="32">
        <v>0.10048344063033503</v>
      </c>
      <c r="AD4303" s="26">
        <v>3300</v>
      </c>
      <c r="AE4303" s="26">
        <v>2295.0100000000002</v>
      </c>
      <c r="AF4303" s="27">
        <v>-1004.9899999999998</v>
      </c>
      <c r="AG4303" s="33">
        <v>-0.30454242424242417</v>
      </c>
      <c r="AH4303" s="34">
        <v>233.64999999999998</v>
      </c>
      <c r="AI4303" s="34">
        <v>232</v>
      </c>
      <c r="AJ4303" s="34">
        <v>-1.6499999999999773</v>
      </c>
      <c r="AK4303" s="32">
        <v>-7.0618446394178358E-3</v>
      </c>
      <c r="AL4303" s="35">
        <v>44913.041666666664</v>
      </c>
      <c r="AM4303" s="16"/>
    </row>
    <row r="4304" spans="1:39" ht="57.75" hidden="1" x14ac:dyDescent="0.25">
      <c r="A4304" s="25" t="s">
        <v>813</v>
      </c>
      <c r="B4304" s="25" t="s">
        <v>1136</v>
      </c>
      <c r="C4304" s="39">
        <v>642537</v>
      </c>
      <c r="D4304" s="25" t="s">
        <v>4010</v>
      </c>
      <c r="E4304" s="25" t="s">
        <v>53</v>
      </c>
      <c r="F4304" s="25" t="s">
        <v>54</v>
      </c>
      <c r="G4304" s="25" t="s">
        <v>960</v>
      </c>
      <c r="H4304" s="25" t="s">
        <v>74</v>
      </c>
      <c r="I4304" s="25" t="s">
        <v>194</v>
      </c>
      <c r="J4304" s="25" t="s">
        <v>842</v>
      </c>
      <c r="K4304" s="25" t="s">
        <v>58</v>
      </c>
      <c r="L4304" s="25" t="s">
        <v>815</v>
      </c>
      <c r="M4304" s="25" t="s">
        <v>880</v>
      </c>
      <c r="N4304" s="26">
        <v>130786.17</v>
      </c>
      <c r="O4304" s="26">
        <v>161725.48000000001</v>
      </c>
      <c r="P4304" s="27">
        <v>30939.310000000012</v>
      </c>
      <c r="Q4304" s="28">
        <v>0.23656408013171432</v>
      </c>
      <c r="R4304" s="29">
        <v>45969.74</v>
      </c>
      <c r="S4304" s="29">
        <v>49660.33</v>
      </c>
      <c r="T4304" s="30">
        <v>3690.5900000000038</v>
      </c>
      <c r="U4304" s="31">
        <v>8.0283029662556363E-2</v>
      </c>
      <c r="V4304" s="26">
        <v>56225.65</v>
      </c>
      <c r="W4304" s="26">
        <v>92491.11</v>
      </c>
      <c r="X4304" s="27">
        <v>36265.46</v>
      </c>
      <c r="Y4304" s="28">
        <v>0.64499850157357008</v>
      </c>
      <c r="Z4304" s="29">
        <v>9890.7800000000007</v>
      </c>
      <c r="AA4304" s="29">
        <v>14024.5</v>
      </c>
      <c r="AB4304" s="30">
        <v>4133.7199999999993</v>
      </c>
      <c r="AC4304" s="32">
        <v>0.41793670468860888</v>
      </c>
      <c r="AD4304" s="26">
        <v>18700</v>
      </c>
      <c r="AE4304" s="26">
        <v>5549.54</v>
      </c>
      <c r="AF4304" s="27">
        <v>-13150.46</v>
      </c>
      <c r="AG4304" s="33">
        <v>-0.70323315508021389</v>
      </c>
      <c r="AH4304" s="34">
        <v>321.64999999999998</v>
      </c>
      <c r="AI4304" s="34">
        <v>462.5</v>
      </c>
      <c r="AJ4304" s="34">
        <v>140.85000000000002</v>
      </c>
      <c r="AK4304" s="32">
        <v>0.43789833670138362</v>
      </c>
      <c r="AL4304" s="35">
        <v>44662</v>
      </c>
      <c r="AM4304" s="16"/>
    </row>
    <row r="4305" spans="1:39" ht="49.5" hidden="1" x14ac:dyDescent="0.25">
      <c r="A4305" s="25" t="s">
        <v>813</v>
      </c>
      <c r="B4305" s="25" t="s">
        <v>1136</v>
      </c>
      <c r="C4305" s="39">
        <v>642538</v>
      </c>
      <c r="D4305" s="25" t="s">
        <v>4009</v>
      </c>
      <c r="E4305" s="25" t="s">
        <v>53</v>
      </c>
      <c r="F4305" s="25" t="s">
        <v>54</v>
      </c>
      <c r="G4305" s="25" t="s">
        <v>79</v>
      </c>
      <c r="H4305" s="17"/>
      <c r="I4305" s="17"/>
      <c r="J4305" s="25" t="s">
        <v>842</v>
      </c>
      <c r="K4305" s="25" t="s">
        <v>58</v>
      </c>
      <c r="L4305" s="25" t="s">
        <v>815</v>
      </c>
      <c r="M4305" s="25" t="s">
        <v>880</v>
      </c>
      <c r="N4305" s="26">
        <v>94635.1</v>
      </c>
      <c r="O4305" s="26">
        <v>106586.41</v>
      </c>
      <c r="P4305" s="27">
        <v>11951.309999999998</v>
      </c>
      <c r="Q4305" s="28">
        <v>0.12628834333138547</v>
      </c>
      <c r="R4305" s="29">
        <v>33140.75</v>
      </c>
      <c r="S4305" s="29">
        <v>30222.14</v>
      </c>
      <c r="T4305" s="30">
        <v>-2918.6100000000006</v>
      </c>
      <c r="U4305" s="31">
        <v>-8.8067107714822401E-2</v>
      </c>
      <c r="V4305" s="26">
        <v>51768.79</v>
      </c>
      <c r="W4305" s="26">
        <v>66000.73</v>
      </c>
      <c r="X4305" s="27">
        <v>14231.939999999995</v>
      </c>
      <c r="Y4305" s="28">
        <v>0.27491351449396434</v>
      </c>
      <c r="Z4305" s="29">
        <v>6425.56</v>
      </c>
      <c r="AA4305" s="29">
        <v>9264.44</v>
      </c>
      <c r="AB4305" s="30">
        <v>2838.88</v>
      </c>
      <c r="AC4305" s="32">
        <v>0.44181051923879006</v>
      </c>
      <c r="AD4305" s="26">
        <v>3300</v>
      </c>
      <c r="AE4305" s="26">
        <v>1099.0999999999999</v>
      </c>
      <c r="AF4305" s="27">
        <v>-2200.9</v>
      </c>
      <c r="AG4305" s="33">
        <v>-0.66693939393939394</v>
      </c>
      <c r="AH4305" s="34">
        <v>214.8</v>
      </c>
      <c r="AI4305" s="34">
        <v>219.75</v>
      </c>
      <c r="AJ4305" s="34">
        <v>4.9499999999999886</v>
      </c>
      <c r="AK4305" s="32">
        <v>2.3044692737430112E-2</v>
      </c>
      <c r="AL4305" s="35">
        <v>44634.041666666664</v>
      </c>
      <c r="AM4305" s="16"/>
    </row>
    <row r="4306" spans="1:39" ht="74.25" hidden="1" x14ac:dyDescent="0.25">
      <c r="A4306" s="25" t="s">
        <v>813</v>
      </c>
      <c r="B4306" s="25" t="s">
        <v>51</v>
      </c>
      <c r="C4306" s="39">
        <v>642539</v>
      </c>
      <c r="D4306" s="25" t="s">
        <v>984</v>
      </c>
      <c r="E4306" s="25" t="s">
        <v>53</v>
      </c>
      <c r="F4306" s="25" t="s">
        <v>54</v>
      </c>
      <c r="G4306" s="25" t="s">
        <v>83</v>
      </c>
      <c r="H4306" s="25" t="s">
        <v>194</v>
      </c>
      <c r="I4306" s="25" t="s">
        <v>827</v>
      </c>
      <c r="J4306" s="25" t="s">
        <v>842</v>
      </c>
      <c r="K4306" s="25" t="s">
        <v>58</v>
      </c>
      <c r="L4306" s="25" t="s">
        <v>815</v>
      </c>
      <c r="M4306" s="25" t="s">
        <v>880</v>
      </c>
      <c r="N4306" s="26">
        <v>115415.92</v>
      </c>
      <c r="O4306" s="26">
        <v>158845.76999999999</v>
      </c>
      <c r="P4306" s="27">
        <v>43429.849999999991</v>
      </c>
      <c r="Q4306" s="28">
        <v>0.37628994336309923</v>
      </c>
      <c r="R4306" s="29">
        <v>33936.839999999997</v>
      </c>
      <c r="S4306" s="29">
        <v>37076.550000000003</v>
      </c>
      <c r="T4306" s="30">
        <v>3139.7100000000064</v>
      </c>
      <c r="U4306" s="31">
        <v>9.2516274349645003E-2</v>
      </c>
      <c r="V4306" s="26">
        <v>74153.09</v>
      </c>
      <c r="W4306" s="26">
        <v>100285.41</v>
      </c>
      <c r="X4306" s="27">
        <v>26132.320000000007</v>
      </c>
      <c r="Y4306" s="28">
        <v>0.35241039854171968</v>
      </c>
      <c r="Z4306" s="29">
        <v>7325.99</v>
      </c>
      <c r="AA4306" s="29">
        <v>15855.14</v>
      </c>
      <c r="AB4306" s="30">
        <v>8529.15</v>
      </c>
      <c r="AC4306" s="32">
        <v>1.1642317284080377</v>
      </c>
      <c r="AD4306" s="26">
        <v>0</v>
      </c>
      <c r="AE4306" s="26">
        <v>5628.67</v>
      </c>
      <c r="AF4306" s="27">
        <v>5628.67</v>
      </c>
      <c r="AG4306" s="18"/>
      <c r="AH4306" s="34">
        <v>242.64999999999998</v>
      </c>
      <c r="AI4306" s="34">
        <v>321</v>
      </c>
      <c r="AJ4306" s="34">
        <v>78.350000000000023</v>
      </c>
      <c r="AK4306" s="32">
        <v>0.32289305584174749</v>
      </c>
      <c r="AL4306" s="35">
        <v>44547.041666666664</v>
      </c>
      <c r="AM4306" s="16"/>
    </row>
    <row r="4307" spans="1:39" ht="49.5" hidden="1" x14ac:dyDescent="0.25">
      <c r="A4307" s="25" t="s">
        <v>813</v>
      </c>
      <c r="B4307" s="25" t="s">
        <v>1136</v>
      </c>
      <c r="C4307" s="39">
        <v>642540</v>
      </c>
      <c r="D4307" s="25" t="s">
        <v>5812</v>
      </c>
      <c r="E4307" s="25" t="s">
        <v>53</v>
      </c>
      <c r="F4307" s="25" t="s">
        <v>54</v>
      </c>
      <c r="G4307" s="25" t="s">
        <v>194</v>
      </c>
      <c r="H4307" s="25" t="s">
        <v>74</v>
      </c>
      <c r="I4307" s="25" t="s">
        <v>874</v>
      </c>
      <c r="J4307" s="25" t="s">
        <v>842</v>
      </c>
      <c r="K4307" s="25" t="s">
        <v>58</v>
      </c>
      <c r="L4307" s="25" t="s">
        <v>815</v>
      </c>
      <c r="M4307" s="25" t="s">
        <v>880</v>
      </c>
      <c r="N4307" s="26">
        <v>143297</v>
      </c>
      <c r="O4307" s="26">
        <v>170168.44</v>
      </c>
      <c r="P4307" s="27">
        <v>26871.440000000002</v>
      </c>
      <c r="Q4307" s="28">
        <v>0.18752269761404636</v>
      </c>
      <c r="R4307" s="29">
        <v>42833.21</v>
      </c>
      <c r="S4307" s="29">
        <v>55584.34</v>
      </c>
      <c r="T4307" s="30">
        <v>12751.129999999997</v>
      </c>
      <c r="U4307" s="31">
        <v>0.2976926081421401</v>
      </c>
      <c r="V4307" s="26">
        <v>79003.399999999994</v>
      </c>
      <c r="W4307" s="26">
        <v>89613.35</v>
      </c>
      <c r="X4307" s="27">
        <v>10609.950000000012</v>
      </c>
      <c r="Y4307" s="28">
        <v>0.13429738466952071</v>
      </c>
      <c r="Z4307" s="29">
        <v>9460.39</v>
      </c>
      <c r="AA4307" s="29">
        <v>22722.71</v>
      </c>
      <c r="AB4307" s="30">
        <v>13262.32</v>
      </c>
      <c r="AC4307" s="32">
        <v>1.401878780895925</v>
      </c>
      <c r="AD4307" s="26">
        <v>12000</v>
      </c>
      <c r="AE4307" s="26">
        <v>2248.04</v>
      </c>
      <c r="AF4307" s="27">
        <v>-9751.9599999999991</v>
      </c>
      <c r="AG4307" s="33">
        <v>-0.81266333333333329</v>
      </c>
      <c r="AH4307" s="34">
        <v>296.32</v>
      </c>
      <c r="AI4307" s="34">
        <v>444</v>
      </c>
      <c r="AJ4307" s="34">
        <v>147.68</v>
      </c>
      <c r="AK4307" s="32">
        <v>0.49838012958963285</v>
      </c>
      <c r="AL4307" s="35">
        <v>44912.041666666664</v>
      </c>
      <c r="AM4307" s="16"/>
    </row>
    <row r="4308" spans="1:39" ht="66" hidden="1" x14ac:dyDescent="0.25">
      <c r="A4308" s="25" t="s">
        <v>813</v>
      </c>
      <c r="B4308" s="25" t="s">
        <v>1136</v>
      </c>
      <c r="C4308" s="39">
        <v>642627</v>
      </c>
      <c r="D4308" s="25" t="s">
        <v>4008</v>
      </c>
      <c r="E4308" s="25" t="s">
        <v>53</v>
      </c>
      <c r="F4308" s="25" t="s">
        <v>54</v>
      </c>
      <c r="G4308" s="25" t="s">
        <v>79</v>
      </c>
      <c r="H4308" s="17"/>
      <c r="I4308" s="17"/>
      <c r="J4308" s="25" t="s">
        <v>842</v>
      </c>
      <c r="K4308" s="25" t="s">
        <v>58</v>
      </c>
      <c r="L4308" s="25" t="s">
        <v>828</v>
      </c>
      <c r="M4308" s="25" t="s">
        <v>843</v>
      </c>
      <c r="N4308" s="26">
        <v>52498.58</v>
      </c>
      <c r="O4308" s="26">
        <v>52628.35</v>
      </c>
      <c r="P4308" s="27">
        <v>129.7699999999968</v>
      </c>
      <c r="Q4308" s="28">
        <v>2.4718763821801808E-3</v>
      </c>
      <c r="R4308" s="29">
        <v>18864.96</v>
      </c>
      <c r="S4308" s="29">
        <v>17306.22</v>
      </c>
      <c r="T4308" s="30">
        <v>-1558.739999999998</v>
      </c>
      <c r="U4308" s="31">
        <v>-8.2626202228894094E-2</v>
      </c>
      <c r="V4308" s="26">
        <v>30834.6</v>
      </c>
      <c r="W4308" s="26">
        <v>33406.11</v>
      </c>
      <c r="X4308" s="27">
        <v>2571.510000000002</v>
      </c>
      <c r="Y4308" s="28">
        <v>8.3396898289583854E-2</v>
      </c>
      <c r="Z4308" s="29">
        <v>2799.02</v>
      </c>
      <c r="AA4308" s="29">
        <v>1916.02</v>
      </c>
      <c r="AB4308" s="30">
        <v>-883</v>
      </c>
      <c r="AC4308" s="32">
        <v>-0.31546755650191854</v>
      </c>
      <c r="AD4308" s="26">
        <v>0</v>
      </c>
      <c r="AE4308" s="26">
        <v>0</v>
      </c>
      <c r="AF4308" s="27">
        <v>0</v>
      </c>
      <c r="AG4308" s="18"/>
      <c r="AH4308" s="34">
        <v>122.1</v>
      </c>
      <c r="AI4308" s="34">
        <v>59.5</v>
      </c>
      <c r="AJ4308" s="34">
        <v>-62.599999999999994</v>
      </c>
      <c r="AK4308" s="32">
        <v>-0.51269451269451272</v>
      </c>
      <c r="AL4308" s="35">
        <v>44574.041666666664</v>
      </c>
      <c r="AM4308" s="16"/>
    </row>
    <row r="4309" spans="1:39" ht="49.5" hidden="1" x14ac:dyDescent="0.25">
      <c r="A4309" s="25" t="s">
        <v>813</v>
      </c>
      <c r="B4309" s="25" t="s">
        <v>1136</v>
      </c>
      <c r="C4309" s="39">
        <v>642723</v>
      </c>
      <c r="D4309" s="25" t="s">
        <v>5490</v>
      </c>
      <c r="E4309" s="25" t="s">
        <v>53</v>
      </c>
      <c r="F4309" s="25" t="s">
        <v>63</v>
      </c>
      <c r="G4309" s="25" t="s">
        <v>56</v>
      </c>
      <c r="H4309" s="17"/>
      <c r="I4309" s="17"/>
      <c r="J4309" s="25" t="s">
        <v>549</v>
      </c>
      <c r="K4309" s="25" t="s">
        <v>65</v>
      </c>
      <c r="L4309" s="25" t="s">
        <v>1419</v>
      </c>
      <c r="M4309" s="25" t="s">
        <v>5842</v>
      </c>
      <c r="N4309" s="26">
        <v>0</v>
      </c>
      <c r="O4309" s="26">
        <v>0</v>
      </c>
      <c r="P4309" s="27">
        <v>0</v>
      </c>
      <c r="Q4309" s="18"/>
      <c r="R4309" s="29">
        <v>0</v>
      </c>
      <c r="S4309" s="29">
        <v>0</v>
      </c>
      <c r="T4309" s="30">
        <v>0</v>
      </c>
      <c r="U4309" s="19"/>
      <c r="V4309" s="26">
        <v>0</v>
      </c>
      <c r="W4309" s="26">
        <v>0</v>
      </c>
      <c r="X4309" s="27">
        <v>0</v>
      </c>
      <c r="Y4309" s="18"/>
      <c r="Z4309" s="29">
        <v>0</v>
      </c>
      <c r="AA4309" s="29">
        <v>0</v>
      </c>
      <c r="AB4309" s="30">
        <v>0</v>
      </c>
      <c r="AC4309" s="19"/>
      <c r="AD4309" s="26">
        <v>0</v>
      </c>
      <c r="AE4309" s="26">
        <v>0</v>
      </c>
      <c r="AF4309" s="27">
        <v>0</v>
      </c>
      <c r="AG4309" s="18"/>
      <c r="AH4309" s="34">
        <v>0</v>
      </c>
      <c r="AI4309" s="34">
        <v>0</v>
      </c>
      <c r="AJ4309" s="34">
        <v>0</v>
      </c>
      <c r="AK4309" s="19"/>
      <c r="AL4309" s="35">
        <v>44742.041666666664</v>
      </c>
      <c r="AM4309" s="16"/>
    </row>
    <row r="4310" spans="1:39" ht="49.5" hidden="1" x14ac:dyDescent="0.25">
      <c r="A4310" s="25" t="s">
        <v>813</v>
      </c>
      <c r="B4310" s="25" t="s">
        <v>1136</v>
      </c>
      <c r="C4310" s="39">
        <v>642846</v>
      </c>
      <c r="D4310" s="25" t="s">
        <v>5815</v>
      </c>
      <c r="E4310" s="25" t="s">
        <v>53</v>
      </c>
      <c r="F4310" s="25" t="s">
        <v>63</v>
      </c>
      <c r="G4310" s="25" t="s">
        <v>56</v>
      </c>
      <c r="H4310" s="17"/>
      <c r="I4310" s="17"/>
      <c r="J4310" s="25" t="s">
        <v>830</v>
      </c>
      <c r="K4310" s="25" t="s">
        <v>65</v>
      </c>
      <c r="L4310" s="25" t="s">
        <v>835</v>
      </c>
      <c r="M4310" s="25" t="s">
        <v>5842</v>
      </c>
      <c r="N4310" s="26">
        <v>0</v>
      </c>
      <c r="O4310" s="26">
        <v>534.85</v>
      </c>
      <c r="P4310" s="27">
        <v>534.85</v>
      </c>
      <c r="Q4310" s="18"/>
      <c r="R4310" s="29">
        <v>0</v>
      </c>
      <c r="S4310" s="29">
        <v>534.85</v>
      </c>
      <c r="T4310" s="30">
        <v>534.85</v>
      </c>
      <c r="U4310" s="19"/>
      <c r="V4310" s="26">
        <v>0</v>
      </c>
      <c r="W4310" s="26">
        <v>0</v>
      </c>
      <c r="X4310" s="27">
        <v>0</v>
      </c>
      <c r="Y4310" s="18"/>
      <c r="Z4310" s="29">
        <v>0</v>
      </c>
      <c r="AA4310" s="29">
        <v>0</v>
      </c>
      <c r="AB4310" s="30">
        <v>0</v>
      </c>
      <c r="AC4310" s="19"/>
      <c r="AD4310" s="26">
        <v>0</v>
      </c>
      <c r="AE4310" s="26">
        <v>0</v>
      </c>
      <c r="AF4310" s="27">
        <v>0</v>
      </c>
      <c r="AG4310" s="18"/>
      <c r="AH4310" s="34">
        <v>0</v>
      </c>
      <c r="AI4310" s="34">
        <v>1.75</v>
      </c>
      <c r="AJ4310" s="34">
        <v>1.75</v>
      </c>
      <c r="AK4310" s="19"/>
      <c r="AL4310" s="35">
        <v>44645.041666666664</v>
      </c>
      <c r="AM4310" s="16"/>
    </row>
    <row r="4311" spans="1:39" ht="99" hidden="1" x14ac:dyDescent="0.25">
      <c r="A4311" s="25" t="s">
        <v>813</v>
      </c>
      <c r="B4311" s="25" t="s">
        <v>1136</v>
      </c>
      <c r="C4311" s="39">
        <v>642963</v>
      </c>
      <c r="D4311" s="25" t="s">
        <v>5491</v>
      </c>
      <c r="E4311" s="25" t="s">
        <v>53</v>
      </c>
      <c r="F4311" s="25" t="s">
        <v>54</v>
      </c>
      <c r="G4311" s="25" t="s">
        <v>79</v>
      </c>
      <c r="H4311" s="17"/>
      <c r="I4311" s="17"/>
      <c r="J4311" s="25" t="s">
        <v>357</v>
      </c>
      <c r="K4311" s="25" t="s">
        <v>65</v>
      </c>
      <c r="L4311" s="25" t="s">
        <v>665</v>
      </c>
      <c r="M4311" s="25" t="s">
        <v>5278</v>
      </c>
      <c r="N4311" s="26">
        <v>1126765.06</v>
      </c>
      <c r="O4311" s="26">
        <v>1025048.15</v>
      </c>
      <c r="P4311" s="27">
        <v>-101716.91000000003</v>
      </c>
      <c r="Q4311" s="28">
        <v>-9.0273397366439481E-2</v>
      </c>
      <c r="R4311" s="29">
        <v>178963.66</v>
      </c>
      <c r="S4311" s="29">
        <v>156187.28</v>
      </c>
      <c r="T4311" s="30">
        <v>-22776.380000000005</v>
      </c>
      <c r="U4311" s="31">
        <v>-0.12726818394304187</v>
      </c>
      <c r="V4311" s="26">
        <v>81811.69</v>
      </c>
      <c r="W4311" s="26">
        <v>83905.25</v>
      </c>
      <c r="X4311" s="27">
        <v>2093.5599999999977</v>
      </c>
      <c r="Y4311" s="28">
        <v>2.5589985978776354E-2</v>
      </c>
      <c r="Z4311" s="29">
        <v>25370.71</v>
      </c>
      <c r="AA4311" s="29">
        <v>28260</v>
      </c>
      <c r="AB4311" s="30">
        <v>2889.2900000000009</v>
      </c>
      <c r="AC4311" s="32">
        <v>0.1138828988230917</v>
      </c>
      <c r="AD4311" s="26">
        <v>840619</v>
      </c>
      <c r="AE4311" s="26">
        <v>756695.62</v>
      </c>
      <c r="AF4311" s="27">
        <v>-83923.38</v>
      </c>
      <c r="AG4311" s="33">
        <v>-9.9835216667717483E-2</v>
      </c>
      <c r="AH4311" s="34">
        <v>958.97</v>
      </c>
      <c r="AI4311" s="34">
        <v>698</v>
      </c>
      <c r="AJ4311" s="34">
        <v>-260.97000000000003</v>
      </c>
      <c r="AK4311" s="32">
        <v>-0.2721357289591958</v>
      </c>
      <c r="AL4311" s="35">
        <v>44883.041666666664</v>
      </c>
      <c r="AM4311" s="16"/>
    </row>
    <row r="4312" spans="1:39" ht="49.5" hidden="1" x14ac:dyDescent="0.25">
      <c r="A4312" s="25" t="s">
        <v>813</v>
      </c>
      <c r="B4312" s="25" t="s">
        <v>1136</v>
      </c>
      <c r="C4312" s="39">
        <v>642981</v>
      </c>
      <c r="D4312" s="25" t="s">
        <v>4011</v>
      </c>
      <c r="E4312" s="25" t="s">
        <v>53</v>
      </c>
      <c r="F4312" s="25" t="s">
        <v>54</v>
      </c>
      <c r="G4312" s="25" t="s">
        <v>75</v>
      </c>
      <c r="H4312" s="25" t="s">
        <v>827</v>
      </c>
      <c r="I4312" s="25" t="s">
        <v>56</v>
      </c>
      <c r="J4312" s="25" t="s">
        <v>357</v>
      </c>
      <c r="K4312" s="25" t="s">
        <v>65</v>
      </c>
      <c r="L4312" s="25" t="s">
        <v>665</v>
      </c>
      <c r="M4312" s="25" t="s">
        <v>880</v>
      </c>
      <c r="N4312" s="26">
        <v>30187.94</v>
      </c>
      <c r="O4312" s="26">
        <v>26233.57</v>
      </c>
      <c r="P4312" s="27">
        <v>-3954.369999999999</v>
      </c>
      <c r="Q4312" s="28">
        <v>-0.13099171390959433</v>
      </c>
      <c r="R4312" s="29">
        <v>16071.86</v>
      </c>
      <c r="S4312" s="29">
        <v>9407.2199999999993</v>
      </c>
      <c r="T4312" s="30">
        <v>-6664.6400000000012</v>
      </c>
      <c r="U4312" s="31">
        <v>-0.41467757932187072</v>
      </c>
      <c r="V4312" s="26">
        <v>2675.47</v>
      </c>
      <c r="W4312" s="26">
        <v>1638.27</v>
      </c>
      <c r="X4312" s="27">
        <v>-1037.1999999999998</v>
      </c>
      <c r="Y4312" s="28">
        <v>-0.38767020373990363</v>
      </c>
      <c r="Z4312" s="29">
        <v>3440.61</v>
      </c>
      <c r="AA4312" s="29">
        <v>3593</v>
      </c>
      <c r="AB4312" s="30">
        <v>152.38999999999987</v>
      </c>
      <c r="AC4312" s="32">
        <v>4.4291564577211562E-2</v>
      </c>
      <c r="AD4312" s="26">
        <v>8000</v>
      </c>
      <c r="AE4312" s="26">
        <v>11595.08</v>
      </c>
      <c r="AF4312" s="27">
        <v>3595.08</v>
      </c>
      <c r="AG4312" s="33">
        <v>0.44938499999999998</v>
      </c>
      <c r="AH4312" s="34">
        <v>106.1</v>
      </c>
      <c r="AI4312" s="34">
        <v>76</v>
      </c>
      <c r="AJ4312" s="34">
        <v>-30.099999999999994</v>
      </c>
      <c r="AK4312" s="32">
        <v>-0.28369462770970777</v>
      </c>
      <c r="AL4312" s="35">
        <v>44600.041666666664</v>
      </c>
      <c r="AM4312" s="16"/>
    </row>
    <row r="4313" spans="1:39" ht="41.25" hidden="1" x14ac:dyDescent="0.25">
      <c r="A4313" s="25" t="s">
        <v>813</v>
      </c>
      <c r="B4313" s="25" t="s">
        <v>1136</v>
      </c>
      <c r="C4313" s="39">
        <v>643018</v>
      </c>
      <c r="D4313" s="25" t="s">
        <v>5075</v>
      </c>
      <c r="E4313" s="25" t="s">
        <v>53</v>
      </c>
      <c r="F4313" s="25" t="s">
        <v>63</v>
      </c>
      <c r="G4313" s="25" t="s">
        <v>56</v>
      </c>
      <c r="H4313" s="17"/>
      <c r="I4313" s="17"/>
      <c r="J4313" s="25" t="s">
        <v>357</v>
      </c>
      <c r="K4313" s="25" t="s">
        <v>65</v>
      </c>
      <c r="L4313" s="25" t="s">
        <v>2787</v>
      </c>
      <c r="M4313" s="25" t="s">
        <v>880</v>
      </c>
      <c r="N4313" s="26">
        <v>25481.34</v>
      </c>
      <c r="O4313" s="26">
        <v>4696.1899999999996</v>
      </c>
      <c r="P4313" s="27">
        <v>-20785.150000000001</v>
      </c>
      <c r="Q4313" s="28">
        <v>-0.81570082264119548</v>
      </c>
      <c r="R4313" s="29">
        <v>15303.44</v>
      </c>
      <c r="S4313" s="29">
        <v>4696.1899999999996</v>
      </c>
      <c r="T4313" s="30">
        <v>-10607.25</v>
      </c>
      <c r="U4313" s="31">
        <v>-0.69312847307533465</v>
      </c>
      <c r="V4313" s="26">
        <v>1216.57</v>
      </c>
      <c r="W4313" s="26">
        <v>0</v>
      </c>
      <c r="X4313" s="27">
        <v>-1216.57</v>
      </c>
      <c r="Y4313" s="28">
        <v>-1</v>
      </c>
      <c r="Z4313" s="29">
        <v>3061.33</v>
      </c>
      <c r="AA4313" s="29">
        <v>0</v>
      </c>
      <c r="AB4313" s="30">
        <v>-3061.33</v>
      </c>
      <c r="AC4313" s="32">
        <v>-1</v>
      </c>
      <c r="AD4313" s="26">
        <v>5900</v>
      </c>
      <c r="AE4313" s="26">
        <v>0</v>
      </c>
      <c r="AF4313" s="27">
        <v>-5900</v>
      </c>
      <c r="AG4313" s="33">
        <v>-1</v>
      </c>
      <c r="AH4313" s="34">
        <v>80.44</v>
      </c>
      <c r="AI4313" s="34">
        <v>52</v>
      </c>
      <c r="AJ4313" s="34">
        <v>-28.439999999999998</v>
      </c>
      <c r="AK4313" s="32">
        <v>-0.35355544505221281</v>
      </c>
      <c r="AL4313" s="35">
        <v>44820.041666666664</v>
      </c>
      <c r="AM4313" s="16"/>
    </row>
    <row r="4314" spans="1:39" ht="49.5" hidden="1" x14ac:dyDescent="0.25">
      <c r="A4314" s="25" t="s">
        <v>813</v>
      </c>
      <c r="B4314" s="25" t="s">
        <v>51</v>
      </c>
      <c r="C4314" s="39">
        <v>643020</v>
      </c>
      <c r="D4314" s="25" t="s">
        <v>986</v>
      </c>
      <c r="E4314" s="25" t="s">
        <v>53</v>
      </c>
      <c r="F4314" s="25" t="s">
        <v>63</v>
      </c>
      <c r="G4314" s="25" t="s">
        <v>56</v>
      </c>
      <c r="H4314" s="17"/>
      <c r="I4314" s="17"/>
      <c r="J4314" s="25" t="s">
        <v>357</v>
      </c>
      <c r="K4314" s="25" t="s">
        <v>65</v>
      </c>
      <c r="L4314" s="25" t="s">
        <v>665</v>
      </c>
      <c r="M4314" s="25" t="s">
        <v>5842</v>
      </c>
      <c r="N4314" s="26">
        <v>0</v>
      </c>
      <c r="O4314" s="26">
        <v>1600.44</v>
      </c>
      <c r="P4314" s="27">
        <v>1600.44</v>
      </c>
      <c r="Q4314" s="18"/>
      <c r="R4314" s="29">
        <v>0</v>
      </c>
      <c r="S4314" s="29">
        <v>1600.44</v>
      </c>
      <c r="T4314" s="30">
        <v>1600.44</v>
      </c>
      <c r="U4314" s="19"/>
      <c r="V4314" s="26">
        <v>0</v>
      </c>
      <c r="W4314" s="26">
        <v>0</v>
      </c>
      <c r="X4314" s="27">
        <v>0</v>
      </c>
      <c r="Y4314" s="18"/>
      <c r="Z4314" s="29">
        <v>0</v>
      </c>
      <c r="AA4314" s="29">
        <v>0</v>
      </c>
      <c r="AB4314" s="30">
        <v>0</v>
      </c>
      <c r="AC4314" s="19"/>
      <c r="AD4314" s="26">
        <v>0</v>
      </c>
      <c r="AE4314" s="26">
        <v>0</v>
      </c>
      <c r="AF4314" s="27">
        <v>0</v>
      </c>
      <c r="AG4314" s="18"/>
      <c r="AH4314" s="34">
        <v>0</v>
      </c>
      <c r="AI4314" s="34">
        <v>0</v>
      </c>
      <c r="AJ4314" s="34">
        <v>0</v>
      </c>
      <c r="AK4314" s="19"/>
      <c r="AL4314" s="35">
        <v>44820.041666666664</v>
      </c>
      <c r="AM4314" s="16"/>
    </row>
    <row r="4315" spans="1:39" ht="41.25" hidden="1" x14ac:dyDescent="0.25">
      <c r="A4315" s="25" t="s">
        <v>813</v>
      </c>
      <c r="B4315" s="25" t="s">
        <v>1136</v>
      </c>
      <c r="C4315" s="39">
        <v>643088</v>
      </c>
      <c r="D4315" s="25" t="s">
        <v>5254</v>
      </c>
      <c r="E4315" s="25" t="s">
        <v>53</v>
      </c>
      <c r="F4315" s="25" t="s">
        <v>63</v>
      </c>
      <c r="G4315" s="25" t="s">
        <v>56</v>
      </c>
      <c r="H4315" s="17"/>
      <c r="I4315" s="17"/>
      <c r="J4315" s="25" t="s">
        <v>3773</v>
      </c>
      <c r="K4315" s="25" t="s">
        <v>65</v>
      </c>
      <c r="L4315" s="25" t="s">
        <v>851</v>
      </c>
      <c r="M4315" s="25" t="s">
        <v>5842</v>
      </c>
      <c r="N4315" s="26">
        <v>0</v>
      </c>
      <c r="O4315" s="26">
        <v>0</v>
      </c>
      <c r="P4315" s="27">
        <v>0</v>
      </c>
      <c r="Q4315" s="18"/>
      <c r="R4315" s="29">
        <v>0</v>
      </c>
      <c r="S4315" s="29">
        <v>0</v>
      </c>
      <c r="T4315" s="30">
        <v>0</v>
      </c>
      <c r="U4315" s="19"/>
      <c r="V4315" s="26">
        <v>0</v>
      </c>
      <c r="W4315" s="26">
        <v>0</v>
      </c>
      <c r="X4315" s="27">
        <v>0</v>
      </c>
      <c r="Y4315" s="18"/>
      <c r="Z4315" s="29">
        <v>0</v>
      </c>
      <c r="AA4315" s="29">
        <v>0</v>
      </c>
      <c r="AB4315" s="30">
        <v>0</v>
      </c>
      <c r="AC4315" s="19"/>
      <c r="AD4315" s="26">
        <v>0</v>
      </c>
      <c r="AE4315" s="26">
        <v>0</v>
      </c>
      <c r="AF4315" s="27">
        <v>0</v>
      </c>
      <c r="AG4315" s="18"/>
      <c r="AH4315" s="34">
        <v>0</v>
      </c>
      <c r="AI4315" s="34">
        <v>0</v>
      </c>
      <c r="AJ4315" s="34">
        <v>0</v>
      </c>
      <c r="AK4315" s="19"/>
      <c r="AL4315" s="35">
        <v>44592.041666666664</v>
      </c>
      <c r="AM4315" s="16"/>
    </row>
    <row r="4316" spans="1:39" ht="57.75" hidden="1" x14ac:dyDescent="0.25">
      <c r="A4316" s="25" t="s">
        <v>813</v>
      </c>
      <c r="B4316" s="25" t="s">
        <v>1136</v>
      </c>
      <c r="C4316" s="39">
        <v>643123</v>
      </c>
      <c r="D4316" s="25" t="s">
        <v>5166</v>
      </c>
      <c r="E4316" s="25" t="s">
        <v>53</v>
      </c>
      <c r="F4316" s="25" t="s">
        <v>54</v>
      </c>
      <c r="G4316" s="25" t="s">
        <v>75</v>
      </c>
      <c r="H4316" s="25" t="s">
        <v>839</v>
      </c>
      <c r="I4316" s="25" t="s">
        <v>112</v>
      </c>
      <c r="J4316" s="25" t="s">
        <v>3773</v>
      </c>
      <c r="K4316" s="25" t="s">
        <v>65</v>
      </c>
      <c r="L4316" s="25" t="s">
        <v>835</v>
      </c>
      <c r="M4316" s="25" t="s">
        <v>832</v>
      </c>
      <c r="N4316" s="26">
        <v>203361.44</v>
      </c>
      <c r="O4316" s="26">
        <v>171479.46</v>
      </c>
      <c r="P4316" s="27">
        <v>-31881.98000000001</v>
      </c>
      <c r="Q4316" s="28">
        <v>-0.15677495202630357</v>
      </c>
      <c r="R4316" s="29">
        <v>61782.55</v>
      </c>
      <c r="S4316" s="29">
        <v>35400.21</v>
      </c>
      <c r="T4316" s="30">
        <v>-26382.340000000004</v>
      </c>
      <c r="U4316" s="31">
        <v>-0.42701927971571263</v>
      </c>
      <c r="V4316" s="26">
        <v>82093.53</v>
      </c>
      <c r="W4316" s="26">
        <v>71405.929999999993</v>
      </c>
      <c r="X4316" s="27">
        <v>-10687.600000000006</v>
      </c>
      <c r="Y4316" s="28">
        <v>-0.1301880915584944</v>
      </c>
      <c r="Z4316" s="29">
        <v>5715.36</v>
      </c>
      <c r="AA4316" s="29">
        <v>5471.5</v>
      </c>
      <c r="AB4316" s="30">
        <v>-243.85999999999967</v>
      </c>
      <c r="AC4316" s="32">
        <v>-4.2667478514039306E-2</v>
      </c>
      <c r="AD4316" s="26">
        <v>53770</v>
      </c>
      <c r="AE4316" s="26">
        <v>59201.82</v>
      </c>
      <c r="AF4316" s="27">
        <v>5431.82</v>
      </c>
      <c r="AG4316" s="33">
        <v>0.10101952761763064</v>
      </c>
      <c r="AH4316" s="34">
        <v>383.9</v>
      </c>
      <c r="AI4316" s="34">
        <v>281</v>
      </c>
      <c r="AJ4316" s="34">
        <v>-102.89999999999998</v>
      </c>
      <c r="AK4316" s="32">
        <v>-0.26803855170617347</v>
      </c>
      <c r="AL4316" s="35">
        <v>44798.041666666664</v>
      </c>
      <c r="AM4316" s="16"/>
    </row>
    <row r="4317" spans="1:39" ht="33" hidden="1" x14ac:dyDescent="0.25">
      <c r="A4317" s="25" t="s">
        <v>813</v>
      </c>
      <c r="B4317" s="25" t="s">
        <v>1136</v>
      </c>
      <c r="C4317" s="39">
        <v>643163</v>
      </c>
      <c r="D4317" s="25" t="s">
        <v>4014</v>
      </c>
      <c r="E4317" s="25" t="s">
        <v>53</v>
      </c>
      <c r="F4317" s="25" t="s">
        <v>54</v>
      </c>
      <c r="G4317" s="25" t="s">
        <v>74</v>
      </c>
      <c r="H4317" s="25" t="s">
        <v>75</v>
      </c>
      <c r="I4317" s="25" t="s">
        <v>56</v>
      </c>
      <c r="J4317" s="25" t="s">
        <v>369</v>
      </c>
      <c r="K4317" s="25" t="s">
        <v>65</v>
      </c>
      <c r="L4317" s="25" t="s">
        <v>981</v>
      </c>
      <c r="M4317" s="25" t="s">
        <v>843</v>
      </c>
      <c r="N4317" s="26">
        <v>277782.03000000003</v>
      </c>
      <c r="O4317" s="26">
        <v>196386.22</v>
      </c>
      <c r="P4317" s="27">
        <v>-81395.810000000027</v>
      </c>
      <c r="Q4317" s="28">
        <v>-0.29302043044325082</v>
      </c>
      <c r="R4317" s="29">
        <v>133192.70000000001</v>
      </c>
      <c r="S4317" s="29">
        <v>102622.66</v>
      </c>
      <c r="T4317" s="30">
        <v>-30570.040000000008</v>
      </c>
      <c r="U4317" s="31">
        <v>-0.2295173834602047</v>
      </c>
      <c r="V4317" s="26">
        <v>71807.44</v>
      </c>
      <c r="W4317" s="26">
        <v>73434.7</v>
      </c>
      <c r="X4317" s="27">
        <v>1627.2599999999948</v>
      </c>
      <c r="Y4317" s="28">
        <v>2.2661440095900851E-2</v>
      </c>
      <c r="Z4317" s="29">
        <v>9239.89</v>
      </c>
      <c r="AA4317" s="29">
        <v>10647.5</v>
      </c>
      <c r="AB4317" s="30">
        <v>1407.6100000000006</v>
      </c>
      <c r="AC4317" s="32">
        <v>0.15234055816681807</v>
      </c>
      <c r="AD4317" s="26">
        <v>63542</v>
      </c>
      <c r="AE4317" s="26">
        <v>9681.36</v>
      </c>
      <c r="AF4317" s="27">
        <v>-53860.639999999999</v>
      </c>
      <c r="AG4317" s="33">
        <v>-0.84763841238865634</v>
      </c>
      <c r="AH4317" s="34">
        <v>400</v>
      </c>
      <c r="AI4317" s="34">
        <v>591.5</v>
      </c>
      <c r="AJ4317" s="34">
        <v>191.5</v>
      </c>
      <c r="AK4317" s="32">
        <v>0.47875000000000001</v>
      </c>
      <c r="AL4317" s="35">
        <v>44657</v>
      </c>
      <c r="AM4317" s="16"/>
    </row>
    <row r="4318" spans="1:39" ht="57.75" hidden="1" x14ac:dyDescent="0.25">
      <c r="A4318" s="25" t="s">
        <v>813</v>
      </c>
      <c r="B4318" s="25" t="s">
        <v>51</v>
      </c>
      <c r="C4318" s="39">
        <v>643198</v>
      </c>
      <c r="D4318" s="25" t="s">
        <v>985</v>
      </c>
      <c r="E4318" s="25" t="s">
        <v>62</v>
      </c>
      <c r="F4318" s="25" t="s">
        <v>54</v>
      </c>
      <c r="G4318" s="25" t="s">
        <v>131</v>
      </c>
      <c r="H4318" s="17"/>
      <c r="I4318" s="17"/>
      <c r="J4318" s="25" t="s">
        <v>842</v>
      </c>
      <c r="K4318" s="25" t="s">
        <v>58</v>
      </c>
      <c r="L4318" s="25" t="s">
        <v>828</v>
      </c>
      <c r="M4318" s="25" t="s">
        <v>843</v>
      </c>
      <c r="N4318" s="26">
        <v>57371.29</v>
      </c>
      <c r="O4318" s="26">
        <v>4165.68</v>
      </c>
      <c r="P4318" s="27">
        <v>-53205.61</v>
      </c>
      <c r="Q4318" s="28">
        <v>-0.92739086048091302</v>
      </c>
      <c r="R4318" s="29">
        <v>20202.740000000002</v>
      </c>
      <c r="S4318" s="29">
        <v>4165.68</v>
      </c>
      <c r="T4318" s="30">
        <v>-16037.060000000001</v>
      </c>
      <c r="U4318" s="31">
        <v>-0.79380618668556835</v>
      </c>
      <c r="V4318" s="26">
        <v>33806.21</v>
      </c>
      <c r="W4318" s="26">
        <v>0</v>
      </c>
      <c r="X4318" s="27">
        <v>-33806.21</v>
      </c>
      <c r="Y4318" s="28">
        <v>-1</v>
      </c>
      <c r="Z4318" s="29">
        <v>3362.34</v>
      </c>
      <c r="AA4318" s="29">
        <v>0</v>
      </c>
      <c r="AB4318" s="30">
        <v>-3362.34</v>
      </c>
      <c r="AC4318" s="32">
        <v>-1</v>
      </c>
      <c r="AD4318" s="26">
        <v>0</v>
      </c>
      <c r="AE4318" s="26">
        <v>0</v>
      </c>
      <c r="AF4318" s="27">
        <v>0</v>
      </c>
      <c r="AG4318" s="18"/>
      <c r="AH4318" s="34">
        <v>134.1</v>
      </c>
      <c r="AI4318" s="34">
        <v>0</v>
      </c>
      <c r="AJ4318" s="34">
        <v>-134.1</v>
      </c>
      <c r="AK4318" s="32">
        <v>-1</v>
      </c>
      <c r="AL4318" s="35">
        <v>44531.041666666664</v>
      </c>
      <c r="AM4318" s="16"/>
    </row>
    <row r="4319" spans="1:39" ht="57.75" hidden="1" x14ac:dyDescent="0.25">
      <c r="A4319" s="25" t="s">
        <v>813</v>
      </c>
      <c r="B4319" s="25" t="s">
        <v>1136</v>
      </c>
      <c r="C4319" s="39">
        <v>643199</v>
      </c>
      <c r="D4319" s="25" t="s">
        <v>4015</v>
      </c>
      <c r="E4319" s="25" t="s">
        <v>53</v>
      </c>
      <c r="F4319" s="25" t="s">
        <v>54</v>
      </c>
      <c r="G4319" s="25" t="s">
        <v>75</v>
      </c>
      <c r="H4319" s="17"/>
      <c r="I4319" s="17"/>
      <c r="J4319" s="25" t="s">
        <v>842</v>
      </c>
      <c r="K4319" s="25" t="s">
        <v>58</v>
      </c>
      <c r="L4319" s="25" t="s">
        <v>828</v>
      </c>
      <c r="M4319" s="25" t="s">
        <v>843</v>
      </c>
      <c r="N4319" s="26">
        <v>57371.29</v>
      </c>
      <c r="O4319" s="26">
        <v>42042.41</v>
      </c>
      <c r="P4319" s="27">
        <v>-15328.879999999997</v>
      </c>
      <c r="Q4319" s="28">
        <v>-0.26718729873426234</v>
      </c>
      <c r="R4319" s="29">
        <v>20202.740000000002</v>
      </c>
      <c r="S4319" s="29">
        <v>10038.42</v>
      </c>
      <c r="T4319" s="30">
        <v>-10164.320000000002</v>
      </c>
      <c r="U4319" s="31">
        <v>-0.5031159139799849</v>
      </c>
      <c r="V4319" s="26">
        <v>33806.21</v>
      </c>
      <c r="W4319" s="26">
        <v>29963.919999999998</v>
      </c>
      <c r="X4319" s="27">
        <v>-3842.2900000000009</v>
      </c>
      <c r="Y4319" s="28">
        <v>-0.11365633710492838</v>
      </c>
      <c r="Z4319" s="29">
        <v>3362.34</v>
      </c>
      <c r="AA4319" s="29">
        <v>2040.07</v>
      </c>
      <c r="AB4319" s="30">
        <v>-1322.2700000000002</v>
      </c>
      <c r="AC4319" s="32">
        <v>-0.39325886138819993</v>
      </c>
      <c r="AD4319" s="26">
        <v>0</v>
      </c>
      <c r="AE4319" s="26">
        <v>0</v>
      </c>
      <c r="AF4319" s="27">
        <v>0</v>
      </c>
      <c r="AG4319" s="18"/>
      <c r="AH4319" s="34">
        <v>134.1</v>
      </c>
      <c r="AI4319" s="34">
        <v>78</v>
      </c>
      <c r="AJ4319" s="34">
        <v>-56.099999999999994</v>
      </c>
      <c r="AK4319" s="32">
        <v>-0.41834451901565994</v>
      </c>
      <c r="AL4319" s="35">
        <v>44595.041666666664</v>
      </c>
      <c r="AM4319" s="16"/>
    </row>
    <row r="4320" spans="1:39" ht="41.25" hidden="1" x14ac:dyDescent="0.25">
      <c r="A4320" s="25" t="s">
        <v>813</v>
      </c>
      <c r="B4320" s="25" t="s">
        <v>1136</v>
      </c>
      <c r="C4320" s="39">
        <v>643200</v>
      </c>
      <c r="D4320" s="25" t="s">
        <v>5344</v>
      </c>
      <c r="E4320" s="25" t="s">
        <v>53</v>
      </c>
      <c r="F4320" s="25" t="s">
        <v>54</v>
      </c>
      <c r="G4320" s="25" t="s">
        <v>452</v>
      </c>
      <c r="H4320" s="17"/>
      <c r="I4320" s="17"/>
      <c r="J4320" s="25" t="s">
        <v>381</v>
      </c>
      <c r="K4320" s="25" t="s">
        <v>58</v>
      </c>
      <c r="L4320" s="25" t="s">
        <v>828</v>
      </c>
      <c r="M4320" s="25" t="s">
        <v>825</v>
      </c>
      <c r="N4320" s="26">
        <v>52931.26</v>
      </c>
      <c r="O4320" s="26">
        <v>7988.1</v>
      </c>
      <c r="P4320" s="27">
        <v>-44943.16</v>
      </c>
      <c r="Q4320" s="28">
        <v>-0.84908539868501154</v>
      </c>
      <c r="R4320" s="29">
        <v>17084.59</v>
      </c>
      <c r="S4320" s="29">
        <v>5738.51</v>
      </c>
      <c r="T4320" s="30">
        <v>-11346.08</v>
      </c>
      <c r="U4320" s="31">
        <v>-0.66411192776648431</v>
      </c>
      <c r="V4320" s="26">
        <v>13508.55</v>
      </c>
      <c r="W4320" s="26">
        <v>1103.81</v>
      </c>
      <c r="X4320" s="27">
        <v>-12404.74</v>
      </c>
      <c r="Y4320" s="28">
        <v>-0.91828804719973645</v>
      </c>
      <c r="Z4320" s="29">
        <v>2338.12</v>
      </c>
      <c r="AA4320" s="29">
        <v>1145.78</v>
      </c>
      <c r="AB4320" s="30">
        <v>-1192.3399999999999</v>
      </c>
      <c r="AC4320" s="32">
        <v>-0.50995671736266746</v>
      </c>
      <c r="AD4320" s="26">
        <v>20000</v>
      </c>
      <c r="AE4320" s="26">
        <v>0</v>
      </c>
      <c r="AF4320" s="27">
        <v>-20000</v>
      </c>
      <c r="AG4320" s="33">
        <v>-1</v>
      </c>
      <c r="AH4320" s="34">
        <v>69.449999999999989</v>
      </c>
      <c r="AI4320" s="34">
        <v>36</v>
      </c>
      <c r="AJ4320" s="34">
        <v>-33.449999999999989</v>
      </c>
      <c r="AK4320" s="32">
        <v>-0.48164146868250529</v>
      </c>
      <c r="AL4320" s="35">
        <v>44634.041666666664</v>
      </c>
      <c r="AM4320" s="16"/>
    </row>
    <row r="4321" spans="1:39" ht="74.25" hidden="1" x14ac:dyDescent="0.25">
      <c r="A4321" s="25" t="s">
        <v>813</v>
      </c>
      <c r="B4321" s="25" t="s">
        <v>1136</v>
      </c>
      <c r="C4321" s="39">
        <v>643229</v>
      </c>
      <c r="D4321" s="25" t="s">
        <v>4012</v>
      </c>
      <c r="E4321" s="25" t="s">
        <v>53</v>
      </c>
      <c r="F4321" s="25" t="s">
        <v>54</v>
      </c>
      <c r="G4321" s="25" t="s">
        <v>83</v>
      </c>
      <c r="H4321" s="25" t="s">
        <v>75</v>
      </c>
      <c r="I4321" s="17"/>
      <c r="J4321" s="25" t="s">
        <v>842</v>
      </c>
      <c r="K4321" s="25" t="s">
        <v>58</v>
      </c>
      <c r="L4321" s="25" t="s">
        <v>853</v>
      </c>
      <c r="M4321" s="25" t="s">
        <v>843</v>
      </c>
      <c r="N4321" s="26">
        <v>58916.3</v>
      </c>
      <c r="O4321" s="26">
        <v>53397.69</v>
      </c>
      <c r="P4321" s="27">
        <v>-5518.6100000000006</v>
      </c>
      <c r="Q4321" s="28">
        <v>-9.3668645179687121E-2</v>
      </c>
      <c r="R4321" s="29">
        <v>21441.74</v>
      </c>
      <c r="S4321" s="29">
        <v>18612.95</v>
      </c>
      <c r="T4321" s="30">
        <v>-2828.7900000000009</v>
      </c>
      <c r="U4321" s="31">
        <v>-0.13192912515495481</v>
      </c>
      <c r="V4321" s="26">
        <v>35277.51</v>
      </c>
      <c r="W4321" s="26">
        <v>30338.79</v>
      </c>
      <c r="X4321" s="27">
        <v>-4938.7200000000012</v>
      </c>
      <c r="Y4321" s="28">
        <v>-0.13999627524731764</v>
      </c>
      <c r="Z4321" s="29">
        <v>2197.0500000000002</v>
      </c>
      <c r="AA4321" s="29">
        <v>2987.37</v>
      </c>
      <c r="AB4321" s="30">
        <v>790.31999999999971</v>
      </c>
      <c r="AC4321" s="32">
        <v>0.35971871372977388</v>
      </c>
      <c r="AD4321" s="26">
        <v>0</v>
      </c>
      <c r="AE4321" s="26">
        <v>1458.58</v>
      </c>
      <c r="AF4321" s="27">
        <v>1458.58</v>
      </c>
      <c r="AG4321" s="18"/>
      <c r="AH4321" s="34">
        <v>130.11000000000001</v>
      </c>
      <c r="AI4321" s="34">
        <v>119</v>
      </c>
      <c r="AJ4321" s="34">
        <v>-11.110000000000014</v>
      </c>
      <c r="AK4321" s="32">
        <v>-8.5389285988778818E-2</v>
      </c>
      <c r="AL4321" s="35">
        <v>44624.041666666664</v>
      </c>
      <c r="AM4321" s="16"/>
    </row>
    <row r="4322" spans="1:39" ht="49.5" hidden="1" x14ac:dyDescent="0.25">
      <c r="A4322" s="25" t="s">
        <v>813</v>
      </c>
      <c r="B4322" s="25" t="s">
        <v>1136</v>
      </c>
      <c r="C4322" s="39">
        <v>643305</v>
      </c>
      <c r="D4322" s="25" t="s">
        <v>5198</v>
      </c>
      <c r="E4322" s="25" t="s">
        <v>53</v>
      </c>
      <c r="F4322" s="25" t="s">
        <v>54</v>
      </c>
      <c r="G4322" s="25" t="s">
        <v>75</v>
      </c>
      <c r="H4322" s="25" t="s">
        <v>74</v>
      </c>
      <c r="I4322" s="25" t="s">
        <v>839</v>
      </c>
      <c r="J4322" s="25" t="s">
        <v>830</v>
      </c>
      <c r="K4322" s="25" t="s">
        <v>65</v>
      </c>
      <c r="L4322" s="25" t="s">
        <v>831</v>
      </c>
      <c r="M4322" s="25" t="s">
        <v>832</v>
      </c>
      <c r="N4322" s="26">
        <v>116507.99</v>
      </c>
      <c r="O4322" s="26">
        <v>93014.42</v>
      </c>
      <c r="P4322" s="27">
        <v>-23493.570000000007</v>
      </c>
      <c r="Q4322" s="28">
        <v>-0.20164771531978198</v>
      </c>
      <c r="R4322" s="29">
        <v>33071.279999999999</v>
      </c>
      <c r="S4322" s="29">
        <v>14644.84</v>
      </c>
      <c r="T4322" s="30">
        <v>-18426.439999999999</v>
      </c>
      <c r="U4322" s="31">
        <v>-0.55717347499098913</v>
      </c>
      <c r="V4322" s="26">
        <v>62975.82</v>
      </c>
      <c r="W4322" s="26">
        <v>61742.3</v>
      </c>
      <c r="X4322" s="27">
        <v>-1233.5199999999968</v>
      </c>
      <c r="Y4322" s="28">
        <v>-1.9587200293699977E-2</v>
      </c>
      <c r="Z4322" s="29">
        <v>3645.89</v>
      </c>
      <c r="AA4322" s="29">
        <v>3003</v>
      </c>
      <c r="AB4322" s="30">
        <v>-642.88999999999987</v>
      </c>
      <c r="AC4322" s="32">
        <v>-0.17633280214158953</v>
      </c>
      <c r="AD4322" s="26">
        <v>16815</v>
      </c>
      <c r="AE4322" s="26">
        <v>13624.28</v>
      </c>
      <c r="AF4322" s="27">
        <v>-3190.7199999999993</v>
      </c>
      <c r="AG4322" s="33">
        <v>-0.18975438596491223</v>
      </c>
      <c r="AH4322" s="34">
        <v>258.45</v>
      </c>
      <c r="AI4322" s="34">
        <v>138.5</v>
      </c>
      <c r="AJ4322" s="34">
        <v>-119.94999999999999</v>
      </c>
      <c r="AK4322" s="32">
        <v>-0.46411298123428124</v>
      </c>
      <c r="AL4322" s="35">
        <v>44817.041666666664</v>
      </c>
      <c r="AM4322" s="16"/>
    </row>
    <row r="4323" spans="1:39" ht="57.75" hidden="1" x14ac:dyDescent="0.25">
      <c r="A4323" s="25" t="s">
        <v>813</v>
      </c>
      <c r="B4323" s="25" t="s">
        <v>51</v>
      </c>
      <c r="C4323" s="39">
        <v>643470</v>
      </c>
      <c r="D4323" s="25" t="s">
        <v>4016</v>
      </c>
      <c r="E4323" s="25" t="s">
        <v>53</v>
      </c>
      <c r="F4323" s="25" t="s">
        <v>63</v>
      </c>
      <c r="G4323" s="25" t="s">
        <v>56</v>
      </c>
      <c r="H4323" s="17"/>
      <c r="I4323" s="17"/>
      <c r="J4323" s="25" t="s">
        <v>369</v>
      </c>
      <c r="K4323" s="25" t="s">
        <v>65</v>
      </c>
      <c r="L4323" s="25" t="s">
        <v>981</v>
      </c>
      <c r="M4323" s="25" t="s">
        <v>5842</v>
      </c>
      <c r="N4323" s="26">
        <v>0</v>
      </c>
      <c r="O4323" s="26">
        <v>0</v>
      </c>
      <c r="P4323" s="27">
        <v>0</v>
      </c>
      <c r="Q4323" s="18"/>
      <c r="R4323" s="29">
        <v>0</v>
      </c>
      <c r="S4323" s="29">
        <v>0</v>
      </c>
      <c r="T4323" s="30">
        <v>0</v>
      </c>
      <c r="U4323" s="19"/>
      <c r="V4323" s="26">
        <v>0</v>
      </c>
      <c r="W4323" s="26">
        <v>0</v>
      </c>
      <c r="X4323" s="27">
        <v>0</v>
      </c>
      <c r="Y4323" s="18"/>
      <c r="Z4323" s="29">
        <v>0</v>
      </c>
      <c r="AA4323" s="29">
        <v>0</v>
      </c>
      <c r="AB4323" s="30">
        <v>0</v>
      </c>
      <c r="AC4323" s="19"/>
      <c r="AD4323" s="26">
        <v>0</v>
      </c>
      <c r="AE4323" s="26">
        <v>0</v>
      </c>
      <c r="AF4323" s="27">
        <v>0</v>
      </c>
      <c r="AG4323" s="18"/>
      <c r="AH4323" s="34">
        <v>0</v>
      </c>
      <c r="AI4323" s="34">
        <v>0</v>
      </c>
      <c r="AJ4323" s="34">
        <v>0</v>
      </c>
      <c r="AK4323" s="19"/>
      <c r="AL4323" s="35">
        <v>44898.041666666664</v>
      </c>
      <c r="AM4323" s="16"/>
    </row>
    <row r="4324" spans="1:39" ht="24.75" hidden="1" x14ac:dyDescent="0.25">
      <c r="A4324" s="25" t="s">
        <v>813</v>
      </c>
      <c r="B4324" s="25" t="s">
        <v>1136</v>
      </c>
      <c r="C4324" s="39">
        <v>643494</v>
      </c>
      <c r="D4324" s="25" t="s">
        <v>5467</v>
      </c>
      <c r="E4324" s="25" t="s">
        <v>53</v>
      </c>
      <c r="F4324" s="25" t="s">
        <v>63</v>
      </c>
      <c r="G4324" s="25" t="s">
        <v>56</v>
      </c>
      <c r="H4324" s="17"/>
      <c r="I4324" s="17"/>
      <c r="J4324" s="25" t="s">
        <v>830</v>
      </c>
      <c r="K4324" s="25" t="s">
        <v>65</v>
      </c>
      <c r="L4324" s="25" t="s">
        <v>835</v>
      </c>
      <c r="M4324" s="25" t="s">
        <v>5842</v>
      </c>
      <c r="N4324" s="26">
        <v>0</v>
      </c>
      <c r="O4324" s="26">
        <v>1800.67</v>
      </c>
      <c r="P4324" s="27">
        <v>1800.67</v>
      </c>
      <c r="Q4324" s="18"/>
      <c r="R4324" s="29">
        <v>0</v>
      </c>
      <c r="S4324" s="29">
        <v>1800.67</v>
      </c>
      <c r="T4324" s="30">
        <v>1800.67</v>
      </c>
      <c r="U4324" s="19"/>
      <c r="V4324" s="26">
        <v>0</v>
      </c>
      <c r="W4324" s="26">
        <v>0</v>
      </c>
      <c r="X4324" s="27">
        <v>0</v>
      </c>
      <c r="Y4324" s="18"/>
      <c r="Z4324" s="29">
        <v>0</v>
      </c>
      <c r="AA4324" s="29">
        <v>0</v>
      </c>
      <c r="AB4324" s="30">
        <v>0</v>
      </c>
      <c r="AC4324" s="19"/>
      <c r="AD4324" s="26">
        <v>0</v>
      </c>
      <c r="AE4324" s="26">
        <v>0</v>
      </c>
      <c r="AF4324" s="27">
        <v>0</v>
      </c>
      <c r="AG4324" s="18"/>
      <c r="AH4324" s="34">
        <v>0</v>
      </c>
      <c r="AI4324" s="34">
        <v>0</v>
      </c>
      <c r="AJ4324" s="34">
        <v>0</v>
      </c>
      <c r="AK4324" s="19"/>
      <c r="AL4324" s="35">
        <v>44898.041666666664</v>
      </c>
      <c r="AM4324" s="16"/>
    </row>
    <row r="4325" spans="1:39" ht="66" hidden="1" x14ac:dyDescent="0.25">
      <c r="A4325" s="25" t="s">
        <v>813</v>
      </c>
      <c r="B4325" s="25" t="s">
        <v>1136</v>
      </c>
      <c r="C4325" s="39">
        <v>643559</v>
      </c>
      <c r="D4325" s="25" t="s">
        <v>5187</v>
      </c>
      <c r="E4325" s="25" t="s">
        <v>53</v>
      </c>
      <c r="F4325" s="25" t="s">
        <v>54</v>
      </c>
      <c r="G4325" s="25" t="s">
        <v>79</v>
      </c>
      <c r="H4325" s="17"/>
      <c r="I4325" s="17"/>
      <c r="J4325" s="25" t="s">
        <v>357</v>
      </c>
      <c r="K4325" s="25" t="s">
        <v>65</v>
      </c>
      <c r="L4325" s="25" t="s">
        <v>665</v>
      </c>
      <c r="M4325" s="25" t="s">
        <v>861</v>
      </c>
      <c r="N4325" s="26">
        <v>68814.17</v>
      </c>
      <c r="O4325" s="26">
        <v>72559.69</v>
      </c>
      <c r="P4325" s="27">
        <v>3745.5200000000041</v>
      </c>
      <c r="Q4325" s="28">
        <v>5.44294874151647E-2</v>
      </c>
      <c r="R4325" s="29">
        <v>41627.279999999999</v>
      </c>
      <c r="S4325" s="29">
        <v>35239.51</v>
      </c>
      <c r="T4325" s="30">
        <v>-6387.7699999999968</v>
      </c>
      <c r="U4325" s="31">
        <v>-0.15345153466668965</v>
      </c>
      <c r="V4325" s="26">
        <v>9108.24</v>
      </c>
      <c r="W4325" s="26">
        <v>8483.9</v>
      </c>
      <c r="X4325" s="27">
        <v>-624.34000000000015</v>
      </c>
      <c r="Y4325" s="28">
        <v>-6.8546722528172316E-2</v>
      </c>
      <c r="Z4325" s="29">
        <v>11578.65</v>
      </c>
      <c r="AA4325" s="29">
        <v>15584</v>
      </c>
      <c r="AB4325" s="30">
        <v>4005.3500000000004</v>
      </c>
      <c r="AC4325" s="32">
        <v>0.34592547490424191</v>
      </c>
      <c r="AD4325" s="26">
        <v>6500</v>
      </c>
      <c r="AE4325" s="26">
        <v>13252.28</v>
      </c>
      <c r="AF4325" s="27">
        <v>6752.2800000000007</v>
      </c>
      <c r="AG4325" s="33">
        <v>1.0388123076923077</v>
      </c>
      <c r="AH4325" s="34">
        <v>303.66000000000003</v>
      </c>
      <c r="AI4325" s="34">
        <v>341.5</v>
      </c>
      <c r="AJ4325" s="34">
        <v>37.839999999999975</v>
      </c>
      <c r="AK4325" s="32">
        <v>0.12461305407363489</v>
      </c>
      <c r="AL4325" s="35">
        <v>44813.041666666664</v>
      </c>
      <c r="AM4325" s="16"/>
    </row>
    <row r="4326" spans="1:39" ht="90.75" hidden="1" x14ac:dyDescent="0.25">
      <c r="A4326" s="25" t="s">
        <v>813</v>
      </c>
      <c r="B4326" s="25" t="s">
        <v>51</v>
      </c>
      <c r="C4326" s="39">
        <v>643563</v>
      </c>
      <c r="D4326" s="25" t="s">
        <v>4887</v>
      </c>
      <c r="E4326" s="25" t="s">
        <v>53</v>
      </c>
      <c r="F4326" s="25" t="s">
        <v>63</v>
      </c>
      <c r="G4326" s="25" t="s">
        <v>56</v>
      </c>
      <c r="H4326" s="17"/>
      <c r="I4326" s="17"/>
      <c r="J4326" s="25" t="s">
        <v>357</v>
      </c>
      <c r="K4326" s="25" t="s">
        <v>65</v>
      </c>
      <c r="L4326" s="25" t="s">
        <v>665</v>
      </c>
      <c r="M4326" s="25" t="s">
        <v>5842</v>
      </c>
      <c r="N4326" s="26">
        <v>0</v>
      </c>
      <c r="O4326" s="26">
        <v>0</v>
      </c>
      <c r="P4326" s="27">
        <v>0</v>
      </c>
      <c r="Q4326" s="18"/>
      <c r="R4326" s="29">
        <v>0</v>
      </c>
      <c r="S4326" s="29">
        <v>0</v>
      </c>
      <c r="T4326" s="30">
        <v>0</v>
      </c>
      <c r="U4326" s="19"/>
      <c r="V4326" s="26">
        <v>0</v>
      </c>
      <c r="W4326" s="26">
        <v>0</v>
      </c>
      <c r="X4326" s="27">
        <v>0</v>
      </c>
      <c r="Y4326" s="18"/>
      <c r="Z4326" s="29">
        <v>0</v>
      </c>
      <c r="AA4326" s="29">
        <v>0</v>
      </c>
      <c r="AB4326" s="30">
        <v>0</v>
      </c>
      <c r="AC4326" s="19"/>
      <c r="AD4326" s="26">
        <v>0</v>
      </c>
      <c r="AE4326" s="26">
        <v>0</v>
      </c>
      <c r="AF4326" s="27">
        <v>0</v>
      </c>
      <c r="AG4326" s="18"/>
      <c r="AH4326" s="34">
        <v>0</v>
      </c>
      <c r="AI4326" s="34">
        <v>0</v>
      </c>
      <c r="AJ4326" s="34">
        <v>0</v>
      </c>
      <c r="AK4326" s="19"/>
      <c r="AL4326" s="35">
        <v>44673</v>
      </c>
      <c r="AM4326" s="16"/>
    </row>
    <row r="4327" spans="1:39" ht="66" hidden="1" x14ac:dyDescent="0.25">
      <c r="A4327" s="25" t="s">
        <v>813</v>
      </c>
      <c r="B4327" s="25" t="s">
        <v>1136</v>
      </c>
      <c r="C4327" s="39">
        <v>643675</v>
      </c>
      <c r="D4327" s="25" t="s">
        <v>4018</v>
      </c>
      <c r="E4327" s="25" t="s">
        <v>53</v>
      </c>
      <c r="F4327" s="25" t="s">
        <v>54</v>
      </c>
      <c r="G4327" s="25" t="s">
        <v>74</v>
      </c>
      <c r="H4327" s="17"/>
      <c r="I4327" s="17"/>
      <c r="J4327" s="25" t="s">
        <v>842</v>
      </c>
      <c r="K4327" s="25" t="s">
        <v>58</v>
      </c>
      <c r="L4327" s="25" t="s">
        <v>853</v>
      </c>
      <c r="M4327" s="25" t="s">
        <v>843</v>
      </c>
      <c r="N4327" s="26">
        <v>61592.61</v>
      </c>
      <c r="O4327" s="26">
        <v>57726.559999999998</v>
      </c>
      <c r="P4327" s="27">
        <v>-3866.0500000000029</v>
      </c>
      <c r="Q4327" s="28">
        <v>-6.2768082079976847E-2</v>
      </c>
      <c r="R4327" s="29">
        <v>28501.3</v>
      </c>
      <c r="S4327" s="29">
        <v>31344.84</v>
      </c>
      <c r="T4327" s="30">
        <v>2843.5400000000009</v>
      </c>
      <c r="U4327" s="31">
        <v>9.9768782476588824E-2</v>
      </c>
      <c r="V4327" s="26">
        <v>6624.85</v>
      </c>
      <c r="W4327" s="26">
        <v>4897.84</v>
      </c>
      <c r="X4327" s="27">
        <v>-1727.0100000000002</v>
      </c>
      <c r="Y4327" s="28">
        <v>-0.26068665705638622</v>
      </c>
      <c r="Z4327" s="29">
        <v>2066.46</v>
      </c>
      <c r="AA4327" s="29">
        <v>5074.8</v>
      </c>
      <c r="AB4327" s="30">
        <v>3008.34</v>
      </c>
      <c r="AC4327" s="32">
        <v>1.4557939664934236</v>
      </c>
      <c r="AD4327" s="26">
        <v>24400</v>
      </c>
      <c r="AE4327" s="26">
        <v>16409.080000000002</v>
      </c>
      <c r="AF4327" s="27">
        <v>-7990.9199999999983</v>
      </c>
      <c r="AG4327" s="33">
        <v>-0.32749672131147534</v>
      </c>
      <c r="AH4327" s="34">
        <v>160.74</v>
      </c>
      <c r="AI4327" s="34">
        <v>252.5</v>
      </c>
      <c r="AJ4327" s="34">
        <v>91.759999999999991</v>
      </c>
      <c r="AK4327" s="32">
        <v>0.57085977354734341</v>
      </c>
      <c r="AL4327" s="35">
        <v>44683</v>
      </c>
      <c r="AM4327" s="16"/>
    </row>
    <row r="4328" spans="1:39" ht="74.25" hidden="1" x14ac:dyDescent="0.25">
      <c r="A4328" s="25" t="s">
        <v>813</v>
      </c>
      <c r="B4328" s="25" t="s">
        <v>1136</v>
      </c>
      <c r="C4328" s="39">
        <v>643711</v>
      </c>
      <c r="D4328" s="25" t="s">
        <v>4976</v>
      </c>
      <c r="E4328" s="25" t="s">
        <v>53</v>
      </c>
      <c r="F4328" s="25" t="s">
        <v>54</v>
      </c>
      <c r="G4328" s="25" t="s">
        <v>74</v>
      </c>
      <c r="H4328" s="25" t="s">
        <v>75</v>
      </c>
      <c r="I4328" s="25" t="s">
        <v>56</v>
      </c>
      <c r="J4328" s="25" t="s">
        <v>842</v>
      </c>
      <c r="K4328" s="25" t="s">
        <v>58</v>
      </c>
      <c r="L4328" s="25" t="s">
        <v>824</v>
      </c>
      <c r="M4328" s="25" t="s">
        <v>825</v>
      </c>
      <c r="N4328" s="26">
        <v>185631.87</v>
      </c>
      <c r="O4328" s="26">
        <v>165531.78</v>
      </c>
      <c r="P4328" s="27">
        <v>-20100.089999999997</v>
      </c>
      <c r="Q4328" s="28">
        <v>-0.10827930570327174</v>
      </c>
      <c r="R4328" s="29">
        <v>40432.5</v>
      </c>
      <c r="S4328" s="29">
        <v>30954.07</v>
      </c>
      <c r="T4328" s="30">
        <v>-9478.43</v>
      </c>
      <c r="U4328" s="31">
        <v>-0.23442601867309715</v>
      </c>
      <c r="V4328" s="26">
        <v>120195.1</v>
      </c>
      <c r="W4328" s="26">
        <v>122083.74</v>
      </c>
      <c r="X4328" s="27">
        <v>1888.6399999999994</v>
      </c>
      <c r="Y4328" s="28">
        <v>1.5713119752801898E-2</v>
      </c>
      <c r="Z4328" s="29">
        <v>5004.2700000000004</v>
      </c>
      <c r="AA4328" s="29">
        <v>5483.04</v>
      </c>
      <c r="AB4328" s="30">
        <v>478.76999999999953</v>
      </c>
      <c r="AC4328" s="32">
        <v>9.5672295859336023E-2</v>
      </c>
      <c r="AD4328" s="26">
        <v>20000</v>
      </c>
      <c r="AE4328" s="26">
        <v>7010.93</v>
      </c>
      <c r="AF4328" s="27">
        <v>-12989.07</v>
      </c>
      <c r="AG4328" s="33">
        <v>-0.64945350000000002</v>
      </c>
      <c r="AH4328" s="34">
        <v>272.42</v>
      </c>
      <c r="AI4328" s="34">
        <v>229</v>
      </c>
      <c r="AJ4328" s="34">
        <v>-43.420000000000016</v>
      </c>
      <c r="AK4328" s="32">
        <v>-0.15938624183246464</v>
      </c>
      <c r="AL4328" s="35">
        <v>44708.041666666664</v>
      </c>
      <c r="AM4328" s="16"/>
    </row>
    <row r="4329" spans="1:39" ht="82.5" hidden="1" x14ac:dyDescent="0.25">
      <c r="A4329" s="25" t="s">
        <v>813</v>
      </c>
      <c r="B4329" s="25" t="s">
        <v>1136</v>
      </c>
      <c r="C4329" s="39">
        <v>643822</v>
      </c>
      <c r="D4329" s="25" t="s">
        <v>4017</v>
      </c>
      <c r="E4329" s="25" t="s">
        <v>53</v>
      </c>
      <c r="F4329" s="25" t="s">
        <v>54</v>
      </c>
      <c r="G4329" s="25" t="s">
        <v>75</v>
      </c>
      <c r="H4329" s="25" t="s">
        <v>307</v>
      </c>
      <c r="I4329" s="17"/>
      <c r="J4329" s="25" t="s">
        <v>842</v>
      </c>
      <c r="K4329" s="25" t="s">
        <v>58</v>
      </c>
      <c r="L4329" s="25" t="s">
        <v>828</v>
      </c>
      <c r="M4329" s="25" t="s">
        <v>825</v>
      </c>
      <c r="N4329" s="26">
        <v>120086.44</v>
      </c>
      <c r="O4329" s="26">
        <v>92142.25</v>
      </c>
      <c r="P4329" s="27">
        <v>-27944.190000000002</v>
      </c>
      <c r="Q4329" s="28">
        <v>-0.23270062798097771</v>
      </c>
      <c r="R4329" s="29">
        <v>45511.86</v>
      </c>
      <c r="S4329" s="29">
        <v>24668.84</v>
      </c>
      <c r="T4329" s="30">
        <v>-20843.02</v>
      </c>
      <c r="U4329" s="31">
        <v>-0.4579689777565672</v>
      </c>
      <c r="V4329" s="26">
        <v>64902.54</v>
      </c>
      <c r="W4329" s="26">
        <v>62000.19</v>
      </c>
      <c r="X4329" s="27">
        <v>-2902.3499999999985</v>
      </c>
      <c r="Y4329" s="28">
        <v>-4.471858882564532E-2</v>
      </c>
      <c r="Z4329" s="29">
        <v>9672.0400000000009</v>
      </c>
      <c r="AA4329" s="29">
        <v>4372.22</v>
      </c>
      <c r="AB4329" s="30">
        <v>-5299.8200000000006</v>
      </c>
      <c r="AC4329" s="32">
        <v>-0.5479526552826498</v>
      </c>
      <c r="AD4329" s="26">
        <v>0</v>
      </c>
      <c r="AE4329" s="26">
        <v>1101</v>
      </c>
      <c r="AF4329" s="27">
        <v>1101</v>
      </c>
      <c r="AG4329" s="18"/>
      <c r="AH4329" s="34">
        <v>370.2</v>
      </c>
      <c r="AI4329" s="34">
        <v>215</v>
      </c>
      <c r="AJ4329" s="34">
        <v>-155.19999999999999</v>
      </c>
      <c r="AK4329" s="32">
        <v>-0.4192328471096704</v>
      </c>
      <c r="AL4329" s="35">
        <v>44608.041666666664</v>
      </c>
      <c r="AM4329" s="16"/>
    </row>
    <row r="4330" spans="1:39" ht="24.75" hidden="1" x14ac:dyDescent="0.25">
      <c r="A4330" s="25" t="s">
        <v>813</v>
      </c>
      <c r="B4330" s="25" t="s">
        <v>1136</v>
      </c>
      <c r="C4330" s="39">
        <v>644014</v>
      </c>
      <c r="D4330" s="25" t="s">
        <v>5816</v>
      </c>
      <c r="E4330" s="25" t="s">
        <v>53</v>
      </c>
      <c r="F4330" s="25" t="s">
        <v>63</v>
      </c>
      <c r="G4330" s="25" t="s">
        <v>56</v>
      </c>
      <c r="H4330" s="17"/>
      <c r="I4330" s="17"/>
      <c r="J4330" s="25" t="s">
        <v>830</v>
      </c>
      <c r="K4330" s="25" t="s">
        <v>65</v>
      </c>
      <c r="L4330" s="25" t="s">
        <v>209</v>
      </c>
      <c r="M4330" s="25" t="s">
        <v>5842</v>
      </c>
      <c r="N4330" s="26">
        <v>0</v>
      </c>
      <c r="O4330" s="26">
        <v>0</v>
      </c>
      <c r="P4330" s="27">
        <v>0</v>
      </c>
      <c r="Q4330" s="18"/>
      <c r="R4330" s="29">
        <v>0</v>
      </c>
      <c r="S4330" s="29">
        <v>0</v>
      </c>
      <c r="T4330" s="30">
        <v>0</v>
      </c>
      <c r="U4330" s="19"/>
      <c r="V4330" s="26">
        <v>0</v>
      </c>
      <c r="W4330" s="26">
        <v>0</v>
      </c>
      <c r="X4330" s="27">
        <v>0</v>
      </c>
      <c r="Y4330" s="18"/>
      <c r="Z4330" s="29">
        <v>0</v>
      </c>
      <c r="AA4330" s="29">
        <v>0</v>
      </c>
      <c r="AB4330" s="30">
        <v>0</v>
      </c>
      <c r="AC4330" s="19"/>
      <c r="AD4330" s="26">
        <v>0</v>
      </c>
      <c r="AE4330" s="26">
        <v>0</v>
      </c>
      <c r="AF4330" s="27">
        <v>0</v>
      </c>
      <c r="AG4330" s="18"/>
      <c r="AH4330" s="34">
        <v>0</v>
      </c>
      <c r="AI4330" s="34">
        <v>0</v>
      </c>
      <c r="AJ4330" s="34">
        <v>0</v>
      </c>
      <c r="AK4330" s="19"/>
      <c r="AL4330" s="35">
        <v>44900.041666666664</v>
      </c>
      <c r="AM4330" s="16"/>
    </row>
    <row r="4331" spans="1:39" ht="66" hidden="1" x14ac:dyDescent="0.25">
      <c r="A4331" s="25" t="s">
        <v>813</v>
      </c>
      <c r="B4331" s="25" t="s">
        <v>1136</v>
      </c>
      <c r="C4331" s="39">
        <v>644115</v>
      </c>
      <c r="D4331" s="25" t="s">
        <v>5188</v>
      </c>
      <c r="E4331" s="25" t="s">
        <v>62</v>
      </c>
      <c r="F4331" s="25" t="s">
        <v>54</v>
      </c>
      <c r="G4331" s="25" t="s">
        <v>90</v>
      </c>
      <c r="H4331" s="25" t="s">
        <v>194</v>
      </c>
      <c r="I4331" s="17"/>
      <c r="J4331" s="25" t="s">
        <v>887</v>
      </c>
      <c r="K4331" s="25" t="s">
        <v>65</v>
      </c>
      <c r="L4331" s="25" t="s">
        <v>3827</v>
      </c>
      <c r="M4331" s="25" t="s">
        <v>861</v>
      </c>
      <c r="N4331" s="26">
        <v>16821.64</v>
      </c>
      <c r="O4331" s="26">
        <v>30353.14</v>
      </c>
      <c r="P4331" s="27">
        <v>13531.5</v>
      </c>
      <c r="Q4331" s="28">
        <v>0.80441027153119438</v>
      </c>
      <c r="R4331" s="29">
        <v>5325.64</v>
      </c>
      <c r="S4331" s="29">
        <v>14565.94</v>
      </c>
      <c r="T4331" s="30">
        <v>9240.2999999999993</v>
      </c>
      <c r="U4331" s="31">
        <v>1.7350590727123874</v>
      </c>
      <c r="V4331" s="26">
        <v>0</v>
      </c>
      <c r="W4331" s="26">
        <v>734.7</v>
      </c>
      <c r="X4331" s="27">
        <v>734.7</v>
      </c>
      <c r="Y4331" s="18"/>
      <c r="Z4331" s="29">
        <v>1488</v>
      </c>
      <c r="AA4331" s="29">
        <v>4542</v>
      </c>
      <c r="AB4331" s="30">
        <v>3054</v>
      </c>
      <c r="AC4331" s="32">
        <v>2.0524193548387095</v>
      </c>
      <c r="AD4331" s="26">
        <v>10008</v>
      </c>
      <c r="AE4331" s="26">
        <v>10510.5</v>
      </c>
      <c r="AF4331" s="27">
        <v>502.5</v>
      </c>
      <c r="AG4331" s="33">
        <v>5.0209832134292566E-2</v>
      </c>
      <c r="AH4331" s="34">
        <v>48</v>
      </c>
      <c r="AI4331" s="34">
        <v>205</v>
      </c>
      <c r="AJ4331" s="34">
        <v>157</v>
      </c>
      <c r="AK4331" s="32">
        <v>3.2708333333333335</v>
      </c>
      <c r="AL4331" s="35">
        <v>44777.041666666664</v>
      </c>
      <c r="AM4331" s="16"/>
    </row>
    <row r="4332" spans="1:39" ht="49.5" hidden="1" x14ac:dyDescent="0.25">
      <c r="A4332" s="25" t="s">
        <v>813</v>
      </c>
      <c r="B4332" s="25" t="s">
        <v>1136</v>
      </c>
      <c r="C4332" s="39">
        <v>644128</v>
      </c>
      <c r="D4332" s="25" t="s">
        <v>4940</v>
      </c>
      <c r="E4332" s="25" t="s">
        <v>53</v>
      </c>
      <c r="F4332" s="25" t="s">
        <v>63</v>
      </c>
      <c r="G4332" s="25" t="s">
        <v>56</v>
      </c>
      <c r="H4332" s="17"/>
      <c r="I4332" s="17"/>
      <c r="J4332" s="25" t="s">
        <v>842</v>
      </c>
      <c r="K4332" s="25" t="s">
        <v>58</v>
      </c>
      <c r="L4332" s="25" t="s">
        <v>853</v>
      </c>
      <c r="M4332" s="25" t="s">
        <v>5842</v>
      </c>
      <c r="N4332" s="26">
        <v>0</v>
      </c>
      <c r="O4332" s="26">
        <v>-446.21</v>
      </c>
      <c r="P4332" s="27">
        <v>-446.21</v>
      </c>
      <c r="Q4332" s="18"/>
      <c r="R4332" s="29">
        <v>0</v>
      </c>
      <c r="S4332" s="29">
        <v>-446.21</v>
      </c>
      <c r="T4332" s="30">
        <v>-446.21</v>
      </c>
      <c r="U4332" s="19"/>
      <c r="V4332" s="26">
        <v>0</v>
      </c>
      <c r="W4332" s="26">
        <v>0</v>
      </c>
      <c r="X4332" s="27">
        <v>0</v>
      </c>
      <c r="Y4332" s="18"/>
      <c r="Z4332" s="29">
        <v>0</v>
      </c>
      <c r="AA4332" s="29">
        <v>0</v>
      </c>
      <c r="AB4332" s="30">
        <v>0</v>
      </c>
      <c r="AC4332" s="19"/>
      <c r="AD4332" s="26">
        <v>0</v>
      </c>
      <c r="AE4332" s="26">
        <v>0</v>
      </c>
      <c r="AF4332" s="27">
        <v>0</v>
      </c>
      <c r="AG4332" s="18"/>
      <c r="AH4332" s="34">
        <v>0</v>
      </c>
      <c r="AI4332" s="34">
        <v>0</v>
      </c>
      <c r="AJ4332" s="34">
        <v>0</v>
      </c>
      <c r="AK4332" s="19"/>
      <c r="AL4332" s="35">
        <v>44903.041666666664</v>
      </c>
      <c r="AM4332" s="16"/>
    </row>
    <row r="4333" spans="1:39" ht="41.25" hidden="1" x14ac:dyDescent="0.25">
      <c r="A4333" s="25" t="s">
        <v>813</v>
      </c>
      <c r="B4333" s="25" t="s">
        <v>1136</v>
      </c>
      <c r="C4333" s="39">
        <v>644152</v>
      </c>
      <c r="D4333" s="25" t="s">
        <v>5362</v>
      </c>
      <c r="E4333" s="25" t="s">
        <v>53</v>
      </c>
      <c r="F4333" s="25" t="s">
        <v>63</v>
      </c>
      <c r="G4333" s="25" t="s">
        <v>56</v>
      </c>
      <c r="H4333" s="17"/>
      <c r="I4333" s="17"/>
      <c r="J4333" s="25" t="s">
        <v>830</v>
      </c>
      <c r="K4333" s="25" t="s">
        <v>65</v>
      </c>
      <c r="L4333" s="25" t="s">
        <v>3743</v>
      </c>
      <c r="M4333" s="25" t="s">
        <v>5842</v>
      </c>
      <c r="N4333" s="26">
        <v>0</v>
      </c>
      <c r="O4333" s="26">
        <v>2849.41</v>
      </c>
      <c r="P4333" s="27">
        <v>2849.41</v>
      </c>
      <c r="Q4333" s="18"/>
      <c r="R4333" s="29">
        <v>0</v>
      </c>
      <c r="S4333" s="29">
        <v>2823.41</v>
      </c>
      <c r="T4333" s="30">
        <v>2823.41</v>
      </c>
      <c r="U4333" s="19"/>
      <c r="V4333" s="26">
        <v>0</v>
      </c>
      <c r="W4333" s="26">
        <v>0</v>
      </c>
      <c r="X4333" s="27">
        <v>0</v>
      </c>
      <c r="Y4333" s="18"/>
      <c r="Z4333" s="29">
        <v>0</v>
      </c>
      <c r="AA4333" s="29">
        <v>26</v>
      </c>
      <c r="AB4333" s="30">
        <v>26</v>
      </c>
      <c r="AC4333" s="19"/>
      <c r="AD4333" s="26">
        <v>0</v>
      </c>
      <c r="AE4333" s="26">
        <v>0</v>
      </c>
      <c r="AF4333" s="27">
        <v>0</v>
      </c>
      <c r="AG4333" s="18"/>
      <c r="AH4333" s="34">
        <v>0</v>
      </c>
      <c r="AI4333" s="34">
        <v>1</v>
      </c>
      <c r="AJ4333" s="34">
        <v>1</v>
      </c>
      <c r="AK4333" s="19"/>
      <c r="AL4333" s="35">
        <v>44886.041666666664</v>
      </c>
      <c r="AM4333" s="16"/>
    </row>
    <row r="4334" spans="1:39" ht="33" hidden="1" x14ac:dyDescent="0.25">
      <c r="A4334" s="25" t="s">
        <v>813</v>
      </c>
      <c r="B4334" s="25" t="s">
        <v>1136</v>
      </c>
      <c r="C4334" s="39">
        <v>644169</v>
      </c>
      <c r="D4334" s="25" t="s">
        <v>5817</v>
      </c>
      <c r="E4334" s="25" t="s">
        <v>53</v>
      </c>
      <c r="F4334" s="25" t="s">
        <v>54</v>
      </c>
      <c r="G4334" s="25" t="s">
        <v>90</v>
      </c>
      <c r="H4334" s="25" t="s">
        <v>56</v>
      </c>
      <c r="I4334" s="25" t="s">
        <v>56</v>
      </c>
      <c r="J4334" s="25" t="s">
        <v>830</v>
      </c>
      <c r="K4334" s="25" t="s">
        <v>65</v>
      </c>
      <c r="L4334" s="25" t="s">
        <v>3577</v>
      </c>
      <c r="M4334" s="25" t="s">
        <v>5842</v>
      </c>
      <c r="N4334" s="26">
        <v>0</v>
      </c>
      <c r="O4334" s="26">
        <v>2697.27</v>
      </c>
      <c r="P4334" s="27">
        <v>2697.27</v>
      </c>
      <c r="Q4334" s="18"/>
      <c r="R4334" s="29">
        <v>0</v>
      </c>
      <c r="S4334" s="29">
        <v>2697.27</v>
      </c>
      <c r="T4334" s="30">
        <v>2697.27</v>
      </c>
      <c r="U4334" s="19"/>
      <c r="V4334" s="26">
        <v>0</v>
      </c>
      <c r="W4334" s="26">
        <v>0</v>
      </c>
      <c r="X4334" s="27">
        <v>0</v>
      </c>
      <c r="Y4334" s="18"/>
      <c r="Z4334" s="29">
        <v>0</v>
      </c>
      <c r="AA4334" s="29">
        <v>0</v>
      </c>
      <c r="AB4334" s="30">
        <v>0</v>
      </c>
      <c r="AC4334" s="19"/>
      <c r="AD4334" s="26">
        <v>0</v>
      </c>
      <c r="AE4334" s="26">
        <v>0</v>
      </c>
      <c r="AF4334" s="27">
        <v>0</v>
      </c>
      <c r="AG4334" s="18"/>
      <c r="AH4334" s="34">
        <v>0</v>
      </c>
      <c r="AI4334" s="34">
        <v>0</v>
      </c>
      <c r="AJ4334" s="34">
        <v>0</v>
      </c>
      <c r="AK4334" s="19"/>
      <c r="AL4334" s="35">
        <v>44886.041666666664</v>
      </c>
      <c r="AM4334" s="16"/>
    </row>
    <row r="4335" spans="1:39" ht="49.5" hidden="1" x14ac:dyDescent="0.25">
      <c r="A4335" s="25" t="s">
        <v>813</v>
      </c>
      <c r="B4335" s="25" t="s">
        <v>1136</v>
      </c>
      <c r="C4335" s="39">
        <v>644782</v>
      </c>
      <c r="D4335" s="25" t="s">
        <v>4020</v>
      </c>
      <c r="E4335" s="25" t="s">
        <v>53</v>
      </c>
      <c r="F4335" s="25" t="s">
        <v>54</v>
      </c>
      <c r="G4335" s="25" t="s">
        <v>75</v>
      </c>
      <c r="H4335" s="25" t="s">
        <v>74</v>
      </c>
      <c r="I4335" s="25" t="s">
        <v>194</v>
      </c>
      <c r="J4335" s="25" t="s">
        <v>357</v>
      </c>
      <c r="K4335" s="25" t="s">
        <v>65</v>
      </c>
      <c r="L4335" s="25" t="s">
        <v>818</v>
      </c>
      <c r="M4335" s="25" t="s">
        <v>816</v>
      </c>
      <c r="N4335" s="26">
        <v>8430.76</v>
      </c>
      <c r="O4335" s="26">
        <v>4716.22</v>
      </c>
      <c r="P4335" s="27">
        <v>-3714.54</v>
      </c>
      <c r="Q4335" s="28">
        <v>-0.44059373057707724</v>
      </c>
      <c r="R4335" s="29">
        <v>4850.54</v>
      </c>
      <c r="S4335" s="29">
        <v>2215.61</v>
      </c>
      <c r="T4335" s="30">
        <v>-2634.93</v>
      </c>
      <c r="U4335" s="31">
        <v>-0.54322405340436319</v>
      </c>
      <c r="V4335" s="26">
        <v>731.05</v>
      </c>
      <c r="W4335" s="26">
        <v>206.11</v>
      </c>
      <c r="X4335" s="27">
        <v>-524.93999999999994</v>
      </c>
      <c r="Y4335" s="28">
        <v>-0.71806305998221731</v>
      </c>
      <c r="Z4335" s="29">
        <v>849.17</v>
      </c>
      <c r="AA4335" s="29">
        <v>1744</v>
      </c>
      <c r="AB4335" s="30">
        <v>894.83</v>
      </c>
      <c r="AC4335" s="32">
        <v>1.0537701520308067</v>
      </c>
      <c r="AD4335" s="26">
        <v>2000</v>
      </c>
      <c r="AE4335" s="26">
        <v>550.5</v>
      </c>
      <c r="AF4335" s="27">
        <v>-1449.5</v>
      </c>
      <c r="AG4335" s="33">
        <v>-0.72475000000000001</v>
      </c>
      <c r="AH4335" s="34">
        <v>31.159999999999997</v>
      </c>
      <c r="AI4335" s="34">
        <v>24</v>
      </c>
      <c r="AJ4335" s="34">
        <v>-7.1599999999999966</v>
      </c>
      <c r="AK4335" s="32">
        <v>-0.22978177150192547</v>
      </c>
      <c r="AL4335" s="35">
        <v>44637.041666666664</v>
      </c>
      <c r="AM4335" s="16"/>
    </row>
    <row r="4336" spans="1:39" ht="57.75" hidden="1" x14ac:dyDescent="0.25">
      <c r="A4336" s="25" t="s">
        <v>813</v>
      </c>
      <c r="B4336" s="25" t="s">
        <v>1136</v>
      </c>
      <c r="C4336" s="39">
        <v>644804</v>
      </c>
      <c r="D4336" s="25" t="s">
        <v>4941</v>
      </c>
      <c r="E4336" s="25" t="s">
        <v>53</v>
      </c>
      <c r="F4336" s="25" t="s">
        <v>54</v>
      </c>
      <c r="G4336" s="25" t="s">
        <v>75</v>
      </c>
      <c r="H4336" s="25" t="s">
        <v>74</v>
      </c>
      <c r="I4336" s="25" t="s">
        <v>56</v>
      </c>
      <c r="J4336" s="25" t="s">
        <v>357</v>
      </c>
      <c r="K4336" s="25" t="s">
        <v>65</v>
      </c>
      <c r="L4336" s="25" t="s">
        <v>665</v>
      </c>
      <c r="M4336" s="25" t="s">
        <v>816</v>
      </c>
      <c r="N4336" s="26">
        <v>26363.63</v>
      </c>
      <c r="O4336" s="26">
        <v>18231.14</v>
      </c>
      <c r="P4336" s="27">
        <v>-8132.4900000000016</v>
      </c>
      <c r="Q4336" s="28">
        <v>-0.30847383307989079</v>
      </c>
      <c r="R4336" s="29">
        <v>13735.63</v>
      </c>
      <c r="S4336" s="29">
        <v>9058.7900000000009</v>
      </c>
      <c r="T4336" s="30">
        <v>-4676.8399999999983</v>
      </c>
      <c r="U4336" s="31">
        <v>-0.34048966083099197</v>
      </c>
      <c r="V4336" s="26">
        <v>3742.48</v>
      </c>
      <c r="W4336" s="26">
        <v>4208.3500000000004</v>
      </c>
      <c r="X4336" s="27">
        <v>465.87000000000035</v>
      </c>
      <c r="Y4336" s="28">
        <v>0.12448162715632424</v>
      </c>
      <c r="Z4336" s="29">
        <v>2885.52</v>
      </c>
      <c r="AA4336" s="29">
        <v>3464</v>
      </c>
      <c r="AB4336" s="30">
        <v>578.48</v>
      </c>
      <c r="AC4336" s="32">
        <v>0.20047686378884916</v>
      </c>
      <c r="AD4336" s="26">
        <v>6000</v>
      </c>
      <c r="AE4336" s="26">
        <v>1500</v>
      </c>
      <c r="AF4336" s="27">
        <v>-4500</v>
      </c>
      <c r="AG4336" s="33">
        <v>-0.75</v>
      </c>
      <c r="AH4336" s="34">
        <v>75.62</v>
      </c>
      <c r="AI4336" s="34">
        <v>88</v>
      </c>
      <c r="AJ4336" s="34">
        <v>12.379999999999995</v>
      </c>
      <c r="AK4336" s="32">
        <v>0.16371330335889969</v>
      </c>
      <c r="AL4336" s="35">
        <v>44742.041666666664</v>
      </c>
      <c r="AM4336" s="16"/>
    </row>
    <row r="4337" spans="1:39" ht="57.75" hidden="1" x14ac:dyDescent="0.25">
      <c r="A4337" s="25" t="s">
        <v>813</v>
      </c>
      <c r="B4337" s="25" t="s">
        <v>1136</v>
      </c>
      <c r="C4337" s="39">
        <v>644840</v>
      </c>
      <c r="D4337" s="25" t="s">
        <v>4929</v>
      </c>
      <c r="E4337" s="25" t="s">
        <v>53</v>
      </c>
      <c r="F4337" s="25" t="s">
        <v>54</v>
      </c>
      <c r="G4337" s="25" t="s">
        <v>75</v>
      </c>
      <c r="H4337" s="25" t="s">
        <v>74</v>
      </c>
      <c r="I4337" s="25" t="s">
        <v>839</v>
      </c>
      <c r="J4337" s="25" t="s">
        <v>842</v>
      </c>
      <c r="K4337" s="25" t="s">
        <v>65</v>
      </c>
      <c r="L4337" s="25" t="s">
        <v>815</v>
      </c>
      <c r="M4337" s="25" t="s">
        <v>880</v>
      </c>
      <c r="N4337" s="26">
        <v>46065.61</v>
      </c>
      <c r="O4337" s="26">
        <v>17752.16</v>
      </c>
      <c r="P4337" s="27">
        <v>-28313.45</v>
      </c>
      <c r="Q4337" s="28">
        <v>-0.61463312870490594</v>
      </c>
      <c r="R4337" s="29">
        <v>26577.33</v>
      </c>
      <c r="S4337" s="29">
        <v>11774.46</v>
      </c>
      <c r="T4337" s="30">
        <v>-14802.870000000003</v>
      </c>
      <c r="U4337" s="31">
        <v>-0.55697355603440979</v>
      </c>
      <c r="V4337" s="26">
        <v>6301.67</v>
      </c>
      <c r="W4337" s="26">
        <v>1251.99</v>
      </c>
      <c r="X4337" s="27">
        <v>-5049.68</v>
      </c>
      <c r="Y4337" s="28">
        <v>-0.80132409345459221</v>
      </c>
      <c r="Z4337" s="29">
        <v>4686.6099999999997</v>
      </c>
      <c r="AA4337" s="29">
        <v>2959.17</v>
      </c>
      <c r="AB4337" s="30">
        <v>-1727.4399999999996</v>
      </c>
      <c r="AC4337" s="32">
        <v>-0.36859051638604445</v>
      </c>
      <c r="AD4337" s="26">
        <v>8500</v>
      </c>
      <c r="AE4337" s="26">
        <v>1766.54</v>
      </c>
      <c r="AF4337" s="27">
        <v>-6733.46</v>
      </c>
      <c r="AG4337" s="33">
        <v>-0.79217176470588235</v>
      </c>
      <c r="AH4337" s="34">
        <v>168.31</v>
      </c>
      <c r="AI4337" s="34">
        <v>64</v>
      </c>
      <c r="AJ4337" s="34">
        <v>-104.31</v>
      </c>
      <c r="AK4337" s="32">
        <v>-0.61974927217634124</v>
      </c>
      <c r="AL4337" s="35">
        <v>44732.041666666664</v>
      </c>
      <c r="AM4337" s="16"/>
    </row>
    <row r="4338" spans="1:39" ht="41.25" hidden="1" x14ac:dyDescent="0.25">
      <c r="A4338" s="25" t="s">
        <v>813</v>
      </c>
      <c r="B4338" s="25" t="s">
        <v>1136</v>
      </c>
      <c r="C4338" s="39">
        <v>644930</v>
      </c>
      <c r="D4338" s="25" t="s">
        <v>982</v>
      </c>
      <c r="E4338" s="25" t="s">
        <v>171</v>
      </c>
      <c r="F4338" s="25" t="s">
        <v>54</v>
      </c>
      <c r="G4338" s="25" t="s">
        <v>75</v>
      </c>
      <c r="H4338" s="25" t="s">
        <v>74</v>
      </c>
      <c r="I4338" s="25" t="s">
        <v>839</v>
      </c>
      <c r="J4338" s="25" t="s">
        <v>3773</v>
      </c>
      <c r="K4338" s="25" t="s">
        <v>65</v>
      </c>
      <c r="L4338" s="25" t="s">
        <v>835</v>
      </c>
      <c r="M4338" s="25" t="s">
        <v>832</v>
      </c>
      <c r="N4338" s="26">
        <v>102962.39</v>
      </c>
      <c r="O4338" s="26">
        <v>59546.61</v>
      </c>
      <c r="P4338" s="27">
        <v>-43415.78</v>
      </c>
      <c r="Q4338" s="28">
        <v>-0.42166639682703555</v>
      </c>
      <c r="R4338" s="29">
        <v>49244.93</v>
      </c>
      <c r="S4338" s="29">
        <v>23013.18</v>
      </c>
      <c r="T4338" s="30">
        <v>-26231.75</v>
      </c>
      <c r="U4338" s="31">
        <v>-0.53267920169649952</v>
      </c>
      <c r="V4338" s="26">
        <v>30590.02</v>
      </c>
      <c r="W4338" s="26">
        <v>23092.36</v>
      </c>
      <c r="X4338" s="27">
        <v>-7497.66</v>
      </c>
      <c r="Y4338" s="28">
        <v>-0.24510150696207456</v>
      </c>
      <c r="Z4338" s="29">
        <v>9103.44</v>
      </c>
      <c r="AA4338" s="29">
        <v>5427</v>
      </c>
      <c r="AB4338" s="30">
        <v>-3676.4400000000005</v>
      </c>
      <c r="AC4338" s="32">
        <v>-0.40385173077430075</v>
      </c>
      <c r="AD4338" s="26">
        <v>14024</v>
      </c>
      <c r="AE4338" s="26">
        <v>8014.07</v>
      </c>
      <c r="AF4338" s="27">
        <v>-6009.93</v>
      </c>
      <c r="AG4338" s="33">
        <v>-0.42854606389047351</v>
      </c>
      <c r="AH4338" s="34">
        <v>320.25</v>
      </c>
      <c r="AI4338" s="34">
        <v>242</v>
      </c>
      <c r="AJ4338" s="34">
        <v>-78.25</v>
      </c>
      <c r="AK4338" s="32">
        <v>-0.24434035909445745</v>
      </c>
      <c r="AL4338" s="35">
        <v>44908.041666666664</v>
      </c>
      <c r="AM4338" s="16"/>
    </row>
    <row r="4339" spans="1:39" ht="49.5" hidden="1" x14ac:dyDescent="0.25">
      <c r="A4339" s="25" t="s">
        <v>813</v>
      </c>
      <c r="B4339" s="25" t="s">
        <v>1136</v>
      </c>
      <c r="C4339" s="39">
        <v>644962</v>
      </c>
      <c r="D4339" s="25" t="s">
        <v>5603</v>
      </c>
      <c r="E4339" s="25" t="s">
        <v>53</v>
      </c>
      <c r="F4339" s="25" t="s">
        <v>63</v>
      </c>
      <c r="G4339" s="25" t="s">
        <v>56</v>
      </c>
      <c r="H4339" s="17"/>
      <c r="I4339" s="17"/>
      <c r="J4339" s="25" t="s">
        <v>3773</v>
      </c>
      <c r="K4339" s="25" t="s">
        <v>65</v>
      </c>
      <c r="L4339" s="25" t="s">
        <v>5565</v>
      </c>
      <c r="M4339" s="25" t="s">
        <v>5842</v>
      </c>
      <c r="N4339" s="26">
        <v>0</v>
      </c>
      <c r="O4339" s="26">
        <v>0</v>
      </c>
      <c r="P4339" s="27">
        <v>0</v>
      </c>
      <c r="Q4339" s="18"/>
      <c r="R4339" s="29">
        <v>0</v>
      </c>
      <c r="S4339" s="29">
        <v>0</v>
      </c>
      <c r="T4339" s="30">
        <v>0</v>
      </c>
      <c r="U4339" s="19"/>
      <c r="V4339" s="26">
        <v>0</v>
      </c>
      <c r="W4339" s="26">
        <v>0</v>
      </c>
      <c r="X4339" s="27">
        <v>0</v>
      </c>
      <c r="Y4339" s="18"/>
      <c r="Z4339" s="29">
        <v>0</v>
      </c>
      <c r="AA4339" s="29">
        <v>0</v>
      </c>
      <c r="AB4339" s="30">
        <v>0</v>
      </c>
      <c r="AC4339" s="19"/>
      <c r="AD4339" s="26">
        <v>0</v>
      </c>
      <c r="AE4339" s="26">
        <v>0</v>
      </c>
      <c r="AF4339" s="27">
        <v>0</v>
      </c>
      <c r="AG4339" s="18"/>
      <c r="AH4339" s="34">
        <v>0</v>
      </c>
      <c r="AI4339" s="34">
        <v>0</v>
      </c>
      <c r="AJ4339" s="34">
        <v>0</v>
      </c>
      <c r="AK4339" s="19"/>
      <c r="AL4339" s="35">
        <v>44757.041666666664</v>
      </c>
      <c r="AM4339" s="16"/>
    </row>
    <row r="4340" spans="1:39" ht="74.25" hidden="1" x14ac:dyDescent="0.25">
      <c r="A4340" s="25" t="s">
        <v>813</v>
      </c>
      <c r="B4340" s="25" t="s">
        <v>1136</v>
      </c>
      <c r="C4340" s="39">
        <v>644964</v>
      </c>
      <c r="D4340" s="25" t="s">
        <v>4021</v>
      </c>
      <c r="E4340" s="25" t="s">
        <v>53</v>
      </c>
      <c r="F4340" s="25" t="s">
        <v>63</v>
      </c>
      <c r="G4340" s="25" t="s">
        <v>56</v>
      </c>
      <c r="H4340" s="17"/>
      <c r="I4340" s="17"/>
      <c r="J4340" s="25" t="s">
        <v>357</v>
      </c>
      <c r="K4340" s="25" t="s">
        <v>65</v>
      </c>
      <c r="L4340" s="25" t="s">
        <v>665</v>
      </c>
      <c r="M4340" s="25" t="s">
        <v>5842</v>
      </c>
      <c r="N4340" s="26">
        <v>0</v>
      </c>
      <c r="O4340" s="26">
        <v>0</v>
      </c>
      <c r="P4340" s="27">
        <v>0</v>
      </c>
      <c r="Q4340" s="18"/>
      <c r="R4340" s="29">
        <v>0</v>
      </c>
      <c r="S4340" s="29">
        <v>0</v>
      </c>
      <c r="T4340" s="30">
        <v>0</v>
      </c>
      <c r="U4340" s="19"/>
      <c r="V4340" s="26">
        <v>0</v>
      </c>
      <c r="W4340" s="26">
        <v>0</v>
      </c>
      <c r="X4340" s="27">
        <v>0</v>
      </c>
      <c r="Y4340" s="18"/>
      <c r="Z4340" s="29">
        <v>0</v>
      </c>
      <c r="AA4340" s="29">
        <v>0</v>
      </c>
      <c r="AB4340" s="30">
        <v>0</v>
      </c>
      <c r="AC4340" s="19"/>
      <c r="AD4340" s="26">
        <v>0</v>
      </c>
      <c r="AE4340" s="26">
        <v>0</v>
      </c>
      <c r="AF4340" s="27">
        <v>0</v>
      </c>
      <c r="AG4340" s="18"/>
      <c r="AH4340" s="34">
        <v>0</v>
      </c>
      <c r="AI4340" s="34">
        <v>0</v>
      </c>
      <c r="AJ4340" s="34">
        <v>0</v>
      </c>
      <c r="AK4340" s="19"/>
      <c r="AL4340" s="35">
        <v>44757.041666666664</v>
      </c>
      <c r="AM4340" s="16"/>
    </row>
    <row r="4341" spans="1:39" ht="66" hidden="1" x14ac:dyDescent="0.25">
      <c r="A4341" s="25" t="s">
        <v>813</v>
      </c>
      <c r="B4341" s="25" t="s">
        <v>1136</v>
      </c>
      <c r="C4341" s="39">
        <v>644997</v>
      </c>
      <c r="D4341" s="25" t="s">
        <v>5345</v>
      </c>
      <c r="E4341" s="25" t="s">
        <v>53</v>
      </c>
      <c r="F4341" s="25" t="s">
        <v>54</v>
      </c>
      <c r="G4341" s="25" t="s">
        <v>69</v>
      </c>
      <c r="H4341" s="25" t="s">
        <v>112</v>
      </c>
      <c r="I4341" s="17"/>
      <c r="J4341" s="25" t="s">
        <v>842</v>
      </c>
      <c r="K4341" s="25" t="s">
        <v>65</v>
      </c>
      <c r="L4341" s="25" t="s">
        <v>853</v>
      </c>
      <c r="M4341" s="25" t="s">
        <v>843</v>
      </c>
      <c r="N4341" s="26">
        <v>36780.230000000003</v>
      </c>
      <c r="O4341" s="26">
        <v>226564.59</v>
      </c>
      <c r="P4341" s="27">
        <v>189784.36</v>
      </c>
      <c r="Q4341" s="28">
        <v>5.1599557697165022</v>
      </c>
      <c r="R4341" s="29">
        <v>26461.14</v>
      </c>
      <c r="S4341" s="29">
        <v>61713.07</v>
      </c>
      <c r="T4341" s="30">
        <v>35251.93</v>
      </c>
      <c r="U4341" s="31">
        <v>1.3322150897504794</v>
      </c>
      <c r="V4341" s="26">
        <v>8342.09</v>
      </c>
      <c r="W4341" s="26">
        <v>5981.41</v>
      </c>
      <c r="X4341" s="27">
        <v>-2360.6800000000003</v>
      </c>
      <c r="Y4341" s="28">
        <v>-0.28298424016043944</v>
      </c>
      <c r="Z4341" s="29">
        <v>1977</v>
      </c>
      <c r="AA4341" s="29">
        <v>3266.34</v>
      </c>
      <c r="AB4341" s="30">
        <v>1289.3400000000001</v>
      </c>
      <c r="AC4341" s="32">
        <v>0.65216995447647963</v>
      </c>
      <c r="AD4341" s="26">
        <v>0</v>
      </c>
      <c r="AE4341" s="26">
        <v>155603.76999999999</v>
      </c>
      <c r="AF4341" s="27">
        <v>155603.76999999999</v>
      </c>
      <c r="AG4341" s="18"/>
      <c r="AH4341" s="34">
        <v>153.80000000000001</v>
      </c>
      <c r="AI4341" s="34">
        <v>201.5</v>
      </c>
      <c r="AJ4341" s="34">
        <v>47.699999999999989</v>
      </c>
      <c r="AK4341" s="32">
        <v>0.31014304291287376</v>
      </c>
      <c r="AL4341" s="35">
        <v>44757.041666666664</v>
      </c>
      <c r="AM4341" s="16"/>
    </row>
    <row r="4342" spans="1:39" ht="74.25" hidden="1" x14ac:dyDescent="0.25">
      <c r="A4342" s="25" t="s">
        <v>813</v>
      </c>
      <c r="B4342" s="25" t="s">
        <v>1136</v>
      </c>
      <c r="C4342" s="39">
        <v>644230</v>
      </c>
      <c r="D4342" s="25" t="s">
        <v>4019</v>
      </c>
      <c r="E4342" s="25" t="s">
        <v>53</v>
      </c>
      <c r="F4342" s="25" t="s">
        <v>54</v>
      </c>
      <c r="G4342" s="25" t="s">
        <v>69</v>
      </c>
      <c r="H4342" s="25" t="s">
        <v>112</v>
      </c>
      <c r="I4342" s="17"/>
      <c r="J4342" s="25" t="s">
        <v>842</v>
      </c>
      <c r="K4342" s="25" t="s">
        <v>65</v>
      </c>
      <c r="L4342" s="25" t="s">
        <v>815</v>
      </c>
      <c r="M4342" s="25" t="s">
        <v>880</v>
      </c>
      <c r="N4342" s="26">
        <v>106883.95</v>
      </c>
      <c r="O4342" s="26">
        <v>167664.47</v>
      </c>
      <c r="P4342" s="27">
        <v>60780.520000000004</v>
      </c>
      <c r="Q4342" s="28">
        <v>0.56865899884875148</v>
      </c>
      <c r="R4342" s="29">
        <v>50424.7</v>
      </c>
      <c r="S4342" s="29">
        <v>51379.43</v>
      </c>
      <c r="T4342" s="30">
        <v>954.7300000000032</v>
      </c>
      <c r="U4342" s="31">
        <v>1.8933776502388776E-2</v>
      </c>
      <c r="V4342" s="26">
        <v>34481.949999999997</v>
      </c>
      <c r="W4342" s="26">
        <v>38917.65</v>
      </c>
      <c r="X4342" s="27">
        <v>4435.7000000000044</v>
      </c>
      <c r="Y4342" s="28">
        <v>0.12863831656852368</v>
      </c>
      <c r="Z4342" s="29">
        <v>10477.299999999999</v>
      </c>
      <c r="AA4342" s="29">
        <v>15753.88</v>
      </c>
      <c r="AB4342" s="30">
        <v>5276.58</v>
      </c>
      <c r="AC4342" s="32">
        <v>0.50362020749620606</v>
      </c>
      <c r="AD4342" s="26">
        <v>11500</v>
      </c>
      <c r="AE4342" s="26">
        <v>61613.51</v>
      </c>
      <c r="AF4342" s="27">
        <v>50113.51</v>
      </c>
      <c r="AG4342" s="33">
        <v>4.3576965217391308</v>
      </c>
      <c r="AH4342" s="34">
        <v>354.84</v>
      </c>
      <c r="AI4342" s="34">
        <v>424.5</v>
      </c>
      <c r="AJ4342" s="34">
        <v>69.660000000000025</v>
      </c>
      <c r="AK4342" s="32">
        <v>0.19631383158606705</v>
      </c>
      <c r="AL4342" s="35">
        <v>44655</v>
      </c>
      <c r="AM4342" s="16"/>
    </row>
    <row r="4343" spans="1:39" ht="57.75" hidden="1" x14ac:dyDescent="0.25">
      <c r="A4343" s="25" t="s">
        <v>813</v>
      </c>
      <c r="B4343" s="25" t="s">
        <v>1136</v>
      </c>
      <c r="C4343" s="39">
        <v>644236</v>
      </c>
      <c r="D4343" s="25" t="s">
        <v>5125</v>
      </c>
      <c r="E4343" s="25" t="s">
        <v>53</v>
      </c>
      <c r="F4343" s="25" t="s">
        <v>54</v>
      </c>
      <c r="G4343" s="25" t="s">
        <v>79</v>
      </c>
      <c r="H4343" s="17"/>
      <c r="I4343" s="17"/>
      <c r="J4343" s="25" t="s">
        <v>3742</v>
      </c>
      <c r="K4343" s="25" t="s">
        <v>58</v>
      </c>
      <c r="L4343" s="25" t="s">
        <v>1419</v>
      </c>
      <c r="M4343" s="25" t="s">
        <v>843</v>
      </c>
      <c r="N4343" s="26">
        <v>579686.89</v>
      </c>
      <c r="O4343" s="26">
        <v>668043.42000000004</v>
      </c>
      <c r="P4343" s="27">
        <v>88356.530000000028</v>
      </c>
      <c r="Q4343" s="28">
        <v>0.15242112858546797</v>
      </c>
      <c r="R4343" s="29">
        <v>113038.83</v>
      </c>
      <c r="S4343" s="29">
        <v>157703.97</v>
      </c>
      <c r="T4343" s="30">
        <v>44665.14</v>
      </c>
      <c r="U4343" s="31">
        <v>0.3951309474806135</v>
      </c>
      <c r="V4343" s="26">
        <v>270529.21000000002</v>
      </c>
      <c r="W4343" s="26">
        <v>310712.21000000002</v>
      </c>
      <c r="X4343" s="27">
        <v>40183</v>
      </c>
      <c r="Y4343" s="28">
        <v>0.14853479223186286</v>
      </c>
      <c r="Z4343" s="29">
        <v>13214.75</v>
      </c>
      <c r="AA4343" s="29">
        <v>24534.97</v>
      </c>
      <c r="AB4343" s="30">
        <v>11320.220000000001</v>
      </c>
      <c r="AC4343" s="32">
        <v>0.85663519930380838</v>
      </c>
      <c r="AD4343" s="26">
        <v>182904.1</v>
      </c>
      <c r="AE4343" s="26">
        <v>175092.27</v>
      </c>
      <c r="AF4343" s="27">
        <v>-7811.8300000000163</v>
      </c>
      <c r="AG4343" s="33">
        <v>-4.2709977523740672E-2</v>
      </c>
      <c r="AH4343" s="34">
        <v>796.55</v>
      </c>
      <c r="AI4343" s="34">
        <v>1362</v>
      </c>
      <c r="AJ4343" s="34">
        <v>565.45000000000005</v>
      </c>
      <c r="AK4343" s="32">
        <v>0.70987383089573797</v>
      </c>
      <c r="AL4343" s="35">
        <v>44756.041666666664</v>
      </c>
      <c r="AM4343" s="16"/>
    </row>
    <row r="4344" spans="1:39" ht="66" hidden="1" x14ac:dyDescent="0.25">
      <c r="A4344" s="25" t="s">
        <v>813</v>
      </c>
      <c r="B4344" s="25" t="s">
        <v>1136</v>
      </c>
      <c r="C4344" s="39">
        <v>644249</v>
      </c>
      <c r="D4344" s="25" t="s">
        <v>5604</v>
      </c>
      <c r="E4344" s="25" t="s">
        <v>53</v>
      </c>
      <c r="F4344" s="25" t="s">
        <v>63</v>
      </c>
      <c r="G4344" s="25" t="s">
        <v>56</v>
      </c>
      <c r="H4344" s="17"/>
      <c r="I4344" s="17"/>
      <c r="J4344" s="25" t="s">
        <v>830</v>
      </c>
      <c r="K4344" s="25" t="s">
        <v>65</v>
      </c>
      <c r="L4344" s="25" t="s">
        <v>818</v>
      </c>
      <c r="M4344" s="25" t="s">
        <v>5842</v>
      </c>
      <c r="N4344" s="26">
        <v>0</v>
      </c>
      <c r="O4344" s="26">
        <v>0</v>
      </c>
      <c r="P4344" s="27">
        <v>0</v>
      </c>
      <c r="Q4344" s="18"/>
      <c r="R4344" s="29">
        <v>0</v>
      </c>
      <c r="S4344" s="29">
        <v>0</v>
      </c>
      <c r="T4344" s="30">
        <v>0</v>
      </c>
      <c r="U4344" s="19"/>
      <c r="V4344" s="26">
        <v>0</v>
      </c>
      <c r="W4344" s="26">
        <v>0</v>
      </c>
      <c r="X4344" s="27">
        <v>0</v>
      </c>
      <c r="Y4344" s="18"/>
      <c r="Z4344" s="29">
        <v>0</v>
      </c>
      <c r="AA4344" s="29">
        <v>0</v>
      </c>
      <c r="AB4344" s="30">
        <v>0</v>
      </c>
      <c r="AC4344" s="19"/>
      <c r="AD4344" s="26">
        <v>0</v>
      </c>
      <c r="AE4344" s="26">
        <v>0</v>
      </c>
      <c r="AF4344" s="27">
        <v>0</v>
      </c>
      <c r="AG4344" s="18"/>
      <c r="AH4344" s="34">
        <v>0</v>
      </c>
      <c r="AI4344" s="34">
        <v>0</v>
      </c>
      <c r="AJ4344" s="34">
        <v>0</v>
      </c>
      <c r="AK4344" s="19"/>
      <c r="AL4344" s="35">
        <v>44883.041666666664</v>
      </c>
      <c r="AM4344" s="16"/>
    </row>
    <row r="4345" spans="1:39" ht="66" hidden="1" x14ac:dyDescent="0.25">
      <c r="A4345" s="25" t="s">
        <v>813</v>
      </c>
      <c r="B4345" s="25" t="s">
        <v>1136</v>
      </c>
      <c r="C4345" s="39">
        <v>644551</v>
      </c>
      <c r="D4345" s="25" t="s">
        <v>5605</v>
      </c>
      <c r="E4345" s="25" t="s">
        <v>53</v>
      </c>
      <c r="F4345" s="25" t="s">
        <v>54</v>
      </c>
      <c r="G4345" s="25" t="s">
        <v>75</v>
      </c>
      <c r="H4345" s="25" t="s">
        <v>74</v>
      </c>
      <c r="I4345" s="25" t="s">
        <v>56</v>
      </c>
      <c r="J4345" s="25" t="s">
        <v>842</v>
      </c>
      <c r="K4345" s="25" t="s">
        <v>58</v>
      </c>
      <c r="L4345" s="25" t="s">
        <v>815</v>
      </c>
      <c r="M4345" s="25" t="s">
        <v>880</v>
      </c>
      <c r="N4345" s="26">
        <v>157533.45000000001</v>
      </c>
      <c r="O4345" s="26">
        <v>139178.9</v>
      </c>
      <c r="P4345" s="27">
        <v>-18354.550000000017</v>
      </c>
      <c r="Q4345" s="28">
        <v>-0.11651208045021559</v>
      </c>
      <c r="R4345" s="29">
        <v>52622.77</v>
      </c>
      <c r="S4345" s="29">
        <v>39075.279999999999</v>
      </c>
      <c r="T4345" s="30">
        <v>-13547.489999999998</v>
      </c>
      <c r="U4345" s="31">
        <v>-0.25744539863636973</v>
      </c>
      <c r="V4345" s="26">
        <v>81225.11</v>
      </c>
      <c r="W4345" s="26">
        <v>80687.19</v>
      </c>
      <c r="X4345" s="27">
        <v>-537.91999999999825</v>
      </c>
      <c r="Y4345" s="28">
        <v>-6.6225825979182827E-3</v>
      </c>
      <c r="Z4345" s="29">
        <v>12735.57</v>
      </c>
      <c r="AA4345" s="29">
        <v>13300.49</v>
      </c>
      <c r="AB4345" s="30">
        <v>564.92000000000007</v>
      </c>
      <c r="AC4345" s="32">
        <v>4.4357653406953919E-2</v>
      </c>
      <c r="AD4345" s="26">
        <v>10950</v>
      </c>
      <c r="AE4345" s="26">
        <v>6115.94</v>
      </c>
      <c r="AF4345" s="27">
        <v>-4834.0600000000004</v>
      </c>
      <c r="AG4345" s="33">
        <v>-0.44146666666666673</v>
      </c>
      <c r="AH4345" s="34">
        <v>328.31</v>
      </c>
      <c r="AI4345" s="34">
        <v>329</v>
      </c>
      <c r="AJ4345" s="34">
        <v>0.68999999999999773</v>
      </c>
      <c r="AK4345" s="32">
        <v>2.1016722000548192E-3</v>
      </c>
      <c r="AL4345" s="35">
        <v>44908.041666666664</v>
      </c>
      <c r="AM4345" s="16"/>
    </row>
    <row r="4346" spans="1:39" ht="41.25" hidden="1" x14ac:dyDescent="0.25">
      <c r="A4346" s="25" t="s">
        <v>813</v>
      </c>
      <c r="B4346" s="25" t="s">
        <v>1136</v>
      </c>
      <c r="C4346" s="39">
        <v>646670</v>
      </c>
      <c r="D4346" s="25" t="s">
        <v>5363</v>
      </c>
      <c r="E4346" s="25" t="s">
        <v>53</v>
      </c>
      <c r="F4346" s="25" t="s">
        <v>63</v>
      </c>
      <c r="G4346" s="25" t="s">
        <v>56</v>
      </c>
      <c r="H4346" s="17"/>
      <c r="I4346" s="17"/>
      <c r="J4346" s="25" t="s">
        <v>3773</v>
      </c>
      <c r="K4346" s="25" t="s">
        <v>65</v>
      </c>
      <c r="L4346" s="25" t="s">
        <v>5257</v>
      </c>
      <c r="M4346" s="25" t="s">
        <v>5842</v>
      </c>
      <c r="N4346" s="26">
        <v>0</v>
      </c>
      <c r="O4346" s="26">
        <v>0</v>
      </c>
      <c r="P4346" s="27">
        <v>0</v>
      </c>
      <c r="Q4346" s="18"/>
      <c r="R4346" s="29">
        <v>0</v>
      </c>
      <c r="S4346" s="29">
        <v>0</v>
      </c>
      <c r="T4346" s="30">
        <v>0</v>
      </c>
      <c r="U4346" s="19"/>
      <c r="V4346" s="26">
        <v>0</v>
      </c>
      <c r="W4346" s="26">
        <v>0</v>
      </c>
      <c r="X4346" s="27">
        <v>0</v>
      </c>
      <c r="Y4346" s="18"/>
      <c r="Z4346" s="29">
        <v>0</v>
      </c>
      <c r="AA4346" s="29">
        <v>0</v>
      </c>
      <c r="AB4346" s="30">
        <v>0</v>
      </c>
      <c r="AC4346" s="19"/>
      <c r="AD4346" s="26">
        <v>0</v>
      </c>
      <c r="AE4346" s="26">
        <v>0</v>
      </c>
      <c r="AF4346" s="27">
        <v>0</v>
      </c>
      <c r="AG4346" s="18"/>
      <c r="AH4346" s="34">
        <v>0</v>
      </c>
      <c r="AI4346" s="34">
        <v>0</v>
      </c>
      <c r="AJ4346" s="34">
        <v>0</v>
      </c>
      <c r="AK4346" s="19"/>
      <c r="AL4346" s="35">
        <v>44837.041666666664</v>
      </c>
      <c r="AM4346" s="16"/>
    </row>
    <row r="4347" spans="1:39" ht="66" hidden="1" x14ac:dyDescent="0.25">
      <c r="A4347" s="25" t="s">
        <v>813</v>
      </c>
      <c r="B4347" s="25" t="s">
        <v>1136</v>
      </c>
      <c r="C4347" s="39">
        <v>646892</v>
      </c>
      <c r="D4347" s="25" t="s">
        <v>5255</v>
      </c>
      <c r="E4347" s="25" t="s">
        <v>53</v>
      </c>
      <c r="F4347" s="25" t="s">
        <v>63</v>
      </c>
      <c r="G4347" s="25" t="s">
        <v>56</v>
      </c>
      <c r="H4347" s="17"/>
      <c r="I4347" s="17"/>
      <c r="J4347" s="25" t="s">
        <v>357</v>
      </c>
      <c r="K4347" s="25" t="s">
        <v>65</v>
      </c>
      <c r="L4347" s="25" t="s">
        <v>665</v>
      </c>
      <c r="M4347" s="25" t="s">
        <v>5842</v>
      </c>
      <c r="N4347" s="26">
        <v>0</v>
      </c>
      <c r="O4347" s="26">
        <v>0</v>
      </c>
      <c r="P4347" s="27">
        <v>0</v>
      </c>
      <c r="Q4347" s="18"/>
      <c r="R4347" s="29">
        <v>0</v>
      </c>
      <c r="S4347" s="29">
        <v>0</v>
      </c>
      <c r="T4347" s="30">
        <v>0</v>
      </c>
      <c r="U4347" s="19"/>
      <c r="V4347" s="26">
        <v>0</v>
      </c>
      <c r="W4347" s="26">
        <v>0</v>
      </c>
      <c r="X4347" s="27">
        <v>0</v>
      </c>
      <c r="Y4347" s="18"/>
      <c r="Z4347" s="29">
        <v>0</v>
      </c>
      <c r="AA4347" s="29">
        <v>0</v>
      </c>
      <c r="AB4347" s="30">
        <v>0</v>
      </c>
      <c r="AC4347" s="19"/>
      <c r="AD4347" s="26">
        <v>0</v>
      </c>
      <c r="AE4347" s="26">
        <v>0</v>
      </c>
      <c r="AF4347" s="27">
        <v>0</v>
      </c>
      <c r="AG4347" s="18"/>
      <c r="AH4347" s="34">
        <v>0</v>
      </c>
      <c r="AI4347" s="34">
        <v>0</v>
      </c>
      <c r="AJ4347" s="34">
        <v>0</v>
      </c>
      <c r="AK4347" s="19"/>
      <c r="AL4347" s="35">
        <v>44909.041666666664</v>
      </c>
      <c r="AM4347" s="16"/>
    </row>
    <row r="4348" spans="1:39" ht="66" hidden="1" x14ac:dyDescent="0.25">
      <c r="A4348" s="25" t="s">
        <v>813</v>
      </c>
      <c r="B4348" s="25" t="s">
        <v>1136</v>
      </c>
      <c r="C4348" s="39">
        <v>646923</v>
      </c>
      <c r="D4348" s="25" t="s">
        <v>5199</v>
      </c>
      <c r="E4348" s="25" t="s">
        <v>53</v>
      </c>
      <c r="F4348" s="25" t="s">
        <v>63</v>
      </c>
      <c r="G4348" s="25" t="s">
        <v>56</v>
      </c>
      <c r="H4348" s="17"/>
      <c r="I4348" s="17"/>
      <c r="J4348" s="25" t="s">
        <v>357</v>
      </c>
      <c r="K4348" s="25" t="s">
        <v>65</v>
      </c>
      <c r="L4348" s="25" t="s">
        <v>665</v>
      </c>
      <c r="M4348" s="25" t="s">
        <v>5842</v>
      </c>
      <c r="N4348" s="26">
        <v>0</v>
      </c>
      <c r="O4348" s="26">
        <v>3279.86</v>
      </c>
      <c r="P4348" s="27">
        <v>3279.86</v>
      </c>
      <c r="Q4348" s="18"/>
      <c r="R4348" s="29">
        <v>0</v>
      </c>
      <c r="S4348" s="29">
        <v>3279.86</v>
      </c>
      <c r="T4348" s="30">
        <v>3279.86</v>
      </c>
      <c r="U4348" s="19"/>
      <c r="V4348" s="26">
        <v>0</v>
      </c>
      <c r="W4348" s="26">
        <v>0</v>
      </c>
      <c r="X4348" s="27">
        <v>0</v>
      </c>
      <c r="Y4348" s="18"/>
      <c r="Z4348" s="29">
        <v>0</v>
      </c>
      <c r="AA4348" s="29">
        <v>0</v>
      </c>
      <c r="AB4348" s="30">
        <v>0</v>
      </c>
      <c r="AC4348" s="19"/>
      <c r="AD4348" s="26">
        <v>0</v>
      </c>
      <c r="AE4348" s="26">
        <v>0</v>
      </c>
      <c r="AF4348" s="27">
        <v>0</v>
      </c>
      <c r="AG4348" s="18"/>
      <c r="AH4348" s="34">
        <v>0</v>
      </c>
      <c r="AI4348" s="34">
        <v>0</v>
      </c>
      <c r="AJ4348" s="34">
        <v>0</v>
      </c>
      <c r="AK4348" s="19"/>
      <c r="AL4348" s="35">
        <v>44838.041666666664</v>
      </c>
      <c r="AM4348" s="16"/>
    </row>
    <row r="4349" spans="1:39" ht="57.75" hidden="1" x14ac:dyDescent="0.25">
      <c r="A4349" s="25" t="s">
        <v>813</v>
      </c>
      <c r="B4349" s="25" t="s">
        <v>1136</v>
      </c>
      <c r="C4349" s="39">
        <v>645232</v>
      </c>
      <c r="D4349" s="25" t="s">
        <v>5058</v>
      </c>
      <c r="E4349" s="25" t="s">
        <v>53</v>
      </c>
      <c r="F4349" s="25" t="s">
        <v>54</v>
      </c>
      <c r="G4349" s="25" t="s">
        <v>75</v>
      </c>
      <c r="H4349" s="25" t="s">
        <v>839</v>
      </c>
      <c r="I4349" s="25" t="s">
        <v>112</v>
      </c>
      <c r="J4349" s="25" t="s">
        <v>3773</v>
      </c>
      <c r="K4349" s="25" t="s">
        <v>65</v>
      </c>
      <c r="L4349" s="25" t="s">
        <v>3841</v>
      </c>
      <c r="M4349" s="25" t="s">
        <v>832</v>
      </c>
      <c r="N4349" s="26">
        <v>70068.31</v>
      </c>
      <c r="O4349" s="26">
        <v>56524.26</v>
      </c>
      <c r="P4349" s="27">
        <v>-13544.049999999996</v>
      </c>
      <c r="Q4349" s="28">
        <v>-0.19329779753500542</v>
      </c>
      <c r="R4349" s="29">
        <v>33763.33</v>
      </c>
      <c r="S4349" s="29">
        <v>19959.060000000001</v>
      </c>
      <c r="T4349" s="30">
        <v>-13804.27</v>
      </c>
      <c r="U4349" s="31">
        <v>-0.40885392524967173</v>
      </c>
      <c r="V4349" s="26">
        <v>14790.79</v>
      </c>
      <c r="W4349" s="26">
        <v>10927.8</v>
      </c>
      <c r="X4349" s="27">
        <v>-3862.9900000000016</v>
      </c>
      <c r="Y4349" s="28">
        <v>-0.26117536656257045</v>
      </c>
      <c r="Z4349" s="29">
        <v>6308.19</v>
      </c>
      <c r="AA4349" s="29">
        <v>6890</v>
      </c>
      <c r="AB4349" s="30">
        <v>581.8100000000004</v>
      </c>
      <c r="AC4349" s="32">
        <v>9.2230893489257684E-2</v>
      </c>
      <c r="AD4349" s="26">
        <v>15206</v>
      </c>
      <c r="AE4349" s="26">
        <v>18747.400000000001</v>
      </c>
      <c r="AF4349" s="27">
        <v>3541.4000000000015</v>
      </c>
      <c r="AG4349" s="33">
        <v>0.23289490990398537</v>
      </c>
      <c r="AH4349" s="34">
        <v>259.98</v>
      </c>
      <c r="AI4349" s="34">
        <v>220</v>
      </c>
      <c r="AJ4349" s="34">
        <v>-39.980000000000018</v>
      </c>
      <c r="AK4349" s="32">
        <v>-0.1537810600815448</v>
      </c>
      <c r="AL4349" s="35">
        <v>44761.041666666664</v>
      </c>
      <c r="AM4349" s="16"/>
    </row>
    <row r="4350" spans="1:39" ht="24.75" hidden="1" x14ac:dyDescent="0.25">
      <c r="A4350" s="25" t="s">
        <v>813</v>
      </c>
      <c r="B4350" s="25" t="s">
        <v>1136</v>
      </c>
      <c r="C4350" s="39">
        <v>645301</v>
      </c>
      <c r="D4350" s="25" t="s">
        <v>5256</v>
      </c>
      <c r="E4350" s="25" t="s">
        <v>53</v>
      </c>
      <c r="F4350" s="25" t="s">
        <v>63</v>
      </c>
      <c r="G4350" s="25" t="s">
        <v>56</v>
      </c>
      <c r="H4350" s="17"/>
      <c r="I4350" s="17"/>
      <c r="J4350" s="25" t="s">
        <v>3773</v>
      </c>
      <c r="K4350" s="25" t="s">
        <v>65</v>
      </c>
      <c r="L4350" s="25" t="s">
        <v>5257</v>
      </c>
      <c r="M4350" s="25" t="s">
        <v>5842</v>
      </c>
      <c r="N4350" s="26">
        <v>0</v>
      </c>
      <c r="O4350" s="26">
        <v>0</v>
      </c>
      <c r="P4350" s="27">
        <v>0</v>
      </c>
      <c r="Q4350" s="18"/>
      <c r="R4350" s="29">
        <v>0</v>
      </c>
      <c r="S4350" s="29">
        <v>0</v>
      </c>
      <c r="T4350" s="30">
        <v>0</v>
      </c>
      <c r="U4350" s="19"/>
      <c r="V4350" s="26">
        <v>0</v>
      </c>
      <c r="W4350" s="26">
        <v>0</v>
      </c>
      <c r="X4350" s="27">
        <v>0</v>
      </c>
      <c r="Y4350" s="18"/>
      <c r="Z4350" s="29">
        <v>0</v>
      </c>
      <c r="AA4350" s="29">
        <v>0</v>
      </c>
      <c r="AB4350" s="30">
        <v>0</v>
      </c>
      <c r="AC4350" s="19"/>
      <c r="AD4350" s="26">
        <v>0</v>
      </c>
      <c r="AE4350" s="26">
        <v>0</v>
      </c>
      <c r="AF4350" s="27">
        <v>0</v>
      </c>
      <c r="AG4350" s="18"/>
      <c r="AH4350" s="34">
        <v>0</v>
      </c>
      <c r="AI4350" s="34">
        <v>0</v>
      </c>
      <c r="AJ4350" s="34">
        <v>0</v>
      </c>
      <c r="AK4350" s="19"/>
      <c r="AL4350" s="35">
        <v>44917.041666666664</v>
      </c>
      <c r="AM4350" s="16"/>
    </row>
    <row r="4351" spans="1:39" ht="24.75" hidden="1" x14ac:dyDescent="0.25">
      <c r="A4351" s="25" t="s">
        <v>813</v>
      </c>
      <c r="B4351" s="25" t="s">
        <v>1136</v>
      </c>
      <c r="C4351" s="39">
        <v>645302</v>
      </c>
      <c r="D4351" s="25" t="s">
        <v>5818</v>
      </c>
      <c r="E4351" s="25" t="s">
        <v>53</v>
      </c>
      <c r="F4351" s="25" t="s">
        <v>63</v>
      </c>
      <c r="G4351" s="25" t="s">
        <v>56</v>
      </c>
      <c r="H4351" s="17"/>
      <c r="I4351" s="17"/>
      <c r="J4351" s="25" t="s">
        <v>3773</v>
      </c>
      <c r="K4351" s="25" t="s">
        <v>65</v>
      </c>
      <c r="L4351" s="25" t="s">
        <v>5257</v>
      </c>
      <c r="M4351" s="25" t="s">
        <v>5842</v>
      </c>
      <c r="N4351" s="26">
        <v>0</v>
      </c>
      <c r="O4351" s="26">
        <v>347.8</v>
      </c>
      <c r="P4351" s="27">
        <v>347.8</v>
      </c>
      <c r="Q4351" s="18"/>
      <c r="R4351" s="29">
        <v>0</v>
      </c>
      <c r="S4351" s="29">
        <v>37.26</v>
      </c>
      <c r="T4351" s="30">
        <v>37.26</v>
      </c>
      <c r="U4351" s="19"/>
      <c r="V4351" s="26">
        <v>0</v>
      </c>
      <c r="W4351" s="26">
        <v>0</v>
      </c>
      <c r="X4351" s="27">
        <v>0</v>
      </c>
      <c r="Y4351" s="18"/>
      <c r="Z4351" s="29">
        <v>0</v>
      </c>
      <c r="AA4351" s="29">
        <v>0</v>
      </c>
      <c r="AB4351" s="30">
        <v>0</v>
      </c>
      <c r="AC4351" s="19"/>
      <c r="AD4351" s="26">
        <v>0</v>
      </c>
      <c r="AE4351" s="26">
        <v>310.54000000000002</v>
      </c>
      <c r="AF4351" s="27">
        <v>310.54000000000002</v>
      </c>
      <c r="AG4351" s="18"/>
      <c r="AH4351" s="34">
        <v>0</v>
      </c>
      <c r="AI4351" s="34">
        <v>0</v>
      </c>
      <c r="AJ4351" s="34">
        <v>0</v>
      </c>
      <c r="AK4351" s="19"/>
      <c r="AL4351" s="35">
        <v>44917.041666666664</v>
      </c>
      <c r="AM4351" s="16"/>
    </row>
    <row r="4352" spans="1:39" ht="66" hidden="1" x14ac:dyDescent="0.25">
      <c r="A4352" s="25" t="s">
        <v>813</v>
      </c>
      <c r="B4352" s="25" t="s">
        <v>1136</v>
      </c>
      <c r="C4352" s="39">
        <v>645334</v>
      </c>
      <c r="D4352" s="25" t="s">
        <v>5088</v>
      </c>
      <c r="E4352" s="25" t="s">
        <v>53</v>
      </c>
      <c r="F4352" s="25" t="s">
        <v>54</v>
      </c>
      <c r="G4352" s="25" t="s">
        <v>79</v>
      </c>
      <c r="H4352" s="17"/>
      <c r="I4352" s="17"/>
      <c r="J4352" s="25" t="s">
        <v>357</v>
      </c>
      <c r="K4352" s="25" t="s">
        <v>65</v>
      </c>
      <c r="L4352" s="25" t="s">
        <v>665</v>
      </c>
      <c r="M4352" s="25" t="s">
        <v>880</v>
      </c>
      <c r="N4352" s="26">
        <v>17051.080000000002</v>
      </c>
      <c r="O4352" s="26">
        <v>18461.310000000001</v>
      </c>
      <c r="P4352" s="27">
        <v>1410.2299999999996</v>
      </c>
      <c r="Q4352" s="28">
        <v>8.2706198082467472E-2</v>
      </c>
      <c r="R4352" s="29">
        <v>12316.15</v>
      </c>
      <c r="S4352" s="29">
        <v>7937.39</v>
      </c>
      <c r="T4352" s="30">
        <v>-4378.7599999999993</v>
      </c>
      <c r="U4352" s="31">
        <v>-0.35552993427329155</v>
      </c>
      <c r="V4352" s="26">
        <v>2623.29</v>
      </c>
      <c r="W4352" s="26">
        <v>1458.56</v>
      </c>
      <c r="X4352" s="27">
        <v>-1164.73</v>
      </c>
      <c r="Y4352" s="28">
        <v>-0.44399589828040364</v>
      </c>
      <c r="Z4352" s="29">
        <v>2111.64</v>
      </c>
      <c r="AA4352" s="29">
        <v>2132</v>
      </c>
      <c r="AB4352" s="30">
        <v>20.360000000000127</v>
      </c>
      <c r="AC4352" s="32">
        <v>9.6417950029361668E-3</v>
      </c>
      <c r="AD4352" s="26">
        <v>0</v>
      </c>
      <c r="AE4352" s="26">
        <v>6933.36</v>
      </c>
      <c r="AF4352" s="27">
        <v>6933.36</v>
      </c>
      <c r="AG4352" s="18"/>
      <c r="AH4352" s="34">
        <v>0</v>
      </c>
      <c r="AI4352" s="34">
        <v>60</v>
      </c>
      <c r="AJ4352" s="34">
        <v>60</v>
      </c>
      <c r="AK4352" s="19"/>
      <c r="AL4352" s="35">
        <v>44758.041666666664</v>
      </c>
      <c r="AM4352" s="16"/>
    </row>
    <row r="4353" spans="1:39" ht="24.75" hidden="1" x14ac:dyDescent="0.25">
      <c r="A4353" s="25" t="s">
        <v>813</v>
      </c>
      <c r="B4353" s="25" t="s">
        <v>1136</v>
      </c>
      <c r="C4353" s="39">
        <v>645585</v>
      </c>
      <c r="D4353" s="25" t="s">
        <v>5364</v>
      </c>
      <c r="E4353" s="25" t="s">
        <v>53</v>
      </c>
      <c r="F4353" s="25" t="s">
        <v>63</v>
      </c>
      <c r="G4353" s="25" t="s">
        <v>56</v>
      </c>
      <c r="H4353" s="17"/>
      <c r="I4353" s="17"/>
      <c r="J4353" s="25" t="s">
        <v>3773</v>
      </c>
      <c r="K4353" s="25" t="s">
        <v>65</v>
      </c>
      <c r="L4353" s="25" t="s">
        <v>5257</v>
      </c>
      <c r="M4353" s="25" t="s">
        <v>5842</v>
      </c>
      <c r="N4353" s="26">
        <v>0</v>
      </c>
      <c r="O4353" s="26">
        <v>417.37</v>
      </c>
      <c r="P4353" s="27">
        <v>417.37</v>
      </c>
      <c r="Q4353" s="18"/>
      <c r="R4353" s="29">
        <v>0</v>
      </c>
      <c r="S4353" s="29">
        <v>44.72</v>
      </c>
      <c r="T4353" s="30">
        <v>44.72</v>
      </c>
      <c r="U4353" s="19"/>
      <c r="V4353" s="26">
        <v>0</v>
      </c>
      <c r="W4353" s="26">
        <v>0</v>
      </c>
      <c r="X4353" s="27">
        <v>0</v>
      </c>
      <c r="Y4353" s="18"/>
      <c r="Z4353" s="29">
        <v>0</v>
      </c>
      <c r="AA4353" s="29">
        <v>0</v>
      </c>
      <c r="AB4353" s="30">
        <v>0</v>
      </c>
      <c r="AC4353" s="19"/>
      <c r="AD4353" s="26">
        <v>0</v>
      </c>
      <c r="AE4353" s="26">
        <v>372.65</v>
      </c>
      <c r="AF4353" s="27">
        <v>372.65</v>
      </c>
      <c r="AG4353" s="18"/>
      <c r="AH4353" s="34">
        <v>0</v>
      </c>
      <c r="AI4353" s="34">
        <v>0</v>
      </c>
      <c r="AJ4353" s="34">
        <v>0</v>
      </c>
      <c r="AK4353" s="19"/>
      <c r="AL4353" s="35">
        <v>44795.041666666664</v>
      </c>
      <c r="AM4353" s="16"/>
    </row>
    <row r="4354" spans="1:39" ht="24.75" hidden="1" x14ac:dyDescent="0.25">
      <c r="A4354" s="25" t="s">
        <v>813</v>
      </c>
      <c r="B4354" s="25" t="s">
        <v>1136</v>
      </c>
      <c r="C4354" s="39">
        <v>645592</v>
      </c>
      <c r="D4354" s="25" t="s">
        <v>5258</v>
      </c>
      <c r="E4354" s="25" t="s">
        <v>53</v>
      </c>
      <c r="F4354" s="25" t="s">
        <v>63</v>
      </c>
      <c r="G4354" s="25" t="s">
        <v>56</v>
      </c>
      <c r="H4354" s="17"/>
      <c r="I4354" s="17"/>
      <c r="J4354" s="25" t="s">
        <v>3773</v>
      </c>
      <c r="K4354" s="25" t="s">
        <v>65</v>
      </c>
      <c r="L4354" s="25" t="s">
        <v>5257</v>
      </c>
      <c r="M4354" s="25" t="s">
        <v>5842</v>
      </c>
      <c r="N4354" s="26">
        <v>0</v>
      </c>
      <c r="O4354" s="26">
        <v>0</v>
      </c>
      <c r="P4354" s="27">
        <v>0</v>
      </c>
      <c r="Q4354" s="18"/>
      <c r="R4354" s="29">
        <v>0</v>
      </c>
      <c r="S4354" s="29">
        <v>0</v>
      </c>
      <c r="T4354" s="30">
        <v>0</v>
      </c>
      <c r="U4354" s="19"/>
      <c r="V4354" s="26">
        <v>0</v>
      </c>
      <c r="W4354" s="26">
        <v>0</v>
      </c>
      <c r="X4354" s="27">
        <v>0</v>
      </c>
      <c r="Y4354" s="18"/>
      <c r="Z4354" s="29">
        <v>0</v>
      </c>
      <c r="AA4354" s="29">
        <v>0</v>
      </c>
      <c r="AB4354" s="30">
        <v>0</v>
      </c>
      <c r="AC4354" s="19"/>
      <c r="AD4354" s="26">
        <v>0</v>
      </c>
      <c r="AE4354" s="26">
        <v>0</v>
      </c>
      <c r="AF4354" s="27">
        <v>0</v>
      </c>
      <c r="AG4354" s="18"/>
      <c r="AH4354" s="34">
        <v>0</v>
      </c>
      <c r="AI4354" s="34">
        <v>0</v>
      </c>
      <c r="AJ4354" s="34">
        <v>0</v>
      </c>
      <c r="AK4354" s="19"/>
      <c r="AL4354" s="35">
        <v>44798.041666666664</v>
      </c>
      <c r="AM4354" s="16"/>
    </row>
    <row r="4355" spans="1:39" ht="82.5" hidden="1" x14ac:dyDescent="0.25">
      <c r="A4355" s="25" t="s">
        <v>813</v>
      </c>
      <c r="B4355" s="25" t="s">
        <v>1136</v>
      </c>
      <c r="C4355" s="39">
        <v>645731</v>
      </c>
      <c r="D4355" s="25" t="s">
        <v>5819</v>
      </c>
      <c r="E4355" s="25" t="s">
        <v>62</v>
      </c>
      <c r="F4355" s="25" t="s">
        <v>54</v>
      </c>
      <c r="G4355" s="25" t="s">
        <v>74</v>
      </c>
      <c r="H4355" s="25" t="s">
        <v>83</v>
      </c>
      <c r="I4355" s="17"/>
      <c r="J4355" s="25" t="s">
        <v>357</v>
      </c>
      <c r="K4355" s="25" t="s">
        <v>65</v>
      </c>
      <c r="L4355" s="25" t="s">
        <v>665</v>
      </c>
      <c r="M4355" s="25" t="s">
        <v>880</v>
      </c>
      <c r="N4355" s="26">
        <v>71752.84</v>
      </c>
      <c r="O4355" s="26">
        <v>54641.95</v>
      </c>
      <c r="P4355" s="27">
        <v>-17110.89</v>
      </c>
      <c r="Q4355" s="28">
        <v>-0.23846986404998047</v>
      </c>
      <c r="R4355" s="29">
        <v>21746.77</v>
      </c>
      <c r="S4355" s="29">
        <v>18445.37</v>
      </c>
      <c r="T4355" s="30">
        <v>-3301.4000000000015</v>
      </c>
      <c r="U4355" s="31">
        <v>-0.15181105056061206</v>
      </c>
      <c r="V4355" s="26">
        <v>8391.66</v>
      </c>
      <c r="W4355" s="26">
        <v>5766.67</v>
      </c>
      <c r="X4355" s="27">
        <v>-2624.99</v>
      </c>
      <c r="Y4355" s="28">
        <v>-0.3128093845556183</v>
      </c>
      <c r="Z4355" s="29">
        <v>3316.41</v>
      </c>
      <c r="AA4355" s="29">
        <v>3134</v>
      </c>
      <c r="AB4355" s="30">
        <v>-182.40999999999985</v>
      </c>
      <c r="AC4355" s="32">
        <v>-5.5002246404998137E-2</v>
      </c>
      <c r="AD4355" s="26">
        <v>38298</v>
      </c>
      <c r="AE4355" s="26">
        <v>27295.91</v>
      </c>
      <c r="AF4355" s="27">
        <v>-11002.09</v>
      </c>
      <c r="AG4355" s="33">
        <v>-0.28727583685832159</v>
      </c>
      <c r="AH4355" s="34">
        <v>96.31</v>
      </c>
      <c r="AI4355" s="34">
        <v>138</v>
      </c>
      <c r="AJ4355" s="34">
        <v>41.69</v>
      </c>
      <c r="AK4355" s="32">
        <v>0.43287301422489871</v>
      </c>
      <c r="AL4355" s="35">
        <v>44908.041666666664</v>
      </c>
      <c r="AM4355" s="16"/>
    </row>
    <row r="4356" spans="1:39" ht="57.75" hidden="1" x14ac:dyDescent="0.25">
      <c r="A4356" s="25" t="s">
        <v>813</v>
      </c>
      <c r="B4356" s="25" t="s">
        <v>1136</v>
      </c>
      <c r="C4356" s="39">
        <v>647193</v>
      </c>
      <c r="D4356" s="25" t="s">
        <v>5259</v>
      </c>
      <c r="E4356" s="25" t="s">
        <v>53</v>
      </c>
      <c r="F4356" s="25" t="s">
        <v>63</v>
      </c>
      <c r="G4356" s="25" t="s">
        <v>56</v>
      </c>
      <c r="H4356" s="17"/>
      <c r="I4356" s="17"/>
      <c r="J4356" s="25" t="s">
        <v>357</v>
      </c>
      <c r="K4356" s="25" t="s">
        <v>65</v>
      </c>
      <c r="L4356" s="25" t="s">
        <v>665</v>
      </c>
      <c r="M4356" s="25" t="s">
        <v>5842</v>
      </c>
      <c r="N4356" s="26">
        <v>0</v>
      </c>
      <c r="O4356" s="26">
        <v>0</v>
      </c>
      <c r="P4356" s="27">
        <v>0</v>
      </c>
      <c r="Q4356" s="18"/>
      <c r="R4356" s="29">
        <v>0</v>
      </c>
      <c r="S4356" s="29">
        <v>0</v>
      </c>
      <c r="T4356" s="30">
        <v>0</v>
      </c>
      <c r="U4356" s="19"/>
      <c r="V4356" s="26">
        <v>0</v>
      </c>
      <c r="W4356" s="26">
        <v>0</v>
      </c>
      <c r="X4356" s="27">
        <v>0</v>
      </c>
      <c r="Y4356" s="18"/>
      <c r="Z4356" s="29">
        <v>0</v>
      </c>
      <c r="AA4356" s="29">
        <v>0</v>
      </c>
      <c r="AB4356" s="30">
        <v>0</v>
      </c>
      <c r="AC4356" s="19"/>
      <c r="AD4356" s="26">
        <v>0</v>
      </c>
      <c r="AE4356" s="26">
        <v>0</v>
      </c>
      <c r="AF4356" s="27">
        <v>0</v>
      </c>
      <c r="AG4356" s="18"/>
      <c r="AH4356" s="34">
        <v>0</v>
      </c>
      <c r="AI4356" s="34">
        <v>0</v>
      </c>
      <c r="AJ4356" s="34">
        <v>0</v>
      </c>
      <c r="AK4356" s="19"/>
      <c r="AL4356" s="35">
        <v>44916.041666666664</v>
      </c>
      <c r="AM4356" s="16"/>
    </row>
    <row r="4357" spans="1:39" ht="57.75" hidden="1" x14ac:dyDescent="0.25">
      <c r="A4357" s="25" t="s">
        <v>813</v>
      </c>
      <c r="B4357" s="25" t="s">
        <v>1136</v>
      </c>
      <c r="C4357" s="39">
        <v>647201</v>
      </c>
      <c r="D4357" s="25" t="s">
        <v>5126</v>
      </c>
      <c r="E4357" s="25" t="s">
        <v>53</v>
      </c>
      <c r="F4357" s="25" t="s">
        <v>63</v>
      </c>
      <c r="G4357" s="25" t="s">
        <v>56</v>
      </c>
      <c r="H4357" s="17"/>
      <c r="I4357" s="17"/>
      <c r="J4357" s="25" t="s">
        <v>357</v>
      </c>
      <c r="K4357" s="25" t="s">
        <v>65</v>
      </c>
      <c r="L4357" s="25" t="s">
        <v>665</v>
      </c>
      <c r="M4357" s="25" t="s">
        <v>5842</v>
      </c>
      <c r="N4357" s="26">
        <v>0</v>
      </c>
      <c r="O4357" s="26">
        <v>0</v>
      </c>
      <c r="P4357" s="27">
        <v>0</v>
      </c>
      <c r="Q4357" s="18"/>
      <c r="R4357" s="29">
        <v>0</v>
      </c>
      <c r="S4357" s="29">
        <v>0</v>
      </c>
      <c r="T4357" s="30">
        <v>0</v>
      </c>
      <c r="U4357" s="19"/>
      <c r="V4357" s="26">
        <v>0</v>
      </c>
      <c r="W4357" s="26">
        <v>0</v>
      </c>
      <c r="X4357" s="27">
        <v>0</v>
      </c>
      <c r="Y4357" s="18"/>
      <c r="Z4357" s="29">
        <v>0</v>
      </c>
      <c r="AA4357" s="29">
        <v>0</v>
      </c>
      <c r="AB4357" s="30">
        <v>0</v>
      </c>
      <c r="AC4357" s="19"/>
      <c r="AD4357" s="26">
        <v>0</v>
      </c>
      <c r="AE4357" s="26">
        <v>0</v>
      </c>
      <c r="AF4357" s="27">
        <v>0</v>
      </c>
      <c r="AG4357" s="18"/>
      <c r="AH4357" s="34">
        <v>0</v>
      </c>
      <c r="AI4357" s="34">
        <v>0</v>
      </c>
      <c r="AJ4357" s="34">
        <v>0</v>
      </c>
      <c r="AK4357" s="19"/>
      <c r="AL4357" s="35">
        <v>44916.041666666664</v>
      </c>
      <c r="AM4357" s="16"/>
    </row>
    <row r="4358" spans="1:39" ht="49.5" hidden="1" x14ac:dyDescent="0.25">
      <c r="A4358" s="25" t="s">
        <v>813</v>
      </c>
      <c r="B4358" s="25" t="s">
        <v>1136</v>
      </c>
      <c r="C4358" s="39">
        <v>647667</v>
      </c>
      <c r="D4358" s="25" t="s">
        <v>5820</v>
      </c>
      <c r="E4358" s="25" t="s">
        <v>53</v>
      </c>
      <c r="F4358" s="25" t="s">
        <v>63</v>
      </c>
      <c r="G4358" s="25" t="s">
        <v>56</v>
      </c>
      <c r="H4358" s="17"/>
      <c r="I4358" s="17"/>
      <c r="J4358" s="25" t="s">
        <v>357</v>
      </c>
      <c r="K4358" s="25" t="s">
        <v>65</v>
      </c>
      <c r="L4358" s="25" t="s">
        <v>665</v>
      </c>
      <c r="M4358" s="25" t="s">
        <v>5842</v>
      </c>
      <c r="N4358" s="26">
        <v>0</v>
      </c>
      <c r="O4358" s="26">
        <v>0</v>
      </c>
      <c r="P4358" s="27">
        <v>0</v>
      </c>
      <c r="Q4358" s="18"/>
      <c r="R4358" s="29">
        <v>0</v>
      </c>
      <c r="S4358" s="29">
        <v>0</v>
      </c>
      <c r="T4358" s="30">
        <v>0</v>
      </c>
      <c r="U4358" s="19"/>
      <c r="V4358" s="26">
        <v>0</v>
      </c>
      <c r="W4358" s="26">
        <v>0</v>
      </c>
      <c r="X4358" s="27">
        <v>0</v>
      </c>
      <c r="Y4358" s="18"/>
      <c r="Z4358" s="29">
        <v>0</v>
      </c>
      <c r="AA4358" s="29">
        <v>0</v>
      </c>
      <c r="AB4358" s="30">
        <v>0</v>
      </c>
      <c r="AC4358" s="19"/>
      <c r="AD4358" s="26">
        <v>0</v>
      </c>
      <c r="AE4358" s="26">
        <v>0</v>
      </c>
      <c r="AF4358" s="27">
        <v>0</v>
      </c>
      <c r="AG4358" s="18"/>
      <c r="AH4358" s="34">
        <v>0</v>
      </c>
      <c r="AI4358" s="34">
        <v>0</v>
      </c>
      <c r="AJ4358" s="34">
        <v>0</v>
      </c>
      <c r="AK4358" s="19"/>
      <c r="AL4358" s="35">
        <v>44810.041666666664</v>
      </c>
      <c r="AM4358" s="16"/>
    </row>
    <row r="4359" spans="1:39" ht="57.75" hidden="1" x14ac:dyDescent="0.25">
      <c r="A4359" s="25" t="s">
        <v>813</v>
      </c>
      <c r="B4359" s="25" t="s">
        <v>1136</v>
      </c>
      <c r="C4359" s="39">
        <v>647729</v>
      </c>
      <c r="D4359" s="25" t="s">
        <v>5844</v>
      </c>
      <c r="E4359" s="25" t="s">
        <v>53</v>
      </c>
      <c r="F4359" s="25" t="s">
        <v>63</v>
      </c>
      <c r="G4359" s="25" t="s">
        <v>56</v>
      </c>
      <c r="H4359" s="17"/>
      <c r="I4359" s="17"/>
      <c r="J4359" s="25" t="s">
        <v>3773</v>
      </c>
      <c r="K4359" s="25" t="s">
        <v>65</v>
      </c>
      <c r="L4359" s="25" t="s">
        <v>5257</v>
      </c>
      <c r="M4359" s="25" t="s">
        <v>5842</v>
      </c>
      <c r="N4359" s="26">
        <v>0</v>
      </c>
      <c r="O4359" s="26">
        <v>255.06</v>
      </c>
      <c r="P4359" s="27">
        <v>255.06</v>
      </c>
      <c r="Q4359" s="18"/>
      <c r="R4359" s="29">
        <v>0</v>
      </c>
      <c r="S4359" s="29">
        <v>27.33</v>
      </c>
      <c r="T4359" s="30">
        <v>27.33</v>
      </c>
      <c r="U4359" s="19"/>
      <c r="V4359" s="26">
        <v>0</v>
      </c>
      <c r="W4359" s="26">
        <v>0</v>
      </c>
      <c r="X4359" s="27">
        <v>0</v>
      </c>
      <c r="Y4359" s="18"/>
      <c r="Z4359" s="29">
        <v>0</v>
      </c>
      <c r="AA4359" s="29">
        <v>0</v>
      </c>
      <c r="AB4359" s="30">
        <v>0</v>
      </c>
      <c r="AC4359" s="19"/>
      <c r="AD4359" s="26">
        <v>0</v>
      </c>
      <c r="AE4359" s="26">
        <v>227.73</v>
      </c>
      <c r="AF4359" s="27">
        <v>227.73</v>
      </c>
      <c r="AG4359" s="18"/>
      <c r="AH4359" s="34">
        <v>0</v>
      </c>
      <c r="AI4359" s="34">
        <v>0</v>
      </c>
      <c r="AJ4359" s="34">
        <v>0</v>
      </c>
      <c r="AK4359" s="19"/>
      <c r="AL4359" s="35">
        <v>44858.041666666664</v>
      </c>
      <c r="AM4359" s="16"/>
    </row>
    <row r="4360" spans="1:39" ht="41.25" hidden="1" x14ac:dyDescent="0.25">
      <c r="A4360" s="25" t="s">
        <v>813</v>
      </c>
      <c r="B4360" s="25" t="s">
        <v>1136</v>
      </c>
      <c r="C4360" s="39">
        <v>647735</v>
      </c>
      <c r="D4360" s="25" t="s">
        <v>5346</v>
      </c>
      <c r="E4360" s="25" t="s">
        <v>53</v>
      </c>
      <c r="F4360" s="25" t="s">
        <v>63</v>
      </c>
      <c r="G4360" s="25" t="s">
        <v>56</v>
      </c>
      <c r="H4360" s="17"/>
      <c r="I4360" s="17"/>
      <c r="J4360" s="25" t="s">
        <v>3773</v>
      </c>
      <c r="K4360" s="25" t="s">
        <v>65</v>
      </c>
      <c r="L4360" s="25" t="s">
        <v>5257</v>
      </c>
      <c r="M4360" s="25" t="s">
        <v>5842</v>
      </c>
      <c r="N4360" s="26">
        <v>0</v>
      </c>
      <c r="O4360" s="26">
        <v>0</v>
      </c>
      <c r="P4360" s="27">
        <v>0</v>
      </c>
      <c r="Q4360" s="18"/>
      <c r="R4360" s="29">
        <v>0</v>
      </c>
      <c r="S4360" s="29">
        <v>0</v>
      </c>
      <c r="T4360" s="30">
        <v>0</v>
      </c>
      <c r="U4360" s="19"/>
      <c r="V4360" s="26">
        <v>0</v>
      </c>
      <c r="W4360" s="26">
        <v>0</v>
      </c>
      <c r="X4360" s="27">
        <v>0</v>
      </c>
      <c r="Y4360" s="18"/>
      <c r="Z4360" s="29">
        <v>0</v>
      </c>
      <c r="AA4360" s="29">
        <v>0</v>
      </c>
      <c r="AB4360" s="30">
        <v>0</v>
      </c>
      <c r="AC4360" s="19"/>
      <c r="AD4360" s="26">
        <v>0</v>
      </c>
      <c r="AE4360" s="26">
        <v>0</v>
      </c>
      <c r="AF4360" s="27">
        <v>0</v>
      </c>
      <c r="AG4360" s="18"/>
      <c r="AH4360" s="34">
        <v>0</v>
      </c>
      <c r="AI4360" s="34">
        <v>0</v>
      </c>
      <c r="AJ4360" s="34">
        <v>0</v>
      </c>
      <c r="AK4360" s="19"/>
      <c r="AL4360" s="35">
        <v>44858.041666666664</v>
      </c>
      <c r="AM4360" s="16"/>
    </row>
    <row r="4361" spans="1:39" ht="49.5" hidden="1" x14ac:dyDescent="0.25">
      <c r="A4361" s="25" t="s">
        <v>813</v>
      </c>
      <c r="B4361" s="25" t="s">
        <v>1136</v>
      </c>
      <c r="C4361" s="39">
        <v>647748</v>
      </c>
      <c r="D4361" s="25" t="s">
        <v>5366</v>
      </c>
      <c r="E4361" s="25" t="s">
        <v>53</v>
      </c>
      <c r="F4361" s="25" t="s">
        <v>54</v>
      </c>
      <c r="G4361" s="25" t="s">
        <v>75</v>
      </c>
      <c r="H4361" s="25" t="s">
        <v>83</v>
      </c>
      <c r="I4361" s="25" t="s">
        <v>265</v>
      </c>
      <c r="J4361" s="25" t="s">
        <v>357</v>
      </c>
      <c r="K4361" s="25" t="s">
        <v>65</v>
      </c>
      <c r="L4361" s="25" t="s">
        <v>665</v>
      </c>
      <c r="M4361" s="25" t="s">
        <v>880</v>
      </c>
      <c r="N4361" s="26">
        <v>12618.86</v>
      </c>
      <c r="O4361" s="26">
        <v>5589.74</v>
      </c>
      <c r="P4361" s="27">
        <v>-7029.1200000000008</v>
      </c>
      <c r="Q4361" s="28">
        <v>-0.55703288569648923</v>
      </c>
      <c r="R4361" s="29">
        <v>6263.46</v>
      </c>
      <c r="S4361" s="29">
        <v>1773.4</v>
      </c>
      <c r="T4361" s="30">
        <v>-4490.0599999999995</v>
      </c>
      <c r="U4361" s="31">
        <v>-0.71686575790377838</v>
      </c>
      <c r="V4361" s="26">
        <v>2454.88</v>
      </c>
      <c r="W4361" s="26">
        <v>128.76</v>
      </c>
      <c r="X4361" s="27">
        <v>-2326.12</v>
      </c>
      <c r="Y4361" s="28">
        <v>-0.94754937104868664</v>
      </c>
      <c r="Z4361" s="29">
        <v>1400.52</v>
      </c>
      <c r="AA4361" s="29">
        <v>0</v>
      </c>
      <c r="AB4361" s="30">
        <v>-1400.52</v>
      </c>
      <c r="AC4361" s="32">
        <v>-1</v>
      </c>
      <c r="AD4361" s="26">
        <v>2500</v>
      </c>
      <c r="AE4361" s="26">
        <v>3687.58</v>
      </c>
      <c r="AF4361" s="27">
        <v>1187.58</v>
      </c>
      <c r="AG4361" s="33">
        <v>0.47503199999999995</v>
      </c>
      <c r="AH4361" s="34">
        <v>36.65</v>
      </c>
      <c r="AI4361" s="34">
        <v>0</v>
      </c>
      <c r="AJ4361" s="34">
        <v>-36.65</v>
      </c>
      <c r="AK4361" s="32">
        <v>-1</v>
      </c>
      <c r="AL4361" s="35">
        <v>44858.041666666664</v>
      </c>
      <c r="AM4361" s="16"/>
    </row>
    <row r="4362" spans="1:39" ht="57.75" hidden="1" x14ac:dyDescent="0.25">
      <c r="A4362" s="25" t="s">
        <v>813</v>
      </c>
      <c r="B4362" s="25" t="s">
        <v>1136</v>
      </c>
      <c r="C4362" s="39">
        <v>647793</v>
      </c>
      <c r="D4362" s="25" t="s">
        <v>5606</v>
      </c>
      <c r="E4362" s="25" t="s">
        <v>171</v>
      </c>
      <c r="F4362" s="25" t="s">
        <v>54</v>
      </c>
      <c r="G4362" s="25" t="s">
        <v>75</v>
      </c>
      <c r="H4362" s="25" t="s">
        <v>74</v>
      </c>
      <c r="I4362" s="25" t="s">
        <v>839</v>
      </c>
      <c r="J4362" s="25" t="s">
        <v>3773</v>
      </c>
      <c r="K4362" s="25" t="s">
        <v>65</v>
      </c>
      <c r="L4362" s="25" t="s">
        <v>5257</v>
      </c>
      <c r="M4362" s="25" t="s">
        <v>832</v>
      </c>
      <c r="N4362" s="26">
        <v>309821.26</v>
      </c>
      <c r="O4362" s="26">
        <v>244977.85</v>
      </c>
      <c r="P4362" s="27">
        <v>-64843.41</v>
      </c>
      <c r="Q4362" s="28">
        <v>-0.20929296459513463</v>
      </c>
      <c r="R4362" s="29">
        <v>96749.56</v>
      </c>
      <c r="S4362" s="29">
        <v>41447.660000000003</v>
      </c>
      <c r="T4362" s="30">
        <v>-55301.899999999994</v>
      </c>
      <c r="U4362" s="31">
        <v>-0.5715984651506425</v>
      </c>
      <c r="V4362" s="26">
        <v>157087.41</v>
      </c>
      <c r="W4362" s="26">
        <v>133663.54</v>
      </c>
      <c r="X4362" s="27">
        <v>-23423.869999999995</v>
      </c>
      <c r="Y4362" s="28">
        <v>-0.14911360496681431</v>
      </c>
      <c r="Z4362" s="29">
        <v>10984.29</v>
      </c>
      <c r="AA4362" s="29">
        <v>6934</v>
      </c>
      <c r="AB4362" s="30">
        <v>-4050.2900000000009</v>
      </c>
      <c r="AC4362" s="32">
        <v>-0.3687348021583553</v>
      </c>
      <c r="AD4362" s="26">
        <v>45000</v>
      </c>
      <c r="AE4362" s="26">
        <v>62932.65</v>
      </c>
      <c r="AF4362" s="27">
        <v>17932.650000000001</v>
      </c>
      <c r="AG4362" s="33">
        <v>0.39850333333333338</v>
      </c>
      <c r="AH4362" s="34">
        <v>711.57</v>
      </c>
      <c r="AI4362" s="34">
        <v>378</v>
      </c>
      <c r="AJ4362" s="34">
        <v>-333.57000000000005</v>
      </c>
      <c r="AK4362" s="32">
        <v>-0.46878030271090693</v>
      </c>
      <c r="AL4362" s="35">
        <v>44897.041666666664</v>
      </c>
      <c r="AM4362" s="16"/>
    </row>
    <row r="4363" spans="1:39" ht="24.75" hidden="1" x14ac:dyDescent="0.25">
      <c r="A4363" s="25" t="s">
        <v>813</v>
      </c>
      <c r="B4363" s="25" t="s">
        <v>1136</v>
      </c>
      <c r="C4363" s="39">
        <v>647796</v>
      </c>
      <c r="D4363" s="25" t="s">
        <v>5365</v>
      </c>
      <c r="E4363" s="25" t="s">
        <v>53</v>
      </c>
      <c r="F4363" s="25" t="s">
        <v>63</v>
      </c>
      <c r="G4363" s="25" t="s">
        <v>56</v>
      </c>
      <c r="H4363" s="17"/>
      <c r="I4363" s="17"/>
      <c r="J4363" s="25" t="s">
        <v>3773</v>
      </c>
      <c r="K4363" s="25" t="s">
        <v>65</v>
      </c>
      <c r="L4363" s="25" t="s">
        <v>851</v>
      </c>
      <c r="M4363" s="25" t="s">
        <v>5842</v>
      </c>
      <c r="N4363" s="26">
        <v>0</v>
      </c>
      <c r="O4363" s="26">
        <v>0</v>
      </c>
      <c r="P4363" s="27">
        <v>0</v>
      </c>
      <c r="Q4363" s="18"/>
      <c r="R4363" s="29">
        <v>0</v>
      </c>
      <c r="S4363" s="29">
        <v>0</v>
      </c>
      <c r="T4363" s="30">
        <v>0</v>
      </c>
      <c r="U4363" s="19"/>
      <c r="V4363" s="26">
        <v>0</v>
      </c>
      <c r="W4363" s="26">
        <v>0</v>
      </c>
      <c r="X4363" s="27">
        <v>0</v>
      </c>
      <c r="Y4363" s="18"/>
      <c r="Z4363" s="29">
        <v>0</v>
      </c>
      <c r="AA4363" s="29">
        <v>0</v>
      </c>
      <c r="AB4363" s="30">
        <v>0</v>
      </c>
      <c r="AC4363" s="19"/>
      <c r="AD4363" s="26">
        <v>0</v>
      </c>
      <c r="AE4363" s="26">
        <v>0</v>
      </c>
      <c r="AF4363" s="27">
        <v>0</v>
      </c>
      <c r="AG4363" s="18"/>
      <c r="AH4363" s="34">
        <v>0</v>
      </c>
      <c r="AI4363" s="34">
        <v>0</v>
      </c>
      <c r="AJ4363" s="34">
        <v>0</v>
      </c>
      <c r="AK4363" s="19"/>
      <c r="AL4363" s="35">
        <v>44924.041666666664</v>
      </c>
      <c r="AM4363" s="16"/>
    </row>
    <row r="4364" spans="1:39" ht="49.5" hidden="1" x14ac:dyDescent="0.25">
      <c r="A4364" s="25" t="s">
        <v>813</v>
      </c>
      <c r="B4364" s="25" t="s">
        <v>1136</v>
      </c>
      <c r="C4364" s="39">
        <v>648947</v>
      </c>
      <c r="D4364" s="25" t="s">
        <v>5821</v>
      </c>
      <c r="E4364" s="25" t="s">
        <v>53</v>
      </c>
      <c r="F4364" s="25" t="s">
        <v>63</v>
      </c>
      <c r="G4364" s="25" t="s">
        <v>56</v>
      </c>
      <c r="H4364" s="17"/>
      <c r="I4364" s="17"/>
      <c r="J4364" s="25" t="s">
        <v>842</v>
      </c>
      <c r="K4364" s="25" t="s">
        <v>65</v>
      </c>
      <c r="L4364" s="25" t="s">
        <v>853</v>
      </c>
      <c r="M4364" s="25" t="s">
        <v>127</v>
      </c>
      <c r="N4364" s="26">
        <v>0</v>
      </c>
      <c r="O4364" s="26">
        <v>0</v>
      </c>
      <c r="P4364" s="27">
        <v>0</v>
      </c>
      <c r="Q4364" s="18"/>
      <c r="R4364" s="29">
        <v>0</v>
      </c>
      <c r="S4364" s="29">
        <v>0</v>
      </c>
      <c r="T4364" s="30">
        <v>0</v>
      </c>
      <c r="U4364" s="19"/>
      <c r="V4364" s="26">
        <v>0</v>
      </c>
      <c r="W4364" s="26">
        <v>0</v>
      </c>
      <c r="X4364" s="27">
        <v>0</v>
      </c>
      <c r="Y4364" s="18"/>
      <c r="Z4364" s="29">
        <v>0</v>
      </c>
      <c r="AA4364" s="29">
        <v>0</v>
      </c>
      <c r="AB4364" s="30">
        <v>0</v>
      </c>
      <c r="AC4364" s="19"/>
      <c r="AD4364" s="26">
        <v>0</v>
      </c>
      <c r="AE4364" s="26">
        <v>0</v>
      </c>
      <c r="AF4364" s="27">
        <v>0</v>
      </c>
      <c r="AG4364" s="18"/>
      <c r="AH4364" s="34">
        <v>0</v>
      </c>
      <c r="AI4364" s="34">
        <v>0</v>
      </c>
      <c r="AJ4364" s="34">
        <v>0</v>
      </c>
      <c r="AK4364" s="19"/>
      <c r="AL4364" s="35">
        <v>43560.040972222225</v>
      </c>
      <c r="AM4364" s="16"/>
    </row>
    <row r="4365" spans="1:39" ht="33" hidden="1" x14ac:dyDescent="0.25">
      <c r="A4365" s="25" t="s">
        <v>988</v>
      </c>
      <c r="B4365" s="25" t="s">
        <v>1040</v>
      </c>
      <c r="C4365" s="39">
        <v>13101</v>
      </c>
      <c r="D4365" s="25" t="s">
        <v>4064</v>
      </c>
      <c r="E4365" s="25" t="s">
        <v>53</v>
      </c>
      <c r="F4365" s="25" t="s">
        <v>63</v>
      </c>
      <c r="G4365" s="25" t="s">
        <v>56</v>
      </c>
      <c r="H4365" s="25" t="s">
        <v>56</v>
      </c>
      <c r="I4365" s="25" t="s">
        <v>56</v>
      </c>
      <c r="J4365" s="17"/>
      <c r="K4365" s="25" t="s">
        <v>65</v>
      </c>
      <c r="L4365" s="25" t="s">
        <v>401</v>
      </c>
      <c r="M4365" s="25" t="s">
        <v>4065</v>
      </c>
      <c r="N4365" s="26">
        <v>0</v>
      </c>
      <c r="O4365" s="26">
        <v>0</v>
      </c>
      <c r="P4365" s="27">
        <v>0</v>
      </c>
      <c r="Q4365" s="18"/>
      <c r="R4365" s="29">
        <v>18513.72</v>
      </c>
      <c r="S4365" s="29">
        <v>0</v>
      </c>
      <c r="T4365" s="30">
        <v>-18513.72</v>
      </c>
      <c r="U4365" s="31">
        <v>-1</v>
      </c>
      <c r="V4365" s="26">
        <v>10730.4</v>
      </c>
      <c r="W4365" s="26">
        <v>0</v>
      </c>
      <c r="X4365" s="27">
        <v>-10730.4</v>
      </c>
      <c r="Y4365" s="28">
        <v>-1</v>
      </c>
      <c r="Z4365" s="29">
        <v>1076.8</v>
      </c>
      <c r="AA4365" s="29">
        <v>0</v>
      </c>
      <c r="AB4365" s="30">
        <v>-1076.8</v>
      </c>
      <c r="AC4365" s="32">
        <v>-1</v>
      </c>
      <c r="AD4365" s="26">
        <v>104326.56</v>
      </c>
      <c r="AE4365" s="26">
        <v>0</v>
      </c>
      <c r="AF4365" s="27">
        <v>-104326.56</v>
      </c>
      <c r="AG4365" s="33">
        <v>-1</v>
      </c>
      <c r="AH4365" s="34">
        <v>1050</v>
      </c>
      <c r="AI4365" s="34">
        <v>0</v>
      </c>
      <c r="AJ4365" s="34">
        <v>-1050</v>
      </c>
      <c r="AK4365" s="32">
        <v>-1</v>
      </c>
      <c r="AL4365" s="35">
        <v>43469.041655092595</v>
      </c>
      <c r="AM4365" s="16"/>
    </row>
    <row r="4366" spans="1:39" ht="24.75" hidden="1" x14ac:dyDescent="0.25">
      <c r="A4366" s="25" t="s">
        <v>988</v>
      </c>
      <c r="B4366" s="25" t="s">
        <v>1040</v>
      </c>
      <c r="C4366" s="39">
        <v>14439</v>
      </c>
      <c r="D4366" s="25" t="s">
        <v>4049</v>
      </c>
      <c r="E4366" s="25" t="s">
        <v>53</v>
      </c>
      <c r="F4366" s="25" t="s">
        <v>63</v>
      </c>
      <c r="G4366" s="25" t="s">
        <v>56</v>
      </c>
      <c r="H4366" s="25" t="s">
        <v>56</v>
      </c>
      <c r="I4366" s="25" t="s">
        <v>56</v>
      </c>
      <c r="J4366" s="17"/>
      <c r="K4366" s="25" t="s">
        <v>65</v>
      </c>
      <c r="L4366" s="25" t="s">
        <v>378</v>
      </c>
      <c r="M4366" s="25" t="s">
        <v>468</v>
      </c>
      <c r="N4366" s="26">
        <v>13092.47</v>
      </c>
      <c r="O4366" s="26">
        <v>1309.32</v>
      </c>
      <c r="P4366" s="27">
        <v>-11783.15</v>
      </c>
      <c r="Q4366" s="28">
        <v>-0.89999442427593879</v>
      </c>
      <c r="R4366" s="29">
        <v>6997.92</v>
      </c>
      <c r="S4366" s="29">
        <v>1309.32</v>
      </c>
      <c r="T4366" s="30">
        <v>-5688.6</v>
      </c>
      <c r="U4366" s="31">
        <v>-0.81289868989642644</v>
      </c>
      <c r="V4366" s="26">
        <v>3172.61</v>
      </c>
      <c r="W4366" s="26">
        <v>0</v>
      </c>
      <c r="X4366" s="27">
        <v>-3172.61</v>
      </c>
      <c r="Y4366" s="28">
        <v>-1</v>
      </c>
      <c r="Z4366" s="29">
        <v>521.94000000000005</v>
      </c>
      <c r="AA4366" s="29">
        <v>0</v>
      </c>
      <c r="AB4366" s="30">
        <v>-521.94000000000005</v>
      </c>
      <c r="AC4366" s="32">
        <v>-1</v>
      </c>
      <c r="AD4366" s="26">
        <v>2400</v>
      </c>
      <c r="AE4366" s="26">
        <v>0</v>
      </c>
      <c r="AF4366" s="27">
        <v>-2400</v>
      </c>
      <c r="AG4366" s="33">
        <v>-1</v>
      </c>
      <c r="AH4366" s="34">
        <v>105</v>
      </c>
      <c r="AI4366" s="34">
        <v>20.5</v>
      </c>
      <c r="AJ4366" s="34">
        <v>-84.5</v>
      </c>
      <c r="AK4366" s="32">
        <v>-0.80476190476190479</v>
      </c>
      <c r="AL4366" s="35">
        <v>43589.041655092595</v>
      </c>
      <c r="AM4366" s="16"/>
    </row>
    <row r="4367" spans="1:39" ht="33" hidden="1" x14ac:dyDescent="0.25">
      <c r="A4367" s="25" t="s">
        <v>988</v>
      </c>
      <c r="B4367" s="25" t="s">
        <v>1040</v>
      </c>
      <c r="C4367" s="39">
        <v>14444</v>
      </c>
      <c r="D4367" s="25" t="s">
        <v>4050</v>
      </c>
      <c r="E4367" s="25" t="s">
        <v>53</v>
      </c>
      <c r="F4367" s="25" t="s">
        <v>63</v>
      </c>
      <c r="G4367" s="25" t="s">
        <v>56</v>
      </c>
      <c r="H4367" s="25" t="s">
        <v>56</v>
      </c>
      <c r="I4367" s="25" t="s">
        <v>56</v>
      </c>
      <c r="J4367" s="17"/>
      <c r="K4367" s="25" t="s">
        <v>65</v>
      </c>
      <c r="L4367" s="25" t="s">
        <v>378</v>
      </c>
      <c r="M4367" s="25" t="s">
        <v>401</v>
      </c>
      <c r="N4367" s="26">
        <v>0</v>
      </c>
      <c r="O4367" s="26">
        <v>0</v>
      </c>
      <c r="P4367" s="27">
        <v>0</v>
      </c>
      <c r="Q4367" s="18"/>
      <c r="R4367" s="29">
        <v>0</v>
      </c>
      <c r="S4367" s="29">
        <v>0</v>
      </c>
      <c r="T4367" s="30">
        <v>0</v>
      </c>
      <c r="U4367" s="19"/>
      <c r="V4367" s="26">
        <v>0</v>
      </c>
      <c r="W4367" s="26">
        <v>0</v>
      </c>
      <c r="X4367" s="27">
        <v>0</v>
      </c>
      <c r="Y4367" s="18"/>
      <c r="Z4367" s="29">
        <v>0</v>
      </c>
      <c r="AA4367" s="29">
        <v>0</v>
      </c>
      <c r="AB4367" s="30">
        <v>0</v>
      </c>
      <c r="AC4367" s="19"/>
      <c r="AD4367" s="26">
        <v>0</v>
      </c>
      <c r="AE4367" s="26">
        <v>0</v>
      </c>
      <c r="AF4367" s="27">
        <v>0</v>
      </c>
      <c r="AG4367" s="18"/>
      <c r="AH4367" s="34">
        <v>0</v>
      </c>
      <c r="AI4367" s="34">
        <v>0</v>
      </c>
      <c r="AJ4367" s="34">
        <v>0</v>
      </c>
      <c r="AK4367" s="19"/>
      <c r="AL4367" s="35">
        <v>43613.999988425923</v>
      </c>
      <c r="AM4367" s="16"/>
    </row>
    <row r="4368" spans="1:39" ht="24.75" hidden="1" x14ac:dyDescent="0.25">
      <c r="A4368" s="25" t="s">
        <v>988</v>
      </c>
      <c r="B4368" s="25" t="s">
        <v>1040</v>
      </c>
      <c r="C4368" s="39">
        <v>15487</v>
      </c>
      <c r="D4368" s="25" t="s">
        <v>4062</v>
      </c>
      <c r="E4368" s="25" t="s">
        <v>53</v>
      </c>
      <c r="F4368" s="25" t="s">
        <v>63</v>
      </c>
      <c r="G4368" s="25" t="s">
        <v>56</v>
      </c>
      <c r="H4368" s="25" t="s">
        <v>56</v>
      </c>
      <c r="I4368" s="25" t="s">
        <v>56</v>
      </c>
      <c r="J4368" s="17"/>
      <c r="K4368" s="25" t="s">
        <v>65</v>
      </c>
      <c r="L4368" s="25" t="s">
        <v>2076</v>
      </c>
      <c r="M4368" s="25" t="s">
        <v>419</v>
      </c>
      <c r="N4368" s="26">
        <v>0</v>
      </c>
      <c r="O4368" s="26">
        <v>882.84</v>
      </c>
      <c r="P4368" s="27">
        <v>882.84</v>
      </c>
      <c r="Q4368" s="18"/>
      <c r="R4368" s="29">
        <v>0</v>
      </c>
      <c r="S4368" s="29">
        <v>882.84</v>
      </c>
      <c r="T4368" s="30">
        <v>882.84</v>
      </c>
      <c r="U4368" s="19"/>
      <c r="V4368" s="26">
        <v>0</v>
      </c>
      <c r="W4368" s="26">
        <v>0</v>
      </c>
      <c r="X4368" s="27">
        <v>0</v>
      </c>
      <c r="Y4368" s="18"/>
      <c r="Z4368" s="29">
        <v>0</v>
      </c>
      <c r="AA4368" s="29">
        <v>0</v>
      </c>
      <c r="AB4368" s="30">
        <v>0</v>
      </c>
      <c r="AC4368" s="19"/>
      <c r="AD4368" s="26">
        <v>0</v>
      </c>
      <c r="AE4368" s="26">
        <v>0</v>
      </c>
      <c r="AF4368" s="27">
        <v>0</v>
      </c>
      <c r="AG4368" s="18"/>
      <c r="AH4368" s="34">
        <v>0</v>
      </c>
      <c r="AI4368" s="34">
        <v>14</v>
      </c>
      <c r="AJ4368" s="34">
        <v>14</v>
      </c>
      <c r="AK4368" s="19"/>
      <c r="AL4368" s="35">
        <v>43591.999988425923</v>
      </c>
      <c r="AM4368" s="16"/>
    </row>
    <row r="4369" spans="1:39" ht="24.75" hidden="1" x14ac:dyDescent="0.25">
      <c r="A4369" s="25" t="s">
        <v>988</v>
      </c>
      <c r="B4369" s="25" t="s">
        <v>1040</v>
      </c>
      <c r="C4369" s="39">
        <v>15551</v>
      </c>
      <c r="D4369" s="25" t="s">
        <v>4036</v>
      </c>
      <c r="E4369" s="25" t="s">
        <v>53</v>
      </c>
      <c r="F4369" s="25" t="s">
        <v>54</v>
      </c>
      <c r="G4369" s="25" t="s">
        <v>74</v>
      </c>
      <c r="H4369" s="25" t="s">
        <v>56</v>
      </c>
      <c r="I4369" s="25" t="s">
        <v>56</v>
      </c>
      <c r="J4369" s="17"/>
      <c r="K4369" s="25" t="s">
        <v>65</v>
      </c>
      <c r="L4369" s="25" t="s">
        <v>992</v>
      </c>
      <c r="M4369" s="25" t="s">
        <v>1989</v>
      </c>
      <c r="N4369" s="26">
        <v>22406.6</v>
      </c>
      <c r="O4369" s="26">
        <v>27720.6</v>
      </c>
      <c r="P4369" s="27">
        <v>5314</v>
      </c>
      <c r="Q4369" s="28">
        <v>0.23716226468986817</v>
      </c>
      <c r="R4369" s="29">
        <v>4407.08</v>
      </c>
      <c r="S4369" s="29">
        <v>3656.35</v>
      </c>
      <c r="T4369" s="30">
        <v>-750.73</v>
      </c>
      <c r="U4369" s="31">
        <v>-0.17034635177940952</v>
      </c>
      <c r="V4369" s="26">
        <v>1062.19</v>
      </c>
      <c r="W4369" s="26">
        <v>0</v>
      </c>
      <c r="X4369" s="27">
        <v>-1062.19</v>
      </c>
      <c r="Y4369" s="28">
        <v>-1</v>
      </c>
      <c r="Z4369" s="29">
        <v>681.76</v>
      </c>
      <c r="AA4369" s="29">
        <v>0</v>
      </c>
      <c r="AB4369" s="30">
        <v>-681.76</v>
      </c>
      <c r="AC4369" s="32">
        <v>-1</v>
      </c>
      <c r="AD4369" s="26">
        <v>16255.57</v>
      </c>
      <c r="AE4369" s="26">
        <v>22772.37</v>
      </c>
      <c r="AF4369" s="27">
        <v>6516.7999999999993</v>
      </c>
      <c r="AG4369" s="33">
        <v>0.40089643119250812</v>
      </c>
      <c r="AH4369" s="34">
        <v>60</v>
      </c>
      <c r="AI4369" s="34">
        <v>54.75</v>
      </c>
      <c r="AJ4369" s="34">
        <v>-5.25</v>
      </c>
      <c r="AK4369" s="32">
        <v>-8.7499999999999994E-2</v>
      </c>
      <c r="AL4369" s="35">
        <v>43488.041655092595</v>
      </c>
      <c r="AM4369" s="16"/>
    </row>
    <row r="4370" spans="1:39" ht="33" hidden="1" x14ac:dyDescent="0.25">
      <c r="A4370" s="25" t="s">
        <v>988</v>
      </c>
      <c r="B4370" s="25" t="s">
        <v>1040</v>
      </c>
      <c r="C4370" s="39">
        <v>15874</v>
      </c>
      <c r="D4370" s="25" t="s">
        <v>4073</v>
      </c>
      <c r="E4370" s="25" t="s">
        <v>53</v>
      </c>
      <c r="F4370" s="25" t="s">
        <v>54</v>
      </c>
      <c r="G4370" s="25" t="s">
        <v>56</v>
      </c>
      <c r="H4370" s="25" t="s">
        <v>56</v>
      </c>
      <c r="I4370" s="25" t="s">
        <v>56</v>
      </c>
      <c r="J4370" s="17"/>
      <c r="K4370" s="25" t="s">
        <v>65</v>
      </c>
      <c r="L4370" s="25" t="s">
        <v>369</v>
      </c>
      <c r="M4370" s="25" t="s">
        <v>421</v>
      </c>
      <c r="N4370" s="26">
        <v>1766.74</v>
      </c>
      <c r="O4370" s="26">
        <v>312.08</v>
      </c>
      <c r="P4370" s="27">
        <v>-1454.66</v>
      </c>
      <c r="Q4370" s="28">
        <v>-0.82335827569421649</v>
      </c>
      <c r="R4370" s="29">
        <v>1094.47</v>
      </c>
      <c r="S4370" s="29">
        <v>291.56</v>
      </c>
      <c r="T4370" s="30">
        <v>-802.91000000000008</v>
      </c>
      <c r="U4370" s="31">
        <v>-0.73360622036236722</v>
      </c>
      <c r="V4370" s="26">
        <v>451.89</v>
      </c>
      <c r="W4370" s="26">
        <v>0</v>
      </c>
      <c r="X4370" s="27">
        <v>-451.89</v>
      </c>
      <c r="Y4370" s="28">
        <v>-1</v>
      </c>
      <c r="Z4370" s="29">
        <v>220.38</v>
      </c>
      <c r="AA4370" s="29">
        <v>0</v>
      </c>
      <c r="AB4370" s="30">
        <v>-220.38</v>
      </c>
      <c r="AC4370" s="32">
        <v>-1</v>
      </c>
      <c r="AD4370" s="26">
        <v>0</v>
      </c>
      <c r="AE4370" s="26">
        <v>0</v>
      </c>
      <c r="AF4370" s="27">
        <v>0</v>
      </c>
      <c r="AG4370" s="18"/>
      <c r="AH4370" s="34">
        <v>16</v>
      </c>
      <c r="AI4370" s="34">
        <v>4</v>
      </c>
      <c r="AJ4370" s="34">
        <v>-12</v>
      </c>
      <c r="AK4370" s="32">
        <v>-0.75</v>
      </c>
      <c r="AL4370" s="35">
        <v>43482.041655092595</v>
      </c>
      <c r="AM4370" s="16"/>
    </row>
    <row r="4371" spans="1:39" ht="33" hidden="1" x14ac:dyDescent="0.25">
      <c r="A4371" s="25" t="s">
        <v>988</v>
      </c>
      <c r="B4371" s="25" t="s">
        <v>1040</v>
      </c>
      <c r="C4371" s="39">
        <v>15916</v>
      </c>
      <c r="D4371" s="25" t="s">
        <v>4070</v>
      </c>
      <c r="E4371" s="25" t="s">
        <v>53</v>
      </c>
      <c r="F4371" s="25" t="s">
        <v>54</v>
      </c>
      <c r="G4371" s="25" t="s">
        <v>90</v>
      </c>
      <c r="H4371" s="25" t="s">
        <v>83</v>
      </c>
      <c r="I4371" s="25" t="s">
        <v>74</v>
      </c>
      <c r="J4371" s="17"/>
      <c r="K4371" s="25" t="s">
        <v>65</v>
      </c>
      <c r="L4371" s="25" t="s">
        <v>992</v>
      </c>
      <c r="M4371" s="25" t="s">
        <v>993</v>
      </c>
      <c r="N4371" s="26">
        <v>89180.89</v>
      </c>
      <c r="O4371" s="26">
        <v>80951.520000000004</v>
      </c>
      <c r="P4371" s="27">
        <v>-8229.3699999999953</v>
      </c>
      <c r="Q4371" s="28">
        <v>-9.2277280480156626E-2</v>
      </c>
      <c r="R4371" s="29">
        <v>34799.03</v>
      </c>
      <c r="S4371" s="29">
        <v>48955.92</v>
      </c>
      <c r="T4371" s="30">
        <v>14156.89</v>
      </c>
      <c r="U4371" s="31">
        <v>0.40681852338987612</v>
      </c>
      <c r="V4371" s="26">
        <v>17963.22</v>
      </c>
      <c r="W4371" s="26">
        <v>11538.87</v>
      </c>
      <c r="X4371" s="27">
        <v>-6424.35</v>
      </c>
      <c r="Y4371" s="28">
        <v>-0.35763910924656045</v>
      </c>
      <c r="Z4371" s="29">
        <v>25918.639999999999</v>
      </c>
      <c r="AA4371" s="29">
        <v>13612</v>
      </c>
      <c r="AB4371" s="30">
        <v>-12306.64</v>
      </c>
      <c r="AC4371" s="32">
        <v>-0.47481812317312944</v>
      </c>
      <c r="AD4371" s="26">
        <v>10500</v>
      </c>
      <c r="AE4371" s="26">
        <v>6453.75</v>
      </c>
      <c r="AF4371" s="27">
        <v>-4046.25</v>
      </c>
      <c r="AG4371" s="33">
        <v>-0.38535714285714284</v>
      </c>
      <c r="AH4371" s="34">
        <v>468</v>
      </c>
      <c r="AI4371" s="34">
        <v>734.75</v>
      </c>
      <c r="AJ4371" s="34">
        <v>266.75</v>
      </c>
      <c r="AK4371" s="32">
        <v>0.56997863247863245</v>
      </c>
      <c r="AL4371" s="35">
        <v>43487.041655092595</v>
      </c>
      <c r="AM4371" s="16"/>
    </row>
    <row r="4372" spans="1:39" ht="33" hidden="1" x14ac:dyDescent="0.25">
      <c r="A4372" s="25" t="s">
        <v>988</v>
      </c>
      <c r="B4372" s="25" t="s">
        <v>1040</v>
      </c>
      <c r="C4372" s="39">
        <v>15964</v>
      </c>
      <c r="D4372" s="25" t="s">
        <v>4072</v>
      </c>
      <c r="E4372" s="25" t="s">
        <v>53</v>
      </c>
      <c r="F4372" s="25" t="s">
        <v>54</v>
      </c>
      <c r="G4372" s="25" t="s">
        <v>131</v>
      </c>
      <c r="H4372" s="25" t="s">
        <v>112</v>
      </c>
      <c r="I4372" s="25" t="s">
        <v>56</v>
      </c>
      <c r="J4372" s="17"/>
      <c r="K4372" s="25" t="s">
        <v>65</v>
      </c>
      <c r="L4372" s="25" t="s">
        <v>382</v>
      </c>
      <c r="M4372" s="25" t="s">
        <v>421</v>
      </c>
      <c r="N4372" s="26">
        <v>11330.04</v>
      </c>
      <c r="O4372" s="26">
        <v>25348.48</v>
      </c>
      <c r="P4372" s="27">
        <v>14018.439999999999</v>
      </c>
      <c r="Q4372" s="28">
        <v>1.2372807156903238</v>
      </c>
      <c r="R4372" s="29">
        <v>994.87</v>
      </c>
      <c r="S4372" s="29">
        <v>2128.48</v>
      </c>
      <c r="T4372" s="30">
        <v>1133.6100000000001</v>
      </c>
      <c r="U4372" s="31">
        <v>1.1394554062339803</v>
      </c>
      <c r="V4372" s="26">
        <v>531.09</v>
      </c>
      <c r="W4372" s="26">
        <v>0</v>
      </c>
      <c r="X4372" s="27">
        <v>-531.09</v>
      </c>
      <c r="Y4372" s="28">
        <v>-1</v>
      </c>
      <c r="Z4372" s="29">
        <v>73.58</v>
      </c>
      <c r="AA4372" s="29">
        <v>0</v>
      </c>
      <c r="AB4372" s="30">
        <v>-73.58</v>
      </c>
      <c r="AC4372" s="32">
        <v>-1</v>
      </c>
      <c r="AD4372" s="26">
        <v>9730.5</v>
      </c>
      <c r="AE4372" s="26">
        <v>23220</v>
      </c>
      <c r="AF4372" s="27">
        <v>13489.5</v>
      </c>
      <c r="AG4372" s="33">
        <v>1.3863110837058732</v>
      </c>
      <c r="AH4372" s="34">
        <v>14.2</v>
      </c>
      <c r="AI4372" s="34">
        <v>29</v>
      </c>
      <c r="AJ4372" s="34">
        <v>14.8</v>
      </c>
      <c r="AK4372" s="32">
        <v>1.0422535211267607</v>
      </c>
      <c r="AL4372" s="35">
        <v>43474.041655092595</v>
      </c>
      <c r="AM4372" s="16"/>
    </row>
    <row r="4373" spans="1:39" ht="41.25" hidden="1" x14ac:dyDescent="0.25">
      <c r="A4373" s="25" t="s">
        <v>988</v>
      </c>
      <c r="B4373" s="25" t="s">
        <v>1040</v>
      </c>
      <c r="C4373" s="39">
        <v>16039</v>
      </c>
      <c r="D4373" s="25" t="s">
        <v>4116</v>
      </c>
      <c r="E4373" s="25" t="s">
        <v>53</v>
      </c>
      <c r="F4373" s="25" t="s">
        <v>54</v>
      </c>
      <c r="G4373" s="25" t="s">
        <v>211</v>
      </c>
      <c r="H4373" s="25" t="s">
        <v>75</v>
      </c>
      <c r="I4373" s="25" t="s">
        <v>56</v>
      </c>
      <c r="J4373" s="17"/>
      <c r="K4373" s="25" t="s">
        <v>65</v>
      </c>
      <c r="L4373" s="25" t="s">
        <v>435</v>
      </c>
      <c r="M4373" s="25" t="s">
        <v>468</v>
      </c>
      <c r="N4373" s="26">
        <v>15686.39</v>
      </c>
      <c r="O4373" s="26">
        <v>13871.36</v>
      </c>
      <c r="P4373" s="27">
        <v>-1815.0299999999988</v>
      </c>
      <c r="Q4373" s="28">
        <v>-0.1157073106049256</v>
      </c>
      <c r="R4373" s="29">
        <v>7179.09</v>
      </c>
      <c r="S4373" s="29">
        <v>5538.7</v>
      </c>
      <c r="T4373" s="30">
        <v>-1640.3900000000003</v>
      </c>
      <c r="U4373" s="31">
        <v>-0.22849553355648144</v>
      </c>
      <c r="V4373" s="26">
        <v>1873.9</v>
      </c>
      <c r="W4373" s="26">
        <v>1913.62</v>
      </c>
      <c r="X4373" s="27">
        <v>39.7199999999998</v>
      </c>
      <c r="Y4373" s="28">
        <v>2.1196435242008538E-2</v>
      </c>
      <c r="Z4373" s="29">
        <v>1649.4</v>
      </c>
      <c r="AA4373" s="29">
        <v>346.98</v>
      </c>
      <c r="AB4373" s="30">
        <v>-1302.42</v>
      </c>
      <c r="AC4373" s="32">
        <v>-0.7896325936704256</v>
      </c>
      <c r="AD4373" s="26">
        <v>4984</v>
      </c>
      <c r="AE4373" s="26">
        <v>4124</v>
      </c>
      <c r="AF4373" s="27">
        <v>-860</v>
      </c>
      <c r="AG4373" s="33">
        <v>-0.1725521669341894</v>
      </c>
      <c r="AH4373" s="34">
        <v>99</v>
      </c>
      <c r="AI4373" s="34">
        <v>78.5</v>
      </c>
      <c r="AJ4373" s="34">
        <v>-20.5</v>
      </c>
      <c r="AK4373" s="32">
        <v>-0.20707070707070707</v>
      </c>
      <c r="AL4373" s="35">
        <v>43539.041655092595</v>
      </c>
      <c r="AM4373" s="16"/>
    </row>
    <row r="4374" spans="1:39" ht="33" hidden="1" x14ac:dyDescent="0.25">
      <c r="A4374" s="25" t="s">
        <v>988</v>
      </c>
      <c r="B4374" s="25" t="s">
        <v>1040</v>
      </c>
      <c r="C4374" s="39">
        <v>16332</v>
      </c>
      <c r="D4374" s="25" t="s">
        <v>4102</v>
      </c>
      <c r="E4374" s="25" t="s">
        <v>53</v>
      </c>
      <c r="F4374" s="25" t="s">
        <v>54</v>
      </c>
      <c r="G4374" s="25" t="s">
        <v>56</v>
      </c>
      <c r="H4374" s="25" t="s">
        <v>56</v>
      </c>
      <c r="I4374" s="25" t="s">
        <v>56</v>
      </c>
      <c r="J4374" s="17"/>
      <c r="K4374" s="25" t="s">
        <v>65</v>
      </c>
      <c r="L4374" s="25" t="s">
        <v>472</v>
      </c>
      <c r="M4374" s="25" t="s">
        <v>421</v>
      </c>
      <c r="N4374" s="26">
        <v>13772.76</v>
      </c>
      <c r="O4374" s="26">
        <v>15893.84</v>
      </c>
      <c r="P4374" s="27">
        <v>2121.08</v>
      </c>
      <c r="Q4374" s="28">
        <v>0.15400544262733104</v>
      </c>
      <c r="R4374" s="29">
        <v>2444.64</v>
      </c>
      <c r="S4374" s="29">
        <v>2460.81</v>
      </c>
      <c r="T4374" s="30">
        <v>16.170000000000073</v>
      </c>
      <c r="U4374" s="31">
        <v>6.6144708423326436E-3</v>
      </c>
      <c r="V4374" s="26">
        <v>1771.52</v>
      </c>
      <c r="W4374" s="26">
        <v>3373.07</v>
      </c>
      <c r="X4374" s="27">
        <v>1601.5500000000002</v>
      </c>
      <c r="Y4374" s="28">
        <v>0.90405414559248565</v>
      </c>
      <c r="Z4374" s="29">
        <v>56.6</v>
      </c>
      <c r="AA4374" s="29">
        <v>7.62</v>
      </c>
      <c r="AB4374" s="30">
        <v>-48.980000000000004</v>
      </c>
      <c r="AC4374" s="32">
        <v>-0.8653710247349824</v>
      </c>
      <c r="AD4374" s="26">
        <v>9500</v>
      </c>
      <c r="AE4374" s="26">
        <v>9500</v>
      </c>
      <c r="AF4374" s="27">
        <v>0</v>
      </c>
      <c r="AG4374" s="33">
        <v>0</v>
      </c>
      <c r="AH4374" s="34">
        <v>28</v>
      </c>
      <c r="AI4374" s="34">
        <v>31</v>
      </c>
      <c r="AJ4374" s="34">
        <v>3</v>
      </c>
      <c r="AK4374" s="32">
        <v>0.10714285714285714</v>
      </c>
      <c r="AL4374" s="35">
        <v>43473.041655092595</v>
      </c>
      <c r="AM4374" s="16"/>
    </row>
    <row r="4375" spans="1:39" ht="24.75" hidden="1" x14ac:dyDescent="0.25">
      <c r="A4375" s="25" t="s">
        <v>988</v>
      </c>
      <c r="B4375" s="25" t="s">
        <v>1040</v>
      </c>
      <c r="C4375" s="39">
        <v>16407</v>
      </c>
      <c r="D4375" s="25" t="s">
        <v>4118</v>
      </c>
      <c r="E4375" s="25" t="s">
        <v>53</v>
      </c>
      <c r="F4375" s="25" t="s">
        <v>54</v>
      </c>
      <c r="G4375" s="25" t="s">
        <v>56</v>
      </c>
      <c r="H4375" s="25" t="s">
        <v>56</v>
      </c>
      <c r="I4375" s="25" t="s">
        <v>56</v>
      </c>
      <c r="J4375" s="17"/>
      <c r="K4375" s="25" t="s">
        <v>65</v>
      </c>
      <c r="L4375" s="25" t="s">
        <v>370</v>
      </c>
      <c r="M4375" s="25" t="s">
        <v>468</v>
      </c>
      <c r="N4375" s="26">
        <v>16666.27</v>
      </c>
      <c r="O4375" s="26">
        <v>15323.31</v>
      </c>
      <c r="P4375" s="27">
        <v>-1342.9600000000009</v>
      </c>
      <c r="Q4375" s="28">
        <v>-8.0579517792523522E-2</v>
      </c>
      <c r="R4375" s="29">
        <v>7931.37</v>
      </c>
      <c r="S4375" s="29">
        <v>7363.86</v>
      </c>
      <c r="T4375" s="30">
        <v>-567.51000000000022</v>
      </c>
      <c r="U4375" s="31">
        <v>-7.1552581710347674E-2</v>
      </c>
      <c r="V4375" s="26">
        <v>1500.8</v>
      </c>
      <c r="W4375" s="26">
        <v>1275.3900000000001</v>
      </c>
      <c r="X4375" s="27">
        <v>-225.40999999999985</v>
      </c>
      <c r="Y4375" s="28">
        <v>-0.1501932302771854</v>
      </c>
      <c r="Z4375" s="29">
        <v>1849.1</v>
      </c>
      <c r="AA4375" s="29">
        <v>337.84</v>
      </c>
      <c r="AB4375" s="30">
        <v>-1511.26</v>
      </c>
      <c r="AC4375" s="32">
        <v>-0.81729490022172957</v>
      </c>
      <c r="AD4375" s="26">
        <v>5385</v>
      </c>
      <c r="AE4375" s="26">
        <v>4660</v>
      </c>
      <c r="AF4375" s="27">
        <v>-725</v>
      </c>
      <c r="AG4375" s="33">
        <v>-0.13463324048282266</v>
      </c>
      <c r="AH4375" s="34">
        <v>119</v>
      </c>
      <c r="AI4375" s="34">
        <v>113.5</v>
      </c>
      <c r="AJ4375" s="34">
        <v>-5.5</v>
      </c>
      <c r="AK4375" s="32">
        <v>-4.6218487394957986E-2</v>
      </c>
      <c r="AL4375" s="35">
        <v>43510.041655092595</v>
      </c>
      <c r="AM4375" s="16"/>
    </row>
    <row r="4376" spans="1:39" ht="24.75" hidden="1" x14ac:dyDescent="0.25">
      <c r="A4376" s="25" t="s">
        <v>988</v>
      </c>
      <c r="B4376" s="25" t="s">
        <v>1040</v>
      </c>
      <c r="C4376" s="39">
        <v>16413</v>
      </c>
      <c r="D4376" s="25" t="s">
        <v>4138</v>
      </c>
      <c r="E4376" s="25" t="s">
        <v>53</v>
      </c>
      <c r="F4376" s="25" t="s">
        <v>54</v>
      </c>
      <c r="G4376" s="25" t="s">
        <v>75</v>
      </c>
      <c r="H4376" s="25" t="s">
        <v>56</v>
      </c>
      <c r="I4376" s="25" t="s">
        <v>56</v>
      </c>
      <c r="J4376" s="17"/>
      <c r="K4376" s="25" t="s">
        <v>65</v>
      </c>
      <c r="L4376" s="25" t="s">
        <v>370</v>
      </c>
      <c r="M4376" s="25" t="s">
        <v>468</v>
      </c>
      <c r="N4376" s="26">
        <v>11297.18</v>
      </c>
      <c r="O4376" s="26">
        <v>10962.16</v>
      </c>
      <c r="P4376" s="27">
        <v>-335.02000000000044</v>
      </c>
      <c r="Q4376" s="28">
        <v>-2.9655188285926261E-2</v>
      </c>
      <c r="R4376" s="29">
        <v>3161.58</v>
      </c>
      <c r="S4376" s="29">
        <v>2579.9899999999998</v>
      </c>
      <c r="T4376" s="30">
        <v>-581.59000000000015</v>
      </c>
      <c r="U4376" s="31">
        <v>-0.18395549060912586</v>
      </c>
      <c r="V4376" s="26">
        <v>3063.55</v>
      </c>
      <c r="W4376" s="26">
        <v>2911.24</v>
      </c>
      <c r="X4376" s="27">
        <v>-152.3100000000004</v>
      </c>
      <c r="Y4376" s="28">
        <v>-4.9716831780124496E-2</v>
      </c>
      <c r="Z4376" s="29">
        <v>625.79999999999995</v>
      </c>
      <c r="AA4376" s="29">
        <v>103.96</v>
      </c>
      <c r="AB4376" s="30">
        <v>-521.83999999999992</v>
      </c>
      <c r="AC4376" s="32">
        <v>-0.83387663790348343</v>
      </c>
      <c r="AD4376" s="26">
        <v>4446.25</v>
      </c>
      <c r="AE4376" s="26">
        <v>4446.25</v>
      </c>
      <c r="AF4376" s="27">
        <v>0</v>
      </c>
      <c r="AG4376" s="33">
        <v>0</v>
      </c>
      <c r="AH4376" s="34">
        <v>53</v>
      </c>
      <c r="AI4376" s="34">
        <v>41.75</v>
      </c>
      <c r="AJ4376" s="34">
        <v>-11.25</v>
      </c>
      <c r="AK4376" s="32">
        <v>-0.21226415094339623</v>
      </c>
      <c r="AL4376" s="35">
        <v>43543.041655092595</v>
      </c>
      <c r="AM4376" s="16"/>
    </row>
    <row r="4377" spans="1:39" ht="24.75" hidden="1" x14ac:dyDescent="0.25">
      <c r="A4377" s="25" t="s">
        <v>988</v>
      </c>
      <c r="B4377" s="25" t="s">
        <v>1040</v>
      </c>
      <c r="C4377" s="39">
        <v>16428</v>
      </c>
      <c r="D4377" s="25" t="s">
        <v>4120</v>
      </c>
      <c r="E4377" s="25" t="s">
        <v>53</v>
      </c>
      <c r="F4377" s="25" t="s">
        <v>54</v>
      </c>
      <c r="G4377" s="25" t="s">
        <v>56</v>
      </c>
      <c r="H4377" s="25" t="s">
        <v>56</v>
      </c>
      <c r="I4377" s="25" t="s">
        <v>56</v>
      </c>
      <c r="J4377" s="17"/>
      <c r="K4377" s="25" t="s">
        <v>65</v>
      </c>
      <c r="L4377" s="25" t="s">
        <v>472</v>
      </c>
      <c r="M4377" s="25" t="s">
        <v>1989</v>
      </c>
      <c r="N4377" s="26">
        <v>8104.18</v>
      </c>
      <c r="O4377" s="26">
        <v>7524.78</v>
      </c>
      <c r="P4377" s="27">
        <v>-579.40000000000055</v>
      </c>
      <c r="Q4377" s="28">
        <v>-7.1493969778558777E-2</v>
      </c>
      <c r="R4377" s="29">
        <v>1222.32</v>
      </c>
      <c r="S4377" s="29">
        <v>1163.78</v>
      </c>
      <c r="T4377" s="30">
        <v>-58.539999999999964</v>
      </c>
      <c r="U4377" s="31">
        <v>-4.789253223378491E-2</v>
      </c>
      <c r="V4377" s="26">
        <v>528.55999999999995</v>
      </c>
      <c r="W4377" s="26">
        <v>0</v>
      </c>
      <c r="X4377" s="27">
        <v>-528.55999999999995</v>
      </c>
      <c r="Y4377" s="28">
        <v>-1</v>
      </c>
      <c r="Z4377" s="29">
        <v>28.3</v>
      </c>
      <c r="AA4377" s="29">
        <v>5.08</v>
      </c>
      <c r="AB4377" s="30">
        <v>-23.22</v>
      </c>
      <c r="AC4377" s="32">
        <v>-0.82049469964664301</v>
      </c>
      <c r="AD4377" s="26">
        <v>6325</v>
      </c>
      <c r="AE4377" s="26">
        <v>6325</v>
      </c>
      <c r="AF4377" s="27">
        <v>0</v>
      </c>
      <c r="AG4377" s="33">
        <v>0</v>
      </c>
      <c r="AH4377" s="34">
        <v>16</v>
      </c>
      <c r="AI4377" s="34">
        <v>16</v>
      </c>
      <c r="AJ4377" s="34">
        <v>0</v>
      </c>
      <c r="AK4377" s="32">
        <v>0</v>
      </c>
      <c r="AL4377" s="35">
        <v>43480.041655092595</v>
      </c>
      <c r="AM4377" s="16"/>
    </row>
    <row r="4378" spans="1:39" ht="33" hidden="1" x14ac:dyDescent="0.25">
      <c r="A4378" s="25" t="s">
        <v>988</v>
      </c>
      <c r="B4378" s="25" t="s">
        <v>1040</v>
      </c>
      <c r="C4378" s="39">
        <v>16450</v>
      </c>
      <c r="D4378" s="25" t="s">
        <v>4123</v>
      </c>
      <c r="E4378" s="25" t="s">
        <v>53</v>
      </c>
      <c r="F4378" s="25" t="s">
        <v>54</v>
      </c>
      <c r="G4378" s="25" t="s">
        <v>56</v>
      </c>
      <c r="H4378" s="25" t="s">
        <v>56</v>
      </c>
      <c r="I4378" s="25" t="s">
        <v>56</v>
      </c>
      <c r="J4378" s="17"/>
      <c r="K4378" s="25" t="s">
        <v>65</v>
      </c>
      <c r="L4378" s="25" t="s">
        <v>472</v>
      </c>
      <c r="M4378" s="25" t="s">
        <v>1989</v>
      </c>
      <c r="N4378" s="26">
        <v>3854.43</v>
      </c>
      <c r="O4378" s="26">
        <v>3661.56</v>
      </c>
      <c r="P4378" s="27">
        <v>-192.86999999999989</v>
      </c>
      <c r="Q4378" s="28">
        <v>-5.0038527097391809E-2</v>
      </c>
      <c r="R4378" s="29">
        <v>1222.32</v>
      </c>
      <c r="S4378" s="29">
        <v>1315.56</v>
      </c>
      <c r="T4378" s="30">
        <v>93.240000000000009</v>
      </c>
      <c r="U4378" s="31">
        <v>7.628117023365405E-2</v>
      </c>
      <c r="V4378" s="26">
        <v>293.81</v>
      </c>
      <c r="W4378" s="26">
        <v>0</v>
      </c>
      <c r="X4378" s="27">
        <v>-293.81</v>
      </c>
      <c r="Y4378" s="28">
        <v>-1</v>
      </c>
      <c r="Z4378" s="29">
        <v>28.3</v>
      </c>
      <c r="AA4378" s="29">
        <v>5.08</v>
      </c>
      <c r="AB4378" s="30">
        <v>-23.22</v>
      </c>
      <c r="AC4378" s="32">
        <v>-0.82049469964664301</v>
      </c>
      <c r="AD4378" s="26">
        <v>2310</v>
      </c>
      <c r="AE4378" s="26">
        <v>2310</v>
      </c>
      <c r="AF4378" s="27">
        <v>0</v>
      </c>
      <c r="AG4378" s="33">
        <v>0</v>
      </c>
      <c r="AH4378" s="34">
        <v>16</v>
      </c>
      <c r="AI4378" s="34">
        <v>16</v>
      </c>
      <c r="AJ4378" s="34">
        <v>0</v>
      </c>
      <c r="AK4378" s="32">
        <v>0</v>
      </c>
      <c r="AL4378" s="35">
        <v>43481.041655092595</v>
      </c>
      <c r="AM4378" s="16"/>
    </row>
    <row r="4379" spans="1:39" ht="41.25" hidden="1" x14ac:dyDescent="0.25">
      <c r="A4379" s="25" t="s">
        <v>988</v>
      </c>
      <c r="B4379" s="25" t="s">
        <v>1040</v>
      </c>
      <c r="C4379" s="39">
        <v>16536</v>
      </c>
      <c r="D4379" s="25" t="s">
        <v>2347</v>
      </c>
      <c r="E4379" s="25" t="s">
        <v>53</v>
      </c>
      <c r="F4379" s="25" t="s">
        <v>54</v>
      </c>
      <c r="G4379" s="25" t="s">
        <v>90</v>
      </c>
      <c r="H4379" s="25" t="s">
        <v>56</v>
      </c>
      <c r="I4379" s="25" t="s">
        <v>56</v>
      </c>
      <c r="J4379" s="17"/>
      <c r="K4379" s="25" t="s">
        <v>65</v>
      </c>
      <c r="L4379" s="25" t="s">
        <v>484</v>
      </c>
      <c r="M4379" s="25" t="s">
        <v>993</v>
      </c>
      <c r="N4379" s="26">
        <v>3887.15</v>
      </c>
      <c r="O4379" s="26">
        <v>5225.3900000000003</v>
      </c>
      <c r="P4379" s="27">
        <v>1338.2400000000002</v>
      </c>
      <c r="Q4379" s="28">
        <v>0.34427279626461554</v>
      </c>
      <c r="R4379" s="29">
        <v>1930.1</v>
      </c>
      <c r="S4379" s="29">
        <v>0</v>
      </c>
      <c r="T4379" s="30">
        <v>-1930.1</v>
      </c>
      <c r="U4379" s="31">
        <v>-1</v>
      </c>
      <c r="V4379" s="26">
        <v>204.94</v>
      </c>
      <c r="W4379" s="26">
        <v>0</v>
      </c>
      <c r="X4379" s="27">
        <v>-204.94</v>
      </c>
      <c r="Y4379" s="28">
        <v>-1</v>
      </c>
      <c r="Z4379" s="29">
        <v>341.2</v>
      </c>
      <c r="AA4379" s="29">
        <v>0</v>
      </c>
      <c r="AB4379" s="30">
        <v>-341.2</v>
      </c>
      <c r="AC4379" s="32">
        <v>-1</v>
      </c>
      <c r="AD4379" s="26">
        <v>1410.91</v>
      </c>
      <c r="AE4379" s="26">
        <v>0</v>
      </c>
      <c r="AF4379" s="27">
        <v>-1410.91</v>
      </c>
      <c r="AG4379" s="33">
        <v>-1</v>
      </c>
      <c r="AH4379" s="34">
        <v>26</v>
      </c>
      <c r="AI4379" s="34">
        <v>42.25</v>
      </c>
      <c r="AJ4379" s="34">
        <v>16.25</v>
      </c>
      <c r="AK4379" s="32">
        <v>0.625</v>
      </c>
      <c r="AL4379" s="35">
        <v>43565.041655092595</v>
      </c>
      <c r="AM4379" s="16"/>
    </row>
    <row r="4380" spans="1:39" ht="24.75" hidden="1" x14ac:dyDescent="0.25">
      <c r="A4380" s="25" t="s">
        <v>988</v>
      </c>
      <c r="B4380" s="25" t="s">
        <v>1043</v>
      </c>
      <c r="C4380" s="39">
        <v>451012</v>
      </c>
      <c r="D4380" s="25" t="s">
        <v>4063</v>
      </c>
      <c r="E4380" s="25" t="s">
        <v>53</v>
      </c>
      <c r="F4380" s="25" t="s">
        <v>63</v>
      </c>
      <c r="G4380" s="25" t="s">
        <v>56</v>
      </c>
      <c r="H4380" s="25" t="s">
        <v>56</v>
      </c>
      <c r="I4380" s="25" t="s">
        <v>56</v>
      </c>
      <c r="J4380" s="25" t="s">
        <v>1269</v>
      </c>
      <c r="K4380" s="25" t="s">
        <v>65</v>
      </c>
      <c r="L4380" s="25" t="s">
        <v>1045</v>
      </c>
      <c r="M4380" s="25" t="s">
        <v>401</v>
      </c>
      <c r="N4380" s="26">
        <v>0</v>
      </c>
      <c r="O4380" s="26">
        <v>6453.22</v>
      </c>
      <c r="P4380" s="27">
        <v>6453.22</v>
      </c>
      <c r="Q4380" s="18"/>
      <c r="R4380" s="29">
        <v>0</v>
      </c>
      <c r="S4380" s="29">
        <v>0</v>
      </c>
      <c r="T4380" s="30">
        <v>0</v>
      </c>
      <c r="U4380" s="19"/>
      <c r="V4380" s="26">
        <v>0</v>
      </c>
      <c r="W4380" s="26">
        <v>0</v>
      </c>
      <c r="X4380" s="27">
        <v>0</v>
      </c>
      <c r="Y4380" s="18"/>
      <c r="Z4380" s="29">
        <v>0</v>
      </c>
      <c r="AA4380" s="29">
        <v>0</v>
      </c>
      <c r="AB4380" s="30">
        <v>0</v>
      </c>
      <c r="AC4380" s="19"/>
      <c r="AD4380" s="26">
        <v>0</v>
      </c>
      <c r="AE4380" s="26">
        <v>0</v>
      </c>
      <c r="AF4380" s="27">
        <v>0</v>
      </c>
      <c r="AG4380" s="18"/>
      <c r="AH4380" s="34">
        <v>0</v>
      </c>
      <c r="AI4380" s="34">
        <v>0</v>
      </c>
      <c r="AJ4380" s="34">
        <v>0</v>
      </c>
      <c r="AK4380" s="19"/>
      <c r="AL4380" s="35">
        <v>43844.041655092595</v>
      </c>
      <c r="AM4380" s="16"/>
    </row>
    <row r="4381" spans="1:39" ht="33" hidden="1" x14ac:dyDescent="0.25">
      <c r="A4381" s="25" t="s">
        <v>988</v>
      </c>
      <c r="B4381" s="25" t="s">
        <v>1040</v>
      </c>
      <c r="C4381" s="39">
        <v>451087</v>
      </c>
      <c r="D4381" s="25" t="s">
        <v>4068</v>
      </c>
      <c r="E4381" s="25" t="s">
        <v>53</v>
      </c>
      <c r="F4381" s="25" t="s">
        <v>54</v>
      </c>
      <c r="G4381" s="25" t="s">
        <v>90</v>
      </c>
      <c r="H4381" s="25" t="s">
        <v>74</v>
      </c>
      <c r="I4381" s="25" t="s">
        <v>56</v>
      </c>
      <c r="J4381" s="25" t="s">
        <v>401</v>
      </c>
      <c r="K4381" s="25" t="s">
        <v>65</v>
      </c>
      <c r="L4381" s="25" t="s">
        <v>472</v>
      </c>
      <c r="M4381" s="25" t="s">
        <v>468</v>
      </c>
      <c r="N4381" s="26">
        <v>95614.15</v>
      </c>
      <c r="O4381" s="26">
        <v>106716.13</v>
      </c>
      <c r="P4381" s="27">
        <v>11101.98000000001</v>
      </c>
      <c r="Q4381" s="28">
        <v>0.1161123118283226</v>
      </c>
      <c r="R4381" s="29">
        <v>22406.560000000001</v>
      </c>
      <c r="S4381" s="29">
        <v>204.6</v>
      </c>
      <c r="T4381" s="30">
        <v>-22201.960000000003</v>
      </c>
      <c r="U4381" s="31">
        <v>-0.99086874558165117</v>
      </c>
      <c r="V4381" s="26">
        <v>28414.61</v>
      </c>
      <c r="W4381" s="26">
        <v>0</v>
      </c>
      <c r="X4381" s="27">
        <v>-28414.61</v>
      </c>
      <c r="Y4381" s="28">
        <v>-1</v>
      </c>
      <c r="Z4381" s="29">
        <v>944.86</v>
      </c>
      <c r="AA4381" s="29">
        <v>0</v>
      </c>
      <c r="AB4381" s="30">
        <v>-944.86</v>
      </c>
      <c r="AC4381" s="32">
        <v>-1</v>
      </c>
      <c r="AD4381" s="26">
        <v>36415</v>
      </c>
      <c r="AE4381" s="26">
        <v>2557.5</v>
      </c>
      <c r="AF4381" s="27">
        <v>-33857.5</v>
      </c>
      <c r="AG4381" s="33">
        <v>-0.92976795276671698</v>
      </c>
      <c r="AH4381" s="34">
        <v>330</v>
      </c>
      <c r="AI4381" s="34">
        <v>484.25</v>
      </c>
      <c r="AJ4381" s="34">
        <v>154.25</v>
      </c>
      <c r="AK4381" s="32">
        <v>0.46742424242424241</v>
      </c>
      <c r="AL4381" s="35">
        <v>43510.041655092595</v>
      </c>
      <c r="AM4381" s="16"/>
    </row>
    <row r="4382" spans="1:39" ht="33" hidden="1" x14ac:dyDescent="0.25">
      <c r="A4382" s="25" t="s">
        <v>988</v>
      </c>
      <c r="B4382" s="25" t="s">
        <v>1040</v>
      </c>
      <c r="C4382" s="39">
        <v>451105</v>
      </c>
      <c r="D4382" s="25" t="s">
        <v>4066</v>
      </c>
      <c r="E4382" s="25" t="s">
        <v>53</v>
      </c>
      <c r="F4382" s="25" t="s">
        <v>54</v>
      </c>
      <c r="G4382" s="25" t="s">
        <v>289</v>
      </c>
      <c r="H4382" s="25" t="s">
        <v>56</v>
      </c>
      <c r="I4382" s="25" t="s">
        <v>56</v>
      </c>
      <c r="J4382" s="25" t="s">
        <v>401</v>
      </c>
      <c r="K4382" s="25" t="s">
        <v>65</v>
      </c>
      <c r="L4382" s="25" t="s">
        <v>484</v>
      </c>
      <c r="M4382" s="25" t="s">
        <v>468</v>
      </c>
      <c r="N4382" s="26">
        <v>25408.560000000001</v>
      </c>
      <c r="O4382" s="26">
        <v>24925.759999999998</v>
      </c>
      <c r="P4382" s="27">
        <v>-482.80000000000291</v>
      </c>
      <c r="Q4382" s="28">
        <v>-1.9001470370615371E-2</v>
      </c>
      <c r="R4382" s="29">
        <v>13823.62</v>
      </c>
      <c r="S4382" s="29">
        <v>10819.03</v>
      </c>
      <c r="T4382" s="30">
        <v>-3004.59</v>
      </c>
      <c r="U4382" s="31">
        <v>-0.21735189480034897</v>
      </c>
      <c r="V4382" s="26">
        <v>5717.2</v>
      </c>
      <c r="W4382" s="26">
        <v>7663</v>
      </c>
      <c r="X4382" s="27">
        <v>1945.8000000000002</v>
      </c>
      <c r="Y4382" s="28">
        <v>0.34034142587280491</v>
      </c>
      <c r="Z4382" s="29">
        <v>182.28</v>
      </c>
      <c r="AA4382" s="29">
        <v>2905</v>
      </c>
      <c r="AB4382" s="30">
        <v>2722.72</v>
      </c>
      <c r="AC4382" s="32">
        <v>14.937019969278033</v>
      </c>
      <c r="AD4382" s="26">
        <v>4800</v>
      </c>
      <c r="AE4382" s="26">
        <v>0</v>
      </c>
      <c r="AF4382" s="27">
        <v>-4800</v>
      </c>
      <c r="AG4382" s="33">
        <v>-1</v>
      </c>
      <c r="AH4382" s="34">
        <v>209</v>
      </c>
      <c r="AI4382" s="34">
        <v>192.25</v>
      </c>
      <c r="AJ4382" s="34">
        <v>-16.75</v>
      </c>
      <c r="AK4382" s="32">
        <v>-8.0143540669856461E-2</v>
      </c>
      <c r="AL4382" s="35">
        <v>43778.041655092595</v>
      </c>
      <c r="AM4382" s="16"/>
    </row>
    <row r="4383" spans="1:39" ht="49.5" hidden="1" x14ac:dyDescent="0.25">
      <c r="A4383" s="25" t="s">
        <v>988</v>
      </c>
      <c r="B4383" s="25" t="s">
        <v>51</v>
      </c>
      <c r="C4383" s="39">
        <v>451107</v>
      </c>
      <c r="D4383" s="25" t="s">
        <v>4053</v>
      </c>
      <c r="E4383" s="25" t="s">
        <v>53</v>
      </c>
      <c r="F4383" s="25" t="s">
        <v>54</v>
      </c>
      <c r="G4383" s="25" t="s">
        <v>289</v>
      </c>
      <c r="H4383" s="17"/>
      <c r="I4383" s="17"/>
      <c r="J4383" s="25" t="s">
        <v>381</v>
      </c>
      <c r="K4383" s="25" t="s">
        <v>65</v>
      </c>
      <c r="L4383" s="25" t="s">
        <v>382</v>
      </c>
      <c r="M4383" s="25" t="s">
        <v>993</v>
      </c>
      <c r="N4383" s="26">
        <v>5091.4399999999996</v>
      </c>
      <c r="O4383" s="26">
        <v>3744.36</v>
      </c>
      <c r="P4383" s="27">
        <v>-1347.0799999999995</v>
      </c>
      <c r="Q4383" s="28">
        <v>-0.26457740835598564</v>
      </c>
      <c r="R4383" s="29">
        <v>1727.95</v>
      </c>
      <c r="S4383" s="29">
        <v>1692.84</v>
      </c>
      <c r="T4383" s="30">
        <v>-35.110000000000127</v>
      </c>
      <c r="U4383" s="31">
        <v>-2.0318874967447047E-2</v>
      </c>
      <c r="V4383" s="26">
        <v>632.79999999999995</v>
      </c>
      <c r="W4383" s="26">
        <v>580.11</v>
      </c>
      <c r="X4383" s="27">
        <v>-52.689999999999941</v>
      </c>
      <c r="Y4383" s="28">
        <v>-8.3264854614412048E-2</v>
      </c>
      <c r="Z4383" s="29">
        <v>354.69</v>
      </c>
      <c r="AA4383" s="29">
        <v>1228.46</v>
      </c>
      <c r="AB4383" s="30">
        <v>873.77</v>
      </c>
      <c r="AC4383" s="32">
        <v>2.4634751473117369</v>
      </c>
      <c r="AD4383" s="26">
        <v>2376</v>
      </c>
      <c r="AE4383" s="26">
        <v>0</v>
      </c>
      <c r="AF4383" s="27">
        <v>-2376</v>
      </c>
      <c r="AG4383" s="33">
        <v>-1</v>
      </c>
      <c r="AH4383" s="34">
        <v>12.57</v>
      </c>
      <c r="AI4383" s="34">
        <v>15</v>
      </c>
      <c r="AJ4383" s="34">
        <v>2.4299999999999997</v>
      </c>
      <c r="AK4383" s="32">
        <v>0.1933174224343675</v>
      </c>
      <c r="AL4383" s="35">
        <v>44376.041666666664</v>
      </c>
      <c r="AM4383" s="16"/>
    </row>
    <row r="4384" spans="1:39" ht="24.75" hidden="1" x14ac:dyDescent="0.25">
      <c r="A4384" s="25" t="s">
        <v>988</v>
      </c>
      <c r="B4384" s="25" t="s">
        <v>1136</v>
      </c>
      <c r="C4384" s="39">
        <v>451114</v>
      </c>
      <c r="D4384" s="25" t="s">
        <v>5059</v>
      </c>
      <c r="E4384" s="25" t="s">
        <v>53</v>
      </c>
      <c r="F4384" s="25" t="s">
        <v>63</v>
      </c>
      <c r="G4384" s="25" t="s">
        <v>56</v>
      </c>
      <c r="H4384" s="17"/>
      <c r="I4384" s="17"/>
      <c r="J4384" s="25" t="s">
        <v>5380</v>
      </c>
      <c r="K4384" s="25" t="s">
        <v>65</v>
      </c>
      <c r="L4384" s="25" t="s">
        <v>1994</v>
      </c>
      <c r="M4384" s="25" t="s">
        <v>2137</v>
      </c>
      <c r="N4384" s="26">
        <v>0</v>
      </c>
      <c r="O4384" s="26">
        <v>0</v>
      </c>
      <c r="P4384" s="27">
        <v>0</v>
      </c>
      <c r="Q4384" s="18"/>
      <c r="R4384" s="29">
        <v>0</v>
      </c>
      <c r="S4384" s="29">
        <v>0</v>
      </c>
      <c r="T4384" s="30">
        <v>0</v>
      </c>
      <c r="U4384" s="19"/>
      <c r="V4384" s="26">
        <v>0</v>
      </c>
      <c r="W4384" s="26">
        <v>0</v>
      </c>
      <c r="X4384" s="27">
        <v>0</v>
      </c>
      <c r="Y4384" s="18"/>
      <c r="Z4384" s="29">
        <v>0</v>
      </c>
      <c r="AA4384" s="29">
        <v>0</v>
      </c>
      <c r="AB4384" s="30">
        <v>0</v>
      </c>
      <c r="AC4384" s="19"/>
      <c r="AD4384" s="26">
        <v>0</v>
      </c>
      <c r="AE4384" s="26">
        <v>0</v>
      </c>
      <c r="AF4384" s="27">
        <v>0</v>
      </c>
      <c r="AG4384" s="18"/>
      <c r="AH4384" s="34">
        <v>0</v>
      </c>
      <c r="AI4384" s="34">
        <v>0</v>
      </c>
      <c r="AJ4384" s="34">
        <v>0</v>
      </c>
      <c r="AK4384" s="19"/>
      <c r="AL4384" s="35">
        <v>44362.041666666664</v>
      </c>
      <c r="AM4384" s="16"/>
    </row>
    <row r="4385" spans="1:39" ht="24.75" hidden="1" x14ac:dyDescent="0.25">
      <c r="A4385" s="25" t="s">
        <v>988</v>
      </c>
      <c r="B4385" s="25" t="s">
        <v>1136</v>
      </c>
      <c r="C4385" s="39">
        <v>451134</v>
      </c>
      <c r="D4385" s="25" t="s">
        <v>4892</v>
      </c>
      <c r="E4385" s="25" t="s">
        <v>53</v>
      </c>
      <c r="F4385" s="25" t="s">
        <v>63</v>
      </c>
      <c r="G4385" s="25" t="s">
        <v>56</v>
      </c>
      <c r="H4385" s="17"/>
      <c r="I4385" s="17"/>
      <c r="J4385" s="25" t="s">
        <v>401</v>
      </c>
      <c r="K4385" s="25" t="s">
        <v>65</v>
      </c>
      <c r="L4385" s="25" t="s">
        <v>472</v>
      </c>
      <c r="M4385" s="25" t="s">
        <v>468</v>
      </c>
      <c r="N4385" s="26">
        <v>18522.349999999999</v>
      </c>
      <c r="O4385" s="26">
        <v>8905.69</v>
      </c>
      <c r="P4385" s="27">
        <v>-9616.659999999998</v>
      </c>
      <c r="Q4385" s="28">
        <v>-0.51919221912986202</v>
      </c>
      <c r="R4385" s="29">
        <v>10112.76</v>
      </c>
      <c r="S4385" s="29">
        <v>308.42</v>
      </c>
      <c r="T4385" s="30">
        <v>-9804.34</v>
      </c>
      <c r="U4385" s="31">
        <v>-0.96950189661378294</v>
      </c>
      <c r="V4385" s="26">
        <v>3849.21</v>
      </c>
      <c r="W4385" s="26">
        <v>0</v>
      </c>
      <c r="X4385" s="27">
        <v>-3849.21</v>
      </c>
      <c r="Y4385" s="28">
        <v>-1</v>
      </c>
      <c r="Z4385" s="29">
        <v>294.92</v>
      </c>
      <c r="AA4385" s="29">
        <v>0</v>
      </c>
      <c r="AB4385" s="30">
        <v>-294.92</v>
      </c>
      <c r="AC4385" s="32">
        <v>-1</v>
      </c>
      <c r="AD4385" s="26">
        <v>4250</v>
      </c>
      <c r="AE4385" s="26">
        <v>0</v>
      </c>
      <c r="AF4385" s="27">
        <v>-4250</v>
      </c>
      <c r="AG4385" s="33">
        <v>-1</v>
      </c>
      <c r="AH4385" s="34">
        <v>145.25</v>
      </c>
      <c r="AI4385" s="34">
        <v>78</v>
      </c>
      <c r="AJ4385" s="34">
        <v>-67.25</v>
      </c>
      <c r="AK4385" s="32">
        <v>-0.4629948364888124</v>
      </c>
      <c r="AL4385" s="35">
        <v>44596.041666666664</v>
      </c>
      <c r="AM4385" s="16"/>
    </row>
    <row r="4386" spans="1:39" ht="33" hidden="1" x14ac:dyDescent="0.25">
      <c r="A4386" s="25" t="s">
        <v>988</v>
      </c>
      <c r="B4386" s="25" t="s">
        <v>1040</v>
      </c>
      <c r="C4386" s="39">
        <v>451202</v>
      </c>
      <c r="D4386" s="25" t="s">
        <v>4039</v>
      </c>
      <c r="E4386" s="25" t="s">
        <v>53</v>
      </c>
      <c r="F4386" s="25" t="s">
        <v>63</v>
      </c>
      <c r="G4386" s="25" t="s">
        <v>56</v>
      </c>
      <c r="H4386" s="25" t="s">
        <v>56</v>
      </c>
      <c r="I4386" s="25" t="s">
        <v>56</v>
      </c>
      <c r="J4386" s="17"/>
      <c r="K4386" s="25" t="s">
        <v>65</v>
      </c>
      <c r="L4386" s="25" t="s">
        <v>402</v>
      </c>
      <c r="M4386" s="25" t="s">
        <v>993</v>
      </c>
      <c r="N4386" s="26">
        <v>0</v>
      </c>
      <c r="O4386" s="26">
        <v>0</v>
      </c>
      <c r="P4386" s="27">
        <v>0</v>
      </c>
      <c r="Q4386" s="18"/>
      <c r="R4386" s="29">
        <v>0</v>
      </c>
      <c r="S4386" s="29">
        <v>0</v>
      </c>
      <c r="T4386" s="30">
        <v>0</v>
      </c>
      <c r="U4386" s="19"/>
      <c r="V4386" s="26">
        <v>0</v>
      </c>
      <c r="W4386" s="26">
        <v>0</v>
      </c>
      <c r="X4386" s="27">
        <v>0</v>
      </c>
      <c r="Y4386" s="18"/>
      <c r="Z4386" s="29">
        <v>0</v>
      </c>
      <c r="AA4386" s="29">
        <v>0</v>
      </c>
      <c r="AB4386" s="30">
        <v>0</v>
      </c>
      <c r="AC4386" s="19"/>
      <c r="AD4386" s="26">
        <v>0</v>
      </c>
      <c r="AE4386" s="26">
        <v>0</v>
      </c>
      <c r="AF4386" s="27">
        <v>0</v>
      </c>
      <c r="AG4386" s="18"/>
      <c r="AH4386" s="34">
        <v>0</v>
      </c>
      <c r="AI4386" s="34">
        <v>0</v>
      </c>
      <c r="AJ4386" s="34">
        <v>0</v>
      </c>
      <c r="AK4386" s="19"/>
      <c r="AL4386" s="35">
        <v>43613.999988425923</v>
      </c>
      <c r="AM4386" s="16"/>
    </row>
    <row r="4387" spans="1:39" ht="33" hidden="1" x14ac:dyDescent="0.25">
      <c r="A4387" s="25" t="s">
        <v>988</v>
      </c>
      <c r="B4387" s="25" t="s">
        <v>1136</v>
      </c>
      <c r="C4387" s="39">
        <v>451223</v>
      </c>
      <c r="D4387" s="25" t="s">
        <v>5823</v>
      </c>
      <c r="E4387" s="25" t="s">
        <v>53</v>
      </c>
      <c r="F4387" s="25" t="s">
        <v>63</v>
      </c>
      <c r="G4387" s="25" t="s">
        <v>56</v>
      </c>
      <c r="H4387" s="17"/>
      <c r="I4387" s="17"/>
      <c r="J4387" s="25" t="s">
        <v>1424</v>
      </c>
      <c r="K4387" s="25" t="s">
        <v>65</v>
      </c>
      <c r="L4387" s="25" t="s">
        <v>369</v>
      </c>
      <c r="M4387" s="25" t="s">
        <v>468</v>
      </c>
      <c r="N4387" s="26">
        <v>0</v>
      </c>
      <c r="O4387" s="26">
        <v>0</v>
      </c>
      <c r="P4387" s="27">
        <v>0</v>
      </c>
      <c r="Q4387" s="18"/>
      <c r="R4387" s="29">
        <v>0</v>
      </c>
      <c r="S4387" s="29">
        <v>0</v>
      </c>
      <c r="T4387" s="30">
        <v>0</v>
      </c>
      <c r="U4387" s="19"/>
      <c r="V4387" s="26">
        <v>0</v>
      </c>
      <c r="W4387" s="26">
        <v>0</v>
      </c>
      <c r="X4387" s="27">
        <v>0</v>
      </c>
      <c r="Y4387" s="18"/>
      <c r="Z4387" s="29">
        <v>0</v>
      </c>
      <c r="AA4387" s="29">
        <v>0</v>
      </c>
      <c r="AB4387" s="30">
        <v>0</v>
      </c>
      <c r="AC4387" s="19"/>
      <c r="AD4387" s="26">
        <v>0</v>
      </c>
      <c r="AE4387" s="26">
        <v>0</v>
      </c>
      <c r="AF4387" s="27">
        <v>0</v>
      </c>
      <c r="AG4387" s="18"/>
      <c r="AH4387" s="34">
        <v>0</v>
      </c>
      <c r="AI4387" s="34">
        <v>0</v>
      </c>
      <c r="AJ4387" s="34">
        <v>0</v>
      </c>
      <c r="AK4387" s="19"/>
      <c r="AL4387" s="35">
        <v>43613.999988425923</v>
      </c>
      <c r="AM4387" s="16"/>
    </row>
    <row r="4388" spans="1:39" ht="33" hidden="1" x14ac:dyDescent="0.25">
      <c r="A4388" s="25" t="s">
        <v>988</v>
      </c>
      <c r="B4388" s="25" t="s">
        <v>1040</v>
      </c>
      <c r="C4388" s="39">
        <v>451256</v>
      </c>
      <c r="D4388" s="25" t="s">
        <v>4027</v>
      </c>
      <c r="E4388" s="25" t="s">
        <v>53</v>
      </c>
      <c r="F4388" s="25" t="s">
        <v>63</v>
      </c>
      <c r="G4388" s="25" t="s">
        <v>56</v>
      </c>
      <c r="H4388" s="25" t="s">
        <v>56</v>
      </c>
      <c r="I4388" s="25" t="s">
        <v>56</v>
      </c>
      <c r="J4388" s="17"/>
      <c r="K4388" s="25" t="s">
        <v>65</v>
      </c>
      <c r="L4388" s="25" t="s">
        <v>378</v>
      </c>
      <c r="M4388" s="25" t="s">
        <v>401</v>
      </c>
      <c r="N4388" s="26">
        <v>0</v>
      </c>
      <c r="O4388" s="26">
        <v>0</v>
      </c>
      <c r="P4388" s="27">
        <v>0</v>
      </c>
      <c r="Q4388" s="18"/>
      <c r="R4388" s="29">
        <v>0</v>
      </c>
      <c r="S4388" s="29">
        <v>0</v>
      </c>
      <c r="T4388" s="30">
        <v>0</v>
      </c>
      <c r="U4388" s="19"/>
      <c r="V4388" s="26">
        <v>0</v>
      </c>
      <c r="W4388" s="26">
        <v>0</v>
      </c>
      <c r="X4388" s="27">
        <v>0</v>
      </c>
      <c r="Y4388" s="18"/>
      <c r="Z4388" s="29">
        <v>0</v>
      </c>
      <c r="AA4388" s="29">
        <v>0</v>
      </c>
      <c r="AB4388" s="30">
        <v>0</v>
      </c>
      <c r="AC4388" s="19"/>
      <c r="AD4388" s="26">
        <v>0</v>
      </c>
      <c r="AE4388" s="26">
        <v>0</v>
      </c>
      <c r="AF4388" s="27">
        <v>0</v>
      </c>
      <c r="AG4388" s="18"/>
      <c r="AH4388" s="34">
        <v>0</v>
      </c>
      <c r="AI4388" s="34">
        <v>0</v>
      </c>
      <c r="AJ4388" s="34">
        <v>0</v>
      </c>
      <c r="AK4388" s="19"/>
      <c r="AL4388" s="35">
        <v>43613.999988425923</v>
      </c>
      <c r="AM4388" s="16"/>
    </row>
    <row r="4389" spans="1:39" ht="24.75" hidden="1" x14ac:dyDescent="0.25">
      <c r="A4389" s="25" t="s">
        <v>988</v>
      </c>
      <c r="B4389" s="25" t="s">
        <v>51</v>
      </c>
      <c r="C4389" s="39">
        <v>451264</v>
      </c>
      <c r="D4389" s="25" t="s">
        <v>4034</v>
      </c>
      <c r="E4389" s="25" t="s">
        <v>53</v>
      </c>
      <c r="F4389" s="25" t="s">
        <v>54</v>
      </c>
      <c r="G4389" s="25" t="s">
        <v>289</v>
      </c>
      <c r="H4389" s="25" t="s">
        <v>56</v>
      </c>
      <c r="I4389" s="25" t="s">
        <v>56</v>
      </c>
      <c r="J4389" s="25" t="s">
        <v>401</v>
      </c>
      <c r="K4389" s="25" t="s">
        <v>65</v>
      </c>
      <c r="L4389" s="25" t="s">
        <v>472</v>
      </c>
      <c r="M4389" s="25" t="s">
        <v>993</v>
      </c>
      <c r="N4389" s="26">
        <v>1540630.54</v>
      </c>
      <c r="O4389" s="26">
        <v>1431927.87</v>
      </c>
      <c r="P4389" s="27">
        <v>-108702.66999999993</v>
      </c>
      <c r="Q4389" s="28">
        <v>-7.0557260276042505E-2</v>
      </c>
      <c r="R4389" s="29">
        <v>618529.97</v>
      </c>
      <c r="S4389" s="29">
        <v>429889.22</v>
      </c>
      <c r="T4389" s="30">
        <v>-188640.75</v>
      </c>
      <c r="U4389" s="31">
        <v>-0.30498239236491648</v>
      </c>
      <c r="V4389" s="26">
        <v>342211.7</v>
      </c>
      <c r="W4389" s="26">
        <v>419613.16</v>
      </c>
      <c r="X4389" s="27">
        <v>77401.459999999963</v>
      </c>
      <c r="Y4389" s="28">
        <v>0.2261800517048364</v>
      </c>
      <c r="Z4389" s="29">
        <v>129968.33</v>
      </c>
      <c r="AA4389" s="29">
        <v>116732.61</v>
      </c>
      <c r="AB4389" s="30">
        <v>-13235.720000000001</v>
      </c>
      <c r="AC4389" s="32">
        <v>-0.10183804008253396</v>
      </c>
      <c r="AD4389" s="26">
        <v>449920.54</v>
      </c>
      <c r="AE4389" s="26">
        <v>412050.09</v>
      </c>
      <c r="AF4389" s="27">
        <v>-37870.449999999953</v>
      </c>
      <c r="AG4389" s="33">
        <v>-8.4171418357561437E-2</v>
      </c>
      <c r="AH4389" s="34">
        <v>4991</v>
      </c>
      <c r="AI4389" s="34">
        <v>4918.75</v>
      </c>
      <c r="AJ4389" s="34">
        <v>-72.25</v>
      </c>
      <c r="AK4389" s="32">
        <v>-1.4476056902424364E-2</v>
      </c>
      <c r="AL4389" s="35">
        <v>44421.041666666664</v>
      </c>
      <c r="AM4389" s="16"/>
    </row>
    <row r="4390" spans="1:39" ht="24.75" hidden="1" x14ac:dyDescent="0.25">
      <c r="A4390" s="25" t="s">
        <v>988</v>
      </c>
      <c r="B4390" s="25" t="s">
        <v>1040</v>
      </c>
      <c r="C4390" s="39">
        <v>451268</v>
      </c>
      <c r="D4390" s="25" t="s">
        <v>4084</v>
      </c>
      <c r="E4390" s="25" t="s">
        <v>53</v>
      </c>
      <c r="F4390" s="25" t="s">
        <v>63</v>
      </c>
      <c r="G4390" s="25" t="s">
        <v>56</v>
      </c>
      <c r="H4390" s="25" t="s">
        <v>56</v>
      </c>
      <c r="I4390" s="25" t="s">
        <v>56</v>
      </c>
      <c r="J4390" s="17"/>
      <c r="K4390" s="25" t="s">
        <v>65</v>
      </c>
      <c r="L4390" s="25" t="s">
        <v>378</v>
      </c>
      <c r="M4390" s="25" t="s">
        <v>419</v>
      </c>
      <c r="N4390" s="26">
        <v>0</v>
      </c>
      <c r="O4390" s="26">
        <v>0</v>
      </c>
      <c r="P4390" s="27">
        <v>0</v>
      </c>
      <c r="Q4390" s="18"/>
      <c r="R4390" s="29">
        <v>0</v>
      </c>
      <c r="S4390" s="29">
        <v>0</v>
      </c>
      <c r="T4390" s="30">
        <v>0</v>
      </c>
      <c r="U4390" s="19"/>
      <c r="V4390" s="26">
        <v>0</v>
      </c>
      <c r="W4390" s="26">
        <v>0</v>
      </c>
      <c r="X4390" s="27">
        <v>0</v>
      </c>
      <c r="Y4390" s="18"/>
      <c r="Z4390" s="29">
        <v>0</v>
      </c>
      <c r="AA4390" s="29">
        <v>0</v>
      </c>
      <c r="AB4390" s="30">
        <v>0</v>
      </c>
      <c r="AC4390" s="19"/>
      <c r="AD4390" s="26">
        <v>0</v>
      </c>
      <c r="AE4390" s="26">
        <v>0</v>
      </c>
      <c r="AF4390" s="27">
        <v>0</v>
      </c>
      <c r="AG4390" s="18"/>
      <c r="AH4390" s="34">
        <v>0</v>
      </c>
      <c r="AI4390" s="34">
        <v>0</v>
      </c>
      <c r="AJ4390" s="34">
        <v>0</v>
      </c>
      <c r="AK4390" s="19"/>
      <c r="AL4390" s="35">
        <v>43613.999988425923</v>
      </c>
      <c r="AM4390" s="16"/>
    </row>
    <row r="4391" spans="1:39" ht="33" hidden="1" x14ac:dyDescent="0.25">
      <c r="A4391" s="25" t="s">
        <v>988</v>
      </c>
      <c r="B4391" s="25" t="s">
        <v>1040</v>
      </c>
      <c r="C4391" s="39">
        <v>451270</v>
      </c>
      <c r="D4391" s="25" t="s">
        <v>4086</v>
      </c>
      <c r="E4391" s="25" t="s">
        <v>53</v>
      </c>
      <c r="F4391" s="25" t="s">
        <v>54</v>
      </c>
      <c r="G4391" s="25" t="s">
        <v>289</v>
      </c>
      <c r="H4391" s="25" t="s">
        <v>56</v>
      </c>
      <c r="I4391" s="25" t="s">
        <v>56</v>
      </c>
      <c r="J4391" s="25" t="s">
        <v>64</v>
      </c>
      <c r="K4391" s="25" t="s">
        <v>65</v>
      </c>
      <c r="L4391" s="25" t="s">
        <v>378</v>
      </c>
      <c r="M4391" s="25" t="s">
        <v>419</v>
      </c>
      <c r="N4391" s="26">
        <v>0</v>
      </c>
      <c r="O4391" s="26">
        <v>16076.96</v>
      </c>
      <c r="P4391" s="27">
        <v>16076.96</v>
      </c>
      <c r="Q4391" s="18"/>
      <c r="R4391" s="29">
        <v>0</v>
      </c>
      <c r="S4391" s="29">
        <v>3073.36</v>
      </c>
      <c r="T4391" s="30">
        <v>3073.36</v>
      </c>
      <c r="U4391" s="19"/>
      <c r="V4391" s="26">
        <v>0</v>
      </c>
      <c r="W4391" s="26">
        <v>0</v>
      </c>
      <c r="X4391" s="27">
        <v>0</v>
      </c>
      <c r="Y4391" s="18"/>
      <c r="Z4391" s="29">
        <v>0</v>
      </c>
      <c r="AA4391" s="29">
        <v>375</v>
      </c>
      <c r="AB4391" s="30">
        <v>375</v>
      </c>
      <c r="AC4391" s="19"/>
      <c r="AD4391" s="26">
        <v>0</v>
      </c>
      <c r="AE4391" s="26">
        <v>0</v>
      </c>
      <c r="AF4391" s="27">
        <v>0</v>
      </c>
      <c r="AG4391" s="18"/>
      <c r="AH4391" s="34">
        <v>0</v>
      </c>
      <c r="AI4391" s="34">
        <v>31</v>
      </c>
      <c r="AJ4391" s="34">
        <v>31</v>
      </c>
      <c r="AK4391" s="19"/>
      <c r="AL4391" s="35">
        <v>43613.999988425923</v>
      </c>
      <c r="AM4391" s="16"/>
    </row>
    <row r="4392" spans="1:39" ht="24.75" hidden="1" x14ac:dyDescent="0.25">
      <c r="A4392" s="25" t="s">
        <v>988</v>
      </c>
      <c r="B4392" s="25" t="s">
        <v>1136</v>
      </c>
      <c r="C4392" s="39">
        <v>451279</v>
      </c>
      <c r="D4392" s="25" t="s">
        <v>4441</v>
      </c>
      <c r="E4392" s="25" t="s">
        <v>53</v>
      </c>
      <c r="F4392" s="25" t="s">
        <v>63</v>
      </c>
      <c r="G4392" s="25" t="s">
        <v>56</v>
      </c>
      <c r="H4392" s="17"/>
      <c r="I4392" s="17"/>
      <c r="J4392" s="25" t="s">
        <v>369</v>
      </c>
      <c r="K4392" s="25" t="s">
        <v>65</v>
      </c>
      <c r="L4392" s="25" t="s">
        <v>370</v>
      </c>
      <c r="M4392" s="25" t="s">
        <v>379</v>
      </c>
      <c r="N4392" s="26">
        <v>50238.2</v>
      </c>
      <c r="O4392" s="26">
        <v>49397.06</v>
      </c>
      <c r="P4392" s="27">
        <v>-841.13999999999942</v>
      </c>
      <c r="Q4392" s="28">
        <v>-1.674303617565915E-2</v>
      </c>
      <c r="R4392" s="29">
        <v>10783.93</v>
      </c>
      <c r="S4392" s="29">
        <v>130.18</v>
      </c>
      <c r="T4392" s="30">
        <v>-10653.75</v>
      </c>
      <c r="U4392" s="31">
        <v>-0.98792833410454262</v>
      </c>
      <c r="V4392" s="26">
        <v>5070.79</v>
      </c>
      <c r="W4392" s="26">
        <v>8848.18</v>
      </c>
      <c r="X4392" s="27">
        <v>3777.3900000000003</v>
      </c>
      <c r="Y4392" s="28">
        <v>0.74493126317595493</v>
      </c>
      <c r="Z4392" s="29">
        <v>2056</v>
      </c>
      <c r="AA4392" s="29">
        <v>0</v>
      </c>
      <c r="AB4392" s="30">
        <v>-2056</v>
      </c>
      <c r="AC4392" s="32">
        <v>-1</v>
      </c>
      <c r="AD4392" s="26">
        <v>32327.48</v>
      </c>
      <c r="AE4392" s="26">
        <v>0</v>
      </c>
      <c r="AF4392" s="27">
        <v>-32327.48</v>
      </c>
      <c r="AG4392" s="33">
        <v>-1</v>
      </c>
      <c r="AH4392" s="34">
        <v>162.5</v>
      </c>
      <c r="AI4392" s="34">
        <v>161</v>
      </c>
      <c r="AJ4392" s="34">
        <v>-1.5</v>
      </c>
      <c r="AK4392" s="32">
        <v>-9.2307692307692316E-3</v>
      </c>
      <c r="AL4392" s="35">
        <v>44866.041666666664</v>
      </c>
      <c r="AM4392" s="16"/>
    </row>
    <row r="4393" spans="1:39" ht="24.75" hidden="1" x14ac:dyDescent="0.25">
      <c r="A4393" s="25" t="s">
        <v>988</v>
      </c>
      <c r="B4393" s="25" t="s">
        <v>51</v>
      </c>
      <c r="C4393" s="39">
        <v>451283</v>
      </c>
      <c r="D4393" s="25" t="s">
        <v>4037</v>
      </c>
      <c r="E4393" s="25" t="s">
        <v>53</v>
      </c>
      <c r="F4393" s="25" t="s">
        <v>54</v>
      </c>
      <c r="G4393" s="25" t="s">
        <v>289</v>
      </c>
      <c r="H4393" s="25" t="s">
        <v>434</v>
      </c>
      <c r="I4393" s="17"/>
      <c r="J4393" s="25" t="s">
        <v>381</v>
      </c>
      <c r="K4393" s="25" t="s">
        <v>58</v>
      </c>
      <c r="L4393" s="25" t="s">
        <v>384</v>
      </c>
      <c r="M4393" s="25" t="s">
        <v>547</v>
      </c>
      <c r="N4393" s="26">
        <v>439692.41</v>
      </c>
      <c r="O4393" s="26">
        <v>566476.37</v>
      </c>
      <c r="P4393" s="27">
        <v>126783.96000000002</v>
      </c>
      <c r="Q4393" s="28">
        <v>0.28834693780590853</v>
      </c>
      <c r="R4393" s="29">
        <v>175814.65</v>
      </c>
      <c r="S4393" s="29">
        <v>111303.07</v>
      </c>
      <c r="T4393" s="30">
        <v>-64511.579999999987</v>
      </c>
      <c r="U4393" s="31">
        <v>-0.3669294908018188</v>
      </c>
      <c r="V4393" s="26">
        <v>134023.17000000001</v>
      </c>
      <c r="W4393" s="26">
        <v>253259.93</v>
      </c>
      <c r="X4393" s="27">
        <v>119236.75999999998</v>
      </c>
      <c r="Y4393" s="28">
        <v>0.88967273345347653</v>
      </c>
      <c r="Z4393" s="29">
        <v>76607.12</v>
      </c>
      <c r="AA4393" s="29">
        <v>24723.75</v>
      </c>
      <c r="AB4393" s="30">
        <v>-51883.369999999995</v>
      </c>
      <c r="AC4393" s="32">
        <v>-0.67726563797203188</v>
      </c>
      <c r="AD4393" s="26">
        <v>53247.47</v>
      </c>
      <c r="AE4393" s="26">
        <v>16011.6</v>
      </c>
      <c r="AF4393" s="27">
        <v>-37235.870000000003</v>
      </c>
      <c r="AG4393" s="33">
        <v>-0.6992983892004635</v>
      </c>
      <c r="AH4393" s="34">
        <v>2572</v>
      </c>
      <c r="AI4393" s="34">
        <v>2760.25</v>
      </c>
      <c r="AJ4393" s="34">
        <v>188.25</v>
      </c>
      <c r="AK4393" s="32">
        <v>7.319206842923795E-2</v>
      </c>
      <c r="AL4393" s="35">
        <v>44364.041666666664</v>
      </c>
      <c r="AM4393" s="16"/>
    </row>
    <row r="4394" spans="1:39" ht="24.75" hidden="1" x14ac:dyDescent="0.25">
      <c r="A4394" s="25" t="s">
        <v>988</v>
      </c>
      <c r="B4394" s="25" t="s">
        <v>1136</v>
      </c>
      <c r="C4394" s="39">
        <v>451285</v>
      </c>
      <c r="D4394" s="25" t="s">
        <v>4943</v>
      </c>
      <c r="E4394" s="25" t="s">
        <v>53</v>
      </c>
      <c r="F4394" s="25" t="s">
        <v>63</v>
      </c>
      <c r="G4394" s="25" t="s">
        <v>56</v>
      </c>
      <c r="H4394" s="17"/>
      <c r="I4394" s="17"/>
      <c r="J4394" s="25" t="s">
        <v>381</v>
      </c>
      <c r="K4394" s="25" t="s">
        <v>65</v>
      </c>
      <c r="L4394" s="25" t="s">
        <v>384</v>
      </c>
      <c r="M4394" s="25" t="s">
        <v>547</v>
      </c>
      <c r="N4394" s="26">
        <v>239280.53</v>
      </c>
      <c r="O4394" s="26">
        <v>0</v>
      </c>
      <c r="P4394" s="27">
        <v>-239280.53</v>
      </c>
      <c r="Q4394" s="28">
        <v>-1</v>
      </c>
      <c r="R4394" s="29">
        <v>55343.08</v>
      </c>
      <c r="S4394" s="29">
        <v>0</v>
      </c>
      <c r="T4394" s="30">
        <v>-55343.08</v>
      </c>
      <c r="U4394" s="31">
        <v>-1</v>
      </c>
      <c r="V4394" s="26">
        <v>121831.65</v>
      </c>
      <c r="W4394" s="26">
        <v>0</v>
      </c>
      <c r="X4394" s="27">
        <v>-121831.65</v>
      </c>
      <c r="Y4394" s="28">
        <v>-1</v>
      </c>
      <c r="Z4394" s="29">
        <v>6180.8</v>
      </c>
      <c r="AA4394" s="29">
        <v>0</v>
      </c>
      <c r="AB4394" s="30">
        <v>-6180.8</v>
      </c>
      <c r="AC4394" s="32">
        <v>-1</v>
      </c>
      <c r="AD4394" s="26">
        <v>55925</v>
      </c>
      <c r="AE4394" s="26">
        <v>0</v>
      </c>
      <c r="AF4394" s="27">
        <v>-55925</v>
      </c>
      <c r="AG4394" s="33">
        <v>-1</v>
      </c>
      <c r="AH4394" s="34">
        <v>605.5</v>
      </c>
      <c r="AI4394" s="34">
        <v>159.5</v>
      </c>
      <c r="AJ4394" s="34">
        <v>-446</v>
      </c>
      <c r="AK4394" s="32">
        <v>-0.73658133773740708</v>
      </c>
      <c r="AL4394" s="35">
        <v>43839.041655092595</v>
      </c>
      <c r="AM4394" s="16"/>
    </row>
    <row r="4395" spans="1:39" ht="24.75" hidden="1" x14ac:dyDescent="0.25">
      <c r="A4395" s="25" t="s">
        <v>988</v>
      </c>
      <c r="B4395" s="25" t="s">
        <v>1043</v>
      </c>
      <c r="C4395" s="39">
        <v>451289</v>
      </c>
      <c r="D4395" s="25" t="s">
        <v>4038</v>
      </c>
      <c r="E4395" s="25" t="s">
        <v>53</v>
      </c>
      <c r="F4395" s="25" t="s">
        <v>54</v>
      </c>
      <c r="G4395" s="25" t="s">
        <v>289</v>
      </c>
      <c r="H4395" s="25" t="s">
        <v>56</v>
      </c>
      <c r="I4395" s="25" t="s">
        <v>56</v>
      </c>
      <c r="J4395" s="25" t="s">
        <v>381</v>
      </c>
      <c r="K4395" s="25" t="s">
        <v>65</v>
      </c>
      <c r="L4395" s="25" t="s">
        <v>1045</v>
      </c>
      <c r="M4395" s="25" t="s">
        <v>415</v>
      </c>
      <c r="N4395" s="26">
        <v>96063.31</v>
      </c>
      <c r="O4395" s="26">
        <v>156477.98000000001</v>
      </c>
      <c r="P4395" s="27">
        <v>60414.670000000013</v>
      </c>
      <c r="Q4395" s="28">
        <v>0.62890472959967769</v>
      </c>
      <c r="R4395" s="29">
        <v>35465.61</v>
      </c>
      <c r="S4395" s="29">
        <v>24363.18</v>
      </c>
      <c r="T4395" s="30">
        <v>-11102.43</v>
      </c>
      <c r="U4395" s="31">
        <v>-0.31304776655469907</v>
      </c>
      <c r="V4395" s="26">
        <v>55620.9</v>
      </c>
      <c r="W4395" s="26">
        <v>98892.02</v>
      </c>
      <c r="X4395" s="27">
        <v>43271.12</v>
      </c>
      <c r="Y4395" s="28">
        <v>0.77796511742888019</v>
      </c>
      <c r="Z4395" s="29">
        <v>4976.8</v>
      </c>
      <c r="AA4395" s="29">
        <v>4301.0200000000004</v>
      </c>
      <c r="AB4395" s="30">
        <v>-675.77999999999975</v>
      </c>
      <c r="AC4395" s="32">
        <v>-0.135786047259283</v>
      </c>
      <c r="AD4395" s="26">
        <v>0</v>
      </c>
      <c r="AE4395" s="26">
        <v>2640</v>
      </c>
      <c r="AF4395" s="27">
        <v>2640</v>
      </c>
      <c r="AG4395" s="18"/>
      <c r="AH4395" s="34">
        <v>628.5</v>
      </c>
      <c r="AI4395" s="34">
        <v>639.20000000000005</v>
      </c>
      <c r="AJ4395" s="34">
        <v>10.700000000000045</v>
      </c>
      <c r="AK4395" s="32">
        <v>1.7024661893397051E-2</v>
      </c>
      <c r="AL4395" s="35">
        <v>43839.041655092595</v>
      </c>
      <c r="AM4395" s="16"/>
    </row>
    <row r="4396" spans="1:39" ht="24.75" hidden="1" x14ac:dyDescent="0.25">
      <c r="A4396" s="25" t="s">
        <v>988</v>
      </c>
      <c r="B4396" s="25" t="s">
        <v>1043</v>
      </c>
      <c r="C4396" s="39">
        <v>451292</v>
      </c>
      <c r="D4396" s="25" t="s">
        <v>4023</v>
      </c>
      <c r="E4396" s="25" t="s">
        <v>53</v>
      </c>
      <c r="F4396" s="25" t="s">
        <v>54</v>
      </c>
      <c r="G4396" s="25" t="s">
        <v>289</v>
      </c>
      <c r="H4396" s="25" t="s">
        <v>56</v>
      </c>
      <c r="I4396" s="25" t="s">
        <v>56</v>
      </c>
      <c r="J4396" s="25" t="s">
        <v>185</v>
      </c>
      <c r="K4396" s="25" t="s">
        <v>65</v>
      </c>
      <c r="L4396" s="25" t="s">
        <v>1045</v>
      </c>
      <c r="M4396" s="25" t="s">
        <v>468</v>
      </c>
      <c r="N4396" s="26">
        <v>111390.33</v>
      </c>
      <c r="O4396" s="26">
        <v>122395.64</v>
      </c>
      <c r="P4396" s="27">
        <v>11005.309999999998</v>
      </c>
      <c r="Q4396" s="28">
        <v>9.8799509795868254E-2</v>
      </c>
      <c r="R4396" s="29">
        <v>13969.12</v>
      </c>
      <c r="S4396" s="29">
        <v>18925.32</v>
      </c>
      <c r="T4396" s="30">
        <v>4956.1999999999989</v>
      </c>
      <c r="U4396" s="31">
        <v>0.35479686623065726</v>
      </c>
      <c r="V4396" s="26">
        <v>5315.21</v>
      </c>
      <c r="W4396" s="26">
        <v>5665.6</v>
      </c>
      <c r="X4396" s="27">
        <v>350.39000000000033</v>
      </c>
      <c r="Y4396" s="28">
        <v>6.5922136660639993E-2</v>
      </c>
      <c r="Z4396" s="29">
        <v>1934</v>
      </c>
      <c r="AA4396" s="29">
        <v>2028.9</v>
      </c>
      <c r="AB4396" s="30">
        <v>94.900000000000091</v>
      </c>
      <c r="AC4396" s="32">
        <v>4.9069286452947308E-2</v>
      </c>
      <c r="AD4396" s="26">
        <v>90172</v>
      </c>
      <c r="AE4396" s="26">
        <v>91612</v>
      </c>
      <c r="AF4396" s="27">
        <v>1440</v>
      </c>
      <c r="AG4396" s="33">
        <v>1.5969480548285498E-2</v>
      </c>
      <c r="AH4396" s="34">
        <v>190</v>
      </c>
      <c r="AI4396" s="34">
        <v>189.25</v>
      </c>
      <c r="AJ4396" s="34">
        <v>-0.75</v>
      </c>
      <c r="AK4396" s="32">
        <v>-3.9473684210526317E-3</v>
      </c>
      <c r="AL4396" s="35">
        <v>44011.041666666664</v>
      </c>
      <c r="AM4396" s="16"/>
    </row>
    <row r="4397" spans="1:39" ht="24.75" hidden="1" x14ac:dyDescent="0.25">
      <c r="A4397" s="25" t="s">
        <v>988</v>
      </c>
      <c r="B4397" s="25" t="s">
        <v>1043</v>
      </c>
      <c r="C4397" s="39">
        <v>451293</v>
      </c>
      <c r="D4397" s="25" t="s">
        <v>4024</v>
      </c>
      <c r="E4397" s="25" t="s">
        <v>53</v>
      </c>
      <c r="F4397" s="25" t="s">
        <v>54</v>
      </c>
      <c r="G4397" s="25" t="s">
        <v>2341</v>
      </c>
      <c r="H4397" s="25" t="s">
        <v>56</v>
      </c>
      <c r="I4397" s="25" t="s">
        <v>56</v>
      </c>
      <c r="J4397" s="25" t="s">
        <v>381</v>
      </c>
      <c r="K4397" s="25" t="s">
        <v>65</v>
      </c>
      <c r="L4397" s="25" t="s">
        <v>1045</v>
      </c>
      <c r="M4397" s="25" t="s">
        <v>993</v>
      </c>
      <c r="N4397" s="26">
        <v>50730.75</v>
      </c>
      <c r="O4397" s="26">
        <v>67836.88</v>
      </c>
      <c r="P4397" s="27">
        <v>17106.130000000005</v>
      </c>
      <c r="Q4397" s="28">
        <v>0.33719450234818144</v>
      </c>
      <c r="R4397" s="29">
        <v>11100.81</v>
      </c>
      <c r="S4397" s="29">
        <v>23488.17</v>
      </c>
      <c r="T4397" s="30">
        <v>12387.359999999999</v>
      </c>
      <c r="U4397" s="31">
        <v>1.115896948060547</v>
      </c>
      <c r="V4397" s="26">
        <v>22579.32</v>
      </c>
      <c r="W4397" s="26">
        <v>26091.59</v>
      </c>
      <c r="X4397" s="27">
        <v>3512.2700000000004</v>
      </c>
      <c r="Y4397" s="28">
        <v>0.15555251442470369</v>
      </c>
      <c r="Z4397" s="29">
        <v>6404.62</v>
      </c>
      <c r="AA4397" s="29">
        <v>6034.89</v>
      </c>
      <c r="AB4397" s="30">
        <v>-369.72999999999956</v>
      </c>
      <c r="AC4397" s="32">
        <v>-5.772863963826106E-2</v>
      </c>
      <c r="AD4397" s="26">
        <v>10646</v>
      </c>
      <c r="AE4397" s="26">
        <v>9092.51</v>
      </c>
      <c r="AF4397" s="27">
        <v>-1553.4899999999998</v>
      </c>
      <c r="AG4397" s="33">
        <v>-0.14592241217358631</v>
      </c>
      <c r="AH4397" s="34">
        <v>200</v>
      </c>
      <c r="AI4397" s="34">
        <v>200</v>
      </c>
      <c r="AJ4397" s="34">
        <v>0</v>
      </c>
      <c r="AK4397" s="32">
        <v>0</v>
      </c>
      <c r="AL4397" s="35">
        <v>44130.041666666664</v>
      </c>
      <c r="AM4397" s="16"/>
    </row>
    <row r="4398" spans="1:39" ht="33" hidden="1" x14ac:dyDescent="0.25">
      <c r="A4398" s="25" t="s">
        <v>988</v>
      </c>
      <c r="B4398" s="25" t="s">
        <v>1136</v>
      </c>
      <c r="C4398" s="39">
        <v>451295</v>
      </c>
      <c r="D4398" s="25" t="s">
        <v>5822</v>
      </c>
      <c r="E4398" s="25" t="s">
        <v>53</v>
      </c>
      <c r="F4398" s="25" t="s">
        <v>63</v>
      </c>
      <c r="G4398" s="25" t="s">
        <v>56</v>
      </c>
      <c r="H4398" s="17"/>
      <c r="I4398" s="17"/>
      <c r="J4398" s="25" t="s">
        <v>1424</v>
      </c>
      <c r="K4398" s="25" t="s">
        <v>65</v>
      </c>
      <c r="L4398" s="25" t="s">
        <v>369</v>
      </c>
      <c r="M4398" s="25" t="s">
        <v>401</v>
      </c>
      <c r="N4398" s="26">
        <v>0</v>
      </c>
      <c r="O4398" s="26">
        <v>0</v>
      </c>
      <c r="P4398" s="27">
        <v>0</v>
      </c>
      <c r="Q4398" s="18"/>
      <c r="R4398" s="29">
        <v>0</v>
      </c>
      <c r="S4398" s="29">
        <v>0</v>
      </c>
      <c r="T4398" s="30">
        <v>0</v>
      </c>
      <c r="U4398" s="19"/>
      <c r="V4398" s="26">
        <v>0</v>
      </c>
      <c r="W4398" s="26">
        <v>0</v>
      </c>
      <c r="X4398" s="27">
        <v>0</v>
      </c>
      <c r="Y4398" s="18"/>
      <c r="Z4398" s="29">
        <v>0</v>
      </c>
      <c r="AA4398" s="29">
        <v>0</v>
      </c>
      <c r="AB4398" s="30">
        <v>0</v>
      </c>
      <c r="AC4398" s="19"/>
      <c r="AD4398" s="26">
        <v>0</v>
      </c>
      <c r="AE4398" s="26">
        <v>0</v>
      </c>
      <c r="AF4398" s="27">
        <v>0</v>
      </c>
      <c r="AG4398" s="18"/>
      <c r="AH4398" s="34">
        <v>0</v>
      </c>
      <c r="AI4398" s="34">
        <v>0</v>
      </c>
      <c r="AJ4398" s="34">
        <v>0</v>
      </c>
      <c r="AK4398" s="19"/>
      <c r="AL4398" s="35">
        <v>43769.041655092595</v>
      </c>
      <c r="AM4398" s="16"/>
    </row>
    <row r="4399" spans="1:39" ht="33" hidden="1" x14ac:dyDescent="0.25">
      <c r="A4399" s="25" t="s">
        <v>988</v>
      </c>
      <c r="B4399" s="25" t="s">
        <v>1040</v>
      </c>
      <c r="C4399" s="39">
        <v>451304</v>
      </c>
      <c r="D4399" s="25" t="s">
        <v>4054</v>
      </c>
      <c r="E4399" s="25" t="s">
        <v>53</v>
      </c>
      <c r="F4399" s="25" t="s">
        <v>54</v>
      </c>
      <c r="G4399" s="25" t="s">
        <v>289</v>
      </c>
      <c r="H4399" s="25" t="s">
        <v>56</v>
      </c>
      <c r="I4399" s="25" t="s">
        <v>56</v>
      </c>
      <c r="J4399" s="25" t="s">
        <v>401</v>
      </c>
      <c r="K4399" s="25" t="s">
        <v>65</v>
      </c>
      <c r="L4399" s="25" t="s">
        <v>484</v>
      </c>
      <c r="M4399" s="25" t="s">
        <v>993</v>
      </c>
      <c r="N4399" s="26">
        <v>21225.97</v>
      </c>
      <c r="O4399" s="26">
        <v>29641.040000000001</v>
      </c>
      <c r="P4399" s="27">
        <v>8415.07</v>
      </c>
      <c r="Q4399" s="28">
        <v>0.3964516109275571</v>
      </c>
      <c r="R4399" s="29">
        <v>5740.74</v>
      </c>
      <c r="S4399" s="29">
        <v>7627.5</v>
      </c>
      <c r="T4399" s="30">
        <v>1886.7600000000002</v>
      </c>
      <c r="U4399" s="31">
        <v>0.32866146176276934</v>
      </c>
      <c r="V4399" s="26">
        <v>2022.03</v>
      </c>
      <c r="W4399" s="26">
        <v>3204.6</v>
      </c>
      <c r="X4399" s="27">
        <v>1182.57</v>
      </c>
      <c r="Y4399" s="28">
        <v>0.58484295485230187</v>
      </c>
      <c r="Z4399" s="29">
        <v>1573.2</v>
      </c>
      <c r="AA4399" s="29">
        <v>3461</v>
      </c>
      <c r="AB4399" s="30">
        <v>1887.8</v>
      </c>
      <c r="AC4399" s="32">
        <v>1.1999745741164505</v>
      </c>
      <c r="AD4399" s="26">
        <v>11890</v>
      </c>
      <c r="AE4399" s="26">
        <v>0</v>
      </c>
      <c r="AF4399" s="27">
        <v>-11890</v>
      </c>
      <c r="AG4399" s="33">
        <v>-1</v>
      </c>
      <c r="AH4399" s="34">
        <v>73.2</v>
      </c>
      <c r="AI4399" s="34">
        <v>71</v>
      </c>
      <c r="AJ4399" s="34">
        <v>-2.2000000000000028</v>
      </c>
      <c r="AK4399" s="32">
        <v>-3.0054644808743206E-2</v>
      </c>
      <c r="AL4399" s="35">
        <v>43769.041655092595</v>
      </c>
      <c r="AM4399" s="16"/>
    </row>
    <row r="4400" spans="1:39" ht="33" hidden="1" x14ac:dyDescent="0.25">
      <c r="A4400" s="25" t="s">
        <v>988</v>
      </c>
      <c r="B4400" s="25" t="s">
        <v>51</v>
      </c>
      <c r="C4400" s="39">
        <v>451305</v>
      </c>
      <c r="D4400" s="25" t="s">
        <v>4025</v>
      </c>
      <c r="E4400" s="25" t="s">
        <v>53</v>
      </c>
      <c r="F4400" s="25" t="s">
        <v>54</v>
      </c>
      <c r="G4400" s="25" t="s">
        <v>79</v>
      </c>
      <c r="H4400" s="25" t="s">
        <v>194</v>
      </c>
      <c r="I4400" s="17"/>
      <c r="J4400" s="25" t="s">
        <v>381</v>
      </c>
      <c r="K4400" s="25" t="s">
        <v>65</v>
      </c>
      <c r="L4400" s="25" t="s">
        <v>992</v>
      </c>
      <c r="M4400" s="25" t="s">
        <v>993</v>
      </c>
      <c r="N4400" s="26">
        <v>91688.26</v>
      </c>
      <c r="O4400" s="26">
        <v>103895.24</v>
      </c>
      <c r="P4400" s="27">
        <v>12206.98000000001</v>
      </c>
      <c r="Q4400" s="28">
        <v>0.13313569261757188</v>
      </c>
      <c r="R4400" s="29">
        <v>51380.43</v>
      </c>
      <c r="S4400" s="29">
        <v>48450.73</v>
      </c>
      <c r="T4400" s="30">
        <v>-2929.6999999999971</v>
      </c>
      <c r="U4400" s="31">
        <v>-5.7019764139770668E-2</v>
      </c>
      <c r="V4400" s="26">
        <v>15955.44</v>
      </c>
      <c r="W4400" s="26">
        <v>20888.12</v>
      </c>
      <c r="X4400" s="27">
        <v>4932.6799999999985</v>
      </c>
      <c r="Y4400" s="28">
        <v>0.30915349247654705</v>
      </c>
      <c r="Z4400" s="29">
        <v>14810.59</v>
      </c>
      <c r="AA4400" s="29">
        <v>21302.83</v>
      </c>
      <c r="AB4400" s="30">
        <v>6492.2400000000016</v>
      </c>
      <c r="AC4400" s="32">
        <v>0.43835120680540085</v>
      </c>
      <c r="AD4400" s="26">
        <v>9541.7999999999993</v>
      </c>
      <c r="AE4400" s="26">
        <v>9581.68</v>
      </c>
      <c r="AF4400" s="27">
        <v>39.880000000001019</v>
      </c>
      <c r="AG4400" s="33">
        <v>4.1795049152152652E-3</v>
      </c>
      <c r="AH4400" s="34">
        <v>460</v>
      </c>
      <c r="AI4400" s="34">
        <v>476</v>
      </c>
      <c r="AJ4400" s="34">
        <v>16</v>
      </c>
      <c r="AK4400" s="32">
        <v>3.4782608695652174E-2</v>
      </c>
      <c r="AL4400" s="35">
        <v>44505.041666666664</v>
      </c>
      <c r="AM4400" s="16"/>
    </row>
    <row r="4401" spans="1:39" ht="24.75" hidden="1" x14ac:dyDescent="0.25">
      <c r="A4401" s="25" t="s">
        <v>988</v>
      </c>
      <c r="B4401" s="25" t="s">
        <v>51</v>
      </c>
      <c r="C4401" s="39">
        <v>451324</v>
      </c>
      <c r="D4401" s="25" t="s">
        <v>4033</v>
      </c>
      <c r="E4401" s="25" t="s">
        <v>53</v>
      </c>
      <c r="F4401" s="25" t="s">
        <v>63</v>
      </c>
      <c r="G4401" s="25" t="s">
        <v>56</v>
      </c>
      <c r="H4401" s="17"/>
      <c r="I4401" s="17"/>
      <c r="J4401" s="25" t="s">
        <v>185</v>
      </c>
      <c r="K4401" s="25" t="s">
        <v>65</v>
      </c>
      <c r="L4401" s="25" t="s">
        <v>373</v>
      </c>
      <c r="M4401" s="25" t="s">
        <v>419</v>
      </c>
      <c r="N4401" s="26">
        <v>0</v>
      </c>
      <c r="O4401" s="26">
        <v>0</v>
      </c>
      <c r="P4401" s="27">
        <v>0</v>
      </c>
      <c r="Q4401" s="18"/>
      <c r="R4401" s="29">
        <v>0</v>
      </c>
      <c r="S4401" s="29">
        <v>0</v>
      </c>
      <c r="T4401" s="30">
        <v>0</v>
      </c>
      <c r="U4401" s="19"/>
      <c r="V4401" s="26">
        <v>0</v>
      </c>
      <c r="W4401" s="26">
        <v>0</v>
      </c>
      <c r="X4401" s="27">
        <v>0</v>
      </c>
      <c r="Y4401" s="18"/>
      <c r="Z4401" s="29">
        <v>0</v>
      </c>
      <c r="AA4401" s="29">
        <v>0</v>
      </c>
      <c r="AB4401" s="30">
        <v>0</v>
      </c>
      <c r="AC4401" s="19"/>
      <c r="AD4401" s="26">
        <v>0</v>
      </c>
      <c r="AE4401" s="26">
        <v>0</v>
      </c>
      <c r="AF4401" s="27">
        <v>0</v>
      </c>
      <c r="AG4401" s="18"/>
      <c r="AH4401" s="34">
        <v>0</v>
      </c>
      <c r="AI4401" s="34">
        <v>0</v>
      </c>
      <c r="AJ4401" s="34">
        <v>0</v>
      </c>
      <c r="AK4401" s="19"/>
      <c r="AL4401" s="35">
        <v>43593.999988425923</v>
      </c>
      <c r="AM4401" s="16"/>
    </row>
    <row r="4402" spans="1:39" ht="24.75" hidden="1" x14ac:dyDescent="0.25">
      <c r="A4402" s="25" t="s">
        <v>988</v>
      </c>
      <c r="B4402" s="25" t="s">
        <v>1040</v>
      </c>
      <c r="C4402" s="39">
        <v>451325</v>
      </c>
      <c r="D4402" s="25" t="s">
        <v>4052</v>
      </c>
      <c r="E4402" s="25" t="s">
        <v>53</v>
      </c>
      <c r="F4402" s="25" t="s">
        <v>54</v>
      </c>
      <c r="G4402" s="25" t="s">
        <v>289</v>
      </c>
      <c r="H4402" s="25" t="s">
        <v>56</v>
      </c>
      <c r="I4402" s="25" t="s">
        <v>56</v>
      </c>
      <c r="J4402" s="17"/>
      <c r="K4402" s="25" t="s">
        <v>65</v>
      </c>
      <c r="L4402" s="25" t="s">
        <v>369</v>
      </c>
      <c r="M4402" s="25" t="s">
        <v>419</v>
      </c>
      <c r="N4402" s="26">
        <v>0</v>
      </c>
      <c r="O4402" s="26">
        <v>99440.320000000007</v>
      </c>
      <c r="P4402" s="27">
        <v>99440.320000000007</v>
      </c>
      <c r="Q4402" s="18"/>
      <c r="R4402" s="29">
        <v>0</v>
      </c>
      <c r="S4402" s="29">
        <v>0</v>
      </c>
      <c r="T4402" s="30">
        <v>0</v>
      </c>
      <c r="U4402" s="19"/>
      <c r="V4402" s="26">
        <v>0</v>
      </c>
      <c r="W4402" s="26">
        <v>0</v>
      </c>
      <c r="X4402" s="27">
        <v>0</v>
      </c>
      <c r="Y4402" s="18"/>
      <c r="Z4402" s="29">
        <v>0</v>
      </c>
      <c r="AA4402" s="29">
        <v>0</v>
      </c>
      <c r="AB4402" s="30">
        <v>0</v>
      </c>
      <c r="AC4402" s="19"/>
      <c r="AD4402" s="26">
        <v>0</v>
      </c>
      <c r="AE4402" s="26">
        <v>0</v>
      </c>
      <c r="AF4402" s="27">
        <v>0</v>
      </c>
      <c r="AG4402" s="18"/>
      <c r="AH4402" s="34">
        <v>0</v>
      </c>
      <c r="AI4402" s="34">
        <v>0</v>
      </c>
      <c r="AJ4402" s="34">
        <v>0</v>
      </c>
      <c r="AK4402" s="19"/>
      <c r="AL4402" s="35">
        <v>43593.999988425923</v>
      </c>
      <c r="AM4402" s="16"/>
    </row>
    <row r="4403" spans="1:39" ht="24.75" hidden="1" x14ac:dyDescent="0.25">
      <c r="A4403" s="25" t="s">
        <v>988</v>
      </c>
      <c r="B4403" s="25" t="s">
        <v>1136</v>
      </c>
      <c r="C4403" s="39">
        <v>451328</v>
      </c>
      <c r="D4403" s="25" t="s">
        <v>4888</v>
      </c>
      <c r="E4403" s="25" t="s">
        <v>53</v>
      </c>
      <c r="F4403" s="25" t="s">
        <v>63</v>
      </c>
      <c r="G4403" s="25" t="s">
        <v>56</v>
      </c>
      <c r="H4403" s="17"/>
      <c r="I4403" s="17"/>
      <c r="J4403" s="25" t="s">
        <v>185</v>
      </c>
      <c r="K4403" s="25" t="s">
        <v>65</v>
      </c>
      <c r="L4403" s="25" t="s">
        <v>373</v>
      </c>
      <c r="M4403" s="25" t="s">
        <v>419</v>
      </c>
      <c r="N4403" s="26">
        <v>0</v>
      </c>
      <c r="O4403" s="26">
        <v>0</v>
      </c>
      <c r="P4403" s="27">
        <v>0</v>
      </c>
      <c r="Q4403" s="18"/>
      <c r="R4403" s="29">
        <v>0</v>
      </c>
      <c r="S4403" s="29">
        <v>0</v>
      </c>
      <c r="T4403" s="30">
        <v>0</v>
      </c>
      <c r="U4403" s="19"/>
      <c r="V4403" s="26">
        <v>0</v>
      </c>
      <c r="W4403" s="26">
        <v>0</v>
      </c>
      <c r="X4403" s="27">
        <v>0</v>
      </c>
      <c r="Y4403" s="18"/>
      <c r="Z4403" s="29">
        <v>0</v>
      </c>
      <c r="AA4403" s="29">
        <v>0</v>
      </c>
      <c r="AB4403" s="30">
        <v>0</v>
      </c>
      <c r="AC4403" s="19"/>
      <c r="AD4403" s="26">
        <v>0</v>
      </c>
      <c r="AE4403" s="26">
        <v>0</v>
      </c>
      <c r="AF4403" s="27">
        <v>0</v>
      </c>
      <c r="AG4403" s="18"/>
      <c r="AH4403" s="34">
        <v>0</v>
      </c>
      <c r="AI4403" s="34">
        <v>0</v>
      </c>
      <c r="AJ4403" s="34">
        <v>0</v>
      </c>
      <c r="AK4403" s="19"/>
      <c r="AL4403" s="35">
        <v>43645.041655092595</v>
      </c>
      <c r="AM4403" s="16"/>
    </row>
    <row r="4404" spans="1:39" ht="33" hidden="1" x14ac:dyDescent="0.25">
      <c r="A4404" s="25" t="s">
        <v>988</v>
      </c>
      <c r="B4404" s="25" t="s">
        <v>1136</v>
      </c>
      <c r="C4404" s="39">
        <v>451341</v>
      </c>
      <c r="D4404" s="25" t="s">
        <v>4889</v>
      </c>
      <c r="E4404" s="25" t="s">
        <v>53</v>
      </c>
      <c r="F4404" s="25" t="s">
        <v>63</v>
      </c>
      <c r="G4404" s="25" t="s">
        <v>56</v>
      </c>
      <c r="H4404" s="17"/>
      <c r="I4404" s="17"/>
      <c r="J4404" s="25" t="s">
        <v>185</v>
      </c>
      <c r="K4404" s="25" t="s">
        <v>65</v>
      </c>
      <c r="L4404" s="25" t="s">
        <v>373</v>
      </c>
      <c r="M4404" s="25" t="s">
        <v>419</v>
      </c>
      <c r="N4404" s="26">
        <v>0</v>
      </c>
      <c r="O4404" s="26">
        <v>0</v>
      </c>
      <c r="P4404" s="27">
        <v>0</v>
      </c>
      <c r="Q4404" s="18"/>
      <c r="R4404" s="29">
        <v>0</v>
      </c>
      <c r="S4404" s="29">
        <v>0</v>
      </c>
      <c r="T4404" s="30">
        <v>0</v>
      </c>
      <c r="U4404" s="19"/>
      <c r="V4404" s="26">
        <v>0</v>
      </c>
      <c r="W4404" s="26">
        <v>0</v>
      </c>
      <c r="X4404" s="27">
        <v>0</v>
      </c>
      <c r="Y4404" s="18"/>
      <c r="Z4404" s="29">
        <v>0</v>
      </c>
      <c r="AA4404" s="29">
        <v>0</v>
      </c>
      <c r="AB4404" s="30">
        <v>0</v>
      </c>
      <c r="AC4404" s="19"/>
      <c r="AD4404" s="26">
        <v>0</v>
      </c>
      <c r="AE4404" s="26">
        <v>0</v>
      </c>
      <c r="AF4404" s="27">
        <v>0</v>
      </c>
      <c r="AG4404" s="18"/>
      <c r="AH4404" s="34">
        <v>0</v>
      </c>
      <c r="AI4404" s="34">
        <v>0</v>
      </c>
      <c r="AJ4404" s="34">
        <v>0</v>
      </c>
      <c r="AK4404" s="19"/>
      <c r="AL4404" s="35">
        <v>43588.041655092595</v>
      </c>
      <c r="AM4404" s="16"/>
    </row>
    <row r="4405" spans="1:39" ht="33" hidden="1" x14ac:dyDescent="0.25">
      <c r="A4405" s="25" t="s">
        <v>988</v>
      </c>
      <c r="B4405" s="25" t="s">
        <v>1040</v>
      </c>
      <c r="C4405" s="39">
        <v>451354</v>
      </c>
      <c r="D4405" s="25" t="s">
        <v>4022</v>
      </c>
      <c r="E4405" s="25" t="s">
        <v>53</v>
      </c>
      <c r="F4405" s="25" t="s">
        <v>54</v>
      </c>
      <c r="G4405" s="25" t="s">
        <v>79</v>
      </c>
      <c r="H4405" s="25" t="s">
        <v>56</v>
      </c>
      <c r="I4405" s="25" t="s">
        <v>56</v>
      </c>
      <c r="J4405" s="25" t="s">
        <v>185</v>
      </c>
      <c r="K4405" s="25" t="s">
        <v>65</v>
      </c>
      <c r="L4405" s="25" t="s">
        <v>369</v>
      </c>
      <c r="M4405" s="25" t="s">
        <v>468</v>
      </c>
      <c r="N4405" s="26">
        <v>60433</v>
      </c>
      <c r="O4405" s="26">
        <v>57467.93</v>
      </c>
      <c r="P4405" s="27">
        <v>-2965.0699999999997</v>
      </c>
      <c r="Q4405" s="28">
        <v>-4.9063756556848075E-2</v>
      </c>
      <c r="R4405" s="29">
        <v>24741.360000000001</v>
      </c>
      <c r="S4405" s="29">
        <v>6</v>
      </c>
      <c r="T4405" s="30">
        <v>-24735.360000000001</v>
      </c>
      <c r="U4405" s="31">
        <v>-0.9997574910999234</v>
      </c>
      <c r="V4405" s="26">
        <v>23862.84</v>
      </c>
      <c r="W4405" s="26">
        <v>0</v>
      </c>
      <c r="X4405" s="27">
        <v>-23862.84</v>
      </c>
      <c r="Y4405" s="28">
        <v>-1</v>
      </c>
      <c r="Z4405" s="29">
        <v>6328.8</v>
      </c>
      <c r="AA4405" s="29">
        <v>0</v>
      </c>
      <c r="AB4405" s="30">
        <v>-6328.8</v>
      </c>
      <c r="AC4405" s="32">
        <v>-1</v>
      </c>
      <c r="AD4405" s="26">
        <v>5500</v>
      </c>
      <c r="AE4405" s="26">
        <v>75.099999999999994</v>
      </c>
      <c r="AF4405" s="27">
        <v>-5424.9</v>
      </c>
      <c r="AG4405" s="33">
        <v>-0.98634545454545453</v>
      </c>
      <c r="AH4405" s="34">
        <v>346.5</v>
      </c>
      <c r="AI4405" s="34">
        <v>311.25</v>
      </c>
      <c r="AJ4405" s="34">
        <v>-35.25</v>
      </c>
      <c r="AK4405" s="32">
        <v>-0.10173160173160173</v>
      </c>
      <c r="AL4405" s="35">
        <v>43509.041655092595</v>
      </c>
      <c r="AM4405" s="16"/>
    </row>
    <row r="4406" spans="1:39" ht="33" hidden="1" x14ac:dyDescent="0.25">
      <c r="A4406" s="25" t="s">
        <v>988</v>
      </c>
      <c r="B4406" s="25" t="s">
        <v>1040</v>
      </c>
      <c r="C4406" s="39">
        <v>451356</v>
      </c>
      <c r="D4406" s="25" t="s">
        <v>4055</v>
      </c>
      <c r="E4406" s="25" t="s">
        <v>53</v>
      </c>
      <c r="F4406" s="25" t="s">
        <v>54</v>
      </c>
      <c r="G4406" s="25" t="s">
        <v>289</v>
      </c>
      <c r="H4406" s="25" t="s">
        <v>56</v>
      </c>
      <c r="I4406" s="25" t="s">
        <v>56</v>
      </c>
      <c r="J4406" s="17"/>
      <c r="K4406" s="25" t="s">
        <v>65</v>
      </c>
      <c r="L4406" s="25" t="s">
        <v>402</v>
      </c>
      <c r="M4406" s="25" t="s">
        <v>401</v>
      </c>
      <c r="N4406" s="26">
        <v>0</v>
      </c>
      <c r="O4406" s="26">
        <v>94280.2</v>
      </c>
      <c r="P4406" s="27">
        <v>94280.2</v>
      </c>
      <c r="Q4406" s="18"/>
      <c r="R4406" s="29">
        <v>0</v>
      </c>
      <c r="S4406" s="29">
        <v>21336.42</v>
      </c>
      <c r="T4406" s="30">
        <v>21336.42</v>
      </c>
      <c r="U4406" s="19"/>
      <c r="V4406" s="26">
        <v>0</v>
      </c>
      <c r="W4406" s="26">
        <v>41360.410000000003</v>
      </c>
      <c r="X4406" s="27">
        <v>41360.410000000003</v>
      </c>
      <c r="Y4406" s="18"/>
      <c r="Z4406" s="29">
        <v>0</v>
      </c>
      <c r="AA4406" s="29">
        <v>1091.77</v>
      </c>
      <c r="AB4406" s="30">
        <v>1091.77</v>
      </c>
      <c r="AC4406" s="19"/>
      <c r="AD4406" s="26">
        <v>0</v>
      </c>
      <c r="AE4406" s="26">
        <v>19679.060000000001</v>
      </c>
      <c r="AF4406" s="27">
        <v>19679.060000000001</v>
      </c>
      <c r="AG4406" s="18"/>
      <c r="AH4406" s="34">
        <v>145</v>
      </c>
      <c r="AI4406" s="34">
        <v>311.25</v>
      </c>
      <c r="AJ4406" s="34">
        <v>166.25</v>
      </c>
      <c r="AK4406" s="32">
        <v>1.146551724137931</v>
      </c>
      <c r="AL4406" s="35">
        <v>43592.999988425923</v>
      </c>
      <c r="AM4406" s="16"/>
    </row>
    <row r="4407" spans="1:39" ht="33" hidden="1" x14ac:dyDescent="0.25">
      <c r="A4407" s="25" t="s">
        <v>988</v>
      </c>
      <c r="B4407" s="25" t="s">
        <v>1040</v>
      </c>
      <c r="C4407" s="39">
        <v>451360</v>
      </c>
      <c r="D4407" s="25" t="s">
        <v>4048</v>
      </c>
      <c r="E4407" s="25" t="s">
        <v>53</v>
      </c>
      <c r="F4407" s="25" t="s">
        <v>63</v>
      </c>
      <c r="G4407" s="25" t="s">
        <v>56</v>
      </c>
      <c r="H4407" s="25" t="s">
        <v>56</v>
      </c>
      <c r="I4407" s="25" t="s">
        <v>56</v>
      </c>
      <c r="J4407" s="17"/>
      <c r="K4407" s="25" t="s">
        <v>65</v>
      </c>
      <c r="L4407" s="25" t="s">
        <v>402</v>
      </c>
      <c r="M4407" s="25" t="s">
        <v>401</v>
      </c>
      <c r="N4407" s="26">
        <v>0</v>
      </c>
      <c r="O4407" s="26">
        <v>0</v>
      </c>
      <c r="P4407" s="27">
        <v>0</v>
      </c>
      <c r="Q4407" s="18"/>
      <c r="R4407" s="29">
        <v>0</v>
      </c>
      <c r="S4407" s="29">
        <v>0</v>
      </c>
      <c r="T4407" s="30">
        <v>0</v>
      </c>
      <c r="U4407" s="19"/>
      <c r="V4407" s="26">
        <v>0</v>
      </c>
      <c r="W4407" s="26">
        <v>0</v>
      </c>
      <c r="X4407" s="27">
        <v>0</v>
      </c>
      <c r="Y4407" s="18"/>
      <c r="Z4407" s="29">
        <v>0</v>
      </c>
      <c r="AA4407" s="29">
        <v>0</v>
      </c>
      <c r="AB4407" s="30">
        <v>0</v>
      </c>
      <c r="AC4407" s="19"/>
      <c r="AD4407" s="26">
        <v>0</v>
      </c>
      <c r="AE4407" s="26">
        <v>0</v>
      </c>
      <c r="AF4407" s="27">
        <v>0</v>
      </c>
      <c r="AG4407" s="18"/>
      <c r="AH4407" s="34">
        <v>0</v>
      </c>
      <c r="AI4407" s="34">
        <v>0</v>
      </c>
      <c r="AJ4407" s="34">
        <v>0</v>
      </c>
      <c r="AK4407" s="19"/>
      <c r="AL4407" s="35">
        <v>43613.999988425923</v>
      </c>
      <c r="AM4407" s="16"/>
    </row>
    <row r="4408" spans="1:39" ht="24.75" hidden="1" x14ac:dyDescent="0.25">
      <c r="A4408" s="25" t="s">
        <v>988</v>
      </c>
      <c r="B4408" s="25" t="s">
        <v>1040</v>
      </c>
      <c r="C4408" s="39">
        <v>451363</v>
      </c>
      <c r="D4408" s="25" t="s">
        <v>4067</v>
      </c>
      <c r="E4408" s="25" t="s">
        <v>53</v>
      </c>
      <c r="F4408" s="25" t="s">
        <v>54</v>
      </c>
      <c r="G4408" s="25" t="s">
        <v>289</v>
      </c>
      <c r="H4408" s="25" t="s">
        <v>56</v>
      </c>
      <c r="I4408" s="25" t="s">
        <v>56</v>
      </c>
      <c r="J4408" s="25" t="s">
        <v>381</v>
      </c>
      <c r="K4408" s="25" t="s">
        <v>58</v>
      </c>
      <c r="L4408" s="25" t="s">
        <v>431</v>
      </c>
      <c r="M4408" s="25" t="s">
        <v>1989</v>
      </c>
      <c r="N4408" s="26">
        <v>1066044.1000000001</v>
      </c>
      <c r="O4408" s="26">
        <v>1351742.66</v>
      </c>
      <c r="P4408" s="27">
        <v>285698.55999999982</v>
      </c>
      <c r="Q4408" s="28">
        <v>0.26799881918581026</v>
      </c>
      <c r="R4408" s="29">
        <v>36236.839999999997</v>
      </c>
      <c r="S4408" s="29">
        <v>25606.18</v>
      </c>
      <c r="T4408" s="30">
        <v>-10630.659999999996</v>
      </c>
      <c r="U4408" s="31">
        <v>-0.29336608821298982</v>
      </c>
      <c r="V4408" s="26">
        <v>109363.98</v>
      </c>
      <c r="W4408" s="26">
        <v>122955.8</v>
      </c>
      <c r="X4408" s="27">
        <v>13591.820000000007</v>
      </c>
      <c r="Y4408" s="28">
        <v>0.12428059037353988</v>
      </c>
      <c r="Z4408" s="29">
        <v>3158.28</v>
      </c>
      <c r="AA4408" s="29">
        <v>0</v>
      </c>
      <c r="AB4408" s="30">
        <v>-3158.28</v>
      </c>
      <c r="AC4408" s="32">
        <v>-1</v>
      </c>
      <c r="AD4408" s="26">
        <v>917285</v>
      </c>
      <c r="AE4408" s="26">
        <v>315721.78000000003</v>
      </c>
      <c r="AF4408" s="27">
        <v>-601563.22</v>
      </c>
      <c r="AG4408" s="33">
        <v>-0.65580841287059088</v>
      </c>
      <c r="AH4408" s="34">
        <v>564</v>
      </c>
      <c r="AI4408" s="34">
        <v>458.75</v>
      </c>
      <c r="AJ4408" s="34">
        <v>-105.25</v>
      </c>
      <c r="AK4408" s="32">
        <v>-0.18661347517730498</v>
      </c>
      <c r="AL4408" s="35">
        <v>43638.041655092595</v>
      </c>
      <c r="AM4408" s="16"/>
    </row>
    <row r="4409" spans="1:39" ht="24.75" hidden="1" x14ac:dyDescent="0.25">
      <c r="A4409" s="25" t="s">
        <v>988</v>
      </c>
      <c r="B4409" s="25" t="s">
        <v>1043</v>
      </c>
      <c r="C4409" s="39">
        <v>451364</v>
      </c>
      <c r="D4409" s="25" t="s">
        <v>4026</v>
      </c>
      <c r="E4409" s="25" t="s">
        <v>53</v>
      </c>
      <c r="F4409" s="25" t="s">
        <v>54</v>
      </c>
      <c r="G4409" s="25" t="s">
        <v>289</v>
      </c>
      <c r="H4409" s="17"/>
      <c r="I4409" s="17"/>
      <c r="J4409" s="25" t="s">
        <v>369</v>
      </c>
      <c r="K4409" s="25" t="s">
        <v>65</v>
      </c>
      <c r="L4409" s="25" t="s">
        <v>1045</v>
      </c>
      <c r="M4409" s="25" t="s">
        <v>468</v>
      </c>
      <c r="N4409" s="26">
        <v>201192.83</v>
      </c>
      <c r="O4409" s="26">
        <v>106120.69</v>
      </c>
      <c r="P4409" s="27">
        <v>-95072.139999999985</v>
      </c>
      <c r="Q4409" s="28">
        <v>-0.47254238632659024</v>
      </c>
      <c r="R4409" s="29">
        <v>25391.46</v>
      </c>
      <c r="S4409" s="29">
        <v>24185.55</v>
      </c>
      <c r="T4409" s="30">
        <v>-1205.9099999999999</v>
      </c>
      <c r="U4409" s="31">
        <v>-4.7492739684917684E-2</v>
      </c>
      <c r="V4409" s="26">
        <v>64111.58</v>
      </c>
      <c r="W4409" s="26">
        <v>56556.71</v>
      </c>
      <c r="X4409" s="27">
        <v>-7554.8700000000026</v>
      </c>
      <c r="Y4409" s="28">
        <v>-0.11783939812433265</v>
      </c>
      <c r="Z4409" s="29">
        <v>4951.3999999999996</v>
      </c>
      <c r="AA4409" s="29">
        <v>9923.58</v>
      </c>
      <c r="AB4409" s="30">
        <v>4972.18</v>
      </c>
      <c r="AC4409" s="32">
        <v>1.0041967928262714</v>
      </c>
      <c r="AD4409" s="26">
        <v>106738.39</v>
      </c>
      <c r="AE4409" s="26">
        <v>0</v>
      </c>
      <c r="AF4409" s="27">
        <v>-106738.39</v>
      </c>
      <c r="AG4409" s="33">
        <v>-1</v>
      </c>
      <c r="AH4409" s="34">
        <v>289.5</v>
      </c>
      <c r="AI4409" s="34">
        <v>459.75</v>
      </c>
      <c r="AJ4409" s="34">
        <v>170.25</v>
      </c>
      <c r="AK4409" s="32">
        <v>0.58808290155440412</v>
      </c>
      <c r="AL4409" s="35">
        <v>44089.041666666664</v>
      </c>
      <c r="AM4409" s="16"/>
    </row>
    <row r="4410" spans="1:39" ht="24.75" hidden="1" x14ac:dyDescent="0.25">
      <c r="A4410" s="25" t="s">
        <v>988</v>
      </c>
      <c r="B4410" s="25" t="s">
        <v>1040</v>
      </c>
      <c r="C4410" s="39">
        <v>451367</v>
      </c>
      <c r="D4410" s="25" t="s">
        <v>4035</v>
      </c>
      <c r="E4410" s="25" t="s">
        <v>53</v>
      </c>
      <c r="F4410" s="25" t="s">
        <v>54</v>
      </c>
      <c r="G4410" s="25" t="s">
        <v>289</v>
      </c>
      <c r="H4410" s="25" t="s">
        <v>56</v>
      </c>
      <c r="I4410" s="25" t="s">
        <v>56</v>
      </c>
      <c r="J4410" s="25" t="s">
        <v>381</v>
      </c>
      <c r="K4410" s="25" t="s">
        <v>65</v>
      </c>
      <c r="L4410" s="25" t="s">
        <v>992</v>
      </c>
      <c r="M4410" s="25" t="s">
        <v>993</v>
      </c>
      <c r="N4410" s="26">
        <v>38233.93</v>
      </c>
      <c r="O4410" s="26">
        <v>50473.02</v>
      </c>
      <c r="P4410" s="27">
        <v>12239.089999999997</v>
      </c>
      <c r="Q4410" s="28">
        <v>0.32011069748780718</v>
      </c>
      <c r="R4410" s="29">
        <v>12750.71</v>
      </c>
      <c r="S4410" s="29">
        <v>146.5</v>
      </c>
      <c r="T4410" s="30">
        <v>-12604.21</v>
      </c>
      <c r="U4410" s="31">
        <v>-0.98851044373215291</v>
      </c>
      <c r="V4410" s="26">
        <v>10900.48</v>
      </c>
      <c r="W4410" s="26">
        <v>13163.64</v>
      </c>
      <c r="X4410" s="27">
        <v>2263.16</v>
      </c>
      <c r="Y4410" s="28">
        <v>0.20762021488961954</v>
      </c>
      <c r="Z4410" s="29">
        <v>641.99</v>
      </c>
      <c r="AA4410" s="29">
        <v>0</v>
      </c>
      <c r="AB4410" s="30">
        <v>-641.99</v>
      </c>
      <c r="AC4410" s="32">
        <v>-1</v>
      </c>
      <c r="AD4410" s="26">
        <v>13940.75</v>
      </c>
      <c r="AE4410" s="26">
        <v>1749.66</v>
      </c>
      <c r="AF4410" s="27">
        <v>-12191.09</v>
      </c>
      <c r="AG4410" s="33">
        <v>-0.87449312267991319</v>
      </c>
      <c r="AH4410" s="34">
        <v>203</v>
      </c>
      <c r="AI4410" s="34">
        <v>220.5</v>
      </c>
      <c r="AJ4410" s="34">
        <v>17.5</v>
      </c>
      <c r="AK4410" s="32">
        <v>8.6206896551724144E-2</v>
      </c>
      <c r="AL4410" s="35">
        <v>43636.041666666664</v>
      </c>
      <c r="AM4410" s="16"/>
    </row>
    <row r="4411" spans="1:39" ht="24.75" hidden="1" x14ac:dyDescent="0.25">
      <c r="A4411" s="25" t="s">
        <v>988</v>
      </c>
      <c r="B4411" s="25" t="s">
        <v>1040</v>
      </c>
      <c r="C4411" s="39">
        <v>451381</v>
      </c>
      <c r="D4411" s="25" t="s">
        <v>4043</v>
      </c>
      <c r="E4411" s="25" t="s">
        <v>53</v>
      </c>
      <c r="F4411" s="25" t="s">
        <v>54</v>
      </c>
      <c r="G4411" s="25" t="s">
        <v>289</v>
      </c>
      <c r="H4411" s="25" t="s">
        <v>56</v>
      </c>
      <c r="I4411" s="25" t="s">
        <v>56</v>
      </c>
      <c r="J4411" s="17"/>
      <c r="K4411" s="25" t="s">
        <v>65</v>
      </c>
      <c r="L4411" s="25" t="s">
        <v>370</v>
      </c>
      <c r="M4411" s="25" t="s">
        <v>419</v>
      </c>
      <c r="N4411" s="26">
        <v>0</v>
      </c>
      <c r="O4411" s="26">
        <v>45366.34</v>
      </c>
      <c r="P4411" s="27">
        <v>45366.34</v>
      </c>
      <c r="Q4411" s="18"/>
      <c r="R4411" s="29">
        <v>0</v>
      </c>
      <c r="S4411" s="29">
        <v>0</v>
      </c>
      <c r="T4411" s="30">
        <v>0</v>
      </c>
      <c r="U4411" s="19"/>
      <c r="V4411" s="26">
        <v>0</v>
      </c>
      <c r="W4411" s="26">
        <v>0</v>
      </c>
      <c r="X4411" s="27">
        <v>0</v>
      </c>
      <c r="Y4411" s="18"/>
      <c r="Z4411" s="29">
        <v>0</v>
      </c>
      <c r="AA4411" s="29">
        <v>0</v>
      </c>
      <c r="AB4411" s="30">
        <v>0</v>
      </c>
      <c r="AC4411" s="19"/>
      <c r="AD4411" s="26">
        <v>0</v>
      </c>
      <c r="AE4411" s="26">
        <v>0</v>
      </c>
      <c r="AF4411" s="27">
        <v>0</v>
      </c>
      <c r="AG4411" s="18"/>
      <c r="AH4411" s="34">
        <v>0</v>
      </c>
      <c r="AI4411" s="34">
        <v>0</v>
      </c>
      <c r="AJ4411" s="34">
        <v>0</v>
      </c>
      <c r="AK4411" s="19"/>
      <c r="AL4411" s="35">
        <v>43600.999988425923</v>
      </c>
      <c r="AM4411" s="16"/>
    </row>
    <row r="4412" spans="1:39" ht="24.75" hidden="1" x14ac:dyDescent="0.25">
      <c r="A4412" s="25" t="s">
        <v>988</v>
      </c>
      <c r="B4412" s="25" t="s">
        <v>1040</v>
      </c>
      <c r="C4412" s="39">
        <v>451386</v>
      </c>
      <c r="D4412" s="25" t="s">
        <v>4045</v>
      </c>
      <c r="E4412" s="25" t="s">
        <v>53</v>
      </c>
      <c r="F4412" s="25" t="s">
        <v>63</v>
      </c>
      <c r="G4412" s="25" t="s">
        <v>56</v>
      </c>
      <c r="H4412" s="25" t="s">
        <v>56</v>
      </c>
      <c r="I4412" s="25" t="s">
        <v>56</v>
      </c>
      <c r="J4412" s="17"/>
      <c r="K4412" s="25" t="s">
        <v>65</v>
      </c>
      <c r="L4412" s="25" t="s">
        <v>402</v>
      </c>
      <c r="M4412" s="25" t="s">
        <v>993</v>
      </c>
      <c r="N4412" s="26">
        <v>162958.57999999999</v>
      </c>
      <c r="O4412" s="26">
        <v>9065.15</v>
      </c>
      <c r="P4412" s="27">
        <v>-153893.43</v>
      </c>
      <c r="Q4412" s="28">
        <v>-0.94437144702660025</v>
      </c>
      <c r="R4412" s="29">
        <v>18479.990000000002</v>
      </c>
      <c r="S4412" s="29">
        <v>3033.45</v>
      </c>
      <c r="T4412" s="30">
        <v>-15446.54</v>
      </c>
      <c r="U4412" s="31">
        <v>-0.83585218390269689</v>
      </c>
      <c r="V4412" s="26">
        <v>31708.79</v>
      </c>
      <c r="W4412" s="26">
        <v>0</v>
      </c>
      <c r="X4412" s="27">
        <v>-31708.79</v>
      </c>
      <c r="Y4412" s="28">
        <v>-1</v>
      </c>
      <c r="Z4412" s="29">
        <v>3754.8</v>
      </c>
      <c r="AA4412" s="29">
        <v>0</v>
      </c>
      <c r="AB4412" s="30">
        <v>-3754.8</v>
      </c>
      <c r="AC4412" s="32">
        <v>-1</v>
      </c>
      <c r="AD4412" s="26">
        <v>109015</v>
      </c>
      <c r="AE4412" s="26">
        <v>2998.25</v>
      </c>
      <c r="AF4412" s="27">
        <v>-106016.75</v>
      </c>
      <c r="AG4412" s="33">
        <v>-0.97249690409576661</v>
      </c>
      <c r="AH4412" s="34">
        <v>267</v>
      </c>
      <c r="AI4412" s="34">
        <v>45.5</v>
      </c>
      <c r="AJ4412" s="34">
        <v>-221.5</v>
      </c>
      <c r="AK4412" s="32">
        <v>-0.82958801498127344</v>
      </c>
      <c r="AL4412" s="35">
        <v>43613.999988425923</v>
      </c>
      <c r="AM4412" s="16"/>
    </row>
    <row r="4413" spans="1:39" ht="33" hidden="1" x14ac:dyDescent="0.25">
      <c r="A4413" s="25" t="s">
        <v>988</v>
      </c>
      <c r="B4413" s="25" t="s">
        <v>1040</v>
      </c>
      <c r="C4413" s="39">
        <v>451393</v>
      </c>
      <c r="D4413" s="25" t="s">
        <v>4044</v>
      </c>
      <c r="E4413" s="25" t="s">
        <v>53</v>
      </c>
      <c r="F4413" s="25" t="s">
        <v>63</v>
      </c>
      <c r="G4413" s="25" t="s">
        <v>56</v>
      </c>
      <c r="H4413" s="25" t="s">
        <v>56</v>
      </c>
      <c r="I4413" s="25" t="s">
        <v>56</v>
      </c>
      <c r="J4413" s="17"/>
      <c r="K4413" s="25" t="s">
        <v>65</v>
      </c>
      <c r="L4413" s="25" t="s">
        <v>373</v>
      </c>
      <c r="M4413" s="25" t="s">
        <v>419</v>
      </c>
      <c r="N4413" s="26">
        <v>0</v>
      </c>
      <c r="O4413" s="26">
        <v>904.28</v>
      </c>
      <c r="P4413" s="27">
        <v>904.28</v>
      </c>
      <c r="Q4413" s="18"/>
      <c r="R4413" s="29">
        <v>0</v>
      </c>
      <c r="S4413" s="29">
        <v>452.14</v>
      </c>
      <c r="T4413" s="30">
        <v>452.14</v>
      </c>
      <c r="U4413" s="19"/>
      <c r="V4413" s="26">
        <v>0</v>
      </c>
      <c r="W4413" s="26">
        <v>0</v>
      </c>
      <c r="X4413" s="27">
        <v>0</v>
      </c>
      <c r="Y4413" s="18"/>
      <c r="Z4413" s="29">
        <v>0</v>
      </c>
      <c r="AA4413" s="29">
        <v>0</v>
      </c>
      <c r="AB4413" s="30">
        <v>0</v>
      </c>
      <c r="AC4413" s="19"/>
      <c r="AD4413" s="26">
        <v>0</v>
      </c>
      <c r="AE4413" s="26">
        <v>0</v>
      </c>
      <c r="AF4413" s="27">
        <v>0</v>
      </c>
      <c r="AG4413" s="18"/>
      <c r="AH4413" s="34">
        <v>0</v>
      </c>
      <c r="AI4413" s="34">
        <v>6</v>
      </c>
      <c r="AJ4413" s="34">
        <v>6</v>
      </c>
      <c r="AK4413" s="19"/>
      <c r="AL4413" s="35">
        <v>43587.041655092595</v>
      </c>
      <c r="AM4413" s="16"/>
    </row>
    <row r="4414" spans="1:39" ht="24.75" hidden="1" x14ac:dyDescent="0.25">
      <c r="A4414" s="25" t="s">
        <v>988</v>
      </c>
      <c r="B4414" s="25" t="s">
        <v>1136</v>
      </c>
      <c r="C4414" s="39">
        <v>451409</v>
      </c>
      <c r="D4414" s="25" t="s">
        <v>4890</v>
      </c>
      <c r="E4414" s="25" t="s">
        <v>53</v>
      </c>
      <c r="F4414" s="25" t="s">
        <v>63</v>
      </c>
      <c r="G4414" s="25" t="s">
        <v>56</v>
      </c>
      <c r="H4414" s="17"/>
      <c r="I4414" s="17"/>
      <c r="J4414" s="25" t="s">
        <v>185</v>
      </c>
      <c r="K4414" s="25" t="s">
        <v>65</v>
      </c>
      <c r="L4414" s="25" t="s">
        <v>373</v>
      </c>
      <c r="M4414" s="25" t="s">
        <v>419</v>
      </c>
      <c r="N4414" s="26">
        <v>0</v>
      </c>
      <c r="O4414" s="26">
        <v>0</v>
      </c>
      <c r="P4414" s="27">
        <v>0</v>
      </c>
      <c r="Q4414" s="18"/>
      <c r="R4414" s="29">
        <v>0</v>
      </c>
      <c r="S4414" s="29">
        <v>0</v>
      </c>
      <c r="T4414" s="30">
        <v>0</v>
      </c>
      <c r="U4414" s="19"/>
      <c r="V4414" s="26">
        <v>0</v>
      </c>
      <c r="W4414" s="26">
        <v>0</v>
      </c>
      <c r="X4414" s="27">
        <v>0</v>
      </c>
      <c r="Y4414" s="18"/>
      <c r="Z4414" s="29">
        <v>0</v>
      </c>
      <c r="AA4414" s="29">
        <v>0</v>
      </c>
      <c r="AB4414" s="30">
        <v>0</v>
      </c>
      <c r="AC4414" s="19"/>
      <c r="AD4414" s="26">
        <v>0</v>
      </c>
      <c r="AE4414" s="26">
        <v>0</v>
      </c>
      <c r="AF4414" s="27">
        <v>0</v>
      </c>
      <c r="AG4414" s="18"/>
      <c r="AH4414" s="34">
        <v>0</v>
      </c>
      <c r="AI4414" s="34">
        <v>0</v>
      </c>
      <c r="AJ4414" s="34">
        <v>0</v>
      </c>
      <c r="AK4414" s="19"/>
      <c r="AL4414" s="35">
        <v>43637.041655092595</v>
      </c>
      <c r="AM4414" s="16"/>
    </row>
    <row r="4415" spans="1:39" ht="41.25" hidden="1" x14ac:dyDescent="0.25">
      <c r="A4415" s="25" t="s">
        <v>988</v>
      </c>
      <c r="B4415" s="25" t="s">
        <v>1040</v>
      </c>
      <c r="C4415" s="39">
        <v>451433</v>
      </c>
      <c r="D4415" s="25" t="s">
        <v>4042</v>
      </c>
      <c r="E4415" s="25" t="s">
        <v>53</v>
      </c>
      <c r="F4415" s="25" t="s">
        <v>54</v>
      </c>
      <c r="G4415" s="25" t="s">
        <v>251</v>
      </c>
      <c r="H4415" s="25" t="s">
        <v>90</v>
      </c>
      <c r="I4415" s="25" t="s">
        <v>83</v>
      </c>
      <c r="J4415" s="17"/>
      <c r="K4415" s="25" t="s">
        <v>65</v>
      </c>
      <c r="L4415" s="25" t="s">
        <v>992</v>
      </c>
      <c r="M4415" s="25" t="s">
        <v>468</v>
      </c>
      <c r="N4415" s="26">
        <v>222137</v>
      </c>
      <c r="O4415" s="26">
        <v>155870.16</v>
      </c>
      <c r="P4415" s="27">
        <v>-66266.84</v>
      </c>
      <c r="Q4415" s="28">
        <v>-0.29831518387301531</v>
      </c>
      <c r="R4415" s="29">
        <v>83117.039999999994</v>
      </c>
      <c r="S4415" s="29">
        <v>320</v>
      </c>
      <c r="T4415" s="30">
        <v>-82797.039999999994</v>
      </c>
      <c r="U4415" s="31">
        <v>-0.99615000726686131</v>
      </c>
      <c r="V4415" s="26">
        <v>64594.559999999998</v>
      </c>
      <c r="W4415" s="26">
        <v>112964.55</v>
      </c>
      <c r="X4415" s="27">
        <v>48369.990000000005</v>
      </c>
      <c r="Y4415" s="28">
        <v>0.74882451401480254</v>
      </c>
      <c r="Z4415" s="29">
        <v>10590.4</v>
      </c>
      <c r="AA4415" s="29">
        <v>2799.2</v>
      </c>
      <c r="AB4415" s="30">
        <v>-7791.2</v>
      </c>
      <c r="AC4415" s="32">
        <v>-0.73568514881402025</v>
      </c>
      <c r="AD4415" s="26">
        <v>63835</v>
      </c>
      <c r="AE4415" s="26">
        <v>4000</v>
      </c>
      <c r="AF4415" s="27">
        <v>-59835</v>
      </c>
      <c r="AG4415" s="33">
        <v>-0.93733845069319344</v>
      </c>
      <c r="AH4415" s="34">
        <v>1492</v>
      </c>
      <c r="AI4415" s="34">
        <v>1413.25</v>
      </c>
      <c r="AJ4415" s="34">
        <v>-78.75</v>
      </c>
      <c r="AK4415" s="32">
        <v>-5.2781501340482574E-2</v>
      </c>
      <c r="AL4415" s="35">
        <v>43540.041655092595</v>
      </c>
      <c r="AM4415" s="16"/>
    </row>
    <row r="4416" spans="1:39" ht="41.25" hidden="1" x14ac:dyDescent="0.25">
      <c r="A4416" s="25" t="s">
        <v>988</v>
      </c>
      <c r="B4416" s="25" t="s">
        <v>1136</v>
      </c>
      <c r="C4416" s="39">
        <v>451435</v>
      </c>
      <c r="D4416" s="25" t="s">
        <v>4942</v>
      </c>
      <c r="E4416" s="25" t="s">
        <v>53</v>
      </c>
      <c r="F4416" s="25" t="s">
        <v>63</v>
      </c>
      <c r="G4416" s="25" t="s">
        <v>56</v>
      </c>
      <c r="H4416" s="17"/>
      <c r="I4416" s="17"/>
      <c r="J4416" s="25" t="s">
        <v>5380</v>
      </c>
      <c r="K4416" s="25" t="s">
        <v>65</v>
      </c>
      <c r="L4416" s="25" t="s">
        <v>369</v>
      </c>
      <c r="M4416" s="25" t="s">
        <v>401</v>
      </c>
      <c r="N4416" s="26">
        <v>0</v>
      </c>
      <c r="O4416" s="26">
        <v>0</v>
      </c>
      <c r="P4416" s="27">
        <v>0</v>
      </c>
      <c r="Q4416" s="18"/>
      <c r="R4416" s="29">
        <v>0</v>
      </c>
      <c r="S4416" s="29">
        <v>0</v>
      </c>
      <c r="T4416" s="30">
        <v>0</v>
      </c>
      <c r="U4416" s="19"/>
      <c r="V4416" s="26">
        <v>0</v>
      </c>
      <c r="W4416" s="26">
        <v>0</v>
      </c>
      <c r="X4416" s="27">
        <v>0</v>
      </c>
      <c r="Y4416" s="18"/>
      <c r="Z4416" s="29">
        <v>0</v>
      </c>
      <c r="AA4416" s="29">
        <v>0</v>
      </c>
      <c r="AB4416" s="30">
        <v>0</v>
      </c>
      <c r="AC4416" s="19"/>
      <c r="AD4416" s="26">
        <v>0</v>
      </c>
      <c r="AE4416" s="26">
        <v>0</v>
      </c>
      <c r="AF4416" s="27">
        <v>0</v>
      </c>
      <c r="AG4416" s="18"/>
      <c r="AH4416" s="34">
        <v>0</v>
      </c>
      <c r="AI4416" s="34">
        <v>0</v>
      </c>
      <c r="AJ4416" s="34">
        <v>0</v>
      </c>
      <c r="AK4416" s="19"/>
      <c r="AL4416" s="35">
        <v>43788.041655092595</v>
      </c>
      <c r="AM4416" s="16"/>
    </row>
    <row r="4417" spans="1:39" ht="33" hidden="1" x14ac:dyDescent="0.25">
      <c r="A4417" s="25" t="s">
        <v>988</v>
      </c>
      <c r="B4417" s="25" t="s">
        <v>1040</v>
      </c>
      <c r="C4417" s="39">
        <v>451444</v>
      </c>
      <c r="D4417" s="25" t="s">
        <v>4041</v>
      </c>
      <c r="E4417" s="25" t="s">
        <v>62</v>
      </c>
      <c r="F4417" s="25" t="s">
        <v>54</v>
      </c>
      <c r="G4417" s="25" t="s">
        <v>289</v>
      </c>
      <c r="H4417" s="17"/>
      <c r="I4417" s="17"/>
      <c r="J4417" s="25" t="s">
        <v>5380</v>
      </c>
      <c r="K4417" s="25" t="s">
        <v>65</v>
      </c>
      <c r="L4417" s="25" t="s">
        <v>373</v>
      </c>
      <c r="M4417" s="25" t="s">
        <v>468</v>
      </c>
      <c r="N4417" s="26">
        <v>25253.31</v>
      </c>
      <c r="O4417" s="26">
        <v>159256.69</v>
      </c>
      <c r="P4417" s="27">
        <v>134003.38</v>
      </c>
      <c r="Q4417" s="28">
        <v>5.3063689472785942</v>
      </c>
      <c r="R4417" s="29">
        <v>24231.31</v>
      </c>
      <c r="S4417" s="29">
        <v>12081.22</v>
      </c>
      <c r="T4417" s="30">
        <v>-12150.090000000002</v>
      </c>
      <c r="U4417" s="31">
        <v>-0.50142109526888978</v>
      </c>
      <c r="V4417" s="26">
        <v>0</v>
      </c>
      <c r="W4417" s="26">
        <v>614.03</v>
      </c>
      <c r="X4417" s="27">
        <v>614.03</v>
      </c>
      <c r="Y4417" s="18"/>
      <c r="Z4417" s="29">
        <v>1022</v>
      </c>
      <c r="AA4417" s="29">
        <v>2464</v>
      </c>
      <c r="AB4417" s="30">
        <v>1442</v>
      </c>
      <c r="AC4417" s="32">
        <v>1.4109589041095891</v>
      </c>
      <c r="AD4417" s="26">
        <v>0</v>
      </c>
      <c r="AE4417" s="26">
        <v>0</v>
      </c>
      <c r="AF4417" s="27">
        <v>0</v>
      </c>
      <c r="AG4417" s="18"/>
      <c r="AH4417" s="34">
        <v>338</v>
      </c>
      <c r="AI4417" s="34">
        <v>198.75</v>
      </c>
      <c r="AJ4417" s="34">
        <v>-139.25</v>
      </c>
      <c r="AK4417" s="32">
        <v>-0.41198224852071008</v>
      </c>
      <c r="AL4417" s="35">
        <v>43788.041655092595</v>
      </c>
      <c r="AM4417" s="16"/>
    </row>
    <row r="4418" spans="1:39" ht="24.75" hidden="1" x14ac:dyDescent="0.25">
      <c r="A4418" s="25" t="s">
        <v>988</v>
      </c>
      <c r="B4418" s="25" t="s">
        <v>1040</v>
      </c>
      <c r="C4418" s="39">
        <v>451452</v>
      </c>
      <c r="D4418" s="25" t="s">
        <v>4056</v>
      </c>
      <c r="E4418" s="25" t="s">
        <v>53</v>
      </c>
      <c r="F4418" s="25" t="s">
        <v>54</v>
      </c>
      <c r="G4418" s="25" t="s">
        <v>289</v>
      </c>
      <c r="H4418" s="25" t="s">
        <v>56</v>
      </c>
      <c r="I4418" s="25" t="s">
        <v>56</v>
      </c>
      <c r="J4418" s="25" t="s">
        <v>381</v>
      </c>
      <c r="K4418" s="25" t="s">
        <v>65</v>
      </c>
      <c r="L4418" s="25" t="s">
        <v>384</v>
      </c>
      <c r="M4418" s="25" t="s">
        <v>1989</v>
      </c>
      <c r="N4418" s="26">
        <v>731210.72</v>
      </c>
      <c r="O4418" s="26">
        <v>1050914.79</v>
      </c>
      <c r="P4418" s="27">
        <v>319704.07000000007</v>
      </c>
      <c r="Q4418" s="28">
        <v>0.43722563312529128</v>
      </c>
      <c r="R4418" s="29">
        <v>30886.5</v>
      </c>
      <c r="S4418" s="29">
        <v>22989.49</v>
      </c>
      <c r="T4418" s="30">
        <v>-7897.0099999999984</v>
      </c>
      <c r="U4418" s="31">
        <v>-0.25567837080925321</v>
      </c>
      <c r="V4418" s="26">
        <v>109585.7</v>
      </c>
      <c r="W4418" s="26">
        <v>116254.5</v>
      </c>
      <c r="X4418" s="27">
        <v>6668.8000000000029</v>
      </c>
      <c r="Y4418" s="28">
        <v>6.0854655306303677E-2</v>
      </c>
      <c r="Z4418" s="29">
        <v>2445.12</v>
      </c>
      <c r="AA4418" s="29">
        <v>114</v>
      </c>
      <c r="AB4418" s="30">
        <v>-2331.12</v>
      </c>
      <c r="AC4418" s="32">
        <v>-0.95337652139772278</v>
      </c>
      <c r="AD4418" s="26">
        <v>588010.4</v>
      </c>
      <c r="AE4418" s="26">
        <v>274730.88</v>
      </c>
      <c r="AF4418" s="27">
        <v>-313279.52</v>
      </c>
      <c r="AG4418" s="33">
        <v>-0.53277887601987994</v>
      </c>
      <c r="AH4418" s="34">
        <v>477</v>
      </c>
      <c r="AI4418" s="34">
        <v>508</v>
      </c>
      <c r="AJ4418" s="34">
        <v>31</v>
      </c>
      <c r="AK4418" s="32">
        <v>6.4989517819706494E-2</v>
      </c>
      <c r="AL4418" s="35">
        <v>43638.041655092595</v>
      </c>
      <c r="AM4418" s="16"/>
    </row>
    <row r="4419" spans="1:39" ht="24.75" hidden="1" x14ac:dyDescent="0.25">
      <c r="A4419" s="25" t="s">
        <v>988</v>
      </c>
      <c r="B4419" s="25" t="s">
        <v>1040</v>
      </c>
      <c r="C4419" s="39">
        <v>451466</v>
      </c>
      <c r="D4419" s="25" t="s">
        <v>4046</v>
      </c>
      <c r="E4419" s="25" t="s">
        <v>53</v>
      </c>
      <c r="F4419" s="25" t="s">
        <v>54</v>
      </c>
      <c r="G4419" s="25" t="s">
        <v>452</v>
      </c>
      <c r="H4419" s="25" t="s">
        <v>56</v>
      </c>
      <c r="I4419" s="25" t="s">
        <v>56</v>
      </c>
      <c r="J4419" s="25" t="s">
        <v>1424</v>
      </c>
      <c r="K4419" s="25" t="s">
        <v>65</v>
      </c>
      <c r="L4419" s="25" t="s">
        <v>369</v>
      </c>
      <c r="M4419" s="25" t="s">
        <v>468</v>
      </c>
      <c r="N4419" s="26">
        <v>50121.3</v>
      </c>
      <c r="O4419" s="26">
        <v>48135.99</v>
      </c>
      <c r="P4419" s="27">
        <v>-1985.3100000000049</v>
      </c>
      <c r="Q4419" s="28">
        <v>-3.9610105883127626E-2</v>
      </c>
      <c r="R4419" s="29">
        <v>9527.2199999999993</v>
      </c>
      <c r="S4419" s="29">
        <v>0</v>
      </c>
      <c r="T4419" s="30">
        <v>-9527.2199999999993</v>
      </c>
      <c r="U4419" s="31">
        <v>-1</v>
      </c>
      <c r="V4419" s="26">
        <v>37963.480000000003</v>
      </c>
      <c r="W4419" s="26">
        <v>0</v>
      </c>
      <c r="X4419" s="27">
        <v>-37963.480000000003</v>
      </c>
      <c r="Y4419" s="28">
        <v>-1</v>
      </c>
      <c r="Z4419" s="29">
        <v>2630.6</v>
      </c>
      <c r="AA4419" s="29">
        <v>0</v>
      </c>
      <c r="AB4419" s="30">
        <v>-2630.6</v>
      </c>
      <c r="AC4419" s="32">
        <v>-1</v>
      </c>
      <c r="AD4419" s="26">
        <v>0</v>
      </c>
      <c r="AE4419" s="26">
        <v>0</v>
      </c>
      <c r="AF4419" s="27">
        <v>0</v>
      </c>
      <c r="AG4419" s="18"/>
      <c r="AH4419" s="34">
        <v>139</v>
      </c>
      <c r="AI4419" s="34">
        <v>119.5</v>
      </c>
      <c r="AJ4419" s="34">
        <v>-19.5</v>
      </c>
      <c r="AK4419" s="32">
        <v>-0.14028776978417265</v>
      </c>
      <c r="AL4419" s="35">
        <v>43495.041655092595</v>
      </c>
      <c r="AM4419" s="16"/>
    </row>
    <row r="4420" spans="1:39" ht="41.25" hidden="1" x14ac:dyDescent="0.25">
      <c r="A4420" s="25" t="s">
        <v>988</v>
      </c>
      <c r="B4420" s="25" t="s">
        <v>1043</v>
      </c>
      <c r="C4420" s="39">
        <v>451471</v>
      </c>
      <c r="D4420" s="25" t="s">
        <v>4060</v>
      </c>
      <c r="E4420" s="25" t="s">
        <v>53</v>
      </c>
      <c r="F4420" s="25" t="s">
        <v>63</v>
      </c>
      <c r="G4420" s="25" t="s">
        <v>56</v>
      </c>
      <c r="H4420" s="25" t="s">
        <v>56</v>
      </c>
      <c r="I4420" s="25" t="s">
        <v>56</v>
      </c>
      <c r="J4420" s="25" t="s">
        <v>401</v>
      </c>
      <c r="K4420" s="25" t="s">
        <v>65</v>
      </c>
      <c r="L4420" s="25" t="s">
        <v>1045</v>
      </c>
      <c r="M4420" s="25" t="s">
        <v>401</v>
      </c>
      <c r="N4420" s="26">
        <v>0</v>
      </c>
      <c r="O4420" s="26">
        <v>0</v>
      </c>
      <c r="P4420" s="27">
        <v>0</v>
      </c>
      <c r="Q4420" s="18"/>
      <c r="R4420" s="29">
        <v>0</v>
      </c>
      <c r="S4420" s="29">
        <v>0</v>
      </c>
      <c r="T4420" s="30">
        <v>0</v>
      </c>
      <c r="U4420" s="19"/>
      <c r="V4420" s="26">
        <v>0</v>
      </c>
      <c r="W4420" s="26">
        <v>0</v>
      </c>
      <c r="X4420" s="27">
        <v>0</v>
      </c>
      <c r="Y4420" s="18"/>
      <c r="Z4420" s="29">
        <v>0</v>
      </c>
      <c r="AA4420" s="29">
        <v>0</v>
      </c>
      <c r="AB4420" s="30">
        <v>0</v>
      </c>
      <c r="AC4420" s="19"/>
      <c r="AD4420" s="26">
        <v>0</v>
      </c>
      <c r="AE4420" s="26">
        <v>0</v>
      </c>
      <c r="AF4420" s="27">
        <v>0</v>
      </c>
      <c r="AG4420" s="18"/>
      <c r="AH4420" s="34">
        <v>0</v>
      </c>
      <c r="AI4420" s="34">
        <v>0</v>
      </c>
      <c r="AJ4420" s="34">
        <v>0</v>
      </c>
      <c r="AK4420" s="19"/>
      <c r="AL4420" s="35">
        <v>43770.041655092595</v>
      </c>
      <c r="AM4420" s="16"/>
    </row>
    <row r="4421" spans="1:39" ht="33" hidden="1" x14ac:dyDescent="0.25">
      <c r="A4421" s="25" t="s">
        <v>988</v>
      </c>
      <c r="B4421" s="25" t="s">
        <v>1040</v>
      </c>
      <c r="C4421" s="39">
        <v>451472</v>
      </c>
      <c r="D4421" s="25" t="s">
        <v>4040</v>
      </c>
      <c r="E4421" s="25" t="s">
        <v>53</v>
      </c>
      <c r="F4421" s="25" t="s">
        <v>54</v>
      </c>
      <c r="G4421" s="25" t="s">
        <v>56</v>
      </c>
      <c r="H4421" s="25" t="s">
        <v>56</v>
      </c>
      <c r="I4421" s="25" t="s">
        <v>56</v>
      </c>
      <c r="J4421" s="25" t="s">
        <v>185</v>
      </c>
      <c r="K4421" s="25" t="s">
        <v>65</v>
      </c>
      <c r="L4421" s="25" t="s">
        <v>373</v>
      </c>
      <c r="M4421" s="25" t="s">
        <v>419</v>
      </c>
      <c r="N4421" s="26">
        <v>0</v>
      </c>
      <c r="O4421" s="26">
        <v>0</v>
      </c>
      <c r="P4421" s="27">
        <v>0</v>
      </c>
      <c r="Q4421" s="18"/>
      <c r="R4421" s="29">
        <v>0</v>
      </c>
      <c r="S4421" s="29">
        <v>0</v>
      </c>
      <c r="T4421" s="30">
        <v>0</v>
      </c>
      <c r="U4421" s="19"/>
      <c r="V4421" s="26">
        <v>0</v>
      </c>
      <c r="W4421" s="26">
        <v>0</v>
      </c>
      <c r="X4421" s="27">
        <v>0</v>
      </c>
      <c r="Y4421" s="18"/>
      <c r="Z4421" s="29">
        <v>0</v>
      </c>
      <c r="AA4421" s="29">
        <v>0</v>
      </c>
      <c r="AB4421" s="30">
        <v>0</v>
      </c>
      <c r="AC4421" s="19"/>
      <c r="AD4421" s="26">
        <v>0</v>
      </c>
      <c r="AE4421" s="26">
        <v>0</v>
      </c>
      <c r="AF4421" s="27">
        <v>0</v>
      </c>
      <c r="AG4421" s="18"/>
      <c r="AH4421" s="34">
        <v>0</v>
      </c>
      <c r="AI4421" s="34">
        <v>0</v>
      </c>
      <c r="AJ4421" s="34">
        <v>0</v>
      </c>
      <c r="AK4421" s="19"/>
      <c r="AL4421" s="35">
        <v>43770.041655092595</v>
      </c>
      <c r="AM4421" s="16"/>
    </row>
    <row r="4422" spans="1:39" ht="33" hidden="1" x14ac:dyDescent="0.25">
      <c r="A4422" s="25" t="s">
        <v>988</v>
      </c>
      <c r="B4422" s="25" t="s">
        <v>1040</v>
      </c>
      <c r="C4422" s="39">
        <v>451476</v>
      </c>
      <c r="D4422" s="25" t="s">
        <v>4032</v>
      </c>
      <c r="E4422" s="25" t="s">
        <v>53</v>
      </c>
      <c r="F4422" s="25" t="s">
        <v>54</v>
      </c>
      <c r="G4422" s="25" t="s">
        <v>289</v>
      </c>
      <c r="H4422" s="25" t="s">
        <v>56</v>
      </c>
      <c r="I4422" s="25" t="s">
        <v>56</v>
      </c>
      <c r="J4422" s="25" t="s">
        <v>401</v>
      </c>
      <c r="K4422" s="25" t="s">
        <v>65</v>
      </c>
      <c r="L4422" s="25" t="s">
        <v>378</v>
      </c>
      <c r="M4422" s="25" t="s">
        <v>993</v>
      </c>
      <c r="N4422" s="26">
        <v>644160.28</v>
      </c>
      <c r="O4422" s="26">
        <v>709733.04</v>
      </c>
      <c r="P4422" s="27">
        <v>65572.760000000009</v>
      </c>
      <c r="Q4422" s="28">
        <v>0.10179572077930668</v>
      </c>
      <c r="R4422" s="29">
        <v>249392.94</v>
      </c>
      <c r="S4422" s="29">
        <v>595.79999999999995</v>
      </c>
      <c r="T4422" s="30">
        <v>-248797.14</v>
      </c>
      <c r="U4422" s="31">
        <v>-0.99761099893204686</v>
      </c>
      <c r="V4422" s="26">
        <v>157427.44</v>
      </c>
      <c r="W4422" s="26">
        <v>220394.89</v>
      </c>
      <c r="X4422" s="27">
        <v>62967.450000000012</v>
      </c>
      <c r="Y4422" s="28">
        <v>0.39997760237986474</v>
      </c>
      <c r="Z4422" s="29">
        <v>59700.4</v>
      </c>
      <c r="AA4422" s="29">
        <v>312</v>
      </c>
      <c r="AB4422" s="30">
        <v>-59388.4</v>
      </c>
      <c r="AC4422" s="32">
        <v>-0.99477390436244983</v>
      </c>
      <c r="AD4422" s="26">
        <v>177639.5</v>
      </c>
      <c r="AE4422" s="26">
        <v>0</v>
      </c>
      <c r="AF4422" s="27">
        <v>-177639.5</v>
      </c>
      <c r="AG4422" s="33">
        <v>-1</v>
      </c>
      <c r="AH4422" s="34">
        <v>4191</v>
      </c>
      <c r="AI4422" s="34">
        <v>4341.05</v>
      </c>
      <c r="AJ4422" s="34">
        <v>150.05000000000018</v>
      </c>
      <c r="AK4422" s="32">
        <v>3.5802910999761434E-2</v>
      </c>
      <c r="AL4422" s="35">
        <v>43770.041655092595</v>
      </c>
      <c r="AM4422" s="16"/>
    </row>
    <row r="4423" spans="1:39" ht="33" hidden="1" x14ac:dyDescent="0.25">
      <c r="A4423" s="25" t="s">
        <v>988</v>
      </c>
      <c r="B4423" s="25" t="s">
        <v>1136</v>
      </c>
      <c r="C4423" s="39">
        <v>451501</v>
      </c>
      <c r="D4423" s="25" t="s">
        <v>5824</v>
      </c>
      <c r="E4423" s="25" t="s">
        <v>53</v>
      </c>
      <c r="F4423" s="25" t="s">
        <v>63</v>
      </c>
      <c r="G4423" s="25" t="s">
        <v>56</v>
      </c>
      <c r="H4423" s="17"/>
      <c r="I4423" s="17"/>
      <c r="J4423" s="25" t="s">
        <v>381</v>
      </c>
      <c r="K4423" s="25" t="s">
        <v>65</v>
      </c>
      <c r="L4423" s="25" t="s">
        <v>369</v>
      </c>
      <c r="M4423" s="25" t="s">
        <v>401</v>
      </c>
      <c r="N4423" s="26">
        <v>0</v>
      </c>
      <c r="O4423" s="26">
        <v>0</v>
      </c>
      <c r="P4423" s="27">
        <v>0</v>
      </c>
      <c r="Q4423" s="18"/>
      <c r="R4423" s="29">
        <v>0</v>
      </c>
      <c r="S4423" s="29">
        <v>0</v>
      </c>
      <c r="T4423" s="30">
        <v>0</v>
      </c>
      <c r="U4423" s="19"/>
      <c r="V4423" s="26">
        <v>0</v>
      </c>
      <c r="W4423" s="26">
        <v>0</v>
      </c>
      <c r="X4423" s="27">
        <v>0</v>
      </c>
      <c r="Y4423" s="18"/>
      <c r="Z4423" s="29">
        <v>0</v>
      </c>
      <c r="AA4423" s="29">
        <v>0</v>
      </c>
      <c r="AB4423" s="30">
        <v>0</v>
      </c>
      <c r="AC4423" s="19"/>
      <c r="AD4423" s="26">
        <v>0</v>
      </c>
      <c r="AE4423" s="26">
        <v>0</v>
      </c>
      <c r="AF4423" s="27">
        <v>0</v>
      </c>
      <c r="AG4423" s="18"/>
      <c r="AH4423" s="34">
        <v>0</v>
      </c>
      <c r="AI4423" s="34">
        <v>0</v>
      </c>
      <c r="AJ4423" s="34">
        <v>0</v>
      </c>
      <c r="AK4423" s="19"/>
      <c r="AL4423" s="35">
        <v>43524.041655092595</v>
      </c>
      <c r="AM4423" s="16"/>
    </row>
    <row r="4424" spans="1:39" ht="33" hidden="1" x14ac:dyDescent="0.25">
      <c r="A4424" s="25" t="s">
        <v>988</v>
      </c>
      <c r="B4424" s="25" t="s">
        <v>1043</v>
      </c>
      <c r="C4424" s="39">
        <v>451502</v>
      </c>
      <c r="D4424" s="25" t="s">
        <v>4047</v>
      </c>
      <c r="E4424" s="25" t="s">
        <v>53</v>
      </c>
      <c r="F4424" s="25" t="s">
        <v>63</v>
      </c>
      <c r="G4424" s="25" t="s">
        <v>56</v>
      </c>
      <c r="H4424" s="25" t="s">
        <v>56</v>
      </c>
      <c r="I4424" s="25" t="s">
        <v>56</v>
      </c>
      <c r="J4424" s="25" t="s">
        <v>401</v>
      </c>
      <c r="K4424" s="25" t="s">
        <v>65</v>
      </c>
      <c r="L4424" s="25" t="s">
        <v>1045</v>
      </c>
      <c r="M4424" s="25" t="s">
        <v>1298</v>
      </c>
      <c r="N4424" s="26">
        <v>0</v>
      </c>
      <c r="O4424" s="26">
        <v>1185.45</v>
      </c>
      <c r="P4424" s="27">
        <v>1185.45</v>
      </c>
      <c r="Q4424" s="18"/>
      <c r="R4424" s="29">
        <v>0</v>
      </c>
      <c r="S4424" s="29">
        <v>0</v>
      </c>
      <c r="T4424" s="30">
        <v>0</v>
      </c>
      <c r="U4424" s="19"/>
      <c r="V4424" s="26">
        <v>0</v>
      </c>
      <c r="W4424" s="26">
        <v>0</v>
      </c>
      <c r="X4424" s="27">
        <v>0</v>
      </c>
      <c r="Y4424" s="18"/>
      <c r="Z4424" s="29">
        <v>0</v>
      </c>
      <c r="AA4424" s="29">
        <v>0</v>
      </c>
      <c r="AB4424" s="30">
        <v>0</v>
      </c>
      <c r="AC4424" s="19"/>
      <c r="AD4424" s="26">
        <v>0</v>
      </c>
      <c r="AE4424" s="26">
        <v>0</v>
      </c>
      <c r="AF4424" s="27">
        <v>0</v>
      </c>
      <c r="AG4424" s="18"/>
      <c r="AH4424" s="34">
        <v>0</v>
      </c>
      <c r="AI4424" s="34">
        <v>0</v>
      </c>
      <c r="AJ4424" s="34">
        <v>0</v>
      </c>
      <c r="AK4424" s="19"/>
      <c r="AL4424" s="35">
        <v>43524.041655092595</v>
      </c>
      <c r="AM4424" s="16"/>
    </row>
    <row r="4425" spans="1:39" ht="33" hidden="1" x14ac:dyDescent="0.25">
      <c r="A4425" s="25" t="s">
        <v>988</v>
      </c>
      <c r="B4425" s="25" t="s">
        <v>1136</v>
      </c>
      <c r="C4425" s="39">
        <v>451527</v>
      </c>
      <c r="D4425" s="25" t="s">
        <v>4891</v>
      </c>
      <c r="E4425" s="25" t="s">
        <v>53</v>
      </c>
      <c r="F4425" s="25" t="s">
        <v>63</v>
      </c>
      <c r="G4425" s="25" t="s">
        <v>56</v>
      </c>
      <c r="H4425" s="17"/>
      <c r="I4425" s="17"/>
      <c r="J4425" s="25" t="s">
        <v>369</v>
      </c>
      <c r="K4425" s="25" t="s">
        <v>65</v>
      </c>
      <c r="L4425" s="25" t="s">
        <v>370</v>
      </c>
      <c r="M4425" s="25" t="s">
        <v>419</v>
      </c>
      <c r="N4425" s="26">
        <v>0</v>
      </c>
      <c r="O4425" s="26">
        <v>0</v>
      </c>
      <c r="P4425" s="27">
        <v>0</v>
      </c>
      <c r="Q4425" s="18"/>
      <c r="R4425" s="29">
        <v>0</v>
      </c>
      <c r="S4425" s="29">
        <v>0</v>
      </c>
      <c r="T4425" s="30">
        <v>0</v>
      </c>
      <c r="U4425" s="19"/>
      <c r="V4425" s="26">
        <v>0</v>
      </c>
      <c r="W4425" s="26">
        <v>0</v>
      </c>
      <c r="X4425" s="27">
        <v>0</v>
      </c>
      <c r="Y4425" s="18"/>
      <c r="Z4425" s="29">
        <v>0</v>
      </c>
      <c r="AA4425" s="29">
        <v>0</v>
      </c>
      <c r="AB4425" s="30">
        <v>0</v>
      </c>
      <c r="AC4425" s="19"/>
      <c r="AD4425" s="26">
        <v>0</v>
      </c>
      <c r="AE4425" s="26">
        <v>0</v>
      </c>
      <c r="AF4425" s="27">
        <v>0</v>
      </c>
      <c r="AG4425" s="18"/>
      <c r="AH4425" s="34">
        <v>0</v>
      </c>
      <c r="AI4425" s="34">
        <v>0</v>
      </c>
      <c r="AJ4425" s="34">
        <v>0</v>
      </c>
      <c r="AK4425" s="19"/>
      <c r="AL4425" s="35">
        <v>43657.041655092595</v>
      </c>
      <c r="AM4425" s="16"/>
    </row>
    <row r="4426" spans="1:39" ht="33" hidden="1" x14ac:dyDescent="0.25">
      <c r="A4426" s="25" t="s">
        <v>988</v>
      </c>
      <c r="B4426" s="25" t="s">
        <v>1040</v>
      </c>
      <c r="C4426" s="39">
        <v>451562</v>
      </c>
      <c r="D4426" s="25" t="s">
        <v>4031</v>
      </c>
      <c r="E4426" s="25" t="s">
        <v>53</v>
      </c>
      <c r="F4426" s="25" t="s">
        <v>54</v>
      </c>
      <c r="G4426" s="25" t="s">
        <v>289</v>
      </c>
      <c r="H4426" s="25" t="s">
        <v>56</v>
      </c>
      <c r="I4426" s="25" t="s">
        <v>56</v>
      </c>
      <c r="J4426" s="25" t="s">
        <v>381</v>
      </c>
      <c r="K4426" s="25" t="s">
        <v>65</v>
      </c>
      <c r="L4426" s="25" t="s">
        <v>992</v>
      </c>
      <c r="M4426" s="25" t="s">
        <v>993</v>
      </c>
      <c r="N4426" s="26">
        <v>61346.69</v>
      </c>
      <c r="O4426" s="26">
        <v>82447.490000000005</v>
      </c>
      <c r="P4426" s="27">
        <v>21100.800000000003</v>
      </c>
      <c r="Q4426" s="28">
        <v>0.34395987786790128</v>
      </c>
      <c r="R4426" s="29">
        <v>28316.2</v>
      </c>
      <c r="S4426" s="29">
        <v>37913.49</v>
      </c>
      <c r="T4426" s="30">
        <v>9597.2899999999972</v>
      </c>
      <c r="U4426" s="31">
        <v>0.33893283703321764</v>
      </c>
      <c r="V4426" s="26">
        <v>19338.490000000002</v>
      </c>
      <c r="W4426" s="26">
        <v>24391.72</v>
      </c>
      <c r="X4426" s="27">
        <v>5053.2299999999996</v>
      </c>
      <c r="Y4426" s="28">
        <v>0.26130426936125828</v>
      </c>
      <c r="Z4426" s="29">
        <v>5692</v>
      </c>
      <c r="AA4426" s="29">
        <v>11370</v>
      </c>
      <c r="AB4426" s="30">
        <v>5678</v>
      </c>
      <c r="AC4426" s="32">
        <v>0.99754040758959939</v>
      </c>
      <c r="AD4426" s="26">
        <v>8000</v>
      </c>
      <c r="AE4426" s="26">
        <v>3268.75</v>
      </c>
      <c r="AF4426" s="27">
        <v>-4731.25</v>
      </c>
      <c r="AG4426" s="33">
        <v>-0.59140625000000002</v>
      </c>
      <c r="AH4426" s="34">
        <v>310</v>
      </c>
      <c r="AI4426" s="34">
        <v>492</v>
      </c>
      <c r="AJ4426" s="34">
        <v>182</v>
      </c>
      <c r="AK4426" s="32">
        <v>0.58709677419354833</v>
      </c>
      <c r="AL4426" s="35">
        <v>43813.041655092595</v>
      </c>
      <c r="AM4426" s="16"/>
    </row>
    <row r="4427" spans="1:39" ht="24.75" hidden="1" x14ac:dyDescent="0.25">
      <c r="A4427" s="25" t="s">
        <v>988</v>
      </c>
      <c r="B4427" s="25" t="s">
        <v>1040</v>
      </c>
      <c r="C4427" s="39">
        <v>451574</v>
      </c>
      <c r="D4427" s="25" t="s">
        <v>4057</v>
      </c>
      <c r="E4427" s="25" t="s">
        <v>53</v>
      </c>
      <c r="F4427" s="25" t="s">
        <v>54</v>
      </c>
      <c r="G4427" s="25" t="s">
        <v>289</v>
      </c>
      <c r="H4427" s="17"/>
      <c r="I4427" s="17"/>
      <c r="J4427" s="25" t="s">
        <v>5380</v>
      </c>
      <c r="K4427" s="25" t="s">
        <v>65</v>
      </c>
      <c r="L4427" s="25" t="s">
        <v>373</v>
      </c>
      <c r="M4427" s="25" t="s">
        <v>1989</v>
      </c>
      <c r="N4427" s="26">
        <v>5791.73</v>
      </c>
      <c r="O4427" s="26">
        <v>4010.61</v>
      </c>
      <c r="P4427" s="27">
        <v>-1781.1199999999994</v>
      </c>
      <c r="Q4427" s="28">
        <v>-0.30752814789363447</v>
      </c>
      <c r="R4427" s="29">
        <v>5395.53</v>
      </c>
      <c r="S4427" s="29">
        <v>1068.31</v>
      </c>
      <c r="T4427" s="30">
        <v>-4327.2199999999993</v>
      </c>
      <c r="U4427" s="31">
        <v>-0.80200091557270548</v>
      </c>
      <c r="V4427" s="26">
        <v>0</v>
      </c>
      <c r="W4427" s="26">
        <v>0</v>
      </c>
      <c r="X4427" s="27">
        <v>0</v>
      </c>
      <c r="Y4427" s="18"/>
      <c r="Z4427" s="29">
        <v>396.2</v>
      </c>
      <c r="AA4427" s="29">
        <v>180</v>
      </c>
      <c r="AB4427" s="30">
        <v>-216.2</v>
      </c>
      <c r="AC4427" s="32">
        <v>-0.54568399798081779</v>
      </c>
      <c r="AD4427" s="26">
        <v>0</v>
      </c>
      <c r="AE4427" s="26">
        <v>0</v>
      </c>
      <c r="AF4427" s="27">
        <v>0</v>
      </c>
      <c r="AG4427" s="18"/>
      <c r="AH4427" s="34">
        <v>75</v>
      </c>
      <c r="AI4427" s="34">
        <v>53.5</v>
      </c>
      <c r="AJ4427" s="34">
        <v>-21.5</v>
      </c>
      <c r="AK4427" s="32">
        <v>-0.28666666666666668</v>
      </c>
      <c r="AL4427" s="35">
        <v>43713.041655092595</v>
      </c>
      <c r="AM4427" s="16"/>
    </row>
    <row r="4428" spans="1:39" ht="24.75" hidden="1" x14ac:dyDescent="0.25">
      <c r="A4428" s="25" t="s">
        <v>988</v>
      </c>
      <c r="B4428" s="25" t="s">
        <v>1043</v>
      </c>
      <c r="C4428" s="39">
        <v>451575</v>
      </c>
      <c r="D4428" s="25" t="s">
        <v>4058</v>
      </c>
      <c r="E4428" s="25" t="s">
        <v>53</v>
      </c>
      <c r="F4428" s="25" t="s">
        <v>54</v>
      </c>
      <c r="G4428" s="25" t="s">
        <v>289</v>
      </c>
      <c r="H4428" s="17"/>
      <c r="I4428" s="17"/>
      <c r="J4428" s="25" t="s">
        <v>185</v>
      </c>
      <c r="K4428" s="25" t="s">
        <v>65</v>
      </c>
      <c r="L4428" s="25" t="s">
        <v>1045</v>
      </c>
      <c r="M4428" s="25" t="s">
        <v>468</v>
      </c>
      <c r="N4428" s="26">
        <v>13487.51</v>
      </c>
      <c r="O4428" s="26">
        <v>77201.09</v>
      </c>
      <c r="P4428" s="27">
        <v>63713.579999999994</v>
      </c>
      <c r="Q4428" s="28">
        <v>4.7238949220426898</v>
      </c>
      <c r="R4428" s="29">
        <v>12077.51</v>
      </c>
      <c r="S4428" s="29">
        <v>6591.12</v>
      </c>
      <c r="T4428" s="30">
        <v>-5486.39</v>
      </c>
      <c r="U4428" s="31">
        <v>-0.45426499336369836</v>
      </c>
      <c r="V4428" s="26">
        <v>0</v>
      </c>
      <c r="W4428" s="26">
        <v>101.67</v>
      </c>
      <c r="X4428" s="27">
        <v>101.67</v>
      </c>
      <c r="Y4428" s="18"/>
      <c r="Z4428" s="29">
        <v>1410</v>
      </c>
      <c r="AA4428" s="29">
        <v>493.5</v>
      </c>
      <c r="AB4428" s="30">
        <v>-916.5</v>
      </c>
      <c r="AC4428" s="32">
        <v>-0.65</v>
      </c>
      <c r="AD4428" s="26">
        <v>0</v>
      </c>
      <c r="AE4428" s="26">
        <v>197.05</v>
      </c>
      <c r="AF4428" s="27">
        <v>197.05</v>
      </c>
      <c r="AG4428" s="18"/>
      <c r="AH4428" s="34">
        <v>136</v>
      </c>
      <c r="AI4428" s="34">
        <v>53</v>
      </c>
      <c r="AJ4428" s="34">
        <v>-83</v>
      </c>
      <c r="AK4428" s="32">
        <v>-0.61029411764705888</v>
      </c>
      <c r="AL4428" s="35">
        <v>43997.041666666664</v>
      </c>
      <c r="AM4428" s="16"/>
    </row>
    <row r="4429" spans="1:39" ht="24.75" hidden="1" x14ac:dyDescent="0.25">
      <c r="A4429" s="25" t="s">
        <v>988</v>
      </c>
      <c r="B4429" s="25" t="s">
        <v>51</v>
      </c>
      <c r="C4429" s="39">
        <v>451588</v>
      </c>
      <c r="D4429" s="25" t="s">
        <v>4059</v>
      </c>
      <c r="E4429" s="25" t="s">
        <v>53</v>
      </c>
      <c r="F4429" s="25" t="s">
        <v>63</v>
      </c>
      <c r="G4429" s="25" t="s">
        <v>56</v>
      </c>
      <c r="H4429" s="17"/>
      <c r="I4429" s="17"/>
      <c r="J4429" s="25" t="s">
        <v>381</v>
      </c>
      <c r="K4429" s="25" t="s">
        <v>65</v>
      </c>
      <c r="L4429" s="25" t="s">
        <v>431</v>
      </c>
      <c r="M4429" s="25" t="s">
        <v>419</v>
      </c>
      <c r="N4429" s="26">
        <v>0</v>
      </c>
      <c r="O4429" s="26">
        <v>0</v>
      </c>
      <c r="P4429" s="27">
        <v>0</v>
      </c>
      <c r="Q4429" s="18"/>
      <c r="R4429" s="29">
        <v>0</v>
      </c>
      <c r="S4429" s="29">
        <v>0</v>
      </c>
      <c r="T4429" s="30">
        <v>0</v>
      </c>
      <c r="U4429" s="19"/>
      <c r="V4429" s="26">
        <v>0</v>
      </c>
      <c r="W4429" s="26">
        <v>0</v>
      </c>
      <c r="X4429" s="27">
        <v>0</v>
      </c>
      <c r="Y4429" s="18"/>
      <c r="Z4429" s="29">
        <v>0</v>
      </c>
      <c r="AA4429" s="29">
        <v>0</v>
      </c>
      <c r="AB4429" s="30">
        <v>0</v>
      </c>
      <c r="AC4429" s="19"/>
      <c r="AD4429" s="26">
        <v>0</v>
      </c>
      <c r="AE4429" s="26">
        <v>0</v>
      </c>
      <c r="AF4429" s="27">
        <v>0</v>
      </c>
      <c r="AG4429" s="18"/>
      <c r="AH4429" s="34">
        <v>0</v>
      </c>
      <c r="AI4429" s="34">
        <v>0</v>
      </c>
      <c r="AJ4429" s="34">
        <v>0</v>
      </c>
      <c r="AK4429" s="19"/>
      <c r="AL4429" s="35">
        <v>43750.041655092595</v>
      </c>
      <c r="AM4429" s="16"/>
    </row>
    <row r="4430" spans="1:39" ht="41.25" hidden="1" x14ac:dyDescent="0.25">
      <c r="A4430" s="25" t="s">
        <v>988</v>
      </c>
      <c r="B4430" s="25" t="s">
        <v>1136</v>
      </c>
      <c r="C4430" s="39">
        <v>451592</v>
      </c>
      <c r="D4430" s="25" t="s">
        <v>5167</v>
      </c>
      <c r="E4430" s="25" t="s">
        <v>53</v>
      </c>
      <c r="F4430" s="25" t="s">
        <v>63</v>
      </c>
      <c r="G4430" s="25" t="s">
        <v>56</v>
      </c>
      <c r="H4430" s="17"/>
      <c r="I4430" s="17"/>
      <c r="J4430" s="25" t="s">
        <v>5380</v>
      </c>
      <c r="K4430" s="25" t="s">
        <v>65</v>
      </c>
      <c r="L4430" s="25" t="s">
        <v>369</v>
      </c>
      <c r="M4430" s="25" t="s">
        <v>419</v>
      </c>
      <c r="N4430" s="26">
        <v>0</v>
      </c>
      <c r="O4430" s="26">
        <v>0</v>
      </c>
      <c r="P4430" s="27">
        <v>0</v>
      </c>
      <c r="Q4430" s="18"/>
      <c r="R4430" s="29">
        <v>0</v>
      </c>
      <c r="S4430" s="29">
        <v>0</v>
      </c>
      <c r="T4430" s="30">
        <v>0</v>
      </c>
      <c r="U4430" s="19"/>
      <c r="V4430" s="26">
        <v>0</v>
      </c>
      <c r="W4430" s="26">
        <v>0</v>
      </c>
      <c r="X4430" s="27">
        <v>0</v>
      </c>
      <c r="Y4430" s="18"/>
      <c r="Z4430" s="29">
        <v>0</v>
      </c>
      <c r="AA4430" s="29">
        <v>0</v>
      </c>
      <c r="AB4430" s="30">
        <v>0</v>
      </c>
      <c r="AC4430" s="19"/>
      <c r="AD4430" s="26">
        <v>0</v>
      </c>
      <c r="AE4430" s="26">
        <v>0</v>
      </c>
      <c r="AF4430" s="27">
        <v>0</v>
      </c>
      <c r="AG4430" s="18"/>
      <c r="AH4430" s="34">
        <v>0</v>
      </c>
      <c r="AI4430" s="34">
        <v>0</v>
      </c>
      <c r="AJ4430" s="34">
        <v>0</v>
      </c>
      <c r="AK4430" s="19"/>
      <c r="AL4430" s="35">
        <v>43592.999988425923</v>
      </c>
      <c r="AM4430" s="16"/>
    </row>
    <row r="4431" spans="1:39" ht="24.75" hidden="1" x14ac:dyDescent="0.25">
      <c r="A4431" s="25" t="s">
        <v>988</v>
      </c>
      <c r="B4431" s="25" t="s">
        <v>51</v>
      </c>
      <c r="C4431" s="39">
        <v>451593</v>
      </c>
      <c r="D4431" s="25" t="s">
        <v>4075</v>
      </c>
      <c r="E4431" s="25" t="s">
        <v>53</v>
      </c>
      <c r="F4431" s="25" t="s">
        <v>63</v>
      </c>
      <c r="G4431" s="25" t="s">
        <v>56</v>
      </c>
      <c r="H4431" s="17"/>
      <c r="I4431" s="17"/>
      <c r="J4431" s="25" t="s">
        <v>381</v>
      </c>
      <c r="K4431" s="25" t="s">
        <v>65</v>
      </c>
      <c r="L4431" s="25" t="s">
        <v>431</v>
      </c>
      <c r="M4431" s="25" t="s">
        <v>419</v>
      </c>
      <c r="N4431" s="26">
        <v>0</v>
      </c>
      <c r="O4431" s="26">
        <v>0</v>
      </c>
      <c r="P4431" s="27">
        <v>0</v>
      </c>
      <c r="Q4431" s="18"/>
      <c r="R4431" s="29">
        <v>0</v>
      </c>
      <c r="S4431" s="29">
        <v>0</v>
      </c>
      <c r="T4431" s="30">
        <v>0</v>
      </c>
      <c r="U4431" s="19"/>
      <c r="V4431" s="26">
        <v>0</v>
      </c>
      <c r="W4431" s="26">
        <v>0</v>
      </c>
      <c r="X4431" s="27">
        <v>0</v>
      </c>
      <c r="Y4431" s="18"/>
      <c r="Z4431" s="29">
        <v>0</v>
      </c>
      <c r="AA4431" s="29">
        <v>0</v>
      </c>
      <c r="AB4431" s="30">
        <v>0</v>
      </c>
      <c r="AC4431" s="19"/>
      <c r="AD4431" s="26">
        <v>0</v>
      </c>
      <c r="AE4431" s="26">
        <v>0</v>
      </c>
      <c r="AF4431" s="27">
        <v>0</v>
      </c>
      <c r="AG4431" s="18"/>
      <c r="AH4431" s="34">
        <v>0</v>
      </c>
      <c r="AI4431" s="34">
        <v>0</v>
      </c>
      <c r="AJ4431" s="34">
        <v>0</v>
      </c>
      <c r="AK4431" s="19"/>
      <c r="AL4431" s="35">
        <v>43592.999988425923</v>
      </c>
      <c r="AM4431" s="16"/>
    </row>
    <row r="4432" spans="1:39" ht="24.75" hidden="1" x14ac:dyDescent="0.25">
      <c r="A4432" s="25" t="s">
        <v>988</v>
      </c>
      <c r="B4432" s="25" t="s">
        <v>1043</v>
      </c>
      <c r="C4432" s="39">
        <v>451601</v>
      </c>
      <c r="D4432" s="25" t="s">
        <v>4078</v>
      </c>
      <c r="E4432" s="25" t="s">
        <v>62</v>
      </c>
      <c r="F4432" s="25" t="s">
        <v>54</v>
      </c>
      <c r="G4432" s="25" t="s">
        <v>2060</v>
      </c>
      <c r="H4432" s="17"/>
      <c r="I4432" s="17"/>
      <c r="J4432" s="25" t="s">
        <v>369</v>
      </c>
      <c r="K4432" s="25" t="s">
        <v>65</v>
      </c>
      <c r="L4432" s="25" t="s">
        <v>1045</v>
      </c>
      <c r="M4432" s="25" t="s">
        <v>468</v>
      </c>
      <c r="N4432" s="26">
        <v>8692.81</v>
      </c>
      <c r="O4432" s="26">
        <v>144053.41</v>
      </c>
      <c r="P4432" s="27">
        <v>135360.6</v>
      </c>
      <c r="Q4432" s="28">
        <v>15.571558563916618</v>
      </c>
      <c r="R4432" s="29">
        <v>7213.21</v>
      </c>
      <c r="S4432" s="29">
        <v>11888.53</v>
      </c>
      <c r="T4432" s="30">
        <v>4675.3200000000006</v>
      </c>
      <c r="U4432" s="31">
        <v>0.64816080496755268</v>
      </c>
      <c r="V4432" s="26">
        <v>0</v>
      </c>
      <c r="W4432" s="26">
        <v>0</v>
      </c>
      <c r="X4432" s="27">
        <v>0</v>
      </c>
      <c r="Y4432" s="18"/>
      <c r="Z4432" s="29">
        <v>1479.6</v>
      </c>
      <c r="AA4432" s="29">
        <v>0</v>
      </c>
      <c r="AB4432" s="30">
        <v>-1479.6</v>
      </c>
      <c r="AC4432" s="32">
        <v>-1</v>
      </c>
      <c r="AD4432" s="26">
        <v>0</v>
      </c>
      <c r="AE4432" s="26">
        <v>128029.89</v>
      </c>
      <c r="AF4432" s="27">
        <v>128029.89</v>
      </c>
      <c r="AG4432" s="18"/>
      <c r="AH4432" s="34">
        <v>99</v>
      </c>
      <c r="AI4432" s="34">
        <v>51.75</v>
      </c>
      <c r="AJ4432" s="34">
        <v>-47.25</v>
      </c>
      <c r="AK4432" s="32">
        <v>-0.47727272727272729</v>
      </c>
      <c r="AL4432" s="35">
        <v>44173.041666666664</v>
      </c>
      <c r="AM4432" s="16"/>
    </row>
    <row r="4433" spans="1:39" ht="33" hidden="1" x14ac:dyDescent="0.25">
      <c r="A4433" s="25" t="s">
        <v>988</v>
      </c>
      <c r="B4433" s="25" t="s">
        <v>1040</v>
      </c>
      <c r="C4433" s="39">
        <v>451602</v>
      </c>
      <c r="D4433" s="25" t="s">
        <v>4076</v>
      </c>
      <c r="E4433" s="25" t="s">
        <v>53</v>
      </c>
      <c r="F4433" s="25" t="s">
        <v>54</v>
      </c>
      <c r="G4433" s="25" t="s">
        <v>289</v>
      </c>
      <c r="H4433" s="25" t="s">
        <v>56</v>
      </c>
      <c r="I4433" s="25" t="s">
        <v>56</v>
      </c>
      <c r="J4433" s="17"/>
      <c r="K4433" s="25" t="s">
        <v>65</v>
      </c>
      <c r="L4433" s="25" t="s">
        <v>431</v>
      </c>
      <c r="M4433" s="25" t="s">
        <v>419</v>
      </c>
      <c r="N4433" s="26">
        <v>0</v>
      </c>
      <c r="O4433" s="26">
        <v>48357.63</v>
      </c>
      <c r="P4433" s="27">
        <v>48357.63</v>
      </c>
      <c r="Q4433" s="18"/>
      <c r="R4433" s="29">
        <v>0</v>
      </c>
      <c r="S4433" s="29">
        <v>0</v>
      </c>
      <c r="T4433" s="30">
        <v>0</v>
      </c>
      <c r="U4433" s="19"/>
      <c r="V4433" s="26">
        <v>0</v>
      </c>
      <c r="W4433" s="26">
        <v>0</v>
      </c>
      <c r="X4433" s="27">
        <v>0</v>
      </c>
      <c r="Y4433" s="18"/>
      <c r="Z4433" s="29">
        <v>0</v>
      </c>
      <c r="AA4433" s="29">
        <v>0</v>
      </c>
      <c r="AB4433" s="30">
        <v>0</v>
      </c>
      <c r="AC4433" s="19"/>
      <c r="AD4433" s="26">
        <v>0</v>
      </c>
      <c r="AE4433" s="26">
        <v>48357.63</v>
      </c>
      <c r="AF4433" s="27">
        <v>48357.63</v>
      </c>
      <c r="AG4433" s="18"/>
      <c r="AH4433" s="34">
        <v>0</v>
      </c>
      <c r="AI4433" s="34">
        <v>0</v>
      </c>
      <c r="AJ4433" s="34">
        <v>0</v>
      </c>
      <c r="AK4433" s="19"/>
      <c r="AL4433" s="35">
        <v>43592.999988425923</v>
      </c>
      <c r="AM4433" s="16"/>
    </row>
    <row r="4434" spans="1:39" ht="24.75" hidden="1" x14ac:dyDescent="0.25">
      <c r="A4434" s="25" t="s">
        <v>988</v>
      </c>
      <c r="B4434" s="25" t="s">
        <v>1043</v>
      </c>
      <c r="C4434" s="39">
        <v>451603</v>
      </c>
      <c r="D4434" s="25" t="s">
        <v>4061</v>
      </c>
      <c r="E4434" s="25" t="s">
        <v>53</v>
      </c>
      <c r="F4434" s="25" t="s">
        <v>54</v>
      </c>
      <c r="G4434" s="25" t="s">
        <v>289</v>
      </c>
      <c r="H4434" s="17"/>
      <c r="I4434" s="17"/>
      <c r="J4434" s="25" t="s">
        <v>369</v>
      </c>
      <c r="K4434" s="25" t="s">
        <v>65</v>
      </c>
      <c r="L4434" s="25" t="s">
        <v>1045</v>
      </c>
      <c r="M4434" s="25" t="s">
        <v>468</v>
      </c>
      <c r="N4434" s="26">
        <v>18095.63</v>
      </c>
      <c r="O4434" s="26">
        <v>0</v>
      </c>
      <c r="P4434" s="27">
        <v>-18095.63</v>
      </c>
      <c r="Q4434" s="28">
        <v>-1</v>
      </c>
      <c r="R4434" s="29">
        <v>7822.33</v>
      </c>
      <c r="S4434" s="29">
        <v>0</v>
      </c>
      <c r="T4434" s="30">
        <v>-7822.33</v>
      </c>
      <c r="U4434" s="31">
        <v>-1</v>
      </c>
      <c r="V4434" s="26">
        <v>7764.65</v>
      </c>
      <c r="W4434" s="26">
        <v>0</v>
      </c>
      <c r="X4434" s="27">
        <v>-7764.65</v>
      </c>
      <c r="Y4434" s="28">
        <v>-1</v>
      </c>
      <c r="Z4434" s="29">
        <v>1808.65</v>
      </c>
      <c r="AA4434" s="29">
        <v>0</v>
      </c>
      <c r="AB4434" s="30">
        <v>-1808.65</v>
      </c>
      <c r="AC4434" s="32">
        <v>-1</v>
      </c>
      <c r="AD4434" s="26">
        <v>700</v>
      </c>
      <c r="AE4434" s="26">
        <v>0</v>
      </c>
      <c r="AF4434" s="27">
        <v>-700</v>
      </c>
      <c r="AG4434" s="33">
        <v>-1</v>
      </c>
      <c r="AH4434" s="34">
        <v>117.5</v>
      </c>
      <c r="AI4434" s="34">
        <v>20.25</v>
      </c>
      <c r="AJ4434" s="34">
        <v>-97.25</v>
      </c>
      <c r="AK4434" s="32">
        <v>-0.82765957446808514</v>
      </c>
      <c r="AL4434" s="35">
        <v>43887.041655092595</v>
      </c>
      <c r="AM4434" s="16"/>
    </row>
    <row r="4435" spans="1:39" ht="24.75" hidden="1" x14ac:dyDescent="0.25">
      <c r="A4435" s="25" t="s">
        <v>988</v>
      </c>
      <c r="B4435" s="25" t="s">
        <v>51</v>
      </c>
      <c r="C4435" s="39">
        <v>451607</v>
      </c>
      <c r="D4435" s="25" t="s">
        <v>4079</v>
      </c>
      <c r="E4435" s="25" t="s">
        <v>53</v>
      </c>
      <c r="F4435" s="25" t="s">
        <v>63</v>
      </c>
      <c r="G4435" s="25" t="s">
        <v>56</v>
      </c>
      <c r="H4435" s="17"/>
      <c r="I4435" s="17"/>
      <c r="J4435" s="25" t="s">
        <v>369</v>
      </c>
      <c r="K4435" s="25" t="s">
        <v>65</v>
      </c>
      <c r="L4435" s="25" t="s">
        <v>373</v>
      </c>
      <c r="M4435" s="25" t="s">
        <v>419</v>
      </c>
      <c r="N4435" s="26">
        <v>0</v>
      </c>
      <c r="O4435" s="26">
        <v>634.79999999999995</v>
      </c>
      <c r="P4435" s="27">
        <v>634.79999999999995</v>
      </c>
      <c r="Q4435" s="18"/>
      <c r="R4435" s="29">
        <v>0</v>
      </c>
      <c r="S4435" s="29">
        <v>0</v>
      </c>
      <c r="T4435" s="30">
        <v>0</v>
      </c>
      <c r="U4435" s="19"/>
      <c r="V4435" s="26">
        <v>0</v>
      </c>
      <c r="W4435" s="26">
        <v>0</v>
      </c>
      <c r="X4435" s="27">
        <v>0</v>
      </c>
      <c r="Y4435" s="18"/>
      <c r="Z4435" s="29">
        <v>0</v>
      </c>
      <c r="AA4435" s="29">
        <v>0</v>
      </c>
      <c r="AB4435" s="30">
        <v>0</v>
      </c>
      <c r="AC4435" s="19"/>
      <c r="AD4435" s="26">
        <v>0</v>
      </c>
      <c r="AE4435" s="26">
        <v>0</v>
      </c>
      <c r="AF4435" s="27">
        <v>0</v>
      </c>
      <c r="AG4435" s="18"/>
      <c r="AH4435" s="34">
        <v>0</v>
      </c>
      <c r="AI4435" s="34">
        <v>0</v>
      </c>
      <c r="AJ4435" s="34">
        <v>0</v>
      </c>
      <c r="AK4435" s="19"/>
      <c r="AL4435" s="35">
        <v>44028.041666666664</v>
      </c>
      <c r="AM4435" s="16"/>
    </row>
    <row r="4436" spans="1:39" ht="33" hidden="1" x14ac:dyDescent="0.25">
      <c r="A4436" s="25" t="s">
        <v>988</v>
      </c>
      <c r="B4436" s="25" t="s">
        <v>1040</v>
      </c>
      <c r="C4436" s="39">
        <v>451614</v>
      </c>
      <c r="D4436" s="25" t="s">
        <v>4074</v>
      </c>
      <c r="E4436" s="25" t="s">
        <v>53</v>
      </c>
      <c r="F4436" s="25" t="s">
        <v>54</v>
      </c>
      <c r="G4436" s="25" t="s">
        <v>289</v>
      </c>
      <c r="H4436" s="25" t="s">
        <v>56</v>
      </c>
      <c r="I4436" s="25" t="s">
        <v>56</v>
      </c>
      <c r="J4436" s="25" t="s">
        <v>381</v>
      </c>
      <c r="K4436" s="25" t="s">
        <v>65</v>
      </c>
      <c r="L4436" s="25" t="s">
        <v>992</v>
      </c>
      <c r="M4436" s="25" t="s">
        <v>993</v>
      </c>
      <c r="N4436" s="26">
        <v>292635.81</v>
      </c>
      <c r="O4436" s="26">
        <v>214351.57</v>
      </c>
      <c r="P4436" s="27">
        <v>-78284.239999999991</v>
      </c>
      <c r="Q4436" s="28">
        <v>-0.26751421844100348</v>
      </c>
      <c r="R4436" s="29">
        <v>125026.08</v>
      </c>
      <c r="S4436" s="29">
        <v>5567.74</v>
      </c>
      <c r="T4436" s="30">
        <v>-119458.34</v>
      </c>
      <c r="U4436" s="31">
        <v>-0.95546737128765447</v>
      </c>
      <c r="V4436" s="26">
        <v>128154.8</v>
      </c>
      <c r="W4436" s="26">
        <v>47766.46</v>
      </c>
      <c r="X4436" s="27">
        <v>-80388.34</v>
      </c>
      <c r="Y4436" s="28">
        <v>-0.62727529518987968</v>
      </c>
      <c r="Z4436" s="29">
        <v>18890.38</v>
      </c>
      <c r="AA4436" s="29">
        <v>1635.01</v>
      </c>
      <c r="AB4436" s="30">
        <v>-17255.370000000003</v>
      </c>
      <c r="AC4436" s="32">
        <v>-0.91344747961660921</v>
      </c>
      <c r="AD4436" s="26">
        <v>20564.55</v>
      </c>
      <c r="AE4436" s="26">
        <v>3999</v>
      </c>
      <c r="AF4436" s="27">
        <v>-16565.55</v>
      </c>
      <c r="AG4436" s="33">
        <v>-0.80553914381788072</v>
      </c>
      <c r="AH4436" s="34">
        <v>1772</v>
      </c>
      <c r="AI4436" s="34">
        <v>1948.95</v>
      </c>
      <c r="AJ4436" s="34">
        <v>176.95000000000005</v>
      </c>
      <c r="AK4436" s="32">
        <v>9.9858916478555326E-2</v>
      </c>
      <c r="AL4436" s="35">
        <v>43776.041655092595</v>
      </c>
      <c r="AM4436" s="16"/>
    </row>
    <row r="4437" spans="1:39" ht="33" hidden="1" x14ac:dyDescent="0.25">
      <c r="A4437" s="25" t="s">
        <v>988</v>
      </c>
      <c r="B4437" s="25" t="s">
        <v>1040</v>
      </c>
      <c r="C4437" s="39">
        <v>451654</v>
      </c>
      <c r="D4437" s="25" t="s">
        <v>4069</v>
      </c>
      <c r="E4437" s="25" t="s">
        <v>53</v>
      </c>
      <c r="F4437" s="25" t="s">
        <v>54</v>
      </c>
      <c r="G4437" s="25" t="s">
        <v>289</v>
      </c>
      <c r="H4437" s="25" t="s">
        <v>56</v>
      </c>
      <c r="I4437" s="25" t="s">
        <v>56</v>
      </c>
      <c r="J4437" s="25" t="s">
        <v>381</v>
      </c>
      <c r="K4437" s="25" t="s">
        <v>65</v>
      </c>
      <c r="L4437" s="25" t="s">
        <v>382</v>
      </c>
      <c r="M4437" s="25" t="s">
        <v>993</v>
      </c>
      <c r="N4437" s="26">
        <v>491483.9</v>
      </c>
      <c r="O4437" s="26">
        <v>352511.92</v>
      </c>
      <c r="P4437" s="27">
        <v>-138971.98000000004</v>
      </c>
      <c r="Q4437" s="28">
        <v>-0.28275998460987234</v>
      </c>
      <c r="R4437" s="29">
        <v>258362.01</v>
      </c>
      <c r="S4437" s="29">
        <v>60707.68</v>
      </c>
      <c r="T4437" s="30">
        <v>-197654.33000000002</v>
      </c>
      <c r="U4437" s="31">
        <v>-0.76502861237222919</v>
      </c>
      <c r="V4437" s="26">
        <v>102071.49</v>
      </c>
      <c r="W4437" s="26">
        <v>129172.98</v>
      </c>
      <c r="X4437" s="27">
        <v>27101.489999999991</v>
      </c>
      <c r="Y4437" s="28">
        <v>0.26551478772378057</v>
      </c>
      <c r="Z4437" s="29">
        <v>54850.400000000001</v>
      </c>
      <c r="AA4437" s="29">
        <v>19524</v>
      </c>
      <c r="AB4437" s="30">
        <v>-35326.400000000001</v>
      </c>
      <c r="AC4437" s="32">
        <v>-0.64404999781223105</v>
      </c>
      <c r="AD4437" s="26">
        <v>76200</v>
      </c>
      <c r="AE4437" s="26">
        <v>973.75</v>
      </c>
      <c r="AF4437" s="27">
        <v>-75226.25</v>
      </c>
      <c r="AG4437" s="33">
        <v>-0.98722112860892386</v>
      </c>
      <c r="AH4437" s="34">
        <v>3600</v>
      </c>
      <c r="AI4437" s="34">
        <v>2296.75</v>
      </c>
      <c r="AJ4437" s="34">
        <v>-1303.25</v>
      </c>
      <c r="AK4437" s="32">
        <v>-0.36201388888888891</v>
      </c>
      <c r="AL4437" s="35">
        <v>43785.041655092595</v>
      </c>
      <c r="AM4437" s="16"/>
    </row>
    <row r="4438" spans="1:39" ht="41.25" hidden="1" x14ac:dyDescent="0.25">
      <c r="A4438" s="25" t="s">
        <v>988</v>
      </c>
      <c r="B4438" s="25" t="s">
        <v>1136</v>
      </c>
      <c r="C4438" s="39">
        <v>451656</v>
      </c>
      <c r="D4438" s="25" t="s">
        <v>4977</v>
      </c>
      <c r="E4438" s="25" t="s">
        <v>53</v>
      </c>
      <c r="F4438" s="25" t="s">
        <v>54</v>
      </c>
      <c r="G4438" s="25" t="s">
        <v>79</v>
      </c>
      <c r="H4438" s="25" t="s">
        <v>211</v>
      </c>
      <c r="I4438" s="17"/>
      <c r="J4438" s="25" t="s">
        <v>381</v>
      </c>
      <c r="K4438" s="25" t="s">
        <v>58</v>
      </c>
      <c r="L4438" s="25" t="s">
        <v>992</v>
      </c>
      <c r="M4438" s="25" t="s">
        <v>468</v>
      </c>
      <c r="N4438" s="26">
        <v>160352.57999999999</v>
      </c>
      <c r="O4438" s="26">
        <v>150547.84</v>
      </c>
      <c r="P4438" s="27">
        <v>-9804.7399999999907</v>
      </c>
      <c r="Q4438" s="28">
        <v>-6.1144884603665198E-2</v>
      </c>
      <c r="R4438" s="29">
        <v>78744.94</v>
      </c>
      <c r="S4438" s="29">
        <v>72477.73</v>
      </c>
      <c r="T4438" s="30">
        <v>-6267.2100000000064</v>
      </c>
      <c r="U4438" s="31">
        <v>-7.9588732939538803E-2</v>
      </c>
      <c r="V4438" s="26">
        <v>39873.94</v>
      </c>
      <c r="W4438" s="26">
        <v>41455.040000000001</v>
      </c>
      <c r="X4438" s="27">
        <v>1581.0999999999985</v>
      </c>
      <c r="Y4438" s="28">
        <v>3.9652464742636381E-2</v>
      </c>
      <c r="Z4438" s="29">
        <v>22483.7</v>
      </c>
      <c r="AA4438" s="29">
        <v>24278.5</v>
      </c>
      <c r="AB4438" s="30">
        <v>1794.7999999999993</v>
      </c>
      <c r="AC4438" s="32">
        <v>7.982671891192282E-2</v>
      </c>
      <c r="AD4438" s="26">
        <v>19250</v>
      </c>
      <c r="AE4438" s="26">
        <v>11347.03</v>
      </c>
      <c r="AF4438" s="27">
        <v>-7902.9699999999993</v>
      </c>
      <c r="AG4438" s="33">
        <v>-0.41054389610389608</v>
      </c>
      <c r="AH4438" s="34">
        <v>689.9</v>
      </c>
      <c r="AI4438" s="34">
        <v>747</v>
      </c>
      <c r="AJ4438" s="34">
        <v>57.100000000000023</v>
      </c>
      <c r="AK4438" s="32">
        <v>8.2765618205537073E-2</v>
      </c>
      <c r="AL4438" s="35">
        <v>44732.041666666664</v>
      </c>
      <c r="AM4438" s="16"/>
    </row>
    <row r="4439" spans="1:39" ht="24.75" hidden="1" x14ac:dyDescent="0.25">
      <c r="A4439" s="25" t="s">
        <v>988</v>
      </c>
      <c r="B4439" s="25" t="s">
        <v>1040</v>
      </c>
      <c r="C4439" s="39">
        <v>451665</v>
      </c>
      <c r="D4439" s="25" t="s">
        <v>4087</v>
      </c>
      <c r="E4439" s="25" t="s">
        <v>62</v>
      </c>
      <c r="F4439" s="25" t="s">
        <v>54</v>
      </c>
      <c r="G4439" s="25" t="s">
        <v>289</v>
      </c>
      <c r="H4439" s="17"/>
      <c r="I4439" s="17"/>
      <c r="J4439" s="25" t="s">
        <v>401</v>
      </c>
      <c r="K4439" s="25" t="s">
        <v>65</v>
      </c>
      <c r="L4439" s="25" t="s">
        <v>472</v>
      </c>
      <c r="M4439" s="25" t="s">
        <v>468</v>
      </c>
      <c r="N4439" s="26">
        <v>107355.97</v>
      </c>
      <c r="O4439" s="26">
        <v>97062.64</v>
      </c>
      <c r="P4439" s="27">
        <v>-10293.330000000002</v>
      </c>
      <c r="Q4439" s="28">
        <v>-9.5880368832771956E-2</v>
      </c>
      <c r="R4439" s="29">
        <v>33501.01</v>
      </c>
      <c r="S4439" s="29">
        <v>18576.82</v>
      </c>
      <c r="T4439" s="30">
        <v>-14924.190000000002</v>
      </c>
      <c r="U4439" s="31">
        <v>-0.44548477792162089</v>
      </c>
      <c r="V4439" s="26">
        <v>67625.09</v>
      </c>
      <c r="W4439" s="26">
        <v>59545.599999999999</v>
      </c>
      <c r="X4439" s="27">
        <v>-8079.489999999998</v>
      </c>
      <c r="Y4439" s="28">
        <v>-0.11947473933121565</v>
      </c>
      <c r="Z4439" s="29">
        <v>4829.87</v>
      </c>
      <c r="AA4439" s="29">
        <v>8863.5</v>
      </c>
      <c r="AB4439" s="30">
        <v>4033.63</v>
      </c>
      <c r="AC4439" s="32">
        <v>0.83514256077285731</v>
      </c>
      <c r="AD4439" s="26">
        <v>1400</v>
      </c>
      <c r="AE4439" s="26">
        <v>563.75</v>
      </c>
      <c r="AF4439" s="27">
        <v>-836.25</v>
      </c>
      <c r="AG4439" s="33">
        <v>-0.59732142857142856</v>
      </c>
      <c r="AH4439" s="34">
        <v>396.25</v>
      </c>
      <c r="AI4439" s="34">
        <v>361.5</v>
      </c>
      <c r="AJ4439" s="34">
        <v>-34.75</v>
      </c>
      <c r="AK4439" s="32">
        <v>-8.769716088328075E-2</v>
      </c>
      <c r="AL4439" s="35">
        <v>43809.041655092595</v>
      </c>
      <c r="AM4439" s="16"/>
    </row>
    <row r="4440" spans="1:39" ht="33" hidden="1" x14ac:dyDescent="0.25">
      <c r="A4440" s="25" t="s">
        <v>988</v>
      </c>
      <c r="B4440" s="25" t="s">
        <v>1043</v>
      </c>
      <c r="C4440" s="39">
        <v>451671</v>
      </c>
      <c r="D4440" s="25" t="s">
        <v>4083</v>
      </c>
      <c r="E4440" s="25" t="s">
        <v>62</v>
      </c>
      <c r="F4440" s="25" t="s">
        <v>54</v>
      </c>
      <c r="G4440" s="25" t="s">
        <v>289</v>
      </c>
      <c r="H4440" s="17"/>
      <c r="I4440" s="17"/>
      <c r="J4440" s="25" t="s">
        <v>369</v>
      </c>
      <c r="K4440" s="25" t="s">
        <v>65</v>
      </c>
      <c r="L4440" s="25" t="s">
        <v>1045</v>
      </c>
      <c r="M4440" s="25" t="s">
        <v>468</v>
      </c>
      <c r="N4440" s="26">
        <v>55535.1</v>
      </c>
      <c r="O4440" s="26">
        <v>58328.07</v>
      </c>
      <c r="P4440" s="27">
        <v>2792.9700000000012</v>
      </c>
      <c r="Q4440" s="28">
        <v>5.0291977506117774E-2</v>
      </c>
      <c r="R4440" s="29">
        <v>20809.53</v>
      </c>
      <c r="S4440" s="29">
        <v>17312.599999999999</v>
      </c>
      <c r="T4440" s="30">
        <v>-3496.9300000000003</v>
      </c>
      <c r="U4440" s="31">
        <v>-0.16804464108511824</v>
      </c>
      <c r="V4440" s="26">
        <v>23888.99</v>
      </c>
      <c r="W4440" s="26">
        <v>29743.4</v>
      </c>
      <c r="X4440" s="27">
        <v>5854.41</v>
      </c>
      <c r="Y4440" s="28">
        <v>0.24506728831984942</v>
      </c>
      <c r="Z4440" s="29">
        <v>3990.46</v>
      </c>
      <c r="AA4440" s="29">
        <v>4110</v>
      </c>
      <c r="AB4440" s="30">
        <v>119.53999999999996</v>
      </c>
      <c r="AC4440" s="32">
        <v>2.9956446124005744E-2</v>
      </c>
      <c r="AD4440" s="26">
        <v>6846.12</v>
      </c>
      <c r="AE4440" s="26">
        <v>5050</v>
      </c>
      <c r="AF4440" s="27">
        <v>-1796.12</v>
      </c>
      <c r="AG4440" s="33">
        <v>-0.26235590378199619</v>
      </c>
      <c r="AH4440" s="34">
        <v>156</v>
      </c>
      <c r="AI4440" s="34">
        <v>131.5</v>
      </c>
      <c r="AJ4440" s="34">
        <v>-24.5</v>
      </c>
      <c r="AK4440" s="32">
        <v>-0.15705128205128205</v>
      </c>
      <c r="AL4440" s="35">
        <v>44064.041666666664</v>
      </c>
      <c r="AM4440" s="16"/>
    </row>
    <row r="4441" spans="1:39" ht="24.75" hidden="1" x14ac:dyDescent="0.25">
      <c r="A4441" s="25" t="s">
        <v>988</v>
      </c>
      <c r="B4441" s="25" t="s">
        <v>1040</v>
      </c>
      <c r="C4441" s="39">
        <v>451676</v>
      </c>
      <c r="D4441" s="25" t="s">
        <v>4071</v>
      </c>
      <c r="E4441" s="25" t="s">
        <v>53</v>
      </c>
      <c r="F4441" s="25" t="s">
        <v>54</v>
      </c>
      <c r="G4441" s="25" t="s">
        <v>289</v>
      </c>
      <c r="H4441" s="25" t="s">
        <v>56</v>
      </c>
      <c r="I4441" s="25" t="s">
        <v>56</v>
      </c>
      <c r="J4441" s="25" t="s">
        <v>401</v>
      </c>
      <c r="K4441" s="25" t="s">
        <v>65</v>
      </c>
      <c r="L4441" s="25" t="s">
        <v>472</v>
      </c>
      <c r="M4441" s="25" t="s">
        <v>468</v>
      </c>
      <c r="N4441" s="26">
        <v>44664.04</v>
      </c>
      <c r="O4441" s="26">
        <v>47245.37</v>
      </c>
      <c r="P4441" s="27">
        <v>2581.3300000000017</v>
      </c>
      <c r="Q4441" s="28">
        <v>5.7794368803180403E-2</v>
      </c>
      <c r="R4441" s="29">
        <v>16409.060000000001</v>
      </c>
      <c r="S4441" s="29">
        <v>8984.24</v>
      </c>
      <c r="T4441" s="30">
        <v>-7424.8200000000015</v>
      </c>
      <c r="U4441" s="31">
        <v>-0.45248295758562651</v>
      </c>
      <c r="V4441" s="26">
        <v>21895.18</v>
      </c>
      <c r="W4441" s="26">
        <v>21707.56</v>
      </c>
      <c r="X4441" s="27">
        <v>-187.61999999999898</v>
      </c>
      <c r="Y4441" s="28">
        <v>-8.5690092522646075E-3</v>
      </c>
      <c r="Z4441" s="29">
        <v>2484.8000000000002</v>
      </c>
      <c r="AA4441" s="29">
        <v>3344</v>
      </c>
      <c r="AB4441" s="30">
        <v>859.19999999999982</v>
      </c>
      <c r="AC4441" s="32">
        <v>0.34578235672891167</v>
      </c>
      <c r="AD4441" s="26">
        <v>3875</v>
      </c>
      <c r="AE4441" s="26">
        <v>2075</v>
      </c>
      <c r="AF4441" s="27">
        <v>-1800</v>
      </c>
      <c r="AG4441" s="33">
        <v>-0.46451612903225808</v>
      </c>
      <c r="AH4441" s="34">
        <v>224.7</v>
      </c>
      <c r="AI4441" s="34">
        <v>238.5</v>
      </c>
      <c r="AJ4441" s="34">
        <v>13.800000000000011</v>
      </c>
      <c r="AK4441" s="32">
        <v>6.1415220293725023E-2</v>
      </c>
      <c r="AL4441" s="35">
        <v>43658.041655092595</v>
      </c>
      <c r="AM4441" s="16"/>
    </row>
    <row r="4442" spans="1:39" ht="49.5" hidden="1" x14ac:dyDescent="0.25">
      <c r="A4442" s="25" t="s">
        <v>988</v>
      </c>
      <c r="B4442" s="25" t="s">
        <v>1040</v>
      </c>
      <c r="C4442" s="39">
        <v>451678</v>
      </c>
      <c r="D4442" s="25" t="s">
        <v>4080</v>
      </c>
      <c r="E4442" s="25" t="s">
        <v>53</v>
      </c>
      <c r="F4442" s="25" t="s">
        <v>54</v>
      </c>
      <c r="G4442" s="25" t="s">
        <v>56</v>
      </c>
      <c r="H4442" s="25" t="s">
        <v>56</v>
      </c>
      <c r="I4442" s="25" t="s">
        <v>56</v>
      </c>
      <c r="J4442" s="25" t="s">
        <v>401</v>
      </c>
      <c r="K4442" s="25" t="s">
        <v>65</v>
      </c>
      <c r="L4442" s="25" t="s">
        <v>484</v>
      </c>
      <c r="M4442" s="25" t="s">
        <v>419</v>
      </c>
      <c r="N4442" s="26">
        <v>0</v>
      </c>
      <c r="O4442" s="26">
        <v>6901.38</v>
      </c>
      <c r="P4442" s="27">
        <v>6901.38</v>
      </c>
      <c r="Q4442" s="18"/>
      <c r="R4442" s="29">
        <v>0</v>
      </c>
      <c r="S4442" s="29">
        <v>0</v>
      </c>
      <c r="T4442" s="30">
        <v>0</v>
      </c>
      <c r="U4442" s="19"/>
      <c r="V4442" s="26">
        <v>0</v>
      </c>
      <c r="W4442" s="26">
        <v>0</v>
      </c>
      <c r="X4442" s="27">
        <v>0</v>
      </c>
      <c r="Y4442" s="18"/>
      <c r="Z4442" s="29">
        <v>0</v>
      </c>
      <c r="AA4442" s="29">
        <v>0</v>
      </c>
      <c r="AB4442" s="30">
        <v>0</v>
      </c>
      <c r="AC4442" s="19"/>
      <c r="AD4442" s="26">
        <v>0</v>
      </c>
      <c r="AE4442" s="26">
        <v>0</v>
      </c>
      <c r="AF4442" s="27">
        <v>0</v>
      </c>
      <c r="AG4442" s="18"/>
      <c r="AH4442" s="34">
        <v>0</v>
      </c>
      <c r="AI4442" s="34">
        <v>0</v>
      </c>
      <c r="AJ4442" s="34">
        <v>0</v>
      </c>
      <c r="AK4442" s="19"/>
      <c r="AL4442" s="35">
        <v>43474.041655092595</v>
      </c>
      <c r="AM4442" s="16"/>
    </row>
    <row r="4443" spans="1:39" ht="33" hidden="1" x14ac:dyDescent="0.25">
      <c r="A4443" s="25" t="s">
        <v>988</v>
      </c>
      <c r="B4443" s="25" t="s">
        <v>1040</v>
      </c>
      <c r="C4443" s="39">
        <v>451685</v>
      </c>
      <c r="D4443" s="25" t="s">
        <v>4139</v>
      </c>
      <c r="E4443" s="25" t="s">
        <v>62</v>
      </c>
      <c r="F4443" s="25" t="s">
        <v>54</v>
      </c>
      <c r="G4443" s="25" t="s">
        <v>289</v>
      </c>
      <c r="H4443" s="17"/>
      <c r="I4443" s="17"/>
      <c r="J4443" s="25" t="s">
        <v>369</v>
      </c>
      <c r="K4443" s="25" t="s">
        <v>65</v>
      </c>
      <c r="L4443" s="25" t="s">
        <v>467</v>
      </c>
      <c r="M4443" s="25" t="s">
        <v>468</v>
      </c>
      <c r="N4443" s="26">
        <v>77248.34</v>
      </c>
      <c r="O4443" s="26">
        <v>168353.02</v>
      </c>
      <c r="P4443" s="27">
        <v>91104.68</v>
      </c>
      <c r="Q4443" s="28">
        <v>1.1793739515955941</v>
      </c>
      <c r="R4443" s="29">
        <v>13600</v>
      </c>
      <c r="S4443" s="29">
        <v>16892.75</v>
      </c>
      <c r="T4443" s="30">
        <v>3292.75</v>
      </c>
      <c r="U4443" s="31">
        <v>0.24211397058823531</v>
      </c>
      <c r="V4443" s="26">
        <v>4865.8</v>
      </c>
      <c r="W4443" s="26">
        <v>34195.64</v>
      </c>
      <c r="X4443" s="27">
        <v>29329.84</v>
      </c>
      <c r="Y4443" s="28">
        <v>6.0277528875005135</v>
      </c>
      <c r="Z4443" s="29">
        <v>31611.119999999999</v>
      </c>
      <c r="AA4443" s="29">
        <v>2893.5</v>
      </c>
      <c r="AB4443" s="30">
        <v>-28717.62</v>
      </c>
      <c r="AC4443" s="32">
        <v>-0.90846575508871563</v>
      </c>
      <c r="AD4443" s="26">
        <v>27171.42</v>
      </c>
      <c r="AE4443" s="26">
        <v>18479.82</v>
      </c>
      <c r="AF4443" s="27">
        <v>-8691.5999999999985</v>
      </c>
      <c r="AG4443" s="33">
        <v>-0.31988022709155428</v>
      </c>
      <c r="AH4443" s="34">
        <v>377</v>
      </c>
      <c r="AI4443" s="34">
        <v>297</v>
      </c>
      <c r="AJ4443" s="34">
        <v>-80</v>
      </c>
      <c r="AK4443" s="32">
        <v>-0.21220159151193635</v>
      </c>
      <c r="AL4443" s="35">
        <v>43701.041655092595</v>
      </c>
      <c r="AM4443" s="16"/>
    </row>
    <row r="4444" spans="1:39" ht="24.75" hidden="1" x14ac:dyDescent="0.25">
      <c r="A4444" s="25" t="s">
        <v>988</v>
      </c>
      <c r="B4444" s="25" t="s">
        <v>1040</v>
      </c>
      <c r="C4444" s="39">
        <v>451687</v>
      </c>
      <c r="D4444" s="25" t="s">
        <v>4157</v>
      </c>
      <c r="E4444" s="25" t="s">
        <v>53</v>
      </c>
      <c r="F4444" s="25" t="s">
        <v>54</v>
      </c>
      <c r="G4444" s="25" t="s">
        <v>289</v>
      </c>
      <c r="H4444" s="25" t="s">
        <v>56</v>
      </c>
      <c r="I4444" s="25" t="s">
        <v>56</v>
      </c>
      <c r="J4444" s="25" t="s">
        <v>369</v>
      </c>
      <c r="K4444" s="25" t="s">
        <v>65</v>
      </c>
      <c r="L4444" s="25" t="s">
        <v>467</v>
      </c>
      <c r="M4444" s="25" t="s">
        <v>468</v>
      </c>
      <c r="N4444" s="26">
        <v>34575.53</v>
      </c>
      <c r="O4444" s="26">
        <v>29191.759999999998</v>
      </c>
      <c r="P4444" s="27">
        <v>-5383.77</v>
      </c>
      <c r="Q4444" s="28">
        <v>-0.15571041138053418</v>
      </c>
      <c r="R4444" s="29">
        <v>13431.39</v>
      </c>
      <c r="S4444" s="29">
        <v>897.99</v>
      </c>
      <c r="T4444" s="30">
        <v>-12533.4</v>
      </c>
      <c r="U4444" s="31">
        <v>-0.93314243723099399</v>
      </c>
      <c r="V4444" s="26">
        <v>13689.27</v>
      </c>
      <c r="W4444" s="26">
        <v>13339.76</v>
      </c>
      <c r="X4444" s="27">
        <v>-349.51000000000022</v>
      </c>
      <c r="Y4444" s="28">
        <v>-2.5531675538578772E-2</v>
      </c>
      <c r="Z4444" s="29">
        <v>2529.87</v>
      </c>
      <c r="AA4444" s="29">
        <v>0</v>
      </c>
      <c r="AB4444" s="30">
        <v>-2529.87</v>
      </c>
      <c r="AC4444" s="32">
        <v>-1</v>
      </c>
      <c r="AD4444" s="26">
        <v>4925</v>
      </c>
      <c r="AE4444" s="26">
        <v>0</v>
      </c>
      <c r="AF4444" s="27">
        <v>-4925</v>
      </c>
      <c r="AG4444" s="33">
        <v>-1</v>
      </c>
      <c r="AH4444" s="34">
        <v>187.5</v>
      </c>
      <c r="AI4444" s="34">
        <v>124</v>
      </c>
      <c r="AJ4444" s="34">
        <v>-63.5</v>
      </c>
      <c r="AK4444" s="32">
        <v>-0.33866666666666667</v>
      </c>
      <c r="AL4444" s="35">
        <v>43680.041655092595</v>
      </c>
      <c r="AM4444" s="16"/>
    </row>
    <row r="4445" spans="1:39" ht="33" hidden="1" x14ac:dyDescent="0.25">
      <c r="A4445" s="25" t="s">
        <v>988</v>
      </c>
      <c r="B4445" s="25" t="s">
        <v>1043</v>
      </c>
      <c r="C4445" s="39">
        <v>451698</v>
      </c>
      <c r="D4445" s="25" t="s">
        <v>4112</v>
      </c>
      <c r="E4445" s="25" t="s">
        <v>171</v>
      </c>
      <c r="F4445" s="25" t="s">
        <v>54</v>
      </c>
      <c r="G4445" s="25" t="s">
        <v>289</v>
      </c>
      <c r="H4445" s="17"/>
      <c r="I4445" s="17"/>
      <c r="J4445" s="25" t="s">
        <v>411</v>
      </c>
      <c r="K4445" s="25" t="s">
        <v>65</v>
      </c>
      <c r="L4445" s="25" t="s">
        <v>1045</v>
      </c>
      <c r="M4445" s="25" t="s">
        <v>468</v>
      </c>
      <c r="N4445" s="26">
        <v>55619.68</v>
      </c>
      <c r="O4445" s="26">
        <v>46931.9</v>
      </c>
      <c r="P4445" s="27">
        <v>-8687.7799999999988</v>
      </c>
      <c r="Q4445" s="28">
        <v>-0.15619974800286515</v>
      </c>
      <c r="R4445" s="29">
        <v>18784.46</v>
      </c>
      <c r="S4445" s="29">
        <v>12614.21</v>
      </c>
      <c r="T4445" s="30">
        <v>-6170.25</v>
      </c>
      <c r="U4445" s="31">
        <v>-0.3284763043494463</v>
      </c>
      <c r="V4445" s="26">
        <v>26964.18</v>
      </c>
      <c r="W4445" s="26">
        <v>21487.72</v>
      </c>
      <c r="X4445" s="27">
        <v>-5476.4599999999991</v>
      </c>
      <c r="Y4445" s="28">
        <v>-0.20310129957595591</v>
      </c>
      <c r="Z4445" s="29">
        <v>2432</v>
      </c>
      <c r="AA4445" s="29">
        <v>6112.57</v>
      </c>
      <c r="AB4445" s="30">
        <v>3680.5699999999997</v>
      </c>
      <c r="AC4445" s="32">
        <v>1.513392269736842</v>
      </c>
      <c r="AD4445" s="26">
        <v>7439.04</v>
      </c>
      <c r="AE4445" s="26">
        <v>4215.8999999999996</v>
      </c>
      <c r="AF4445" s="27">
        <v>-3223.1400000000003</v>
      </c>
      <c r="AG4445" s="33">
        <v>-0.43327364821267267</v>
      </c>
      <c r="AH4445" s="34">
        <v>138</v>
      </c>
      <c r="AI4445" s="34">
        <v>148.5</v>
      </c>
      <c r="AJ4445" s="34">
        <v>10.5</v>
      </c>
      <c r="AK4445" s="32">
        <v>7.6086956521739135E-2</v>
      </c>
      <c r="AL4445" s="35">
        <v>44012.041666666664</v>
      </c>
      <c r="AM4445" s="16"/>
    </row>
    <row r="4446" spans="1:39" ht="24.75" hidden="1" x14ac:dyDescent="0.25">
      <c r="A4446" s="25" t="s">
        <v>988</v>
      </c>
      <c r="B4446" s="25" t="s">
        <v>1040</v>
      </c>
      <c r="C4446" s="39">
        <v>451705</v>
      </c>
      <c r="D4446" s="25" t="s">
        <v>4121</v>
      </c>
      <c r="E4446" s="25" t="s">
        <v>53</v>
      </c>
      <c r="F4446" s="25" t="s">
        <v>54</v>
      </c>
      <c r="G4446" s="25" t="s">
        <v>289</v>
      </c>
      <c r="H4446" s="25" t="s">
        <v>56</v>
      </c>
      <c r="I4446" s="25" t="s">
        <v>56</v>
      </c>
      <c r="J4446" s="25" t="s">
        <v>369</v>
      </c>
      <c r="K4446" s="25" t="s">
        <v>65</v>
      </c>
      <c r="L4446" s="25" t="s">
        <v>435</v>
      </c>
      <c r="M4446" s="25" t="s">
        <v>1989</v>
      </c>
      <c r="N4446" s="26">
        <v>5683.07</v>
      </c>
      <c r="O4446" s="26">
        <v>4822.25</v>
      </c>
      <c r="P4446" s="27">
        <v>-860.81999999999971</v>
      </c>
      <c r="Q4446" s="28">
        <v>-0.15147094792075405</v>
      </c>
      <c r="R4446" s="29">
        <v>1183.72</v>
      </c>
      <c r="S4446" s="29">
        <v>325.2</v>
      </c>
      <c r="T4446" s="30">
        <v>-858.52</v>
      </c>
      <c r="U4446" s="31">
        <v>-0.7252728685837867</v>
      </c>
      <c r="V4446" s="26">
        <v>321.14999999999998</v>
      </c>
      <c r="W4446" s="26">
        <v>0</v>
      </c>
      <c r="X4446" s="27">
        <v>-321.14999999999998</v>
      </c>
      <c r="Y4446" s="28">
        <v>-1</v>
      </c>
      <c r="Z4446" s="29">
        <v>113.2</v>
      </c>
      <c r="AA4446" s="29">
        <v>0</v>
      </c>
      <c r="AB4446" s="30">
        <v>-113.2</v>
      </c>
      <c r="AC4446" s="32">
        <v>-1</v>
      </c>
      <c r="AD4446" s="26">
        <v>4065</v>
      </c>
      <c r="AE4446" s="26">
        <v>4065</v>
      </c>
      <c r="AF4446" s="27">
        <v>0</v>
      </c>
      <c r="AG4446" s="33">
        <v>0</v>
      </c>
      <c r="AH4446" s="34">
        <v>20.5</v>
      </c>
      <c r="AI4446" s="34">
        <v>17.5</v>
      </c>
      <c r="AJ4446" s="34">
        <v>-3</v>
      </c>
      <c r="AK4446" s="32">
        <v>-0.14634146341463414</v>
      </c>
      <c r="AL4446" s="35">
        <v>43768.041655092595</v>
      </c>
      <c r="AM4446" s="16"/>
    </row>
    <row r="4447" spans="1:39" ht="33" hidden="1" x14ac:dyDescent="0.25">
      <c r="A4447" s="25" t="s">
        <v>988</v>
      </c>
      <c r="B4447" s="25" t="s">
        <v>1136</v>
      </c>
      <c r="C4447" s="39">
        <v>451707</v>
      </c>
      <c r="D4447" s="25" t="s">
        <v>4125</v>
      </c>
      <c r="E4447" s="25" t="s">
        <v>171</v>
      </c>
      <c r="F4447" s="25" t="s">
        <v>54</v>
      </c>
      <c r="G4447" s="25" t="s">
        <v>90</v>
      </c>
      <c r="H4447" s="25" t="s">
        <v>2669</v>
      </c>
      <c r="I4447" s="17"/>
      <c r="J4447" s="25" t="s">
        <v>369</v>
      </c>
      <c r="K4447" s="25" t="s">
        <v>65</v>
      </c>
      <c r="L4447" s="25" t="s">
        <v>435</v>
      </c>
      <c r="M4447" s="25" t="s">
        <v>468</v>
      </c>
      <c r="N4447" s="26">
        <v>69589.710000000006</v>
      </c>
      <c r="O4447" s="26">
        <v>75843.64</v>
      </c>
      <c r="P4447" s="27">
        <v>6253.929999999993</v>
      </c>
      <c r="Q4447" s="28">
        <v>8.9868602700025516E-2</v>
      </c>
      <c r="R4447" s="29">
        <v>12456.16</v>
      </c>
      <c r="S4447" s="29">
        <v>20257.439999999999</v>
      </c>
      <c r="T4447" s="30">
        <v>7801.2799999999988</v>
      </c>
      <c r="U4447" s="31">
        <v>0.62629895569742189</v>
      </c>
      <c r="V4447" s="26">
        <v>44563.41</v>
      </c>
      <c r="W4447" s="26">
        <v>44103.29</v>
      </c>
      <c r="X4447" s="27">
        <v>-460.12000000000262</v>
      </c>
      <c r="Y4447" s="28">
        <v>-1.0325062646687104E-2</v>
      </c>
      <c r="Z4447" s="29">
        <v>1014.14</v>
      </c>
      <c r="AA4447" s="29">
        <v>6982.91</v>
      </c>
      <c r="AB4447" s="30">
        <v>5968.7699999999995</v>
      </c>
      <c r="AC4447" s="32">
        <v>5.8855483463821558</v>
      </c>
      <c r="AD4447" s="26">
        <v>11556</v>
      </c>
      <c r="AE4447" s="26">
        <v>4500</v>
      </c>
      <c r="AF4447" s="27">
        <v>-7056</v>
      </c>
      <c r="AG4447" s="33">
        <v>-0.61059190031152644</v>
      </c>
      <c r="AH4447" s="34">
        <v>72</v>
      </c>
      <c r="AI4447" s="34">
        <v>215</v>
      </c>
      <c r="AJ4447" s="34">
        <v>143</v>
      </c>
      <c r="AK4447" s="32">
        <v>1.9861111111111112</v>
      </c>
      <c r="AL4447" s="35">
        <v>44708.041666666664</v>
      </c>
      <c r="AM4447" s="16"/>
    </row>
    <row r="4448" spans="1:39" ht="24.75" hidden="1" x14ac:dyDescent="0.25">
      <c r="A4448" s="25" t="s">
        <v>988</v>
      </c>
      <c r="B4448" s="25" t="s">
        <v>1040</v>
      </c>
      <c r="C4448" s="39">
        <v>451731</v>
      </c>
      <c r="D4448" s="25" t="s">
        <v>4173</v>
      </c>
      <c r="E4448" s="25" t="s">
        <v>53</v>
      </c>
      <c r="F4448" s="25" t="s">
        <v>54</v>
      </c>
      <c r="G4448" s="25" t="s">
        <v>289</v>
      </c>
      <c r="H4448" s="17"/>
      <c r="I4448" s="17"/>
      <c r="J4448" s="25" t="s">
        <v>369</v>
      </c>
      <c r="K4448" s="25" t="s">
        <v>65</v>
      </c>
      <c r="L4448" s="25" t="s">
        <v>467</v>
      </c>
      <c r="M4448" s="25" t="s">
        <v>468</v>
      </c>
      <c r="N4448" s="26">
        <v>2649.22</v>
      </c>
      <c r="O4448" s="26">
        <v>2729.76</v>
      </c>
      <c r="P4448" s="27">
        <v>80.540000000000418</v>
      </c>
      <c r="Q4448" s="28">
        <v>3.0401401167136147E-2</v>
      </c>
      <c r="R4448" s="29">
        <v>2364.62</v>
      </c>
      <c r="S4448" s="29">
        <v>0</v>
      </c>
      <c r="T4448" s="30">
        <v>-2364.62</v>
      </c>
      <c r="U4448" s="31">
        <v>-1</v>
      </c>
      <c r="V4448" s="26">
        <v>0</v>
      </c>
      <c r="W4448" s="26">
        <v>0</v>
      </c>
      <c r="X4448" s="27">
        <v>0</v>
      </c>
      <c r="Y4448" s="18"/>
      <c r="Z4448" s="29">
        <v>284.60000000000002</v>
      </c>
      <c r="AA4448" s="29">
        <v>0</v>
      </c>
      <c r="AB4448" s="30">
        <v>-284.60000000000002</v>
      </c>
      <c r="AC4448" s="32">
        <v>-1</v>
      </c>
      <c r="AD4448" s="26">
        <v>0</v>
      </c>
      <c r="AE4448" s="26">
        <v>0</v>
      </c>
      <c r="AF4448" s="27">
        <v>0</v>
      </c>
      <c r="AG4448" s="18"/>
      <c r="AH4448" s="34">
        <v>31.5</v>
      </c>
      <c r="AI4448" s="34">
        <v>24.25</v>
      </c>
      <c r="AJ4448" s="34">
        <v>-7.25</v>
      </c>
      <c r="AK4448" s="32">
        <v>-0.23015873015873015</v>
      </c>
      <c r="AL4448" s="35">
        <v>43672.041655092595</v>
      </c>
      <c r="AM4448" s="16"/>
    </row>
    <row r="4449" spans="1:39" ht="24.75" hidden="1" x14ac:dyDescent="0.25">
      <c r="A4449" s="25" t="s">
        <v>988</v>
      </c>
      <c r="B4449" s="25" t="s">
        <v>51</v>
      </c>
      <c r="C4449" s="39">
        <v>451735</v>
      </c>
      <c r="D4449" s="25" t="s">
        <v>4088</v>
      </c>
      <c r="E4449" s="25" t="s">
        <v>53</v>
      </c>
      <c r="F4449" s="25" t="s">
        <v>63</v>
      </c>
      <c r="G4449" s="25" t="s">
        <v>56</v>
      </c>
      <c r="H4449" s="17"/>
      <c r="I4449" s="17"/>
      <c r="J4449" s="25" t="s">
        <v>1424</v>
      </c>
      <c r="K4449" s="25" t="s">
        <v>65</v>
      </c>
      <c r="L4449" s="25" t="s">
        <v>373</v>
      </c>
      <c r="M4449" s="25" t="s">
        <v>419</v>
      </c>
      <c r="N4449" s="26">
        <v>0</v>
      </c>
      <c r="O4449" s="26">
        <v>289.62</v>
      </c>
      <c r="P4449" s="27">
        <v>289.62</v>
      </c>
      <c r="Q4449" s="18"/>
      <c r="R4449" s="29">
        <v>0</v>
      </c>
      <c r="S4449" s="29">
        <v>0</v>
      </c>
      <c r="T4449" s="30">
        <v>0</v>
      </c>
      <c r="U4449" s="19"/>
      <c r="V4449" s="26">
        <v>0</v>
      </c>
      <c r="W4449" s="26">
        <v>0</v>
      </c>
      <c r="X4449" s="27">
        <v>0</v>
      </c>
      <c r="Y4449" s="18"/>
      <c r="Z4449" s="29">
        <v>0</v>
      </c>
      <c r="AA4449" s="29">
        <v>0</v>
      </c>
      <c r="AB4449" s="30">
        <v>0</v>
      </c>
      <c r="AC4449" s="19"/>
      <c r="AD4449" s="26">
        <v>0</v>
      </c>
      <c r="AE4449" s="26">
        <v>0</v>
      </c>
      <c r="AF4449" s="27">
        <v>0</v>
      </c>
      <c r="AG4449" s="18"/>
      <c r="AH4449" s="34">
        <v>0</v>
      </c>
      <c r="AI4449" s="34">
        <v>0</v>
      </c>
      <c r="AJ4449" s="34">
        <v>0</v>
      </c>
      <c r="AK4449" s="19"/>
      <c r="AL4449" s="35">
        <v>43876.041655092595</v>
      </c>
      <c r="AM4449" s="16"/>
    </row>
    <row r="4450" spans="1:39" ht="33" hidden="1" x14ac:dyDescent="0.25">
      <c r="A4450" s="25" t="s">
        <v>988</v>
      </c>
      <c r="B4450" s="25" t="s">
        <v>1040</v>
      </c>
      <c r="C4450" s="39">
        <v>451741</v>
      </c>
      <c r="D4450" s="25" t="s">
        <v>4095</v>
      </c>
      <c r="E4450" s="25" t="s">
        <v>53</v>
      </c>
      <c r="F4450" s="25" t="s">
        <v>54</v>
      </c>
      <c r="G4450" s="25" t="s">
        <v>90</v>
      </c>
      <c r="H4450" s="25" t="s">
        <v>83</v>
      </c>
      <c r="I4450" s="25" t="s">
        <v>56</v>
      </c>
      <c r="J4450" s="25" t="s">
        <v>376</v>
      </c>
      <c r="K4450" s="25" t="s">
        <v>65</v>
      </c>
      <c r="L4450" s="25" t="s">
        <v>460</v>
      </c>
      <c r="M4450" s="25" t="s">
        <v>468</v>
      </c>
      <c r="N4450" s="26">
        <v>47632.41</v>
      </c>
      <c r="O4450" s="26">
        <v>57872.94</v>
      </c>
      <c r="P4450" s="27">
        <v>10240.529999999999</v>
      </c>
      <c r="Q4450" s="28">
        <v>0.21499080143121035</v>
      </c>
      <c r="R4450" s="29">
        <v>9649.0499999999993</v>
      </c>
      <c r="S4450" s="29">
        <v>13225.66</v>
      </c>
      <c r="T4450" s="30">
        <v>3576.6100000000006</v>
      </c>
      <c r="U4450" s="31">
        <v>0.3706696514164608</v>
      </c>
      <c r="V4450" s="26">
        <v>24504.76</v>
      </c>
      <c r="W4450" s="26">
        <v>25194.59</v>
      </c>
      <c r="X4450" s="27">
        <v>689.83000000000175</v>
      </c>
      <c r="Y4450" s="28">
        <v>2.815085722120934E-2</v>
      </c>
      <c r="Z4450" s="29">
        <v>1638.6</v>
      </c>
      <c r="AA4450" s="29">
        <v>670.27</v>
      </c>
      <c r="AB4450" s="30">
        <v>-968.32999999999993</v>
      </c>
      <c r="AC4450" s="32">
        <v>-0.59094959111436596</v>
      </c>
      <c r="AD4450" s="26">
        <v>11840</v>
      </c>
      <c r="AE4450" s="26">
        <v>11840</v>
      </c>
      <c r="AF4450" s="27">
        <v>0</v>
      </c>
      <c r="AG4450" s="33">
        <v>0</v>
      </c>
      <c r="AH4450" s="34">
        <v>133</v>
      </c>
      <c r="AI4450" s="34">
        <v>190.5</v>
      </c>
      <c r="AJ4450" s="34">
        <v>57.5</v>
      </c>
      <c r="AK4450" s="32">
        <v>0.43233082706766918</v>
      </c>
      <c r="AL4450" s="35">
        <v>43554.041655092595</v>
      </c>
      <c r="AM4450" s="16"/>
    </row>
    <row r="4451" spans="1:39" ht="24.75" hidden="1" x14ac:dyDescent="0.25">
      <c r="A4451" s="25" t="s">
        <v>988</v>
      </c>
      <c r="B4451" s="25" t="s">
        <v>1040</v>
      </c>
      <c r="C4451" s="39">
        <v>451756</v>
      </c>
      <c r="D4451" s="25" t="s">
        <v>4092</v>
      </c>
      <c r="E4451" s="25" t="s">
        <v>53</v>
      </c>
      <c r="F4451" s="25" t="s">
        <v>63</v>
      </c>
      <c r="G4451" s="25" t="s">
        <v>56</v>
      </c>
      <c r="H4451" s="25" t="s">
        <v>56</v>
      </c>
      <c r="I4451" s="25" t="s">
        <v>56</v>
      </c>
      <c r="J4451" s="17"/>
      <c r="K4451" s="25" t="s">
        <v>65</v>
      </c>
      <c r="L4451" s="25" t="s">
        <v>460</v>
      </c>
      <c r="M4451" s="25" t="s">
        <v>419</v>
      </c>
      <c r="N4451" s="26">
        <v>0</v>
      </c>
      <c r="O4451" s="26">
        <v>419</v>
      </c>
      <c r="P4451" s="27">
        <v>419</v>
      </c>
      <c r="Q4451" s="18"/>
      <c r="R4451" s="29">
        <v>0</v>
      </c>
      <c r="S4451" s="29">
        <v>209.5</v>
      </c>
      <c r="T4451" s="30">
        <v>209.5</v>
      </c>
      <c r="U4451" s="19"/>
      <c r="V4451" s="26">
        <v>0</v>
      </c>
      <c r="W4451" s="26">
        <v>0</v>
      </c>
      <c r="X4451" s="27">
        <v>0</v>
      </c>
      <c r="Y4451" s="18"/>
      <c r="Z4451" s="29">
        <v>0</v>
      </c>
      <c r="AA4451" s="29">
        <v>0</v>
      </c>
      <c r="AB4451" s="30">
        <v>0</v>
      </c>
      <c r="AC4451" s="19"/>
      <c r="AD4451" s="26">
        <v>0</v>
      </c>
      <c r="AE4451" s="26">
        <v>0</v>
      </c>
      <c r="AF4451" s="27">
        <v>0</v>
      </c>
      <c r="AG4451" s="18"/>
      <c r="AH4451" s="34">
        <v>0</v>
      </c>
      <c r="AI4451" s="34">
        <v>0</v>
      </c>
      <c r="AJ4451" s="34">
        <v>0</v>
      </c>
      <c r="AK4451" s="19"/>
      <c r="AL4451" s="35">
        <v>43622.999988425923</v>
      </c>
      <c r="AM4451" s="16"/>
    </row>
    <row r="4452" spans="1:39" ht="33" hidden="1" x14ac:dyDescent="0.25">
      <c r="A4452" s="25" t="s">
        <v>988</v>
      </c>
      <c r="B4452" s="25" t="s">
        <v>1136</v>
      </c>
      <c r="C4452" s="39">
        <v>451758</v>
      </c>
      <c r="D4452" s="25" t="s">
        <v>5468</v>
      </c>
      <c r="E4452" s="25" t="s">
        <v>62</v>
      </c>
      <c r="F4452" s="25" t="s">
        <v>54</v>
      </c>
      <c r="G4452" s="25" t="s">
        <v>79</v>
      </c>
      <c r="H4452" s="17"/>
      <c r="I4452" s="17"/>
      <c r="J4452" s="25" t="s">
        <v>369</v>
      </c>
      <c r="K4452" s="25" t="s">
        <v>65</v>
      </c>
      <c r="L4452" s="25" t="s">
        <v>370</v>
      </c>
      <c r="M4452" s="25" t="s">
        <v>468</v>
      </c>
      <c r="N4452" s="26">
        <v>64680.22</v>
      </c>
      <c r="O4452" s="26">
        <v>64656.160000000003</v>
      </c>
      <c r="P4452" s="27">
        <v>-24.059999999997672</v>
      </c>
      <c r="Q4452" s="28">
        <v>-3.7198389244807257E-4</v>
      </c>
      <c r="R4452" s="29">
        <v>22543.86</v>
      </c>
      <c r="S4452" s="29">
        <v>440.95</v>
      </c>
      <c r="T4452" s="30">
        <v>-22102.91</v>
      </c>
      <c r="U4452" s="31">
        <v>-0.98044035049898282</v>
      </c>
      <c r="V4452" s="26">
        <v>37274.36</v>
      </c>
      <c r="W4452" s="26">
        <v>39287.449999999997</v>
      </c>
      <c r="X4452" s="27">
        <v>2013.0899999999965</v>
      </c>
      <c r="Y4452" s="28">
        <v>5.4007365921239066E-2</v>
      </c>
      <c r="Z4452" s="29">
        <v>2762</v>
      </c>
      <c r="AA4452" s="29">
        <v>0</v>
      </c>
      <c r="AB4452" s="30">
        <v>-2762</v>
      </c>
      <c r="AC4452" s="32">
        <v>-1</v>
      </c>
      <c r="AD4452" s="26">
        <v>2100</v>
      </c>
      <c r="AE4452" s="26">
        <v>200</v>
      </c>
      <c r="AF4452" s="27">
        <v>-1900</v>
      </c>
      <c r="AG4452" s="33">
        <v>-0.90476190476190477</v>
      </c>
      <c r="AH4452" s="34">
        <v>312.5</v>
      </c>
      <c r="AI4452" s="34">
        <v>300.75</v>
      </c>
      <c r="AJ4452" s="34">
        <v>-11.75</v>
      </c>
      <c r="AK4452" s="32">
        <v>-3.7600000000000001E-2</v>
      </c>
      <c r="AL4452" s="35">
        <v>44883.041666666664</v>
      </c>
      <c r="AM4452" s="16"/>
    </row>
    <row r="4453" spans="1:39" ht="33" hidden="1" x14ac:dyDescent="0.25">
      <c r="A4453" s="25" t="s">
        <v>988</v>
      </c>
      <c r="B4453" s="25" t="s">
        <v>1136</v>
      </c>
      <c r="C4453" s="39">
        <v>451759</v>
      </c>
      <c r="D4453" s="25" t="s">
        <v>5469</v>
      </c>
      <c r="E4453" s="25" t="s">
        <v>171</v>
      </c>
      <c r="F4453" s="25" t="s">
        <v>54</v>
      </c>
      <c r="G4453" s="25" t="s">
        <v>79</v>
      </c>
      <c r="H4453" s="17"/>
      <c r="I4453" s="17"/>
      <c r="J4453" s="25" t="s">
        <v>369</v>
      </c>
      <c r="K4453" s="25" t="s">
        <v>65</v>
      </c>
      <c r="L4453" s="25" t="s">
        <v>370</v>
      </c>
      <c r="M4453" s="25" t="s">
        <v>468</v>
      </c>
      <c r="N4453" s="26">
        <v>98433.79</v>
      </c>
      <c r="O4453" s="26">
        <v>99735.87</v>
      </c>
      <c r="P4453" s="27">
        <v>1302.0800000000017</v>
      </c>
      <c r="Q4453" s="28">
        <v>1.3227977912869166E-2</v>
      </c>
      <c r="R4453" s="29">
        <v>13769.82</v>
      </c>
      <c r="S4453" s="29">
        <v>23314.32</v>
      </c>
      <c r="T4453" s="30">
        <v>9544.5</v>
      </c>
      <c r="U4453" s="31">
        <v>0.69314631563811291</v>
      </c>
      <c r="V4453" s="26">
        <v>70333.25</v>
      </c>
      <c r="W4453" s="26">
        <v>70029.009999999995</v>
      </c>
      <c r="X4453" s="27">
        <v>-304.24000000000524</v>
      </c>
      <c r="Y4453" s="28">
        <v>-4.3256923290194219E-3</v>
      </c>
      <c r="Z4453" s="29">
        <v>1089.92</v>
      </c>
      <c r="AA4453" s="29">
        <v>4784.25</v>
      </c>
      <c r="AB4453" s="30">
        <v>3694.33</v>
      </c>
      <c r="AC4453" s="32">
        <v>3.3895423517322367</v>
      </c>
      <c r="AD4453" s="26">
        <v>13240.8</v>
      </c>
      <c r="AE4453" s="26">
        <v>169.55</v>
      </c>
      <c r="AF4453" s="27">
        <v>-13071.25</v>
      </c>
      <c r="AG4453" s="33">
        <v>-0.98719488248444209</v>
      </c>
      <c r="AH4453" s="34">
        <v>90</v>
      </c>
      <c r="AI4453" s="34">
        <v>207.75</v>
      </c>
      <c r="AJ4453" s="34">
        <v>117.75</v>
      </c>
      <c r="AK4453" s="32">
        <v>1.3083333333333333</v>
      </c>
      <c r="AL4453" s="35">
        <v>44882.041666666664</v>
      </c>
      <c r="AM4453" s="16"/>
    </row>
    <row r="4454" spans="1:39" ht="24.75" hidden="1" x14ac:dyDescent="0.25">
      <c r="A4454" s="25" t="s">
        <v>988</v>
      </c>
      <c r="B4454" s="25" t="s">
        <v>1136</v>
      </c>
      <c r="C4454" s="39">
        <v>451760</v>
      </c>
      <c r="D4454" s="25" t="s">
        <v>5825</v>
      </c>
      <c r="E4454" s="25" t="s">
        <v>53</v>
      </c>
      <c r="F4454" s="25" t="s">
        <v>63</v>
      </c>
      <c r="G4454" s="25" t="s">
        <v>56</v>
      </c>
      <c r="H4454" s="17"/>
      <c r="I4454" s="17"/>
      <c r="J4454" s="25" t="s">
        <v>381</v>
      </c>
      <c r="K4454" s="25" t="s">
        <v>65</v>
      </c>
      <c r="L4454" s="25" t="s">
        <v>384</v>
      </c>
      <c r="M4454" s="25" t="s">
        <v>419</v>
      </c>
      <c r="N4454" s="26">
        <v>0</v>
      </c>
      <c r="O4454" s="26">
        <v>0</v>
      </c>
      <c r="P4454" s="27">
        <v>0</v>
      </c>
      <c r="Q4454" s="18"/>
      <c r="R4454" s="29">
        <v>0</v>
      </c>
      <c r="S4454" s="29">
        <v>0</v>
      </c>
      <c r="T4454" s="30">
        <v>0</v>
      </c>
      <c r="U4454" s="19"/>
      <c r="V4454" s="26">
        <v>0</v>
      </c>
      <c r="W4454" s="26">
        <v>0</v>
      </c>
      <c r="X4454" s="27">
        <v>0</v>
      </c>
      <c r="Y4454" s="18"/>
      <c r="Z4454" s="29">
        <v>0</v>
      </c>
      <c r="AA4454" s="29">
        <v>0</v>
      </c>
      <c r="AB4454" s="30">
        <v>0</v>
      </c>
      <c r="AC4454" s="19"/>
      <c r="AD4454" s="26">
        <v>0</v>
      </c>
      <c r="AE4454" s="26">
        <v>0</v>
      </c>
      <c r="AF4454" s="27">
        <v>0</v>
      </c>
      <c r="AG4454" s="18"/>
      <c r="AH4454" s="34">
        <v>0</v>
      </c>
      <c r="AI4454" s="34">
        <v>0</v>
      </c>
      <c r="AJ4454" s="34">
        <v>0</v>
      </c>
      <c r="AK4454" s="19"/>
      <c r="AL4454" s="35">
        <v>43714.041655092595</v>
      </c>
      <c r="AM4454" s="16"/>
    </row>
    <row r="4455" spans="1:39" ht="24.75" hidden="1" x14ac:dyDescent="0.25">
      <c r="A4455" s="25" t="s">
        <v>988</v>
      </c>
      <c r="B4455" s="25" t="s">
        <v>1040</v>
      </c>
      <c r="C4455" s="39">
        <v>451763</v>
      </c>
      <c r="D4455" s="25" t="s">
        <v>4096</v>
      </c>
      <c r="E4455" s="25" t="s">
        <v>62</v>
      </c>
      <c r="F4455" s="25" t="s">
        <v>54</v>
      </c>
      <c r="G4455" s="25" t="s">
        <v>289</v>
      </c>
      <c r="H4455" s="17"/>
      <c r="I4455" s="17"/>
      <c r="J4455" s="25" t="s">
        <v>5380</v>
      </c>
      <c r="K4455" s="25" t="s">
        <v>65</v>
      </c>
      <c r="L4455" s="25" t="s">
        <v>373</v>
      </c>
      <c r="M4455" s="25" t="s">
        <v>468</v>
      </c>
      <c r="N4455" s="26">
        <v>9278.3700000000008</v>
      </c>
      <c r="O4455" s="26">
        <v>150754.85999999999</v>
      </c>
      <c r="P4455" s="27">
        <v>141476.49</v>
      </c>
      <c r="Q4455" s="28">
        <v>15.247989679221671</v>
      </c>
      <c r="R4455" s="29">
        <v>7841.55</v>
      </c>
      <c r="S4455" s="29">
        <v>3063.43</v>
      </c>
      <c r="T4455" s="30">
        <v>-4778.1200000000008</v>
      </c>
      <c r="U4455" s="31">
        <v>-0.60933361389011109</v>
      </c>
      <c r="V4455" s="26">
        <v>186.82</v>
      </c>
      <c r="W4455" s="26">
        <v>527.5</v>
      </c>
      <c r="X4455" s="27">
        <v>340.68</v>
      </c>
      <c r="Y4455" s="28">
        <v>1.8235734932020127</v>
      </c>
      <c r="Z4455" s="29">
        <v>1250</v>
      </c>
      <c r="AA4455" s="29">
        <v>639.77</v>
      </c>
      <c r="AB4455" s="30">
        <v>-610.23</v>
      </c>
      <c r="AC4455" s="32">
        <v>-0.48818400000000001</v>
      </c>
      <c r="AD4455" s="26">
        <v>0</v>
      </c>
      <c r="AE4455" s="26">
        <v>0</v>
      </c>
      <c r="AF4455" s="27">
        <v>0</v>
      </c>
      <c r="AG4455" s="18"/>
      <c r="AH4455" s="34">
        <v>107</v>
      </c>
      <c r="AI4455" s="34">
        <v>99.5</v>
      </c>
      <c r="AJ4455" s="34">
        <v>-7.5</v>
      </c>
      <c r="AK4455" s="32">
        <v>-7.0093457943925228E-2</v>
      </c>
      <c r="AL4455" s="35">
        <v>43714.041655092595</v>
      </c>
      <c r="AM4455" s="16"/>
    </row>
    <row r="4456" spans="1:39" ht="24.75" hidden="1" x14ac:dyDescent="0.25">
      <c r="A4456" s="25" t="s">
        <v>988</v>
      </c>
      <c r="B4456" s="25" t="s">
        <v>1040</v>
      </c>
      <c r="C4456" s="39">
        <v>451774</v>
      </c>
      <c r="D4456" s="25" t="s">
        <v>4085</v>
      </c>
      <c r="E4456" s="25" t="s">
        <v>53</v>
      </c>
      <c r="F4456" s="25" t="s">
        <v>54</v>
      </c>
      <c r="G4456" s="25" t="s">
        <v>56</v>
      </c>
      <c r="H4456" s="25" t="s">
        <v>56</v>
      </c>
      <c r="I4456" s="25" t="s">
        <v>56</v>
      </c>
      <c r="J4456" s="25" t="s">
        <v>185</v>
      </c>
      <c r="K4456" s="25" t="s">
        <v>65</v>
      </c>
      <c r="L4456" s="25" t="s">
        <v>373</v>
      </c>
      <c r="M4456" s="25" t="s">
        <v>419</v>
      </c>
      <c r="N4456" s="26">
        <v>0</v>
      </c>
      <c r="O4456" s="26">
        <v>0</v>
      </c>
      <c r="P4456" s="27">
        <v>0</v>
      </c>
      <c r="Q4456" s="18"/>
      <c r="R4456" s="29">
        <v>0</v>
      </c>
      <c r="S4456" s="29">
        <v>0</v>
      </c>
      <c r="T4456" s="30">
        <v>0</v>
      </c>
      <c r="U4456" s="19"/>
      <c r="V4456" s="26">
        <v>0</v>
      </c>
      <c r="W4456" s="26">
        <v>0</v>
      </c>
      <c r="X4456" s="27">
        <v>0</v>
      </c>
      <c r="Y4456" s="18"/>
      <c r="Z4456" s="29">
        <v>0</v>
      </c>
      <c r="AA4456" s="29">
        <v>0</v>
      </c>
      <c r="AB4456" s="30">
        <v>0</v>
      </c>
      <c r="AC4456" s="19"/>
      <c r="AD4456" s="26">
        <v>0</v>
      </c>
      <c r="AE4456" s="26">
        <v>0</v>
      </c>
      <c r="AF4456" s="27">
        <v>0</v>
      </c>
      <c r="AG4456" s="18"/>
      <c r="AH4456" s="34">
        <v>0</v>
      </c>
      <c r="AI4456" s="34">
        <v>0</v>
      </c>
      <c r="AJ4456" s="34">
        <v>0</v>
      </c>
      <c r="AK4456" s="19"/>
      <c r="AL4456" s="35">
        <v>43952</v>
      </c>
      <c r="AM4456" s="16"/>
    </row>
    <row r="4457" spans="1:39" ht="33" hidden="1" x14ac:dyDescent="0.25">
      <c r="A4457" s="25" t="s">
        <v>988</v>
      </c>
      <c r="B4457" s="25" t="s">
        <v>51</v>
      </c>
      <c r="C4457" s="39">
        <v>451775</v>
      </c>
      <c r="D4457" s="25" t="s">
        <v>4082</v>
      </c>
      <c r="E4457" s="25" t="s">
        <v>53</v>
      </c>
      <c r="F4457" s="25" t="s">
        <v>63</v>
      </c>
      <c r="G4457" s="25" t="s">
        <v>56</v>
      </c>
      <c r="H4457" s="17"/>
      <c r="I4457" s="17"/>
      <c r="J4457" s="25" t="s">
        <v>185</v>
      </c>
      <c r="K4457" s="25" t="s">
        <v>65</v>
      </c>
      <c r="L4457" s="25" t="s">
        <v>373</v>
      </c>
      <c r="M4457" s="25" t="s">
        <v>468</v>
      </c>
      <c r="N4457" s="26">
        <v>2968.22</v>
      </c>
      <c r="O4457" s="26">
        <v>0</v>
      </c>
      <c r="P4457" s="27">
        <v>-2968.22</v>
      </c>
      <c r="Q4457" s="28">
        <v>-1</v>
      </c>
      <c r="R4457" s="29">
        <v>1970.47</v>
      </c>
      <c r="S4457" s="29">
        <v>0</v>
      </c>
      <c r="T4457" s="30">
        <v>-1970.47</v>
      </c>
      <c r="U4457" s="31">
        <v>-1</v>
      </c>
      <c r="V4457" s="26">
        <v>486.75</v>
      </c>
      <c r="W4457" s="26">
        <v>0</v>
      </c>
      <c r="X4457" s="27">
        <v>-486.75</v>
      </c>
      <c r="Y4457" s="28">
        <v>-1</v>
      </c>
      <c r="Z4457" s="29">
        <v>511</v>
      </c>
      <c r="AA4457" s="29">
        <v>0</v>
      </c>
      <c r="AB4457" s="30">
        <v>-511</v>
      </c>
      <c r="AC4457" s="32">
        <v>-1</v>
      </c>
      <c r="AD4457" s="26">
        <v>0</v>
      </c>
      <c r="AE4457" s="26">
        <v>0</v>
      </c>
      <c r="AF4457" s="27">
        <v>0</v>
      </c>
      <c r="AG4457" s="18"/>
      <c r="AH4457" s="34">
        <v>27</v>
      </c>
      <c r="AI4457" s="34">
        <v>21.5</v>
      </c>
      <c r="AJ4457" s="34">
        <v>-5.5</v>
      </c>
      <c r="AK4457" s="32">
        <v>-0.20370370370370369</v>
      </c>
      <c r="AL4457" s="35">
        <v>43952</v>
      </c>
      <c r="AM4457" s="16"/>
    </row>
    <row r="4458" spans="1:39" ht="41.25" hidden="1" x14ac:dyDescent="0.25">
      <c r="A4458" s="25" t="s">
        <v>988</v>
      </c>
      <c r="B4458" s="25" t="s">
        <v>1043</v>
      </c>
      <c r="C4458" s="39">
        <v>451778</v>
      </c>
      <c r="D4458" s="25" t="s">
        <v>4081</v>
      </c>
      <c r="E4458" s="25" t="s">
        <v>171</v>
      </c>
      <c r="F4458" s="25" t="s">
        <v>54</v>
      </c>
      <c r="G4458" s="25" t="s">
        <v>289</v>
      </c>
      <c r="H4458" s="17"/>
      <c r="I4458" s="17"/>
      <c r="J4458" s="25" t="s">
        <v>411</v>
      </c>
      <c r="K4458" s="25" t="s">
        <v>65</v>
      </c>
      <c r="L4458" s="25" t="s">
        <v>1045</v>
      </c>
      <c r="M4458" s="25" t="s">
        <v>468</v>
      </c>
      <c r="N4458" s="26">
        <v>79619.45</v>
      </c>
      <c r="O4458" s="26">
        <v>68199.509999999995</v>
      </c>
      <c r="P4458" s="27">
        <v>-11419.940000000002</v>
      </c>
      <c r="Q4458" s="28">
        <v>-0.14343153588727381</v>
      </c>
      <c r="R4458" s="29">
        <v>17587.89</v>
      </c>
      <c r="S4458" s="29">
        <v>7367.63</v>
      </c>
      <c r="T4458" s="30">
        <v>-10220.259999999998</v>
      </c>
      <c r="U4458" s="31">
        <v>-0.58109642486961188</v>
      </c>
      <c r="V4458" s="26">
        <v>46892.959999999999</v>
      </c>
      <c r="W4458" s="26">
        <v>35722.5</v>
      </c>
      <c r="X4458" s="27">
        <v>-11170.46</v>
      </c>
      <c r="Y4458" s="28">
        <v>-0.23821187658019455</v>
      </c>
      <c r="Z4458" s="29">
        <v>2988.6</v>
      </c>
      <c r="AA4458" s="29">
        <v>647.89</v>
      </c>
      <c r="AB4458" s="30">
        <v>-2340.71</v>
      </c>
      <c r="AC4458" s="32">
        <v>-0.78321287559392361</v>
      </c>
      <c r="AD4458" s="26">
        <v>12150</v>
      </c>
      <c r="AE4458" s="26">
        <v>10650</v>
      </c>
      <c r="AF4458" s="27">
        <v>-1500</v>
      </c>
      <c r="AG4458" s="33">
        <v>-0.12345679012345678</v>
      </c>
      <c r="AH4458" s="34">
        <v>249</v>
      </c>
      <c r="AI4458" s="34">
        <v>233.25</v>
      </c>
      <c r="AJ4458" s="34">
        <v>-15.75</v>
      </c>
      <c r="AK4458" s="32">
        <v>-6.3253012048192767E-2</v>
      </c>
      <c r="AL4458" s="35">
        <v>43952</v>
      </c>
      <c r="AM4458" s="16"/>
    </row>
    <row r="4459" spans="1:39" ht="24.75" hidden="1" x14ac:dyDescent="0.25">
      <c r="A4459" s="25" t="s">
        <v>988</v>
      </c>
      <c r="B4459" s="25" t="s">
        <v>51</v>
      </c>
      <c r="C4459" s="39">
        <v>451783</v>
      </c>
      <c r="D4459" s="25" t="s">
        <v>4101</v>
      </c>
      <c r="E4459" s="25" t="s">
        <v>53</v>
      </c>
      <c r="F4459" s="25" t="s">
        <v>54</v>
      </c>
      <c r="G4459" s="25" t="s">
        <v>289</v>
      </c>
      <c r="H4459" s="25" t="s">
        <v>56</v>
      </c>
      <c r="I4459" s="25" t="s">
        <v>56</v>
      </c>
      <c r="J4459" s="25" t="s">
        <v>185</v>
      </c>
      <c r="K4459" s="25" t="s">
        <v>65</v>
      </c>
      <c r="L4459" s="25" t="s">
        <v>373</v>
      </c>
      <c r="M4459" s="25" t="s">
        <v>468</v>
      </c>
      <c r="N4459" s="26">
        <v>216637.5</v>
      </c>
      <c r="O4459" s="26">
        <v>217062.5</v>
      </c>
      <c r="P4459" s="27">
        <v>425</v>
      </c>
      <c r="Q4459" s="28">
        <v>1.9618025503433155E-3</v>
      </c>
      <c r="R4459" s="29">
        <v>16589.73</v>
      </c>
      <c r="S4459" s="29">
        <v>15164.53</v>
      </c>
      <c r="T4459" s="30">
        <v>-1425.1999999999989</v>
      </c>
      <c r="U4459" s="31">
        <v>-8.5908571146124671E-2</v>
      </c>
      <c r="V4459" s="26">
        <v>3638.73</v>
      </c>
      <c r="W4459" s="26">
        <v>2301.19</v>
      </c>
      <c r="X4459" s="27">
        <v>-1337.54</v>
      </c>
      <c r="Y4459" s="28">
        <v>-0.36758429452034086</v>
      </c>
      <c r="Z4459" s="29">
        <v>1325.4</v>
      </c>
      <c r="AA4459" s="29">
        <v>2726.5</v>
      </c>
      <c r="AB4459" s="30">
        <v>1401.1</v>
      </c>
      <c r="AC4459" s="32">
        <v>1.0571148332578844</v>
      </c>
      <c r="AD4459" s="26">
        <v>195083.64</v>
      </c>
      <c r="AE4459" s="26">
        <v>96.76</v>
      </c>
      <c r="AF4459" s="27">
        <v>-194986.88</v>
      </c>
      <c r="AG4459" s="33">
        <v>-0.99950400761437497</v>
      </c>
      <c r="AH4459" s="34">
        <v>67</v>
      </c>
      <c r="AI4459" s="34">
        <v>123.5</v>
      </c>
      <c r="AJ4459" s="34">
        <v>56.5</v>
      </c>
      <c r="AK4459" s="32">
        <v>0.84328358208955223</v>
      </c>
      <c r="AL4459" s="35">
        <v>44277.041666666664</v>
      </c>
      <c r="AM4459" s="16"/>
    </row>
    <row r="4460" spans="1:39" ht="24.75" hidden="1" x14ac:dyDescent="0.25">
      <c r="A4460" s="25" t="s">
        <v>988</v>
      </c>
      <c r="B4460" s="25" t="s">
        <v>1040</v>
      </c>
      <c r="C4460" s="39">
        <v>451796</v>
      </c>
      <c r="D4460" s="25" t="s">
        <v>4153</v>
      </c>
      <c r="E4460" s="25" t="s">
        <v>53</v>
      </c>
      <c r="F4460" s="25" t="s">
        <v>54</v>
      </c>
      <c r="G4460" s="25" t="s">
        <v>289</v>
      </c>
      <c r="H4460" s="25" t="s">
        <v>56</v>
      </c>
      <c r="I4460" s="25" t="s">
        <v>56</v>
      </c>
      <c r="J4460" s="25" t="s">
        <v>376</v>
      </c>
      <c r="K4460" s="25" t="s">
        <v>65</v>
      </c>
      <c r="L4460" s="25" t="s">
        <v>971</v>
      </c>
      <c r="M4460" s="25" t="s">
        <v>468</v>
      </c>
      <c r="N4460" s="26">
        <v>21091.22</v>
      </c>
      <c r="O4460" s="26">
        <v>8974.68</v>
      </c>
      <c r="P4460" s="27">
        <v>-12116.54</v>
      </c>
      <c r="Q4460" s="28">
        <v>-0.57448265202297455</v>
      </c>
      <c r="R4460" s="29">
        <v>15306.15</v>
      </c>
      <c r="S4460" s="29">
        <v>0</v>
      </c>
      <c r="T4460" s="30">
        <v>-15306.15</v>
      </c>
      <c r="U4460" s="31">
        <v>-1</v>
      </c>
      <c r="V4460" s="26">
        <v>1325.87</v>
      </c>
      <c r="W4460" s="26">
        <v>1455.95</v>
      </c>
      <c r="X4460" s="27">
        <v>130.08000000000015</v>
      </c>
      <c r="Y4460" s="28">
        <v>9.8109166057004205E-2</v>
      </c>
      <c r="Z4460" s="29">
        <v>2959.2</v>
      </c>
      <c r="AA4460" s="29">
        <v>0</v>
      </c>
      <c r="AB4460" s="30">
        <v>-2959.2</v>
      </c>
      <c r="AC4460" s="32">
        <v>-1</v>
      </c>
      <c r="AD4460" s="26">
        <v>1500</v>
      </c>
      <c r="AE4460" s="26">
        <v>0</v>
      </c>
      <c r="AF4460" s="27">
        <v>-1500</v>
      </c>
      <c r="AG4460" s="33">
        <v>-1</v>
      </c>
      <c r="AH4460" s="34">
        <v>211</v>
      </c>
      <c r="AI4460" s="34">
        <v>69.25</v>
      </c>
      <c r="AJ4460" s="34">
        <v>-141.75</v>
      </c>
      <c r="AK4460" s="32">
        <v>-0.6718009478672986</v>
      </c>
      <c r="AL4460" s="35">
        <v>43579.041655092595</v>
      </c>
      <c r="AM4460" s="16"/>
    </row>
    <row r="4461" spans="1:39" ht="24.75" hidden="1" x14ac:dyDescent="0.25">
      <c r="A4461" s="25" t="s">
        <v>988</v>
      </c>
      <c r="B4461" s="25" t="s">
        <v>1040</v>
      </c>
      <c r="C4461" s="39">
        <v>451799</v>
      </c>
      <c r="D4461" s="25" t="s">
        <v>4132</v>
      </c>
      <c r="E4461" s="25" t="s">
        <v>53</v>
      </c>
      <c r="F4461" s="25" t="s">
        <v>54</v>
      </c>
      <c r="G4461" s="25" t="s">
        <v>191</v>
      </c>
      <c r="H4461" s="25" t="s">
        <v>56</v>
      </c>
      <c r="I4461" s="25" t="s">
        <v>56</v>
      </c>
      <c r="J4461" s="25" t="s">
        <v>376</v>
      </c>
      <c r="K4461" s="25" t="s">
        <v>65</v>
      </c>
      <c r="L4461" s="25" t="s">
        <v>971</v>
      </c>
      <c r="M4461" s="25" t="s">
        <v>468</v>
      </c>
      <c r="N4461" s="26">
        <v>12190.77</v>
      </c>
      <c r="O4461" s="26">
        <v>16462.150000000001</v>
      </c>
      <c r="P4461" s="27">
        <v>4271.380000000001</v>
      </c>
      <c r="Q4461" s="28">
        <v>0.35037819596301145</v>
      </c>
      <c r="R4461" s="29">
        <v>4546.1400000000003</v>
      </c>
      <c r="S4461" s="29">
        <v>4586.62</v>
      </c>
      <c r="T4461" s="30">
        <v>40.479999999999563</v>
      </c>
      <c r="U4461" s="31">
        <v>8.9042572380084121E-3</v>
      </c>
      <c r="V4461" s="26">
        <v>369.84</v>
      </c>
      <c r="W4461" s="26">
        <v>414.85</v>
      </c>
      <c r="X4461" s="27">
        <v>45.010000000000048</v>
      </c>
      <c r="Y4461" s="28">
        <v>0.121701276227558</v>
      </c>
      <c r="Z4461" s="29">
        <v>591.84</v>
      </c>
      <c r="AA4461" s="29">
        <v>84.76</v>
      </c>
      <c r="AB4461" s="30">
        <v>-507.08000000000004</v>
      </c>
      <c r="AC4461" s="32">
        <v>-0.85678561773452289</v>
      </c>
      <c r="AD4461" s="26">
        <v>6682.95</v>
      </c>
      <c r="AE4461" s="26">
        <v>10922.45</v>
      </c>
      <c r="AF4461" s="27">
        <v>4239.5000000000009</v>
      </c>
      <c r="AG4461" s="33">
        <v>0.63437553774904809</v>
      </c>
      <c r="AH4461" s="34">
        <v>62</v>
      </c>
      <c r="AI4461" s="34">
        <v>56.5</v>
      </c>
      <c r="AJ4461" s="34">
        <v>-5.5</v>
      </c>
      <c r="AK4461" s="32">
        <v>-8.8709677419354843E-2</v>
      </c>
      <c r="AL4461" s="35">
        <v>43615.999988425923</v>
      </c>
      <c r="AM4461" s="16"/>
    </row>
    <row r="4462" spans="1:39" ht="24.75" hidden="1" x14ac:dyDescent="0.25">
      <c r="A4462" s="25" t="s">
        <v>988</v>
      </c>
      <c r="B4462" s="25" t="s">
        <v>1043</v>
      </c>
      <c r="C4462" s="39">
        <v>451800</v>
      </c>
      <c r="D4462" s="25" t="s">
        <v>4134</v>
      </c>
      <c r="E4462" s="25" t="s">
        <v>53</v>
      </c>
      <c r="F4462" s="25" t="s">
        <v>63</v>
      </c>
      <c r="G4462" s="25" t="s">
        <v>56</v>
      </c>
      <c r="H4462" s="25" t="s">
        <v>56</v>
      </c>
      <c r="I4462" s="25" t="s">
        <v>56</v>
      </c>
      <c r="J4462" s="25" t="s">
        <v>376</v>
      </c>
      <c r="K4462" s="25" t="s">
        <v>65</v>
      </c>
      <c r="L4462" s="25" t="s">
        <v>1045</v>
      </c>
      <c r="M4462" s="25" t="s">
        <v>419</v>
      </c>
      <c r="N4462" s="26">
        <v>0</v>
      </c>
      <c r="O4462" s="26">
        <v>0</v>
      </c>
      <c r="P4462" s="27">
        <v>0</v>
      </c>
      <c r="Q4462" s="18"/>
      <c r="R4462" s="29">
        <v>0</v>
      </c>
      <c r="S4462" s="29">
        <v>0</v>
      </c>
      <c r="T4462" s="30">
        <v>0</v>
      </c>
      <c r="U4462" s="19"/>
      <c r="V4462" s="26">
        <v>0</v>
      </c>
      <c r="W4462" s="26">
        <v>0</v>
      </c>
      <c r="X4462" s="27">
        <v>0</v>
      </c>
      <c r="Y4462" s="18"/>
      <c r="Z4462" s="29">
        <v>0</v>
      </c>
      <c r="AA4462" s="29">
        <v>0</v>
      </c>
      <c r="AB4462" s="30">
        <v>0</v>
      </c>
      <c r="AC4462" s="19"/>
      <c r="AD4462" s="26">
        <v>0</v>
      </c>
      <c r="AE4462" s="26">
        <v>0</v>
      </c>
      <c r="AF4462" s="27">
        <v>0</v>
      </c>
      <c r="AG4462" s="18"/>
      <c r="AH4462" s="34">
        <v>0</v>
      </c>
      <c r="AI4462" s="34">
        <v>0</v>
      </c>
      <c r="AJ4462" s="34">
        <v>0</v>
      </c>
      <c r="AK4462" s="19"/>
      <c r="AL4462" s="35">
        <v>43670.041655092595</v>
      </c>
      <c r="AM4462" s="16"/>
    </row>
    <row r="4463" spans="1:39" ht="24.75" hidden="1" x14ac:dyDescent="0.25">
      <c r="A4463" s="25" t="s">
        <v>988</v>
      </c>
      <c r="B4463" s="25" t="s">
        <v>1136</v>
      </c>
      <c r="C4463" s="39">
        <v>451807</v>
      </c>
      <c r="D4463" s="25" t="s">
        <v>5132</v>
      </c>
      <c r="E4463" s="25" t="s">
        <v>53</v>
      </c>
      <c r="F4463" s="25" t="s">
        <v>63</v>
      </c>
      <c r="G4463" s="25" t="s">
        <v>56</v>
      </c>
      <c r="H4463" s="17"/>
      <c r="I4463" s="17"/>
      <c r="J4463" s="25" t="s">
        <v>401</v>
      </c>
      <c r="K4463" s="25" t="s">
        <v>65</v>
      </c>
      <c r="L4463" s="25" t="s">
        <v>971</v>
      </c>
      <c r="M4463" s="25" t="s">
        <v>419</v>
      </c>
      <c r="N4463" s="26">
        <v>0</v>
      </c>
      <c r="O4463" s="26">
        <v>0</v>
      </c>
      <c r="P4463" s="27">
        <v>0</v>
      </c>
      <c r="Q4463" s="18"/>
      <c r="R4463" s="29">
        <v>0</v>
      </c>
      <c r="S4463" s="29">
        <v>0</v>
      </c>
      <c r="T4463" s="30">
        <v>0</v>
      </c>
      <c r="U4463" s="19"/>
      <c r="V4463" s="26">
        <v>0</v>
      </c>
      <c r="W4463" s="26">
        <v>0</v>
      </c>
      <c r="X4463" s="27">
        <v>0</v>
      </c>
      <c r="Y4463" s="18"/>
      <c r="Z4463" s="29">
        <v>0</v>
      </c>
      <c r="AA4463" s="29">
        <v>0</v>
      </c>
      <c r="AB4463" s="30">
        <v>0</v>
      </c>
      <c r="AC4463" s="19"/>
      <c r="AD4463" s="26">
        <v>0</v>
      </c>
      <c r="AE4463" s="26">
        <v>0</v>
      </c>
      <c r="AF4463" s="27">
        <v>0</v>
      </c>
      <c r="AG4463" s="18"/>
      <c r="AH4463" s="34">
        <v>0</v>
      </c>
      <c r="AI4463" s="34">
        <v>0</v>
      </c>
      <c r="AJ4463" s="34">
        <v>0</v>
      </c>
      <c r="AK4463" s="19"/>
      <c r="AL4463" s="35">
        <v>44879.041666666664</v>
      </c>
      <c r="AM4463" s="16"/>
    </row>
    <row r="4464" spans="1:39" ht="24.75" hidden="1" x14ac:dyDescent="0.25">
      <c r="A4464" s="25" t="s">
        <v>988</v>
      </c>
      <c r="B4464" s="25" t="s">
        <v>1040</v>
      </c>
      <c r="C4464" s="39">
        <v>451853</v>
      </c>
      <c r="D4464" s="25" t="s">
        <v>4110</v>
      </c>
      <c r="E4464" s="25" t="s">
        <v>53</v>
      </c>
      <c r="F4464" s="25" t="s">
        <v>54</v>
      </c>
      <c r="G4464" s="25" t="s">
        <v>289</v>
      </c>
      <c r="H4464" s="25" t="s">
        <v>56</v>
      </c>
      <c r="I4464" s="25" t="s">
        <v>56</v>
      </c>
      <c r="J4464" s="25" t="s">
        <v>369</v>
      </c>
      <c r="K4464" s="25" t="s">
        <v>65</v>
      </c>
      <c r="L4464" s="25" t="s">
        <v>370</v>
      </c>
      <c r="M4464" s="25" t="s">
        <v>468</v>
      </c>
      <c r="N4464" s="26">
        <v>29394.95</v>
      </c>
      <c r="O4464" s="26">
        <v>25859.52</v>
      </c>
      <c r="P4464" s="27">
        <v>-3535.4300000000003</v>
      </c>
      <c r="Q4464" s="28">
        <v>-0.12027338029151266</v>
      </c>
      <c r="R4464" s="29">
        <v>10464.200000000001</v>
      </c>
      <c r="S4464" s="29">
        <v>2893.71</v>
      </c>
      <c r="T4464" s="30">
        <v>-7570.4900000000007</v>
      </c>
      <c r="U4464" s="31">
        <v>-0.72346572122092467</v>
      </c>
      <c r="V4464" s="26">
        <v>7178.35</v>
      </c>
      <c r="W4464" s="26">
        <v>6837.85</v>
      </c>
      <c r="X4464" s="27">
        <v>-340.5</v>
      </c>
      <c r="Y4464" s="28">
        <v>-4.7434298968425888E-2</v>
      </c>
      <c r="Z4464" s="29">
        <v>2467.4</v>
      </c>
      <c r="AA4464" s="29">
        <v>112</v>
      </c>
      <c r="AB4464" s="30">
        <v>-2355.4</v>
      </c>
      <c r="AC4464" s="32">
        <v>-0.95460808948690934</v>
      </c>
      <c r="AD4464" s="26">
        <v>9285</v>
      </c>
      <c r="AE4464" s="26">
        <v>7285</v>
      </c>
      <c r="AF4464" s="27">
        <v>-2000</v>
      </c>
      <c r="AG4464" s="33">
        <v>-0.2154011847065159</v>
      </c>
      <c r="AH4464" s="34">
        <v>164.5</v>
      </c>
      <c r="AI4464" s="34">
        <v>127.75</v>
      </c>
      <c r="AJ4464" s="34">
        <v>-36.75</v>
      </c>
      <c r="AK4464" s="32">
        <v>-0.22340425531914893</v>
      </c>
      <c r="AL4464" s="35">
        <v>43732.041655092595</v>
      </c>
      <c r="AM4464" s="16"/>
    </row>
    <row r="4465" spans="1:39" ht="33" hidden="1" x14ac:dyDescent="0.25">
      <c r="A4465" s="25" t="s">
        <v>988</v>
      </c>
      <c r="B4465" s="25" t="s">
        <v>1040</v>
      </c>
      <c r="C4465" s="39">
        <v>451854</v>
      </c>
      <c r="D4465" s="25" t="s">
        <v>4097</v>
      </c>
      <c r="E4465" s="25" t="s">
        <v>53</v>
      </c>
      <c r="F4465" s="25" t="s">
        <v>54</v>
      </c>
      <c r="G4465" s="25" t="s">
        <v>289</v>
      </c>
      <c r="H4465" s="25" t="s">
        <v>56</v>
      </c>
      <c r="I4465" s="25" t="s">
        <v>56</v>
      </c>
      <c r="J4465" s="25" t="s">
        <v>401</v>
      </c>
      <c r="K4465" s="25" t="s">
        <v>65</v>
      </c>
      <c r="L4465" s="25" t="s">
        <v>484</v>
      </c>
      <c r="M4465" s="25" t="s">
        <v>419</v>
      </c>
      <c r="N4465" s="26">
        <v>0</v>
      </c>
      <c r="O4465" s="26">
        <v>2021.28</v>
      </c>
      <c r="P4465" s="27">
        <v>2021.28</v>
      </c>
      <c r="Q4465" s="18"/>
      <c r="R4465" s="29">
        <v>0</v>
      </c>
      <c r="S4465" s="29">
        <v>0</v>
      </c>
      <c r="T4465" s="30">
        <v>0</v>
      </c>
      <c r="U4465" s="19"/>
      <c r="V4465" s="26">
        <v>0</v>
      </c>
      <c r="W4465" s="26">
        <v>0</v>
      </c>
      <c r="X4465" s="27">
        <v>0</v>
      </c>
      <c r="Y4465" s="18"/>
      <c r="Z4465" s="29">
        <v>0</v>
      </c>
      <c r="AA4465" s="29">
        <v>0</v>
      </c>
      <c r="AB4465" s="30">
        <v>0</v>
      </c>
      <c r="AC4465" s="19"/>
      <c r="AD4465" s="26">
        <v>0</v>
      </c>
      <c r="AE4465" s="26">
        <v>0</v>
      </c>
      <c r="AF4465" s="27">
        <v>0</v>
      </c>
      <c r="AG4465" s="18"/>
      <c r="AH4465" s="34">
        <v>0</v>
      </c>
      <c r="AI4465" s="34">
        <v>3</v>
      </c>
      <c r="AJ4465" s="34">
        <v>3</v>
      </c>
      <c r="AK4465" s="19"/>
      <c r="AL4465" s="35">
        <v>43538.041655092595</v>
      </c>
      <c r="AM4465" s="16"/>
    </row>
    <row r="4466" spans="1:39" ht="33" hidden="1" x14ac:dyDescent="0.25">
      <c r="A4466" s="25" t="s">
        <v>988</v>
      </c>
      <c r="B4466" s="25" t="s">
        <v>51</v>
      </c>
      <c r="C4466" s="39">
        <v>451858</v>
      </c>
      <c r="D4466" s="25" t="s">
        <v>4098</v>
      </c>
      <c r="E4466" s="25" t="s">
        <v>53</v>
      </c>
      <c r="F4466" s="25" t="s">
        <v>54</v>
      </c>
      <c r="G4466" s="25" t="s">
        <v>75</v>
      </c>
      <c r="H4466" s="25" t="s">
        <v>56</v>
      </c>
      <c r="I4466" s="25" t="s">
        <v>56</v>
      </c>
      <c r="J4466" s="25" t="s">
        <v>185</v>
      </c>
      <c r="K4466" s="25" t="s">
        <v>65</v>
      </c>
      <c r="L4466" s="25" t="s">
        <v>373</v>
      </c>
      <c r="M4466" s="25" t="s">
        <v>468</v>
      </c>
      <c r="N4466" s="26">
        <v>34909.07</v>
      </c>
      <c r="O4466" s="26">
        <v>165040.38</v>
      </c>
      <c r="P4466" s="27">
        <v>130131.31</v>
      </c>
      <c r="Q4466" s="28">
        <v>3.7277220504585196</v>
      </c>
      <c r="R4466" s="29">
        <v>26412.18</v>
      </c>
      <c r="S4466" s="29">
        <v>17222.29</v>
      </c>
      <c r="T4466" s="30">
        <v>-9189.89</v>
      </c>
      <c r="U4466" s="31">
        <v>-0.34794136644532936</v>
      </c>
      <c r="V4466" s="26">
        <v>4855.18</v>
      </c>
      <c r="W4466" s="26">
        <v>4596.83</v>
      </c>
      <c r="X4466" s="27">
        <v>-258.35000000000036</v>
      </c>
      <c r="Y4466" s="28">
        <v>-5.3211209471121637E-2</v>
      </c>
      <c r="Z4466" s="29">
        <v>3641.71</v>
      </c>
      <c r="AA4466" s="29">
        <v>6192</v>
      </c>
      <c r="AB4466" s="30">
        <v>2550.29</v>
      </c>
      <c r="AC4466" s="32">
        <v>0.70030013372838584</v>
      </c>
      <c r="AD4466" s="26">
        <v>0</v>
      </c>
      <c r="AE4466" s="26">
        <v>877.5</v>
      </c>
      <c r="AF4466" s="27">
        <v>877.5</v>
      </c>
      <c r="AG4466" s="18"/>
      <c r="AH4466" s="34">
        <v>248</v>
      </c>
      <c r="AI4466" s="34">
        <v>186.5</v>
      </c>
      <c r="AJ4466" s="34">
        <v>-61.5</v>
      </c>
      <c r="AK4466" s="32">
        <v>-0.24798387096774194</v>
      </c>
      <c r="AL4466" s="35">
        <v>44442.041666666664</v>
      </c>
      <c r="AM4466" s="16"/>
    </row>
    <row r="4467" spans="1:39" ht="33" hidden="1" x14ac:dyDescent="0.25">
      <c r="A4467" s="25" t="s">
        <v>988</v>
      </c>
      <c r="B4467" s="25" t="s">
        <v>1040</v>
      </c>
      <c r="C4467" s="39">
        <v>451861</v>
      </c>
      <c r="D4467" s="25" t="s">
        <v>4099</v>
      </c>
      <c r="E4467" s="25" t="s">
        <v>53</v>
      </c>
      <c r="F4467" s="25" t="s">
        <v>54</v>
      </c>
      <c r="G4467" s="25" t="s">
        <v>289</v>
      </c>
      <c r="H4467" s="25" t="s">
        <v>56</v>
      </c>
      <c r="I4467" s="25" t="s">
        <v>56</v>
      </c>
      <c r="J4467" s="25" t="s">
        <v>381</v>
      </c>
      <c r="K4467" s="25" t="s">
        <v>65</v>
      </c>
      <c r="L4467" s="25" t="s">
        <v>384</v>
      </c>
      <c r="M4467" s="25" t="s">
        <v>993</v>
      </c>
      <c r="N4467" s="26">
        <v>100506.6</v>
      </c>
      <c r="O4467" s="26">
        <v>108745.36</v>
      </c>
      <c r="P4467" s="27">
        <v>8238.7599999999948</v>
      </c>
      <c r="Q4467" s="28">
        <v>8.1972328185412641E-2</v>
      </c>
      <c r="R4467" s="29">
        <v>24179.56</v>
      </c>
      <c r="S4467" s="29">
        <v>956.61</v>
      </c>
      <c r="T4467" s="30">
        <v>-23222.95</v>
      </c>
      <c r="U4467" s="31">
        <v>-0.96043724534276054</v>
      </c>
      <c r="V4467" s="26">
        <v>72176.88</v>
      </c>
      <c r="W4467" s="26">
        <v>75447.61</v>
      </c>
      <c r="X4467" s="27">
        <v>3270.7299999999959</v>
      </c>
      <c r="Y4467" s="28">
        <v>4.5315480525065586E-2</v>
      </c>
      <c r="Z4467" s="29">
        <v>4150.16</v>
      </c>
      <c r="AA4467" s="29">
        <v>0</v>
      </c>
      <c r="AB4467" s="30">
        <v>-4150.16</v>
      </c>
      <c r="AC4467" s="32">
        <v>-1</v>
      </c>
      <c r="AD4467" s="26">
        <v>0</v>
      </c>
      <c r="AE4467" s="26">
        <v>0</v>
      </c>
      <c r="AF4467" s="27">
        <v>0</v>
      </c>
      <c r="AG4467" s="18"/>
      <c r="AH4467" s="34">
        <v>324.5</v>
      </c>
      <c r="AI4467" s="34">
        <v>362.5</v>
      </c>
      <c r="AJ4467" s="34">
        <v>38</v>
      </c>
      <c r="AK4467" s="32">
        <v>0.11710323574730354</v>
      </c>
      <c r="AL4467" s="35">
        <v>43631.041655092595</v>
      </c>
      <c r="AM4467" s="16"/>
    </row>
    <row r="4468" spans="1:39" ht="33" hidden="1" x14ac:dyDescent="0.25">
      <c r="A4468" s="25" t="s">
        <v>988</v>
      </c>
      <c r="B4468" s="25" t="s">
        <v>1040</v>
      </c>
      <c r="C4468" s="39">
        <v>451862</v>
      </c>
      <c r="D4468" s="25" t="s">
        <v>4103</v>
      </c>
      <c r="E4468" s="25" t="s">
        <v>53</v>
      </c>
      <c r="F4468" s="25" t="s">
        <v>54</v>
      </c>
      <c r="G4468" s="25" t="s">
        <v>289</v>
      </c>
      <c r="H4468" s="25" t="s">
        <v>56</v>
      </c>
      <c r="I4468" s="25" t="s">
        <v>56</v>
      </c>
      <c r="J4468" s="25" t="s">
        <v>381</v>
      </c>
      <c r="K4468" s="25" t="s">
        <v>65</v>
      </c>
      <c r="L4468" s="25" t="s">
        <v>992</v>
      </c>
      <c r="M4468" s="25" t="s">
        <v>468</v>
      </c>
      <c r="N4468" s="26">
        <v>98450.85</v>
      </c>
      <c r="O4468" s="26">
        <v>56505.97</v>
      </c>
      <c r="P4468" s="27">
        <v>-41944.880000000005</v>
      </c>
      <c r="Q4468" s="28">
        <v>-0.42604893710922764</v>
      </c>
      <c r="R4468" s="29">
        <v>52059.72</v>
      </c>
      <c r="S4468" s="29">
        <v>18530.89</v>
      </c>
      <c r="T4468" s="30">
        <v>-33528.83</v>
      </c>
      <c r="U4468" s="31">
        <v>-0.6440455307865659</v>
      </c>
      <c r="V4468" s="26">
        <v>18769.080000000002</v>
      </c>
      <c r="W4468" s="26">
        <v>9860.07</v>
      </c>
      <c r="X4468" s="27">
        <v>-8909.010000000002</v>
      </c>
      <c r="Y4468" s="28">
        <v>-0.47466418172867297</v>
      </c>
      <c r="Z4468" s="29">
        <v>8990.7999999999993</v>
      </c>
      <c r="AA4468" s="29">
        <v>5057.63</v>
      </c>
      <c r="AB4468" s="30">
        <v>-3933.1699999999992</v>
      </c>
      <c r="AC4468" s="32">
        <v>-0.43746607643368773</v>
      </c>
      <c r="AD4468" s="26">
        <v>18631.25</v>
      </c>
      <c r="AE4468" s="26">
        <v>0</v>
      </c>
      <c r="AF4468" s="27">
        <v>-18631.25</v>
      </c>
      <c r="AG4468" s="33">
        <v>-1</v>
      </c>
      <c r="AH4468" s="34">
        <v>721</v>
      </c>
      <c r="AI4468" s="34">
        <v>533.5</v>
      </c>
      <c r="AJ4468" s="34">
        <v>-187.5</v>
      </c>
      <c r="AK4468" s="32">
        <v>-0.26005547850208044</v>
      </c>
      <c r="AL4468" s="35">
        <v>43795.041655092595</v>
      </c>
      <c r="AM4468" s="16"/>
    </row>
    <row r="4469" spans="1:39" ht="33" hidden="1" x14ac:dyDescent="0.25">
      <c r="A4469" s="25" t="s">
        <v>988</v>
      </c>
      <c r="B4469" s="25" t="s">
        <v>1136</v>
      </c>
      <c r="C4469" s="39">
        <v>451872</v>
      </c>
      <c r="D4469" s="25" t="s">
        <v>4893</v>
      </c>
      <c r="E4469" s="25" t="s">
        <v>53</v>
      </c>
      <c r="F4469" s="25" t="s">
        <v>63</v>
      </c>
      <c r="G4469" s="25" t="s">
        <v>56</v>
      </c>
      <c r="H4469" s="17"/>
      <c r="I4469" s="17"/>
      <c r="J4469" s="25" t="s">
        <v>401</v>
      </c>
      <c r="K4469" s="25" t="s">
        <v>65</v>
      </c>
      <c r="L4469" s="25" t="s">
        <v>472</v>
      </c>
      <c r="M4469" s="25" t="s">
        <v>419</v>
      </c>
      <c r="N4469" s="26">
        <v>0</v>
      </c>
      <c r="O4469" s="26">
        <v>0</v>
      </c>
      <c r="P4469" s="27">
        <v>0</v>
      </c>
      <c r="Q4469" s="18"/>
      <c r="R4469" s="29">
        <v>0</v>
      </c>
      <c r="S4469" s="29">
        <v>0</v>
      </c>
      <c r="T4469" s="30">
        <v>0</v>
      </c>
      <c r="U4469" s="19"/>
      <c r="V4469" s="26">
        <v>0</v>
      </c>
      <c r="W4469" s="26">
        <v>0</v>
      </c>
      <c r="X4469" s="27">
        <v>0</v>
      </c>
      <c r="Y4469" s="18"/>
      <c r="Z4469" s="29">
        <v>0</v>
      </c>
      <c r="AA4469" s="29">
        <v>0</v>
      </c>
      <c r="AB4469" s="30">
        <v>0</v>
      </c>
      <c r="AC4469" s="19"/>
      <c r="AD4469" s="26">
        <v>0</v>
      </c>
      <c r="AE4469" s="26">
        <v>0</v>
      </c>
      <c r="AF4469" s="27">
        <v>0</v>
      </c>
      <c r="AG4469" s="18"/>
      <c r="AH4469" s="34">
        <v>0</v>
      </c>
      <c r="AI4469" s="34">
        <v>0</v>
      </c>
      <c r="AJ4469" s="34">
        <v>0</v>
      </c>
      <c r="AK4469" s="19"/>
      <c r="AL4469" s="35">
        <v>43999.041666666664</v>
      </c>
      <c r="AM4469" s="16"/>
    </row>
    <row r="4470" spans="1:39" ht="33" hidden="1" x14ac:dyDescent="0.25">
      <c r="A4470" s="25" t="s">
        <v>988</v>
      </c>
      <c r="B4470" s="25" t="s">
        <v>51</v>
      </c>
      <c r="C4470" s="39">
        <v>451874</v>
      </c>
      <c r="D4470" s="25" t="s">
        <v>4100</v>
      </c>
      <c r="E4470" s="25" t="s">
        <v>53</v>
      </c>
      <c r="F4470" s="25" t="s">
        <v>63</v>
      </c>
      <c r="G4470" s="25" t="s">
        <v>56</v>
      </c>
      <c r="H4470" s="17"/>
      <c r="I4470" s="17"/>
      <c r="J4470" s="25" t="s">
        <v>401</v>
      </c>
      <c r="K4470" s="25" t="s">
        <v>65</v>
      </c>
      <c r="L4470" s="25" t="s">
        <v>472</v>
      </c>
      <c r="M4470" s="25" t="s">
        <v>419</v>
      </c>
      <c r="N4470" s="26">
        <v>0</v>
      </c>
      <c r="O4470" s="26">
        <v>0</v>
      </c>
      <c r="P4470" s="27">
        <v>0</v>
      </c>
      <c r="Q4470" s="18"/>
      <c r="R4470" s="29">
        <v>0</v>
      </c>
      <c r="S4470" s="29">
        <v>0</v>
      </c>
      <c r="T4470" s="30">
        <v>0</v>
      </c>
      <c r="U4470" s="19"/>
      <c r="V4470" s="26">
        <v>0</v>
      </c>
      <c r="W4470" s="26">
        <v>0</v>
      </c>
      <c r="X4470" s="27">
        <v>0</v>
      </c>
      <c r="Y4470" s="18"/>
      <c r="Z4470" s="29">
        <v>0</v>
      </c>
      <c r="AA4470" s="29">
        <v>0</v>
      </c>
      <c r="AB4470" s="30">
        <v>0</v>
      </c>
      <c r="AC4470" s="19"/>
      <c r="AD4470" s="26">
        <v>0</v>
      </c>
      <c r="AE4470" s="26">
        <v>0</v>
      </c>
      <c r="AF4470" s="27">
        <v>0</v>
      </c>
      <c r="AG4470" s="18"/>
      <c r="AH4470" s="34">
        <v>0</v>
      </c>
      <c r="AI4470" s="34">
        <v>0</v>
      </c>
      <c r="AJ4470" s="34">
        <v>0</v>
      </c>
      <c r="AK4470" s="19"/>
      <c r="AL4470" s="35">
        <v>43999.041666666664</v>
      </c>
      <c r="AM4470" s="16"/>
    </row>
    <row r="4471" spans="1:39" ht="24.75" hidden="1" x14ac:dyDescent="0.25">
      <c r="A4471" s="25" t="s">
        <v>988</v>
      </c>
      <c r="B4471" s="25" t="s">
        <v>51</v>
      </c>
      <c r="C4471" s="39">
        <v>451876</v>
      </c>
      <c r="D4471" s="25" t="s">
        <v>4093</v>
      </c>
      <c r="E4471" s="25" t="s">
        <v>53</v>
      </c>
      <c r="F4471" s="25" t="s">
        <v>63</v>
      </c>
      <c r="G4471" s="25" t="s">
        <v>56</v>
      </c>
      <c r="H4471" s="17"/>
      <c r="I4471" s="17"/>
      <c r="J4471" s="25" t="s">
        <v>401</v>
      </c>
      <c r="K4471" s="25" t="s">
        <v>65</v>
      </c>
      <c r="L4471" s="25" t="s">
        <v>472</v>
      </c>
      <c r="M4471" s="25" t="s">
        <v>419</v>
      </c>
      <c r="N4471" s="26">
        <v>0</v>
      </c>
      <c r="O4471" s="26">
        <v>0</v>
      </c>
      <c r="P4471" s="27">
        <v>0</v>
      </c>
      <c r="Q4471" s="18"/>
      <c r="R4471" s="29">
        <v>0</v>
      </c>
      <c r="S4471" s="29">
        <v>0</v>
      </c>
      <c r="T4471" s="30">
        <v>0</v>
      </c>
      <c r="U4471" s="19"/>
      <c r="V4471" s="26">
        <v>0</v>
      </c>
      <c r="W4471" s="26">
        <v>0</v>
      </c>
      <c r="X4471" s="27">
        <v>0</v>
      </c>
      <c r="Y4471" s="18"/>
      <c r="Z4471" s="29">
        <v>0</v>
      </c>
      <c r="AA4471" s="29">
        <v>0</v>
      </c>
      <c r="AB4471" s="30">
        <v>0</v>
      </c>
      <c r="AC4471" s="19"/>
      <c r="AD4471" s="26">
        <v>0</v>
      </c>
      <c r="AE4471" s="26">
        <v>0</v>
      </c>
      <c r="AF4471" s="27">
        <v>0</v>
      </c>
      <c r="AG4471" s="18"/>
      <c r="AH4471" s="34">
        <v>0</v>
      </c>
      <c r="AI4471" s="34">
        <v>0</v>
      </c>
      <c r="AJ4471" s="34">
        <v>0</v>
      </c>
      <c r="AK4471" s="19"/>
      <c r="AL4471" s="35">
        <v>43665.041655092595</v>
      </c>
      <c r="AM4471" s="16"/>
    </row>
    <row r="4472" spans="1:39" ht="24.75" hidden="1" x14ac:dyDescent="0.25">
      <c r="A4472" s="25" t="s">
        <v>988</v>
      </c>
      <c r="B4472" s="25" t="s">
        <v>1136</v>
      </c>
      <c r="C4472" s="39">
        <v>451877</v>
      </c>
      <c r="D4472" s="25" t="s">
        <v>5168</v>
      </c>
      <c r="E4472" s="25" t="s">
        <v>53</v>
      </c>
      <c r="F4472" s="25" t="s">
        <v>63</v>
      </c>
      <c r="G4472" s="25" t="s">
        <v>56</v>
      </c>
      <c r="H4472" s="17"/>
      <c r="I4472" s="17"/>
      <c r="J4472" s="25" t="s">
        <v>401</v>
      </c>
      <c r="K4472" s="25" t="s">
        <v>65</v>
      </c>
      <c r="L4472" s="25" t="s">
        <v>378</v>
      </c>
      <c r="M4472" s="25" t="s">
        <v>419</v>
      </c>
      <c r="N4472" s="26">
        <v>0</v>
      </c>
      <c r="O4472" s="26">
        <v>0</v>
      </c>
      <c r="P4472" s="27">
        <v>0</v>
      </c>
      <c r="Q4472" s="18"/>
      <c r="R4472" s="29">
        <v>0</v>
      </c>
      <c r="S4472" s="29">
        <v>0</v>
      </c>
      <c r="T4472" s="30">
        <v>0</v>
      </c>
      <c r="U4472" s="19"/>
      <c r="V4472" s="26">
        <v>0</v>
      </c>
      <c r="W4472" s="26">
        <v>0</v>
      </c>
      <c r="X4472" s="27">
        <v>0</v>
      </c>
      <c r="Y4472" s="18"/>
      <c r="Z4472" s="29">
        <v>0</v>
      </c>
      <c r="AA4472" s="29">
        <v>0</v>
      </c>
      <c r="AB4472" s="30">
        <v>0</v>
      </c>
      <c r="AC4472" s="19"/>
      <c r="AD4472" s="26">
        <v>0</v>
      </c>
      <c r="AE4472" s="26">
        <v>0</v>
      </c>
      <c r="AF4472" s="27">
        <v>0</v>
      </c>
      <c r="AG4472" s="18"/>
      <c r="AH4472" s="34">
        <v>0</v>
      </c>
      <c r="AI4472" s="34">
        <v>0</v>
      </c>
      <c r="AJ4472" s="34">
        <v>0</v>
      </c>
      <c r="AK4472" s="19"/>
      <c r="AL4472" s="35">
        <v>43665.041655092595</v>
      </c>
      <c r="AM4472" s="16"/>
    </row>
    <row r="4473" spans="1:39" ht="33" hidden="1" x14ac:dyDescent="0.25">
      <c r="A4473" s="25" t="s">
        <v>988</v>
      </c>
      <c r="B4473" s="25" t="s">
        <v>1040</v>
      </c>
      <c r="C4473" s="39">
        <v>451879</v>
      </c>
      <c r="D4473" s="25" t="s">
        <v>4094</v>
      </c>
      <c r="E4473" s="25" t="s">
        <v>62</v>
      </c>
      <c r="F4473" s="25" t="s">
        <v>54</v>
      </c>
      <c r="G4473" s="25" t="s">
        <v>289</v>
      </c>
      <c r="H4473" s="17"/>
      <c r="I4473" s="17"/>
      <c r="J4473" s="25" t="s">
        <v>401</v>
      </c>
      <c r="K4473" s="25" t="s">
        <v>65</v>
      </c>
      <c r="L4473" s="25" t="s">
        <v>472</v>
      </c>
      <c r="M4473" s="25" t="s">
        <v>468</v>
      </c>
      <c r="N4473" s="26">
        <v>61328.85</v>
      </c>
      <c r="O4473" s="26">
        <v>63093.38</v>
      </c>
      <c r="P4473" s="27">
        <v>1764.5299999999988</v>
      </c>
      <c r="Q4473" s="28">
        <v>2.877161401200249E-2</v>
      </c>
      <c r="R4473" s="29">
        <v>26256.29</v>
      </c>
      <c r="S4473" s="29">
        <v>849.53</v>
      </c>
      <c r="T4473" s="30">
        <v>-25406.760000000002</v>
      </c>
      <c r="U4473" s="31">
        <v>-0.96764470532584768</v>
      </c>
      <c r="V4473" s="26">
        <v>23588.560000000001</v>
      </c>
      <c r="W4473" s="26">
        <v>23722.05</v>
      </c>
      <c r="X4473" s="27">
        <v>133.48999999999796</v>
      </c>
      <c r="Y4473" s="28">
        <v>5.6590991565402026E-3</v>
      </c>
      <c r="Z4473" s="29">
        <v>4924</v>
      </c>
      <c r="AA4473" s="29">
        <v>114</v>
      </c>
      <c r="AB4473" s="30">
        <v>-4810</v>
      </c>
      <c r="AC4473" s="32">
        <v>-0.97684809098294068</v>
      </c>
      <c r="AD4473" s="26">
        <v>6560</v>
      </c>
      <c r="AE4473" s="26">
        <v>0</v>
      </c>
      <c r="AF4473" s="27">
        <v>-6560</v>
      </c>
      <c r="AG4473" s="33">
        <v>-1</v>
      </c>
      <c r="AH4473" s="34">
        <v>374</v>
      </c>
      <c r="AI4473" s="34">
        <v>379</v>
      </c>
      <c r="AJ4473" s="34">
        <v>5</v>
      </c>
      <c r="AK4473" s="32">
        <v>1.3368983957219251E-2</v>
      </c>
      <c r="AL4473" s="35">
        <v>43651.041655092595</v>
      </c>
      <c r="AM4473" s="16"/>
    </row>
    <row r="4474" spans="1:39" ht="41.25" hidden="1" x14ac:dyDescent="0.25">
      <c r="A4474" s="25" t="s">
        <v>988</v>
      </c>
      <c r="B4474" s="25" t="s">
        <v>1043</v>
      </c>
      <c r="C4474" s="39">
        <v>451915</v>
      </c>
      <c r="D4474" s="25" t="s">
        <v>4090</v>
      </c>
      <c r="E4474" s="25" t="s">
        <v>53</v>
      </c>
      <c r="F4474" s="25" t="s">
        <v>54</v>
      </c>
      <c r="G4474" s="25" t="s">
        <v>289</v>
      </c>
      <c r="H4474" s="17"/>
      <c r="I4474" s="17"/>
      <c r="J4474" s="25" t="s">
        <v>185</v>
      </c>
      <c r="K4474" s="25" t="s">
        <v>65</v>
      </c>
      <c r="L4474" s="25" t="s">
        <v>1045</v>
      </c>
      <c r="M4474" s="25" t="s">
        <v>468</v>
      </c>
      <c r="N4474" s="26">
        <v>197842.39</v>
      </c>
      <c r="O4474" s="26">
        <v>162188.53</v>
      </c>
      <c r="P4474" s="27">
        <v>-35653.860000000015</v>
      </c>
      <c r="Q4474" s="28">
        <v>-0.18021345172791337</v>
      </c>
      <c r="R4474" s="29">
        <v>24628.86</v>
      </c>
      <c r="S4474" s="29">
        <v>10819.92</v>
      </c>
      <c r="T4474" s="30">
        <v>-13808.94</v>
      </c>
      <c r="U4474" s="31">
        <v>-0.56068124955844489</v>
      </c>
      <c r="V4474" s="26">
        <v>2448.65</v>
      </c>
      <c r="W4474" s="26">
        <v>1956.61</v>
      </c>
      <c r="X4474" s="27">
        <v>-492.04000000000019</v>
      </c>
      <c r="Y4474" s="28">
        <v>-0.20094337696281631</v>
      </c>
      <c r="Z4474" s="29">
        <v>2968.52</v>
      </c>
      <c r="AA4474" s="29">
        <v>2411.5100000000002</v>
      </c>
      <c r="AB4474" s="30">
        <v>-557.00999999999976</v>
      </c>
      <c r="AC4474" s="32">
        <v>-0.18763895813401957</v>
      </c>
      <c r="AD4474" s="26">
        <v>167796.36</v>
      </c>
      <c r="AE4474" s="26">
        <v>0</v>
      </c>
      <c r="AF4474" s="27">
        <v>-167796.36</v>
      </c>
      <c r="AG4474" s="33">
        <v>-1</v>
      </c>
      <c r="AH4474" s="34">
        <v>150.5</v>
      </c>
      <c r="AI4474" s="34">
        <v>86</v>
      </c>
      <c r="AJ4474" s="34">
        <v>-64.5</v>
      </c>
      <c r="AK4474" s="32">
        <v>-0.42857142857142855</v>
      </c>
      <c r="AL4474" s="35">
        <v>44056.041666666664</v>
      </c>
      <c r="AM4474" s="16"/>
    </row>
    <row r="4475" spans="1:39" ht="33" hidden="1" x14ac:dyDescent="0.25">
      <c r="A4475" s="25" t="s">
        <v>988</v>
      </c>
      <c r="B4475" s="25" t="s">
        <v>51</v>
      </c>
      <c r="C4475" s="39">
        <v>451917</v>
      </c>
      <c r="D4475" s="25" t="s">
        <v>4091</v>
      </c>
      <c r="E4475" s="25" t="s">
        <v>53</v>
      </c>
      <c r="F4475" s="25" t="s">
        <v>54</v>
      </c>
      <c r="G4475" s="25" t="s">
        <v>131</v>
      </c>
      <c r="H4475" s="25" t="s">
        <v>56</v>
      </c>
      <c r="I4475" s="25" t="s">
        <v>56</v>
      </c>
      <c r="J4475" s="25" t="s">
        <v>381</v>
      </c>
      <c r="K4475" s="25" t="s">
        <v>65</v>
      </c>
      <c r="L4475" s="25" t="s">
        <v>992</v>
      </c>
      <c r="M4475" s="25" t="s">
        <v>468</v>
      </c>
      <c r="N4475" s="26">
        <v>48796.63</v>
      </c>
      <c r="O4475" s="26">
        <v>13431.06</v>
      </c>
      <c r="P4475" s="27">
        <v>-35365.57</v>
      </c>
      <c r="Q4475" s="28">
        <v>-0.7247543529133057</v>
      </c>
      <c r="R4475" s="29">
        <v>19193.46</v>
      </c>
      <c r="S4475" s="29">
        <v>0</v>
      </c>
      <c r="T4475" s="30">
        <v>-19193.46</v>
      </c>
      <c r="U4475" s="31">
        <v>-1</v>
      </c>
      <c r="V4475" s="26">
        <v>10091.709999999999</v>
      </c>
      <c r="W4475" s="26">
        <v>8120.38</v>
      </c>
      <c r="X4475" s="27">
        <v>-1971.329999999999</v>
      </c>
      <c r="Y4475" s="28">
        <v>-0.19534152289354323</v>
      </c>
      <c r="Z4475" s="29">
        <v>3698.2</v>
      </c>
      <c r="AA4475" s="29">
        <v>0</v>
      </c>
      <c r="AB4475" s="30">
        <v>-3698.2</v>
      </c>
      <c r="AC4475" s="32">
        <v>-1</v>
      </c>
      <c r="AD4475" s="26">
        <v>15813.26</v>
      </c>
      <c r="AE4475" s="26">
        <v>0</v>
      </c>
      <c r="AF4475" s="27">
        <v>-15813.26</v>
      </c>
      <c r="AG4475" s="33">
        <v>-1</v>
      </c>
      <c r="AH4475" s="34">
        <v>266</v>
      </c>
      <c r="AI4475" s="34">
        <v>73.75</v>
      </c>
      <c r="AJ4475" s="34">
        <v>-192.25</v>
      </c>
      <c r="AK4475" s="32">
        <v>-0.72274436090225569</v>
      </c>
      <c r="AL4475" s="35">
        <v>44246.041666666664</v>
      </c>
      <c r="AM4475" s="16"/>
    </row>
    <row r="4476" spans="1:39" ht="24.75" hidden="1" x14ac:dyDescent="0.25">
      <c r="A4476" s="25" t="s">
        <v>988</v>
      </c>
      <c r="B4476" s="25" t="s">
        <v>1040</v>
      </c>
      <c r="C4476" s="39">
        <v>451918</v>
      </c>
      <c r="D4476" s="25" t="s">
        <v>4089</v>
      </c>
      <c r="E4476" s="25" t="s">
        <v>53</v>
      </c>
      <c r="F4476" s="25" t="s">
        <v>54</v>
      </c>
      <c r="G4476" s="25" t="s">
        <v>289</v>
      </c>
      <c r="H4476" s="25" t="s">
        <v>56</v>
      </c>
      <c r="I4476" s="25" t="s">
        <v>56</v>
      </c>
      <c r="J4476" s="25" t="s">
        <v>381</v>
      </c>
      <c r="K4476" s="25" t="s">
        <v>65</v>
      </c>
      <c r="L4476" s="25" t="s">
        <v>992</v>
      </c>
      <c r="M4476" s="25" t="s">
        <v>993</v>
      </c>
      <c r="N4476" s="26">
        <v>136347.74</v>
      </c>
      <c r="O4476" s="26">
        <v>163079.94</v>
      </c>
      <c r="P4476" s="27">
        <v>26732.200000000012</v>
      </c>
      <c r="Q4476" s="28">
        <v>0.19605898858316254</v>
      </c>
      <c r="R4476" s="29">
        <v>58096.84</v>
      </c>
      <c r="S4476" s="29">
        <v>348.43</v>
      </c>
      <c r="T4476" s="30">
        <v>-57748.409999999996</v>
      </c>
      <c r="U4476" s="31">
        <v>-0.99400259979716621</v>
      </c>
      <c r="V4476" s="26">
        <v>22300.62</v>
      </c>
      <c r="W4476" s="26">
        <v>31302.01</v>
      </c>
      <c r="X4476" s="27">
        <v>9001.39</v>
      </c>
      <c r="Y4476" s="28">
        <v>0.40363855354694173</v>
      </c>
      <c r="Z4476" s="29">
        <v>11950</v>
      </c>
      <c r="AA4476" s="29">
        <v>0</v>
      </c>
      <c r="AB4476" s="30">
        <v>-11950</v>
      </c>
      <c r="AC4476" s="32">
        <v>-1</v>
      </c>
      <c r="AD4476" s="26">
        <v>44000.28</v>
      </c>
      <c r="AE4476" s="26">
        <v>0</v>
      </c>
      <c r="AF4476" s="27">
        <v>-44000.28</v>
      </c>
      <c r="AG4476" s="33">
        <v>-1</v>
      </c>
      <c r="AH4476" s="34">
        <v>815</v>
      </c>
      <c r="AI4476" s="34">
        <v>909.4</v>
      </c>
      <c r="AJ4476" s="34">
        <v>94.399999999999977</v>
      </c>
      <c r="AK4476" s="32">
        <v>0.11582822085889567</v>
      </c>
      <c r="AL4476" s="35">
        <v>43620.999988425923</v>
      </c>
      <c r="AM4476" s="16"/>
    </row>
    <row r="4477" spans="1:39" ht="33" hidden="1" x14ac:dyDescent="0.25">
      <c r="A4477" s="25" t="s">
        <v>988</v>
      </c>
      <c r="B4477" s="25" t="s">
        <v>1136</v>
      </c>
      <c r="C4477" s="39">
        <v>451921</v>
      </c>
      <c r="D4477" s="25" t="s">
        <v>4978</v>
      </c>
      <c r="E4477" s="25" t="s">
        <v>53</v>
      </c>
      <c r="F4477" s="25" t="s">
        <v>63</v>
      </c>
      <c r="G4477" s="25" t="s">
        <v>56</v>
      </c>
      <c r="H4477" s="17"/>
      <c r="I4477" s="17"/>
      <c r="J4477" s="25" t="s">
        <v>381</v>
      </c>
      <c r="K4477" s="25" t="s">
        <v>65</v>
      </c>
      <c r="L4477" s="25" t="s">
        <v>384</v>
      </c>
      <c r="M4477" s="25" t="s">
        <v>419</v>
      </c>
      <c r="N4477" s="26">
        <v>0</v>
      </c>
      <c r="O4477" s="26">
        <v>0</v>
      </c>
      <c r="P4477" s="27">
        <v>0</v>
      </c>
      <c r="Q4477" s="18"/>
      <c r="R4477" s="29">
        <v>0</v>
      </c>
      <c r="S4477" s="29">
        <v>0</v>
      </c>
      <c r="T4477" s="30">
        <v>0</v>
      </c>
      <c r="U4477" s="19"/>
      <c r="V4477" s="26">
        <v>0</v>
      </c>
      <c r="W4477" s="26">
        <v>0</v>
      </c>
      <c r="X4477" s="27">
        <v>0</v>
      </c>
      <c r="Y4477" s="18"/>
      <c r="Z4477" s="29">
        <v>0</v>
      </c>
      <c r="AA4477" s="29">
        <v>0</v>
      </c>
      <c r="AB4477" s="30">
        <v>0</v>
      </c>
      <c r="AC4477" s="19"/>
      <c r="AD4477" s="26">
        <v>0</v>
      </c>
      <c r="AE4477" s="26">
        <v>0</v>
      </c>
      <c r="AF4477" s="27">
        <v>0</v>
      </c>
      <c r="AG4477" s="18"/>
      <c r="AH4477" s="34">
        <v>0</v>
      </c>
      <c r="AI4477" s="34">
        <v>0</v>
      </c>
      <c r="AJ4477" s="34">
        <v>0</v>
      </c>
      <c r="AK4477" s="19"/>
      <c r="AL4477" s="35">
        <v>43612.999988425923</v>
      </c>
      <c r="AM4477" s="16"/>
    </row>
    <row r="4478" spans="1:39" ht="24.75" hidden="1" x14ac:dyDescent="0.25">
      <c r="A4478" s="25" t="s">
        <v>988</v>
      </c>
      <c r="B4478" s="25" t="s">
        <v>1040</v>
      </c>
      <c r="C4478" s="39">
        <v>451923</v>
      </c>
      <c r="D4478" s="25" t="s">
        <v>4109</v>
      </c>
      <c r="E4478" s="25" t="s">
        <v>53</v>
      </c>
      <c r="F4478" s="25" t="s">
        <v>54</v>
      </c>
      <c r="G4478" s="25" t="s">
        <v>79</v>
      </c>
      <c r="H4478" s="25" t="s">
        <v>56</v>
      </c>
      <c r="I4478" s="25" t="s">
        <v>56</v>
      </c>
      <c r="J4478" s="25" t="s">
        <v>401</v>
      </c>
      <c r="K4478" s="25" t="s">
        <v>65</v>
      </c>
      <c r="L4478" s="25" t="s">
        <v>472</v>
      </c>
      <c r="M4478" s="25" t="s">
        <v>468</v>
      </c>
      <c r="N4478" s="26">
        <v>68360.67</v>
      </c>
      <c r="O4478" s="26">
        <v>68904.509999999995</v>
      </c>
      <c r="P4478" s="27">
        <v>543.83999999999651</v>
      </c>
      <c r="Q4478" s="28">
        <v>7.9554515776395478E-3</v>
      </c>
      <c r="R4478" s="29">
        <v>17730.330000000002</v>
      </c>
      <c r="S4478" s="29">
        <v>0</v>
      </c>
      <c r="T4478" s="30">
        <v>-17730.330000000002</v>
      </c>
      <c r="U4478" s="31">
        <v>-1</v>
      </c>
      <c r="V4478" s="26">
        <v>43424.84</v>
      </c>
      <c r="W4478" s="26">
        <v>0</v>
      </c>
      <c r="X4478" s="27">
        <v>-43424.84</v>
      </c>
      <c r="Y4478" s="28">
        <v>-1</v>
      </c>
      <c r="Z4478" s="29">
        <v>2680.5</v>
      </c>
      <c r="AA4478" s="29">
        <v>0</v>
      </c>
      <c r="AB4478" s="30">
        <v>-2680.5</v>
      </c>
      <c r="AC4478" s="32">
        <v>-1</v>
      </c>
      <c r="AD4478" s="26">
        <v>4525</v>
      </c>
      <c r="AE4478" s="26">
        <v>0</v>
      </c>
      <c r="AF4478" s="27">
        <v>-4525</v>
      </c>
      <c r="AG4478" s="33">
        <v>-1</v>
      </c>
      <c r="AH4478" s="34">
        <v>248</v>
      </c>
      <c r="AI4478" s="34">
        <v>230.5</v>
      </c>
      <c r="AJ4478" s="34">
        <v>-17.5</v>
      </c>
      <c r="AK4478" s="32">
        <v>-7.0564516129032265E-2</v>
      </c>
      <c r="AL4478" s="35">
        <v>43615.999988425923</v>
      </c>
      <c r="AM4478" s="16"/>
    </row>
    <row r="4479" spans="1:39" ht="33" hidden="1" x14ac:dyDescent="0.25">
      <c r="A4479" s="25" t="s">
        <v>988</v>
      </c>
      <c r="B4479" s="25" t="s">
        <v>1040</v>
      </c>
      <c r="C4479" s="39">
        <v>451925</v>
      </c>
      <c r="D4479" s="25" t="s">
        <v>4108</v>
      </c>
      <c r="E4479" s="25" t="s">
        <v>53</v>
      </c>
      <c r="F4479" s="25" t="s">
        <v>63</v>
      </c>
      <c r="G4479" s="25" t="s">
        <v>56</v>
      </c>
      <c r="H4479" s="25" t="s">
        <v>56</v>
      </c>
      <c r="I4479" s="25" t="s">
        <v>56</v>
      </c>
      <c r="J4479" s="17"/>
      <c r="K4479" s="25" t="s">
        <v>65</v>
      </c>
      <c r="L4479" s="25" t="s">
        <v>378</v>
      </c>
      <c r="M4479" s="25" t="s">
        <v>419</v>
      </c>
      <c r="N4479" s="26">
        <v>0</v>
      </c>
      <c r="O4479" s="26">
        <v>759.17</v>
      </c>
      <c r="P4479" s="27">
        <v>759.17</v>
      </c>
      <c r="Q4479" s="18"/>
      <c r="R4479" s="29">
        <v>0</v>
      </c>
      <c r="S4479" s="29">
        <v>0</v>
      </c>
      <c r="T4479" s="30">
        <v>0</v>
      </c>
      <c r="U4479" s="19"/>
      <c r="V4479" s="26">
        <v>0</v>
      </c>
      <c r="W4479" s="26">
        <v>0</v>
      </c>
      <c r="X4479" s="27">
        <v>0</v>
      </c>
      <c r="Y4479" s="18"/>
      <c r="Z4479" s="29">
        <v>0</v>
      </c>
      <c r="AA4479" s="29">
        <v>0</v>
      </c>
      <c r="AB4479" s="30">
        <v>0</v>
      </c>
      <c r="AC4479" s="19"/>
      <c r="AD4479" s="26">
        <v>0</v>
      </c>
      <c r="AE4479" s="26">
        <v>0</v>
      </c>
      <c r="AF4479" s="27">
        <v>0</v>
      </c>
      <c r="AG4479" s="18"/>
      <c r="AH4479" s="34">
        <v>0</v>
      </c>
      <c r="AI4479" s="34">
        <v>0</v>
      </c>
      <c r="AJ4479" s="34">
        <v>0</v>
      </c>
      <c r="AK4479" s="19"/>
      <c r="AL4479" s="35">
        <v>43613.999988425923</v>
      </c>
      <c r="AM4479" s="16"/>
    </row>
    <row r="4480" spans="1:39" ht="24.75" hidden="1" x14ac:dyDescent="0.25">
      <c r="A4480" s="25" t="s">
        <v>988</v>
      </c>
      <c r="B4480" s="25" t="s">
        <v>1040</v>
      </c>
      <c r="C4480" s="39">
        <v>451926</v>
      </c>
      <c r="D4480" s="25" t="s">
        <v>4111</v>
      </c>
      <c r="E4480" s="25" t="s">
        <v>53</v>
      </c>
      <c r="F4480" s="25" t="s">
        <v>54</v>
      </c>
      <c r="G4480" s="25" t="s">
        <v>289</v>
      </c>
      <c r="H4480" s="25" t="s">
        <v>56</v>
      </c>
      <c r="I4480" s="25" t="s">
        <v>56</v>
      </c>
      <c r="J4480" s="25" t="s">
        <v>381</v>
      </c>
      <c r="K4480" s="25" t="s">
        <v>65</v>
      </c>
      <c r="L4480" s="25" t="s">
        <v>992</v>
      </c>
      <c r="M4480" s="25" t="s">
        <v>993</v>
      </c>
      <c r="N4480" s="26">
        <v>103912.64</v>
      </c>
      <c r="O4480" s="26">
        <v>108547.39</v>
      </c>
      <c r="P4480" s="27">
        <v>4634.75</v>
      </c>
      <c r="Q4480" s="28">
        <v>4.4602369836816771E-2</v>
      </c>
      <c r="R4480" s="29">
        <v>58827.27</v>
      </c>
      <c r="S4480" s="29">
        <v>680.89</v>
      </c>
      <c r="T4480" s="30">
        <v>-58146.38</v>
      </c>
      <c r="U4480" s="31">
        <v>-0.9884256060157135</v>
      </c>
      <c r="V4480" s="26">
        <v>21725.87</v>
      </c>
      <c r="W4480" s="26">
        <v>29813.15</v>
      </c>
      <c r="X4480" s="27">
        <v>8087.2800000000025</v>
      </c>
      <c r="Y4480" s="28">
        <v>0.37224194013864592</v>
      </c>
      <c r="Z4480" s="29">
        <v>11384</v>
      </c>
      <c r="AA4480" s="29">
        <v>0</v>
      </c>
      <c r="AB4480" s="30">
        <v>-11384</v>
      </c>
      <c r="AC4480" s="32">
        <v>-1</v>
      </c>
      <c r="AD4480" s="26">
        <v>11975.5</v>
      </c>
      <c r="AE4480" s="26">
        <v>922.5</v>
      </c>
      <c r="AF4480" s="27">
        <v>-11053</v>
      </c>
      <c r="AG4480" s="33">
        <v>-0.9229677257734541</v>
      </c>
      <c r="AH4480" s="34">
        <v>817</v>
      </c>
      <c r="AI4480" s="34">
        <v>584.75</v>
      </c>
      <c r="AJ4480" s="34">
        <v>-232.25</v>
      </c>
      <c r="AK4480" s="32">
        <v>-0.28427172582619337</v>
      </c>
      <c r="AL4480" s="35">
        <v>43637.041655092595</v>
      </c>
      <c r="AM4480" s="16"/>
    </row>
    <row r="4481" spans="1:39" ht="33" hidden="1" x14ac:dyDescent="0.25">
      <c r="A4481" s="25" t="s">
        <v>988</v>
      </c>
      <c r="B4481" s="25" t="s">
        <v>51</v>
      </c>
      <c r="C4481" s="39">
        <v>451938</v>
      </c>
      <c r="D4481" s="25" t="s">
        <v>4107</v>
      </c>
      <c r="E4481" s="25" t="s">
        <v>53</v>
      </c>
      <c r="F4481" s="25" t="s">
        <v>54</v>
      </c>
      <c r="G4481" s="25" t="s">
        <v>423</v>
      </c>
      <c r="H4481" s="25" t="s">
        <v>56</v>
      </c>
      <c r="I4481" s="25" t="s">
        <v>56</v>
      </c>
      <c r="J4481" s="25" t="s">
        <v>401</v>
      </c>
      <c r="K4481" s="25" t="s">
        <v>65</v>
      </c>
      <c r="L4481" s="25" t="s">
        <v>472</v>
      </c>
      <c r="M4481" s="25" t="s">
        <v>379</v>
      </c>
      <c r="N4481" s="26">
        <v>287379.01</v>
      </c>
      <c r="O4481" s="26">
        <v>263691.62</v>
      </c>
      <c r="P4481" s="27">
        <v>-23687.390000000014</v>
      </c>
      <c r="Q4481" s="28">
        <v>-8.2425609302502686E-2</v>
      </c>
      <c r="R4481" s="29">
        <v>22571.21</v>
      </c>
      <c r="S4481" s="29">
        <v>47574.79</v>
      </c>
      <c r="T4481" s="30">
        <v>25003.58</v>
      </c>
      <c r="U4481" s="31">
        <v>1.1077642713881977</v>
      </c>
      <c r="V4481" s="26">
        <v>19846.509999999998</v>
      </c>
      <c r="W4481" s="26">
        <v>11685.55</v>
      </c>
      <c r="X4481" s="27">
        <v>-8160.9599999999991</v>
      </c>
      <c r="Y4481" s="28">
        <v>-0.41120378343597941</v>
      </c>
      <c r="Z4481" s="29">
        <v>336</v>
      </c>
      <c r="AA4481" s="29">
        <v>1039</v>
      </c>
      <c r="AB4481" s="30">
        <v>703</v>
      </c>
      <c r="AC4481" s="32">
        <v>2.0922619047619047</v>
      </c>
      <c r="AD4481" s="26">
        <v>244625.29</v>
      </c>
      <c r="AE4481" s="26">
        <v>200900.12</v>
      </c>
      <c r="AF4481" s="27">
        <v>-43725.170000000013</v>
      </c>
      <c r="AG4481" s="33">
        <v>-0.1787434569827184</v>
      </c>
      <c r="AH4481" s="34">
        <v>28.47999999999999</v>
      </c>
      <c r="AI4481" s="34">
        <v>55.5</v>
      </c>
      <c r="AJ4481" s="34">
        <v>27.02000000000001</v>
      </c>
      <c r="AK4481" s="32">
        <v>0.94873595505618047</v>
      </c>
      <c r="AL4481" s="35">
        <v>44259.041666666664</v>
      </c>
      <c r="AM4481" s="16"/>
    </row>
    <row r="4482" spans="1:39" ht="33" hidden="1" x14ac:dyDescent="0.25">
      <c r="A4482" s="25" t="s">
        <v>988</v>
      </c>
      <c r="B4482" s="25" t="s">
        <v>1043</v>
      </c>
      <c r="C4482" s="39">
        <v>451941</v>
      </c>
      <c r="D4482" s="25" t="s">
        <v>4106</v>
      </c>
      <c r="E4482" s="25" t="s">
        <v>62</v>
      </c>
      <c r="F4482" s="25" t="s">
        <v>54</v>
      </c>
      <c r="G4482" s="25" t="s">
        <v>289</v>
      </c>
      <c r="H4482" s="17"/>
      <c r="I4482" s="17"/>
      <c r="J4482" s="25" t="s">
        <v>369</v>
      </c>
      <c r="K4482" s="25" t="s">
        <v>65</v>
      </c>
      <c r="L4482" s="25" t="s">
        <v>1045</v>
      </c>
      <c r="M4482" s="25" t="s">
        <v>468</v>
      </c>
      <c r="N4482" s="26">
        <v>92610.21</v>
      </c>
      <c r="O4482" s="26">
        <v>66548.429999999993</v>
      </c>
      <c r="P4482" s="27">
        <v>-26061.780000000013</v>
      </c>
      <c r="Q4482" s="28">
        <v>-0.28141367998193734</v>
      </c>
      <c r="R4482" s="29">
        <v>50704.41</v>
      </c>
      <c r="S4482" s="29">
        <v>30999.46</v>
      </c>
      <c r="T4482" s="30">
        <v>-19704.950000000004</v>
      </c>
      <c r="U4482" s="31">
        <v>-0.38862398753875654</v>
      </c>
      <c r="V4482" s="26">
        <v>20809.05</v>
      </c>
      <c r="W4482" s="26">
        <v>16680.47</v>
      </c>
      <c r="X4482" s="27">
        <v>-4128.5799999999981</v>
      </c>
      <c r="Y4482" s="28">
        <v>-0.19840309865178843</v>
      </c>
      <c r="Z4482" s="29">
        <v>10674.75</v>
      </c>
      <c r="AA4482" s="29">
        <v>8125</v>
      </c>
      <c r="AB4482" s="30">
        <v>-2549.75</v>
      </c>
      <c r="AC4482" s="32">
        <v>-0.23885805288180051</v>
      </c>
      <c r="AD4482" s="26">
        <v>10422</v>
      </c>
      <c r="AE4482" s="26">
        <v>8404.1299999999992</v>
      </c>
      <c r="AF4482" s="27">
        <v>-2017.8700000000008</v>
      </c>
      <c r="AG4482" s="33">
        <v>-0.19361638840913459</v>
      </c>
      <c r="AH4482" s="34">
        <v>393</v>
      </c>
      <c r="AI4482" s="34">
        <v>270</v>
      </c>
      <c r="AJ4482" s="34">
        <v>-123</v>
      </c>
      <c r="AK4482" s="32">
        <v>-0.31297709923664124</v>
      </c>
      <c r="AL4482" s="35">
        <v>44062.041666666664</v>
      </c>
      <c r="AM4482" s="16"/>
    </row>
    <row r="4483" spans="1:39" ht="24.75" hidden="1" x14ac:dyDescent="0.25">
      <c r="A4483" s="25" t="s">
        <v>988</v>
      </c>
      <c r="B4483" s="25" t="s">
        <v>1040</v>
      </c>
      <c r="C4483" s="39">
        <v>451942</v>
      </c>
      <c r="D4483" s="25" t="s">
        <v>4104</v>
      </c>
      <c r="E4483" s="25" t="s">
        <v>53</v>
      </c>
      <c r="F4483" s="25" t="s">
        <v>54</v>
      </c>
      <c r="G4483" s="25" t="s">
        <v>289</v>
      </c>
      <c r="H4483" s="25" t="s">
        <v>56</v>
      </c>
      <c r="I4483" s="25" t="s">
        <v>56</v>
      </c>
      <c r="J4483" s="17"/>
      <c r="K4483" s="25" t="s">
        <v>65</v>
      </c>
      <c r="L4483" s="25" t="s">
        <v>472</v>
      </c>
      <c r="M4483" s="25" t="s">
        <v>1989</v>
      </c>
      <c r="N4483" s="26">
        <v>2705.1</v>
      </c>
      <c r="O4483" s="26">
        <v>7299.65</v>
      </c>
      <c r="P4483" s="27">
        <v>4594.5499999999993</v>
      </c>
      <c r="Q4483" s="28">
        <v>1.6984769509445119</v>
      </c>
      <c r="R4483" s="29">
        <v>2346.86</v>
      </c>
      <c r="S4483" s="29">
        <v>965.11</v>
      </c>
      <c r="T4483" s="30">
        <v>-1381.75</v>
      </c>
      <c r="U4483" s="31">
        <v>-0.58876541421303352</v>
      </c>
      <c r="V4483" s="26">
        <v>358.24</v>
      </c>
      <c r="W4483" s="26">
        <v>0</v>
      </c>
      <c r="X4483" s="27">
        <v>-358.24</v>
      </c>
      <c r="Y4483" s="28">
        <v>-1</v>
      </c>
      <c r="Z4483" s="29">
        <v>0</v>
      </c>
      <c r="AA4483" s="29">
        <v>76</v>
      </c>
      <c r="AB4483" s="30">
        <v>76</v>
      </c>
      <c r="AC4483" s="19"/>
      <c r="AD4483" s="26">
        <v>0</v>
      </c>
      <c r="AE4483" s="26">
        <v>5232.5</v>
      </c>
      <c r="AF4483" s="27">
        <v>5232.5</v>
      </c>
      <c r="AG4483" s="18"/>
      <c r="AH4483" s="34">
        <v>0</v>
      </c>
      <c r="AI4483" s="34">
        <v>3</v>
      </c>
      <c r="AJ4483" s="34">
        <v>3</v>
      </c>
      <c r="AK4483" s="19"/>
      <c r="AL4483" s="35">
        <v>43748.041655092595</v>
      </c>
      <c r="AM4483" s="16"/>
    </row>
    <row r="4484" spans="1:39" ht="24.75" hidden="1" x14ac:dyDescent="0.25">
      <c r="A4484" s="25" t="s">
        <v>988</v>
      </c>
      <c r="B4484" s="25" t="s">
        <v>51</v>
      </c>
      <c r="C4484" s="39">
        <v>451943</v>
      </c>
      <c r="D4484" s="25" t="s">
        <v>4105</v>
      </c>
      <c r="E4484" s="25" t="s">
        <v>53</v>
      </c>
      <c r="F4484" s="25" t="s">
        <v>63</v>
      </c>
      <c r="G4484" s="25" t="s">
        <v>56</v>
      </c>
      <c r="H4484" s="17"/>
      <c r="I4484" s="17"/>
      <c r="J4484" s="25" t="s">
        <v>401</v>
      </c>
      <c r="K4484" s="25" t="s">
        <v>65</v>
      </c>
      <c r="L4484" s="25" t="s">
        <v>472</v>
      </c>
      <c r="M4484" s="25" t="s">
        <v>419</v>
      </c>
      <c r="N4484" s="26">
        <v>0</v>
      </c>
      <c r="O4484" s="26">
        <v>0</v>
      </c>
      <c r="P4484" s="27">
        <v>0</v>
      </c>
      <c r="Q4484" s="18"/>
      <c r="R4484" s="29">
        <v>0</v>
      </c>
      <c r="S4484" s="29">
        <v>0</v>
      </c>
      <c r="T4484" s="30">
        <v>0</v>
      </c>
      <c r="U4484" s="19"/>
      <c r="V4484" s="26">
        <v>0</v>
      </c>
      <c r="W4484" s="26">
        <v>0</v>
      </c>
      <c r="X4484" s="27">
        <v>0</v>
      </c>
      <c r="Y4484" s="18"/>
      <c r="Z4484" s="29">
        <v>0</v>
      </c>
      <c r="AA4484" s="29">
        <v>0</v>
      </c>
      <c r="AB4484" s="30">
        <v>0</v>
      </c>
      <c r="AC4484" s="19"/>
      <c r="AD4484" s="26">
        <v>0</v>
      </c>
      <c r="AE4484" s="26">
        <v>0</v>
      </c>
      <c r="AF4484" s="27">
        <v>0</v>
      </c>
      <c r="AG4484" s="18"/>
      <c r="AH4484" s="34">
        <v>0</v>
      </c>
      <c r="AI4484" s="34">
        <v>0</v>
      </c>
      <c r="AJ4484" s="34">
        <v>0</v>
      </c>
      <c r="AK4484" s="19"/>
      <c r="AL4484" s="35">
        <v>44929.041666666664</v>
      </c>
      <c r="AM4484" s="16"/>
    </row>
    <row r="4485" spans="1:39" ht="24.75" hidden="1" x14ac:dyDescent="0.25">
      <c r="A4485" s="25" t="s">
        <v>988</v>
      </c>
      <c r="B4485" s="25" t="s">
        <v>1040</v>
      </c>
      <c r="C4485" s="39">
        <v>451949</v>
      </c>
      <c r="D4485" s="25" t="s">
        <v>4126</v>
      </c>
      <c r="E4485" s="25" t="s">
        <v>53</v>
      </c>
      <c r="F4485" s="25" t="s">
        <v>54</v>
      </c>
      <c r="G4485" s="25" t="s">
        <v>289</v>
      </c>
      <c r="H4485" s="25" t="s">
        <v>56</v>
      </c>
      <c r="I4485" s="25" t="s">
        <v>56</v>
      </c>
      <c r="J4485" s="25" t="s">
        <v>401</v>
      </c>
      <c r="K4485" s="25" t="s">
        <v>65</v>
      </c>
      <c r="L4485" s="25" t="s">
        <v>472</v>
      </c>
      <c r="M4485" s="25" t="s">
        <v>468</v>
      </c>
      <c r="N4485" s="26">
        <v>28401.13</v>
      </c>
      <c r="O4485" s="26">
        <v>27264.95</v>
      </c>
      <c r="P4485" s="27">
        <v>-1136.1800000000003</v>
      </c>
      <c r="Q4485" s="28">
        <v>-4.0004746290024387E-2</v>
      </c>
      <c r="R4485" s="29">
        <v>11867.44</v>
      </c>
      <c r="S4485" s="29">
        <v>0</v>
      </c>
      <c r="T4485" s="30">
        <v>-11867.44</v>
      </c>
      <c r="U4485" s="31">
        <v>-1</v>
      </c>
      <c r="V4485" s="26">
        <v>10264.26</v>
      </c>
      <c r="W4485" s="26">
        <v>9808.27</v>
      </c>
      <c r="X4485" s="27">
        <v>-455.98999999999978</v>
      </c>
      <c r="Y4485" s="28">
        <v>-4.4425024307646117E-2</v>
      </c>
      <c r="Z4485" s="29">
        <v>2154.4299999999998</v>
      </c>
      <c r="AA4485" s="29">
        <v>0</v>
      </c>
      <c r="AB4485" s="30">
        <v>-2154.4299999999998</v>
      </c>
      <c r="AC4485" s="32">
        <v>-1</v>
      </c>
      <c r="AD4485" s="26">
        <v>4115</v>
      </c>
      <c r="AE4485" s="26">
        <v>0</v>
      </c>
      <c r="AF4485" s="27">
        <v>-4115</v>
      </c>
      <c r="AG4485" s="33">
        <v>-1</v>
      </c>
      <c r="AH4485" s="34">
        <v>164.75</v>
      </c>
      <c r="AI4485" s="34">
        <v>146.25</v>
      </c>
      <c r="AJ4485" s="34">
        <v>-18.5</v>
      </c>
      <c r="AK4485" s="32">
        <v>-0.11229135053110774</v>
      </c>
      <c r="AL4485" s="35">
        <v>43672.041655092595</v>
      </c>
      <c r="AM4485" s="16"/>
    </row>
    <row r="4486" spans="1:39" ht="24.75" hidden="1" x14ac:dyDescent="0.25">
      <c r="A4486" s="25" t="s">
        <v>988</v>
      </c>
      <c r="B4486" s="25" t="s">
        <v>1040</v>
      </c>
      <c r="C4486" s="39">
        <v>451950</v>
      </c>
      <c r="D4486" s="25" t="s">
        <v>4117</v>
      </c>
      <c r="E4486" s="25" t="s">
        <v>53</v>
      </c>
      <c r="F4486" s="25" t="s">
        <v>54</v>
      </c>
      <c r="G4486" s="25" t="s">
        <v>289</v>
      </c>
      <c r="H4486" s="25" t="s">
        <v>56</v>
      </c>
      <c r="I4486" s="25" t="s">
        <v>56</v>
      </c>
      <c r="J4486" s="25" t="s">
        <v>401</v>
      </c>
      <c r="K4486" s="25" t="s">
        <v>65</v>
      </c>
      <c r="L4486" s="25" t="s">
        <v>472</v>
      </c>
      <c r="M4486" s="25" t="s">
        <v>1989</v>
      </c>
      <c r="N4486" s="26">
        <v>1094.8900000000001</v>
      </c>
      <c r="O4486" s="26">
        <v>1096.26</v>
      </c>
      <c r="P4486" s="27">
        <v>1.3699999999998909</v>
      </c>
      <c r="Q4486" s="28">
        <v>1.2512672505912838E-3</v>
      </c>
      <c r="R4486" s="29">
        <v>1066.5899999999999</v>
      </c>
      <c r="S4486" s="29">
        <v>0</v>
      </c>
      <c r="T4486" s="30">
        <v>-1066.5899999999999</v>
      </c>
      <c r="U4486" s="31">
        <v>-1</v>
      </c>
      <c r="V4486" s="26">
        <v>0</v>
      </c>
      <c r="W4486" s="26">
        <v>0</v>
      </c>
      <c r="X4486" s="27">
        <v>0</v>
      </c>
      <c r="Y4486" s="18"/>
      <c r="Z4486" s="29">
        <v>28.3</v>
      </c>
      <c r="AA4486" s="29">
        <v>0</v>
      </c>
      <c r="AB4486" s="30">
        <v>-28.3</v>
      </c>
      <c r="AC4486" s="32">
        <v>-1</v>
      </c>
      <c r="AD4486" s="26">
        <v>0</v>
      </c>
      <c r="AE4486" s="26">
        <v>0</v>
      </c>
      <c r="AF4486" s="27">
        <v>0</v>
      </c>
      <c r="AG4486" s="18"/>
      <c r="AH4486" s="34">
        <v>14</v>
      </c>
      <c r="AI4486" s="34">
        <v>13</v>
      </c>
      <c r="AJ4486" s="34">
        <v>-1</v>
      </c>
      <c r="AK4486" s="32">
        <v>-7.1428571428571425E-2</v>
      </c>
      <c r="AL4486" s="35">
        <v>43586.041655092595</v>
      </c>
      <c r="AM4486" s="16"/>
    </row>
    <row r="4487" spans="1:39" ht="24.75" hidden="1" x14ac:dyDescent="0.25">
      <c r="A4487" s="25" t="s">
        <v>988</v>
      </c>
      <c r="B4487" s="25" t="s">
        <v>1043</v>
      </c>
      <c r="C4487" s="39">
        <v>451957</v>
      </c>
      <c r="D4487" s="25" t="s">
        <v>4114</v>
      </c>
      <c r="E4487" s="25" t="s">
        <v>62</v>
      </c>
      <c r="F4487" s="25" t="s">
        <v>54</v>
      </c>
      <c r="G4487" s="25" t="s">
        <v>289</v>
      </c>
      <c r="H4487" s="17"/>
      <c r="I4487" s="17"/>
      <c r="J4487" s="25" t="s">
        <v>401</v>
      </c>
      <c r="K4487" s="25" t="s">
        <v>65</v>
      </c>
      <c r="L4487" s="25" t="s">
        <v>1045</v>
      </c>
      <c r="M4487" s="25" t="s">
        <v>468</v>
      </c>
      <c r="N4487" s="26">
        <v>255128.91</v>
      </c>
      <c r="O4487" s="26">
        <v>221035.48</v>
      </c>
      <c r="P4487" s="27">
        <v>-34093.429999999993</v>
      </c>
      <c r="Q4487" s="28">
        <v>-0.13363217049765153</v>
      </c>
      <c r="R4487" s="29">
        <v>59605.26</v>
      </c>
      <c r="S4487" s="29">
        <v>59380.72</v>
      </c>
      <c r="T4487" s="30">
        <v>-224.54000000000087</v>
      </c>
      <c r="U4487" s="31">
        <v>-3.7671171973748772E-3</v>
      </c>
      <c r="V4487" s="26">
        <v>25816.54</v>
      </c>
      <c r="W4487" s="26">
        <v>20652.37</v>
      </c>
      <c r="X4487" s="27">
        <v>-5164.1700000000019</v>
      </c>
      <c r="Y4487" s="28">
        <v>-0.2000333894472304</v>
      </c>
      <c r="Z4487" s="29">
        <v>12131.12</v>
      </c>
      <c r="AA4487" s="29">
        <v>9097</v>
      </c>
      <c r="AB4487" s="30">
        <v>-3034.1200000000008</v>
      </c>
      <c r="AC4487" s="32">
        <v>-0.25011045971023288</v>
      </c>
      <c r="AD4487" s="26">
        <v>157575.99</v>
      </c>
      <c r="AE4487" s="26">
        <v>130558.26</v>
      </c>
      <c r="AF4487" s="27">
        <v>-27017.729999999996</v>
      </c>
      <c r="AG4487" s="33">
        <v>-0.17145841825267921</v>
      </c>
      <c r="AH4487" s="34">
        <v>436</v>
      </c>
      <c r="AI4487" s="34">
        <v>497</v>
      </c>
      <c r="AJ4487" s="34">
        <v>61</v>
      </c>
      <c r="AK4487" s="32">
        <v>0.13990825688073394</v>
      </c>
      <c r="AL4487" s="35">
        <v>44155.041666666664</v>
      </c>
      <c r="AM4487" s="16"/>
    </row>
    <row r="4488" spans="1:39" ht="33" hidden="1" x14ac:dyDescent="0.25">
      <c r="A4488" s="25" t="s">
        <v>988</v>
      </c>
      <c r="B4488" s="25" t="s">
        <v>1136</v>
      </c>
      <c r="C4488" s="39">
        <v>451958</v>
      </c>
      <c r="D4488" s="25" t="s">
        <v>5169</v>
      </c>
      <c r="E4488" s="25" t="s">
        <v>53</v>
      </c>
      <c r="F4488" s="25" t="s">
        <v>63</v>
      </c>
      <c r="G4488" s="25" t="s">
        <v>56</v>
      </c>
      <c r="H4488" s="17"/>
      <c r="I4488" s="17"/>
      <c r="J4488" s="25" t="s">
        <v>401</v>
      </c>
      <c r="K4488" s="25" t="s">
        <v>65</v>
      </c>
      <c r="L4488" s="25" t="s">
        <v>378</v>
      </c>
      <c r="M4488" s="25" t="s">
        <v>419</v>
      </c>
      <c r="N4488" s="26">
        <v>0</v>
      </c>
      <c r="O4488" s="26">
        <v>0</v>
      </c>
      <c r="P4488" s="27">
        <v>0</v>
      </c>
      <c r="Q4488" s="18"/>
      <c r="R4488" s="29">
        <v>0</v>
      </c>
      <c r="S4488" s="29">
        <v>0</v>
      </c>
      <c r="T4488" s="30">
        <v>0</v>
      </c>
      <c r="U4488" s="19"/>
      <c r="V4488" s="26">
        <v>0</v>
      </c>
      <c r="W4488" s="26">
        <v>0</v>
      </c>
      <c r="X4488" s="27">
        <v>0</v>
      </c>
      <c r="Y4488" s="18"/>
      <c r="Z4488" s="29">
        <v>0</v>
      </c>
      <c r="AA4488" s="29">
        <v>0</v>
      </c>
      <c r="AB4488" s="30">
        <v>0</v>
      </c>
      <c r="AC4488" s="19"/>
      <c r="AD4488" s="26">
        <v>0</v>
      </c>
      <c r="AE4488" s="26">
        <v>0</v>
      </c>
      <c r="AF4488" s="27">
        <v>0</v>
      </c>
      <c r="AG4488" s="18"/>
      <c r="AH4488" s="34">
        <v>0</v>
      </c>
      <c r="AI4488" s="34">
        <v>0</v>
      </c>
      <c r="AJ4488" s="34">
        <v>0</v>
      </c>
      <c r="AK4488" s="19"/>
      <c r="AL4488" s="35">
        <v>43941</v>
      </c>
      <c r="AM4488" s="16"/>
    </row>
    <row r="4489" spans="1:39" ht="24.75" hidden="1" x14ac:dyDescent="0.25">
      <c r="A4489" s="25" t="s">
        <v>988</v>
      </c>
      <c r="B4489" s="25" t="s">
        <v>1136</v>
      </c>
      <c r="C4489" s="39">
        <v>451962</v>
      </c>
      <c r="D4489" s="25" t="s">
        <v>5347</v>
      </c>
      <c r="E4489" s="25" t="s">
        <v>53</v>
      </c>
      <c r="F4489" s="25" t="s">
        <v>63</v>
      </c>
      <c r="G4489" s="25" t="s">
        <v>56</v>
      </c>
      <c r="H4489" s="17"/>
      <c r="I4489" s="17"/>
      <c r="J4489" s="25" t="s">
        <v>401</v>
      </c>
      <c r="K4489" s="25" t="s">
        <v>65</v>
      </c>
      <c r="L4489" s="25" t="s">
        <v>378</v>
      </c>
      <c r="M4489" s="25" t="s">
        <v>419</v>
      </c>
      <c r="N4489" s="26">
        <v>0</v>
      </c>
      <c r="O4489" s="26">
        <v>0</v>
      </c>
      <c r="P4489" s="27">
        <v>0</v>
      </c>
      <c r="Q4489" s="18"/>
      <c r="R4489" s="29">
        <v>0</v>
      </c>
      <c r="S4489" s="29">
        <v>0</v>
      </c>
      <c r="T4489" s="30">
        <v>0</v>
      </c>
      <c r="U4489" s="19"/>
      <c r="V4489" s="26">
        <v>0</v>
      </c>
      <c r="W4489" s="26">
        <v>0</v>
      </c>
      <c r="X4489" s="27">
        <v>0</v>
      </c>
      <c r="Y4489" s="18"/>
      <c r="Z4489" s="29">
        <v>0</v>
      </c>
      <c r="AA4489" s="29">
        <v>0</v>
      </c>
      <c r="AB4489" s="30">
        <v>0</v>
      </c>
      <c r="AC4489" s="19"/>
      <c r="AD4489" s="26">
        <v>0</v>
      </c>
      <c r="AE4489" s="26">
        <v>0</v>
      </c>
      <c r="AF4489" s="27">
        <v>0</v>
      </c>
      <c r="AG4489" s="18"/>
      <c r="AH4489" s="34">
        <v>0</v>
      </c>
      <c r="AI4489" s="34">
        <v>0</v>
      </c>
      <c r="AJ4489" s="34">
        <v>0</v>
      </c>
      <c r="AK4489" s="19"/>
      <c r="AL4489" s="35">
        <v>43812.041655092595</v>
      </c>
      <c r="AM4489" s="16"/>
    </row>
    <row r="4490" spans="1:39" ht="24.75" hidden="1" x14ac:dyDescent="0.25">
      <c r="A4490" s="25" t="s">
        <v>988</v>
      </c>
      <c r="B4490" s="25" t="s">
        <v>1043</v>
      </c>
      <c r="C4490" s="39">
        <v>451965</v>
      </c>
      <c r="D4490" s="25" t="s">
        <v>4135</v>
      </c>
      <c r="E4490" s="25" t="s">
        <v>53</v>
      </c>
      <c r="F4490" s="25" t="s">
        <v>54</v>
      </c>
      <c r="G4490" s="25" t="s">
        <v>289</v>
      </c>
      <c r="H4490" s="25" t="s">
        <v>56</v>
      </c>
      <c r="I4490" s="25" t="s">
        <v>56</v>
      </c>
      <c r="J4490" s="25" t="s">
        <v>381</v>
      </c>
      <c r="K4490" s="25" t="s">
        <v>65</v>
      </c>
      <c r="L4490" s="25" t="s">
        <v>1045</v>
      </c>
      <c r="M4490" s="25" t="s">
        <v>993</v>
      </c>
      <c r="N4490" s="26">
        <v>147913.57999999999</v>
      </c>
      <c r="O4490" s="26">
        <v>163678.99</v>
      </c>
      <c r="P4490" s="27">
        <v>15765.410000000003</v>
      </c>
      <c r="Q4490" s="28">
        <v>0.10658527770066822</v>
      </c>
      <c r="R4490" s="29">
        <v>74597.64</v>
      </c>
      <c r="S4490" s="29">
        <v>80779</v>
      </c>
      <c r="T4490" s="30">
        <v>6181.3600000000006</v>
      </c>
      <c r="U4490" s="31">
        <v>8.2862675012238998E-2</v>
      </c>
      <c r="V4490" s="26">
        <v>40859.54</v>
      </c>
      <c r="W4490" s="26">
        <v>42573.919999999998</v>
      </c>
      <c r="X4490" s="27">
        <v>1714.3799999999974</v>
      </c>
      <c r="Y4490" s="28">
        <v>4.1957887925316767E-2</v>
      </c>
      <c r="Z4490" s="29">
        <v>14456.4</v>
      </c>
      <c r="AA4490" s="29">
        <v>19792.5</v>
      </c>
      <c r="AB4490" s="30">
        <v>5336.1</v>
      </c>
      <c r="AC4490" s="32">
        <v>0.36911679256246371</v>
      </c>
      <c r="AD4490" s="26">
        <v>18000</v>
      </c>
      <c r="AE4490" s="26">
        <v>14729.51</v>
      </c>
      <c r="AF4490" s="27">
        <v>-3270.49</v>
      </c>
      <c r="AG4490" s="33">
        <v>-0.18169388888888888</v>
      </c>
      <c r="AH4490" s="34">
        <v>891</v>
      </c>
      <c r="AI4490" s="34">
        <v>993</v>
      </c>
      <c r="AJ4490" s="34">
        <v>102</v>
      </c>
      <c r="AK4490" s="32">
        <v>0.11447811447811448</v>
      </c>
      <c r="AL4490" s="35">
        <v>43873.041655092595</v>
      </c>
      <c r="AM4490" s="16"/>
    </row>
    <row r="4491" spans="1:39" ht="24.75" hidden="1" x14ac:dyDescent="0.25">
      <c r="A4491" s="25" t="s">
        <v>988</v>
      </c>
      <c r="B4491" s="25" t="s">
        <v>1043</v>
      </c>
      <c r="C4491" s="39">
        <v>451967</v>
      </c>
      <c r="D4491" s="25" t="s">
        <v>4115</v>
      </c>
      <c r="E4491" s="25" t="s">
        <v>53</v>
      </c>
      <c r="F4491" s="25" t="s">
        <v>54</v>
      </c>
      <c r="G4491" s="25" t="s">
        <v>289</v>
      </c>
      <c r="H4491" s="25" t="s">
        <v>56</v>
      </c>
      <c r="I4491" s="25" t="s">
        <v>56</v>
      </c>
      <c r="J4491" s="25" t="s">
        <v>381</v>
      </c>
      <c r="K4491" s="25" t="s">
        <v>65</v>
      </c>
      <c r="L4491" s="25" t="s">
        <v>1045</v>
      </c>
      <c r="M4491" s="25" t="s">
        <v>1989</v>
      </c>
      <c r="N4491" s="26">
        <v>1898503.62</v>
      </c>
      <c r="O4491" s="26">
        <v>1920569.82</v>
      </c>
      <c r="P4491" s="27">
        <v>22066.199999999953</v>
      </c>
      <c r="Q4491" s="28">
        <v>1.1622943336815945E-2</v>
      </c>
      <c r="R4491" s="29">
        <v>52300.66</v>
      </c>
      <c r="S4491" s="29">
        <v>177579.67</v>
      </c>
      <c r="T4491" s="30">
        <v>125279.01000000001</v>
      </c>
      <c r="U4491" s="31">
        <v>2.3953619323350797</v>
      </c>
      <c r="V4491" s="26">
        <v>76144.42</v>
      </c>
      <c r="W4491" s="26">
        <v>71826.740000000005</v>
      </c>
      <c r="X4491" s="27">
        <v>-4317.679999999993</v>
      </c>
      <c r="Y4491" s="28">
        <v>-5.6703826754475155E-2</v>
      </c>
      <c r="Z4491" s="29">
        <v>5096</v>
      </c>
      <c r="AA4491" s="29">
        <v>4921.18</v>
      </c>
      <c r="AB4491" s="30">
        <v>-174.81999999999971</v>
      </c>
      <c r="AC4491" s="32">
        <v>-3.4305337519623176E-2</v>
      </c>
      <c r="AD4491" s="26">
        <v>1764962.54</v>
      </c>
      <c r="AE4491" s="26">
        <v>1664803.89</v>
      </c>
      <c r="AF4491" s="27">
        <v>-100158.65000000014</v>
      </c>
      <c r="AG4491" s="33">
        <v>-5.6748314896247112E-2</v>
      </c>
      <c r="AH4491" s="34">
        <v>455</v>
      </c>
      <c r="AI4491" s="34">
        <v>279.5</v>
      </c>
      <c r="AJ4491" s="34">
        <v>-175.5</v>
      </c>
      <c r="AK4491" s="32">
        <v>-0.38571428571428573</v>
      </c>
      <c r="AL4491" s="35">
        <v>43978</v>
      </c>
      <c r="AM4491" s="16"/>
    </row>
    <row r="4492" spans="1:39" ht="24.75" hidden="1" x14ac:dyDescent="0.25">
      <c r="A4492" s="25" t="s">
        <v>988</v>
      </c>
      <c r="B4492" s="25" t="s">
        <v>1040</v>
      </c>
      <c r="C4492" s="39">
        <v>451968</v>
      </c>
      <c r="D4492" s="25" t="s">
        <v>4129</v>
      </c>
      <c r="E4492" s="25" t="s">
        <v>53</v>
      </c>
      <c r="F4492" s="25" t="s">
        <v>54</v>
      </c>
      <c r="G4492" s="25" t="s">
        <v>289</v>
      </c>
      <c r="H4492" s="25" t="s">
        <v>56</v>
      </c>
      <c r="I4492" s="25" t="s">
        <v>56</v>
      </c>
      <c r="J4492" s="25" t="s">
        <v>185</v>
      </c>
      <c r="K4492" s="25" t="s">
        <v>65</v>
      </c>
      <c r="L4492" s="25" t="s">
        <v>373</v>
      </c>
      <c r="M4492" s="25" t="s">
        <v>468</v>
      </c>
      <c r="N4492" s="26">
        <v>30317.54</v>
      </c>
      <c r="O4492" s="26">
        <v>217406.33</v>
      </c>
      <c r="P4492" s="27">
        <v>187088.78999999998</v>
      </c>
      <c r="Q4492" s="28">
        <v>6.1709752836146992</v>
      </c>
      <c r="R4492" s="29">
        <v>19269.150000000001</v>
      </c>
      <c r="S4492" s="29">
        <v>19974.54</v>
      </c>
      <c r="T4492" s="30">
        <v>705.38999999999942</v>
      </c>
      <c r="U4492" s="31">
        <v>3.6607219311697678E-2</v>
      </c>
      <c r="V4492" s="26">
        <v>6975.99</v>
      </c>
      <c r="W4492" s="26">
        <v>7141.32</v>
      </c>
      <c r="X4492" s="27">
        <v>165.32999999999993</v>
      </c>
      <c r="Y4492" s="28">
        <v>2.3699861955077336E-2</v>
      </c>
      <c r="Z4492" s="29">
        <v>3072.4</v>
      </c>
      <c r="AA4492" s="29">
        <v>6416</v>
      </c>
      <c r="AB4492" s="30">
        <v>3343.6</v>
      </c>
      <c r="AC4492" s="32">
        <v>1.0882697565421169</v>
      </c>
      <c r="AD4492" s="26">
        <v>1000</v>
      </c>
      <c r="AE4492" s="26">
        <v>1686.5</v>
      </c>
      <c r="AF4492" s="27">
        <v>686.5</v>
      </c>
      <c r="AG4492" s="33">
        <v>0.6865</v>
      </c>
      <c r="AH4492" s="34">
        <v>264</v>
      </c>
      <c r="AI4492" s="34">
        <v>351.25</v>
      </c>
      <c r="AJ4492" s="34">
        <v>87.25</v>
      </c>
      <c r="AK4492" s="32">
        <v>0.33049242424242425</v>
      </c>
      <c r="AL4492" s="35">
        <v>43717.041655092595</v>
      </c>
      <c r="AM4492" s="16"/>
    </row>
    <row r="4493" spans="1:39" ht="33" hidden="1" x14ac:dyDescent="0.25">
      <c r="A4493" s="25" t="s">
        <v>988</v>
      </c>
      <c r="B4493" s="25" t="s">
        <v>51</v>
      </c>
      <c r="C4493" s="39">
        <v>451969</v>
      </c>
      <c r="D4493" s="25" t="s">
        <v>4130</v>
      </c>
      <c r="E4493" s="25" t="s">
        <v>53</v>
      </c>
      <c r="F4493" s="25" t="s">
        <v>63</v>
      </c>
      <c r="G4493" s="25" t="s">
        <v>56</v>
      </c>
      <c r="H4493" s="17"/>
      <c r="I4493" s="17"/>
      <c r="J4493" s="25" t="s">
        <v>381</v>
      </c>
      <c r="K4493" s="25" t="s">
        <v>65</v>
      </c>
      <c r="L4493" s="25" t="s">
        <v>431</v>
      </c>
      <c r="M4493" s="25" t="s">
        <v>419</v>
      </c>
      <c r="N4493" s="26">
        <v>0</v>
      </c>
      <c r="O4493" s="26">
        <v>21815</v>
      </c>
      <c r="P4493" s="27">
        <v>21815</v>
      </c>
      <c r="Q4493" s="18"/>
      <c r="R4493" s="29">
        <v>0</v>
      </c>
      <c r="S4493" s="29">
        <v>0</v>
      </c>
      <c r="T4493" s="30">
        <v>0</v>
      </c>
      <c r="U4493" s="19"/>
      <c r="V4493" s="26">
        <v>0</v>
      </c>
      <c r="W4493" s="26">
        <v>0</v>
      </c>
      <c r="X4493" s="27">
        <v>0</v>
      </c>
      <c r="Y4493" s="18"/>
      <c r="Z4493" s="29">
        <v>0</v>
      </c>
      <c r="AA4493" s="29">
        <v>0</v>
      </c>
      <c r="AB4493" s="30">
        <v>0</v>
      </c>
      <c r="AC4493" s="19"/>
      <c r="AD4493" s="26">
        <v>0</v>
      </c>
      <c r="AE4493" s="26">
        <v>0</v>
      </c>
      <c r="AF4493" s="27">
        <v>0</v>
      </c>
      <c r="AG4493" s="18"/>
      <c r="AH4493" s="34">
        <v>0</v>
      </c>
      <c r="AI4493" s="34">
        <v>0</v>
      </c>
      <c r="AJ4493" s="34">
        <v>0</v>
      </c>
      <c r="AK4493" s="19"/>
      <c r="AL4493" s="35">
        <v>43547.041655092595</v>
      </c>
      <c r="AM4493" s="16"/>
    </row>
    <row r="4494" spans="1:39" ht="24.75" hidden="1" x14ac:dyDescent="0.25">
      <c r="A4494" s="25" t="s">
        <v>988</v>
      </c>
      <c r="B4494" s="25" t="s">
        <v>1043</v>
      </c>
      <c r="C4494" s="39">
        <v>451973</v>
      </c>
      <c r="D4494" s="25" t="s">
        <v>4124</v>
      </c>
      <c r="E4494" s="25" t="s">
        <v>53</v>
      </c>
      <c r="F4494" s="25" t="s">
        <v>54</v>
      </c>
      <c r="G4494" s="25" t="s">
        <v>289</v>
      </c>
      <c r="H4494" s="25" t="s">
        <v>56</v>
      </c>
      <c r="I4494" s="25" t="s">
        <v>56</v>
      </c>
      <c r="J4494" s="25" t="s">
        <v>401</v>
      </c>
      <c r="K4494" s="25" t="s">
        <v>65</v>
      </c>
      <c r="L4494" s="25" t="s">
        <v>1045</v>
      </c>
      <c r="M4494" s="25" t="s">
        <v>468</v>
      </c>
      <c r="N4494" s="26">
        <v>12040.47</v>
      </c>
      <c r="O4494" s="26">
        <v>11148.24</v>
      </c>
      <c r="P4494" s="27">
        <v>-892.22999999999956</v>
      </c>
      <c r="Q4494" s="28">
        <v>-7.4102589018534962E-2</v>
      </c>
      <c r="R4494" s="29">
        <v>7703.38</v>
      </c>
      <c r="S4494" s="29">
        <v>6977.65</v>
      </c>
      <c r="T4494" s="30">
        <v>-725.73000000000047</v>
      </c>
      <c r="U4494" s="31">
        <v>-9.4209295140574717E-2</v>
      </c>
      <c r="V4494" s="26">
        <v>1448.72</v>
      </c>
      <c r="W4494" s="26">
        <v>2536.34</v>
      </c>
      <c r="X4494" s="27">
        <v>1087.6200000000001</v>
      </c>
      <c r="Y4494" s="28">
        <v>0.7507454856701089</v>
      </c>
      <c r="Z4494" s="29">
        <v>1496.25</v>
      </c>
      <c r="AA4494" s="29">
        <v>159</v>
      </c>
      <c r="AB4494" s="30">
        <v>-1337.25</v>
      </c>
      <c r="AC4494" s="32">
        <v>-0.89373433583959905</v>
      </c>
      <c r="AD4494" s="26">
        <v>1392.12</v>
      </c>
      <c r="AE4494" s="26">
        <v>450</v>
      </c>
      <c r="AF4494" s="27">
        <v>-942.11999999999989</v>
      </c>
      <c r="AG4494" s="33">
        <v>-0.6767520041375743</v>
      </c>
      <c r="AH4494" s="34">
        <v>58</v>
      </c>
      <c r="AI4494" s="34">
        <v>84</v>
      </c>
      <c r="AJ4494" s="34">
        <v>26</v>
      </c>
      <c r="AK4494" s="32">
        <v>0.44827586206896552</v>
      </c>
      <c r="AL4494" s="35">
        <v>43848.041655092595</v>
      </c>
      <c r="AM4494" s="16"/>
    </row>
    <row r="4495" spans="1:39" ht="33" hidden="1" x14ac:dyDescent="0.25">
      <c r="A4495" s="25" t="s">
        <v>988</v>
      </c>
      <c r="B4495" s="25" t="s">
        <v>1040</v>
      </c>
      <c r="C4495" s="39">
        <v>451978</v>
      </c>
      <c r="D4495" s="25" t="s">
        <v>4128</v>
      </c>
      <c r="E4495" s="25" t="s">
        <v>53</v>
      </c>
      <c r="F4495" s="25" t="s">
        <v>54</v>
      </c>
      <c r="G4495" s="25" t="s">
        <v>289</v>
      </c>
      <c r="H4495" s="25" t="s">
        <v>56</v>
      </c>
      <c r="I4495" s="25" t="s">
        <v>56</v>
      </c>
      <c r="J4495" s="25" t="s">
        <v>381</v>
      </c>
      <c r="K4495" s="25" t="s">
        <v>65</v>
      </c>
      <c r="L4495" s="25" t="s">
        <v>382</v>
      </c>
      <c r="M4495" s="25" t="s">
        <v>468</v>
      </c>
      <c r="N4495" s="26">
        <v>35400.089999999997</v>
      </c>
      <c r="O4495" s="26">
        <v>28949.71</v>
      </c>
      <c r="P4495" s="27">
        <v>-6450.3799999999974</v>
      </c>
      <c r="Q4495" s="28">
        <v>-0.18221366103871481</v>
      </c>
      <c r="R4495" s="29">
        <v>19394.509999999998</v>
      </c>
      <c r="S4495" s="29">
        <v>3860.66</v>
      </c>
      <c r="T4495" s="30">
        <v>-15533.849999999999</v>
      </c>
      <c r="U4495" s="31">
        <v>-0.80094057545150665</v>
      </c>
      <c r="V4495" s="26">
        <v>7920.58</v>
      </c>
      <c r="W4495" s="26">
        <v>8533.43</v>
      </c>
      <c r="X4495" s="27">
        <v>612.85000000000036</v>
      </c>
      <c r="Y4495" s="28">
        <v>7.7374384199136975E-2</v>
      </c>
      <c r="Z4495" s="29">
        <v>717</v>
      </c>
      <c r="AA4495" s="29">
        <v>976</v>
      </c>
      <c r="AB4495" s="30">
        <v>259</v>
      </c>
      <c r="AC4495" s="32">
        <v>0.36122733612273361</v>
      </c>
      <c r="AD4495" s="26">
        <v>7368</v>
      </c>
      <c r="AE4495" s="26">
        <v>0</v>
      </c>
      <c r="AF4495" s="27">
        <v>-7368</v>
      </c>
      <c r="AG4495" s="33">
        <v>-1</v>
      </c>
      <c r="AH4495" s="34">
        <v>254</v>
      </c>
      <c r="AI4495" s="34">
        <v>205</v>
      </c>
      <c r="AJ4495" s="34">
        <v>-49</v>
      </c>
      <c r="AK4495" s="32">
        <v>-0.19291338582677164</v>
      </c>
      <c r="AL4495" s="35">
        <v>43718.041655092595</v>
      </c>
      <c r="AM4495" s="16"/>
    </row>
    <row r="4496" spans="1:39" ht="24.75" hidden="1" x14ac:dyDescent="0.25">
      <c r="A4496" s="25" t="s">
        <v>988</v>
      </c>
      <c r="B4496" s="25" t="s">
        <v>51</v>
      </c>
      <c r="C4496" s="39">
        <v>451994</v>
      </c>
      <c r="D4496" s="25" t="s">
        <v>4127</v>
      </c>
      <c r="E4496" s="25" t="s">
        <v>53</v>
      </c>
      <c r="F4496" s="25" t="s">
        <v>54</v>
      </c>
      <c r="G4496" s="25" t="s">
        <v>75</v>
      </c>
      <c r="H4496" s="25" t="s">
        <v>83</v>
      </c>
      <c r="I4496" s="17"/>
      <c r="J4496" s="25" t="s">
        <v>185</v>
      </c>
      <c r="K4496" s="25" t="s">
        <v>65</v>
      </c>
      <c r="L4496" s="25" t="s">
        <v>373</v>
      </c>
      <c r="M4496" s="25" t="s">
        <v>468</v>
      </c>
      <c r="N4496" s="26">
        <v>41893.9</v>
      </c>
      <c r="O4496" s="26">
        <v>32849.31</v>
      </c>
      <c r="P4496" s="27">
        <v>-9044.5900000000038</v>
      </c>
      <c r="Q4496" s="28">
        <v>-0.21589276720477213</v>
      </c>
      <c r="R4496" s="29">
        <v>28119.85</v>
      </c>
      <c r="S4496" s="29">
        <v>5177.17</v>
      </c>
      <c r="T4496" s="30">
        <v>-22942.68</v>
      </c>
      <c r="U4496" s="31">
        <v>-0.81588913169878219</v>
      </c>
      <c r="V4496" s="26">
        <v>10555.45</v>
      </c>
      <c r="W4496" s="26">
        <v>5411.09</v>
      </c>
      <c r="X4496" s="27">
        <v>-5144.3600000000006</v>
      </c>
      <c r="Y4496" s="28">
        <v>-0.48736529470557866</v>
      </c>
      <c r="Z4496" s="29">
        <v>3218.6</v>
      </c>
      <c r="AA4496" s="29">
        <v>342</v>
      </c>
      <c r="AB4496" s="30">
        <v>-2876.6</v>
      </c>
      <c r="AC4496" s="32">
        <v>-0.89374262101534829</v>
      </c>
      <c r="AD4496" s="26">
        <v>0</v>
      </c>
      <c r="AE4496" s="26">
        <v>87.5</v>
      </c>
      <c r="AF4496" s="27">
        <v>87.5</v>
      </c>
      <c r="AG4496" s="18"/>
      <c r="AH4496" s="34">
        <v>209</v>
      </c>
      <c r="AI4496" s="34">
        <v>59</v>
      </c>
      <c r="AJ4496" s="34">
        <v>-150</v>
      </c>
      <c r="AK4496" s="32">
        <v>-0.71770334928229662</v>
      </c>
      <c r="AL4496" s="35">
        <v>44473.041666666664</v>
      </c>
      <c r="AM4496" s="16"/>
    </row>
    <row r="4497" spans="1:39" ht="33" hidden="1" x14ac:dyDescent="0.25">
      <c r="A4497" s="25" t="s">
        <v>988</v>
      </c>
      <c r="B4497" s="25" t="s">
        <v>1040</v>
      </c>
      <c r="C4497" s="39">
        <v>451998</v>
      </c>
      <c r="D4497" s="25" t="s">
        <v>4147</v>
      </c>
      <c r="E4497" s="25" t="s">
        <v>62</v>
      </c>
      <c r="F4497" s="25" t="s">
        <v>54</v>
      </c>
      <c r="G4497" s="25" t="s">
        <v>289</v>
      </c>
      <c r="H4497" s="17"/>
      <c r="I4497" s="17"/>
      <c r="J4497" s="25" t="s">
        <v>401</v>
      </c>
      <c r="K4497" s="25" t="s">
        <v>65</v>
      </c>
      <c r="L4497" s="25" t="s">
        <v>971</v>
      </c>
      <c r="M4497" s="25" t="s">
        <v>993</v>
      </c>
      <c r="N4497" s="26">
        <v>54177.31</v>
      </c>
      <c r="O4497" s="26">
        <v>49504.11</v>
      </c>
      <c r="P4497" s="27">
        <v>-4673.1999999999971</v>
      </c>
      <c r="Q4497" s="28">
        <v>-8.6257512600754774E-2</v>
      </c>
      <c r="R4497" s="29">
        <v>28309.9</v>
      </c>
      <c r="S4497" s="29">
        <v>1080.06</v>
      </c>
      <c r="T4497" s="30">
        <v>-27229.84</v>
      </c>
      <c r="U4497" s="31">
        <v>-0.96184868190986184</v>
      </c>
      <c r="V4497" s="26">
        <v>5349.2</v>
      </c>
      <c r="W4497" s="26">
        <v>12879.29</v>
      </c>
      <c r="X4497" s="27">
        <v>7530.0900000000011</v>
      </c>
      <c r="Y4497" s="28">
        <v>1.4077039557316984</v>
      </c>
      <c r="Z4497" s="29">
        <v>4800</v>
      </c>
      <c r="AA4497" s="29">
        <v>0</v>
      </c>
      <c r="AB4497" s="30">
        <v>-4800</v>
      </c>
      <c r="AC4497" s="32">
        <v>-1</v>
      </c>
      <c r="AD4497" s="26">
        <v>15718.21</v>
      </c>
      <c r="AE4497" s="26">
        <v>0</v>
      </c>
      <c r="AF4497" s="27">
        <v>-15718.21</v>
      </c>
      <c r="AG4497" s="33">
        <v>-1</v>
      </c>
      <c r="AH4497" s="34">
        <v>388</v>
      </c>
      <c r="AI4497" s="34">
        <v>415.75</v>
      </c>
      <c r="AJ4497" s="34">
        <v>27.75</v>
      </c>
      <c r="AK4497" s="32">
        <v>7.1520618556701027E-2</v>
      </c>
      <c r="AL4497" s="35">
        <v>43650.041655092595</v>
      </c>
      <c r="AM4497" s="16"/>
    </row>
    <row r="4498" spans="1:39" ht="41.25" hidden="1" x14ac:dyDescent="0.25">
      <c r="A4498" s="25" t="s">
        <v>988</v>
      </c>
      <c r="B4498" s="25" t="s">
        <v>1040</v>
      </c>
      <c r="C4498" s="39">
        <v>451999</v>
      </c>
      <c r="D4498" s="25" t="s">
        <v>4152</v>
      </c>
      <c r="E4498" s="25" t="s">
        <v>53</v>
      </c>
      <c r="F4498" s="25" t="s">
        <v>54</v>
      </c>
      <c r="G4498" s="25" t="s">
        <v>289</v>
      </c>
      <c r="H4498" s="25" t="s">
        <v>56</v>
      </c>
      <c r="I4498" s="25" t="s">
        <v>56</v>
      </c>
      <c r="J4498" s="25" t="s">
        <v>381</v>
      </c>
      <c r="K4498" s="25" t="s">
        <v>65</v>
      </c>
      <c r="L4498" s="25" t="s">
        <v>992</v>
      </c>
      <c r="M4498" s="25" t="s">
        <v>468</v>
      </c>
      <c r="N4498" s="26">
        <v>24922.44</v>
      </c>
      <c r="O4498" s="26">
        <v>16210.62</v>
      </c>
      <c r="P4498" s="27">
        <v>-8711.8199999999979</v>
      </c>
      <c r="Q4498" s="28">
        <v>-0.34955726646347623</v>
      </c>
      <c r="R4498" s="29">
        <v>12360.09</v>
      </c>
      <c r="S4498" s="29">
        <v>2448.46</v>
      </c>
      <c r="T4498" s="30">
        <v>-9911.630000000001</v>
      </c>
      <c r="U4498" s="31">
        <v>-0.80190597317657075</v>
      </c>
      <c r="V4498" s="26">
        <v>8963.1</v>
      </c>
      <c r="W4498" s="26">
        <v>9618.7900000000009</v>
      </c>
      <c r="X4498" s="27">
        <v>655.69000000000051</v>
      </c>
      <c r="Y4498" s="28">
        <v>7.315437739175068E-2</v>
      </c>
      <c r="Z4498" s="29">
        <v>1820.8</v>
      </c>
      <c r="AA4498" s="29">
        <v>0</v>
      </c>
      <c r="AB4498" s="30">
        <v>-1820.8</v>
      </c>
      <c r="AC4498" s="32">
        <v>-1</v>
      </c>
      <c r="AD4498" s="26">
        <v>1778.45</v>
      </c>
      <c r="AE4498" s="26">
        <v>0</v>
      </c>
      <c r="AF4498" s="27">
        <v>-1778.45</v>
      </c>
      <c r="AG4498" s="33">
        <v>-1</v>
      </c>
      <c r="AH4498" s="34">
        <v>171</v>
      </c>
      <c r="AI4498" s="34">
        <v>78</v>
      </c>
      <c r="AJ4498" s="34">
        <v>-93</v>
      </c>
      <c r="AK4498" s="32">
        <v>-0.54385964912280704</v>
      </c>
      <c r="AL4498" s="35">
        <v>43665.041655092595</v>
      </c>
      <c r="AM4498" s="16"/>
    </row>
    <row r="4499" spans="1:39" ht="24.75" hidden="1" x14ac:dyDescent="0.25">
      <c r="A4499" s="25" t="s">
        <v>988</v>
      </c>
      <c r="B4499" s="25" t="s">
        <v>1040</v>
      </c>
      <c r="C4499" s="39">
        <v>452002</v>
      </c>
      <c r="D4499" s="25" t="s">
        <v>4155</v>
      </c>
      <c r="E4499" s="25" t="s">
        <v>53</v>
      </c>
      <c r="F4499" s="25" t="s">
        <v>54</v>
      </c>
      <c r="G4499" s="25" t="s">
        <v>211</v>
      </c>
      <c r="H4499" s="25" t="s">
        <v>56</v>
      </c>
      <c r="I4499" s="25" t="s">
        <v>56</v>
      </c>
      <c r="J4499" s="25" t="s">
        <v>369</v>
      </c>
      <c r="K4499" s="25" t="s">
        <v>65</v>
      </c>
      <c r="L4499" s="25" t="s">
        <v>370</v>
      </c>
      <c r="M4499" s="25" t="s">
        <v>468</v>
      </c>
      <c r="N4499" s="26">
        <v>24999.32</v>
      </c>
      <c r="O4499" s="26">
        <v>20680.099999999999</v>
      </c>
      <c r="P4499" s="27">
        <v>-4319.2200000000012</v>
      </c>
      <c r="Q4499" s="28">
        <v>-0.1727734994391848</v>
      </c>
      <c r="R4499" s="29">
        <v>13453.74</v>
      </c>
      <c r="S4499" s="29">
        <v>11264.39</v>
      </c>
      <c r="T4499" s="30">
        <v>-2189.3500000000004</v>
      </c>
      <c r="U4499" s="31">
        <v>-0.16273170137077128</v>
      </c>
      <c r="V4499" s="26">
        <v>6070.68</v>
      </c>
      <c r="W4499" s="26">
        <v>5762.86</v>
      </c>
      <c r="X4499" s="27">
        <v>-307.82000000000062</v>
      </c>
      <c r="Y4499" s="28">
        <v>-5.0706016459441214E-2</v>
      </c>
      <c r="Z4499" s="29">
        <v>2474.9</v>
      </c>
      <c r="AA4499" s="29">
        <v>745.78</v>
      </c>
      <c r="AB4499" s="30">
        <v>-1729.1200000000001</v>
      </c>
      <c r="AC4499" s="32">
        <v>-0.69866257222514039</v>
      </c>
      <c r="AD4499" s="26">
        <v>3000</v>
      </c>
      <c r="AE4499" s="26">
        <v>0</v>
      </c>
      <c r="AF4499" s="27">
        <v>-3000</v>
      </c>
      <c r="AG4499" s="33">
        <v>-1</v>
      </c>
      <c r="AH4499" s="34">
        <v>191</v>
      </c>
      <c r="AI4499" s="34">
        <v>174</v>
      </c>
      <c r="AJ4499" s="34">
        <v>-17</v>
      </c>
      <c r="AK4499" s="32">
        <v>-8.9005235602094238E-2</v>
      </c>
      <c r="AL4499" s="35">
        <v>43602.999988425923</v>
      </c>
      <c r="AM4499" s="16"/>
    </row>
    <row r="4500" spans="1:39" ht="24.75" hidden="1" x14ac:dyDescent="0.25">
      <c r="A4500" s="25" t="s">
        <v>988</v>
      </c>
      <c r="B4500" s="25" t="s">
        <v>1043</v>
      </c>
      <c r="C4500" s="39">
        <v>452003</v>
      </c>
      <c r="D4500" s="25" t="s">
        <v>4159</v>
      </c>
      <c r="E4500" s="25" t="s">
        <v>53</v>
      </c>
      <c r="F4500" s="25" t="s">
        <v>63</v>
      </c>
      <c r="G4500" s="25" t="s">
        <v>56</v>
      </c>
      <c r="H4500" s="25" t="s">
        <v>56</v>
      </c>
      <c r="I4500" s="25" t="s">
        <v>56</v>
      </c>
      <c r="J4500" s="25" t="s">
        <v>369</v>
      </c>
      <c r="K4500" s="25" t="s">
        <v>65</v>
      </c>
      <c r="L4500" s="25" t="s">
        <v>1045</v>
      </c>
      <c r="M4500" s="25" t="s">
        <v>419</v>
      </c>
      <c r="N4500" s="26">
        <v>0</v>
      </c>
      <c r="O4500" s="26">
        <v>0</v>
      </c>
      <c r="P4500" s="27">
        <v>0</v>
      </c>
      <c r="Q4500" s="18"/>
      <c r="R4500" s="29">
        <v>0</v>
      </c>
      <c r="S4500" s="29">
        <v>0</v>
      </c>
      <c r="T4500" s="30">
        <v>0</v>
      </c>
      <c r="U4500" s="19"/>
      <c r="V4500" s="26">
        <v>0</v>
      </c>
      <c r="W4500" s="26">
        <v>0</v>
      </c>
      <c r="X4500" s="27">
        <v>0</v>
      </c>
      <c r="Y4500" s="18"/>
      <c r="Z4500" s="29">
        <v>0</v>
      </c>
      <c r="AA4500" s="29">
        <v>0</v>
      </c>
      <c r="AB4500" s="30">
        <v>0</v>
      </c>
      <c r="AC4500" s="19"/>
      <c r="AD4500" s="26">
        <v>0</v>
      </c>
      <c r="AE4500" s="26">
        <v>0</v>
      </c>
      <c r="AF4500" s="27">
        <v>0</v>
      </c>
      <c r="AG4500" s="18"/>
      <c r="AH4500" s="34">
        <v>0</v>
      </c>
      <c r="AI4500" s="34">
        <v>0</v>
      </c>
      <c r="AJ4500" s="34">
        <v>0</v>
      </c>
      <c r="AK4500" s="19"/>
      <c r="AL4500" s="35">
        <v>43671.041655092595</v>
      </c>
      <c r="AM4500" s="16"/>
    </row>
    <row r="4501" spans="1:39" ht="24.75" hidden="1" x14ac:dyDescent="0.25">
      <c r="A4501" s="25" t="s">
        <v>988</v>
      </c>
      <c r="B4501" s="25" t="s">
        <v>1040</v>
      </c>
      <c r="C4501" s="39">
        <v>452005</v>
      </c>
      <c r="D4501" s="25" t="s">
        <v>4163</v>
      </c>
      <c r="E4501" s="25" t="s">
        <v>53</v>
      </c>
      <c r="F4501" s="25" t="s">
        <v>54</v>
      </c>
      <c r="G4501" s="25" t="s">
        <v>289</v>
      </c>
      <c r="H4501" s="17"/>
      <c r="I4501" s="17"/>
      <c r="J4501" s="25" t="s">
        <v>369</v>
      </c>
      <c r="K4501" s="25" t="s">
        <v>65</v>
      </c>
      <c r="L4501" s="25" t="s">
        <v>370</v>
      </c>
      <c r="M4501" s="25" t="s">
        <v>468</v>
      </c>
      <c r="N4501" s="26">
        <v>8295.5400000000009</v>
      </c>
      <c r="O4501" s="26">
        <v>7474.33</v>
      </c>
      <c r="P4501" s="27">
        <v>-821.21000000000095</v>
      </c>
      <c r="Q4501" s="28">
        <v>-9.8994158306752886E-2</v>
      </c>
      <c r="R4501" s="29">
        <v>4268.6499999999996</v>
      </c>
      <c r="S4501" s="29">
        <v>0</v>
      </c>
      <c r="T4501" s="30">
        <v>-4268.6499999999996</v>
      </c>
      <c r="U4501" s="31">
        <v>-1</v>
      </c>
      <c r="V4501" s="26">
        <v>3372.79</v>
      </c>
      <c r="W4501" s="26">
        <v>3780.66</v>
      </c>
      <c r="X4501" s="27">
        <v>407.86999999999989</v>
      </c>
      <c r="Y4501" s="28">
        <v>0.12092955683573536</v>
      </c>
      <c r="Z4501" s="29">
        <v>654.1</v>
      </c>
      <c r="AA4501" s="29">
        <v>0</v>
      </c>
      <c r="AB4501" s="30">
        <v>-654.1</v>
      </c>
      <c r="AC4501" s="32">
        <v>-1</v>
      </c>
      <c r="AD4501" s="26">
        <v>0</v>
      </c>
      <c r="AE4501" s="26">
        <v>0</v>
      </c>
      <c r="AF4501" s="27">
        <v>0</v>
      </c>
      <c r="AG4501" s="18"/>
      <c r="AH4501" s="34">
        <v>65</v>
      </c>
      <c r="AI4501" s="34">
        <v>29</v>
      </c>
      <c r="AJ4501" s="34">
        <v>-36</v>
      </c>
      <c r="AK4501" s="32">
        <v>-0.55384615384615388</v>
      </c>
      <c r="AL4501" s="35">
        <v>43671.041655092595</v>
      </c>
      <c r="AM4501" s="16"/>
    </row>
    <row r="4502" spans="1:39" ht="24.75" hidden="1" x14ac:dyDescent="0.25">
      <c r="A4502" s="25" t="s">
        <v>988</v>
      </c>
      <c r="B4502" s="25" t="s">
        <v>1040</v>
      </c>
      <c r="C4502" s="39">
        <v>452006</v>
      </c>
      <c r="D4502" s="25" t="s">
        <v>4168</v>
      </c>
      <c r="E4502" s="25" t="s">
        <v>53</v>
      </c>
      <c r="F4502" s="25" t="s">
        <v>54</v>
      </c>
      <c r="G4502" s="25" t="s">
        <v>289</v>
      </c>
      <c r="H4502" s="17"/>
      <c r="I4502" s="17"/>
      <c r="J4502" s="25" t="s">
        <v>369</v>
      </c>
      <c r="K4502" s="25" t="s">
        <v>65</v>
      </c>
      <c r="L4502" s="25" t="s">
        <v>370</v>
      </c>
      <c r="M4502" s="25" t="s">
        <v>468</v>
      </c>
      <c r="N4502" s="26">
        <v>4009.54</v>
      </c>
      <c r="O4502" s="26">
        <v>1220.83</v>
      </c>
      <c r="P4502" s="27">
        <v>-2788.71</v>
      </c>
      <c r="Q4502" s="28">
        <v>-0.69551868792928861</v>
      </c>
      <c r="R4502" s="29">
        <v>0</v>
      </c>
      <c r="S4502" s="29">
        <v>0</v>
      </c>
      <c r="T4502" s="30">
        <v>0</v>
      </c>
      <c r="U4502" s="19"/>
      <c r="V4502" s="26">
        <v>654.1</v>
      </c>
      <c r="W4502" s="26">
        <v>0</v>
      </c>
      <c r="X4502" s="27">
        <v>-654.1</v>
      </c>
      <c r="Y4502" s="28">
        <v>-1</v>
      </c>
      <c r="Z4502" s="29">
        <v>0</v>
      </c>
      <c r="AA4502" s="29">
        <v>0</v>
      </c>
      <c r="AB4502" s="30">
        <v>0</v>
      </c>
      <c r="AC4502" s="19"/>
      <c r="AD4502" s="26">
        <v>3355.44</v>
      </c>
      <c r="AE4502" s="26">
        <v>0</v>
      </c>
      <c r="AF4502" s="27">
        <v>-3355.44</v>
      </c>
      <c r="AG4502" s="33">
        <v>-1</v>
      </c>
      <c r="AH4502" s="34">
        <v>54.5</v>
      </c>
      <c r="AI4502" s="34">
        <v>20.5</v>
      </c>
      <c r="AJ4502" s="34">
        <v>-34</v>
      </c>
      <c r="AK4502" s="32">
        <v>-0.62385321100917435</v>
      </c>
      <c r="AL4502" s="35">
        <v>43656.041655092595</v>
      </c>
      <c r="AM4502" s="16"/>
    </row>
    <row r="4503" spans="1:39" ht="24.75" hidden="1" x14ac:dyDescent="0.25">
      <c r="A4503" s="25" t="s">
        <v>988</v>
      </c>
      <c r="B4503" s="25" t="s">
        <v>1040</v>
      </c>
      <c r="C4503" s="39">
        <v>452007</v>
      </c>
      <c r="D4503" s="25" t="s">
        <v>4166</v>
      </c>
      <c r="E4503" s="25" t="s">
        <v>53</v>
      </c>
      <c r="F4503" s="25" t="s">
        <v>54</v>
      </c>
      <c r="G4503" s="25" t="s">
        <v>289</v>
      </c>
      <c r="H4503" s="25" t="s">
        <v>56</v>
      </c>
      <c r="I4503" s="25" t="s">
        <v>56</v>
      </c>
      <c r="J4503" s="25" t="s">
        <v>369</v>
      </c>
      <c r="K4503" s="25" t="s">
        <v>65</v>
      </c>
      <c r="L4503" s="25" t="s">
        <v>370</v>
      </c>
      <c r="M4503" s="25" t="s">
        <v>468</v>
      </c>
      <c r="N4503" s="26">
        <v>20175.79</v>
      </c>
      <c r="O4503" s="26">
        <v>19196.3</v>
      </c>
      <c r="P4503" s="27">
        <v>-979.4900000000016</v>
      </c>
      <c r="Q4503" s="28">
        <v>-4.8547789206767195E-2</v>
      </c>
      <c r="R4503" s="29">
        <v>10183.209999999999</v>
      </c>
      <c r="S4503" s="29">
        <v>6210.77</v>
      </c>
      <c r="T4503" s="30">
        <v>-3972.4399999999987</v>
      </c>
      <c r="U4503" s="31">
        <v>-0.39009703227174919</v>
      </c>
      <c r="V4503" s="26">
        <v>1556.23</v>
      </c>
      <c r="W4503" s="26">
        <v>1084.27</v>
      </c>
      <c r="X4503" s="27">
        <v>-471.96000000000004</v>
      </c>
      <c r="Y4503" s="28">
        <v>-0.30327136734287352</v>
      </c>
      <c r="Z4503" s="29">
        <v>1995.23</v>
      </c>
      <c r="AA4503" s="29">
        <v>3614</v>
      </c>
      <c r="AB4503" s="30">
        <v>1618.77</v>
      </c>
      <c r="AC4503" s="32">
        <v>0.81131999819569667</v>
      </c>
      <c r="AD4503" s="26">
        <v>6441.12</v>
      </c>
      <c r="AE4503" s="26">
        <v>7052.64</v>
      </c>
      <c r="AF4503" s="27">
        <v>611.52000000000044</v>
      </c>
      <c r="AG4503" s="33">
        <v>9.494001043296825E-2</v>
      </c>
      <c r="AH4503" s="34">
        <v>81</v>
      </c>
      <c r="AI4503" s="34">
        <v>72</v>
      </c>
      <c r="AJ4503" s="34">
        <v>-9</v>
      </c>
      <c r="AK4503" s="32">
        <v>-0.1111111111111111</v>
      </c>
      <c r="AL4503" s="35">
        <v>43757.041655092595</v>
      </c>
      <c r="AM4503" s="16"/>
    </row>
    <row r="4504" spans="1:39" ht="33" hidden="1" x14ac:dyDescent="0.25">
      <c r="A4504" s="25" t="s">
        <v>988</v>
      </c>
      <c r="B4504" s="25" t="s">
        <v>1043</v>
      </c>
      <c r="C4504" s="39">
        <v>452013</v>
      </c>
      <c r="D4504" s="25" t="s">
        <v>4140</v>
      </c>
      <c r="E4504" s="25" t="s">
        <v>53</v>
      </c>
      <c r="F4504" s="25" t="s">
        <v>54</v>
      </c>
      <c r="G4504" s="25" t="s">
        <v>289</v>
      </c>
      <c r="H4504" s="25" t="s">
        <v>56</v>
      </c>
      <c r="I4504" s="25" t="s">
        <v>56</v>
      </c>
      <c r="J4504" s="25" t="s">
        <v>381</v>
      </c>
      <c r="K4504" s="25" t="s">
        <v>65</v>
      </c>
      <c r="L4504" s="25" t="s">
        <v>1045</v>
      </c>
      <c r="M4504" s="25" t="s">
        <v>406</v>
      </c>
      <c r="N4504" s="26">
        <v>0</v>
      </c>
      <c r="O4504" s="26">
        <v>266778.57</v>
      </c>
      <c r="P4504" s="27">
        <v>266778.57</v>
      </c>
      <c r="Q4504" s="18"/>
      <c r="R4504" s="29">
        <v>0</v>
      </c>
      <c r="S4504" s="29">
        <v>66125.86</v>
      </c>
      <c r="T4504" s="30">
        <v>66125.86</v>
      </c>
      <c r="U4504" s="19"/>
      <c r="V4504" s="26">
        <v>0</v>
      </c>
      <c r="W4504" s="26">
        <v>1045.7</v>
      </c>
      <c r="X4504" s="27">
        <v>1045.7</v>
      </c>
      <c r="Y4504" s="18"/>
      <c r="Z4504" s="29">
        <v>0</v>
      </c>
      <c r="AA4504" s="29">
        <v>16618</v>
      </c>
      <c r="AB4504" s="30">
        <v>16618</v>
      </c>
      <c r="AC4504" s="19"/>
      <c r="AD4504" s="26">
        <v>0</v>
      </c>
      <c r="AE4504" s="26">
        <v>28127.62</v>
      </c>
      <c r="AF4504" s="27">
        <v>28127.62</v>
      </c>
      <c r="AG4504" s="18"/>
      <c r="AH4504" s="34">
        <v>0</v>
      </c>
      <c r="AI4504" s="34">
        <v>2345.25</v>
      </c>
      <c r="AJ4504" s="34">
        <v>2345.25</v>
      </c>
      <c r="AK4504" s="19"/>
      <c r="AL4504" s="35">
        <v>43865.041655092595</v>
      </c>
      <c r="AM4504" s="16"/>
    </row>
    <row r="4505" spans="1:39" ht="33" hidden="1" x14ac:dyDescent="0.25">
      <c r="A4505" s="25" t="s">
        <v>988</v>
      </c>
      <c r="B4505" s="25" t="s">
        <v>1040</v>
      </c>
      <c r="C4505" s="39">
        <v>452014</v>
      </c>
      <c r="D4505" s="25" t="s">
        <v>4141</v>
      </c>
      <c r="E4505" s="25" t="s">
        <v>53</v>
      </c>
      <c r="F4505" s="25" t="s">
        <v>54</v>
      </c>
      <c r="G4505" s="25" t="s">
        <v>289</v>
      </c>
      <c r="H4505" s="25" t="s">
        <v>56</v>
      </c>
      <c r="I4505" s="25" t="s">
        <v>56</v>
      </c>
      <c r="J4505" s="25" t="s">
        <v>381</v>
      </c>
      <c r="K4505" s="25" t="s">
        <v>65</v>
      </c>
      <c r="L4505" s="25" t="s">
        <v>382</v>
      </c>
      <c r="M4505" s="25" t="s">
        <v>993</v>
      </c>
      <c r="N4505" s="26">
        <v>42489.919999999998</v>
      </c>
      <c r="O4505" s="26">
        <v>48330.35</v>
      </c>
      <c r="P4505" s="27">
        <v>5840.43</v>
      </c>
      <c r="Q4505" s="28">
        <v>0.13745448332216206</v>
      </c>
      <c r="R4505" s="29">
        <v>23925.75</v>
      </c>
      <c r="S4505" s="29">
        <v>22394.06</v>
      </c>
      <c r="T4505" s="30">
        <v>-1531.6899999999987</v>
      </c>
      <c r="U4505" s="31">
        <v>-6.4018473820047384E-2</v>
      </c>
      <c r="V4505" s="26">
        <v>8825.07</v>
      </c>
      <c r="W4505" s="26">
        <v>7624</v>
      </c>
      <c r="X4505" s="27">
        <v>-1201.0699999999997</v>
      </c>
      <c r="Y4505" s="28">
        <v>-0.13609750404246082</v>
      </c>
      <c r="Z4505" s="29">
        <v>4239.1000000000004</v>
      </c>
      <c r="AA4505" s="29">
        <v>5583</v>
      </c>
      <c r="AB4505" s="30">
        <v>1343.8999999999996</v>
      </c>
      <c r="AC4505" s="32">
        <v>0.31702484017833965</v>
      </c>
      <c r="AD4505" s="26">
        <v>5500</v>
      </c>
      <c r="AE4505" s="26">
        <v>6250</v>
      </c>
      <c r="AF4505" s="27">
        <v>750</v>
      </c>
      <c r="AG4505" s="33">
        <v>0.13636363636363635</v>
      </c>
      <c r="AH4505" s="34">
        <v>314</v>
      </c>
      <c r="AI4505" s="34">
        <v>396</v>
      </c>
      <c r="AJ4505" s="34">
        <v>82</v>
      </c>
      <c r="AK4505" s="32">
        <v>0.26114649681528662</v>
      </c>
      <c r="AL4505" s="35">
        <v>43713.041655092595</v>
      </c>
      <c r="AM4505" s="16"/>
    </row>
    <row r="4506" spans="1:39" ht="33" hidden="1" x14ac:dyDescent="0.25">
      <c r="A4506" s="25" t="s">
        <v>988</v>
      </c>
      <c r="B4506" s="25" t="s">
        <v>1043</v>
      </c>
      <c r="C4506" s="39">
        <v>452015</v>
      </c>
      <c r="D4506" s="25" t="s">
        <v>4133</v>
      </c>
      <c r="E4506" s="25" t="s">
        <v>53</v>
      </c>
      <c r="F4506" s="25" t="s">
        <v>54</v>
      </c>
      <c r="G4506" s="25" t="s">
        <v>289</v>
      </c>
      <c r="H4506" s="25" t="s">
        <v>56</v>
      </c>
      <c r="I4506" s="25" t="s">
        <v>56</v>
      </c>
      <c r="J4506" s="25" t="s">
        <v>381</v>
      </c>
      <c r="K4506" s="25" t="s">
        <v>65</v>
      </c>
      <c r="L4506" s="25" t="s">
        <v>1045</v>
      </c>
      <c r="M4506" s="25" t="s">
        <v>993</v>
      </c>
      <c r="N4506" s="26">
        <v>95156.09</v>
      </c>
      <c r="O4506" s="26">
        <v>128445.44</v>
      </c>
      <c r="P4506" s="27">
        <v>33289.350000000006</v>
      </c>
      <c r="Q4506" s="28">
        <v>0.34983940596970731</v>
      </c>
      <c r="R4506" s="29">
        <v>48224.68</v>
      </c>
      <c r="S4506" s="29">
        <v>61542.93</v>
      </c>
      <c r="T4506" s="30">
        <v>13318.25</v>
      </c>
      <c r="U4506" s="31">
        <v>0.27617083203040432</v>
      </c>
      <c r="V4506" s="26">
        <v>27110.41</v>
      </c>
      <c r="W4506" s="26">
        <v>28528.04</v>
      </c>
      <c r="X4506" s="27">
        <v>1417.630000000001</v>
      </c>
      <c r="Y4506" s="28">
        <v>5.2290983426661601E-2</v>
      </c>
      <c r="Z4506" s="29">
        <v>8821</v>
      </c>
      <c r="AA4506" s="29">
        <v>18473</v>
      </c>
      <c r="AB4506" s="30">
        <v>9652</v>
      </c>
      <c r="AC4506" s="32">
        <v>1.094207006008389</v>
      </c>
      <c r="AD4506" s="26">
        <v>11000</v>
      </c>
      <c r="AE4506" s="26">
        <v>16893.28</v>
      </c>
      <c r="AF4506" s="27">
        <v>5893.2799999999988</v>
      </c>
      <c r="AG4506" s="33">
        <v>0.53575272727272716</v>
      </c>
      <c r="AH4506" s="34">
        <v>548</v>
      </c>
      <c r="AI4506" s="34">
        <v>708</v>
      </c>
      <c r="AJ4506" s="34">
        <v>160</v>
      </c>
      <c r="AK4506" s="32">
        <v>0.29197080291970801</v>
      </c>
      <c r="AL4506" s="35">
        <v>43872.041655092595</v>
      </c>
      <c r="AM4506" s="16"/>
    </row>
    <row r="4507" spans="1:39" ht="33" hidden="1" x14ac:dyDescent="0.25">
      <c r="A4507" s="25" t="s">
        <v>988</v>
      </c>
      <c r="B4507" s="25" t="s">
        <v>1040</v>
      </c>
      <c r="C4507" s="39">
        <v>452017</v>
      </c>
      <c r="D4507" s="25" t="s">
        <v>4148</v>
      </c>
      <c r="E4507" s="25" t="s">
        <v>53</v>
      </c>
      <c r="F4507" s="25" t="s">
        <v>54</v>
      </c>
      <c r="G4507" s="25" t="s">
        <v>289</v>
      </c>
      <c r="H4507" s="25" t="s">
        <v>56</v>
      </c>
      <c r="I4507" s="25" t="s">
        <v>56</v>
      </c>
      <c r="J4507" s="25" t="s">
        <v>401</v>
      </c>
      <c r="K4507" s="25" t="s">
        <v>65</v>
      </c>
      <c r="L4507" s="25" t="s">
        <v>484</v>
      </c>
      <c r="M4507" s="25" t="s">
        <v>993</v>
      </c>
      <c r="N4507" s="26">
        <v>2341.61</v>
      </c>
      <c r="O4507" s="26">
        <v>2568.84</v>
      </c>
      <c r="P4507" s="27">
        <v>227.23000000000002</v>
      </c>
      <c r="Q4507" s="28">
        <v>9.7040070720572594E-2</v>
      </c>
      <c r="R4507" s="29">
        <v>913.81</v>
      </c>
      <c r="S4507" s="29">
        <v>0</v>
      </c>
      <c r="T4507" s="30">
        <v>-913.81</v>
      </c>
      <c r="U4507" s="31">
        <v>-1</v>
      </c>
      <c r="V4507" s="26">
        <v>262.41000000000003</v>
      </c>
      <c r="W4507" s="26">
        <v>0</v>
      </c>
      <c r="X4507" s="27">
        <v>-262.41000000000003</v>
      </c>
      <c r="Y4507" s="28">
        <v>-1</v>
      </c>
      <c r="Z4507" s="29">
        <v>420.1</v>
      </c>
      <c r="AA4507" s="29">
        <v>0</v>
      </c>
      <c r="AB4507" s="30">
        <v>-420.1</v>
      </c>
      <c r="AC4507" s="32">
        <v>-1</v>
      </c>
      <c r="AD4507" s="26">
        <v>745.29</v>
      </c>
      <c r="AE4507" s="26">
        <v>0</v>
      </c>
      <c r="AF4507" s="27">
        <v>-745.29</v>
      </c>
      <c r="AG4507" s="33">
        <v>-1</v>
      </c>
      <c r="AH4507" s="34">
        <v>12</v>
      </c>
      <c r="AI4507" s="34">
        <v>6</v>
      </c>
      <c r="AJ4507" s="34">
        <v>-6</v>
      </c>
      <c r="AK4507" s="32">
        <v>-0.5</v>
      </c>
      <c r="AL4507" s="35">
        <v>43497.041655092595</v>
      </c>
      <c r="AM4507" s="16"/>
    </row>
    <row r="4508" spans="1:39" ht="24.75" hidden="1" x14ac:dyDescent="0.25">
      <c r="A4508" s="25" t="s">
        <v>988</v>
      </c>
      <c r="B4508" s="25" t="s">
        <v>1040</v>
      </c>
      <c r="C4508" s="39">
        <v>452020</v>
      </c>
      <c r="D4508" s="25" t="s">
        <v>4150</v>
      </c>
      <c r="E4508" s="25" t="s">
        <v>53</v>
      </c>
      <c r="F4508" s="25" t="s">
        <v>54</v>
      </c>
      <c r="G4508" s="25" t="s">
        <v>386</v>
      </c>
      <c r="H4508" s="25" t="s">
        <v>75</v>
      </c>
      <c r="I4508" s="25" t="s">
        <v>56</v>
      </c>
      <c r="J4508" s="25" t="s">
        <v>401</v>
      </c>
      <c r="K4508" s="25" t="s">
        <v>65</v>
      </c>
      <c r="L4508" s="25" t="s">
        <v>484</v>
      </c>
      <c r="M4508" s="25" t="s">
        <v>993</v>
      </c>
      <c r="N4508" s="26">
        <v>4806.38</v>
      </c>
      <c r="O4508" s="26">
        <v>6893.18</v>
      </c>
      <c r="P4508" s="27">
        <v>2086.8000000000002</v>
      </c>
      <c r="Q4508" s="28">
        <v>0.43417291183801532</v>
      </c>
      <c r="R4508" s="29">
        <v>1923.03</v>
      </c>
      <c r="S4508" s="29">
        <v>0</v>
      </c>
      <c r="T4508" s="30">
        <v>-1923.03</v>
      </c>
      <c r="U4508" s="31">
        <v>-1</v>
      </c>
      <c r="V4508" s="26">
        <v>237.45</v>
      </c>
      <c r="W4508" s="26">
        <v>0</v>
      </c>
      <c r="X4508" s="27">
        <v>-237.45</v>
      </c>
      <c r="Y4508" s="28">
        <v>-1</v>
      </c>
      <c r="Z4508" s="29">
        <v>335.54</v>
      </c>
      <c r="AA4508" s="29">
        <v>0</v>
      </c>
      <c r="AB4508" s="30">
        <v>-335.54</v>
      </c>
      <c r="AC4508" s="32">
        <v>-1</v>
      </c>
      <c r="AD4508" s="26">
        <v>2310.36</v>
      </c>
      <c r="AE4508" s="26">
        <v>0</v>
      </c>
      <c r="AF4508" s="27">
        <v>-2310.36</v>
      </c>
      <c r="AG4508" s="33">
        <v>-1</v>
      </c>
      <c r="AH4508" s="34">
        <v>26</v>
      </c>
      <c r="AI4508" s="34">
        <v>13</v>
      </c>
      <c r="AJ4508" s="34">
        <v>-13</v>
      </c>
      <c r="AK4508" s="32">
        <v>-0.5</v>
      </c>
      <c r="AL4508" s="35">
        <v>43601.999988425923</v>
      </c>
      <c r="AM4508" s="16"/>
    </row>
    <row r="4509" spans="1:39" ht="41.25" hidden="1" x14ac:dyDescent="0.25">
      <c r="A4509" s="25" t="s">
        <v>988</v>
      </c>
      <c r="B4509" s="25" t="s">
        <v>1136</v>
      </c>
      <c r="C4509" s="39">
        <v>452040</v>
      </c>
      <c r="D4509" s="25" t="s">
        <v>5826</v>
      </c>
      <c r="E4509" s="25" t="s">
        <v>53</v>
      </c>
      <c r="F4509" s="25" t="s">
        <v>54</v>
      </c>
      <c r="G4509" s="25" t="s">
        <v>56</v>
      </c>
      <c r="H4509" s="17"/>
      <c r="I4509" s="17"/>
      <c r="J4509" s="25" t="s">
        <v>381</v>
      </c>
      <c r="K4509" s="25" t="s">
        <v>65</v>
      </c>
      <c r="L4509" s="25" t="s">
        <v>431</v>
      </c>
      <c r="M4509" s="25" t="s">
        <v>419</v>
      </c>
      <c r="N4509" s="26">
        <v>0</v>
      </c>
      <c r="O4509" s="26">
        <v>15945.96</v>
      </c>
      <c r="P4509" s="27">
        <v>15945.96</v>
      </c>
      <c r="Q4509" s="18"/>
      <c r="R4509" s="29">
        <v>0</v>
      </c>
      <c r="S4509" s="29">
        <v>0</v>
      </c>
      <c r="T4509" s="30">
        <v>0</v>
      </c>
      <c r="U4509" s="19"/>
      <c r="V4509" s="26">
        <v>0</v>
      </c>
      <c r="W4509" s="26">
        <v>873.77</v>
      </c>
      <c r="X4509" s="27">
        <v>873.77</v>
      </c>
      <c r="Y4509" s="18"/>
      <c r="Z4509" s="29">
        <v>0</v>
      </c>
      <c r="AA4509" s="29">
        <v>0</v>
      </c>
      <c r="AB4509" s="30">
        <v>0</v>
      </c>
      <c r="AC4509" s="19"/>
      <c r="AD4509" s="26">
        <v>0</v>
      </c>
      <c r="AE4509" s="26">
        <v>0</v>
      </c>
      <c r="AF4509" s="27">
        <v>0</v>
      </c>
      <c r="AG4509" s="18"/>
      <c r="AH4509" s="34">
        <v>0</v>
      </c>
      <c r="AI4509" s="34">
        <v>0</v>
      </c>
      <c r="AJ4509" s="34">
        <v>0</v>
      </c>
      <c r="AK4509" s="19"/>
      <c r="AL4509" s="35">
        <v>44916.041666666664</v>
      </c>
      <c r="AM4509" s="16"/>
    </row>
    <row r="4510" spans="1:39" ht="24.75" hidden="1" x14ac:dyDescent="0.25">
      <c r="A4510" s="25" t="s">
        <v>988</v>
      </c>
      <c r="B4510" s="25" t="s">
        <v>51</v>
      </c>
      <c r="C4510" s="39">
        <v>452047</v>
      </c>
      <c r="D4510" s="25" t="s">
        <v>4151</v>
      </c>
      <c r="E4510" s="25" t="s">
        <v>53</v>
      </c>
      <c r="F4510" s="25" t="s">
        <v>63</v>
      </c>
      <c r="G4510" s="25" t="s">
        <v>56</v>
      </c>
      <c r="H4510" s="17"/>
      <c r="I4510" s="17"/>
      <c r="J4510" s="25" t="s">
        <v>401</v>
      </c>
      <c r="K4510" s="25" t="s">
        <v>65</v>
      </c>
      <c r="L4510" s="25" t="s">
        <v>472</v>
      </c>
      <c r="M4510" s="25" t="s">
        <v>419</v>
      </c>
      <c r="N4510" s="26">
        <v>0</v>
      </c>
      <c r="O4510" s="26">
        <v>0</v>
      </c>
      <c r="P4510" s="27">
        <v>0</v>
      </c>
      <c r="Q4510" s="18"/>
      <c r="R4510" s="29">
        <v>0</v>
      </c>
      <c r="S4510" s="29">
        <v>0</v>
      </c>
      <c r="T4510" s="30">
        <v>0</v>
      </c>
      <c r="U4510" s="19"/>
      <c r="V4510" s="26">
        <v>0</v>
      </c>
      <c r="W4510" s="26">
        <v>0</v>
      </c>
      <c r="X4510" s="27">
        <v>0</v>
      </c>
      <c r="Y4510" s="18"/>
      <c r="Z4510" s="29">
        <v>0</v>
      </c>
      <c r="AA4510" s="29">
        <v>0</v>
      </c>
      <c r="AB4510" s="30">
        <v>0</v>
      </c>
      <c r="AC4510" s="19"/>
      <c r="AD4510" s="26">
        <v>0</v>
      </c>
      <c r="AE4510" s="26">
        <v>0</v>
      </c>
      <c r="AF4510" s="27">
        <v>0</v>
      </c>
      <c r="AG4510" s="18"/>
      <c r="AH4510" s="34">
        <v>0</v>
      </c>
      <c r="AI4510" s="34">
        <v>0</v>
      </c>
      <c r="AJ4510" s="34">
        <v>0</v>
      </c>
      <c r="AK4510" s="19"/>
      <c r="AL4510" s="35">
        <v>43727.041655092595</v>
      </c>
      <c r="AM4510" s="16"/>
    </row>
    <row r="4511" spans="1:39" ht="24.75" hidden="1" x14ac:dyDescent="0.25">
      <c r="A4511" s="25" t="s">
        <v>988</v>
      </c>
      <c r="B4511" s="25" t="s">
        <v>1040</v>
      </c>
      <c r="C4511" s="39">
        <v>452051</v>
      </c>
      <c r="D4511" s="25" t="s">
        <v>4122</v>
      </c>
      <c r="E4511" s="25" t="s">
        <v>53</v>
      </c>
      <c r="F4511" s="25" t="s">
        <v>54</v>
      </c>
      <c r="G4511" s="25" t="s">
        <v>289</v>
      </c>
      <c r="H4511" s="25" t="s">
        <v>56</v>
      </c>
      <c r="I4511" s="25" t="s">
        <v>56</v>
      </c>
      <c r="J4511" s="25" t="s">
        <v>381</v>
      </c>
      <c r="K4511" s="25" t="s">
        <v>65</v>
      </c>
      <c r="L4511" s="25" t="s">
        <v>992</v>
      </c>
      <c r="M4511" s="25" t="s">
        <v>993</v>
      </c>
      <c r="N4511" s="26">
        <v>25957.51</v>
      </c>
      <c r="O4511" s="26">
        <v>26748.38</v>
      </c>
      <c r="P4511" s="27">
        <v>790.87000000000262</v>
      </c>
      <c r="Q4511" s="28">
        <v>3.0467868451172806E-2</v>
      </c>
      <c r="R4511" s="29">
        <v>5250</v>
      </c>
      <c r="S4511" s="29">
        <v>10610.82</v>
      </c>
      <c r="T4511" s="30">
        <v>5360.82</v>
      </c>
      <c r="U4511" s="31">
        <v>1.0211085714285715</v>
      </c>
      <c r="V4511" s="26">
        <v>2503.1999999999998</v>
      </c>
      <c r="W4511" s="26">
        <v>5020.8599999999997</v>
      </c>
      <c r="X4511" s="27">
        <v>2517.66</v>
      </c>
      <c r="Y4511" s="28">
        <v>1.0057766059443911</v>
      </c>
      <c r="Z4511" s="29">
        <v>3336.93</v>
      </c>
      <c r="AA4511" s="29">
        <v>4428.5</v>
      </c>
      <c r="AB4511" s="30">
        <v>1091.5700000000002</v>
      </c>
      <c r="AC4511" s="32">
        <v>0.32711803963523367</v>
      </c>
      <c r="AD4511" s="26">
        <v>14867.38</v>
      </c>
      <c r="AE4511" s="26">
        <v>5291.71</v>
      </c>
      <c r="AF4511" s="27">
        <v>-9575.6699999999983</v>
      </c>
      <c r="AG4511" s="33">
        <v>-0.64407245930352208</v>
      </c>
      <c r="AH4511" s="34">
        <v>207</v>
      </c>
      <c r="AI4511" s="34">
        <v>179</v>
      </c>
      <c r="AJ4511" s="34">
        <v>-28</v>
      </c>
      <c r="AK4511" s="32">
        <v>-0.13526570048309178</v>
      </c>
      <c r="AL4511" s="35">
        <v>43727.041655092595</v>
      </c>
      <c r="AM4511" s="16"/>
    </row>
    <row r="4512" spans="1:39" ht="24.75" hidden="1" x14ac:dyDescent="0.25">
      <c r="A4512" s="25" t="s">
        <v>988</v>
      </c>
      <c r="B4512" s="25" t="s">
        <v>1040</v>
      </c>
      <c r="C4512" s="39">
        <v>452052</v>
      </c>
      <c r="D4512" s="25" t="s">
        <v>4145</v>
      </c>
      <c r="E4512" s="25" t="s">
        <v>53</v>
      </c>
      <c r="F4512" s="25" t="s">
        <v>54</v>
      </c>
      <c r="G4512" s="25" t="s">
        <v>289</v>
      </c>
      <c r="H4512" s="25" t="s">
        <v>56</v>
      </c>
      <c r="I4512" s="25" t="s">
        <v>56</v>
      </c>
      <c r="J4512" s="25" t="s">
        <v>376</v>
      </c>
      <c r="K4512" s="25" t="s">
        <v>65</v>
      </c>
      <c r="L4512" s="25" t="s">
        <v>971</v>
      </c>
      <c r="M4512" s="25" t="s">
        <v>993</v>
      </c>
      <c r="N4512" s="26">
        <v>4089.34</v>
      </c>
      <c r="O4512" s="26">
        <v>3481.83</v>
      </c>
      <c r="P4512" s="27">
        <v>-607.51000000000022</v>
      </c>
      <c r="Q4512" s="28">
        <v>-0.14855942523732441</v>
      </c>
      <c r="R4512" s="29">
        <v>3664.59</v>
      </c>
      <c r="S4512" s="29">
        <v>0</v>
      </c>
      <c r="T4512" s="30">
        <v>-3664.59</v>
      </c>
      <c r="U4512" s="31">
        <v>-1</v>
      </c>
      <c r="V4512" s="26">
        <v>0</v>
      </c>
      <c r="W4512" s="26">
        <v>0</v>
      </c>
      <c r="X4512" s="27">
        <v>0</v>
      </c>
      <c r="Y4512" s="18"/>
      <c r="Z4512" s="29">
        <v>84.95</v>
      </c>
      <c r="AA4512" s="29">
        <v>0</v>
      </c>
      <c r="AB4512" s="30">
        <v>-84.95</v>
      </c>
      <c r="AC4512" s="32">
        <v>-1</v>
      </c>
      <c r="AD4512" s="26">
        <v>0</v>
      </c>
      <c r="AE4512" s="26">
        <v>0</v>
      </c>
      <c r="AF4512" s="27">
        <v>0</v>
      </c>
      <c r="AG4512" s="18"/>
      <c r="AH4512" s="34">
        <v>39</v>
      </c>
      <c r="AI4512" s="34">
        <v>40</v>
      </c>
      <c r="AJ4512" s="34">
        <v>1</v>
      </c>
      <c r="AK4512" s="32">
        <v>2.564102564102564E-2</v>
      </c>
      <c r="AL4512" s="35">
        <v>43620.999988425923</v>
      </c>
      <c r="AM4512" s="16"/>
    </row>
    <row r="4513" spans="1:39" ht="33" hidden="1" x14ac:dyDescent="0.25">
      <c r="A4513" s="25" t="s">
        <v>988</v>
      </c>
      <c r="B4513" s="25" t="s">
        <v>1043</v>
      </c>
      <c r="C4513" s="39">
        <v>452053</v>
      </c>
      <c r="D4513" s="25" t="s">
        <v>4146</v>
      </c>
      <c r="E4513" s="25" t="s">
        <v>53</v>
      </c>
      <c r="F4513" s="25" t="s">
        <v>54</v>
      </c>
      <c r="G4513" s="25" t="s">
        <v>289</v>
      </c>
      <c r="H4513" s="25" t="s">
        <v>56</v>
      </c>
      <c r="I4513" s="25" t="s">
        <v>56</v>
      </c>
      <c r="J4513" s="25" t="s">
        <v>381</v>
      </c>
      <c r="K4513" s="25" t="s">
        <v>65</v>
      </c>
      <c r="L4513" s="25" t="s">
        <v>1045</v>
      </c>
      <c r="M4513" s="25" t="s">
        <v>1989</v>
      </c>
      <c r="N4513" s="26">
        <v>138041.39000000001</v>
      </c>
      <c r="O4513" s="26">
        <v>141780.32999999999</v>
      </c>
      <c r="P4513" s="27">
        <v>3738.9399999999732</v>
      </c>
      <c r="Q4513" s="28">
        <v>2.7085644385354081E-2</v>
      </c>
      <c r="R4513" s="29">
        <v>61247.03</v>
      </c>
      <c r="S4513" s="29">
        <v>9555.1</v>
      </c>
      <c r="T4513" s="30">
        <v>-51691.93</v>
      </c>
      <c r="U4513" s="31">
        <v>-0.84399080249279024</v>
      </c>
      <c r="V4513" s="26">
        <v>31759.06</v>
      </c>
      <c r="W4513" s="26">
        <v>35111.14</v>
      </c>
      <c r="X4513" s="27">
        <v>3352.0799999999981</v>
      </c>
      <c r="Y4513" s="28">
        <v>0.10554720448275226</v>
      </c>
      <c r="Z4513" s="29">
        <v>12007.72</v>
      </c>
      <c r="AA4513" s="29">
        <v>190</v>
      </c>
      <c r="AB4513" s="30">
        <v>-11817.72</v>
      </c>
      <c r="AC4513" s="32">
        <v>-0.98417684622892609</v>
      </c>
      <c r="AD4513" s="26">
        <v>33027.58</v>
      </c>
      <c r="AE4513" s="26">
        <v>95924.85</v>
      </c>
      <c r="AF4513" s="27">
        <v>62897.270000000004</v>
      </c>
      <c r="AG4513" s="33">
        <v>1.9043862735326051</v>
      </c>
      <c r="AH4513" s="34">
        <v>502.5</v>
      </c>
      <c r="AI4513" s="34">
        <v>14</v>
      </c>
      <c r="AJ4513" s="34">
        <v>-488.5</v>
      </c>
      <c r="AK4513" s="32">
        <v>-0.97213930348258704</v>
      </c>
      <c r="AL4513" s="35">
        <v>43886.041655092595</v>
      </c>
      <c r="AM4513" s="16"/>
    </row>
    <row r="4514" spans="1:39" ht="33" hidden="1" x14ac:dyDescent="0.25">
      <c r="A4514" s="25" t="s">
        <v>988</v>
      </c>
      <c r="B4514" s="25" t="s">
        <v>1043</v>
      </c>
      <c r="C4514" s="39">
        <v>452054</v>
      </c>
      <c r="D4514" s="25" t="s">
        <v>4136</v>
      </c>
      <c r="E4514" s="25" t="s">
        <v>53</v>
      </c>
      <c r="F4514" s="25" t="s">
        <v>54</v>
      </c>
      <c r="G4514" s="25" t="s">
        <v>289</v>
      </c>
      <c r="H4514" s="25" t="s">
        <v>56</v>
      </c>
      <c r="I4514" s="25" t="s">
        <v>56</v>
      </c>
      <c r="J4514" s="25" t="s">
        <v>381</v>
      </c>
      <c r="K4514" s="25" t="s">
        <v>65</v>
      </c>
      <c r="L4514" s="25" t="s">
        <v>1045</v>
      </c>
      <c r="M4514" s="25" t="s">
        <v>1989</v>
      </c>
      <c r="N4514" s="26">
        <v>60447.86</v>
      </c>
      <c r="O4514" s="26">
        <v>72857.83</v>
      </c>
      <c r="P4514" s="27">
        <v>12409.970000000001</v>
      </c>
      <c r="Q4514" s="28">
        <v>0.20530040269415661</v>
      </c>
      <c r="R4514" s="29">
        <v>34897.35</v>
      </c>
      <c r="S4514" s="29">
        <v>4799.95</v>
      </c>
      <c r="T4514" s="30">
        <v>-30097.399999999998</v>
      </c>
      <c r="U4514" s="31">
        <v>-0.86245517209759481</v>
      </c>
      <c r="V4514" s="26">
        <v>11534.61</v>
      </c>
      <c r="W4514" s="26">
        <v>13375.52</v>
      </c>
      <c r="X4514" s="27">
        <v>1840.9099999999999</v>
      </c>
      <c r="Y4514" s="28">
        <v>0.15959880741524851</v>
      </c>
      <c r="Z4514" s="29">
        <v>6515.9</v>
      </c>
      <c r="AA4514" s="29">
        <v>0</v>
      </c>
      <c r="AB4514" s="30">
        <v>-6515.9</v>
      </c>
      <c r="AC4514" s="32">
        <v>-1</v>
      </c>
      <c r="AD4514" s="26">
        <v>7500</v>
      </c>
      <c r="AE4514" s="26">
        <v>53459.83</v>
      </c>
      <c r="AF4514" s="27">
        <v>45959.83</v>
      </c>
      <c r="AG4514" s="33">
        <v>6.1279773333333338</v>
      </c>
      <c r="AH4514" s="34">
        <v>287</v>
      </c>
      <c r="AI4514" s="34">
        <v>0</v>
      </c>
      <c r="AJ4514" s="34">
        <v>-287</v>
      </c>
      <c r="AK4514" s="32">
        <v>-1</v>
      </c>
      <c r="AL4514" s="35">
        <v>43860.041655092595</v>
      </c>
      <c r="AM4514" s="16"/>
    </row>
    <row r="4515" spans="1:39" ht="33" hidden="1" x14ac:dyDescent="0.25">
      <c r="A4515" s="25" t="s">
        <v>988</v>
      </c>
      <c r="B4515" s="25" t="s">
        <v>1043</v>
      </c>
      <c r="C4515" s="39">
        <v>452055</v>
      </c>
      <c r="D4515" s="25" t="s">
        <v>4137</v>
      </c>
      <c r="E4515" s="25" t="s">
        <v>53</v>
      </c>
      <c r="F4515" s="25" t="s">
        <v>54</v>
      </c>
      <c r="G4515" s="25" t="s">
        <v>289</v>
      </c>
      <c r="H4515" s="25" t="s">
        <v>56</v>
      </c>
      <c r="I4515" s="25" t="s">
        <v>56</v>
      </c>
      <c r="J4515" s="25" t="s">
        <v>381</v>
      </c>
      <c r="K4515" s="25" t="s">
        <v>65</v>
      </c>
      <c r="L4515" s="25" t="s">
        <v>1045</v>
      </c>
      <c r="M4515" s="25" t="s">
        <v>993</v>
      </c>
      <c r="N4515" s="26">
        <v>132949.93</v>
      </c>
      <c r="O4515" s="26">
        <v>125865.1</v>
      </c>
      <c r="P4515" s="27">
        <v>-7084.8299999999872</v>
      </c>
      <c r="Q4515" s="28">
        <v>-5.3289460174969536E-2</v>
      </c>
      <c r="R4515" s="29">
        <v>53669.01</v>
      </c>
      <c r="S4515" s="29">
        <v>54462.53</v>
      </c>
      <c r="T4515" s="30">
        <v>793.5199999999968</v>
      </c>
      <c r="U4515" s="31">
        <v>1.4785441356194138E-2</v>
      </c>
      <c r="V4515" s="26">
        <v>56536.92</v>
      </c>
      <c r="W4515" s="26">
        <v>36081.94</v>
      </c>
      <c r="X4515" s="27">
        <v>-20454.979999999996</v>
      </c>
      <c r="Y4515" s="28">
        <v>-0.36179862645506683</v>
      </c>
      <c r="Z4515" s="29">
        <v>10244</v>
      </c>
      <c r="AA4515" s="29">
        <v>21181.45</v>
      </c>
      <c r="AB4515" s="30">
        <v>10937.45</v>
      </c>
      <c r="AC4515" s="32">
        <v>1.0676932838734869</v>
      </c>
      <c r="AD4515" s="26">
        <v>12500</v>
      </c>
      <c r="AE4515" s="26">
        <v>12890.11</v>
      </c>
      <c r="AF4515" s="27">
        <v>390.11000000000058</v>
      </c>
      <c r="AG4515" s="33">
        <v>3.1208800000000047E-2</v>
      </c>
      <c r="AH4515" s="34">
        <v>1147</v>
      </c>
      <c r="AI4515" s="34">
        <v>619.5</v>
      </c>
      <c r="AJ4515" s="34">
        <v>-527.5</v>
      </c>
      <c r="AK4515" s="32">
        <v>-0.45989537925021795</v>
      </c>
      <c r="AL4515" s="35">
        <v>44060.041666666664</v>
      </c>
      <c r="AM4515" s="16"/>
    </row>
    <row r="4516" spans="1:39" ht="33" hidden="1" x14ac:dyDescent="0.25">
      <c r="A4516" s="25" t="s">
        <v>988</v>
      </c>
      <c r="B4516" s="25" t="s">
        <v>1043</v>
      </c>
      <c r="C4516" s="39">
        <v>452056</v>
      </c>
      <c r="D4516" s="25" t="s">
        <v>4143</v>
      </c>
      <c r="E4516" s="25" t="s">
        <v>53</v>
      </c>
      <c r="F4516" s="25" t="s">
        <v>54</v>
      </c>
      <c r="G4516" s="25" t="s">
        <v>289</v>
      </c>
      <c r="H4516" s="25" t="s">
        <v>56</v>
      </c>
      <c r="I4516" s="25" t="s">
        <v>56</v>
      </c>
      <c r="J4516" s="25" t="s">
        <v>381</v>
      </c>
      <c r="K4516" s="25" t="s">
        <v>65</v>
      </c>
      <c r="L4516" s="25" t="s">
        <v>1045</v>
      </c>
      <c r="M4516" s="25" t="s">
        <v>993</v>
      </c>
      <c r="N4516" s="26">
        <v>135770.89000000001</v>
      </c>
      <c r="O4516" s="26">
        <v>119865.64</v>
      </c>
      <c r="P4516" s="27">
        <v>-15905.250000000015</v>
      </c>
      <c r="Q4516" s="28">
        <v>-0.11714771848368978</v>
      </c>
      <c r="R4516" s="29">
        <v>70843.759999999995</v>
      </c>
      <c r="S4516" s="29">
        <v>55252.78</v>
      </c>
      <c r="T4516" s="30">
        <v>-15590.979999999996</v>
      </c>
      <c r="U4516" s="31">
        <v>-0.22007555781906546</v>
      </c>
      <c r="V4516" s="26">
        <v>37711.339999999997</v>
      </c>
      <c r="W4516" s="26">
        <v>23995.79</v>
      </c>
      <c r="X4516" s="27">
        <v>-13715.549999999996</v>
      </c>
      <c r="Y4516" s="28">
        <v>-0.36369829340458326</v>
      </c>
      <c r="Z4516" s="29">
        <v>13715.79</v>
      </c>
      <c r="AA4516" s="29">
        <v>22638.57</v>
      </c>
      <c r="AB4516" s="30">
        <v>8922.7799999999988</v>
      </c>
      <c r="AC4516" s="32">
        <v>0.65054801801427398</v>
      </c>
      <c r="AD4516" s="26">
        <v>13500</v>
      </c>
      <c r="AE4516" s="26">
        <v>16951.64</v>
      </c>
      <c r="AF4516" s="27">
        <v>3451.6399999999994</v>
      </c>
      <c r="AG4516" s="33">
        <v>0.25567703703703698</v>
      </c>
      <c r="AH4516" s="34">
        <v>1300</v>
      </c>
      <c r="AI4516" s="34">
        <v>579</v>
      </c>
      <c r="AJ4516" s="34">
        <v>-721</v>
      </c>
      <c r="AK4516" s="32">
        <v>-0.55461538461538462</v>
      </c>
      <c r="AL4516" s="35">
        <v>44102.041666666664</v>
      </c>
      <c r="AM4516" s="16"/>
    </row>
    <row r="4517" spans="1:39" ht="33" hidden="1" x14ac:dyDescent="0.25">
      <c r="A4517" s="25" t="s">
        <v>988</v>
      </c>
      <c r="B4517" s="25" t="s">
        <v>1040</v>
      </c>
      <c r="C4517" s="39">
        <v>452057</v>
      </c>
      <c r="D4517" s="25" t="s">
        <v>4144</v>
      </c>
      <c r="E4517" s="25" t="s">
        <v>53</v>
      </c>
      <c r="F4517" s="25" t="s">
        <v>54</v>
      </c>
      <c r="G4517" s="25" t="s">
        <v>289</v>
      </c>
      <c r="H4517" s="25" t="s">
        <v>56</v>
      </c>
      <c r="I4517" s="25" t="s">
        <v>56</v>
      </c>
      <c r="J4517" s="25" t="s">
        <v>381</v>
      </c>
      <c r="K4517" s="25" t="s">
        <v>65</v>
      </c>
      <c r="L4517" s="25" t="s">
        <v>382</v>
      </c>
      <c r="M4517" s="25" t="s">
        <v>993</v>
      </c>
      <c r="N4517" s="26">
        <v>96776.06</v>
      </c>
      <c r="O4517" s="26">
        <v>116346.84</v>
      </c>
      <c r="P4517" s="27">
        <v>19570.78</v>
      </c>
      <c r="Q4517" s="28">
        <v>0.20222749303908424</v>
      </c>
      <c r="R4517" s="29">
        <v>51778.1</v>
      </c>
      <c r="S4517" s="29">
        <v>60270.83</v>
      </c>
      <c r="T4517" s="30">
        <v>8492.7300000000032</v>
      </c>
      <c r="U4517" s="31">
        <v>0.1640216616677708</v>
      </c>
      <c r="V4517" s="26">
        <v>20753.96</v>
      </c>
      <c r="W4517" s="26">
        <v>22319.06</v>
      </c>
      <c r="X4517" s="27">
        <v>1565.1000000000022</v>
      </c>
      <c r="Y4517" s="28">
        <v>7.5412114121835169E-2</v>
      </c>
      <c r="Z4517" s="29">
        <v>10244</v>
      </c>
      <c r="AA4517" s="29">
        <v>19319</v>
      </c>
      <c r="AB4517" s="30">
        <v>9075</v>
      </c>
      <c r="AC4517" s="32">
        <v>0.88588442014837954</v>
      </c>
      <c r="AD4517" s="26">
        <v>14000</v>
      </c>
      <c r="AE4517" s="26">
        <v>12191</v>
      </c>
      <c r="AF4517" s="27">
        <v>-1809</v>
      </c>
      <c r="AG4517" s="33">
        <v>-0.12921428571428573</v>
      </c>
      <c r="AH4517" s="34">
        <v>723</v>
      </c>
      <c r="AI4517" s="34">
        <v>757.5</v>
      </c>
      <c r="AJ4517" s="34">
        <v>34.5</v>
      </c>
      <c r="AK4517" s="32">
        <v>4.7717842323651449E-2</v>
      </c>
      <c r="AL4517" s="35">
        <v>43813.041655092595</v>
      </c>
      <c r="AM4517" s="16"/>
    </row>
    <row r="4518" spans="1:39" ht="33" hidden="1" x14ac:dyDescent="0.25">
      <c r="A4518" s="25" t="s">
        <v>988</v>
      </c>
      <c r="B4518" s="25" t="s">
        <v>1040</v>
      </c>
      <c r="C4518" s="39">
        <v>452060</v>
      </c>
      <c r="D4518" s="25" t="s">
        <v>4142</v>
      </c>
      <c r="E4518" s="25" t="s">
        <v>53</v>
      </c>
      <c r="F4518" s="25" t="s">
        <v>54</v>
      </c>
      <c r="G4518" s="25" t="s">
        <v>423</v>
      </c>
      <c r="H4518" s="25" t="s">
        <v>75</v>
      </c>
      <c r="I4518" s="25" t="s">
        <v>56</v>
      </c>
      <c r="J4518" s="25" t="s">
        <v>401</v>
      </c>
      <c r="K4518" s="25" t="s">
        <v>65</v>
      </c>
      <c r="L4518" s="25" t="s">
        <v>484</v>
      </c>
      <c r="M4518" s="25" t="s">
        <v>2033</v>
      </c>
      <c r="N4518" s="26">
        <v>7878.18</v>
      </c>
      <c r="O4518" s="26">
        <v>4134.08</v>
      </c>
      <c r="P4518" s="27">
        <v>-3744.1000000000004</v>
      </c>
      <c r="Q4518" s="28">
        <v>-0.47524935962366943</v>
      </c>
      <c r="R4518" s="29">
        <v>5043.6899999999996</v>
      </c>
      <c r="S4518" s="29">
        <v>0</v>
      </c>
      <c r="T4518" s="30">
        <v>-5043.6899999999996</v>
      </c>
      <c r="U4518" s="31">
        <v>-1</v>
      </c>
      <c r="V4518" s="26">
        <v>783.09</v>
      </c>
      <c r="W4518" s="26">
        <v>0</v>
      </c>
      <c r="X4518" s="27">
        <v>-783.09</v>
      </c>
      <c r="Y4518" s="28">
        <v>-1</v>
      </c>
      <c r="Z4518" s="29">
        <v>1223.3</v>
      </c>
      <c r="AA4518" s="29">
        <v>0</v>
      </c>
      <c r="AB4518" s="30">
        <v>-1223.3</v>
      </c>
      <c r="AC4518" s="32">
        <v>-1</v>
      </c>
      <c r="AD4518" s="26">
        <v>828.1</v>
      </c>
      <c r="AE4518" s="26">
        <v>0</v>
      </c>
      <c r="AF4518" s="27">
        <v>-828.1</v>
      </c>
      <c r="AG4518" s="33">
        <v>-1</v>
      </c>
      <c r="AH4518" s="34">
        <v>62</v>
      </c>
      <c r="AI4518" s="34">
        <v>10</v>
      </c>
      <c r="AJ4518" s="34">
        <v>-52</v>
      </c>
      <c r="AK4518" s="32">
        <v>-0.83870967741935487</v>
      </c>
      <c r="AL4518" s="35">
        <v>43571.041655092595</v>
      </c>
      <c r="AM4518" s="16"/>
    </row>
    <row r="4519" spans="1:39" ht="33" hidden="1" x14ac:dyDescent="0.25">
      <c r="A4519" s="25" t="s">
        <v>988</v>
      </c>
      <c r="B4519" s="25" t="s">
        <v>1043</v>
      </c>
      <c r="C4519" s="39">
        <v>452065</v>
      </c>
      <c r="D4519" s="25" t="s">
        <v>4030</v>
      </c>
      <c r="E4519" s="25" t="s">
        <v>53</v>
      </c>
      <c r="F4519" s="25" t="s">
        <v>54</v>
      </c>
      <c r="G4519" s="25" t="s">
        <v>289</v>
      </c>
      <c r="H4519" s="25" t="s">
        <v>56</v>
      </c>
      <c r="I4519" s="25" t="s">
        <v>56</v>
      </c>
      <c r="J4519" s="25" t="s">
        <v>381</v>
      </c>
      <c r="K4519" s="25" t="s">
        <v>65</v>
      </c>
      <c r="L4519" s="25" t="s">
        <v>1045</v>
      </c>
      <c r="M4519" s="25" t="s">
        <v>993</v>
      </c>
      <c r="N4519" s="26">
        <v>114837.88</v>
      </c>
      <c r="O4519" s="26">
        <v>156059.12</v>
      </c>
      <c r="P4519" s="27">
        <v>41221.239999999991</v>
      </c>
      <c r="Q4519" s="28">
        <v>0.35895159332443255</v>
      </c>
      <c r="R4519" s="29">
        <v>8500</v>
      </c>
      <c r="S4519" s="29">
        <v>74217.38</v>
      </c>
      <c r="T4519" s="30">
        <v>65717.38</v>
      </c>
      <c r="U4519" s="31">
        <v>7.7314564705882356</v>
      </c>
      <c r="V4519" s="26">
        <v>12066.4</v>
      </c>
      <c r="W4519" s="26">
        <v>43772.52</v>
      </c>
      <c r="X4519" s="27">
        <v>31706.119999999995</v>
      </c>
      <c r="Y4519" s="28">
        <v>2.6276370748524824</v>
      </c>
      <c r="Z4519" s="29">
        <v>36633.39</v>
      </c>
      <c r="AA4519" s="29">
        <v>21470.76</v>
      </c>
      <c r="AB4519" s="30">
        <v>-15162.630000000001</v>
      </c>
      <c r="AC4519" s="32">
        <v>-0.41390190752207212</v>
      </c>
      <c r="AD4519" s="26">
        <v>57638.09</v>
      </c>
      <c r="AE4519" s="26">
        <v>3880.5</v>
      </c>
      <c r="AF4519" s="27">
        <v>-53757.59</v>
      </c>
      <c r="AG4519" s="33">
        <v>-0.9326747295061304</v>
      </c>
      <c r="AH4519" s="34">
        <v>802</v>
      </c>
      <c r="AI4519" s="34">
        <v>935.5</v>
      </c>
      <c r="AJ4519" s="34">
        <v>133.5</v>
      </c>
      <c r="AK4519" s="32">
        <v>0.16645885286783044</v>
      </c>
      <c r="AL4519" s="35">
        <v>43869.041655092595</v>
      </c>
      <c r="AM4519" s="16"/>
    </row>
    <row r="4520" spans="1:39" ht="24.75" hidden="1" x14ac:dyDescent="0.25">
      <c r="A4520" s="25" t="s">
        <v>988</v>
      </c>
      <c r="B4520" s="25" t="s">
        <v>1040</v>
      </c>
      <c r="C4520" s="39">
        <v>452066</v>
      </c>
      <c r="D4520" s="25" t="s">
        <v>4028</v>
      </c>
      <c r="E4520" s="25" t="s">
        <v>53</v>
      </c>
      <c r="F4520" s="25" t="s">
        <v>54</v>
      </c>
      <c r="G4520" s="25" t="s">
        <v>75</v>
      </c>
      <c r="H4520" s="25" t="s">
        <v>423</v>
      </c>
      <c r="I4520" s="25" t="s">
        <v>56</v>
      </c>
      <c r="J4520" s="25" t="s">
        <v>401</v>
      </c>
      <c r="K4520" s="25" t="s">
        <v>65</v>
      </c>
      <c r="L4520" s="25" t="s">
        <v>472</v>
      </c>
      <c r="M4520" s="25" t="s">
        <v>1989</v>
      </c>
      <c r="N4520" s="26">
        <v>7268.15</v>
      </c>
      <c r="O4520" s="26">
        <v>6152.67</v>
      </c>
      <c r="P4520" s="27">
        <v>-1115.4799999999996</v>
      </c>
      <c r="Q4520" s="28">
        <v>-0.15347509338690032</v>
      </c>
      <c r="R4520" s="29">
        <v>1789.71</v>
      </c>
      <c r="S4520" s="29">
        <v>1151.67</v>
      </c>
      <c r="T4520" s="30">
        <v>-638.04</v>
      </c>
      <c r="U4520" s="31">
        <v>-0.35650468511658312</v>
      </c>
      <c r="V4520" s="26">
        <v>485.14</v>
      </c>
      <c r="W4520" s="26">
        <v>0</v>
      </c>
      <c r="X4520" s="27">
        <v>-485.14</v>
      </c>
      <c r="Y4520" s="28">
        <v>-1</v>
      </c>
      <c r="Z4520" s="29">
        <v>28.3</v>
      </c>
      <c r="AA4520" s="29">
        <v>5.08</v>
      </c>
      <c r="AB4520" s="30">
        <v>-23.22</v>
      </c>
      <c r="AC4520" s="32">
        <v>-0.82049469964664301</v>
      </c>
      <c r="AD4520" s="26">
        <v>4965</v>
      </c>
      <c r="AE4520" s="26">
        <v>4965</v>
      </c>
      <c r="AF4520" s="27">
        <v>0</v>
      </c>
      <c r="AG4520" s="33">
        <v>0</v>
      </c>
      <c r="AH4520" s="34">
        <v>23</v>
      </c>
      <c r="AI4520" s="34">
        <v>17.5</v>
      </c>
      <c r="AJ4520" s="34">
        <v>-5.5</v>
      </c>
      <c r="AK4520" s="32">
        <v>-0.2391304347826087</v>
      </c>
      <c r="AL4520" s="35">
        <v>43581.041655092595</v>
      </c>
      <c r="AM4520" s="16"/>
    </row>
    <row r="4521" spans="1:39" ht="33" hidden="1" x14ac:dyDescent="0.25">
      <c r="A4521" s="25" t="s">
        <v>988</v>
      </c>
      <c r="B4521" s="25" t="s">
        <v>51</v>
      </c>
      <c r="C4521" s="39">
        <v>452067</v>
      </c>
      <c r="D4521" s="25" t="s">
        <v>4029</v>
      </c>
      <c r="E4521" s="25" t="s">
        <v>53</v>
      </c>
      <c r="F4521" s="25" t="s">
        <v>63</v>
      </c>
      <c r="G4521" s="25" t="s">
        <v>56</v>
      </c>
      <c r="H4521" s="17"/>
      <c r="I4521" s="17"/>
      <c r="J4521" s="25" t="s">
        <v>401</v>
      </c>
      <c r="K4521" s="25" t="s">
        <v>65</v>
      </c>
      <c r="L4521" s="25" t="s">
        <v>472</v>
      </c>
      <c r="M4521" s="25" t="s">
        <v>419</v>
      </c>
      <c r="N4521" s="26">
        <v>0</v>
      </c>
      <c r="O4521" s="26">
        <v>0</v>
      </c>
      <c r="P4521" s="27">
        <v>0</v>
      </c>
      <c r="Q4521" s="18"/>
      <c r="R4521" s="29">
        <v>0</v>
      </c>
      <c r="S4521" s="29">
        <v>0</v>
      </c>
      <c r="T4521" s="30">
        <v>0</v>
      </c>
      <c r="U4521" s="19"/>
      <c r="V4521" s="26">
        <v>0</v>
      </c>
      <c r="W4521" s="26">
        <v>0</v>
      </c>
      <c r="X4521" s="27">
        <v>0</v>
      </c>
      <c r="Y4521" s="18"/>
      <c r="Z4521" s="29">
        <v>0</v>
      </c>
      <c r="AA4521" s="29">
        <v>0</v>
      </c>
      <c r="AB4521" s="30">
        <v>0</v>
      </c>
      <c r="AC4521" s="19"/>
      <c r="AD4521" s="26">
        <v>0</v>
      </c>
      <c r="AE4521" s="26">
        <v>0</v>
      </c>
      <c r="AF4521" s="27">
        <v>0</v>
      </c>
      <c r="AG4521" s="18"/>
      <c r="AH4521" s="34">
        <v>0</v>
      </c>
      <c r="AI4521" s="34">
        <v>0</v>
      </c>
      <c r="AJ4521" s="34">
        <v>0</v>
      </c>
      <c r="AK4521" s="19"/>
      <c r="AL4521" s="35">
        <v>43546.041655092595</v>
      </c>
      <c r="AM4521" s="16"/>
    </row>
    <row r="4522" spans="1:39" ht="33" hidden="1" x14ac:dyDescent="0.25">
      <c r="A4522" s="25" t="s">
        <v>988</v>
      </c>
      <c r="B4522" s="25" t="s">
        <v>1043</v>
      </c>
      <c r="C4522" s="39">
        <v>452078</v>
      </c>
      <c r="D4522" s="25" t="s">
        <v>4154</v>
      </c>
      <c r="E4522" s="25" t="s">
        <v>62</v>
      </c>
      <c r="F4522" s="25" t="s">
        <v>54</v>
      </c>
      <c r="G4522" s="25" t="s">
        <v>289</v>
      </c>
      <c r="H4522" s="25" t="s">
        <v>90</v>
      </c>
      <c r="I4522" s="17"/>
      <c r="J4522" s="25" t="s">
        <v>401</v>
      </c>
      <c r="K4522" s="25" t="s">
        <v>65</v>
      </c>
      <c r="L4522" s="25" t="s">
        <v>1045</v>
      </c>
      <c r="M4522" s="25" t="s">
        <v>468</v>
      </c>
      <c r="N4522" s="26">
        <v>96436.19</v>
      </c>
      <c r="O4522" s="26">
        <v>143589.04</v>
      </c>
      <c r="P4522" s="27">
        <v>47152.850000000006</v>
      </c>
      <c r="Q4522" s="28">
        <v>0.48895388753952229</v>
      </c>
      <c r="R4522" s="29">
        <v>45208.15</v>
      </c>
      <c r="S4522" s="29">
        <v>40547.83</v>
      </c>
      <c r="T4522" s="30">
        <v>-4660.32</v>
      </c>
      <c r="U4522" s="31">
        <v>-0.1030858373987876</v>
      </c>
      <c r="V4522" s="26">
        <v>37344.910000000003</v>
      </c>
      <c r="W4522" s="26">
        <v>84697.82</v>
      </c>
      <c r="X4522" s="27">
        <v>47352.91</v>
      </c>
      <c r="Y4522" s="28">
        <v>1.267988328262138</v>
      </c>
      <c r="Z4522" s="29">
        <v>9384.39</v>
      </c>
      <c r="AA4522" s="29">
        <v>11474</v>
      </c>
      <c r="AB4522" s="30">
        <v>2089.6100000000006</v>
      </c>
      <c r="AC4522" s="32">
        <v>0.22266870835504499</v>
      </c>
      <c r="AD4522" s="26">
        <v>4498.74</v>
      </c>
      <c r="AE4522" s="26">
        <v>3388.73</v>
      </c>
      <c r="AF4522" s="27">
        <v>-1110.0099999999998</v>
      </c>
      <c r="AG4522" s="33">
        <v>-0.24673797552203502</v>
      </c>
      <c r="AH4522" s="34">
        <v>237</v>
      </c>
      <c r="AI4522" s="34">
        <v>389</v>
      </c>
      <c r="AJ4522" s="34">
        <v>152</v>
      </c>
      <c r="AK4522" s="32">
        <v>0.64135021097046419</v>
      </c>
      <c r="AL4522" s="35">
        <v>44131.041666666664</v>
      </c>
      <c r="AM4522" s="16"/>
    </row>
    <row r="4523" spans="1:39" ht="66" hidden="1" x14ac:dyDescent="0.25">
      <c r="A4523" s="25" t="s">
        <v>988</v>
      </c>
      <c r="B4523" s="25" t="s">
        <v>51</v>
      </c>
      <c r="C4523" s="39">
        <v>452089</v>
      </c>
      <c r="D4523" s="25" t="s">
        <v>4156</v>
      </c>
      <c r="E4523" s="25" t="s">
        <v>53</v>
      </c>
      <c r="F4523" s="25" t="s">
        <v>54</v>
      </c>
      <c r="G4523" s="25" t="s">
        <v>90</v>
      </c>
      <c r="H4523" s="17"/>
      <c r="I4523" s="17"/>
      <c r="J4523" s="25" t="s">
        <v>381</v>
      </c>
      <c r="K4523" s="25" t="s">
        <v>58</v>
      </c>
      <c r="L4523" s="25" t="s">
        <v>431</v>
      </c>
      <c r="M4523" s="25" t="s">
        <v>379</v>
      </c>
      <c r="N4523" s="26">
        <v>2020150.47</v>
      </c>
      <c r="O4523" s="26">
        <v>2311987.7400000002</v>
      </c>
      <c r="P4523" s="27">
        <v>291837.27000000025</v>
      </c>
      <c r="Q4523" s="28">
        <v>0.14446313496637717</v>
      </c>
      <c r="R4523" s="29">
        <v>73342.539999999994</v>
      </c>
      <c r="S4523" s="29">
        <v>304909.68</v>
      </c>
      <c r="T4523" s="30">
        <v>231567.14</v>
      </c>
      <c r="U4523" s="31">
        <v>3.1573373379214851</v>
      </c>
      <c r="V4523" s="26">
        <v>419743.6</v>
      </c>
      <c r="W4523" s="26">
        <v>605209.93999999994</v>
      </c>
      <c r="X4523" s="27">
        <v>185466.33999999997</v>
      </c>
      <c r="Y4523" s="28">
        <v>0.44185626653985904</v>
      </c>
      <c r="Z4523" s="29">
        <v>10623.25</v>
      </c>
      <c r="AA4523" s="29">
        <v>21530.14</v>
      </c>
      <c r="AB4523" s="30">
        <v>10906.89</v>
      </c>
      <c r="AC4523" s="32">
        <v>1.0266999270468076</v>
      </c>
      <c r="AD4523" s="26">
        <v>1516441.08</v>
      </c>
      <c r="AE4523" s="26">
        <v>1358327.94</v>
      </c>
      <c r="AF4523" s="27">
        <v>-158113.14000000013</v>
      </c>
      <c r="AG4523" s="33">
        <v>-0.10426593033209053</v>
      </c>
      <c r="AH4523" s="34">
        <v>698.96666600000003</v>
      </c>
      <c r="AI4523" s="34">
        <v>956.96666600000003</v>
      </c>
      <c r="AJ4523" s="34">
        <v>258</v>
      </c>
      <c r="AK4523" s="32">
        <v>0.36911631491164698</v>
      </c>
      <c r="AL4523" s="35">
        <v>44434.041666666664</v>
      </c>
      <c r="AM4523" s="16"/>
    </row>
    <row r="4524" spans="1:39" ht="33" hidden="1" x14ac:dyDescent="0.25">
      <c r="A4524" s="25" t="s">
        <v>988</v>
      </c>
      <c r="B4524" s="25" t="s">
        <v>1040</v>
      </c>
      <c r="C4524" s="39">
        <v>452092</v>
      </c>
      <c r="D4524" s="25" t="s">
        <v>4160</v>
      </c>
      <c r="E4524" s="25" t="s">
        <v>53</v>
      </c>
      <c r="F4524" s="25" t="s">
        <v>54</v>
      </c>
      <c r="G4524" s="25" t="s">
        <v>289</v>
      </c>
      <c r="H4524" s="25" t="s">
        <v>56</v>
      </c>
      <c r="I4524" s="25" t="s">
        <v>56</v>
      </c>
      <c r="J4524" s="25" t="s">
        <v>401</v>
      </c>
      <c r="K4524" s="25" t="s">
        <v>65</v>
      </c>
      <c r="L4524" s="25" t="s">
        <v>472</v>
      </c>
      <c r="M4524" s="25" t="s">
        <v>1989</v>
      </c>
      <c r="N4524" s="26">
        <v>3894.44</v>
      </c>
      <c r="O4524" s="26">
        <v>3502.02</v>
      </c>
      <c r="P4524" s="27">
        <v>-392.42000000000007</v>
      </c>
      <c r="Q4524" s="28">
        <v>-0.10076416634997588</v>
      </c>
      <c r="R4524" s="29">
        <v>1079.8599999999999</v>
      </c>
      <c r="S4524" s="29">
        <v>946.02</v>
      </c>
      <c r="T4524" s="30">
        <v>-133.83999999999992</v>
      </c>
      <c r="U4524" s="31">
        <v>-0.12394199248050666</v>
      </c>
      <c r="V4524" s="26">
        <v>266.27999999999997</v>
      </c>
      <c r="W4524" s="26">
        <v>0</v>
      </c>
      <c r="X4524" s="27">
        <v>-266.27999999999997</v>
      </c>
      <c r="Y4524" s="28">
        <v>-1</v>
      </c>
      <c r="Z4524" s="29">
        <v>28.3</v>
      </c>
      <c r="AA4524" s="29">
        <v>5.08</v>
      </c>
      <c r="AB4524" s="30">
        <v>-23.22</v>
      </c>
      <c r="AC4524" s="32">
        <v>-0.82049469964664301</v>
      </c>
      <c r="AD4524" s="26">
        <v>2520</v>
      </c>
      <c r="AE4524" s="26">
        <v>2520</v>
      </c>
      <c r="AF4524" s="27">
        <v>0</v>
      </c>
      <c r="AG4524" s="33">
        <v>0</v>
      </c>
      <c r="AH4524" s="34">
        <v>14</v>
      </c>
      <c r="AI4524" s="34">
        <v>13</v>
      </c>
      <c r="AJ4524" s="34">
        <v>-1</v>
      </c>
      <c r="AK4524" s="32">
        <v>-7.1428571428571425E-2</v>
      </c>
      <c r="AL4524" s="35">
        <v>43582.041655092595</v>
      </c>
      <c r="AM4524" s="16"/>
    </row>
    <row r="4525" spans="1:39" ht="24.75" hidden="1" x14ac:dyDescent="0.25">
      <c r="A4525" s="25" t="s">
        <v>988</v>
      </c>
      <c r="B4525" s="25" t="s">
        <v>1040</v>
      </c>
      <c r="C4525" s="39">
        <v>452105</v>
      </c>
      <c r="D4525" s="25" t="s">
        <v>4158</v>
      </c>
      <c r="E4525" s="25" t="s">
        <v>53</v>
      </c>
      <c r="F4525" s="25" t="s">
        <v>54</v>
      </c>
      <c r="G4525" s="25" t="s">
        <v>289</v>
      </c>
      <c r="H4525" s="25" t="s">
        <v>56</v>
      </c>
      <c r="I4525" s="25" t="s">
        <v>56</v>
      </c>
      <c r="J4525" s="25" t="s">
        <v>381</v>
      </c>
      <c r="K4525" s="25" t="s">
        <v>65</v>
      </c>
      <c r="L4525" s="25" t="s">
        <v>382</v>
      </c>
      <c r="M4525" s="25" t="s">
        <v>468</v>
      </c>
      <c r="N4525" s="26">
        <v>63240</v>
      </c>
      <c r="O4525" s="26">
        <v>89280</v>
      </c>
      <c r="P4525" s="27">
        <v>26040</v>
      </c>
      <c r="Q4525" s="28">
        <v>0.41176470588235292</v>
      </c>
      <c r="R4525" s="29">
        <v>4743.7700000000004</v>
      </c>
      <c r="S4525" s="29">
        <v>17524</v>
      </c>
      <c r="T4525" s="30">
        <v>12780.23</v>
      </c>
      <c r="U4525" s="31">
        <v>2.694108272534292</v>
      </c>
      <c r="V4525" s="26">
        <v>9804.0300000000007</v>
      </c>
      <c r="W4525" s="26">
        <v>18668</v>
      </c>
      <c r="X4525" s="27">
        <v>8863.9699999999993</v>
      </c>
      <c r="Y4525" s="28">
        <v>0.90411494048875807</v>
      </c>
      <c r="Z4525" s="29">
        <v>852.2</v>
      </c>
      <c r="AA4525" s="29">
        <v>2032</v>
      </c>
      <c r="AB4525" s="30">
        <v>1179.8</v>
      </c>
      <c r="AC4525" s="32">
        <v>1.3844168035672375</v>
      </c>
      <c r="AD4525" s="26">
        <v>47840</v>
      </c>
      <c r="AE4525" s="26">
        <v>50583</v>
      </c>
      <c r="AF4525" s="27">
        <v>2743</v>
      </c>
      <c r="AG4525" s="33">
        <v>5.7336956521739132E-2</v>
      </c>
      <c r="AH4525" s="34">
        <v>66</v>
      </c>
      <c r="AI4525" s="34">
        <v>173</v>
      </c>
      <c r="AJ4525" s="34">
        <v>107</v>
      </c>
      <c r="AK4525" s="32">
        <v>1.6212121212121211</v>
      </c>
      <c r="AL4525" s="35">
        <v>43757.041655092595</v>
      </c>
      <c r="AM4525" s="16"/>
    </row>
    <row r="4526" spans="1:39" ht="33" hidden="1" x14ac:dyDescent="0.25">
      <c r="A4526" s="25" t="s">
        <v>988</v>
      </c>
      <c r="B4526" s="25" t="s">
        <v>1040</v>
      </c>
      <c r="C4526" s="39">
        <v>452106</v>
      </c>
      <c r="D4526" s="25" t="s">
        <v>4162</v>
      </c>
      <c r="E4526" s="25" t="s">
        <v>53</v>
      </c>
      <c r="F4526" s="25" t="s">
        <v>54</v>
      </c>
      <c r="G4526" s="25" t="s">
        <v>289</v>
      </c>
      <c r="H4526" s="25" t="s">
        <v>56</v>
      </c>
      <c r="I4526" s="25" t="s">
        <v>56</v>
      </c>
      <c r="J4526" s="25" t="s">
        <v>381</v>
      </c>
      <c r="K4526" s="25" t="s">
        <v>65</v>
      </c>
      <c r="L4526" s="25" t="s">
        <v>382</v>
      </c>
      <c r="M4526" s="25" t="s">
        <v>993</v>
      </c>
      <c r="N4526" s="26">
        <v>84448.55</v>
      </c>
      <c r="O4526" s="26">
        <v>75439.03</v>
      </c>
      <c r="P4526" s="27">
        <v>-9009.5200000000041</v>
      </c>
      <c r="Q4526" s="28">
        <v>-0.1066864972814809</v>
      </c>
      <c r="R4526" s="29">
        <v>24133.45</v>
      </c>
      <c r="S4526" s="29">
        <v>20627.349999999999</v>
      </c>
      <c r="T4526" s="30">
        <v>-3506.1000000000022</v>
      </c>
      <c r="U4526" s="31">
        <v>-0.14527968442141517</v>
      </c>
      <c r="V4526" s="26">
        <v>2446.6</v>
      </c>
      <c r="W4526" s="26">
        <v>23830.11</v>
      </c>
      <c r="X4526" s="27">
        <v>21383.510000000002</v>
      </c>
      <c r="Y4526" s="28">
        <v>8.7400923730891869</v>
      </c>
      <c r="Z4526" s="29">
        <v>43562.27</v>
      </c>
      <c r="AA4526" s="29">
        <v>4576</v>
      </c>
      <c r="AB4526" s="30">
        <v>-38986.269999999997</v>
      </c>
      <c r="AC4526" s="32">
        <v>-0.894954969059234</v>
      </c>
      <c r="AD4526" s="26">
        <v>14306.23</v>
      </c>
      <c r="AE4526" s="26">
        <v>24955.75</v>
      </c>
      <c r="AF4526" s="27">
        <v>10649.52</v>
      </c>
      <c r="AG4526" s="33">
        <v>0.74439737093559943</v>
      </c>
      <c r="AH4526" s="34">
        <v>198</v>
      </c>
      <c r="AI4526" s="34">
        <v>401.5</v>
      </c>
      <c r="AJ4526" s="34">
        <v>203.5</v>
      </c>
      <c r="AK4526" s="32">
        <v>1.0277777777777777</v>
      </c>
      <c r="AL4526" s="35">
        <v>43670.041655092595</v>
      </c>
      <c r="AM4526" s="16"/>
    </row>
    <row r="4527" spans="1:39" ht="33" hidden="1" x14ac:dyDescent="0.25">
      <c r="A4527" s="25" t="s">
        <v>988</v>
      </c>
      <c r="B4527" s="25" t="s">
        <v>1040</v>
      </c>
      <c r="C4527" s="39">
        <v>452111</v>
      </c>
      <c r="D4527" s="25" t="s">
        <v>4172</v>
      </c>
      <c r="E4527" s="25" t="s">
        <v>53</v>
      </c>
      <c r="F4527" s="25" t="s">
        <v>54</v>
      </c>
      <c r="G4527" s="25" t="s">
        <v>289</v>
      </c>
      <c r="H4527" s="25" t="s">
        <v>56</v>
      </c>
      <c r="I4527" s="25" t="s">
        <v>56</v>
      </c>
      <c r="J4527" s="25" t="s">
        <v>381</v>
      </c>
      <c r="K4527" s="25" t="s">
        <v>65</v>
      </c>
      <c r="L4527" s="25" t="s">
        <v>992</v>
      </c>
      <c r="M4527" s="25" t="s">
        <v>468</v>
      </c>
      <c r="N4527" s="26">
        <v>31317.94</v>
      </c>
      <c r="O4527" s="26">
        <v>31465.29</v>
      </c>
      <c r="P4527" s="27">
        <v>147.35000000000218</v>
      </c>
      <c r="Q4527" s="28">
        <v>4.7049710166122737E-3</v>
      </c>
      <c r="R4527" s="29">
        <v>16600.59</v>
      </c>
      <c r="S4527" s="29">
        <v>11580.39</v>
      </c>
      <c r="T4527" s="30">
        <v>-5020.2000000000007</v>
      </c>
      <c r="U4527" s="31">
        <v>-0.30241093840640609</v>
      </c>
      <c r="V4527" s="26">
        <v>6214.15</v>
      </c>
      <c r="W4527" s="26">
        <v>5507.58</v>
      </c>
      <c r="X4527" s="27">
        <v>-706.56999999999971</v>
      </c>
      <c r="Y4527" s="28">
        <v>-0.11370340271799036</v>
      </c>
      <c r="Z4527" s="29">
        <v>2503.1999999999998</v>
      </c>
      <c r="AA4527" s="29">
        <v>6814</v>
      </c>
      <c r="AB4527" s="30">
        <v>4310.8</v>
      </c>
      <c r="AC4527" s="32">
        <v>1.7221156919143499</v>
      </c>
      <c r="AD4527" s="26">
        <v>6000</v>
      </c>
      <c r="AE4527" s="26">
        <v>4509.5</v>
      </c>
      <c r="AF4527" s="27">
        <v>-1490.5</v>
      </c>
      <c r="AG4527" s="33">
        <v>-0.24841666666666667</v>
      </c>
      <c r="AH4527" s="34">
        <v>230</v>
      </c>
      <c r="AI4527" s="34">
        <v>213</v>
      </c>
      <c r="AJ4527" s="34">
        <v>-17</v>
      </c>
      <c r="AK4527" s="32">
        <v>-7.3913043478260873E-2</v>
      </c>
      <c r="AL4527" s="35">
        <v>43757.041655092595</v>
      </c>
      <c r="AM4527" s="16"/>
    </row>
    <row r="4528" spans="1:39" ht="33" hidden="1" x14ac:dyDescent="0.25">
      <c r="A4528" s="25" t="s">
        <v>988</v>
      </c>
      <c r="B4528" s="25" t="s">
        <v>1136</v>
      </c>
      <c r="C4528" s="39">
        <v>452112</v>
      </c>
      <c r="D4528" s="25" t="s">
        <v>4894</v>
      </c>
      <c r="E4528" s="25" t="s">
        <v>53</v>
      </c>
      <c r="F4528" s="25" t="s">
        <v>63</v>
      </c>
      <c r="G4528" s="25" t="s">
        <v>56</v>
      </c>
      <c r="H4528" s="17"/>
      <c r="I4528" s="17"/>
      <c r="J4528" s="25" t="s">
        <v>401</v>
      </c>
      <c r="K4528" s="25" t="s">
        <v>65</v>
      </c>
      <c r="L4528" s="25" t="s">
        <v>472</v>
      </c>
      <c r="M4528" s="25" t="s">
        <v>419</v>
      </c>
      <c r="N4528" s="26">
        <v>0</v>
      </c>
      <c r="O4528" s="26">
        <v>0</v>
      </c>
      <c r="P4528" s="27">
        <v>0</v>
      </c>
      <c r="Q4528" s="18"/>
      <c r="R4528" s="29">
        <v>0</v>
      </c>
      <c r="S4528" s="29">
        <v>0</v>
      </c>
      <c r="T4528" s="30">
        <v>0</v>
      </c>
      <c r="U4528" s="19"/>
      <c r="V4528" s="26">
        <v>0</v>
      </c>
      <c r="W4528" s="26">
        <v>0</v>
      </c>
      <c r="X4528" s="27">
        <v>0</v>
      </c>
      <c r="Y4528" s="18"/>
      <c r="Z4528" s="29">
        <v>0</v>
      </c>
      <c r="AA4528" s="29">
        <v>0</v>
      </c>
      <c r="AB4528" s="30">
        <v>0</v>
      </c>
      <c r="AC4528" s="19"/>
      <c r="AD4528" s="26">
        <v>0</v>
      </c>
      <c r="AE4528" s="26">
        <v>0</v>
      </c>
      <c r="AF4528" s="27">
        <v>0</v>
      </c>
      <c r="AG4528" s="18"/>
      <c r="AH4528" s="34">
        <v>0</v>
      </c>
      <c r="AI4528" s="34">
        <v>0</v>
      </c>
      <c r="AJ4528" s="34">
        <v>0</v>
      </c>
      <c r="AK4528" s="19"/>
      <c r="AL4528" s="35">
        <v>44021.041666666664</v>
      </c>
      <c r="AM4528" s="16"/>
    </row>
    <row r="4529" spans="1:39" ht="24.75" hidden="1" x14ac:dyDescent="0.25">
      <c r="A4529" s="25" t="s">
        <v>988</v>
      </c>
      <c r="B4529" s="25" t="s">
        <v>1043</v>
      </c>
      <c r="C4529" s="39">
        <v>452114</v>
      </c>
      <c r="D4529" s="25" t="s">
        <v>4167</v>
      </c>
      <c r="E4529" s="25" t="s">
        <v>53</v>
      </c>
      <c r="F4529" s="25" t="s">
        <v>54</v>
      </c>
      <c r="G4529" s="25" t="s">
        <v>289</v>
      </c>
      <c r="H4529" s="25" t="s">
        <v>56</v>
      </c>
      <c r="I4529" s="25" t="s">
        <v>56</v>
      </c>
      <c r="J4529" s="25" t="s">
        <v>185</v>
      </c>
      <c r="K4529" s="25" t="s">
        <v>65</v>
      </c>
      <c r="L4529" s="25" t="s">
        <v>1045</v>
      </c>
      <c r="M4529" s="25" t="s">
        <v>468</v>
      </c>
      <c r="N4529" s="26">
        <v>67568.69</v>
      </c>
      <c r="O4529" s="26">
        <v>55360.639999999999</v>
      </c>
      <c r="P4529" s="27">
        <v>-12208.050000000003</v>
      </c>
      <c r="Q4529" s="28">
        <v>-0.18067613860798548</v>
      </c>
      <c r="R4529" s="29">
        <v>18756.240000000002</v>
      </c>
      <c r="S4529" s="29">
        <v>8277.32</v>
      </c>
      <c r="T4529" s="30">
        <v>-10478.920000000002</v>
      </c>
      <c r="U4529" s="31">
        <v>-0.55868980136743829</v>
      </c>
      <c r="V4529" s="26">
        <v>5177.05</v>
      </c>
      <c r="W4529" s="26">
        <v>3586.67</v>
      </c>
      <c r="X4529" s="27">
        <v>-1590.38</v>
      </c>
      <c r="Y4529" s="28">
        <v>-0.3071981147564733</v>
      </c>
      <c r="Z4529" s="29">
        <v>2437.7199999999998</v>
      </c>
      <c r="AA4529" s="29">
        <v>1686.55</v>
      </c>
      <c r="AB4529" s="30">
        <v>-751.16999999999985</v>
      </c>
      <c r="AC4529" s="32">
        <v>-0.30814449567628766</v>
      </c>
      <c r="AD4529" s="26">
        <v>41197.68</v>
      </c>
      <c r="AE4529" s="26">
        <v>1237.5</v>
      </c>
      <c r="AF4529" s="27">
        <v>-39960.18</v>
      </c>
      <c r="AG4529" s="33">
        <v>-0.96996190076722766</v>
      </c>
      <c r="AH4529" s="34">
        <v>114</v>
      </c>
      <c r="AI4529" s="34">
        <v>81.5</v>
      </c>
      <c r="AJ4529" s="34">
        <v>-32.5</v>
      </c>
      <c r="AK4529" s="32">
        <v>-0.28508771929824561</v>
      </c>
      <c r="AL4529" s="35">
        <v>44105.041666666664</v>
      </c>
      <c r="AM4529" s="16"/>
    </row>
    <row r="4530" spans="1:39" ht="24.75" hidden="1" x14ac:dyDescent="0.25">
      <c r="A4530" s="25" t="s">
        <v>988</v>
      </c>
      <c r="B4530" s="25" t="s">
        <v>1040</v>
      </c>
      <c r="C4530" s="39">
        <v>452118</v>
      </c>
      <c r="D4530" s="25" t="s">
        <v>4161</v>
      </c>
      <c r="E4530" s="25" t="s">
        <v>53</v>
      </c>
      <c r="F4530" s="25" t="s">
        <v>54</v>
      </c>
      <c r="G4530" s="25" t="s">
        <v>289</v>
      </c>
      <c r="H4530" s="25" t="s">
        <v>56</v>
      </c>
      <c r="I4530" s="25" t="s">
        <v>56</v>
      </c>
      <c r="J4530" s="25" t="s">
        <v>401</v>
      </c>
      <c r="K4530" s="25" t="s">
        <v>65</v>
      </c>
      <c r="L4530" s="25" t="s">
        <v>484</v>
      </c>
      <c r="M4530" s="25" t="s">
        <v>421</v>
      </c>
      <c r="N4530" s="26">
        <v>6792.82</v>
      </c>
      <c r="O4530" s="26">
        <v>3585.05</v>
      </c>
      <c r="P4530" s="27">
        <v>-3207.7699999999995</v>
      </c>
      <c r="Q4530" s="28">
        <v>-0.47222950114974338</v>
      </c>
      <c r="R4530" s="29">
        <v>1912.34</v>
      </c>
      <c r="S4530" s="29">
        <v>114.51</v>
      </c>
      <c r="T4530" s="30">
        <v>-1797.83</v>
      </c>
      <c r="U4530" s="31">
        <v>-0.94012048066766374</v>
      </c>
      <c r="V4530" s="26">
        <v>0</v>
      </c>
      <c r="W4530" s="26">
        <v>0</v>
      </c>
      <c r="X4530" s="27">
        <v>0</v>
      </c>
      <c r="Y4530" s="18"/>
      <c r="Z4530" s="29">
        <v>198.24</v>
      </c>
      <c r="AA4530" s="29">
        <v>0</v>
      </c>
      <c r="AB4530" s="30">
        <v>-198.24</v>
      </c>
      <c r="AC4530" s="32">
        <v>-1</v>
      </c>
      <c r="AD4530" s="26">
        <v>4682.24</v>
      </c>
      <c r="AE4530" s="26">
        <v>1159.3399999999999</v>
      </c>
      <c r="AF4530" s="27">
        <v>-3522.8999999999996</v>
      </c>
      <c r="AG4530" s="33">
        <v>-0.75239628895571342</v>
      </c>
      <c r="AH4530" s="34">
        <v>8</v>
      </c>
      <c r="AI4530" s="34">
        <v>0</v>
      </c>
      <c r="AJ4530" s="34">
        <v>-8</v>
      </c>
      <c r="AK4530" s="32">
        <v>-1</v>
      </c>
      <c r="AL4530" s="35">
        <v>43770.041655092595</v>
      </c>
      <c r="AM4530" s="16"/>
    </row>
    <row r="4531" spans="1:39" ht="24.75" hidden="1" x14ac:dyDescent="0.25">
      <c r="A4531" s="25" t="s">
        <v>988</v>
      </c>
      <c r="B4531" s="25" t="s">
        <v>1040</v>
      </c>
      <c r="C4531" s="39">
        <v>452125</v>
      </c>
      <c r="D4531" s="25" t="s">
        <v>4171</v>
      </c>
      <c r="E4531" s="25" t="s">
        <v>53</v>
      </c>
      <c r="F4531" s="25" t="s">
        <v>54</v>
      </c>
      <c r="G4531" s="25" t="s">
        <v>289</v>
      </c>
      <c r="H4531" s="25" t="s">
        <v>56</v>
      </c>
      <c r="I4531" s="25" t="s">
        <v>56</v>
      </c>
      <c r="J4531" s="25" t="s">
        <v>381</v>
      </c>
      <c r="K4531" s="25" t="s">
        <v>65</v>
      </c>
      <c r="L4531" s="25" t="s">
        <v>992</v>
      </c>
      <c r="M4531" s="25" t="s">
        <v>993</v>
      </c>
      <c r="N4531" s="26">
        <v>26375.57</v>
      </c>
      <c r="O4531" s="26">
        <v>36238.410000000003</v>
      </c>
      <c r="P4531" s="27">
        <v>9862.8400000000038</v>
      </c>
      <c r="Q4531" s="28">
        <v>0.37393845896031835</v>
      </c>
      <c r="R4531" s="29">
        <v>16854.650000000001</v>
      </c>
      <c r="S4531" s="29">
        <v>0</v>
      </c>
      <c r="T4531" s="30">
        <v>-16854.650000000001</v>
      </c>
      <c r="U4531" s="31">
        <v>-1</v>
      </c>
      <c r="V4531" s="26">
        <v>4561.72</v>
      </c>
      <c r="W4531" s="26">
        <v>4772.79</v>
      </c>
      <c r="X4531" s="27">
        <v>211.06999999999971</v>
      </c>
      <c r="Y4531" s="28">
        <v>4.6269828047315421E-2</v>
      </c>
      <c r="Z4531" s="29">
        <v>2959.2</v>
      </c>
      <c r="AA4531" s="29">
        <v>0</v>
      </c>
      <c r="AB4531" s="30">
        <v>-2959.2</v>
      </c>
      <c r="AC4531" s="32">
        <v>-1</v>
      </c>
      <c r="AD4531" s="26">
        <v>2000</v>
      </c>
      <c r="AE4531" s="26">
        <v>0</v>
      </c>
      <c r="AF4531" s="27">
        <v>-2000</v>
      </c>
      <c r="AG4531" s="33">
        <v>-1</v>
      </c>
      <c r="AH4531" s="34">
        <v>234</v>
      </c>
      <c r="AI4531" s="34">
        <v>388.5</v>
      </c>
      <c r="AJ4531" s="34">
        <v>154.5</v>
      </c>
      <c r="AK4531" s="32">
        <v>0.66025641025641024</v>
      </c>
      <c r="AL4531" s="35">
        <v>43591.999988425923</v>
      </c>
      <c r="AM4531" s="16"/>
    </row>
    <row r="4532" spans="1:39" ht="24.75" hidden="1" x14ac:dyDescent="0.25">
      <c r="A4532" s="25" t="s">
        <v>988</v>
      </c>
      <c r="B4532" s="25" t="s">
        <v>1040</v>
      </c>
      <c r="C4532" s="39">
        <v>452127</v>
      </c>
      <c r="D4532" s="25" t="s">
        <v>4164</v>
      </c>
      <c r="E4532" s="25" t="s">
        <v>53</v>
      </c>
      <c r="F4532" s="25" t="s">
        <v>54</v>
      </c>
      <c r="G4532" s="25" t="s">
        <v>289</v>
      </c>
      <c r="H4532" s="25" t="s">
        <v>56</v>
      </c>
      <c r="I4532" s="25" t="s">
        <v>56</v>
      </c>
      <c r="J4532" s="17"/>
      <c r="K4532" s="25" t="s">
        <v>65</v>
      </c>
      <c r="L4532" s="25" t="s">
        <v>472</v>
      </c>
      <c r="M4532" s="25" t="s">
        <v>1989</v>
      </c>
      <c r="N4532" s="26">
        <v>5292.99</v>
      </c>
      <c r="O4532" s="26">
        <v>5218.74</v>
      </c>
      <c r="P4532" s="27">
        <v>-74.25</v>
      </c>
      <c r="Q4532" s="28">
        <v>-1.4027987961435786E-2</v>
      </c>
      <c r="R4532" s="29">
        <v>1382.83</v>
      </c>
      <c r="S4532" s="29">
        <v>414.67</v>
      </c>
      <c r="T4532" s="30">
        <v>-968.15999999999985</v>
      </c>
      <c r="U4532" s="31">
        <v>-0.70012944468951344</v>
      </c>
      <c r="V4532" s="26">
        <v>373.16</v>
      </c>
      <c r="W4532" s="26">
        <v>645.33000000000004</v>
      </c>
      <c r="X4532" s="27">
        <v>272.17</v>
      </c>
      <c r="Y4532" s="28">
        <v>0.72936541965912749</v>
      </c>
      <c r="Z4532" s="29">
        <v>0</v>
      </c>
      <c r="AA4532" s="29">
        <v>38</v>
      </c>
      <c r="AB4532" s="30">
        <v>38</v>
      </c>
      <c r="AC4532" s="19"/>
      <c r="AD4532" s="26">
        <v>3537</v>
      </c>
      <c r="AE4532" s="26">
        <v>3275</v>
      </c>
      <c r="AF4532" s="27">
        <v>-262</v>
      </c>
      <c r="AG4532" s="33">
        <v>-7.407407407407407E-2</v>
      </c>
      <c r="AH4532" s="34">
        <v>0</v>
      </c>
      <c r="AI4532" s="34">
        <v>2</v>
      </c>
      <c r="AJ4532" s="34">
        <v>2</v>
      </c>
      <c r="AK4532" s="19"/>
      <c r="AL4532" s="35">
        <v>43767.041655092595</v>
      </c>
      <c r="AM4532" s="16"/>
    </row>
    <row r="4533" spans="1:39" ht="24.75" hidden="1" x14ac:dyDescent="0.25">
      <c r="A4533" s="25" t="s">
        <v>988</v>
      </c>
      <c r="B4533" s="25" t="s">
        <v>1043</v>
      </c>
      <c r="C4533" s="39">
        <v>452128</v>
      </c>
      <c r="D4533" s="25" t="s">
        <v>4165</v>
      </c>
      <c r="E4533" s="25" t="s">
        <v>62</v>
      </c>
      <c r="F4533" s="25" t="s">
        <v>54</v>
      </c>
      <c r="G4533" s="25" t="s">
        <v>289</v>
      </c>
      <c r="H4533" s="17"/>
      <c r="I4533" s="17"/>
      <c r="J4533" s="25" t="s">
        <v>401</v>
      </c>
      <c r="K4533" s="25" t="s">
        <v>65</v>
      </c>
      <c r="L4533" s="25" t="s">
        <v>1045</v>
      </c>
      <c r="M4533" s="25" t="s">
        <v>468</v>
      </c>
      <c r="N4533" s="26">
        <v>16160.3</v>
      </c>
      <c r="O4533" s="26">
        <v>9154.84</v>
      </c>
      <c r="P4533" s="27">
        <v>-7005.4599999999991</v>
      </c>
      <c r="Q4533" s="28">
        <v>-0.43349814050481733</v>
      </c>
      <c r="R4533" s="29">
        <v>13536.45</v>
      </c>
      <c r="S4533" s="29">
        <v>6797.48</v>
      </c>
      <c r="T4533" s="30">
        <v>-6738.9700000000012</v>
      </c>
      <c r="U4533" s="31">
        <v>-0.49783879820780197</v>
      </c>
      <c r="V4533" s="26">
        <v>299.97000000000003</v>
      </c>
      <c r="W4533" s="26">
        <v>114.76</v>
      </c>
      <c r="X4533" s="27">
        <v>-185.21000000000004</v>
      </c>
      <c r="Y4533" s="28">
        <v>-0.61742840950761746</v>
      </c>
      <c r="Z4533" s="29">
        <v>2323.88</v>
      </c>
      <c r="AA4533" s="29">
        <v>507.5</v>
      </c>
      <c r="AB4533" s="30">
        <v>-1816.38</v>
      </c>
      <c r="AC4533" s="32">
        <v>-0.78161522970205</v>
      </c>
      <c r="AD4533" s="26">
        <v>0</v>
      </c>
      <c r="AE4533" s="26">
        <v>0</v>
      </c>
      <c r="AF4533" s="27">
        <v>0</v>
      </c>
      <c r="AG4533" s="18"/>
      <c r="AH4533" s="34">
        <v>84</v>
      </c>
      <c r="AI4533" s="34">
        <v>29</v>
      </c>
      <c r="AJ4533" s="34">
        <v>-55</v>
      </c>
      <c r="AK4533" s="32">
        <v>-0.65476190476190477</v>
      </c>
      <c r="AL4533" s="35">
        <v>44070.041666666664</v>
      </c>
      <c r="AM4533" s="16"/>
    </row>
    <row r="4534" spans="1:39" ht="49.5" hidden="1" x14ac:dyDescent="0.25">
      <c r="A4534" s="25" t="s">
        <v>988</v>
      </c>
      <c r="B4534" s="25" t="s">
        <v>1136</v>
      </c>
      <c r="C4534" s="39">
        <v>452139</v>
      </c>
      <c r="D4534" s="25" t="s">
        <v>4174</v>
      </c>
      <c r="E4534" s="25" t="s">
        <v>53</v>
      </c>
      <c r="F4534" s="25" t="s">
        <v>54</v>
      </c>
      <c r="G4534" s="25" t="s">
        <v>211</v>
      </c>
      <c r="H4534" s="25" t="s">
        <v>265</v>
      </c>
      <c r="I4534" s="17"/>
      <c r="J4534" s="25" t="s">
        <v>381</v>
      </c>
      <c r="K4534" s="25" t="s">
        <v>65</v>
      </c>
      <c r="L4534" s="25" t="s">
        <v>992</v>
      </c>
      <c r="M4534" s="25" t="s">
        <v>468</v>
      </c>
      <c r="N4534" s="26">
        <v>104035.35</v>
      </c>
      <c r="O4534" s="26">
        <v>75006.12</v>
      </c>
      <c r="P4534" s="27">
        <v>-29029.23000000001</v>
      </c>
      <c r="Q4534" s="28">
        <v>-0.27903236736359333</v>
      </c>
      <c r="R4534" s="29">
        <v>50913.760000000002</v>
      </c>
      <c r="S4534" s="29">
        <v>42676.83</v>
      </c>
      <c r="T4534" s="30">
        <v>-8236.93</v>
      </c>
      <c r="U4534" s="31">
        <v>-0.16178200156499933</v>
      </c>
      <c r="V4534" s="26">
        <v>20600.54</v>
      </c>
      <c r="W4534" s="26">
        <v>19993.310000000001</v>
      </c>
      <c r="X4534" s="27">
        <v>-607.22999999999956</v>
      </c>
      <c r="Y4534" s="28">
        <v>-2.9476411783380414E-2</v>
      </c>
      <c r="Z4534" s="29">
        <v>6121.05</v>
      </c>
      <c r="AA4534" s="29">
        <v>0</v>
      </c>
      <c r="AB4534" s="30">
        <v>-6121.05</v>
      </c>
      <c r="AC4534" s="32">
        <v>-1</v>
      </c>
      <c r="AD4534" s="26">
        <v>26400</v>
      </c>
      <c r="AE4534" s="26">
        <v>9477.74</v>
      </c>
      <c r="AF4534" s="27">
        <v>-16922.260000000002</v>
      </c>
      <c r="AG4534" s="33">
        <v>-0.64099469696969702</v>
      </c>
      <c r="AH4534" s="34">
        <v>431.28</v>
      </c>
      <c r="AI4534" s="34">
        <v>416</v>
      </c>
      <c r="AJ4534" s="34">
        <v>-15.279999999999973</v>
      </c>
      <c r="AK4534" s="32">
        <v>-3.5429419402708155E-2</v>
      </c>
      <c r="AL4534" s="35">
        <v>44705.041666666664</v>
      </c>
      <c r="AM4534" s="16"/>
    </row>
    <row r="4535" spans="1:39" ht="24.75" hidden="1" x14ac:dyDescent="0.25">
      <c r="A4535" s="25" t="s">
        <v>988</v>
      </c>
      <c r="B4535" s="25" t="s">
        <v>1136</v>
      </c>
      <c r="C4535" s="39">
        <v>452143</v>
      </c>
      <c r="D4535" s="25" t="s">
        <v>5492</v>
      </c>
      <c r="E4535" s="25" t="s">
        <v>53</v>
      </c>
      <c r="F4535" s="25" t="s">
        <v>63</v>
      </c>
      <c r="G4535" s="25" t="s">
        <v>56</v>
      </c>
      <c r="H4535" s="17"/>
      <c r="I4535" s="17"/>
      <c r="J4535" s="25" t="s">
        <v>381</v>
      </c>
      <c r="K4535" s="25" t="s">
        <v>65</v>
      </c>
      <c r="L4535" s="25" t="s">
        <v>384</v>
      </c>
      <c r="M4535" s="25" t="s">
        <v>419</v>
      </c>
      <c r="N4535" s="26">
        <v>0</v>
      </c>
      <c r="O4535" s="26">
        <v>0</v>
      </c>
      <c r="P4535" s="27">
        <v>0</v>
      </c>
      <c r="Q4535" s="18"/>
      <c r="R4535" s="29">
        <v>0</v>
      </c>
      <c r="S4535" s="29">
        <v>0</v>
      </c>
      <c r="T4535" s="30">
        <v>0</v>
      </c>
      <c r="U4535" s="19"/>
      <c r="V4535" s="26">
        <v>0</v>
      </c>
      <c r="W4535" s="26">
        <v>0</v>
      </c>
      <c r="X4535" s="27">
        <v>0</v>
      </c>
      <c r="Y4535" s="18"/>
      <c r="Z4535" s="29">
        <v>0</v>
      </c>
      <c r="AA4535" s="29">
        <v>0</v>
      </c>
      <c r="AB4535" s="30">
        <v>0</v>
      </c>
      <c r="AC4535" s="19"/>
      <c r="AD4535" s="26">
        <v>0</v>
      </c>
      <c r="AE4535" s="26">
        <v>0</v>
      </c>
      <c r="AF4535" s="27">
        <v>0</v>
      </c>
      <c r="AG4535" s="18"/>
      <c r="AH4535" s="34">
        <v>0</v>
      </c>
      <c r="AI4535" s="34">
        <v>0</v>
      </c>
      <c r="AJ4535" s="34">
        <v>0</v>
      </c>
      <c r="AK4535" s="19"/>
      <c r="AL4535" s="35">
        <v>44056.041666666664</v>
      </c>
      <c r="AM4535" s="16"/>
    </row>
    <row r="4536" spans="1:39" ht="33" hidden="1" x14ac:dyDescent="0.25">
      <c r="A4536" s="25" t="s">
        <v>988</v>
      </c>
      <c r="B4536" s="25" t="s">
        <v>1136</v>
      </c>
      <c r="C4536" s="39">
        <v>452144</v>
      </c>
      <c r="D4536" s="25" t="s">
        <v>5493</v>
      </c>
      <c r="E4536" s="25" t="s">
        <v>53</v>
      </c>
      <c r="F4536" s="25" t="s">
        <v>63</v>
      </c>
      <c r="G4536" s="25" t="s">
        <v>56</v>
      </c>
      <c r="H4536" s="17"/>
      <c r="I4536" s="17"/>
      <c r="J4536" s="25" t="s">
        <v>381</v>
      </c>
      <c r="K4536" s="25" t="s">
        <v>65</v>
      </c>
      <c r="L4536" s="25" t="s">
        <v>384</v>
      </c>
      <c r="M4536" s="25" t="s">
        <v>419</v>
      </c>
      <c r="N4536" s="26">
        <v>0</v>
      </c>
      <c r="O4536" s="26">
        <v>0</v>
      </c>
      <c r="P4536" s="27">
        <v>0</v>
      </c>
      <c r="Q4536" s="18"/>
      <c r="R4536" s="29">
        <v>0</v>
      </c>
      <c r="S4536" s="29">
        <v>0</v>
      </c>
      <c r="T4536" s="30">
        <v>0</v>
      </c>
      <c r="U4536" s="19"/>
      <c r="V4536" s="26">
        <v>0</v>
      </c>
      <c r="W4536" s="26">
        <v>0</v>
      </c>
      <c r="X4536" s="27">
        <v>0</v>
      </c>
      <c r="Y4536" s="18"/>
      <c r="Z4536" s="29">
        <v>0</v>
      </c>
      <c r="AA4536" s="29">
        <v>0</v>
      </c>
      <c r="AB4536" s="30">
        <v>0</v>
      </c>
      <c r="AC4536" s="19"/>
      <c r="AD4536" s="26">
        <v>0</v>
      </c>
      <c r="AE4536" s="26">
        <v>0</v>
      </c>
      <c r="AF4536" s="27">
        <v>0</v>
      </c>
      <c r="AG4536" s="18"/>
      <c r="AH4536" s="34">
        <v>0</v>
      </c>
      <c r="AI4536" s="34">
        <v>0</v>
      </c>
      <c r="AJ4536" s="34">
        <v>0</v>
      </c>
      <c r="AK4536" s="19"/>
      <c r="AL4536" s="35">
        <v>44056.041666666664</v>
      </c>
      <c r="AM4536" s="16"/>
    </row>
    <row r="4537" spans="1:39" ht="24.75" hidden="1" x14ac:dyDescent="0.25">
      <c r="A4537" s="25" t="s">
        <v>988</v>
      </c>
      <c r="B4537" s="25" t="s">
        <v>1136</v>
      </c>
      <c r="C4537" s="39">
        <v>452147</v>
      </c>
      <c r="D4537" s="25" t="s">
        <v>4895</v>
      </c>
      <c r="E4537" s="25" t="s">
        <v>53</v>
      </c>
      <c r="F4537" s="25" t="s">
        <v>63</v>
      </c>
      <c r="G4537" s="25" t="s">
        <v>56</v>
      </c>
      <c r="H4537" s="17"/>
      <c r="I4537" s="17"/>
      <c r="J4537" s="25" t="s">
        <v>369</v>
      </c>
      <c r="K4537" s="25" t="s">
        <v>65</v>
      </c>
      <c r="L4537" s="25" t="s">
        <v>373</v>
      </c>
      <c r="M4537" s="25" t="s">
        <v>419</v>
      </c>
      <c r="N4537" s="26">
        <v>0</v>
      </c>
      <c r="O4537" s="26">
        <v>0</v>
      </c>
      <c r="P4537" s="27">
        <v>0</v>
      </c>
      <c r="Q4537" s="18"/>
      <c r="R4537" s="29">
        <v>0</v>
      </c>
      <c r="S4537" s="29">
        <v>0</v>
      </c>
      <c r="T4537" s="30">
        <v>0</v>
      </c>
      <c r="U4537" s="19"/>
      <c r="V4537" s="26">
        <v>0</v>
      </c>
      <c r="W4537" s="26">
        <v>0</v>
      </c>
      <c r="X4537" s="27">
        <v>0</v>
      </c>
      <c r="Y4537" s="18"/>
      <c r="Z4537" s="29">
        <v>0</v>
      </c>
      <c r="AA4537" s="29">
        <v>0</v>
      </c>
      <c r="AB4537" s="30">
        <v>0</v>
      </c>
      <c r="AC4537" s="19"/>
      <c r="AD4537" s="26">
        <v>0</v>
      </c>
      <c r="AE4537" s="26">
        <v>0</v>
      </c>
      <c r="AF4537" s="27">
        <v>0</v>
      </c>
      <c r="AG4537" s="18"/>
      <c r="AH4537" s="34">
        <v>0</v>
      </c>
      <c r="AI4537" s="34">
        <v>0</v>
      </c>
      <c r="AJ4537" s="34">
        <v>0</v>
      </c>
      <c r="AK4537" s="19"/>
      <c r="AL4537" s="35">
        <v>43862.041655092595</v>
      </c>
      <c r="AM4537" s="16"/>
    </row>
    <row r="4538" spans="1:39" ht="24.75" hidden="1" x14ac:dyDescent="0.25">
      <c r="A4538" s="25" t="s">
        <v>988</v>
      </c>
      <c r="B4538" s="25" t="s">
        <v>1040</v>
      </c>
      <c r="C4538" s="39">
        <v>452149</v>
      </c>
      <c r="D4538" s="25" t="s">
        <v>4170</v>
      </c>
      <c r="E4538" s="25" t="s">
        <v>53</v>
      </c>
      <c r="F4538" s="25" t="s">
        <v>54</v>
      </c>
      <c r="G4538" s="25" t="s">
        <v>289</v>
      </c>
      <c r="H4538" s="17"/>
      <c r="I4538" s="17"/>
      <c r="J4538" s="25" t="s">
        <v>369</v>
      </c>
      <c r="K4538" s="25" t="s">
        <v>65</v>
      </c>
      <c r="L4538" s="25" t="s">
        <v>370</v>
      </c>
      <c r="M4538" s="25" t="s">
        <v>468</v>
      </c>
      <c r="N4538" s="26">
        <v>12294.4</v>
      </c>
      <c r="O4538" s="26">
        <v>7237.24</v>
      </c>
      <c r="P4538" s="27">
        <v>-5057.16</v>
      </c>
      <c r="Q4538" s="28">
        <v>-0.41133849557522123</v>
      </c>
      <c r="R4538" s="29">
        <v>10299.34</v>
      </c>
      <c r="S4538" s="29">
        <v>3896.12</v>
      </c>
      <c r="T4538" s="30">
        <v>-6403.22</v>
      </c>
      <c r="U4538" s="31">
        <v>-0.62171168249615993</v>
      </c>
      <c r="V4538" s="26">
        <v>0</v>
      </c>
      <c r="W4538" s="26">
        <v>0</v>
      </c>
      <c r="X4538" s="27">
        <v>0</v>
      </c>
      <c r="Y4538" s="18"/>
      <c r="Z4538" s="29">
        <v>1995.06</v>
      </c>
      <c r="AA4538" s="29">
        <v>3144</v>
      </c>
      <c r="AB4538" s="30">
        <v>1148.94</v>
      </c>
      <c r="AC4538" s="32">
        <v>0.57589245436227487</v>
      </c>
      <c r="AD4538" s="26">
        <v>0</v>
      </c>
      <c r="AE4538" s="26">
        <v>0</v>
      </c>
      <c r="AF4538" s="27">
        <v>0</v>
      </c>
      <c r="AG4538" s="18"/>
      <c r="AH4538" s="34">
        <v>78</v>
      </c>
      <c r="AI4538" s="34">
        <v>32</v>
      </c>
      <c r="AJ4538" s="34">
        <v>-46</v>
      </c>
      <c r="AK4538" s="32">
        <v>-0.58974358974358976</v>
      </c>
      <c r="AL4538" s="35">
        <v>43734.041655092595</v>
      </c>
      <c r="AM4538" s="16"/>
    </row>
    <row r="4539" spans="1:39" ht="24.75" hidden="1" x14ac:dyDescent="0.25">
      <c r="A4539" s="25" t="s">
        <v>988</v>
      </c>
      <c r="B4539" s="25" t="s">
        <v>1040</v>
      </c>
      <c r="C4539" s="39">
        <v>452150</v>
      </c>
      <c r="D4539" s="25" t="s">
        <v>4169</v>
      </c>
      <c r="E4539" s="25" t="s">
        <v>53</v>
      </c>
      <c r="F4539" s="25" t="s">
        <v>54</v>
      </c>
      <c r="G4539" s="25" t="s">
        <v>289</v>
      </c>
      <c r="H4539" s="25" t="s">
        <v>56</v>
      </c>
      <c r="I4539" s="25" t="s">
        <v>56</v>
      </c>
      <c r="J4539" s="25" t="s">
        <v>369</v>
      </c>
      <c r="K4539" s="25" t="s">
        <v>65</v>
      </c>
      <c r="L4539" s="25" t="s">
        <v>370</v>
      </c>
      <c r="M4539" s="25" t="s">
        <v>468</v>
      </c>
      <c r="N4539" s="26">
        <v>3978.1</v>
      </c>
      <c r="O4539" s="26">
        <v>1123.18</v>
      </c>
      <c r="P4539" s="27">
        <v>-2854.92</v>
      </c>
      <c r="Q4539" s="28">
        <v>-0.71765918403257845</v>
      </c>
      <c r="R4539" s="29">
        <v>0</v>
      </c>
      <c r="S4539" s="29">
        <v>0</v>
      </c>
      <c r="T4539" s="30">
        <v>0</v>
      </c>
      <c r="U4539" s="19"/>
      <c r="V4539" s="26">
        <v>654.1</v>
      </c>
      <c r="W4539" s="26">
        <v>0</v>
      </c>
      <c r="X4539" s="27">
        <v>-654.1</v>
      </c>
      <c r="Y4539" s="28">
        <v>-1</v>
      </c>
      <c r="Z4539" s="29">
        <v>0</v>
      </c>
      <c r="AA4539" s="29">
        <v>0</v>
      </c>
      <c r="AB4539" s="30">
        <v>0</v>
      </c>
      <c r="AC4539" s="19"/>
      <c r="AD4539" s="26">
        <v>3324</v>
      </c>
      <c r="AE4539" s="26">
        <v>0</v>
      </c>
      <c r="AF4539" s="27">
        <v>-3324</v>
      </c>
      <c r="AG4539" s="33">
        <v>-1</v>
      </c>
      <c r="AH4539" s="34">
        <v>46.5</v>
      </c>
      <c r="AI4539" s="34">
        <v>16.5</v>
      </c>
      <c r="AJ4539" s="34">
        <v>-30</v>
      </c>
      <c r="AK4539" s="32">
        <v>-0.64516129032258063</v>
      </c>
      <c r="AL4539" s="35">
        <v>43672.041655092595</v>
      </c>
      <c r="AM4539" s="16"/>
    </row>
    <row r="4540" spans="1:39" ht="24.75" hidden="1" x14ac:dyDescent="0.25">
      <c r="A4540" s="25" t="s">
        <v>988</v>
      </c>
      <c r="B4540" s="25" t="s">
        <v>1040</v>
      </c>
      <c r="C4540" s="39">
        <v>452162</v>
      </c>
      <c r="D4540" s="25" t="s">
        <v>4077</v>
      </c>
      <c r="E4540" s="25" t="s">
        <v>53</v>
      </c>
      <c r="F4540" s="25" t="s">
        <v>54</v>
      </c>
      <c r="G4540" s="25" t="s">
        <v>289</v>
      </c>
      <c r="H4540" s="25" t="s">
        <v>56</v>
      </c>
      <c r="I4540" s="25" t="s">
        <v>56</v>
      </c>
      <c r="J4540" s="25" t="s">
        <v>369</v>
      </c>
      <c r="K4540" s="25" t="s">
        <v>65</v>
      </c>
      <c r="L4540" s="25" t="s">
        <v>467</v>
      </c>
      <c r="M4540" s="25" t="s">
        <v>468</v>
      </c>
      <c r="N4540" s="26">
        <v>25315.99</v>
      </c>
      <c r="O4540" s="26">
        <v>24935.73</v>
      </c>
      <c r="P4540" s="27">
        <v>-380.26000000000204</v>
      </c>
      <c r="Q4540" s="28">
        <v>-1.5020546302949323E-2</v>
      </c>
      <c r="R4540" s="29">
        <v>0</v>
      </c>
      <c r="S4540" s="29">
        <v>7443.46</v>
      </c>
      <c r="T4540" s="30">
        <v>7443.46</v>
      </c>
      <c r="U4540" s="19"/>
      <c r="V4540" s="26">
        <v>1820.8</v>
      </c>
      <c r="W4540" s="26">
        <v>12256.39</v>
      </c>
      <c r="X4540" s="27">
        <v>10435.59</v>
      </c>
      <c r="Y4540" s="28">
        <v>5.731321397188049</v>
      </c>
      <c r="Z4540" s="29">
        <v>11682.17</v>
      </c>
      <c r="AA4540" s="29">
        <v>2599</v>
      </c>
      <c r="AB4540" s="30">
        <v>-9083.17</v>
      </c>
      <c r="AC4540" s="32">
        <v>-0.77752420997126392</v>
      </c>
      <c r="AD4540" s="26">
        <v>11813.02</v>
      </c>
      <c r="AE4540" s="26">
        <v>0</v>
      </c>
      <c r="AF4540" s="27">
        <v>-11813.02</v>
      </c>
      <c r="AG4540" s="33">
        <v>-1</v>
      </c>
      <c r="AH4540" s="34">
        <v>164</v>
      </c>
      <c r="AI4540" s="34">
        <v>145</v>
      </c>
      <c r="AJ4540" s="34">
        <v>-19</v>
      </c>
      <c r="AK4540" s="32">
        <v>-0.11585365853658537</v>
      </c>
      <c r="AL4540" s="35">
        <v>43712.041655092595</v>
      </c>
      <c r="AM4540" s="16"/>
    </row>
    <row r="4541" spans="1:39" ht="24.75" hidden="1" x14ac:dyDescent="0.25">
      <c r="A4541" s="25" t="s">
        <v>988</v>
      </c>
      <c r="B4541" s="25" t="s">
        <v>1043</v>
      </c>
      <c r="C4541" s="39">
        <v>452166</v>
      </c>
      <c r="D4541" s="25" t="s">
        <v>4181</v>
      </c>
      <c r="E4541" s="25" t="s">
        <v>53</v>
      </c>
      <c r="F4541" s="25" t="s">
        <v>63</v>
      </c>
      <c r="G4541" s="25" t="s">
        <v>56</v>
      </c>
      <c r="H4541" s="25" t="s">
        <v>56</v>
      </c>
      <c r="I4541" s="25" t="s">
        <v>56</v>
      </c>
      <c r="J4541" s="25" t="s">
        <v>401</v>
      </c>
      <c r="K4541" s="25" t="s">
        <v>65</v>
      </c>
      <c r="L4541" s="25" t="s">
        <v>1045</v>
      </c>
      <c r="M4541" s="25" t="s">
        <v>419</v>
      </c>
      <c r="N4541" s="26">
        <v>0</v>
      </c>
      <c r="O4541" s="26">
        <v>0</v>
      </c>
      <c r="P4541" s="27">
        <v>0</v>
      </c>
      <c r="Q4541" s="18"/>
      <c r="R4541" s="29">
        <v>0</v>
      </c>
      <c r="S4541" s="29">
        <v>0</v>
      </c>
      <c r="T4541" s="30">
        <v>0</v>
      </c>
      <c r="U4541" s="19"/>
      <c r="V4541" s="26">
        <v>0</v>
      </c>
      <c r="W4541" s="26">
        <v>0</v>
      </c>
      <c r="X4541" s="27">
        <v>0</v>
      </c>
      <c r="Y4541" s="18"/>
      <c r="Z4541" s="29">
        <v>0</v>
      </c>
      <c r="AA4541" s="29">
        <v>0</v>
      </c>
      <c r="AB4541" s="30">
        <v>0</v>
      </c>
      <c r="AC4541" s="19"/>
      <c r="AD4541" s="26">
        <v>0</v>
      </c>
      <c r="AE4541" s="26">
        <v>0</v>
      </c>
      <c r="AF4541" s="27">
        <v>0</v>
      </c>
      <c r="AG4541" s="18"/>
      <c r="AH4541" s="34">
        <v>0</v>
      </c>
      <c r="AI4541" s="34">
        <v>0</v>
      </c>
      <c r="AJ4541" s="34">
        <v>0</v>
      </c>
      <c r="AK4541" s="19"/>
      <c r="AL4541" s="35">
        <v>44169.041666666664</v>
      </c>
      <c r="AM4541" s="16"/>
    </row>
    <row r="4542" spans="1:39" ht="24.75" hidden="1" x14ac:dyDescent="0.25">
      <c r="A4542" s="25" t="s">
        <v>988</v>
      </c>
      <c r="B4542" s="25" t="s">
        <v>1043</v>
      </c>
      <c r="C4542" s="39">
        <v>452167</v>
      </c>
      <c r="D4542" s="25" t="s">
        <v>4178</v>
      </c>
      <c r="E4542" s="25" t="s">
        <v>53</v>
      </c>
      <c r="F4542" s="25" t="s">
        <v>54</v>
      </c>
      <c r="G4542" s="25" t="s">
        <v>289</v>
      </c>
      <c r="H4542" s="25" t="s">
        <v>56</v>
      </c>
      <c r="I4542" s="25" t="s">
        <v>56</v>
      </c>
      <c r="J4542" s="25" t="s">
        <v>185</v>
      </c>
      <c r="K4542" s="25" t="s">
        <v>65</v>
      </c>
      <c r="L4542" s="25" t="s">
        <v>1045</v>
      </c>
      <c r="M4542" s="25" t="s">
        <v>468</v>
      </c>
      <c r="N4542" s="26">
        <v>91710.37</v>
      </c>
      <c r="O4542" s="26">
        <v>85857.73</v>
      </c>
      <c r="P4542" s="27">
        <v>-5852.6399999999994</v>
      </c>
      <c r="Q4542" s="28">
        <v>-6.3816556404690111E-2</v>
      </c>
      <c r="R4542" s="29">
        <v>26163.9</v>
      </c>
      <c r="S4542" s="29">
        <v>20058.71</v>
      </c>
      <c r="T4542" s="30">
        <v>-6105.1900000000023</v>
      </c>
      <c r="U4542" s="31">
        <v>-0.23334403510180066</v>
      </c>
      <c r="V4542" s="26">
        <v>6903.95</v>
      </c>
      <c r="W4542" s="26">
        <v>8317.9</v>
      </c>
      <c r="X4542" s="27">
        <v>1413.9499999999998</v>
      </c>
      <c r="Y4542" s="28">
        <v>0.20480304753076137</v>
      </c>
      <c r="Z4542" s="29">
        <v>4016.12</v>
      </c>
      <c r="AA4542" s="29">
        <v>5704.77</v>
      </c>
      <c r="AB4542" s="30">
        <v>1688.6500000000005</v>
      </c>
      <c r="AC4542" s="32">
        <v>0.42046801390396715</v>
      </c>
      <c r="AD4542" s="26">
        <v>54626.400000000001</v>
      </c>
      <c r="AE4542" s="26">
        <v>36.5</v>
      </c>
      <c r="AF4542" s="27">
        <v>-54589.9</v>
      </c>
      <c r="AG4542" s="33">
        <v>-0.99933182490517403</v>
      </c>
      <c r="AH4542" s="34">
        <v>142.5</v>
      </c>
      <c r="AI4542" s="34">
        <v>196.5</v>
      </c>
      <c r="AJ4542" s="34">
        <v>54</v>
      </c>
      <c r="AK4542" s="32">
        <v>0.37894736842105264</v>
      </c>
      <c r="AL4542" s="35">
        <v>44169.041666666664</v>
      </c>
      <c r="AM4542" s="16"/>
    </row>
    <row r="4543" spans="1:39" ht="24.75" hidden="1" x14ac:dyDescent="0.25">
      <c r="A4543" s="25" t="s">
        <v>988</v>
      </c>
      <c r="B4543" s="25" t="s">
        <v>1043</v>
      </c>
      <c r="C4543" s="39">
        <v>452168</v>
      </c>
      <c r="D4543" s="25" t="s">
        <v>4177</v>
      </c>
      <c r="E4543" s="25" t="s">
        <v>53</v>
      </c>
      <c r="F4543" s="25" t="s">
        <v>63</v>
      </c>
      <c r="G4543" s="25" t="s">
        <v>56</v>
      </c>
      <c r="H4543" s="25" t="s">
        <v>56</v>
      </c>
      <c r="I4543" s="25" t="s">
        <v>56</v>
      </c>
      <c r="J4543" s="25" t="s">
        <v>401</v>
      </c>
      <c r="K4543" s="25" t="s">
        <v>65</v>
      </c>
      <c r="L4543" s="25" t="s">
        <v>1045</v>
      </c>
      <c r="M4543" s="25" t="s">
        <v>419</v>
      </c>
      <c r="N4543" s="26">
        <v>0</v>
      </c>
      <c r="O4543" s="26">
        <v>0</v>
      </c>
      <c r="P4543" s="27">
        <v>0</v>
      </c>
      <c r="Q4543" s="18"/>
      <c r="R4543" s="29">
        <v>0</v>
      </c>
      <c r="S4543" s="29">
        <v>0</v>
      </c>
      <c r="T4543" s="30">
        <v>0</v>
      </c>
      <c r="U4543" s="19"/>
      <c r="V4543" s="26">
        <v>0</v>
      </c>
      <c r="W4543" s="26">
        <v>0</v>
      </c>
      <c r="X4543" s="27">
        <v>0</v>
      </c>
      <c r="Y4543" s="18"/>
      <c r="Z4543" s="29">
        <v>0</v>
      </c>
      <c r="AA4543" s="29">
        <v>0</v>
      </c>
      <c r="AB4543" s="30">
        <v>0</v>
      </c>
      <c r="AC4543" s="19"/>
      <c r="AD4543" s="26">
        <v>0</v>
      </c>
      <c r="AE4543" s="26">
        <v>0</v>
      </c>
      <c r="AF4543" s="27">
        <v>0</v>
      </c>
      <c r="AG4543" s="18"/>
      <c r="AH4543" s="34">
        <v>0</v>
      </c>
      <c r="AI4543" s="34">
        <v>0</v>
      </c>
      <c r="AJ4543" s="34">
        <v>0</v>
      </c>
      <c r="AK4543" s="19"/>
      <c r="AL4543" s="35">
        <v>44008.041666666664</v>
      </c>
      <c r="AM4543" s="16"/>
    </row>
    <row r="4544" spans="1:39" ht="24.75" hidden="1" x14ac:dyDescent="0.25">
      <c r="A4544" s="25" t="s">
        <v>988</v>
      </c>
      <c r="B4544" s="25" t="s">
        <v>1136</v>
      </c>
      <c r="C4544" s="39">
        <v>452169</v>
      </c>
      <c r="D4544" s="25" t="s">
        <v>5127</v>
      </c>
      <c r="E4544" s="25" t="s">
        <v>53</v>
      </c>
      <c r="F4544" s="25" t="s">
        <v>63</v>
      </c>
      <c r="G4544" s="25" t="s">
        <v>56</v>
      </c>
      <c r="H4544" s="17"/>
      <c r="I4544" s="17"/>
      <c r="J4544" s="25" t="s">
        <v>401</v>
      </c>
      <c r="K4544" s="25" t="s">
        <v>65</v>
      </c>
      <c r="L4544" s="25" t="s">
        <v>472</v>
      </c>
      <c r="M4544" s="25" t="s">
        <v>419</v>
      </c>
      <c r="N4544" s="26">
        <v>0</v>
      </c>
      <c r="O4544" s="26">
        <v>0</v>
      </c>
      <c r="P4544" s="27">
        <v>0</v>
      </c>
      <c r="Q4544" s="18"/>
      <c r="R4544" s="29">
        <v>0</v>
      </c>
      <c r="S4544" s="29">
        <v>0</v>
      </c>
      <c r="T4544" s="30">
        <v>0</v>
      </c>
      <c r="U4544" s="19"/>
      <c r="V4544" s="26">
        <v>0</v>
      </c>
      <c r="W4544" s="26">
        <v>0</v>
      </c>
      <c r="X4544" s="27">
        <v>0</v>
      </c>
      <c r="Y4544" s="18"/>
      <c r="Z4544" s="29">
        <v>0</v>
      </c>
      <c r="AA4544" s="29">
        <v>0</v>
      </c>
      <c r="AB4544" s="30">
        <v>0</v>
      </c>
      <c r="AC4544" s="19"/>
      <c r="AD4544" s="26">
        <v>0</v>
      </c>
      <c r="AE4544" s="26">
        <v>0</v>
      </c>
      <c r="AF4544" s="27">
        <v>0</v>
      </c>
      <c r="AG4544" s="18"/>
      <c r="AH4544" s="34">
        <v>0</v>
      </c>
      <c r="AI4544" s="34">
        <v>0</v>
      </c>
      <c r="AJ4544" s="34">
        <v>0</v>
      </c>
      <c r="AK4544" s="19"/>
      <c r="AL4544" s="35">
        <v>44008.041666666664</v>
      </c>
      <c r="AM4544" s="16"/>
    </row>
    <row r="4545" spans="1:39" ht="24.75" hidden="1" x14ac:dyDescent="0.25">
      <c r="A4545" s="25" t="s">
        <v>988</v>
      </c>
      <c r="B4545" s="25" t="s">
        <v>1136</v>
      </c>
      <c r="C4545" s="39">
        <v>452170</v>
      </c>
      <c r="D4545" s="25" t="s">
        <v>5130</v>
      </c>
      <c r="E4545" s="25" t="s">
        <v>53</v>
      </c>
      <c r="F4545" s="25" t="s">
        <v>63</v>
      </c>
      <c r="G4545" s="25" t="s">
        <v>56</v>
      </c>
      <c r="H4545" s="17"/>
      <c r="I4545" s="17"/>
      <c r="J4545" s="25" t="s">
        <v>401</v>
      </c>
      <c r="K4545" s="25" t="s">
        <v>65</v>
      </c>
      <c r="L4545" s="25" t="s">
        <v>472</v>
      </c>
      <c r="M4545" s="25" t="s">
        <v>419</v>
      </c>
      <c r="N4545" s="26">
        <v>0</v>
      </c>
      <c r="O4545" s="26">
        <v>0</v>
      </c>
      <c r="P4545" s="27">
        <v>0</v>
      </c>
      <c r="Q4545" s="18"/>
      <c r="R4545" s="29">
        <v>0</v>
      </c>
      <c r="S4545" s="29">
        <v>0</v>
      </c>
      <c r="T4545" s="30">
        <v>0</v>
      </c>
      <c r="U4545" s="19"/>
      <c r="V4545" s="26">
        <v>0</v>
      </c>
      <c r="W4545" s="26">
        <v>0</v>
      </c>
      <c r="X4545" s="27">
        <v>0</v>
      </c>
      <c r="Y4545" s="18"/>
      <c r="Z4545" s="29">
        <v>0</v>
      </c>
      <c r="AA4545" s="29">
        <v>0</v>
      </c>
      <c r="AB4545" s="30">
        <v>0</v>
      </c>
      <c r="AC4545" s="19"/>
      <c r="AD4545" s="26">
        <v>0</v>
      </c>
      <c r="AE4545" s="26">
        <v>0</v>
      </c>
      <c r="AF4545" s="27">
        <v>0</v>
      </c>
      <c r="AG4545" s="18"/>
      <c r="AH4545" s="34">
        <v>0</v>
      </c>
      <c r="AI4545" s="34">
        <v>0</v>
      </c>
      <c r="AJ4545" s="34">
        <v>0</v>
      </c>
      <c r="AK4545" s="19"/>
      <c r="AL4545" s="35">
        <v>44008.041666666664</v>
      </c>
      <c r="AM4545" s="16"/>
    </row>
    <row r="4546" spans="1:39" ht="24.75" hidden="1" x14ac:dyDescent="0.25">
      <c r="A4546" s="25" t="s">
        <v>988</v>
      </c>
      <c r="B4546" s="25" t="s">
        <v>1136</v>
      </c>
      <c r="C4546" s="39">
        <v>452172</v>
      </c>
      <c r="D4546" s="25" t="s">
        <v>5129</v>
      </c>
      <c r="E4546" s="25" t="s">
        <v>53</v>
      </c>
      <c r="F4546" s="25" t="s">
        <v>63</v>
      </c>
      <c r="G4546" s="25" t="s">
        <v>56</v>
      </c>
      <c r="H4546" s="17"/>
      <c r="I4546" s="17"/>
      <c r="J4546" s="25" t="s">
        <v>401</v>
      </c>
      <c r="K4546" s="25" t="s">
        <v>65</v>
      </c>
      <c r="L4546" s="25" t="s">
        <v>472</v>
      </c>
      <c r="M4546" s="25" t="s">
        <v>419</v>
      </c>
      <c r="N4546" s="26">
        <v>0</v>
      </c>
      <c r="O4546" s="26">
        <v>0</v>
      </c>
      <c r="P4546" s="27">
        <v>0</v>
      </c>
      <c r="Q4546" s="18"/>
      <c r="R4546" s="29">
        <v>0</v>
      </c>
      <c r="S4546" s="29">
        <v>0</v>
      </c>
      <c r="T4546" s="30">
        <v>0</v>
      </c>
      <c r="U4546" s="19"/>
      <c r="V4546" s="26">
        <v>0</v>
      </c>
      <c r="W4546" s="26">
        <v>0</v>
      </c>
      <c r="X4546" s="27">
        <v>0</v>
      </c>
      <c r="Y4546" s="18"/>
      <c r="Z4546" s="29">
        <v>0</v>
      </c>
      <c r="AA4546" s="29">
        <v>0</v>
      </c>
      <c r="AB4546" s="30">
        <v>0</v>
      </c>
      <c r="AC4546" s="19"/>
      <c r="AD4546" s="26">
        <v>0</v>
      </c>
      <c r="AE4546" s="26">
        <v>0</v>
      </c>
      <c r="AF4546" s="27">
        <v>0</v>
      </c>
      <c r="AG4546" s="18"/>
      <c r="AH4546" s="34">
        <v>0</v>
      </c>
      <c r="AI4546" s="34">
        <v>0</v>
      </c>
      <c r="AJ4546" s="34">
        <v>0</v>
      </c>
      <c r="AK4546" s="19"/>
      <c r="AL4546" s="35">
        <v>44008.041666666664</v>
      </c>
      <c r="AM4546" s="16"/>
    </row>
    <row r="4547" spans="1:39" ht="24.75" hidden="1" x14ac:dyDescent="0.25">
      <c r="A4547" s="25" t="s">
        <v>988</v>
      </c>
      <c r="B4547" s="25" t="s">
        <v>1043</v>
      </c>
      <c r="C4547" s="39">
        <v>452173</v>
      </c>
      <c r="D4547" s="25" t="s">
        <v>4149</v>
      </c>
      <c r="E4547" s="25" t="s">
        <v>53</v>
      </c>
      <c r="F4547" s="25" t="s">
        <v>54</v>
      </c>
      <c r="G4547" s="25" t="s">
        <v>289</v>
      </c>
      <c r="H4547" s="25" t="s">
        <v>56</v>
      </c>
      <c r="I4547" s="25" t="s">
        <v>56</v>
      </c>
      <c r="J4547" s="25" t="s">
        <v>185</v>
      </c>
      <c r="K4547" s="25" t="s">
        <v>65</v>
      </c>
      <c r="L4547" s="25" t="s">
        <v>1045</v>
      </c>
      <c r="M4547" s="25" t="s">
        <v>468</v>
      </c>
      <c r="N4547" s="26">
        <v>107611.3</v>
      </c>
      <c r="O4547" s="26">
        <v>126503.26</v>
      </c>
      <c r="P4547" s="27">
        <v>18891.959999999992</v>
      </c>
      <c r="Q4547" s="28">
        <v>0.17555739964111566</v>
      </c>
      <c r="R4547" s="29">
        <v>32141.119999999999</v>
      </c>
      <c r="S4547" s="29">
        <v>36368.67</v>
      </c>
      <c r="T4547" s="30">
        <v>4227.5499999999993</v>
      </c>
      <c r="U4547" s="31">
        <v>0.13153088629145468</v>
      </c>
      <c r="V4547" s="26">
        <v>15989.82</v>
      </c>
      <c r="W4547" s="26">
        <v>12106.19</v>
      </c>
      <c r="X4547" s="27">
        <v>-3883.6299999999992</v>
      </c>
      <c r="Y4547" s="28">
        <v>-0.24288140829602831</v>
      </c>
      <c r="Z4547" s="29">
        <v>5138.2700000000004</v>
      </c>
      <c r="AA4547" s="29">
        <v>14965.32</v>
      </c>
      <c r="AB4547" s="30">
        <v>9827.0499999999993</v>
      </c>
      <c r="AC4547" s="32">
        <v>1.9125211403838254</v>
      </c>
      <c r="AD4547" s="26">
        <v>54342.09</v>
      </c>
      <c r="AE4547" s="26">
        <v>8600.66</v>
      </c>
      <c r="AF4547" s="27">
        <v>-45741.429999999993</v>
      </c>
      <c r="AG4547" s="33">
        <v>-0.8417311516726721</v>
      </c>
      <c r="AH4547" s="34">
        <v>234</v>
      </c>
      <c r="AI4547" s="34">
        <v>393.5</v>
      </c>
      <c r="AJ4547" s="34">
        <v>159.5</v>
      </c>
      <c r="AK4547" s="32">
        <v>0.68162393162393164</v>
      </c>
      <c r="AL4547" s="35">
        <v>44008.041666666664</v>
      </c>
      <c r="AM4547" s="16"/>
    </row>
    <row r="4548" spans="1:39" ht="24.75" hidden="1" x14ac:dyDescent="0.25">
      <c r="A4548" s="25" t="s">
        <v>988</v>
      </c>
      <c r="B4548" s="25" t="s">
        <v>51</v>
      </c>
      <c r="C4548" s="39">
        <v>452174</v>
      </c>
      <c r="D4548" s="25" t="s">
        <v>4175</v>
      </c>
      <c r="E4548" s="25" t="s">
        <v>53</v>
      </c>
      <c r="F4548" s="25" t="s">
        <v>54</v>
      </c>
      <c r="G4548" s="25" t="s">
        <v>75</v>
      </c>
      <c r="H4548" s="25" t="s">
        <v>56</v>
      </c>
      <c r="I4548" s="25" t="s">
        <v>56</v>
      </c>
      <c r="J4548" s="25" t="s">
        <v>381</v>
      </c>
      <c r="K4548" s="25" t="s">
        <v>65</v>
      </c>
      <c r="L4548" s="25" t="s">
        <v>431</v>
      </c>
      <c r="M4548" s="25" t="s">
        <v>993</v>
      </c>
      <c r="N4548" s="26">
        <v>50240.38</v>
      </c>
      <c r="O4548" s="26">
        <v>28460.32</v>
      </c>
      <c r="P4548" s="27">
        <v>-21780.059999999998</v>
      </c>
      <c r="Q4548" s="28">
        <v>-0.43351702355754473</v>
      </c>
      <c r="R4548" s="29">
        <v>22364.44</v>
      </c>
      <c r="S4548" s="29">
        <v>9672.11</v>
      </c>
      <c r="T4548" s="30">
        <v>-12692.329999999998</v>
      </c>
      <c r="U4548" s="31">
        <v>-0.56752281747273792</v>
      </c>
      <c r="V4548" s="26">
        <v>9309.35</v>
      </c>
      <c r="W4548" s="26">
        <v>8364.41</v>
      </c>
      <c r="X4548" s="27">
        <v>-944.94000000000051</v>
      </c>
      <c r="Y4548" s="28">
        <v>-0.10150440148882581</v>
      </c>
      <c r="Z4548" s="29">
        <v>4252.53</v>
      </c>
      <c r="AA4548" s="29">
        <v>2418</v>
      </c>
      <c r="AB4548" s="30">
        <v>-1834.5299999999997</v>
      </c>
      <c r="AC4548" s="32">
        <v>-0.43139730936642418</v>
      </c>
      <c r="AD4548" s="26">
        <v>14314.06</v>
      </c>
      <c r="AE4548" s="26">
        <v>7488.36</v>
      </c>
      <c r="AF4548" s="27">
        <v>-6825.7</v>
      </c>
      <c r="AG4548" s="33">
        <v>-0.47685282861745726</v>
      </c>
      <c r="AH4548" s="34">
        <v>178</v>
      </c>
      <c r="AI4548" s="34">
        <v>102</v>
      </c>
      <c r="AJ4548" s="34">
        <v>-76</v>
      </c>
      <c r="AK4548" s="32">
        <v>-0.42696629213483145</v>
      </c>
      <c r="AL4548" s="35">
        <v>44211.041666666664</v>
      </c>
      <c r="AM4548" s="16"/>
    </row>
    <row r="4549" spans="1:39" ht="24.75" hidden="1" x14ac:dyDescent="0.25">
      <c r="A4549" s="25" t="s">
        <v>988</v>
      </c>
      <c r="B4549" s="25" t="s">
        <v>1043</v>
      </c>
      <c r="C4549" s="39">
        <v>452175</v>
      </c>
      <c r="D4549" s="25" t="s">
        <v>4176</v>
      </c>
      <c r="E4549" s="25" t="s">
        <v>53</v>
      </c>
      <c r="F4549" s="25" t="s">
        <v>54</v>
      </c>
      <c r="G4549" s="25" t="s">
        <v>74</v>
      </c>
      <c r="H4549" s="25" t="s">
        <v>879</v>
      </c>
      <c r="I4549" s="25" t="s">
        <v>75</v>
      </c>
      <c r="J4549" s="25" t="s">
        <v>381</v>
      </c>
      <c r="K4549" s="25" t="s">
        <v>65</v>
      </c>
      <c r="L4549" s="25" t="s">
        <v>1045</v>
      </c>
      <c r="M4549" s="25" t="s">
        <v>468</v>
      </c>
      <c r="N4549" s="26">
        <v>99083.89</v>
      </c>
      <c r="O4549" s="26">
        <v>84776.5</v>
      </c>
      <c r="P4549" s="27">
        <v>-14307.39</v>
      </c>
      <c r="Q4549" s="28">
        <v>-0.14439673290986052</v>
      </c>
      <c r="R4549" s="29">
        <v>39498.089999999997</v>
      </c>
      <c r="S4549" s="29">
        <v>31550.35</v>
      </c>
      <c r="T4549" s="30">
        <v>-7947.739999999998</v>
      </c>
      <c r="U4549" s="31">
        <v>-0.20121833739302328</v>
      </c>
      <c r="V4549" s="26">
        <v>26404.38</v>
      </c>
      <c r="W4549" s="26">
        <v>39407.83</v>
      </c>
      <c r="X4549" s="27">
        <v>13003.45</v>
      </c>
      <c r="Y4549" s="28">
        <v>0.49247321845845271</v>
      </c>
      <c r="Z4549" s="29">
        <v>9332.86</v>
      </c>
      <c r="AA4549" s="29">
        <v>10123.6</v>
      </c>
      <c r="AB4549" s="30">
        <v>790.73999999999978</v>
      </c>
      <c r="AC4549" s="32">
        <v>8.4726439698013231E-2</v>
      </c>
      <c r="AD4549" s="26">
        <v>23848.560000000001</v>
      </c>
      <c r="AE4549" s="26">
        <v>2512</v>
      </c>
      <c r="AF4549" s="27">
        <v>-21336.560000000001</v>
      </c>
      <c r="AG4549" s="33">
        <v>-0.89466869278480543</v>
      </c>
      <c r="AH4549" s="34">
        <v>320</v>
      </c>
      <c r="AI4549" s="34">
        <v>267.5</v>
      </c>
      <c r="AJ4549" s="34">
        <v>-52.5</v>
      </c>
      <c r="AK4549" s="32">
        <v>-0.1640625</v>
      </c>
      <c r="AL4549" s="35">
        <v>44138.041666666664</v>
      </c>
      <c r="AM4549" s="16"/>
    </row>
    <row r="4550" spans="1:39" ht="24.75" hidden="1" x14ac:dyDescent="0.25">
      <c r="A4550" s="25" t="s">
        <v>988</v>
      </c>
      <c r="B4550" s="25" t="s">
        <v>1136</v>
      </c>
      <c r="C4550" s="39">
        <v>452176</v>
      </c>
      <c r="D4550" s="25" t="s">
        <v>5828</v>
      </c>
      <c r="E4550" s="25" t="s">
        <v>53</v>
      </c>
      <c r="F4550" s="25" t="s">
        <v>54</v>
      </c>
      <c r="G4550" s="25" t="s">
        <v>56</v>
      </c>
      <c r="H4550" s="17"/>
      <c r="I4550" s="17"/>
      <c r="J4550" s="25" t="s">
        <v>381</v>
      </c>
      <c r="K4550" s="25" t="s">
        <v>65</v>
      </c>
      <c r="L4550" s="25" t="s">
        <v>992</v>
      </c>
      <c r="M4550" s="25" t="s">
        <v>419</v>
      </c>
      <c r="N4550" s="26">
        <v>155460.16</v>
      </c>
      <c r="O4550" s="26">
        <v>25204.7</v>
      </c>
      <c r="P4550" s="27">
        <v>-130255.46</v>
      </c>
      <c r="Q4550" s="28">
        <v>-0.83787035855359981</v>
      </c>
      <c r="R4550" s="29">
        <v>92035.07</v>
      </c>
      <c r="S4550" s="29">
        <v>19012.8</v>
      </c>
      <c r="T4550" s="30">
        <v>-73022.27</v>
      </c>
      <c r="U4550" s="31">
        <v>-0.79341787864126145</v>
      </c>
      <c r="V4550" s="26">
        <v>17152.5</v>
      </c>
      <c r="W4550" s="26">
        <v>3533.75</v>
      </c>
      <c r="X4550" s="27">
        <v>-13618.75</v>
      </c>
      <c r="Y4550" s="28">
        <v>-0.79398046931934119</v>
      </c>
      <c r="Z4550" s="29">
        <v>21331.59</v>
      </c>
      <c r="AA4550" s="29">
        <v>957.99</v>
      </c>
      <c r="AB4550" s="30">
        <v>-20373.599999999999</v>
      </c>
      <c r="AC4550" s="32">
        <v>-0.95509054880578514</v>
      </c>
      <c r="AD4550" s="26">
        <v>24941</v>
      </c>
      <c r="AE4550" s="26">
        <v>0</v>
      </c>
      <c r="AF4550" s="27">
        <v>-24941</v>
      </c>
      <c r="AG4550" s="33">
        <v>-1</v>
      </c>
      <c r="AH4550" s="34">
        <v>770.65</v>
      </c>
      <c r="AI4550" s="34">
        <v>132</v>
      </c>
      <c r="AJ4550" s="34">
        <v>-638.65</v>
      </c>
      <c r="AK4550" s="32">
        <v>-0.82871601894504643</v>
      </c>
      <c r="AL4550" s="35">
        <v>44916.041666666664</v>
      </c>
      <c r="AM4550" s="16"/>
    </row>
    <row r="4551" spans="1:39" ht="24.75" hidden="1" x14ac:dyDescent="0.25">
      <c r="A4551" s="25" t="s">
        <v>988</v>
      </c>
      <c r="B4551" s="25" t="s">
        <v>1040</v>
      </c>
      <c r="C4551" s="39">
        <v>452177</v>
      </c>
      <c r="D4551" s="25" t="s">
        <v>4182</v>
      </c>
      <c r="E4551" s="25" t="s">
        <v>53</v>
      </c>
      <c r="F4551" s="25" t="s">
        <v>54</v>
      </c>
      <c r="G4551" s="25" t="s">
        <v>289</v>
      </c>
      <c r="H4551" s="25" t="s">
        <v>56</v>
      </c>
      <c r="I4551" s="25" t="s">
        <v>56</v>
      </c>
      <c r="J4551" s="25" t="s">
        <v>381</v>
      </c>
      <c r="K4551" s="25" t="s">
        <v>65</v>
      </c>
      <c r="L4551" s="25" t="s">
        <v>992</v>
      </c>
      <c r="M4551" s="25" t="s">
        <v>993</v>
      </c>
      <c r="N4551" s="26">
        <v>52889.03</v>
      </c>
      <c r="O4551" s="26">
        <v>62618.1</v>
      </c>
      <c r="P4551" s="27">
        <v>9729.07</v>
      </c>
      <c r="Q4551" s="28">
        <v>0.18395251340400837</v>
      </c>
      <c r="R4551" s="29">
        <v>38105.839999999997</v>
      </c>
      <c r="S4551" s="29">
        <v>31628.35</v>
      </c>
      <c r="T4551" s="30">
        <v>-6477.489999999998</v>
      </c>
      <c r="U4551" s="31">
        <v>-0.16998680517212056</v>
      </c>
      <c r="V4551" s="26">
        <v>7992.51</v>
      </c>
      <c r="W4551" s="26">
        <v>10895.26</v>
      </c>
      <c r="X4551" s="27">
        <v>2902.75</v>
      </c>
      <c r="Y4551" s="28">
        <v>0.36318378081478786</v>
      </c>
      <c r="Z4551" s="29">
        <v>6790.68</v>
      </c>
      <c r="AA4551" s="29">
        <v>11078</v>
      </c>
      <c r="AB4551" s="30">
        <v>4287.32</v>
      </c>
      <c r="AC4551" s="32">
        <v>0.63135356105721363</v>
      </c>
      <c r="AD4551" s="26">
        <v>0</v>
      </c>
      <c r="AE4551" s="26">
        <v>8622.25</v>
      </c>
      <c r="AF4551" s="27">
        <v>8622.25</v>
      </c>
      <c r="AG4551" s="18"/>
      <c r="AH4551" s="34">
        <v>268</v>
      </c>
      <c r="AI4551" s="34">
        <v>375.5</v>
      </c>
      <c r="AJ4551" s="34">
        <v>107.5</v>
      </c>
      <c r="AK4551" s="32">
        <v>0.40111940298507465</v>
      </c>
      <c r="AL4551" s="35">
        <v>43755.041655092595</v>
      </c>
      <c r="AM4551" s="16"/>
    </row>
    <row r="4552" spans="1:39" ht="24.75" hidden="1" x14ac:dyDescent="0.25">
      <c r="A4552" s="25" t="s">
        <v>988</v>
      </c>
      <c r="B4552" s="25" t="s">
        <v>1040</v>
      </c>
      <c r="C4552" s="39">
        <v>452179</v>
      </c>
      <c r="D4552" s="25" t="s">
        <v>4180</v>
      </c>
      <c r="E4552" s="25" t="s">
        <v>53</v>
      </c>
      <c r="F4552" s="25" t="s">
        <v>54</v>
      </c>
      <c r="G4552" s="25" t="s">
        <v>289</v>
      </c>
      <c r="H4552" s="25" t="s">
        <v>56</v>
      </c>
      <c r="I4552" s="25" t="s">
        <v>56</v>
      </c>
      <c r="J4552" s="25" t="s">
        <v>369</v>
      </c>
      <c r="K4552" s="25" t="s">
        <v>65</v>
      </c>
      <c r="L4552" s="25" t="s">
        <v>370</v>
      </c>
      <c r="M4552" s="25" t="s">
        <v>468</v>
      </c>
      <c r="N4552" s="26">
        <v>20374.28</v>
      </c>
      <c r="O4552" s="26">
        <v>19431.939999999999</v>
      </c>
      <c r="P4552" s="27">
        <v>-942.34000000000015</v>
      </c>
      <c r="Q4552" s="28">
        <v>-4.6251450358000393E-2</v>
      </c>
      <c r="R4552" s="29">
        <v>8282.0400000000009</v>
      </c>
      <c r="S4552" s="29">
        <v>5867.91</v>
      </c>
      <c r="T4552" s="30">
        <v>-2414.130000000001</v>
      </c>
      <c r="U4552" s="31">
        <v>-0.29148977788081204</v>
      </c>
      <c r="V4552" s="26">
        <v>9374.7199999999993</v>
      </c>
      <c r="W4552" s="26">
        <v>10131.07</v>
      </c>
      <c r="X4552" s="27">
        <v>756.35000000000036</v>
      </c>
      <c r="Y4552" s="28">
        <v>8.0679742968323365E-2</v>
      </c>
      <c r="Z4552" s="29">
        <v>1325.4</v>
      </c>
      <c r="AA4552" s="29">
        <v>3088</v>
      </c>
      <c r="AB4552" s="30">
        <v>1762.6</v>
      </c>
      <c r="AC4552" s="32">
        <v>1.3298626829636335</v>
      </c>
      <c r="AD4552" s="26">
        <v>1392.12</v>
      </c>
      <c r="AE4552" s="26">
        <v>0</v>
      </c>
      <c r="AF4552" s="27">
        <v>-1392.12</v>
      </c>
      <c r="AG4552" s="33">
        <v>-1</v>
      </c>
      <c r="AH4552" s="34">
        <v>55</v>
      </c>
      <c r="AI4552" s="34">
        <v>54.5</v>
      </c>
      <c r="AJ4552" s="34">
        <v>-0.5</v>
      </c>
      <c r="AK4552" s="32">
        <v>-9.0909090909090905E-3</v>
      </c>
      <c r="AL4552" s="35">
        <v>43732.041655092595</v>
      </c>
      <c r="AM4552" s="16"/>
    </row>
    <row r="4553" spans="1:39" ht="24.75" hidden="1" x14ac:dyDescent="0.25">
      <c r="A4553" s="25" t="s">
        <v>988</v>
      </c>
      <c r="B4553" s="25" t="s">
        <v>1136</v>
      </c>
      <c r="C4553" s="39">
        <v>452182</v>
      </c>
      <c r="D4553" s="25" t="s">
        <v>5131</v>
      </c>
      <c r="E4553" s="25" t="s">
        <v>53</v>
      </c>
      <c r="F4553" s="25" t="s">
        <v>63</v>
      </c>
      <c r="G4553" s="25" t="s">
        <v>56</v>
      </c>
      <c r="H4553" s="17"/>
      <c r="I4553" s="17"/>
      <c r="J4553" s="25" t="s">
        <v>401</v>
      </c>
      <c r="K4553" s="25" t="s">
        <v>65</v>
      </c>
      <c r="L4553" s="25" t="s">
        <v>472</v>
      </c>
      <c r="M4553" s="25" t="s">
        <v>419</v>
      </c>
      <c r="N4553" s="26">
        <v>0</v>
      </c>
      <c r="O4553" s="26">
        <v>0</v>
      </c>
      <c r="P4553" s="27">
        <v>0</v>
      </c>
      <c r="Q4553" s="18"/>
      <c r="R4553" s="29">
        <v>0</v>
      </c>
      <c r="S4553" s="29">
        <v>0</v>
      </c>
      <c r="T4553" s="30">
        <v>0</v>
      </c>
      <c r="U4553" s="19"/>
      <c r="V4553" s="26">
        <v>0</v>
      </c>
      <c r="W4553" s="26">
        <v>0</v>
      </c>
      <c r="X4553" s="27">
        <v>0</v>
      </c>
      <c r="Y4553" s="18"/>
      <c r="Z4553" s="29">
        <v>0</v>
      </c>
      <c r="AA4553" s="29">
        <v>0</v>
      </c>
      <c r="AB4553" s="30">
        <v>0</v>
      </c>
      <c r="AC4553" s="19"/>
      <c r="AD4553" s="26">
        <v>0</v>
      </c>
      <c r="AE4553" s="26">
        <v>0</v>
      </c>
      <c r="AF4553" s="27">
        <v>0</v>
      </c>
      <c r="AG4553" s="18"/>
      <c r="AH4553" s="34">
        <v>0</v>
      </c>
      <c r="AI4553" s="34">
        <v>0</v>
      </c>
      <c r="AJ4553" s="34">
        <v>0</v>
      </c>
      <c r="AK4553" s="19"/>
      <c r="AL4553" s="35">
        <v>44686</v>
      </c>
      <c r="AM4553" s="16"/>
    </row>
    <row r="4554" spans="1:39" ht="33" hidden="1" x14ac:dyDescent="0.25">
      <c r="A4554" s="25" t="s">
        <v>988</v>
      </c>
      <c r="B4554" s="25" t="s">
        <v>1043</v>
      </c>
      <c r="C4554" s="39">
        <v>631686</v>
      </c>
      <c r="D4554" s="25" t="s">
        <v>4183</v>
      </c>
      <c r="E4554" s="25" t="s">
        <v>53</v>
      </c>
      <c r="F4554" s="25" t="s">
        <v>54</v>
      </c>
      <c r="G4554" s="25" t="s">
        <v>447</v>
      </c>
      <c r="H4554" s="17"/>
      <c r="I4554" s="17"/>
      <c r="J4554" s="25" t="s">
        <v>401</v>
      </c>
      <c r="K4554" s="25" t="s">
        <v>65</v>
      </c>
      <c r="L4554" s="25" t="s">
        <v>1045</v>
      </c>
      <c r="M4554" s="25" t="s">
        <v>993</v>
      </c>
      <c r="N4554" s="26">
        <v>76003.14</v>
      </c>
      <c r="O4554" s="26">
        <v>83557.919999999998</v>
      </c>
      <c r="P4554" s="27">
        <v>7554.7799999999988</v>
      </c>
      <c r="Q4554" s="28">
        <v>9.9400893173624133E-2</v>
      </c>
      <c r="R4554" s="29">
        <v>41087.699999999997</v>
      </c>
      <c r="S4554" s="29">
        <v>50041.94</v>
      </c>
      <c r="T4554" s="30">
        <v>8954.2400000000052</v>
      </c>
      <c r="U4554" s="31">
        <v>0.21792994010372949</v>
      </c>
      <c r="V4554" s="26">
        <v>6109.58</v>
      </c>
      <c r="W4554" s="26">
        <v>17088.18</v>
      </c>
      <c r="X4554" s="27">
        <v>10978.6</v>
      </c>
      <c r="Y4554" s="28">
        <v>1.796948399071622</v>
      </c>
      <c r="Z4554" s="29">
        <v>16227.86</v>
      </c>
      <c r="AA4554" s="29">
        <v>11063.5</v>
      </c>
      <c r="AB4554" s="30">
        <v>-5164.3600000000006</v>
      </c>
      <c r="AC4554" s="32">
        <v>-0.31824035948054769</v>
      </c>
      <c r="AD4554" s="26">
        <v>12578</v>
      </c>
      <c r="AE4554" s="26">
        <v>5364.3</v>
      </c>
      <c r="AF4554" s="27">
        <v>-7213.7</v>
      </c>
      <c r="AG4554" s="33">
        <v>-0.57351725234536488</v>
      </c>
      <c r="AH4554" s="34">
        <v>568</v>
      </c>
      <c r="AI4554" s="34">
        <v>510.5</v>
      </c>
      <c r="AJ4554" s="34">
        <v>-57.5</v>
      </c>
      <c r="AK4554" s="32">
        <v>-0.10123239436619719</v>
      </c>
      <c r="AL4554" s="35">
        <v>44078.041666666664</v>
      </c>
      <c r="AM4554" s="16"/>
    </row>
    <row r="4555" spans="1:39" ht="57.75" hidden="1" x14ac:dyDescent="0.25">
      <c r="A4555" s="25" t="s">
        <v>988</v>
      </c>
      <c r="B4555" s="25" t="s">
        <v>51</v>
      </c>
      <c r="C4555" s="39">
        <v>631935</v>
      </c>
      <c r="D4555" s="25" t="s">
        <v>1025</v>
      </c>
      <c r="E4555" s="25" t="s">
        <v>53</v>
      </c>
      <c r="F4555" s="25" t="s">
        <v>54</v>
      </c>
      <c r="G4555" s="25" t="s">
        <v>74</v>
      </c>
      <c r="H4555" s="17"/>
      <c r="I4555" s="17"/>
      <c r="J4555" s="25" t="s">
        <v>381</v>
      </c>
      <c r="K4555" s="25" t="s">
        <v>65</v>
      </c>
      <c r="L4555" s="25" t="s">
        <v>382</v>
      </c>
      <c r="M4555" s="25" t="s">
        <v>379</v>
      </c>
      <c r="N4555" s="26">
        <v>60128.5</v>
      </c>
      <c r="O4555" s="26">
        <v>49041.7</v>
      </c>
      <c r="P4555" s="27">
        <v>-11086.800000000003</v>
      </c>
      <c r="Q4555" s="28">
        <v>-0.18438510855916915</v>
      </c>
      <c r="R4555" s="29">
        <v>3183.7</v>
      </c>
      <c r="S4555" s="29">
        <v>9534.1299999999992</v>
      </c>
      <c r="T4555" s="30">
        <v>6350.4299999999994</v>
      </c>
      <c r="U4555" s="31">
        <v>1.9946697239061468</v>
      </c>
      <c r="V4555" s="26">
        <v>6933.81</v>
      </c>
      <c r="W4555" s="26">
        <v>5957.71</v>
      </c>
      <c r="X4555" s="27">
        <v>-976.10000000000036</v>
      </c>
      <c r="Y4555" s="28">
        <v>-0.14077397563532895</v>
      </c>
      <c r="Z4555" s="29">
        <v>192</v>
      </c>
      <c r="AA4555" s="29">
        <v>139.4</v>
      </c>
      <c r="AB4555" s="30">
        <v>-52.599999999999994</v>
      </c>
      <c r="AC4555" s="32">
        <v>-0.2739583333333333</v>
      </c>
      <c r="AD4555" s="26">
        <v>49818.99</v>
      </c>
      <c r="AE4555" s="26">
        <v>33410.46</v>
      </c>
      <c r="AF4555" s="27">
        <v>-16408.53</v>
      </c>
      <c r="AG4555" s="33">
        <v>-0.32936295978702096</v>
      </c>
      <c r="AH4555" s="34">
        <v>12</v>
      </c>
      <c r="AI4555" s="34">
        <v>3</v>
      </c>
      <c r="AJ4555" s="34">
        <v>-9</v>
      </c>
      <c r="AK4555" s="32">
        <v>-0.75</v>
      </c>
      <c r="AL4555" s="35">
        <v>44368.041666666664</v>
      </c>
      <c r="AM4555" s="16"/>
    </row>
    <row r="4556" spans="1:39" ht="57.75" hidden="1" x14ac:dyDescent="0.25">
      <c r="A4556" s="25" t="s">
        <v>988</v>
      </c>
      <c r="B4556" s="25" t="s">
        <v>1043</v>
      </c>
      <c r="C4556" s="39">
        <v>633175</v>
      </c>
      <c r="D4556" s="25" t="s">
        <v>4192</v>
      </c>
      <c r="E4556" s="25" t="s">
        <v>53</v>
      </c>
      <c r="F4556" s="25" t="s">
        <v>54</v>
      </c>
      <c r="G4556" s="25" t="s">
        <v>74</v>
      </c>
      <c r="H4556" s="17"/>
      <c r="I4556" s="17"/>
      <c r="J4556" s="25" t="s">
        <v>401</v>
      </c>
      <c r="K4556" s="25" t="s">
        <v>65</v>
      </c>
      <c r="L4556" s="25" t="s">
        <v>1045</v>
      </c>
      <c r="M4556" s="25" t="s">
        <v>468</v>
      </c>
      <c r="N4556" s="26">
        <v>5217.46</v>
      </c>
      <c r="O4556" s="26">
        <v>2256.09</v>
      </c>
      <c r="P4556" s="27">
        <v>-2961.37</v>
      </c>
      <c r="Q4556" s="28">
        <v>-0.5675884434188283</v>
      </c>
      <c r="R4556" s="29">
        <v>3173.72</v>
      </c>
      <c r="S4556" s="29">
        <v>1905.4</v>
      </c>
      <c r="T4556" s="30">
        <v>-1268.3199999999997</v>
      </c>
      <c r="U4556" s="31">
        <v>-0.39963197761617275</v>
      </c>
      <c r="V4556" s="26">
        <v>195.62</v>
      </c>
      <c r="W4556" s="26">
        <v>132.69</v>
      </c>
      <c r="X4556" s="27">
        <v>-62.930000000000007</v>
      </c>
      <c r="Y4556" s="28">
        <v>-0.32169512319803706</v>
      </c>
      <c r="Z4556" s="29">
        <v>456</v>
      </c>
      <c r="AA4556" s="29">
        <v>218</v>
      </c>
      <c r="AB4556" s="30">
        <v>-238</v>
      </c>
      <c r="AC4556" s="32">
        <v>-0.52192982456140347</v>
      </c>
      <c r="AD4556" s="26">
        <v>1392.12</v>
      </c>
      <c r="AE4556" s="26">
        <v>0</v>
      </c>
      <c r="AF4556" s="27">
        <v>-1392.12</v>
      </c>
      <c r="AG4556" s="33">
        <v>-1</v>
      </c>
      <c r="AH4556" s="34">
        <v>16</v>
      </c>
      <c r="AI4556" s="34">
        <v>8</v>
      </c>
      <c r="AJ4556" s="34">
        <v>-8</v>
      </c>
      <c r="AK4556" s="32">
        <v>-0.5</v>
      </c>
      <c r="AL4556" s="35">
        <v>43999.041666666664</v>
      </c>
      <c r="AM4556" s="16"/>
    </row>
    <row r="4557" spans="1:39" ht="24.75" hidden="1" x14ac:dyDescent="0.25">
      <c r="A4557" s="25" t="s">
        <v>988</v>
      </c>
      <c r="B4557" s="25" t="s">
        <v>1040</v>
      </c>
      <c r="C4557" s="39">
        <v>633210</v>
      </c>
      <c r="D4557" s="25" t="s">
        <v>4193</v>
      </c>
      <c r="E4557" s="25" t="s">
        <v>53</v>
      </c>
      <c r="F4557" s="25" t="s">
        <v>54</v>
      </c>
      <c r="G4557" s="25" t="s">
        <v>74</v>
      </c>
      <c r="H4557" s="25" t="s">
        <v>56</v>
      </c>
      <c r="I4557" s="25" t="s">
        <v>56</v>
      </c>
      <c r="J4557" s="25" t="s">
        <v>401</v>
      </c>
      <c r="K4557" s="25" t="s">
        <v>65</v>
      </c>
      <c r="L4557" s="25" t="s">
        <v>472</v>
      </c>
      <c r="M4557" s="25" t="s">
        <v>468</v>
      </c>
      <c r="N4557" s="26">
        <v>93157.83</v>
      </c>
      <c r="O4557" s="26">
        <v>70861.81</v>
      </c>
      <c r="P4557" s="27">
        <v>-22296.020000000004</v>
      </c>
      <c r="Q4557" s="28">
        <v>-0.23933597422782393</v>
      </c>
      <c r="R4557" s="29">
        <v>22553.5</v>
      </c>
      <c r="S4557" s="29">
        <v>20124.68</v>
      </c>
      <c r="T4557" s="30">
        <v>-2428.8199999999997</v>
      </c>
      <c r="U4557" s="31">
        <v>-0.10769148912585629</v>
      </c>
      <c r="V4557" s="26">
        <v>10500.97</v>
      </c>
      <c r="W4557" s="26">
        <v>11966.36</v>
      </c>
      <c r="X4557" s="27">
        <v>1465.3900000000012</v>
      </c>
      <c r="Y4557" s="28">
        <v>0.13954806079819307</v>
      </c>
      <c r="Z4557" s="29">
        <v>3956.32</v>
      </c>
      <c r="AA4557" s="29">
        <v>9072</v>
      </c>
      <c r="AB4557" s="30">
        <v>5115.68</v>
      </c>
      <c r="AC4557" s="32">
        <v>1.2930399967646702</v>
      </c>
      <c r="AD4557" s="26">
        <v>56147.040000000001</v>
      </c>
      <c r="AE4557" s="26">
        <v>29698.77</v>
      </c>
      <c r="AF4557" s="27">
        <v>-26448.27</v>
      </c>
      <c r="AG4557" s="33">
        <v>-0.4710536833286314</v>
      </c>
      <c r="AH4557" s="34">
        <v>167</v>
      </c>
      <c r="AI4557" s="34">
        <v>173</v>
      </c>
      <c r="AJ4557" s="34">
        <v>6</v>
      </c>
      <c r="AK4557" s="32">
        <v>3.5928143712574849E-2</v>
      </c>
      <c r="AL4557" s="35">
        <v>43720.041655092595</v>
      </c>
      <c r="AM4557" s="16"/>
    </row>
    <row r="4558" spans="1:39" ht="66" hidden="1" x14ac:dyDescent="0.25">
      <c r="A4558" s="25" t="s">
        <v>988</v>
      </c>
      <c r="B4558" s="25" t="s">
        <v>1043</v>
      </c>
      <c r="C4558" s="39">
        <v>633222</v>
      </c>
      <c r="D4558" s="25" t="s">
        <v>4191</v>
      </c>
      <c r="E4558" s="25" t="s">
        <v>53</v>
      </c>
      <c r="F4558" s="25" t="s">
        <v>54</v>
      </c>
      <c r="G4558" s="25" t="s">
        <v>131</v>
      </c>
      <c r="H4558" s="25" t="s">
        <v>75</v>
      </c>
      <c r="I4558" s="25" t="s">
        <v>211</v>
      </c>
      <c r="J4558" s="25" t="s">
        <v>381</v>
      </c>
      <c r="K4558" s="25" t="s">
        <v>65</v>
      </c>
      <c r="L4558" s="25" t="s">
        <v>1045</v>
      </c>
      <c r="M4558" s="25" t="s">
        <v>993</v>
      </c>
      <c r="N4558" s="26">
        <v>211562.02</v>
      </c>
      <c r="O4558" s="26">
        <v>32824.78</v>
      </c>
      <c r="P4558" s="27">
        <v>-178737.24</v>
      </c>
      <c r="Q4558" s="28">
        <v>-0.84484559185055996</v>
      </c>
      <c r="R4558" s="29">
        <v>73671.94</v>
      </c>
      <c r="S4558" s="29">
        <v>20504.38</v>
      </c>
      <c r="T4558" s="30">
        <v>-53167.56</v>
      </c>
      <c r="U4558" s="31">
        <v>-0.72167992318377927</v>
      </c>
      <c r="V4558" s="26">
        <v>126715.88</v>
      </c>
      <c r="W4558" s="26">
        <v>638.91</v>
      </c>
      <c r="X4558" s="27">
        <v>-126076.97</v>
      </c>
      <c r="Y4558" s="28">
        <v>-0.99495793266005805</v>
      </c>
      <c r="Z4558" s="29">
        <v>11174.2</v>
      </c>
      <c r="AA4558" s="29">
        <v>7180.59</v>
      </c>
      <c r="AB4558" s="30">
        <v>-3993.6100000000006</v>
      </c>
      <c r="AC4558" s="32">
        <v>-0.35739560773925655</v>
      </c>
      <c r="AD4558" s="26">
        <v>0</v>
      </c>
      <c r="AE4558" s="26">
        <v>4500.8999999999996</v>
      </c>
      <c r="AF4558" s="27">
        <v>4500.8999999999996</v>
      </c>
      <c r="AG4558" s="18"/>
      <c r="AH4558" s="34">
        <v>666</v>
      </c>
      <c r="AI4558" s="34">
        <v>208</v>
      </c>
      <c r="AJ4558" s="34">
        <v>-458</v>
      </c>
      <c r="AK4558" s="32">
        <v>-0.68768768768768773</v>
      </c>
      <c r="AL4558" s="35">
        <v>44169.041666666664</v>
      </c>
      <c r="AM4558" s="16"/>
    </row>
    <row r="4559" spans="1:39" ht="57.75" hidden="1" x14ac:dyDescent="0.25">
      <c r="A4559" s="25" t="s">
        <v>988</v>
      </c>
      <c r="B4559" s="25" t="s">
        <v>1136</v>
      </c>
      <c r="C4559" s="39">
        <v>633232</v>
      </c>
      <c r="D4559" s="25" t="s">
        <v>5860</v>
      </c>
      <c r="E4559" s="25" t="s">
        <v>171</v>
      </c>
      <c r="F4559" s="25" t="s">
        <v>248</v>
      </c>
      <c r="G4559" s="17"/>
      <c r="H4559" s="17"/>
      <c r="I4559" s="17"/>
      <c r="J4559" s="25" t="s">
        <v>381</v>
      </c>
      <c r="K4559" s="25" t="s">
        <v>58</v>
      </c>
      <c r="L4559" s="25" t="s">
        <v>431</v>
      </c>
      <c r="M4559" s="25" t="s">
        <v>379</v>
      </c>
      <c r="N4559" s="26">
        <v>2950963.79</v>
      </c>
      <c r="O4559" s="26">
        <v>2867327.61</v>
      </c>
      <c r="P4559" s="27">
        <v>-83636.180000000168</v>
      </c>
      <c r="Q4559" s="28">
        <v>-2.8341987889997176E-2</v>
      </c>
      <c r="R4559" s="29">
        <v>184184.53</v>
      </c>
      <c r="S4559" s="29">
        <v>294101.25</v>
      </c>
      <c r="T4559" s="30">
        <v>109916.72</v>
      </c>
      <c r="U4559" s="31">
        <v>0.5967749843051422</v>
      </c>
      <c r="V4559" s="26">
        <v>653921.03</v>
      </c>
      <c r="W4559" s="26">
        <v>845389.8</v>
      </c>
      <c r="X4559" s="27">
        <v>191468.77000000002</v>
      </c>
      <c r="Y4559" s="28">
        <v>0.29280105886791868</v>
      </c>
      <c r="Z4559" s="29">
        <v>794</v>
      </c>
      <c r="AA4559" s="29">
        <v>2331.0300000000002</v>
      </c>
      <c r="AB4559" s="30">
        <v>1537.0300000000002</v>
      </c>
      <c r="AC4559" s="32">
        <v>1.9358060453400507</v>
      </c>
      <c r="AD4559" s="26">
        <v>2112064.23</v>
      </c>
      <c r="AE4559" s="26">
        <v>1725282.78</v>
      </c>
      <c r="AF4559" s="27">
        <v>-386781.44999999995</v>
      </c>
      <c r="AG4559" s="33">
        <v>-0.1831295869254885</v>
      </c>
      <c r="AH4559" s="34">
        <v>272</v>
      </c>
      <c r="AI4559" s="34">
        <v>207</v>
      </c>
      <c r="AJ4559" s="34">
        <v>-65</v>
      </c>
      <c r="AK4559" s="32">
        <v>-0.23897058823529413</v>
      </c>
      <c r="AL4559" s="35">
        <v>44862.041666666664</v>
      </c>
      <c r="AM4559" s="16"/>
    </row>
    <row r="4560" spans="1:39" ht="49.5" hidden="1" x14ac:dyDescent="0.25">
      <c r="A4560" s="25" t="s">
        <v>988</v>
      </c>
      <c r="B4560" s="25" t="s">
        <v>51</v>
      </c>
      <c r="C4560" s="39">
        <v>633234</v>
      </c>
      <c r="D4560" s="25" t="s">
        <v>991</v>
      </c>
      <c r="E4560" s="25" t="s">
        <v>53</v>
      </c>
      <c r="F4560" s="25" t="s">
        <v>54</v>
      </c>
      <c r="G4560" s="25" t="s">
        <v>990</v>
      </c>
      <c r="H4560" s="17"/>
      <c r="I4560" s="17"/>
      <c r="J4560" s="25" t="s">
        <v>381</v>
      </c>
      <c r="K4560" s="25" t="s">
        <v>65</v>
      </c>
      <c r="L4560" s="25" t="s">
        <v>992</v>
      </c>
      <c r="M4560" s="25" t="s">
        <v>993</v>
      </c>
      <c r="N4560" s="26">
        <v>451.43</v>
      </c>
      <c r="O4560" s="26">
        <v>13799.72</v>
      </c>
      <c r="P4560" s="27">
        <v>13348.289999999999</v>
      </c>
      <c r="Q4560" s="28">
        <v>29.568903262964355</v>
      </c>
      <c r="R4560" s="29">
        <v>451.43</v>
      </c>
      <c r="S4560" s="29">
        <v>1578.13</v>
      </c>
      <c r="T4560" s="30">
        <v>1126.7</v>
      </c>
      <c r="U4560" s="31">
        <v>2.4958465321312273</v>
      </c>
      <c r="V4560" s="26">
        <v>0</v>
      </c>
      <c r="W4560" s="26">
        <v>1220.1600000000001</v>
      </c>
      <c r="X4560" s="27">
        <v>1220.1600000000001</v>
      </c>
      <c r="Y4560" s="18"/>
      <c r="Z4560" s="29">
        <v>0</v>
      </c>
      <c r="AA4560" s="29">
        <v>0</v>
      </c>
      <c r="AB4560" s="30">
        <v>0</v>
      </c>
      <c r="AC4560" s="19"/>
      <c r="AD4560" s="26">
        <v>0</v>
      </c>
      <c r="AE4560" s="26">
        <v>11001.43</v>
      </c>
      <c r="AF4560" s="27">
        <v>11001.43</v>
      </c>
      <c r="AG4560" s="18"/>
      <c r="AH4560" s="34">
        <v>0</v>
      </c>
      <c r="AI4560" s="34">
        <v>4</v>
      </c>
      <c r="AJ4560" s="34">
        <v>4</v>
      </c>
      <c r="AK4560" s="19"/>
      <c r="AL4560" s="35">
        <v>44452.041666666664</v>
      </c>
      <c r="AM4560" s="16"/>
    </row>
    <row r="4561" spans="1:39" ht="57.75" hidden="1" x14ac:dyDescent="0.25">
      <c r="A4561" s="25" t="s">
        <v>988</v>
      </c>
      <c r="B4561" s="25" t="s">
        <v>1043</v>
      </c>
      <c r="C4561" s="39">
        <v>633235</v>
      </c>
      <c r="D4561" s="25" t="s">
        <v>4194</v>
      </c>
      <c r="E4561" s="25" t="s">
        <v>53</v>
      </c>
      <c r="F4561" s="25" t="s">
        <v>54</v>
      </c>
      <c r="G4561" s="25" t="s">
        <v>75</v>
      </c>
      <c r="H4561" s="25" t="s">
        <v>211</v>
      </c>
      <c r="I4561" s="25" t="s">
        <v>56</v>
      </c>
      <c r="J4561" s="25" t="s">
        <v>381</v>
      </c>
      <c r="K4561" s="25" t="s">
        <v>65</v>
      </c>
      <c r="L4561" s="25" t="s">
        <v>1045</v>
      </c>
      <c r="M4561" s="25" t="s">
        <v>993</v>
      </c>
      <c r="N4561" s="26">
        <v>117469.69</v>
      </c>
      <c r="O4561" s="26">
        <v>89083.11</v>
      </c>
      <c r="P4561" s="27">
        <v>-28386.58</v>
      </c>
      <c r="Q4561" s="28">
        <v>-0.24165025037522447</v>
      </c>
      <c r="R4561" s="29">
        <v>73286.73</v>
      </c>
      <c r="S4561" s="29">
        <v>44669.59</v>
      </c>
      <c r="T4561" s="30">
        <v>-28617.14</v>
      </c>
      <c r="U4561" s="31">
        <v>-0.39048187850651817</v>
      </c>
      <c r="V4561" s="26">
        <v>18737.080000000002</v>
      </c>
      <c r="W4561" s="26">
        <v>27399.29</v>
      </c>
      <c r="X4561" s="27">
        <v>8662.2099999999991</v>
      </c>
      <c r="Y4561" s="28">
        <v>0.46230309098322675</v>
      </c>
      <c r="Z4561" s="29">
        <v>17093.16</v>
      </c>
      <c r="AA4561" s="29">
        <v>15317.73</v>
      </c>
      <c r="AB4561" s="30">
        <v>-1775.4300000000003</v>
      </c>
      <c r="AC4561" s="32">
        <v>-0.10386786293464756</v>
      </c>
      <c r="AD4561" s="26">
        <v>8352.7199999999993</v>
      </c>
      <c r="AE4561" s="26">
        <v>1696.5</v>
      </c>
      <c r="AF4561" s="27">
        <v>-6656.2199999999993</v>
      </c>
      <c r="AG4561" s="33">
        <v>-0.79689250926644251</v>
      </c>
      <c r="AH4561" s="34">
        <v>624</v>
      </c>
      <c r="AI4561" s="34">
        <v>392</v>
      </c>
      <c r="AJ4561" s="34">
        <v>-232</v>
      </c>
      <c r="AK4561" s="32">
        <v>-0.37179487179487181</v>
      </c>
      <c r="AL4561" s="35">
        <v>44032.041666666664</v>
      </c>
      <c r="AM4561" s="16"/>
    </row>
    <row r="4562" spans="1:39" ht="57.75" hidden="1" x14ac:dyDescent="0.25">
      <c r="A4562" s="25" t="s">
        <v>988</v>
      </c>
      <c r="B4562" s="25" t="s">
        <v>1043</v>
      </c>
      <c r="C4562" s="39">
        <v>633236</v>
      </c>
      <c r="D4562" s="25" t="s">
        <v>4189</v>
      </c>
      <c r="E4562" s="25" t="s">
        <v>53</v>
      </c>
      <c r="F4562" s="25" t="s">
        <v>54</v>
      </c>
      <c r="G4562" s="25" t="s">
        <v>75</v>
      </c>
      <c r="H4562" s="25" t="s">
        <v>211</v>
      </c>
      <c r="I4562" s="25" t="s">
        <v>83</v>
      </c>
      <c r="J4562" s="25" t="s">
        <v>381</v>
      </c>
      <c r="K4562" s="25" t="s">
        <v>65</v>
      </c>
      <c r="L4562" s="25" t="s">
        <v>1045</v>
      </c>
      <c r="M4562" s="25" t="s">
        <v>993</v>
      </c>
      <c r="N4562" s="26">
        <v>150096.89000000001</v>
      </c>
      <c r="O4562" s="26">
        <v>85078.49</v>
      </c>
      <c r="P4562" s="27">
        <v>-65018.400000000009</v>
      </c>
      <c r="Q4562" s="28">
        <v>-0.43317619705511556</v>
      </c>
      <c r="R4562" s="29">
        <v>88786.53</v>
      </c>
      <c r="S4562" s="29">
        <v>45968.83</v>
      </c>
      <c r="T4562" s="30">
        <v>-42817.7</v>
      </c>
      <c r="U4562" s="31">
        <v>-0.48225445909418913</v>
      </c>
      <c r="V4562" s="26">
        <v>25150.240000000002</v>
      </c>
      <c r="W4562" s="26">
        <v>18191.060000000001</v>
      </c>
      <c r="X4562" s="27">
        <v>-6959.18</v>
      </c>
      <c r="Y4562" s="28">
        <v>-0.27670431773215681</v>
      </c>
      <c r="Z4562" s="29">
        <v>21472.12</v>
      </c>
      <c r="AA4562" s="29">
        <v>16862.599999999999</v>
      </c>
      <c r="AB4562" s="30">
        <v>-4609.5200000000004</v>
      </c>
      <c r="AC4562" s="32">
        <v>-0.21467465718336151</v>
      </c>
      <c r="AD4562" s="26">
        <v>14688</v>
      </c>
      <c r="AE4562" s="26">
        <v>4056</v>
      </c>
      <c r="AF4562" s="27">
        <v>-10632</v>
      </c>
      <c r="AG4562" s="33">
        <v>-0.72385620915032678</v>
      </c>
      <c r="AH4562" s="34">
        <v>826</v>
      </c>
      <c r="AI4562" s="34">
        <v>432</v>
      </c>
      <c r="AJ4562" s="34">
        <v>-394</v>
      </c>
      <c r="AK4562" s="32">
        <v>-0.47699757869249393</v>
      </c>
      <c r="AL4562" s="35">
        <v>44032.041666666664</v>
      </c>
      <c r="AM4562" s="16"/>
    </row>
    <row r="4563" spans="1:39" ht="57.75" hidden="1" x14ac:dyDescent="0.25">
      <c r="A4563" s="25" t="s">
        <v>988</v>
      </c>
      <c r="B4563" s="25" t="s">
        <v>1043</v>
      </c>
      <c r="C4563" s="39">
        <v>633237</v>
      </c>
      <c r="D4563" s="25" t="s">
        <v>4190</v>
      </c>
      <c r="E4563" s="25" t="s">
        <v>53</v>
      </c>
      <c r="F4563" s="25" t="s">
        <v>54</v>
      </c>
      <c r="G4563" s="25" t="s">
        <v>879</v>
      </c>
      <c r="H4563" s="25" t="s">
        <v>211</v>
      </c>
      <c r="I4563" s="25" t="s">
        <v>56</v>
      </c>
      <c r="J4563" s="25" t="s">
        <v>381</v>
      </c>
      <c r="K4563" s="25" t="s">
        <v>65</v>
      </c>
      <c r="L4563" s="25" t="s">
        <v>1045</v>
      </c>
      <c r="M4563" s="25" t="s">
        <v>993</v>
      </c>
      <c r="N4563" s="26">
        <v>192677.96</v>
      </c>
      <c r="O4563" s="26">
        <v>123779.54</v>
      </c>
      <c r="P4563" s="27">
        <v>-68898.42</v>
      </c>
      <c r="Q4563" s="28">
        <v>-0.35758329598258148</v>
      </c>
      <c r="R4563" s="29">
        <v>85975.59</v>
      </c>
      <c r="S4563" s="29">
        <v>74977.13</v>
      </c>
      <c r="T4563" s="30">
        <v>-10998.459999999992</v>
      </c>
      <c r="U4563" s="31">
        <v>-0.12792537975022902</v>
      </c>
      <c r="V4563" s="26">
        <v>30020.59</v>
      </c>
      <c r="W4563" s="26">
        <v>27769.98</v>
      </c>
      <c r="X4563" s="27">
        <v>-2250.6100000000006</v>
      </c>
      <c r="Y4563" s="28">
        <v>-7.4968879692237908E-2</v>
      </c>
      <c r="Z4563" s="29">
        <v>19729.060000000001</v>
      </c>
      <c r="AA4563" s="29">
        <v>16699.419999999998</v>
      </c>
      <c r="AB4563" s="30">
        <v>-3029.6400000000031</v>
      </c>
      <c r="AC4563" s="32">
        <v>-0.15356230859453024</v>
      </c>
      <c r="AD4563" s="26">
        <v>56952.72</v>
      </c>
      <c r="AE4563" s="26">
        <v>4333.01</v>
      </c>
      <c r="AF4563" s="27">
        <v>-52619.71</v>
      </c>
      <c r="AG4563" s="33">
        <v>-0.92391917365843101</v>
      </c>
      <c r="AH4563" s="34">
        <v>729</v>
      </c>
      <c r="AI4563" s="34">
        <v>776</v>
      </c>
      <c r="AJ4563" s="34">
        <v>47</v>
      </c>
      <c r="AK4563" s="32">
        <v>6.4471879286694095E-2</v>
      </c>
      <c r="AL4563" s="35">
        <v>44092.041666666664</v>
      </c>
      <c r="AM4563" s="16"/>
    </row>
    <row r="4564" spans="1:39" ht="41.25" hidden="1" x14ac:dyDescent="0.25">
      <c r="A4564" s="25" t="s">
        <v>988</v>
      </c>
      <c r="B4564" s="25" t="s">
        <v>1043</v>
      </c>
      <c r="C4564" s="39">
        <v>633238</v>
      </c>
      <c r="D4564" s="25" t="s">
        <v>4188</v>
      </c>
      <c r="E4564" s="25" t="s">
        <v>53</v>
      </c>
      <c r="F4564" s="25" t="s">
        <v>54</v>
      </c>
      <c r="G4564" s="25" t="s">
        <v>75</v>
      </c>
      <c r="H4564" s="25" t="s">
        <v>211</v>
      </c>
      <c r="I4564" s="25" t="s">
        <v>56</v>
      </c>
      <c r="J4564" s="25" t="s">
        <v>381</v>
      </c>
      <c r="K4564" s="25" t="s">
        <v>65</v>
      </c>
      <c r="L4564" s="25" t="s">
        <v>1045</v>
      </c>
      <c r="M4564" s="25" t="s">
        <v>468</v>
      </c>
      <c r="N4564" s="26">
        <v>134736.46</v>
      </c>
      <c r="O4564" s="26">
        <v>92334.65</v>
      </c>
      <c r="P4564" s="27">
        <v>-42401.81</v>
      </c>
      <c r="Q4564" s="28">
        <v>-0.31470182606845987</v>
      </c>
      <c r="R4564" s="29">
        <v>89013.13</v>
      </c>
      <c r="S4564" s="29">
        <v>32581.16</v>
      </c>
      <c r="T4564" s="30">
        <v>-56431.97</v>
      </c>
      <c r="U4564" s="31">
        <v>-0.63397354974485221</v>
      </c>
      <c r="V4564" s="26">
        <v>26702.43</v>
      </c>
      <c r="W4564" s="26">
        <v>31203.42</v>
      </c>
      <c r="X4564" s="27">
        <v>4500.989999999998</v>
      </c>
      <c r="Y4564" s="28">
        <v>0.16856106354365494</v>
      </c>
      <c r="Z4564" s="29">
        <v>8580</v>
      </c>
      <c r="AA4564" s="29">
        <v>11894.3</v>
      </c>
      <c r="AB4564" s="30">
        <v>3314.2999999999993</v>
      </c>
      <c r="AC4564" s="32">
        <v>0.38628205128205118</v>
      </c>
      <c r="AD4564" s="26">
        <v>10440.9</v>
      </c>
      <c r="AE4564" s="26">
        <v>16655.77</v>
      </c>
      <c r="AF4564" s="27">
        <v>6214.8700000000008</v>
      </c>
      <c r="AG4564" s="33">
        <v>0.59524274727274473</v>
      </c>
      <c r="AH4564" s="34">
        <v>804</v>
      </c>
      <c r="AI4564" s="34">
        <v>369</v>
      </c>
      <c r="AJ4564" s="34">
        <v>-435</v>
      </c>
      <c r="AK4564" s="32">
        <v>-0.54104477611940294</v>
      </c>
      <c r="AL4564" s="35">
        <v>44140.041666666664</v>
      </c>
      <c r="AM4564" s="16"/>
    </row>
    <row r="4565" spans="1:39" ht="41.25" hidden="1" x14ac:dyDescent="0.25">
      <c r="A4565" s="25" t="s">
        <v>988</v>
      </c>
      <c r="B4565" s="25" t="s">
        <v>51</v>
      </c>
      <c r="C4565" s="39">
        <v>633239</v>
      </c>
      <c r="D4565" s="25" t="s">
        <v>1002</v>
      </c>
      <c r="E4565" s="25" t="s">
        <v>53</v>
      </c>
      <c r="F4565" s="25" t="s">
        <v>54</v>
      </c>
      <c r="G4565" s="25" t="s">
        <v>75</v>
      </c>
      <c r="H4565" s="25" t="s">
        <v>56</v>
      </c>
      <c r="I4565" s="25" t="s">
        <v>56</v>
      </c>
      <c r="J4565" s="25" t="s">
        <v>381</v>
      </c>
      <c r="K4565" s="25" t="s">
        <v>58</v>
      </c>
      <c r="L4565" s="25" t="s">
        <v>992</v>
      </c>
      <c r="M4565" s="25" t="s">
        <v>468</v>
      </c>
      <c r="N4565" s="26">
        <v>151483.38</v>
      </c>
      <c r="O4565" s="26">
        <v>137627.32999999999</v>
      </c>
      <c r="P4565" s="27">
        <v>-13856.050000000017</v>
      </c>
      <c r="Q4565" s="28">
        <v>-9.1469110340685666E-2</v>
      </c>
      <c r="R4565" s="29">
        <v>99883.199999999997</v>
      </c>
      <c r="S4565" s="29">
        <v>64931.58</v>
      </c>
      <c r="T4565" s="30">
        <v>-34951.619999999995</v>
      </c>
      <c r="U4565" s="31">
        <v>-0.34992491229756351</v>
      </c>
      <c r="V4565" s="26">
        <v>31061.279999999999</v>
      </c>
      <c r="W4565" s="26">
        <v>41667.4</v>
      </c>
      <c r="X4565" s="27">
        <v>10606.120000000003</v>
      </c>
      <c r="Y4565" s="28">
        <v>0.34145791802527142</v>
      </c>
      <c r="Z4565" s="29">
        <v>10098</v>
      </c>
      <c r="AA4565" s="29">
        <v>1169.75</v>
      </c>
      <c r="AB4565" s="30">
        <v>-8928.25</v>
      </c>
      <c r="AC4565" s="32">
        <v>-0.88416022974846509</v>
      </c>
      <c r="AD4565" s="26">
        <v>10440.9</v>
      </c>
      <c r="AE4565" s="26">
        <v>29858.6</v>
      </c>
      <c r="AF4565" s="27">
        <v>19417.699999999997</v>
      </c>
      <c r="AG4565" s="33">
        <v>1.8597726249652806</v>
      </c>
      <c r="AH4565" s="34">
        <v>926</v>
      </c>
      <c r="AI4565" s="34">
        <v>761</v>
      </c>
      <c r="AJ4565" s="34">
        <v>-165</v>
      </c>
      <c r="AK4565" s="32">
        <v>-0.17818574514038876</v>
      </c>
      <c r="AL4565" s="35">
        <v>44238.041666666664</v>
      </c>
      <c r="AM4565" s="16"/>
    </row>
    <row r="4566" spans="1:39" ht="41.25" hidden="1" x14ac:dyDescent="0.25">
      <c r="A4566" s="25" t="s">
        <v>988</v>
      </c>
      <c r="B4566" s="25" t="s">
        <v>51</v>
      </c>
      <c r="C4566" s="39">
        <v>633240</v>
      </c>
      <c r="D4566" s="25" t="s">
        <v>1003</v>
      </c>
      <c r="E4566" s="25" t="s">
        <v>53</v>
      </c>
      <c r="F4566" s="25" t="s">
        <v>54</v>
      </c>
      <c r="G4566" s="25" t="s">
        <v>211</v>
      </c>
      <c r="H4566" s="25" t="s">
        <v>56</v>
      </c>
      <c r="I4566" s="25" t="s">
        <v>56</v>
      </c>
      <c r="J4566" s="25" t="s">
        <v>381</v>
      </c>
      <c r="K4566" s="25" t="s">
        <v>58</v>
      </c>
      <c r="L4566" s="25" t="s">
        <v>992</v>
      </c>
      <c r="M4566" s="25" t="s">
        <v>468</v>
      </c>
      <c r="N4566" s="26">
        <v>84626.42</v>
      </c>
      <c r="O4566" s="26">
        <v>118955.97</v>
      </c>
      <c r="P4566" s="27">
        <v>34329.550000000003</v>
      </c>
      <c r="Q4566" s="28">
        <v>0.40565995820217854</v>
      </c>
      <c r="R4566" s="29">
        <v>51990.62</v>
      </c>
      <c r="S4566" s="29">
        <v>51759.92</v>
      </c>
      <c r="T4566" s="30">
        <v>-230.70000000000437</v>
      </c>
      <c r="U4566" s="31">
        <v>-4.4373388892074064E-3</v>
      </c>
      <c r="V4566" s="26">
        <v>19100.55</v>
      </c>
      <c r="W4566" s="26">
        <v>23193.19</v>
      </c>
      <c r="X4566" s="27">
        <v>4092.6399999999994</v>
      </c>
      <c r="Y4566" s="28">
        <v>0.21426817552374144</v>
      </c>
      <c r="Z4566" s="29">
        <v>4834.5</v>
      </c>
      <c r="AA4566" s="29">
        <v>0</v>
      </c>
      <c r="AB4566" s="30">
        <v>-4834.5</v>
      </c>
      <c r="AC4566" s="32">
        <v>-1</v>
      </c>
      <c r="AD4566" s="26">
        <v>8700.75</v>
      </c>
      <c r="AE4566" s="26">
        <v>44002.86</v>
      </c>
      <c r="AF4566" s="27">
        <v>35302.11</v>
      </c>
      <c r="AG4566" s="33">
        <v>4.0573640203430736</v>
      </c>
      <c r="AH4566" s="34">
        <v>458</v>
      </c>
      <c r="AI4566" s="34">
        <v>566.5</v>
      </c>
      <c r="AJ4566" s="34">
        <v>108.5</v>
      </c>
      <c r="AK4566" s="32">
        <v>0.23689956331877729</v>
      </c>
      <c r="AL4566" s="35">
        <v>44321</v>
      </c>
      <c r="AM4566" s="16"/>
    </row>
    <row r="4567" spans="1:39" ht="24.75" hidden="1" x14ac:dyDescent="0.25">
      <c r="A4567" s="25" t="s">
        <v>988</v>
      </c>
      <c r="B4567" s="25" t="s">
        <v>1040</v>
      </c>
      <c r="C4567" s="39">
        <v>633504</v>
      </c>
      <c r="D4567" s="25" t="s">
        <v>4179</v>
      </c>
      <c r="E4567" s="25" t="s">
        <v>53</v>
      </c>
      <c r="F4567" s="25" t="s">
        <v>54</v>
      </c>
      <c r="G4567" s="25" t="s">
        <v>75</v>
      </c>
      <c r="H4567" s="17"/>
      <c r="I4567" s="17"/>
      <c r="J4567" s="25" t="s">
        <v>369</v>
      </c>
      <c r="K4567" s="25" t="s">
        <v>65</v>
      </c>
      <c r="L4567" s="25" t="s">
        <v>377</v>
      </c>
      <c r="M4567" s="25" t="s">
        <v>468</v>
      </c>
      <c r="N4567" s="26">
        <v>33830.92</v>
      </c>
      <c r="O4567" s="26">
        <v>0</v>
      </c>
      <c r="P4567" s="27">
        <v>-33830.92</v>
      </c>
      <c r="Q4567" s="28">
        <v>-1</v>
      </c>
      <c r="R4567" s="29">
        <v>19442.47</v>
      </c>
      <c r="S4567" s="29">
        <v>0</v>
      </c>
      <c r="T4567" s="30">
        <v>-19442.47</v>
      </c>
      <c r="U4567" s="31">
        <v>-1</v>
      </c>
      <c r="V4567" s="26">
        <v>8167.68</v>
      </c>
      <c r="W4567" s="26">
        <v>0</v>
      </c>
      <c r="X4567" s="27">
        <v>-8167.68</v>
      </c>
      <c r="Y4567" s="28">
        <v>-1</v>
      </c>
      <c r="Z4567" s="29">
        <v>2748.57</v>
      </c>
      <c r="AA4567" s="29">
        <v>0</v>
      </c>
      <c r="AB4567" s="30">
        <v>-2748.57</v>
      </c>
      <c r="AC4567" s="32">
        <v>-1</v>
      </c>
      <c r="AD4567" s="26">
        <v>3472.2</v>
      </c>
      <c r="AE4567" s="26">
        <v>0</v>
      </c>
      <c r="AF4567" s="27">
        <v>-3472.2</v>
      </c>
      <c r="AG4567" s="33">
        <v>-1</v>
      </c>
      <c r="AH4567" s="34">
        <v>158</v>
      </c>
      <c r="AI4567" s="34">
        <v>0</v>
      </c>
      <c r="AJ4567" s="34">
        <v>-158</v>
      </c>
      <c r="AK4567" s="32">
        <v>-1</v>
      </c>
      <c r="AL4567" s="35">
        <v>43810.041655092595</v>
      </c>
      <c r="AM4567" s="16"/>
    </row>
    <row r="4568" spans="1:39" ht="41.25" hidden="1" x14ac:dyDescent="0.25">
      <c r="A4568" s="25" t="s">
        <v>988</v>
      </c>
      <c r="B4568" s="25" t="s">
        <v>1043</v>
      </c>
      <c r="C4568" s="39">
        <v>633563</v>
      </c>
      <c r="D4568" s="25" t="s">
        <v>4131</v>
      </c>
      <c r="E4568" s="25" t="s">
        <v>53</v>
      </c>
      <c r="F4568" s="25" t="s">
        <v>54</v>
      </c>
      <c r="G4568" s="25" t="s">
        <v>75</v>
      </c>
      <c r="H4568" s="25" t="s">
        <v>56</v>
      </c>
      <c r="I4568" s="25" t="s">
        <v>56</v>
      </c>
      <c r="J4568" s="25" t="s">
        <v>401</v>
      </c>
      <c r="K4568" s="25" t="s">
        <v>65</v>
      </c>
      <c r="L4568" s="25" t="s">
        <v>1045</v>
      </c>
      <c r="M4568" s="25" t="s">
        <v>993</v>
      </c>
      <c r="N4568" s="26">
        <v>20663.11</v>
      </c>
      <c r="O4568" s="26">
        <v>13791.73</v>
      </c>
      <c r="P4568" s="27">
        <v>-6871.380000000001</v>
      </c>
      <c r="Q4568" s="28">
        <v>-0.33254335867156498</v>
      </c>
      <c r="R4568" s="29">
        <v>10053.98</v>
      </c>
      <c r="S4568" s="29">
        <v>5871.91</v>
      </c>
      <c r="T4568" s="30">
        <v>-4182.07</v>
      </c>
      <c r="U4568" s="31">
        <v>-0.41596163907228778</v>
      </c>
      <c r="V4568" s="26">
        <v>5924.63</v>
      </c>
      <c r="W4568" s="26">
        <v>5522.32</v>
      </c>
      <c r="X4568" s="27">
        <v>-402.3100000000004</v>
      </c>
      <c r="Y4568" s="28">
        <v>-6.7904662400858851E-2</v>
      </c>
      <c r="Z4568" s="29">
        <v>1984.5</v>
      </c>
      <c r="AA4568" s="29">
        <v>1310</v>
      </c>
      <c r="AB4568" s="30">
        <v>-674.5</v>
      </c>
      <c r="AC4568" s="32">
        <v>-0.33988410178886369</v>
      </c>
      <c r="AD4568" s="26">
        <v>2700</v>
      </c>
      <c r="AE4568" s="26">
        <v>1087.5</v>
      </c>
      <c r="AF4568" s="27">
        <v>-1612.5</v>
      </c>
      <c r="AG4568" s="33">
        <v>-0.59722222222222221</v>
      </c>
      <c r="AH4568" s="34">
        <v>78</v>
      </c>
      <c r="AI4568" s="34">
        <v>50</v>
      </c>
      <c r="AJ4568" s="34">
        <v>-28</v>
      </c>
      <c r="AK4568" s="32">
        <v>-0.35897435897435898</v>
      </c>
      <c r="AL4568" s="35">
        <v>43987.041666666664</v>
      </c>
      <c r="AM4568" s="16"/>
    </row>
    <row r="4569" spans="1:39" ht="24.75" hidden="1" x14ac:dyDescent="0.25">
      <c r="A4569" s="25" t="s">
        <v>988</v>
      </c>
      <c r="B4569" s="25" t="s">
        <v>1043</v>
      </c>
      <c r="C4569" s="39">
        <v>633675</v>
      </c>
      <c r="D4569" s="25" t="s">
        <v>4185</v>
      </c>
      <c r="E4569" s="25" t="s">
        <v>53</v>
      </c>
      <c r="F4569" s="25" t="s">
        <v>63</v>
      </c>
      <c r="G4569" s="25" t="s">
        <v>56</v>
      </c>
      <c r="H4569" s="25" t="s">
        <v>56</v>
      </c>
      <c r="I4569" s="25" t="s">
        <v>56</v>
      </c>
      <c r="J4569" s="25" t="s">
        <v>401</v>
      </c>
      <c r="K4569" s="25" t="s">
        <v>65</v>
      </c>
      <c r="L4569" s="25" t="s">
        <v>1045</v>
      </c>
      <c r="M4569" s="25" t="s">
        <v>243</v>
      </c>
      <c r="N4569" s="26">
        <v>0</v>
      </c>
      <c r="O4569" s="26">
        <v>0</v>
      </c>
      <c r="P4569" s="27">
        <v>0</v>
      </c>
      <c r="Q4569" s="18"/>
      <c r="R4569" s="29">
        <v>0</v>
      </c>
      <c r="S4569" s="29">
        <v>0</v>
      </c>
      <c r="T4569" s="30">
        <v>0</v>
      </c>
      <c r="U4569" s="19"/>
      <c r="V4569" s="26">
        <v>0</v>
      </c>
      <c r="W4569" s="26">
        <v>0</v>
      </c>
      <c r="X4569" s="27">
        <v>0</v>
      </c>
      <c r="Y4569" s="18"/>
      <c r="Z4569" s="29">
        <v>0</v>
      </c>
      <c r="AA4569" s="29">
        <v>0</v>
      </c>
      <c r="AB4569" s="30">
        <v>0</v>
      </c>
      <c r="AC4569" s="19"/>
      <c r="AD4569" s="26">
        <v>0</v>
      </c>
      <c r="AE4569" s="26">
        <v>0</v>
      </c>
      <c r="AF4569" s="27">
        <v>0</v>
      </c>
      <c r="AG4569" s="18"/>
      <c r="AH4569" s="34">
        <v>0</v>
      </c>
      <c r="AI4569" s="34">
        <v>0</v>
      </c>
      <c r="AJ4569" s="34">
        <v>0</v>
      </c>
      <c r="AK4569" s="19"/>
      <c r="AL4569" s="35">
        <v>43784.041666666664</v>
      </c>
      <c r="AM4569" s="16"/>
    </row>
    <row r="4570" spans="1:39" ht="41.25" hidden="1" x14ac:dyDescent="0.25">
      <c r="A4570" s="25" t="s">
        <v>988</v>
      </c>
      <c r="B4570" s="25" t="s">
        <v>1043</v>
      </c>
      <c r="C4570" s="39">
        <v>633809</v>
      </c>
      <c r="D4570" s="25" t="s">
        <v>4186</v>
      </c>
      <c r="E4570" s="25" t="s">
        <v>53</v>
      </c>
      <c r="F4570" s="25" t="s">
        <v>54</v>
      </c>
      <c r="G4570" s="25" t="s">
        <v>2341</v>
      </c>
      <c r="H4570" s="25" t="s">
        <v>56</v>
      </c>
      <c r="I4570" s="25" t="s">
        <v>56</v>
      </c>
      <c r="J4570" s="25" t="s">
        <v>381</v>
      </c>
      <c r="K4570" s="25" t="s">
        <v>65</v>
      </c>
      <c r="L4570" s="25" t="s">
        <v>1045</v>
      </c>
      <c r="M4570" s="25" t="s">
        <v>1989</v>
      </c>
      <c r="N4570" s="26">
        <v>26891.13</v>
      </c>
      <c r="O4570" s="26">
        <v>31812.11</v>
      </c>
      <c r="P4570" s="27">
        <v>4920.9799999999996</v>
      </c>
      <c r="Q4570" s="28">
        <v>0.18299640067189438</v>
      </c>
      <c r="R4570" s="29">
        <v>1898.17</v>
      </c>
      <c r="S4570" s="29">
        <v>5209.2700000000004</v>
      </c>
      <c r="T4570" s="30">
        <v>3311.1000000000004</v>
      </c>
      <c r="U4570" s="31">
        <v>1.7443643087816161</v>
      </c>
      <c r="V4570" s="26">
        <v>0</v>
      </c>
      <c r="W4570" s="26">
        <v>4068.36</v>
      </c>
      <c r="X4570" s="27">
        <v>4068.36</v>
      </c>
      <c r="Y4570" s="18"/>
      <c r="Z4570" s="29">
        <v>242.6</v>
      </c>
      <c r="AA4570" s="29">
        <v>654.48</v>
      </c>
      <c r="AB4570" s="30">
        <v>411.88</v>
      </c>
      <c r="AC4570" s="32">
        <v>1.6977741137675186</v>
      </c>
      <c r="AD4570" s="26">
        <v>24750.36</v>
      </c>
      <c r="AE4570" s="26">
        <v>21880</v>
      </c>
      <c r="AF4570" s="27">
        <v>-2870.3600000000006</v>
      </c>
      <c r="AG4570" s="33">
        <v>-0.11597245454207537</v>
      </c>
      <c r="AH4570" s="34">
        <v>9</v>
      </c>
      <c r="AI4570" s="34">
        <v>21</v>
      </c>
      <c r="AJ4570" s="34">
        <v>12</v>
      </c>
      <c r="AK4570" s="32">
        <v>1.3333333333333333</v>
      </c>
      <c r="AL4570" s="35">
        <v>43978</v>
      </c>
      <c r="AM4570" s="16"/>
    </row>
    <row r="4571" spans="1:39" ht="66" hidden="1" x14ac:dyDescent="0.25">
      <c r="A4571" s="25" t="s">
        <v>988</v>
      </c>
      <c r="B4571" s="25" t="s">
        <v>51</v>
      </c>
      <c r="C4571" s="39">
        <v>634043</v>
      </c>
      <c r="D4571" s="25" t="s">
        <v>1004</v>
      </c>
      <c r="E4571" s="25" t="s">
        <v>53</v>
      </c>
      <c r="F4571" s="25" t="s">
        <v>54</v>
      </c>
      <c r="G4571" s="25" t="s">
        <v>74</v>
      </c>
      <c r="H4571" s="17"/>
      <c r="I4571" s="17"/>
      <c r="J4571" s="25" t="s">
        <v>64</v>
      </c>
      <c r="K4571" s="25" t="s">
        <v>65</v>
      </c>
      <c r="L4571" s="25" t="s">
        <v>378</v>
      </c>
      <c r="M4571" s="25" t="s">
        <v>421</v>
      </c>
      <c r="N4571" s="26">
        <v>7005.08</v>
      </c>
      <c r="O4571" s="26">
        <v>2369.58</v>
      </c>
      <c r="P4571" s="27">
        <v>-4635.5</v>
      </c>
      <c r="Q4571" s="28">
        <v>-0.66173405585660694</v>
      </c>
      <c r="R4571" s="29">
        <v>2097.85</v>
      </c>
      <c r="S4571" s="29">
        <v>821.86</v>
      </c>
      <c r="T4571" s="30">
        <v>-1275.9899999999998</v>
      </c>
      <c r="U4571" s="31">
        <v>-0.60823700455227969</v>
      </c>
      <c r="V4571" s="26">
        <v>449.32</v>
      </c>
      <c r="W4571" s="26">
        <v>0</v>
      </c>
      <c r="X4571" s="27">
        <v>-449.32</v>
      </c>
      <c r="Y4571" s="28">
        <v>-1</v>
      </c>
      <c r="Z4571" s="29">
        <v>183.36</v>
      </c>
      <c r="AA4571" s="29">
        <v>149.41</v>
      </c>
      <c r="AB4571" s="30">
        <v>-33.950000000000017</v>
      </c>
      <c r="AC4571" s="32">
        <v>-0.1851548865619547</v>
      </c>
      <c r="AD4571" s="26">
        <v>4274.55</v>
      </c>
      <c r="AE4571" s="26">
        <v>1398.31</v>
      </c>
      <c r="AF4571" s="27">
        <v>-2876.2400000000002</v>
      </c>
      <c r="AG4571" s="33">
        <v>-0.67287550736334822</v>
      </c>
      <c r="AH4571" s="34">
        <v>6</v>
      </c>
      <c r="AI4571" s="34">
        <v>18</v>
      </c>
      <c r="AJ4571" s="34">
        <v>12</v>
      </c>
      <c r="AK4571" s="32">
        <v>2</v>
      </c>
      <c r="AL4571" s="35">
        <v>44279.041666666664</v>
      </c>
      <c r="AM4571" s="16"/>
    </row>
    <row r="4572" spans="1:39" ht="57.75" hidden="1" x14ac:dyDescent="0.25">
      <c r="A4572" s="25" t="s">
        <v>988</v>
      </c>
      <c r="B4572" s="25" t="s">
        <v>1043</v>
      </c>
      <c r="C4572" s="39">
        <v>634058</v>
      </c>
      <c r="D4572" s="25" t="s">
        <v>4195</v>
      </c>
      <c r="E4572" s="25" t="s">
        <v>53</v>
      </c>
      <c r="F4572" s="25" t="s">
        <v>54</v>
      </c>
      <c r="G4572" s="25" t="s">
        <v>131</v>
      </c>
      <c r="H4572" s="25" t="s">
        <v>131</v>
      </c>
      <c r="I4572" s="25" t="s">
        <v>83</v>
      </c>
      <c r="J4572" s="25" t="s">
        <v>64</v>
      </c>
      <c r="K4572" s="25" t="s">
        <v>65</v>
      </c>
      <c r="L4572" s="25" t="s">
        <v>1045</v>
      </c>
      <c r="M4572" s="25" t="s">
        <v>421</v>
      </c>
      <c r="N4572" s="26">
        <v>5247.4</v>
      </c>
      <c r="O4572" s="26">
        <v>4974.28</v>
      </c>
      <c r="P4572" s="27">
        <v>-273.11999999999989</v>
      </c>
      <c r="Q4572" s="28">
        <v>-5.2048633609025403E-2</v>
      </c>
      <c r="R4572" s="29">
        <v>1129.22</v>
      </c>
      <c r="S4572" s="29">
        <v>1964.67</v>
      </c>
      <c r="T4572" s="30">
        <v>835.45</v>
      </c>
      <c r="U4572" s="31">
        <v>0.73984697401746335</v>
      </c>
      <c r="V4572" s="26">
        <v>178.28</v>
      </c>
      <c r="W4572" s="26">
        <v>382.75</v>
      </c>
      <c r="X4572" s="27">
        <v>204.47</v>
      </c>
      <c r="Y4572" s="28">
        <v>1.1469037469149652</v>
      </c>
      <c r="Z4572" s="29">
        <v>89.7</v>
      </c>
      <c r="AA4572" s="29">
        <v>729.72</v>
      </c>
      <c r="AB4572" s="30">
        <v>640.02</v>
      </c>
      <c r="AC4572" s="32">
        <v>7.1351170568561866</v>
      </c>
      <c r="AD4572" s="26">
        <v>3850.2</v>
      </c>
      <c r="AE4572" s="26">
        <v>1897.14</v>
      </c>
      <c r="AF4572" s="27">
        <v>-1953.0599999999997</v>
      </c>
      <c r="AG4572" s="33">
        <v>-0.5072619604176406</v>
      </c>
      <c r="AH4572" s="34">
        <v>6</v>
      </c>
      <c r="AI4572" s="34">
        <v>24</v>
      </c>
      <c r="AJ4572" s="34">
        <v>18</v>
      </c>
      <c r="AK4572" s="32">
        <v>3</v>
      </c>
      <c r="AL4572" s="35">
        <v>44064.041666666664</v>
      </c>
      <c r="AM4572" s="16"/>
    </row>
    <row r="4573" spans="1:39" ht="33" hidden="1" x14ac:dyDescent="0.25">
      <c r="A4573" s="25" t="s">
        <v>988</v>
      </c>
      <c r="B4573" s="25" t="s">
        <v>1043</v>
      </c>
      <c r="C4573" s="39">
        <v>634171</v>
      </c>
      <c r="D4573" s="25" t="s">
        <v>4187</v>
      </c>
      <c r="E4573" s="25" t="s">
        <v>53</v>
      </c>
      <c r="F4573" s="25" t="s">
        <v>54</v>
      </c>
      <c r="G4573" s="25" t="s">
        <v>75</v>
      </c>
      <c r="H4573" s="25" t="s">
        <v>131</v>
      </c>
      <c r="I4573" s="25" t="s">
        <v>90</v>
      </c>
      <c r="J4573" s="25" t="s">
        <v>64</v>
      </c>
      <c r="K4573" s="25" t="s">
        <v>65</v>
      </c>
      <c r="L4573" s="25" t="s">
        <v>1045</v>
      </c>
      <c r="M4573" s="25" t="s">
        <v>421</v>
      </c>
      <c r="N4573" s="26">
        <v>5561.47</v>
      </c>
      <c r="O4573" s="26">
        <v>1702.94</v>
      </c>
      <c r="P4573" s="27">
        <v>-3858.53</v>
      </c>
      <c r="Q4573" s="28">
        <v>-0.69379678394381339</v>
      </c>
      <c r="R4573" s="29">
        <v>4926.3900000000003</v>
      </c>
      <c r="S4573" s="29">
        <v>1521.7</v>
      </c>
      <c r="T4573" s="30">
        <v>-3404.6900000000005</v>
      </c>
      <c r="U4573" s="31">
        <v>-0.69111255909499658</v>
      </c>
      <c r="V4573" s="26">
        <v>0</v>
      </c>
      <c r="W4573" s="26">
        <v>0</v>
      </c>
      <c r="X4573" s="27">
        <v>0</v>
      </c>
      <c r="Y4573" s="18"/>
      <c r="Z4573" s="29">
        <v>635.08000000000004</v>
      </c>
      <c r="AA4573" s="29">
        <v>181.24</v>
      </c>
      <c r="AB4573" s="30">
        <v>-453.84000000000003</v>
      </c>
      <c r="AC4573" s="32">
        <v>-0.71461863072368836</v>
      </c>
      <c r="AD4573" s="26">
        <v>0</v>
      </c>
      <c r="AE4573" s="26">
        <v>0</v>
      </c>
      <c r="AF4573" s="27">
        <v>0</v>
      </c>
      <c r="AG4573" s="18"/>
      <c r="AH4573" s="34">
        <v>28</v>
      </c>
      <c r="AI4573" s="34">
        <v>16</v>
      </c>
      <c r="AJ4573" s="34">
        <v>-12</v>
      </c>
      <c r="AK4573" s="32">
        <v>-0.42857142857142855</v>
      </c>
      <c r="AL4573" s="35">
        <v>43983.041666666664</v>
      </c>
      <c r="AM4573" s="16"/>
    </row>
    <row r="4574" spans="1:39" ht="49.5" hidden="1" x14ac:dyDescent="0.25">
      <c r="A4574" s="25" t="s">
        <v>988</v>
      </c>
      <c r="B4574" s="25" t="s">
        <v>1043</v>
      </c>
      <c r="C4574" s="39">
        <v>634497</v>
      </c>
      <c r="D4574" s="25" t="s">
        <v>4196</v>
      </c>
      <c r="E4574" s="25" t="s">
        <v>53</v>
      </c>
      <c r="F4574" s="25" t="s">
        <v>54</v>
      </c>
      <c r="G4574" s="25" t="s">
        <v>79</v>
      </c>
      <c r="H4574" s="25" t="s">
        <v>56</v>
      </c>
      <c r="I4574" s="25" t="s">
        <v>56</v>
      </c>
      <c r="J4574" s="25" t="s">
        <v>381</v>
      </c>
      <c r="K4574" s="25" t="s">
        <v>65</v>
      </c>
      <c r="L4574" s="25" t="s">
        <v>1045</v>
      </c>
      <c r="M4574" s="25" t="s">
        <v>993</v>
      </c>
      <c r="N4574" s="26">
        <v>25051.32</v>
      </c>
      <c r="O4574" s="26">
        <v>23459.360000000001</v>
      </c>
      <c r="P4574" s="27">
        <v>-1591.9599999999991</v>
      </c>
      <c r="Q4574" s="28">
        <v>-6.3547948770763349E-2</v>
      </c>
      <c r="R4574" s="29">
        <v>16109.1</v>
      </c>
      <c r="S4574" s="29">
        <v>9374.43</v>
      </c>
      <c r="T4574" s="30">
        <v>-6734.67</v>
      </c>
      <c r="U4574" s="31">
        <v>-0.4180661861928972</v>
      </c>
      <c r="V4574" s="26">
        <v>5420.67</v>
      </c>
      <c r="W4574" s="26">
        <v>5590.45</v>
      </c>
      <c r="X4574" s="27">
        <v>169.77999999999975</v>
      </c>
      <c r="Y4574" s="28">
        <v>3.1320851481458883E-2</v>
      </c>
      <c r="Z4574" s="29">
        <v>3173.52</v>
      </c>
      <c r="AA4574" s="29">
        <v>4660.4799999999996</v>
      </c>
      <c r="AB4574" s="30">
        <v>1486.9599999999996</v>
      </c>
      <c r="AC4574" s="32">
        <v>0.46855227003453565</v>
      </c>
      <c r="AD4574" s="26">
        <v>348.03</v>
      </c>
      <c r="AE4574" s="26">
        <v>3834</v>
      </c>
      <c r="AF4574" s="27">
        <v>3485.9700000000003</v>
      </c>
      <c r="AG4574" s="33">
        <v>10.016291698991468</v>
      </c>
      <c r="AH4574" s="34">
        <v>117</v>
      </c>
      <c r="AI4574" s="34">
        <v>107</v>
      </c>
      <c r="AJ4574" s="34">
        <v>-10</v>
      </c>
      <c r="AK4574" s="32">
        <v>-8.5470085470085472E-2</v>
      </c>
      <c r="AL4574" s="35">
        <v>43895.041655092595</v>
      </c>
      <c r="AM4574" s="16"/>
    </row>
    <row r="4575" spans="1:39" ht="57.75" hidden="1" x14ac:dyDescent="0.25">
      <c r="A4575" s="25" t="s">
        <v>988</v>
      </c>
      <c r="B4575" s="25" t="s">
        <v>1040</v>
      </c>
      <c r="C4575" s="39">
        <v>634719</v>
      </c>
      <c r="D4575" s="25" t="s">
        <v>4113</v>
      </c>
      <c r="E4575" s="25" t="s">
        <v>53</v>
      </c>
      <c r="F4575" s="25" t="s">
        <v>54</v>
      </c>
      <c r="G4575" s="25" t="s">
        <v>79</v>
      </c>
      <c r="H4575" s="25" t="s">
        <v>56</v>
      </c>
      <c r="I4575" s="25" t="s">
        <v>56</v>
      </c>
      <c r="J4575" s="25" t="s">
        <v>401</v>
      </c>
      <c r="K4575" s="25" t="s">
        <v>65</v>
      </c>
      <c r="L4575" s="25" t="s">
        <v>472</v>
      </c>
      <c r="M4575" s="25" t="s">
        <v>468</v>
      </c>
      <c r="N4575" s="26">
        <v>58994.63</v>
      </c>
      <c r="O4575" s="26">
        <v>55439.54</v>
      </c>
      <c r="P4575" s="27">
        <v>-3555.0899999999965</v>
      </c>
      <c r="Q4575" s="28">
        <v>-6.0261247506764544E-2</v>
      </c>
      <c r="R4575" s="29">
        <v>30361.119999999999</v>
      </c>
      <c r="S4575" s="29">
        <v>30616.59</v>
      </c>
      <c r="T4575" s="30">
        <v>255.47000000000116</v>
      </c>
      <c r="U4575" s="31">
        <v>8.4143799701724177E-3</v>
      </c>
      <c r="V4575" s="26">
        <v>10026.98</v>
      </c>
      <c r="W4575" s="26">
        <v>7482.95</v>
      </c>
      <c r="X4575" s="27">
        <v>-2544.0299999999997</v>
      </c>
      <c r="Y4575" s="28">
        <v>-0.25371846757448402</v>
      </c>
      <c r="Z4575" s="29">
        <v>4600.01</v>
      </c>
      <c r="AA4575" s="29">
        <v>5790</v>
      </c>
      <c r="AB4575" s="30">
        <v>1189.9899999999998</v>
      </c>
      <c r="AC4575" s="32">
        <v>0.2586929158849654</v>
      </c>
      <c r="AD4575" s="26">
        <v>14006.52</v>
      </c>
      <c r="AE4575" s="26">
        <v>11550</v>
      </c>
      <c r="AF4575" s="27">
        <v>-2456.5200000000004</v>
      </c>
      <c r="AG4575" s="33">
        <v>-0.17538403543492603</v>
      </c>
      <c r="AH4575" s="34">
        <v>220</v>
      </c>
      <c r="AI4575" s="34">
        <v>302.5</v>
      </c>
      <c r="AJ4575" s="34">
        <v>82.5</v>
      </c>
      <c r="AK4575" s="32">
        <v>0.375</v>
      </c>
      <c r="AL4575" s="35">
        <v>43819.041655092595</v>
      </c>
      <c r="AM4575" s="16"/>
    </row>
    <row r="4576" spans="1:39" ht="41.25" hidden="1" x14ac:dyDescent="0.25">
      <c r="A4576" s="25" t="s">
        <v>988</v>
      </c>
      <c r="B4576" s="25" t="s">
        <v>1043</v>
      </c>
      <c r="C4576" s="39">
        <v>634906</v>
      </c>
      <c r="D4576" s="25" t="s">
        <v>4198</v>
      </c>
      <c r="E4576" s="25" t="s">
        <v>53</v>
      </c>
      <c r="F4576" s="25" t="s">
        <v>54</v>
      </c>
      <c r="G4576" s="25" t="s">
        <v>827</v>
      </c>
      <c r="H4576" s="25" t="s">
        <v>90</v>
      </c>
      <c r="I4576" s="25" t="s">
        <v>56</v>
      </c>
      <c r="J4576" s="25" t="s">
        <v>401</v>
      </c>
      <c r="K4576" s="25" t="s">
        <v>65</v>
      </c>
      <c r="L4576" s="25" t="s">
        <v>1045</v>
      </c>
      <c r="M4576" s="25" t="s">
        <v>1989</v>
      </c>
      <c r="N4576" s="26">
        <v>563046</v>
      </c>
      <c r="O4576" s="26">
        <v>604052.41</v>
      </c>
      <c r="P4576" s="27">
        <v>41006.410000000033</v>
      </c>
      <c r="Q4576" s="28">
        <v>7.282959118793142E-2</v>
      </c>
      <c r="R4576" s="29">
        <v>16036.62</v>
      </c>
      <c r="S4576" s="29">
        <v>52478.21</v>
      </c>
      <c r="T4576" s="30">
        <v>36441.589999999997</v>
      </c>
      <c r="U4576" s="31">
        <v>2.2723984231091086</v>
      </c>
      <c r="V4576" s="26">
        <v>76631.210000000006</v>
      </c>
      <c r="W4576" s="26">
        <v>129048.12</v>
      </c>
      <c r="X4576" s="27">
        <v>52416.909999999989</v>
      </c>
      <c r="Y4576" s="28">
        <v>0.68401516823236885</v>
      </c>
      <c r="Z4576" s="29">
        <v>1078</v>
      </c>
      <c r="AA4576" s="29">
        <v>1053</v>
      </c>
      <c r="AB4576" s="30">
        <v>-25</v>
      </c>
      <c r="AC4576" s="32">
        <v>-2.3191094619666047E-2</v>
      </c>
      <c r="AD4576" s="26">
        <v>469300.17</v>
      </c>
      <c r="AE4576" s="26">
        <v>420937.64</v>
      </c>
      <c r="AF4576" s="27">
        <v>-48362.52999999997</v>
      </c>
      <c r="AG4576" s="33">
        <v>-0.10305244509074005</v>
      </c>
      <c r="AH4576" s="34">
        <v>64</v>
      </c>
      <c r="AI4576" s="34">
        <v>74</v>
      </c>
      <c r="AJ4576" s="34">
        <v>10</v>
      </c>
      <c r="AK4576" s="32">
        <v>0.15625</v>
      </c>
      <c r="AL4576" s="35">
        <v>44084.041666666664</v>
      </c>
      <c r="AM4576" s="16"/>
    </row>
    <row r="4577" spans="1:39" ht="49.5" hidden="1" x14ac:dyDescent="0.25">
      <c r="A4577" s="25" t="s">
        <v>988</v>
      </c>
      <c r="B4577" s="25" t="s">
        <v>1136</v>
      </c>
      <c r="C4577" s="39">
        <v>635016</v>
      </c>
      <c r="D4577" s="25" t="s">
        <v>4896</v>
      </c>
      <c r="E4577" s="25" t="s">
        <v>53</v>
      </c>
      <c r="F4577" s="25" t="s">
        <v>54</v>
      </c>
      <c r="G4577" s="25" t="s">
        <v>56</v>
      </c>
      <c r="H4577" s="17"/>
      <c r="I4577" s="17"/>
      <c r="J4577" s="25" t="s">
        <v>381</v>
      </c>
      <c r="K4577" s="25" t="s">
        <v>58</v>
      </c>
      <c r="L4577" s="25" t="s">
        <v>384</v>
      </c>
      <c r="M4577" s="25" t="s">
        <v>379</v>
      </c>
      <c r="N4577" s="26">
        <v>75066.64</v>
      </c>
      <c r="O4577" s="26">
        <v>76883.350000000006</v>
      </c>
      <c r="P4577" s="27">
        <v>1816.7100000000064</v>
      </c>
      <c r="Q4577" s="28">
        <v>2.4201296341490795E-2</v>
      </c>
      <c r="R4577" s="29">
        <v>4440.46</v>
      </c>
      <c r="S4577" s="29">
        <v>9450.48</v>
      </c>
      <c r="T4577" s="30">
        <v>5010.0199999999995</v>
      </c>
      <c r="U4577" s="31">
        <v>1.1282659904604477</v>
      </c>
      <c r="V4577" s="26">
        <v>1506.18</v>
      </c>
      <c r="W4577" s="26">
        <v>3264.06</v>
      </c>
      <c r="X4577" s="27">
        <v>1757.8799999999999</v>
      </c>
      <c r="Y4577" s="28">
        <v>1.1671115006174559</v>
      </c>
      <c r="Z4577" s="29">
        <v>0</v>
      </c>
      <c r="AA4577" s="29">
        <v>69.7</v>
      </c>
      <c r="AB4577" s="30">
        <v>69.7</v>
      </c>
      <c r="AC4577" s="19"/>
      <c r="AD4577" s="26">
        <v>69120</v>
      </c>
      <c r="AE4577" s="26">
        <v>64099.11</v>
      </c>
      <c r="AF4577" s="27">
        <v>-5020.8899999999994</v>
      </c>
      <c r="AG4577" s="33">
        <v>-7.2640190972222213E-2</v>
      </c>
      <c r="AH4577" s="34">
        <v>0</v>
      </c>
      <c r="AI4577" s="34">
        <v>2.5</v>
      </c>
      <c r="AJ4577" s="34">
        <v>2.5</v>
      </c>
      <c r="AK4577" s="19"/>
      <c r="AL4577" s="35">
        <v>44712.041666666664</v>
      </c>
      <c r="AM4577" s="16"/>
    </row>
    <row r="4578" spans="1:39" ht="49.5" hidden="1" x14ac:dyDescent="0.25">
      <c r="A4578" s="25" t="s">
        <v>988</v>
      </c>
      <c r="B4578" s="25" t="s">
        <v>1136</v>
      </c>
      <c r="C4578" s="39">
        <v>635017</v>
      </c>
      <c r="D4578" s="25" t="s">
        <v>4197</v>
      </c>
      <c r="E4578" s="25" t="s">
        <v>53</v>
      </c>
      <c r="F4578" s="25" t="s">
        <v>54</v>
      </c>
      <c r="G4578" s="25" t="s">
        <v>112</v>
      </c>
      <c r="H4578" s="17"/>
      <c r="I4578" s="17"/>
      <c r="J4578" s="25" t="s">
        <v>381</v>
      </c>
      <c r="K4578" s="25" t="s">
        <v>58</v>
      </c>
      <c r="L4578" s="25" t="s">
        <v>384</v>
      </c>
      <c r="M4578" s="25" t="s">
        <v>379</v>
      </c>
      <c r="N4578" s="26">
        <v>54925.46</v>
      </c>
      <c r="O4578" s="26">
        <v>79573.37</v>
      </c>
      <c r="P4578" s="27">
        <v>24647.909999999996</v>
      </c>
      <c r="Q4578" s="28">
        <v>0.44875199952808764</v>
      </c>
      <c r="R4578" s="29">
        <v>4440.46</v>
      </c>
      <c r="S4578" s="29">
        <v>14690.19</v>
      </c>
      <c r="T4578" s="30">
        <v>10249.73</v>
      </c>
      <c r="U4578" s="31">
        <v>2.308258603838341</v>
      </c>
      <c r="V4578" s="26">
        <v>805</v>
      </c>
      <c r="W4578" s="26">
        <v>1842.45</v>
      </c>
      <c r="X4578" s="27">
        <v>1037.45</v>
      </c>
      <c r="Y4578" s="28">
        <v>1.2887577639751553</v>
      </c>
      <c r="Z4578" s="29">
        <v>0</v>
      </c>
      <c r="AA4578" s="29">
        <v>383.35</v>
      </c>
      <c r="AB4578" s="30">
        <v>383.35</v>
      </c>
      <c r="AC4578" s="19"/>
      <c r="AD4578" s="26">
        <v>49680</v>
      </c>
      <c r="AE4578" s="26">
        <v>62657.38</v>
      </c>
      <c r="AF4578" s="27">
        <v>12977.379999999997</v>
      </c>
      <c r="AG4578" s="33">
        <v>0.26121940418679546</v>
      </c>
      <c r="AH4578" s="34">
        <v>1</v>
      </c>
      <c r="AI4578" s="34">
        <v>35.25</v>
      </c>
      <c r="AJ4578" s="34">
        <v>34.25</v>
      </c>
      <c r="AK4578" s="32">
        <v>34.25</v>
      </c>
      <c r="AL4578" s="35">
        <v>44616.041666666664</v>
      </c>
      <c r="AM4578" s="16"/>
    </row>
    <row r="4579" spans="1:39" ht="24.75" hidden="1" x14ac:dyDescent="0.25">
      <c r="A4579" s="25" t="s">
        <v>988</v>
      </c>
      <c r="B4579" s="25" t="s">
        <v>1043</v>
      </c>
      <c r="C4579" s="39">
        <v>635068</v>
      </c>
      <c r="D4579" s="25" t="s">
        <v>4184</v>
      </c>
      <c r="E4579" s="25" t="s">
        <v>53</v>
      </c>
      <c r="F4579" s="25" t="s">
        <v>54</v>
      </c>
      <c r="G4579" s="25" t="s">
        <v>90</v>
      </c>
      <c r="H4579" s="25" t="s">
        <v>879</v>
      </c>
      <c r="I4579" s="25" t="s">
        <v>56</v>
      </c>
      <c r="J4579" s="25" t="s">
        <v>381</v>
      </c>
      <c r="K4579" s="25" t="s">
        <v>65</v>
      </c>
      <c r="L4579" s="25" t="s">
        <v>1045</v>
      </c>
      <c r="M4579" s="25" t="s">
        <v>993</v>
      </c>
      <c r="N4579" s="26">
        <v>86868.63</v>
      </c>
      <c r="O4579" s="26">
        <v>96860.27</v>
      </c>
      <c r="P4579" s="27">
        <v>9991.64</v>
      </c>
      <c r="Q4579" s="28">
        <v>0.11502011715851855</v>
      </c>
      <c r="R4579" s="29">
        <v>26221.39</v>
      </c>
      <c r="S4579" s="29">
        <v>40859.839999999997</v>
      </c>
      <c r="T4579" s="30">
        <v>14638.449999999997</v>
      </c>
      <c r="U4579" s="31">
        <v>0.55826369235193085</v>
      </c>
      <c r="V4579" s="26">
        <v>32548.880000000001</v>
      </c>
      <c r="W4579" s="26">
        <v>32838.29</v>
      </c>
      <c r="X4579" s="27">
        <v>289.40999999999985</v>
      </c>
      <c r="Y4579" s="28">
        <v>8.8915501854441633E-3</v>
      </c>
      <c r="Z4579" s="29">
        <v>6951.96</v>
      </c>
      <c r="AA4579" s="29">
        <v>11990.67</v>
      </c>
      <c r="AB4579" s="30">
        <v>5038.71</v>
      </c>
      <c r="AC4579" s="32">
        <v>0.72478984343983566</v>
      </c>
      <c r="AD4579" s="26">
        <v>21146.400000000001</v>
      </c>
      <c r="AE4579" s="26">
        <v>11171.47</v>
      </c>
      <c r="AF4579" s="27">
        <v>-9974.9300000000021</v>
      </c>
      <c r="AG4579" s="33">
        <v>-0.47170818673627668</v>
      </c>
      <c r="AH4579" s="34">
        <v>248</v>
      </c>
      <c r="AI4579" s="34">
        <v>368.5</v>
      </c>
      <c r="AJ4579" s="34">
        <v>120.5</v>
      </c>
      <c r="AK4579" s="32">
        <v>0.48588709677419356</v>
      </c>
      <c r="AL4579" s="35">
        <v>44130.041666666664</v>
      </c>
      <c r="AM4579" s="16"/>
    </row>
    <row r="4580" spans="1:39" ht="24.75" hidden="1" x14ac:dyDescent="0.25">
      <c r="A4580" s="25" t="s">
        <v>988</v>
      </c>
      <c r="B4580" s="25" t="s">
        <v>51</v>
      </c>
      <c r="C4580" s="39">
        <v>635181</v>
      </c>
      <c r="D4580" s="25" t="s">
        <v>1001</v>
      </c>
      <c r="E4580" s="25" t="s">
        <v>53</v>
      </c>
      <c r="F4580" s="25" t="s">
        <v>54</v>
      </c>
      <c r="G4580" s="25" t="s">
        <v>83</v>
      </c>
      <c r="H4580" s="25" t="s">
        <v>90</v>
      </c>
      <c r="I4580" s="25" t="s">
        <v>56</v>
      </c>
      <c r="J4580" s="25" t="s">
        <v>381</v>
      </c>
      <c r="K4580" s="25" t="s">
        <v>58</v>
      </c>
      <c r="L4580" s="25" t="s">
        <v>384</v>
      </c>
      <c r="M4580" s="25" t="s">
        <v>379</v>
      </c>
      <c r="N4580" s="26">
        <v>324838.43</v>
      </c>
      <c r="O4580" s="26">
        <v>345721.32</v>
      </c>
      <c r="P4580" s="27">
        <v>20882.890000000014</v>
      </c>
      <c r="Q4580" s="28">
        <v>6.4287005696955293E-2</v>
      </c>
      <c r="R4580" s="29">
        <v>8908.89</v>
      </c>
      <c r="S4580" s="29">
        <v>35969.68</v>
      </c>
      <c r="T4580" s="30">
        <v>27060.79</v>
      </c>
      <c r="U4580" s="31">
        <v>3.0375041110620966</v>
      </c>
      <c r="V4580" s="26">
        <v>56126.54</v>
      </c>
      <c r="W4580" s="26">
        <v>96898.61</v>
      </c>
      <c r="X4580" s="27">
        <v>40772.07</v>
      </c>
      <c r="Y4580" s="28">
        <v>0.7264312034912539</v>
      </c>
      <c r="Z4580" s="29">
        <v>728</v>
      </c>
      <c r="AA4580" s="29">
        <v>953.6</v>
      </c>
      <c r="AB4580" s="30">
        <v>225.60000000000002</v>
      </c>
      <c r="AC4580" s="32">
        <v>0.3098901098901099</v>
      </c>
      <c r="AD4580" s="26">
        <v>259075</v>
      </c>
      <c r="AE4580" s="26">
        <v>211899.43</v>
      </c>
      <c r="AF4580" s="27">
        <v>-47175.570000000007</v>
      </c>
      <c r="AG4580" s="33">
        <v>-0.18209232847630999</v>
      </c>
      <c r="AH4580" s="34">
        <v>52</v>
      </c>
      <c r="AI4580" s="34">
        <v>173.5</v>
      </c>
      <c r="AJ4580" s="34">
        <v>121.5</v>
      </c>
      <c r="AK4580" s="32">
        <v>2.3365384615384617</v>
      </c>
      <c r="AL4580" s="35">
        <v>44259.041666666664</v>
      </c>
      <c r="AM4580" s="16"/>
    </row>
    <row r="4581" spans="1:39" ht="24.75" hidden="1" x14ac:dyDescent="0.25">
      <c r="A4581" s="25" t="s">
        <v>988</v>
      </c>
      <c r="B4581" s="25" t="s">
        <v>1043</v>
      </c>
      <c r="C4581" s="39">
        <v>635414</v>
      </c>
      <c r="D4581" s="25" t="s">
        <v>4200</v>
      </c>
      <c r="E4581" s="25" t="s">
        <v>53</v>
      </c>
      <c r="F4581" s="25" t="s">
        <v>54</v>
      </c>
      <c r="G4581" s="25" t="s">
        <v>2341</v>
      </c>
      <c r="H4581" s="25" t="s">
        <v>83</v>
      </c>
      <c r="I4581" s="25" t="s">
        <v>56</v>
      </c>
      <c r="J4581" s="25" t="s">
        <v>381</v>
      </c>
      <c r="K4581" s="25" t="s">
        <v>65</v>
      </c>
      <c r="L4581" s="25" t="s">
        <v>1045</v>
      </c>
      <c r="M4581" s="25" t="s">
        <v>468</v>
      </c>
      <c r="N4581" s="26">
        <v>28502.99</v>
      </c>
      <c r="O4581" s="26">
        <v>12812.81</v>
      </c>
      <c r="P4581" s="27">
        <v>-15690.180000000002</v>
      </c>
      <c r="Q4581" s="28">
        <v>-0.55047488000381717</v>
      </c>
      <c r="R4581" s="29">
        <v>10442.48</v>
      </c>
      <c r="S4581" s="29">
        <v>7240.76</v>
      </c>
      <c r="T4581" s="30">
        <v>-3201.7199999999993</v>
      </c>
      <c r="U4581" s="31">
        <v>-0.30660532747010283</v>
      </c>
      <c r="V4581" s="26">
        <v>15423.69</v>
      </c>
      <c r="W4581" s="26">
        <v>5097.37</v>
      </c>
      <c r="X4581" s="27">
        <v>-10326.32</v>
      </c>
      <c r="Y4581" s="28">
        <v>-0.66951034415240451</v>
      </c>
      <c r="Z4581" s="29">
        <v>2636.82</v>
      </c>
      <c r="AA4581" s="29">
        <v>474.68</v>
      </c>
      <c r="AB4581" s="30">
        <v>-2162.1400000000003</v>
      </c>
      <c r="AC4581" s="32">
        <v>-0.81998012757791594</v>
      </c>
      <c r="AD4581" s="26">
        <v>0</v>
      </c>
      <c r="AE4581" s="26">
        <v>0</v>
      </c>
      <c r="AF4581" s="27">
        <v>0</v>
      </c>
      <c r="AG4581" s="18"/>
      <c r="AH4581" s="34">
        <v>92</v>
      </c>
      <c r="AI4581" s="34">
        <v>68</v>
      </c>
      <c r="AJ4581" s="34">
        <v>-24</v>
      </c>
      <c r="AK4581" s="32">
        <v>-0.2608695652173913</v>
      </c>
      <c r="AL4581" s="35">
        <v>43885.041655092595</v>
      </c>
      <c r="AM4581" s="16"/>
    </row>
    <row r="4582" spans="1:39" ht="33" hidden="1" x14ac:dyDescent="0.25">
      <c r="A4582" s="25" t="s">
        <v>988</v>
      </c>
      <c r="B4582" s="25" t="s">
        <v>51</v>
      </c>
      <c r="C4582" s="39">
        <v>635627</v>
      </c>
      <c r="D4582" s="25" t="s">
        <v>1005</v>
      </c>
      <c r="E4582" s="25" t="s">
        <v>53</v>
      </c>
      <c r="F4582" s="25" t="s">
        <v>54</v>
      </c>
      <c r="G4582" s="25" t="s">
        <v>90</v>
      </c>
      <c r="H4582" s="25" t="s">
        <v>211</v>
      </c>
      <c r="I4582" s="25" t="s">
        <v>56</v>
      </c>
      <c r="J4582" s="25" t="s">
        <v>381</v>
      </c>
      <c r="K4582" s="25" t="s">
        <v>58</v>
      </c>
      <c r="L4582" s="25" t="s">
        <v>992</v>
      </c>
      <c r="M4582" s="25" t="s">
        <v>993</v>
      </c>
      <c r="N4582" s="26">
        <v>157373.91</v>
      </c>
      <c r="O4582" s="26">
        <v>156595.29</v>
      </c>
      <c r="P4582" s="27">
        <v>-778.61999999999534</v>
      </c>
      <c r="Q4582" s="28">
        <v>-4.947579938758561E-3</v>
      </c>
      <c r="R4582" s="29">
        <v>88710.45</v>
      </c>
      <c r="S4582" s="29">
        <v>72298.36</v>
      </c>
      <c r="T4582" s="30">
        <v>-16412.089999999997</v>
      </c>
      <c r="U4582" s="31">
        <v>-0.18500740329916032</v>
      </c>
      <c r="V4582" s="26">
        <v>37309.26</v>
      </c>
      <c r="W4582" s="26">
        <v>45915.07</v>
      </c>
      <c r="X4582" s="27">
        <v>8605.8099999999977</v>
      </c>
      <c r="Y4582" s="28">
        <v>0.23066150333724114</v>
      </c>
      <c r="Z4582" s="29">
        <v>20338.2</v>
      </c>
      <c r="AA4582" s="29">
        <v>19724.5</v>
      </c>
      <c r="AB4582" s="30">
        <v>-613.70000000000073</v>
      </c>
      <c r="AC4582" s="32">
        <v>-3.0174745061018218E-2</v>
      </c>
      <c r="AD4582" s="26">
        <v>11016</v>
      </c>
      <c r="AE4582" s="26">
        <v>18657.36</v>
      </c>
      <c r="AF4582" s="27">
        <v>7641.3600000000006</v>
      </c>
      <c r="AG4582" s="33">
        <v>0.69366013071895427</v>
      </c>
      <c r="AH4582" s="34">
        <v>752</v>
      </c>
      <c r="AI4582" s="34">
        <v>805</v>
      </c>
      <c r="AJ4582" s="34">
        <v>53</v>
      </c>
      <c r="AK4582" s="32">
        <v>7.0478723404255317E-2</v>
      </c>
      <c r="AL4582" s="35">
        <v>44235.041666666664</v>
      </c>
      <c r="AM4582" s="16"/>
    </row>
    <row r="4583" spans="1:39" ht="57.75" hidden="1" x14ac:dyDescent="0.25">
      <c r="A4583" s="25" t="s">
        <v>988</v>
      </c>
      <c r="B4583" s="25" t="s">
        <v>1043</v>
      </c>
      <c r="C4583" s="39">
        <v>635634</v>
      </c>
      <c r="D4583" s="25" t="s">
        <v>4199</v>
      </c>
      <c r="E4583" s="25" t="s">
        <v>53</v>
      </c>
      <c r="F4583" s="25" t="s">
        <v>54</v>
      </c>
      <c r="G4583" s="25" t="s">
        <v>75</v>
      </c>
      <c r="H4583" s="17"/>
      <c r="I4583" s="17"/>
      <c r="J4583" s="25" t="s">
        <v>401</v>
      </c>
      <c r="K4583" s="25" t="s">
        <v>65</v>
      </c>
      <c r="L4583" s="25" t="s">
        <v>1045</v>
      </c>
      <c r="M4583" s="25" t="s">
        <v>993</v>
      </c>
      <c r="N4583" s="26">
        <v>40230.35</v>
      </c>
      <c r="O4583" s="26">
        <v>29366.47</v>
      </c>
      <c r="P4583" s="27">
        <v>-10863.879999999997</v>
      </c>
      <c r="Q4583" s="28">
        <v>-0.27004189623008495</v>
      </c>
      <c r="R4583" s="29">
        <v>29814.7</v>
      </c>
      <c r="S4583" s="29">
        <v>24669.29</v>
      </c>
      <c r="T4583" s="30">
        <v>-5145.41</v>
      </c>
      <c r="U4583" s="31">
        <v>-0.17257963353647696</v>
      </c>
      <c r="V4583" s="26">
        <v>1609.69</v>
      </c>
      <c r="W4583" s="26">
        <v>2000.58</v>
      </c>
      <c r="X4583" s="27">
        <v>390.88999999999987</v>
      </c>
      <c r="Y4583" s="28">
        <v>0.24283557703657216</v>
      </c>
      <c r="Z4583" s="29">
        <v>4793.96</v>
      </c>
      <c r="AA4583" s="29">
        <v>2588</v>
      </c>
      <c r="AB4583" s="30">
        <v>-2205.96</v>
      </c>
      <c r="AC4583" s="32">
        <v>-0.46015402715083148</v>
      </c>
      <c r="AD4583" s="26">
        <v>4012</v>
      </c>
      <c r="AE4583" s="26">
        <v>0</v>
      </c>
      <c r="AF4583" s="27">
        <v>-4012</v>
      </c>
      <c r="AG4583" s="33">
        <v>-1</v>
      </c>
      <c r="AH4583" s="34">
        <v>144</v>
      </c>
      <c r="AI4583" s="34">
        <v>232</v>
      </c>
      <c r="AJ4583" s="34">
        <v>88</v>
      </c>
      <c r="AK4583" s="32">
        <v>0.61111111111111116</v>
      </c>
      <c r="AL4583" s="35">
        <v>43975</v>
      </c>
      <c r="AM4583" s="16"/>
    </row>
    <row r="4584" spans="1:39" ht="41.25" hidden="1" x14ac:dyDescent="0.25">
      <c r="A4584" s="25" t="s">
        <v>988</v>
      </c>
      <c r="B4584" s="25" t="s">
        <v>1043</v>
      </c>
      <c r="C4584" s="39">
        <v>635714</v>
      </c>
      <c r="D4584" s="25" t="s">
        <v>4201</v>
      </c>
      <c r="E4584" s="25" t="s">
        <v>53</v>
      </c>
      <c r="F4584" s="25" t="s">
        <v>54</v>
      </c>
      <c r="G4584" s="25" t="s">
        <v>75</v>
      </c>
      <c r="H4584" s="25" t="s">
        <v>56</v>
      </c>
      <c r="I4584" s="25" t="s">
        <v>56</v>
      </c>
      <c r="J4584" s="25" t="s">
        <v>381</v>
      </c>
      <c r="K4584" s="25" t="s">
        <v>65</v>
      </c>
      <c r="L4584" s="25" t="s">
        <v>1045</v>
      </c>
      <c r="M4584" s="25" t="s">
        <v>406</v>
      </c>
      <c r="N4584" s="26">
        <v>27854.78</v>
      </c>
      <c r="O4584" s="26">
        <v>21617.8</v>
      </c>
      <c r="P4584" s="27">
        <v>-6236.98</v>
      </c>
      <c r="Q4584" s="28">
        <v>-0.22391058195397701</v>
      </c>
      <c r="R4584" s="29">
        <v>7307.73</v>
      </c>
      <c r="S4584" s="29">
        <v>2317.66</v>
      </c>
      <c r="T4584" s="30">
        <v>-4990.07</v>
      </c>
      <c r="U4584" s="31">
        <v>-0.68284816215158473</v>
      </c>
      <c r="V4584" s="26">
        <v>19028.57</v>
      </c>
      <c r="W4584" s="26">
        <v>19300.14</v>
      </c>
      <c r="X4584" s="27">
        <v>271.56999999999971</v>
      </c>
      <c r="Y4584" s="28">
        <v>1.4271697768145464E-2</v>
      </c>
      <c r="Z4584" s="29">
        <v>1518.48</v>
      </c>
      <c r="AA4584" s="29">
        <v>0</v>
      </c>
      <c r="AB4584" s="30">
        <v>-1518.48</v>
      </c>
      <c r="AC4584" s="32">
        <v>-1</v>
      </c>
      <c r="AD4584" s="26">
        <v>0</v>
      </c>
      <c r="AE4584" s="26">
        <v>0</v>
      </c>
      <c r="AF4584" s="27">
        <v>0</v>
      </c>
      <c r="AG4584" s="18"/>
      <c r="AH4584" s="34">
        <v>70</v>
      </c>
      <c r="AI4584" s="34">
        <v>26</v>
      </c>
      <c r="AJ4584" s="34">
        <v>-44</v>
      </c>
      <c r="AK4584" s="32">
        <v>-0.62857142857142856</v>
      </c>
      <c r="AL4584" s="35">
        <v>43871.041655092595</v>
      </c>
      <c r="AM4584" s="16"/>
    </row>
    <row r="4585" spans="1:39" ht="33" hidden="1" x14ac:dyDescent="0.25">
      <c r="A4585" s="25" t="s">
        <v>988</v>
      </c>
      <c r="B4585" s="25" t="s">
        <v>1043</v>
      </c>
      <c r="C4585" s="39">
        <v>635757</v>
      </c>
      <c r="D4585" s="25" t="s">
        <v>4202</v>
      </c>
      <c r="E4585" s="25" t="s">
        <v>53</v>
      </c>
      <c r="F4585" s="25" t="s">
        <v>54</v>
      </c>
      <c r="G4585" s="25" t="s">
        <v>131</v>
      </c>
      <c r="H4585" s="25" t="s">
        <v>56</v>
      </c>
      <c r="I4585" s="25" t="s">
        <v>56</v>
      </c>
      <c r="J4585" s="25" t="s">
        <v>381</v>
      </c>
      <c r="K4585" s="25" t="s">
        <v>58</v>
      </c>
      <c r="L4585" s="25" t="s">
        <v>1045</v>
      </c>
      <c r="M4585" s="25" t="s">
        <v>468</v>
      </c>
      <c r="N4585" s="26">
        <v>127551.86</v>
      </c>
      <c r="O4585" s="26">
        <v>175554.49</v>
      </c>
      <c r="P4585" s="27">
        <v>48002.62999999999</v>
      </c>
      <c r="Q4585" s="28">
        <v>0.37633814199181409</v>
      </c>
      <c r="R4585" s="29">
        <v>23070.13</v>
      </c>
      <c r="S4585" s="29">
        <v>52558.84</v>
      </c>
      <c r="T4585" s="30">
        <v>29488.709999999995</v>
      </c>
      <c r="U4585" s="31">
        <v>1.278220365468248</v>
      </c>
      <c r="V4585" s="26">
        <v>92505.97</v>
      </c>
      <c r="W4585" s="26">
        <v>109801.09</v>
      </c>
      <c r="X4585" s="27">
        <v>17295.119999999995</v>
      </c>
      <c r="Y4585" s="28">
        <v>0.18696220362858737</v>
      </c>
      <c r="Z4585" s="29">
        <v>3416.76</v>
      </c>
      <c r="AA4585" s="29">
        <v>10796.06</v>
      </c>
      <c r="AB4585" s="30">
        <v>7379.2999999999993</v>
      </c>
      <c r="AC4585" s="32">
        <v>2.1597361242814825</v>
      </c>
      <c r="AD4585" s="26">
        <v>8559</v>
      </c>
      <c r="AE4585" s="26">
        <v>2398.5</v>
      </c>
      <c r="AF4585" s="27">
        <v>-6160.5</v>
      </c>
      <c r="AG4585" s="33">
        <v>-0.71976866456361721</v>
      </c>
      <c r="AH4585" s="34">
        <v>142</v>
      </c>
      <c r="AI4585" s="34">
        <v>495.5</v>
      </c>
      <c r="AJ4585" s="34">
        <v>353.5</v>
      </c>
      <c r="AK4585" s="32">
        <v>2.48943661971831</v>
      </c>
      <c r="AL4585" s="35">
        <v>44140.041666666664</v>
      </c>
      <c r="AM4585" s="16"/>
    </row>
    <row r="4586" spans="1:39" ht="49.5" hidden="1" x14ac:dyDescent="0.25">
      <c r="A4586" s="25" t="s">
        <v>988</v>
      </c>
      <c r="B4586" s="25" t="s">
        <v>1043</v>
      </c>
      <c r="C4586" s="39">
        <v>635817</v>
      </c>
      <c r="D4586" s="25" t="s">
        <v>4203</v>
      </c>
      <c r="E4586" s="25" t="s">
        <v>53</v>
      </c>
      <c r="F4586" s="25" t="s">
        <v>54</v>
      </c>
      <c r="G4586" s="25" t="s">
        <v>75</v>
      </c>
      <c r="H4586" s="25" t="s">
        <v>56</v>
      </c>
      <c r="I4586" s="25" t="s">
        <v>56</v>
      </c>
      <c r="J4586" s="25" t="s">
        <v>64</v>
      </c>
      <c r="K4586" s="25" t="s">
        <v>65</v>
      </c>
      <c r="L4586" s="25" t="s">
        <v>1045</v>
      </c>
      <c r="M4586" s="25" t="s">
        <v>421</v>
      </c>
      <c r="N4586" s="26">
        <v>2428.84</v>
      </c>
      <c r="O4586" s="26">
        <v>774.88</v>
      </c>
      <c r="P4586" s="27">
        <v>-1653.96</v>
      </c>
      <c r="Q4586" s="28">
        <v>-0.68096704599726621</v>
      </c>
      <c r="R4586" s="29">
        <v>2217.15</v>
      </c>
      <c r="S4586" s="29">
        <v>774.88</v>
      </c>
      <c r="T4586" s="30">
        <v>-1442.27</v>
      </c>
      <c r="U4586" s="31">
        <v>-0.65050628058543625</v>
      </c>
      <c r="V4586" s="26">
        <v>0</v>
      </c>
      <c r="W4586" s="26">
        <v>0</v>
      </c>
      <c r="X4586" s="27">
        <v>0</v>
      </c>
      <c r="Y4586" s="18"/>
      <c r="Z4586" s="29">
        <v>211.69</v>
      </c>
      <c r="AA4586" s="29">
        <v>0</v>
      </c>
      <c r="AB4586" s="30">
        <v>-211.69</v>
      </c>
      <c r="AC4586" s="32">
        <v>-1</v>
      </c>
      <c r="AD4586" s="26">
        <v>0</v>
      </c>
      <c r="AE4586" s="26">
        <v>0</v>
      </c>
      <c r="AF4586" s="27">
        <v>0</v>
      </c>
      <c r="AG4586" s="18"/>
      <c r="AH4586" s="34">
        <v>11</v>
      </c>
      <c r="AI4586" s="34">
        <v>4</v>
      </c>
      <c r="AJ4586" s="34">
        <v>-7</v>
      </c>
      <c r="AK4586" s="32">
        <v>-0.63636363636363635</v>
      </c>
      <c r="AL4586" s="35">
        <v>43992.041666666664</v>
      </c>
      <c r="AM4586" s="16"/>
    </row>
    <row r="4587" spans="1:39" ht="41.25" hidden="1" x14ac:dyDescent="0.25">
      <c r="A4587" s="25" t="s">
        <v>988</v>
      </c>
      <c r="B4587" s="25" t="s">
        <v>51</v>
      </c>
      <c r="C4587" s="39">
        <v>635951</v>
      </c>
      <c r="D4587" s="25" t="s">
        <v>998</v>
      </c>
      <c r="E4587" s="25" t="s">
        <v>53</v>
      </c>
      <c r="F4587" s="25" t="s">
        <v>54</v>
      </c>
      <c r="G4587" s="25" t="s">
        <v>83</v>
      </c>
      <c r="H4587" s="25" t="s">
        <v>56</v>
      </c>
      <c r="I4587" s="25" t="s">
        <v>56</v>
      </c>
      <c r="J4587" s="25" t="s">
        <v>381</v>
      </c>
      <c r="K4587" s="25" t="s">
        <v>58</v>
      </c>
      <c r="L4587" s="25" t="s">
        <v>992</v>
      </c>
      <c r="M4587" s="25" t="s">
        <v>993</v>
      </c>
      <c r="N4587" s="26">
        <v>118802.33</v>
      </c>
      <c r="O4587" s="26">
        <v>90287.86</v>
      </c>
      <c r="P4587" s="27">
        <v>-28514.47</v>
      </c>
      <c r="Q4587" s="28">
        <v>-0.24001608385963474</v>
      </c>
      <c r="R4587" s="29">
        <v>74221.070000000007</v>
      </c>
      <c r="S4587" s="29">
        <v>44663.83</v>
      </c>
      <c r="T4587" s="30">
        <v>-29557.240000000005</v>
      </c>
      <c r="U4587" s="31">
        <v>-0.39823246956693031</v>
      </c>
      <c r="V4587" s="26">
        <v>20531.63</v>
      </c>
      <c r="W4587" s="26">
        <v>25996.28</v>
      </c>
      <c r="X4587" s="27">
        <v>5464.6499999999978</v>
      </c>
      <c r="Y4587" s="28">
        <v>0.26615763093334516</v>
      </c>
      <c r="Z4587" s="29">
        <v>16705.63</v>
      </c>
      <c r="AA4587" s="29">
        <v>11819</v>
      </c>
      <c r="AB4587" s="30">
        <v>-4886.630000000001</v>
      </c>
      <c r="AC4587" s="32">
        <v>-0.29251396086229614</v>
      </c>
      <c r="AD4587" s="26">
        <v>7344</v>
      </c>
      <c r="AE4587" s="26">
        <v>7808.75</v>
      </c>
      <c r="AF4587" s="27">
        <v>464.75</v>
      </c>
      <c r="AG4587" s="33">
        <v>6.3282952069716777E-2</v>
      </c>
      <c r="AH4587" s="34">
        <v>623</v>
      </c>
      <c r="AI4587" s="34">
        <v>575</v>
      </c>
      <c r="AJ4587" s="34">
        <v>-48</v>
      </c>
      <c r="AK4587" s="32">
        <v>-7.7046548956661312E-2</v>
      </c>
      <c r="AL4587" s="35">
        <v>44267.041666666664</v>
      </c>
      <c r="AM4587" s="16"/>
    </row>
    <row r="4588" spans="1:39" ht="41.25" hidden="1" x14ac:dyDescent="0.25">
      <c r="A4588" s="25" t="s">
        <v>988</v>
      </c>
      <c r="B4588" s="25" t="s">
        <v>1043</v>
      </c>
      <c r="C4588" s="39">
        <v>636018</v>
      </c>
      <c r="D4588" s="25" t="s">
        <v>4205</v>
      </c>
      <c r="E4588" s="25" t="s">
        <v>53</v>
      </c>
      <c r="F4588" s="25" t="s">
        <v>54</v>
      </c>
      <c r="G4588" s="25" t="s">
        <v>75</v>
      </c>
      <c r="H4588" s="25" t="s">
        <v>74</v>
      </c>
      <c r="I4588" s="25" t="s">
        <v>56</v>
      </c>
      <c r="J4588" s="25" t="s">
        <v>381</v>
      </c>
      <c r="K4588" s="25" t="s">
        <v>65</v>
      </c>
      <c r="L4588" s="25" t="s">
        <v>1045</v>
      </c>
      <c r="M4588" s="25" t="s">
        <v>468</v>
      </c>
      <c r="N4588" s="26">
        <v>73878.23</v>
      </c>
      <c r="O4588" s="26">
        <v>58293.16</v>
      </c>
      <c r="P4588" s="27">
        <v>-15585.069999999992</v>
      </c>
      <c r="Q4588" s="28">
        <v>-0.21095619101865318</v>
      </c>
      <c r="R4588" s="29">
        <v>22520.54</v>
      </c>
      <c r="S4588" s="29">
        <v>12149.13</v>
      </c>
      <c r="T4588" s="30">
        <v>-10371.410000000002</v>
      </c>
      <c r="U4588" s="31">
        <v>-0.46053114179322524</v>
      </c>
      <c r="V4588" s="26">
        <v>3678.81</v>
      </c>
      <c r="W4588" s="26">
        <v>38915.440000000002</v>
      </c>
      <c r="X4588" s="27">
        <v>35236.630000000005</v>
      </c>
      <c r="Y4588" s="28">
        <v>9.5782685161777863</v>
      </c>
      <c r="Z4588" s="29">
        <v>5149.5600000000004</v>
      </c>
      <c r="AA4588" s="29">
        <v>628.59</v>
      </c>
      <c r="AB4588" s="30">
        <v>-4520.97</v>
      </c>
      <c r="AC4588" s="32">
        <v>-0.87793326031738628</v>
      </c>
      <c r="AD4588" s="26">
        <v>42529.32</v>
      </c>
      <c r="AE4588" s="26">
        <v>6600</v>
      </c>
      <c r="AF4588" s="27">
        <v>-35929.32</v>
      </c>
      <c r="AG4588" s="33">
        <v>-0.84481294316485667</v>
      </c>
      <c r="AH4588" s="34">
        <v>172.49</v>
      </c>
      <c r="AI4588" s="34">
        <v>81</v>
      </c>
      <c r="AJ4588" s="34">
        <v>-91.490000000000009</v>
      </c>
      <c r="AK4588" s="32">
        <v>-0.5304075598585426</v>
      </c>
      <c r="AL4588" s="35">
        <v>44105.041666666664</v>
      </c>
      <c r="AM4588" s="16"/>
    </row>
    <row r="4589" spans="1:39" ht="24.75" hidden="1" x14ac:dyDescent="0.25">
      <c r="A4589" s="25" t="s">
        <v>988</v>
      </c>
      <c r="B4589" s="25" t="s">
        <v>1043</v>
      </c>
      <c r="C4589" s="39">
        <v>636021</v>
      </c>
      <c r="D4589" s="25" t="s">
        <v>4204</v>
      </c>
      <c r="E4589" s="25" t="s">
        <v>62</v>
      </c>
      <c r="F4589" s="25" t="s">
        <v>54</v>
      </c>
      <c r="G4589" s="25" t="s">
        <v>74</v>
      </c>
      <c r="H4589" s="25" t="s">
        <v>75</v>
      </c>
      <c r="I4589" s="17"/>
      <c r="J4589" s="25" t="s">
        <v>369</v>
      </c>
      <c r="K4589" s="25" t="s">
        <v>65</v>
      </c>
      <c r="L4589" s="25" t="s">
        <v>1045</v>
      </c>
      <c r="M4589" s="25" t="s">
        <v>468</v>
      </c>
      <c r="N4589" s="26">
        <v>61084.800000000003</v>
      </c>
      <c r="O4589" s="26">
        <v>46202.080000000002</v>
      </c>
      <c r="P4589" s="27">
        <v>-14882.720000000001</v>
      </c>
      <c r="Q4589" s="28">
        <v>-0.24364031641259365</v>
      </c>
      <c r="R4589" s="29">
        <v>20383.240000000002</v>
      </c>
      <c r="S4589" s="29">
        <v>13941.9</v>
      </c>
      <c r="T4589" s="30">
        <v>-6441.340000000002</v>
      </c>
      <c r="U4589" s="31">
        <v>-0.31601158598927359</v>
      </c>
      <c r="V4589" s="26">
        <v>24424</v>
      </c>
      <c r="W4589" s="26">
        <v>24124.45</v>
      </c>
      <c r="X4589" s="27">
        <v>-299.54999999999927</v>
      </c>
      <c r="Y4589" s="28">
        <v>-1.2264575827055325E-2</v>
      </c>
      <c r="Z4589" s="29">
        <v>3461.2</v>
      </c>
      <c r="AA4589" s="29">
        <v>3583</v>
      </c>
      <c r="AB4589" s="30">
        <v>121.80000000000018</v>
      </c>
      <c r="AC4589" s="32">
        <v>3.5190107477175603E-2</v>
      </c>
      <c r="AD4589" s="26">
        <v>12816.36</v>
      </c>
      <c r="AE4589" s="26">
        <v>4552.7299999999996</v>
      </c>
      <c r="AF4589" s="27">
        <v>-8263.630000000001</v>
      </c>
      <c r="AG4589" s="33">
        <v>-0.64477199454447287</v>
      </c>
      <c r="AH4589" s="34">
        <v>156</v>
      </c>
      <c r="AI4589" s="34">
        <v>104</v>
      </c>
      <c r="AJ4589" s="34">
        <v>-52</v>
      </c>
      <c r="AK4589" s="32">
        <v>-0.33333333333333331</v>
      </c>
      <c r="AL4589" s="35">
        <v>44050.041666666664</v>
      </c>
      <c r="AM4589" s="16"/>
    </row>
    <row r="4590" spans="1:39" ht="41.25" hidden="1" x14ac:dyDescent="0.25">
      <c r="A4590" s="25" t="s">
        <v>988</v>
      </c>
      <c r="B4590" s="25" t="s">
        <v>51</v>
      </c>
      <c r="C4590" s="39">
        <v>636048</v>
      </c>
      <c r="D4590" s="25" t="s">
        <v>996</v>
      </c>
      <c r="E4590" s="25" t="s">
        <v>53</v>
      </c>
      <c r="F4590" s="25" t="s">
        <v>54</v>
      </c>
      <c r="G4590" s="25" t="s">
        <v>90</v>
      </c>
      <c r="H4590" s="25" t="s">
        <v>56</v>
      </c>
      <c r="I4590" s="25" t="s">
        <v>56</v>
      </c>
      <c r="J4590" s="25" t="s">
        <v>381</v>
      </c>
      <c r="K4590" s="25" t="s">
        <v>58</v>
      </c>
      <c r="L4590" s="25" t="s">
        <v>992</v>
      </c>
      <c r="M4590" s="25" t="s">
        <v>468</v>
      </c>
      <c r="N4590" s="26">
        <v>175584.88</v>
      </c>
      <c r="O4590" s="26">
        <v>190536.29</v>
      </c>
      <c r="P4590" s="27">
        <v>14951.410000000003</v>
      </c>
      <c r="Q4590" s="28">
        <v>8.5152035870058984E-2</v>
      </c>
      <c r="R4590" s="29">
        <v>101885.06</v>
      </c>
      <c r="S4590" s="29">
        <v>104317.11</v>
      </c>
      <c r="T4590" s="30">
        <v>2432.0500000000029</v>
      </c>
      <c r="U4590" s="31">
        <v>2.3870526257726139E-2</v>
      </c>
      <c r="V4590" s="26">
        <v>27600.62</v>
      </c>
      <c r="W4590" s="26">
        <v>33268.239999999998</v>
      </c>
      <c r="X4590" s="27">
        <v>5667.619999999999</v>
      </c>
      <c r="Y4590" s="28">
        <v>0.20534393792603206</v>
      </c>
      <c r="Z4590" s="29">
        <v>24024</v>
      </c>
      <c r="AA4590" s="29">
        <v>31997</v>
      </c>
      <c r="AB4590" s="30">
        <v>7973</v>
      </c>
      <c r="AC4590" s="32">
        <v>0.33187645687645689</v>
      </c>
      <c r="AD4590" s="26">
        <v>22075.200000000001</v>
      </c>
      <c r="AE4590" s="26">
        <v>20953.939999999999</v>
      </c>
      <c r="AF4590" s="27">
        <v>-1121.260000000002</v>
      </c>
      <c r="AG4590" s="33">
        <v>-5.0792744799594204E-2</v>
      </c>
      <c r="AH4590" s="34">
        <v>850</v>
      </c>
      <c r="AI4590" s="34">
        <v>1158.5</v>
      </c>
      <c r="AJ4590" s="34">
        <v>308.5</v>
      </c>
      <c r="AK4590" s="32">
        <v>0.36294117647058821</v>
      </c>
      <c r="AL4590" s="35">
        <v>44300</v>
      </c>
      <c r="AM4590" s="16"/>
    </row>
    <row r="4591" spans="1:39" ht="24.75" hidden="1" x14ac:dyDescent="0.25">
      <c r="A4591" s="25" t="s">
        <v>988</v>
      </c>
      <c r="B4591" s="25" t="s">
        <v>51</v>
      </c>
      <c r="C4591" s="39">
        <v>636055</v>
      </c>
      <c r="D4591" s="25" t="s">
        <v>995</v>
      </c>
      <c r="E4591" s="25" t="s">
        <v>171</v>
      </c>
      <c r="F4591" s="25" t="s">
        <v>54</v>
      </c>
      <c r="G4591" s="25" t="s">
        <v>79</v>
      </c>
      <c r="H4591" s="17"/>
      <c r="I4591" s="17"/>
      <c r="J4591" s="25" t="s">
        <v>369</v>
      </c>
      <c r="K4591" s="25" t="s">
        <v>65</v>
      </c>
      <c r="L4591" s="25" t="s">
        <v>370</v>
      </c>
      <c r="M4591" s="25" t="s">
        <v>468</v>
      </c>
      <c r="N4591" s="26">
        <v>133059.03</v>
      </c>
      <c r="O4591" s="26">
        <v>126850.22</v>
      </c>
      <c r="P4591" s="27">
        <v>-6208.8099999999977</v>
      </c>
      <c r="Q4591" s="28">
        <v>-4.6662071713584545E-2</v>
      </c>
      <c r="R4591" s="29">
        <v>46139.83</v>
      </c>
      <c r="S4591" s="29">
        <v>45197.58</v>
      </c>
      <c r="T4591" s="30">
        <v>-942.25</v>
      </c>
      <c r="U4591" s="31">
        <v>-2.0421618371805877E-2</v>
      </c>
      <c r="V4591" s="26">
        <v>52245.82</v>
      </c>
      <c r="W4591" s="26">
        <v>57846.32</v>
      </c>
      <c r="X4591" s="27">
        <v>5600.5</v>
      </c>
      <c r="Y4591" s="28">
        <v>0.1071951784850922</v>
      </c>
      <c r="Z4591" s="29">
        <v>8728.42</v>
      </c>
      <c r="AA4591" s="29">
        <v>13053.19</v>
      </c>
      <c r="AB4591" s="30">
        <v>4324.7700000000004</v>
      </c>
      <c r="AC4591" s="32">
        <v>0.49548142733736467</v>
      </c>
      <c r="AD4591" s="26">
        <v>25944.959999999999</v>
      </c>
      <c r="AE4591" s="26">
        <v>10753.13</v>
      </c>
      <c r="AF4591" s="27">
        <v>-15191.83</v>
      </c>
      <c r="AG4591" s="33">
        <v>-0.58554069846320833</v>
      </c>
      <c r="AH4591" s="34">
        <v>327.01</v>
      </c>
      <c r="AI4591" s="34">
        <v>413.20000000000005</v>
      </c>
      <c r="AJ4591" s="34">
        <v>86.190000000000055</v>
      </c>
      <c r="AK4591" s="32">
        <v>0.26356992140913138</v>
      </c>
      <c r="AL4591" s="35">
        <v>44516.041666666664</v>
      </c>
      <c r="AM4591" s="16"/>
    </row>
    <row r="4592" spans="1:39" ht="24.75" hidden="1" x14ac:dyDescent="0.25">
      <c r="A4592" s="25" t="s">
        <v>988</v>
      </c>
      <c r="B4592" s="25" t="s">
        <v>51</v>
      </c>
      <c r="C4592" s="39">
        <v>636243</v>
      </c>
      <c r="D4592" s="25" t="s">
        <v>1009</v>
      </c>
      <c r="E4592" s="25" t="s">
        <v>53</v>
      </c>
      <c r="F4592" s="25" t="s">
        <v>63</v>
      </c>
      <c r="G4592" s="17"/>
      <c r="H4592" s="17"/>
      <c r="I4592" s="17"/>
      <c r="J4592" s="25" t="s">
        <v>369</v>
      </c>
      <c r="K4592" s="25" t="s">
        <v>65</v>
      </c>
      <c r="L4592" s="25" t="s">
        <v>435</v>
      </c>
      <c r="M4592" s="25" t="s">
        <v>419</v>
      </c>
      <c r="N4592" s="26">
        <v>0</v>
      </c>
      <c r="O4592" s="26">
        <v>0</v>
      </c>
      <c r="P4592" s="27">
        <v>0</v>
      </c>
      <c r="Q4592" s="18"/>
      <c r="R4592" s="29">
        <v>0</v>
      </c>
      <c r="S4592" s="29">
        <v>0</v>
      </c>
      <c r="T4592" s="30">
        <v>0</v>
      </c>
      <c r="U4592" s="19"/>
      <c r="V4592" s="26">
        <v>0</v>
      </c>
      <c r="W4592" s="26">
        <v>0</v>
      </c>
      <c r="X4592" s="27">
        <v>0</v>
      </c>
      <c r="Y4592" s="18"/>
      <c r="Z4592" s="29">
        <v>0</v>
      </c>
      <c r="AA4592" s="29">
        <v>0</v>
      </c>
      <c r="AB4592" s="30">
        <v>0</v>
      </c>
      <c r="AC4592" s="19"/>
      <c r="AD4592" s="26">
        <v>0</v>
      </c>
      <c r="AE4592" s="26">
        <v>0</v>
      </c>
      <c r="AF4592" s="27">
        <v>0</v>
      </c>
      <c r="AG4592" s="18"/>
      <c r="AH4592" s="34">
        <v>0</v>
      </c>
      <c r="AI4592" s="34">
        <v>0</v>
      </c>
      <c r="AJ4592" s="34">
        <v>0</v>
      </c>
      <c r="AK4592" s="19"/>
      <c r="AL4592" s="35">
        <v>44137.041666666664</v>
      </c>
      <c r="AM4592" s="16"/>
    </row>
    <row r="4593" spans="1:39" ht="49.5" hidden="1" x14ac:dyDescent="0.25">
      <c r="A4593" s="25" t="s">
        <v>988</v>
      </c>
      <c r="B4593" s="25" t="s">
        <v>51</v>
      </c>
      <c r="C4593" s="39">
        <v>636338</v>
      </c>
      <c r="D4593" s="25" t="s">
        <v>1007</v>
      </c>
      <c r="E4593" s="25" t="s">
        <v>171</v>
      </c>
      <c r="F4593" s="25" t="s">
        <v>54</v>
      </c>
      <c r="G4593" s="25" t="s">
        <v>83</v>
      </c>
      <c r="H4593" s="17"/>
      <c r="I4593" s="17"/>
      <c r="J4593" s="25" t="s">
        <v>411</v>
      </c>
      <c r="K4593" s="25" t="s">
        <v>65</v>
      </c>
      <c r="L4593" s="25" t="s">
        <v>435</v>
      </c>
      <c r="M4593" s="25" t="s">
        <v>468</v>
      </c>
      <c r="N4593" s="26">
        <v>87887.75</v>
      </c>
      <c r="O4593" s="26">
        <v>62898.89</v>
      </c>
      <c r="P4593" s="27">
        <v>-24988.86</v>
      </c>
      <c r="Q4593" s="28">
        <v>-0.28432699665197936</v>
      </c>
      <c r="R4593" s="29">
        <v>27258.57</v>
      </c>
      <c r="S4593" s="29">
        <v>32016.87</v>
      </c>
      <c r="T4593" s="30">
        <v>4758.2999999999993</v>
      </c>
      <c r="U4593" s="31">
        <v>0.17456161493431238</v>
      </c>
      <c r="V4593" s="26">
        <v>7418.28</v>
      </c>
      <c r="W4593" s="26">
        <v>8499.57</v>
      </c>
      <c r="X4593" s="27">
        <v>1081.29</v>
      </c>
      <c r="Y4593" s="28">
        <v>0.14576020317378152</v>
      </c>
      <c r="Z4593" s="29">
        <v>2010.9</v>
      </c>
      <c r="AA4593" s="29">
        <v>1698</v>
      </c>
      <c r="AB4593" s="30">
        <v>-312.90000000000009</v>
      </c>
      <c r="AC4593" s="32">
        <v>-0.1556019692674922</v>
      </c>
      <c r="AD4593" s="26">
        <v>51200</v>
      </c>
      <c r="AE4593" s="26">
        <v>20684.45</v>
      </c>
      <c r="AF4593" s="27">
        <v>-30515.55</v>
      </c>
      <c r="AG4593" s="33">
        <v>-0.59600683593750003</v>
      </c>
      <c r="AH4593" s="34">
        <v>156.65</v>
      </c>
      <c r="AI4593" s="34">
        <v>268.75</v>
      </c>
      <c r="AJ4593" s="34">
        <v>112.1</v>
      </c>
      <c r="AK4593" s="32">
        <v>0.71560804340887318</v>
      </c>
      <c r="AL4593" s="35">
        <v>44438.041666666664</v>
      </c>
      <c r="AM4593" s="16"/>
    </row>
    <row r="4594" spans="1:39" ht="57.75" hidden="1" x14ac:dyDescent="0.25">
      <c r="A4594" s="25" t="s">
        <v>988</v>
      </c>
      <c r="B4594" s="25" t="s">
        <v>1043</v>
      </c>
      <c r="C4594" s="39">
        <v>636440</v>
      </c>
      <c r="D4594" s="25" t="s">
        <v>4206</v>
      </c>
      <c r="E4594" s="25" t="s">
        <v>53</v>
      </c>
      <c r="F4594" s="25" t="s">
        <v>54</v>
      </c>
      <c r="G4594" s="25" t="s">
        <v>211</v>
      </c>
      <c r="H4594" s="25" t="s">
        <v>56</v>
      </c>
      <c r="I4594" s="25" t="s">
        <v>56</v>
      </c>
      <c r="J4594" s="25" t="s">
        <v>381</v>
      </c>
      <c r="K4594" s="25" t="s">
        <v>65</v>
      </c>
      <c r="L4594" s="25" t="s">
        <v>1045</v>
      </c>
      <c r="M4594" s="25" t="s">
        <v>993</v>
      </c>
      <c r="N4594" s="26">
        <v>48821.59</v>
      </c>
      <c r="O4594" s="26">
        <v>35723.65</v>
      </c>
      <c r="P4594" s="27">
        <v>-13097.939999999995</v>
      </c>
      <c r="Q4594" s="28">
        <v>-0.26828171716652399</v>
      </c>
      <c r="R4594" s="29">
        <v>25553.53</v>
      </c>
      <c r="S4594" s="29">
        <v>20397.580000000002</v>
      </c>
      <c r="T4594" s="30">
        <v>-5155.9499999999971</v>
      </c>
      <c r="U4594" s="31">
        <v>-0.20177055772724933</v>
      </c>
      <c r="V4594" s="26">
        <v>11130.12</v>
      </c>
      <c r="W4594" s="26">
        <v>9800.0300000000007</v>
      </c>
      <c r="X4594" s="27">
        <v>-1330.0900000000001</v>
      </c>
      <c r="Y4594" s="28">
        <v>-0.11950365315019065</v>
      </c>
      <c r="Z4594" s="29">
        <v>5933.34</v>
      </c>
      <c r="AA4594" s="29">
        <v>1659.94</v>
      </c>
      <c r="AB4594" s="30">
        <v>-4273.3999999999996</v>
      </c>
      <c r="AC4594" s="32">
        <v>-0.72023514580320691</v>
      </c>
      <c r="AD4594" s="26">
        <v>6204.6</v>
      </c>
      <c r="AE4594" s="26">
        <v>3866.1</v>
      </c>
      <c r="AF4594" s="27">
        <v>-2338.5000000000005</v>
      </c>
      <c r="AG4594" s="33">
        <v>-0.37689778551397357</v>
      </c>
      <c r="AH4594" s="34">
        <v>214.87</v>
      </c>
      <c r="AI4594" s="34">
        <v>177.5</v>
      </c>
      <c r="AJ4594" s="34">
        <v>-37.370000000000005</v>
      </c>
      <c r="AK4594" s="32">
        <v>-0.17391911388281289</v>
      </c>
      <c r="AL4594" s="35">
        <v>44154.041666666664</v>
      </c>
      <c r="AM4594" s="16"/>
    </row>
    <row r="4595" spans="1:39" ht="33" hidden="1" x14ac:dyDescent="0.25">
      <c r="A4595" s="25" t="s">
        <v>988</v>
      </c>
      <c r="B4595" s="25" t="s">
        <v>51</v>
      </c>
      <c r="C4595" s="39">
        <v>636549</v>
      </c>
      <c r="D4595" s="25" t="s">
        <v>1000</v>
      </c>
      <c r="E4595" s="25" t="s">
        <v>171</v>
      </c>
      <c r="F4595" s="25" t="s">
        <v>54</v>
      </c>
      <c r="G4595" s="25" t="s">
        <v>75</v>
      </c>
      <c r="H4595" s="17"/>
      <c r="I4595" s="17"/>
      <c r="J4595" s="25" t="s">
        <v>369</v>
      </c>
      <c r="K4595" s="25" t="s">
        <v>65</v>
      </c>
      <c r="L4595" s="25" t="s">
        <v>435</v>
      </c>
      <c r="M4595" s="25" t="s">
        <v>468</v>
      </c>
      <c r="N4595" s="26">
        <v>94217.279999999999</v>
      </c>
      <c r="O4595" s="26">
        <v>65723.87</v>
      </c>
      <c r="P4595" s="27">
        <v>-28493.410000000003</v>
      </c>
      <c r="Q4595" s="28">
        <v>-0.30242233696408988</v>
      </c>
      <c r="R4595" s="29">
        <v>35605.699999999997</v>
      </c>
      <c r="S4595" s="29">
        <v>12883.79</v>
      </c>
      <c r="T4595" s="30">
        <v>-22721.909999999996</v>
      </c>
      <c r="U4595" s="31">
        <v>-0.63815372257812653</v>
      </c>
      <c r="V4595" s="26">
        <v>36179.46</v>
      </c>
      <c r="W4595" s="26">
        <v>37084.46</v>
      </c>
      <c r="X4595" s="27">
        <v>905</v>
      </c>
      <c r="Y4595" s="28">
        <v>2.5014193136105405E-2</v>
      </c>
      <c r="Z4595" s="29">
        <v>6766.72</v>
      </c>
      <c r="AA4595" s="29">
        <v>4226.12</v>
      </c>
      <c r="AB4595" s="30">
        <v>-2540.6000000000004</v>
      </c>
      <c r="AC4595" s="32">
        <v>-0.37545516882625557</v>
      </c>
      <c r="AD4595" s="26">
        <v>15665.4</v>
      </c>
      <c r="AE4595" s="26">
        <v>11529.5</v>
      </c>
      <c r="AF4595" s="27">
        <v>-4135.8999999999996</v>
      </c>
      <c r="AG4595" s="33">
        <v>-0.26401496291189497</v>
      </c>
      <c r="AH4595" s="34">
        <v>279.23</v>
      </c>
      <c r="AI4595" s="34">
        <v>117</v>
      </c>
      <c r="AJ4595" s="34">
        <v>-162.23000000000002</v>
      </c>
      <c r="AK4595" s="32">
        <v>-0.58099058124127068</v>
      </c>
      <c r="AL4595" s="35">
        <v>44294.041666666664</v>
      </c>
      <c r="AM4595" s="16"/>
    </row>
    <row r="4596" spans="1:39" ht="41.25" hidden="1" x14ac:dyDescent="0.25">
      <c r="A4596" s="25" t="s">
        <v>988</v>
      </c>
      <c r="B4596" s="25" t="s">
        <v>51</v>
      </c>
      <c r="C4596" s="39">
        <v>636624</v>
      </c>
      <c r="D4596" s="25" t="s">
        <v>999</v>
      </c>
      <c r="E4596" s="25" t="s">
        <v>53</v>
      </c>
      <c r="F4596" s="25" t="s">
        <v>54</v>
      </c>
      <c r="G4596" s="25" t="s">
        <v>79</v>
      </c>
      <c r="H4596" s="17"/>
      <c r="I4596" s="17"/>
      <c r="J4596" s="25" t="s">
        <v>381</v>
      </c>
      <c r="K4596" s="25" t="s">
        <v>58</v>
      </c>
      <c r="L4596" s="25" t="s">
        <v>382</v>
      </c>
      <c r="M4596" s="25" t="s">
        <v>993</v>
      </c>
      <c r="N4596" s="26">
        <v>932034.5</v>
      </c>
      <c r="O4596" s="26">
        <v>962765.1</v>
      </c>
      <c r="P4596" s="27">
        <v>30730.599999999977</v>
      </c>
      <c r="Q4596" s="28">
        <v>3.2971526268609129E-2</v>
      </c>
      <c r="R4596" s="29">
        <v>172940.4</v>
      </c>
      <c r="S4596" s="29">
        <v>259512.07</v>
      </c>
      <c r="T4596" s="30">
        <v>86571.670000000013</v>
      </c>
      <c r="U4596" s="31">
        <v>0.50058673392683273</v>
      </c>
      <c r="V4596" s="26">
        <v>74790.600000000006</v>
      </c>
      <c r="W4596" s="26">
        <v>74544.2</v>
      </c>
      <c r="X4596" s="27">
        <v>-246.40000000000873</v>
      </c>
      <c r="Y4596" s="28">
        <v>-3.2945316657442074E-3</v>
      </c>
      <c r="Z4596" s="29">
        <v>31715.39</v>
      </c>
      <c r="AA4596" s="29">
        <v>70042.070000000007</v>
      </c>
      <c r="AB4596" s="30">
        <v>38326.680000000008</v>
      </c>
      <c r="AC4596" s="32">
        <v>1.2084568406694671</v>
      </c>
      <c r="AD4596" s="26">
        <v>652588.11</v>
      </c>
      <c r="AE4596" s="26">
        <v>558666.76</v>
      </c>
      <c r="AF4596" s="27">
        <v>-93921.349999999977</v>
      </c>
      <c r="AG4596" s="33">
        <v>-0.14392133194090831</v>
      </c>
      <c r="AH4596" s="34">
        <v>760</v>
      </c>
      <c r="AI4596" s="34">
        <v>2052.5</v>
      </c>
      <c r="AJ4596" s="34">
        <v>1292.5</v>
      </c>
      <c r="AK4596" s="32">
        <v>1.700657894736842</v>
      </c>
      <c r="AL4596" s="35">
        <v>44508.041666666664</v>
      </c>
      <c r="AM4596" s="16"/>
    </row>
    <row r="4597" spans="1:39" ht="33" hidden="1" x14ac:dyDescent="0.25">
      <c r="A4597" s="25" t="s">
        <v>988</v>
      </c>
      <c r="B4597" s="25" t="s">
        <v>51</v>
      </c>
      <c r="C4597" s="39">
        <v>636625</v>
      </c>
      <c r="D4597" s="25" t="s">
        <v>1012</v>
      </c>
      <c r="E4597" s="25" t="s">
        <v>53</v>
      </c>
      <c r="F4597" s="25" t="s">
        <v>54</v>
      </c>
      <c r="G4597" s="25" t="s">
        <v>79</v>
      </c>
      <c r="H4597" s="17"/>
      <c r="I4597" s="17"/>
      <c r="J4597" s="25" t="s">
        <v>381</v>
      </c>
      <c r="K4597" s="25" t="s">
        <v>58</v>
      </c>
      <c r="L4597" s="25" t="s">
        <v>382</v>
      </c>
      <c r="M4597" s="25" t="s">
        <v>993</v>
      </c>
      <c r="N4597" s="26">
        <v>269116.17</v>
      </c>
      <c r="O4597" s="26">
        <v>307927.71000000002</v>
      </c>
      <c r="P4597" s="27">
        <v>38811.540000000037</v>
      </c>
      <c r="Q4597" s="28">
        <v>0.14421853580927538</v>
      </c>
      <c r="R4597" s="29">
        <v>87400.89</v>
      </c>
      <c r="S4597" s="29">
        <v>100815.66</v>
      </c>
      <c r="T4597" s="30">
        <v>13414.770000000004</v>
      </c>
      <c r="U4597" s="31">
        <v>0.1534855079851018</v>
      </c>
      <c r="V4597" s="26">
        <v>74776.649999999994</v>
      </c>
      <c r="W4597" s="26">
        <v>83064.91</v>
      </c>
      <c r="X4597" s="27">
        <v>8288.2600000000093</v>
      </c>
      <c r="Y4597" s="28">
        <v>0.1108402154950778</v>
      </c>
      <c r="Z4597" s="29">
        <v>20071.63</v>
      </c>
      <c r="AA4597" s="29">
        <v>37936.550000000003</v>
      </c>
      <c r="AB4597" s="30">
        <v>17864.920000000002</v>
      </c>
      <c r="AC4597" s="32">
        <v>0.89005825635486513</v>
      </c>
      <c r="AD4597" s="26">
        <v>86867</v>
      </c>
      <c r="AE4597" s="26">
        <v>86110.59</v>
      </c>
      <c r="AF4597" s="27">
        <v>-756.41000000000349</v>
      </c>
      <c r="AG4597" s="33">
        <v>-8.7076795561030484E-3</v>
      </c>
      <c r="AH4597" s="34">
        <v>644</v>
      </c>
      <c r="AI4597" s="34">
        <v>995.5</v>
      </c>
      <c r="AJ4597" s="34">
        <v>351.5</v>
      </c>
      <c r="AK4597" s="32">
        <v>0.54580745341614911</v>
      </c>
      <c r="AL4597" s="35">
        <v>44516.041666666664</v>
      </c>
      <c r="AM4597" s="16"/>
    </row>
    <row r="4598" spans="1:39" ht="74.25" hidden="1" x14ac:dyDescent="0.25">
      <c r="A4598" s="25" t="s">
        <v>988</v>
      </c>
      <c r="B4598" s="25" t="s">
        <v>1136</v>
      </c>
      <c r="C4598" s="39">
        <v>636628</v>
      </c>
      <c r="D4598" s="25" t="s">
        <v>5170</v>
      </c>
      <c r="E4598" s="25" t="s">
        <v>53</v>
      </c>
      <c r="F4598" s="25" t="s">
        <v>63</v>
      </c>
      <c r="G4598" s="25" t="s">
        <v>56</v>
      </c>
      <c r="H4598" s="17"/>
      <c r="I4598" s="17"/>
      <c r="J4598" s="25" t="s">
        <v>401</v>
      </c>
      <c r="K4598" s="25" t="s">
        <v>65</v>
      </c>
      <c r="L4598" s="25" t="s">
        <v>472</v>
      </c>
      <c r="M4598" s="25" t="s">
        <v>535</v>
      </c>
      <c r="N4598" s="26">
        <v>0</v>
      </c>
      <c r="O4598" s="26">
        <v>0</v>
      </c>
      <c r="P4598" s="27">
        <v>0</v>
      </c>
      <c r="Q4598" s="18"/>
      <c r="R4598" s="29">
        <v>0</v>
      </c>
      <c r="S4598" s="29">
        <v>0</v>
      </c>
      <c r="T4598" s="30">
        <v>0</v>
      </c>
      <c r="U4598" s="19"/>
      <c r="V4598" s="26">
        <v>0</v>
      </c>
      <c r="W4598" s="26">
        <v>0</v>
      </c>
      <c r="X4598" s="27">
        <v>0</v>
      </c>
      <c r="Y4598" s="18"/>
      <c r="Z4598" s="29">
        <v>0</v>
      </c>
      <c r="AA4598" s="29">
        <v>0</v>
      </c>
      <c r="AB4598" s="30">
        <v>0</v>
      </c>
      <c r="AC4598" s="19"/>
      <c r="AD4598" s="26">
        <v>0</v>
      </c>
      <c r="AE4598" s="26">
        <v>0</v>
      </c>
      <c r="AF4598" s="27">
        <v>0</v>
      </c>
      <c r="AG4598" s="18"/>
      <c r="AH4598" s="34">
        <v>0</v>
      </c>
      <c r="AI4598" s="34">
        <v>0</v>
      </c>
      <c r="AJ4598" s="34">
        <v>0</v>
      </c>
      <c r="AK4598" s="19"/>
      <c r="AL4598" s="35">
        <v>44586.041666666664</v>
      </c>
      <c r="AM4598" s="16"/>
    </row>
    <row r="4599" spans="1:39" ht="41.25" hidden="1" x14ac:dyDescent="0.25">
      <c r="A4599" s="25" t="s">
        <v>988</v>
      </c>
      <c r="B4599" s="25" t="s">
        <v>51</v>
      </c>
      <c r="C4599" s="39">
        <v>636730</v>
      </c>
      <c r="D4599" s="25" t="s">
        <v>1011</v>
      </c>
      <c r="E4599" s="25" t="s">
        <v>53</v>
      </c>
      <c r="F4599" s="25" t="s">
        <v>63</v>
      </c>
      <c r="G4599" s="25" t="s">
        <v>56</v>
      </c>
      <c r="H4599" s="17"/>
      <c r="I4599" s="17"/>
      <c r="J4599" s="25" t="s">
        <v>369</v>
      </c>
      <c r="K4599" s="25" t="s">
        <v>65</v>
      </c>
      <c r="L4599" s="25" t="s">
        <v>435</v>
      </c>
      <c r="M4599" s="25" t="s">
        <v>535</v>
      </c>
      <c r="N4599" s="26">
        <v>0</v>
      </c>
      <c r="O4599" s="26">
        <v>0</v>
      </c>
      <c r="P4599" s="27">
        <v>0</v>
      </c>
      <c r="Q4599" s="18"/>
      <c r="R4599" s="29">
        <v>0</v>
      </c>
      <c r="S4599" s="29">
        <v>0</v>
      </c>
      <c r="T4599" s="30">
        <v>0</v>
      </c>
      <c r="U4599" s="19"/>
      <c r="V4599" s="26">
        <v>0</v>
      </c>
      <c r="W4599" s="26">
        <v>0</v>
      </c>
      <c r="X4599" s="27">
        <v>0</v>
      </c>
      <c r="Y4599" s="18"/>
      <c r="Z4599" s="29">
        <v>0</v>
      </c>
      <c r="AA4599" s="29">
        <v>0</v>
      </c>
      <c r="AB4599" s="30">
        <v>0</v>
      </c>
      <c r="AC4599" s="19"/>
      <c r="AD4599" s="26">
        <v>0</v>
      </c>
      <c r="AE4599" s="26">
        <v>0</v>
      </c>
      <c r="AF4599" s="27">
        <v>0</v>
      </c>
      <c r="AG4599" s="18"/>
      <c r="AH4599" s="34">
        <v>0</v>
      </c>
      <c r="AI4599" s="34">
        <v>0</v>
      </c>
      <c r="AJ4599" s="34">
        <v>0</v>
      </c>
      <c r="AK4599" s="19"/>
      <c r="AL4599" s="35">
        <v>44351.041666666664</v>
      </c>
      <c r="AM4599" s="16"/>
    </row>
    <row r="4600" spans="1:39" ht="49.5" hidden="1" x14ac:dyDescent="0.25">
      <c r="A4600" s="25" t="s">
        <v>988</v>
      </c>
      <c r="B4600" s="25" t="s">
        <v>1136</v>
      </c>
      <c r="C4600" s="39">
        <v>636783</v>
      </c>
      <c r="D4600" s="25" t="s">
        <v>4901</v>
      </c>
      <c r="E4600" s="25" t="s">
        <v>53</v>
      </c>
      <c r="F4600" s="25" t="s">
        <v>54</v>
      </c>
      <c r="G4600" s="25" t="s">
        <v>79</v>
      </c>
      <c r="H4600" s="17"/>
      <c r="I4600" s="17"/>
      <c r="J4600" s="25" t="s">
        <v>381</v>
      </c>
      <c r="K4600" s="25" t="s">
        <v>65</v>
      </c>
      <c r="L4600" s="25" t="s">
        <v>431</v>
      </c>
      <c r="M4600" s="25" t="s">
        <v>379</v>
      </c>
      <c r="N4600" s="26">
        <v>196081.6</v>
      </c>
      <c r="O4600" s="26">
        <v>188357.86</v>
      </c>
      <c r="P4600" s="27">
        <v>-7723.7400000000198</v>
      </c>
      <c r="Q4600" s="28">
        <v>-3.9390437450530898E-2</v>
      </c>
      <c r="R4600" s="29">
        <v>28646.62</v>
      </c>
      <c r="S4600" s="29">
        <v>31132.81</v>
      </c>
      <c r="T4600" s="30">
        <v>2486.1900000000023</v>
      </c>
      <c r="U4600" s="31">
        <v>8.6788249364148459E-2</v>
      </c>
      <c r="V4600" s="26">
        <v>20064.98</v>
      </c>
      <c r="W4600" s="26">
        <v>28815.08</v>
      </c>
      <c r="X4600" s="27">
        <v>8750.1000000000022</v>
      </c>
      <c r="Y4600" s="28">
        <v>0.43608814960194342</v>
      </c>
      <c r="Z4600" s="29">
        <v>0</v>
      </c>
      <c r="AA4600" s="29">
        <v>0</v>
      </c>
      <c r="AB4600" s="30">
        <v>0</v>
      </c>
      <c r="AC4600" s="19"/>
      <c r="AD4600" s="26">
        <v>147370</v>
      </c>
      <c r="AE4600" s="26">
        <v>128409.97</v>
      </c>
      <c r="AF4600" s="27">
        <v>-18960.03</v>
      </c>
      <c r="AG4600" s="33">
        <v>-0.12865596797177173</v>
      </c>
      <c r="AH4600" s="34">
        <v>28</v>
      </c>
      <c r="AI4600" s="34">
        <v>0</v>
      </c>
      <c r="AJ4600" s="34">
        <v>-28</v>
      </c>
      <c r="AK4600" s="32">
        <v>-1</v>
      </c>
      <c r="AL4600" s="35">
        <v>44701.041666666664</v>
      </c>
      <c r="AM4600" s="16"/>
    </row>
    <row r="4601" spans="1:39" ht="49.5" hidden="1" x14ac:dyDescent="0.25">
      <c r="A4601" s="25" t="s">
        <v>988</v>
      </c>
      <c r="B4601" s="25" t="s">
        <v>51</v>
      </c>
      <c r="C4601" s="39">
        <v>636842</v>
      </c>
      <c r="D4601" s="25" t="s">
        <v>1010</v>
      </c>
      <c r="E4601" s="25" t="s">
        <v>53</v>
      </c>
      <c r="F4601" s="25" t="s">
        <v>54</v>
      </c>
      <c r="G4601" s="25" t="s">
        <v>79</v>
      </c>
      <c r="H4601" s="17"/>
      <c r="I4601" s="17"/>
      <c r="J4601" s="25" t="s">
        <v>369</v>
      </c>
      <c r="K4601" s="25" t="s">
        <v>65</v>
      </c>
      <c r="L4601" s="25" t="s">
        <v>435</v>
      </c>
      <c r="M4601" s="25" t="s">
        <v>468</v>
      </c>
      <c r="N4601" s="26">
        <v>49643.95</v>
      </c>
      <c r="O4601" s="26">
        <v>52968.1</v>
      </c>
      <c r="P4601" s="27">
        <v>3324.1500000000015</v>
      </c>
      <c r="Q4601" s="28">
        <v>6.6959820884518684E-2</v>
      </c>
      <c r="R4601" s="29">
        <v>17053.02</v>
      </c>
      <c r="S4601" s="29">
        <v>21404.68</v>
      </c>
      <c r="T4601" s="30">
        <v>4351.66</v>
      </c>
      <c r="U4601" s="31">
        <v>0.25518412574429633</v>
      </c>
      <c r="V4601" s="26">
        <v>30291.25</v>
      </c>
      <c r="W4601" s="26">
        <v>27622.42</v>
      </c>
      <c r="X4601" s="27">
        <v>-2668.8300000000017</v>
      </c>
      <c r="Y4601" s="28">
        <v>-8.8105641067965229E-2</v>
      </c>
      <c r="Z4601" s="29">
        <v>2299.6799999999998</v>
      </c>
      <c r="AA4601" s="29">
        <v>3941</v>
      </c>
      <c r="AB4601" s="30">
        <v>1641.3200000000002</v>
      </c>
      <c r="AC4601" s="32">
        <v>0.71371669101788082</v>
      </c>
      <c r="AD4601" s="26">
        <v>0</v>
      </c>
      <c r="AE4601" s="26">
        <v>0</v>
      </c>
      <c r="AF4601" s="27">
        <v>0</v>
      </c>
      <c r="AG4601" s="18"/>
      <c r="AH4601" s="34">
        <v>115.16</v>
      </c>
      <c r="AI4601" s="34">
        <v>179</v>
      </c>
      <c r="AJ4601" s="34">
        <v>63.84</v>
      </c>
      <c r="AK4601" s="32">
        <v>0.55435915248350132</v>
      </c>
      <c r="AL4601" s="35">
        <v>44446.041666666664</v>
      </c>
      <c r="AM4601" s="16"/>
    </row>
    <row r="4602" spans="1:39" ht="74.25" hidden="1" x14ac:dyDescent="0.25">
      <c r="A4602" s="25" t="s">
        <v>988</v>
      </c>
      <c r="B4602" s="25" t="s">
        <v>1136</v>
      </c>
      <c r="C4602" s="39">
        <v>636982</v>
      </c>
      <c r="D4602" s="25" t="s">
        <v>5567</v>
      </c>
      <c r="E4602" s="25" t="s">
        <v>171</v>
      </c>
      <c r="F4602" s="25" t="s">
        <v>54</v>
      </c>
      <c r="G4602" s="25" t="s">
        <v>90</v>
      </c>
      <c r="H4602" s="25" t="s">
        <v>83</v>
      </c>
      <c r="I4602" s="25" t="s">
        <v>211</v>
      </c>
      <c r="J4602" s="25" t="s">
        <v>369</v>
      </c>
      <c r="K4602" s="25" t="s">
        <v>65</v>
      </c>
      <c r="L4602" s="25" t="s">
        <v>435</v>
      </c>
      <c r="M4602" s="25" t="s">
        <v>468</v>
      </c>
      <c r="N4602" s="26">
        <v>77627.19</v>
      </c>
      <c r="O4602" s="26">
        <v>218891.86</v>
      </c>
      <c r="P4602" s="27">
        <v>141264.66999999998</v>
      </c>
      <c r="Q4602" s="28">
        <v>1.8197833774480305</v>
      </c>
      <c r="R4602" s="29">
        <v>25479.63</v>
      </c>
      <c r="S4602" s="29">
        <v>56355.95</v>
      </c>
      <c r="T4602" s="30">
        <v>30876.319999999996</v>
      </c>
      <c r="U4602" s="31">
        <v>1.2118040960563397</v>
      </c>
      <c r="V4602" s="26">
        <v>72635.839999999997</v>
      </c>
      <c r="W4602" s="26">
        <v>101058.44</v>
      </c>
      <c r="X4602" s="27">
        <v>28422.600000000006</v>
      </c>
      <c r="Y4602" s="28">
        <v>0.39130269574909587</v>
      </c>
      <c r="Z4602" s="29">
        <v>4055.68</v>
      </c>
      <c r="AA4602" s="29">
        <v>18981</v>
      </c>
      <c r="AB4602" s="30">
        <v>14925.32</v>
      </c>
      <c r="AC4602" s="32">
        <v>3.6801029667034877</v>
      </c>
      <c r="AD4602" s="26">
        <v>20156.04</v>
      </c>
      <c r="AE4602" s="26">
        <v>26789.35</v>
      </c>
      <c r="AF4602" s="27">
        <v>6633.3099999999977</v>
      </c>
      <c r="AG4602" s="33">
        <v>0.32909787835308907</v>
      </c>
      <c r="AH4602" s="34">
        <v>180.21</v>
      </c>
      <c r="AI4602" s="34">
        <v>550</v>
      </c>
      <c r="AJ4602" s="34">
        <v>369.78999999999996</v>
      </c>
      <c r="AK4602" s="32">
        <v>2.0519948948449027</v>
      </c>
      <c r="AL4602" s="35">
        <v>44903.041666666664</v>
      </c>
      <c r="AM4602" s="16"/>
    </row>
    <row r="4603" spans="1:39" ht="33" hidden="1" x14ac:dyDescent="0.25">
      <c r="A4603" s="25" t="s">
        <v>988</v>
      </c>
      <c r="B4603" s="25" t="s">
        <v>1136</v>
      </c>
      <c r="C4603" s="39">
        <v>637024</v>
      </c>
      <c r="D4603" s="25" t="s">
        <v>5827</v>
      </c>
      <c r="E4603" s="25" t="s">
        <v>53</v>
      </c>
      <c r="F4603" s="25" t="s">
        <v>63</v>
      </c>
      <c r="G4603" s="25" t="s">
        <v>56</v>
      </c>
      <c r="H4603" s="17"/>
      <c r="I4603" s="17"/>
      <c r="J4603" s="25" t="s">
        <v>381</v>
      </c>
      <c r="K4603" s="25" t="s">
        <v>65</v>
      </c>
      <c r="L4603" s="25" t="s">
        <v>384</v>
      </c>
      <c r="M4603" s="25" t="s">
        <v>419</v>
      </c>
      <c r="N4603" s="26">
        <v>0</v>
      </c>
      <c r="O4603" s="26">
        <v>0</v>
      </c>
      <c r="P4603" s="27">
        <v>0</v>
      </c>
      <c r="Q4603" s="18"/>
      <c r="R4603" s="29">
        <v>0</v>
      </c>
      <c r="S4603" s="29">
        <v>0</v>
      </c>
      <c r="T4603" s="30">
        <v>0</v>
      </c>
      <c r="U4603" s="19"/>
      <c r="V4603" s="26">
        <v>0</v>
      </c>
      <c r="W4603" s="26">
        <v>0</v>
      </c>
      <c r="X4603" s="27">
        <v>0</v>
      </c>
      <c r="Y4603" s="18"/>
      <c r="Z4603" s="29">
        <v>0</v>
      </c>
      <c r="AA4603" s="29">
        <v>0</v>
      </c>
      <c r="AB4603" s="30">
        <v>0</v>
      </c>
      <c r="AC4603" s="19"/>
      <c r="AD4603" s="26">
        <v>0</v>
      </c>
      <c r="AE4603" s="26">
        <v>0</v>
      </c>
      <c r="AF4603" s="27">
        <v>0</v>
      </c>
      <c r="AG4603" s="18"/>
      <c r="AH4603" s="34">
        <v>0</v>
      </c>
      <c r="AI4603" s="34">
        <v>0</v>
      </c>
      <c r="AJ4603" s="34">
        <v>0</v>
      </c>
      <c r="AK4603" s="19"/>
      <c r="AL4603" s="35">
        <v>44519.041666666664</v>
      </c>
      <c r="AM4603" s="16"/>
    </row>
    <row r="4604" spans="1:39" ht="33" hidden="1" x14ac:dyDescent="0.25">
      <c r="A4604" s="25" t="s">
        <v>988</v>
      </c>
      <c r="B4604" s="25" t="s">
        <v>51</v>
      </c>
      <c r="C4604" s="39">
        <v>637029</v>
      </c>
      <c r="D4604" s="25" t="s">
        <v>997</v>
      </c>
      <c r="E4604" s="25" t="s">
        <v>53</v>
      </c>
      <c r="F4604" s="25" t="s">
        <v>54</v>
      </c>
      <c r="G4604" s="25" t="s">
        <v>69</v>
      </c>
      <c r="H4604" s="25" t="s">
        <v>83</v>
      </c>
      <c r="I4604" s="17"/>
      <c r="J4604" s="25" t="s">
        <v>381</v>
      </c>
      <c r="K4604" s="25" t="s">
        <v>65</v>
      </c>
      <c r="L4604" s="25" t="s">
        <v>384</v>
      </c>
      <c r="M4604" s="25" t="s">
        <v>993</v>
      </c>
      <c r="N4604" s="26">
        <v>322189.92</v>
      </c>
      <c r="O4604" s="26">
        <v>323143.38</v>
      </c>
      <c r="P4604" s="27">
        <v>953.46000000002095</v>
      </c>
      <c r="Q4604" s="28">
        <v>2.9593104588747561E-3</v>
      </c>
      <c r="R4604" s="29">
        <v>70082.55</v>
      </c>
      <c r="S4604" s="29">
        <v>74769.820000000007</v>
      </c>
      <c r="T4604" s="30">
        <v>4687.2700000000041</v>
      </c>
      <c r="U4604" s="31">
        <v>6.6882126863249181E-2</v>
      </c>
      <c r="V4604" s="26">
        <v>236189</v>
      </c>
      <c r="W4604" s="26">
        <v>212894.91</v>
      </c>
      <c r="X4604" s="27">
        <v>-23294.089999999997</v>
      </c>
      <c r="Y4604" s="28">
        <v>-9.8624787775891329E-2</v>
      </c>
      <c r="Z4604" s="29">
        <v>15918.37</v>
      </c>
      <c r="AA4604" s="29">
        <v>30135.7</v>
      </c>
      <c r="AB4604" s="30">
        <v>14217.33</v>
      </c>
      <c r="AC4604" s="32">
        <v>0.89313981268182607</v>
      </c>
      <c r="AD4604" s="26">
        <v>0</v>
      </c>
      <c r="AE4604" s="26">
        <v>5342.95</v>
      </c>
      <c r="AF4604" s="27">
        <v>5342.95</v>
      </c>
      <c r="AG4604" s="18"/>
      <c r="AH4604" s="34">
        <v>781.63</v>
      </c>
      <c r="AI4604" s="34">
        <v>836.75</v>
      </c>
      <c r="AJ4604" s="34">
        <v>55.120000000000005</v>
      </c>
      <c r="AK4604" s="32">
        <v>7.0519299412765635E-2</v>
      </c>
      <c r="AL4604" s="35">
        <v>44519.041666666664</v>
      </c>
      <c r="AM4604" s="16"/>
    </row>
    <row r="4605" spans="1:39" ht="33" hidden="1" x14ac:dyDescent="0.25">
      <c r="A4605" s="25" t="s">
        <v>988</v>
      </c>
      <c r="B4605" s="25" t="s">
        <v>1136</v>
      </c>
      <c r="C4605" s="39">
        <v>637119</v>
      </c>
      <c r="D4605" s="25" t="s">
        <v>4944</v>
      </c>
      <c r="E4605" s="25" t="s">
        <v>53</v>
      </c>
      <c r="F4605" s="25" t="s">
        <v>63</v>
      </c>
      <c r="G4605" s="25" t="s">
        <v>56</v>
      </c>
      <c r="H4605" s="17"/>
      <c r="I4605" s="17"/>
      <c r="J4605" s="25" t="s">
        <v>381</v>
      </c>
      <c r="K4605" s="25" t="s">
        <v>65</v>
      </c>
      <c r="L4605" s="25" t="s">
        <v>384</v>
      </c>
      <c r="M4605" s="25" t="s">
        <v>535</v>
      </c>
      <c r="N4605" s="26">
        <v>0</v>
      </c>
      <c r="O4605" s="26">
        <v>0</v>
      </c>
      <c r="P4605" s="27">
        <v>0</v>
      </c>
      <c r="Q4605" s="18"/>
      <c r="R4605" s="29">
        <v>0</v>
      </c>
      <c r="S4605" s="29">
        <v>0</v>
      </c>
      <c r="T4605" s="30">
        <v>0</v>
      </c>
      <c r="U4605" s="19"/>
      <c r="V4605" s="26">
        <v>0</v>
      </c>
      <c r="W4605" s="26">
        <v>0</v>
      </c>
      <c r="X4605" s="27">
        <v>0</v>
      </c>
      <c r="Y4605" s="18"/>
      <c r="Z4605" s="29">
        <v>0</v>
      </c>
      <c r="AA4605" s="29">
        <v>0</v>
      </c>
      <c r="AB4605" s="30">
        <v>0</v>
      </c>
      <c r="AC4605" s="19"/>
      <c r="AD4605" s="26">
        <v>0</v>
      </c>
      <c r="AE4605" s="26">
        <v>0</v>
      </c>
      <c r="AF4605" s="27">
        <v>0</v>
      </c>
      <c r="AG4605" s="18"/>
      <c r="AH4605" s="34">
        <v>0</v>
      </c>
      <c r="AI4605" s="34">
        <v>0</v>
      </c>
      <c r="AJ4605" s="34">
        <v>0</v>
      </c>
      <c r="AK4605" s="19"/>
      <c r="AL4605" s="35">
        <v>44431.041666666664</v>
      </c>
      <c r="AM4605" s="16"/>
    </row>
    <row r="4606" spans="1:39" ht="57.75" hidden="1" x14ac:dyDescent="0.25">
      <c r="A4606" s="25" t="s">
        <v>988</v>
      </c>
      <c r="B4606" s="25" t="s">
        <v>1136</v>
      </c>
      <c r="C4606" s="39">
        <v>637154</v>
      </c>
      <c r="D4606" s="25" t="s">
        <v>5133</v>
      </c>
      <c r="E4606" s="25" t="s">
        <v>53</v>
      </c>
      <c r="F4606" s="25" t="s">
        <v>63</v>
      </c>
      <c r="G4606" s="25" t="s">
        <v>56</v>
      </c>
      <c r="H4606" s="17"/>
      <c r="I4606" s="17"/>
      <c r="J4606" s="25" t="s">
        <v>401</v>
      </c>
      <c r="K4606" s="25" t="s">
        <v>65</v>
      </c>
      <c r="L4606" s="25" t="s">
        <v>472</v>
      </c>
      <c r="M4606" s="25" t="s">
        <v>535</v>
      </c>
      <c r="N4606" s="26">
        <v>0</v>
      </c>
      <c r="O4606" s="26">
        <v>0</v>
      </c>
      <c r="P4606" s="27">
        <v>0</v>
      </c>
      <c r="Q4606" s="18"/>
      <c r="R4606" s="29">
        <v>0</v>
      </c>
      <c r="S4606" s="29">
        <v>0</v>
      </c>
      <c r="T4606" s="30">
        <v>0</v>
      </c>
      <c r="U4606" s="19"/>
      <c r="V4606" s="26">
        <v>0</v>
      </c>
      <c r="W4606" s="26">
        <v>0</v>
      </c>
      <c r="X4606" s="27">
        <v>0</v>
      </c>
      <c r="Y4606" s="18"/>
      <c r="Z4606" s="29">
        <v>0</v>
      </c>
      <c r="AA4606" s="29">
        <v>0</v>
      </c>
      <c r="AB4606" s="30">
        <v>0</v>
      </c>
      <c r="AC4606" s="19"/>
      <c r="AD4606" s="26">
        <v>0</v>
      </c>
      <c r="AE4606" s="26">
        <v>0</v>
      </c>
      <c r="AF4606" s="27">
        <v>0</v>
      </c>
      <c r="AG4606" s="18"/>
      <c r="AH4606" s="34">
        <v>0</v>
      </c>
      <c r="AI4606" s="34">
        <v>0</v>
      </c>
      <c r="AJ4606" s="34">
        <v>0</v>
      </c>
      <c r="AK4606" s="19"/>
      <c r="AL4606" s="35">
        <v>44186.041666666664</v>
      </c>
      <c r="AM4606" s="16"/>
    </row>
    <row r="4607" spans="1:39" ht="57.75" hidden="1" x14ac:dyDescent="0.25">
      <c r="A4607" s="25" t="s">
        <v>988</v>
      </c>
      <c r="B4607" s="25" t="s">
        <v>1136</v>
      </c>
      <c r="C4607" s="39">
        <v>637277</v>
      </c>
      <c r="D4607" s="25" t="s">
        <v>5128</v>
      </c>
      <c r="E4607" s="25" t="s">
        <v>53</v>
      </c>
      <c r="F4607" s="25" t="s">
        <v>63</v>
      </c>
      <c r="G4607" s="25" t="s">
        <v>56</v>
      </c>
      <c r="H4607" s="17"/>
      <c r="I4607" s="17"/>
      <c r="J4607" s="25" t="s">
        <v>401</v>
      </c>
      <c r="K4607" s="25" t="s">
        <v>65</v>
      </c>
      <c r="L4607" s="25" t="s">
        <v>472</v>
      </c>
      <c r="M4607" s="25" t="s">
        <v>535</v>
      </c>
      <c r="N4607" s="26">
        <v>0</v>
      </c>
      <c r="O4607" s="26">
        <v>0</v>
      </c>
      <c r="P4607" s="27">
        <v>0</v>
      </c>
      <c r="Q4607" s="18"/>
      <c r="R4607" s="29">
        <v>0</v>
      </c>
      <c r="S4607" s="29">
        <v>0</v>
      </c>
      <c r="T4607" s="30">
        <v>0</v>
      </c>
      <c r="U4607" s="19"/>
      <c r="V4607" s="26">
        <v>0</v>
      </c>
      <c r="W4607" s="26">
        <v>0</v>
      </c>
      <c r="X4607" s="27">
        <v>0</v>
      </c>
      <c r="Y4607" s="18"/>
      <c r="Z4607" s="29">
        <v>0</v>
      </c>
      <c r="AA4607" s="29">
        <v>0</v>
      </c>
      <c r="AB4607" s="30">
        <v>0</v>
      </c>
      <c r="AC4607" s="19"/>
      <c r="AD4607" s="26">
        <v>0</v>
      </c>
      <c r="AE4607" s="26">
        <v>0</v>
      </c>
      <c r="AF4607" s="27">
        <v>0</v>
      </c>
      <c r="AG4607" s="18"/>
      <c r="AH4607" s="34">
        <v>0</v>
      </c>
      <c r="AI4607" s="34">
        <v>0</v>
      </c>
      <c r="AJ4607" s="34">
        <v>0</v>
      </c>
      <c r="AK4607" s="19"/>
      <c r="AL4607" s="35">
        <v>44272.041666666664</v>
      </c>
      <c r="AM4607" s="16"/>
    </row>
    <row r="4608" spans="1:39" ht="33" hidden="1" x14ac:dyDescent="0.25">
      <c r="A4608" s="25" t="s">
        <v>988</v>
      </c>
      <c r="B4608" s="25" t="s">
        <v>51</v>
      </c>
      <c r="C4608" s="39">
        <v>637306</v>
      </c>
      <c r="D4608" s="25" t="s">
        <v>1014</v>
      </c>
      <c r="E4608" s="25" t="s">
        <v>53</v>
      </c>
      <c r="F4608" s="25" t="s">
        <v>54</v>
      </c>
      <c r="G4608" s="25" t="s">
        <v>79</v>
      </c>
      <c r="H4608" s="25" t="s">
        <v>56</v>
      </c>
      <c r="I4608" s="25" t="s">
        <v>56</v>
      </c>
      <c r="J4608" s="25" t="s">
        <v>381</v>
      </c>
      <c r="K4608" s="25" t="s">
        <v>58</v>
      </c>
      <c r="L4608" s="25" t="s">
        <v>382</v>
      </c>
      <c r="M4608" s="25" t="s">
        <v>993</v>
      </c>
      <c r="N4608" s="26">
        <v>145618.45000000001</v>
      </c>
      <c r="O4608" s="26">
        <v>141710.92000000001</v>
      </c>
      <c r="P4608" s="27">
        <v>-3907.5299999999988</v>
      </c>
      <c r="Q4608" s="28">
        <v>-2.6834030989891722E-2</v>
      </c>
      <c r="R4608" s="29">
        <v>41255.64</v>
      </c>
      <c r="S4608" s="29">
        <v>40178.879999999997</v>
      </c>
      <c r="T4608" s="30">
        <v>-1076.760000000002</v>
      </c>
      <c r="U4608" s="31">
        <v>-2.6099704185900449E-2</v>
      </c>
      <c r="V4608" s="26">
        <v>23594.77</v>
      </c>
      <c r="W4608" s="26">
        <v>23388.639999999999</v>
      </c>
      <c r="X4608" s="27">
        <v>-206.13000000000102</v>
      </c>
      <c r="Y4608" s="28">
        <v>-8.7362580775316324E-3</v>
      </c>
      <c r="Z4608" s="29">
        <v>9123</v>
      </c>
      <c r="AA4608" s="29">
        <v>10980.45</v>
      </c>
      <c r="AB4608" s="30">
        <v>1857.4500000000007</v>
      </c>
      <c r="AC4608" s="32">
        <v>0.2036007892140744</v>
      </c>
      <c r="AD4608" s="26">
        <v>71645.039999999994</v>
      </c>
      <c r="AE4608" s="26">
        <v>67162.95</v>
      </c>
      <c r="AF4608" s="27">
        <v>-4482.0899999999965</v>
      </c>
      <c r="AG4608" s="33">
        <v>-6.2559669169003143E-2</v>
      </c>
      <c r="AH4608" s="34">
        <v>354.8</v>
      </c>
      <c r="AI4608" s="34">
        <v>386</v>
      </c>
      <c r="AJ4608" s="34">
        <v>31.199999999999989</v>
      </c>
      <c r="AK4608" s="32">
        <v>8.793686583990977E-2</v>
      </c>
      <c r="AL4608" s="35">
        <v>44308</v>
      </c>
      <c r="AM4608" s="16"/>
    </row>
    <row r="4609" spans="1:39" ht="66" hidden="1" x14ac:dyDescent="0.25">
      <c r="A4609" s="25" t="s">
        <v>988</v>
      </c>
      <c r="B4609" s="25" t="s">
        <v>1043</v>
      </c>
      <c r="C4609" s="39">
        <v>637347</v>
      </c>
      <c r="D4609" s="25" t="s">
        <v>4207</v>
      </c>
      <c r="E4609" s="25" t="s">
        <v>53</v>
      </c>
      <c r="F4609" s="25" t="s">
        <v>54</v>
      </c>
      <c r="G4609" s="25" t="s">
        <v>423</v>
      </c>
      <c r="H4609" s="25" t="s">
        <v>56</v>
      </c>
      <c r="I4609" s="25" t="s">
        <v>56</v>
      </c>
      <c r="J4609" s="25" t="s">
        <v>64</v>
      </c>
      <c r="K4609" s="25" t="s">
        <v>65</v>
      </c>
      <c r="L4609" s="25" t="s">
        <v>1045</v>
      </c>
      <c r="M4609" s="25" t="s">
        <v>421</v>
      </c>
      <c r="N4609" s="26">
        <v>9333.16</v>
      </c>
      <c r="O4609" s="26">
        <v>5323.25</v>
      </c>
      <c r="P4609" s="27">
        <v>-4009.91</v>
      </c>
      <c r="Q4609" s="28">
        <v>-0.42964119333644768</v>
      </c>
      <c r="R4609" s="29">
        <v>2324.6999999999998</v>
      </c>
      <c r="S4609" s="29">
        <v>2069.6799999999998</v>
      </c>
      <c r="T4609" s="30">
        <v>-255.01999999999998</v>
      </c>
      <c r="U4609" s="31">
        <v>-0.10970017636684304</v>
      </c>
      <c r="V4609" s="26">
        <v>2764.55</v>
      </c>
      <c r="W4609" s="26">
        <v>0</v>
      </c>
      <c r="X4609" s="27">
        <v>-2764.55</v>
      </c>
      <c r="Y4609" s="28">
        <v>-1</v>
      </c>
      <c r="Z4609" s="29">
        <v>331.61</v>
      </c>
      <c r="AA4609" s="29">
        <v>103.57</v>
      </c>
      <c r="AB4609" s="30">
        <v>-228.04000000000002</v>
      </c>
      <c r="AC4609" s="32">
        <v>-0.68767528120382382</v>
      </c>
      <c r="AD4609" s="26">
        <v>3912.3</v>
      </c>
      <c r="AE4609" s="26">
        <v>3150</v>
      </c>
      <c r="AF4609" s="27">
        <v>-762.30000000000018</v>
      </c>
      <c r="AG4609" s="33">
        <v>-0.19484702093397749</v>
      </c>
      <c r="AH4609" s="34">
        <v>15</v>
      </c>
      <c r="AI4609" s="34">
        <v>8</v>
      </c>
      <c r="AJ4609" s="34">
        <v>-7</v>
      </c>
      <c r="AK4609" s="32">
        <v>-0.46666666666666667</v>
      </c>
      <c r="AL4609" s="35">
        <v>44070.041666666664</v>
      </c>
      <c r="AM4609" s="16"/>
    </row>
    <row r="4610" spans="1:39" ht="57.75" hidden="1" x14ac:dyDescent="0.25">
      <c r="A4610" s="25" t="s">
        <v>988</v>
      </c>
      <c r="B4610" s="25" t="s">
        <v>1043</v>
      </c>
      <c r="C4610" s="39">
        <v>637489</v>
      </c>
      <c r="D4610" s="25" t="s">
        <v>4119</v>
      </c>
      <c r="E4610" s="25" t="s">
        <v>53</v>
      </c>
      <c r="F4610" s="25" t="s">
        <v>54</v>
      </c>
      <c r="G4610" s="25" t="s">
        <v>112</v>
      </c>
      <c r="H4610" s="25" t="s">
        <v>56</v>
      </c>
      <c r="I4610" s="25" t="s">
        <v>56</v>
      </c>
      <c r="J4610" s="25" t="s">
        <v>381</v>
      </c>
      <c r="K4610" s="25" t="s">
        <v>65</v>
      </c>
      <c r="L4610" s="25" t="s">
        <v>1045</v>
      </c>
      <c r="M4610" s="25" t="s">
        <v>468</v>
      </c>
      <c r="N4610" s="26">
        <v>113728.86</v>
      </c>
      <c r="O4610" s="26">
        <v>115940.01</v>
      </c>
      <c r="P4610" s="27">
        <v>2211.1499999999942</v>
      </c>
      <c r="Q4610" s="28">
        <v>1.9442294594353572E-2</v>
      </c>
      <c r="R4610" s="29">
        <v>48192.15</v>
      </c>
      <c r="S4610" s="29">
        <v>38305.339999999997</v>
      </c>
      <c r="T4610" s="30">
        <v>-9886.8100000000049</v>
      </c>
      <c r="U4610" s="31">
        <v>-0.20515395142154905</v>
      </c>
      <c r="V4610" s="26">
        <v>41119.19</v>
      </c>
      <c r="W4610" s="26">
        <v>43899.199999999997</v>
      </c>
      <c r="X4610" s="27">
        <v>2780.0099999999948</v>
      </c>
      <c r="Y4610" s="28">
        <v>6.7608578865488225E-2</v>
      </c>
      <c r="Z4610" s="29">
        <v>10418.56</v>
      </c>
      <c r="AA4610" s="29">
        <v>14793.43</v>
      </c>
      <c r="AB4610" s="30">
        <v>4374.8700000000008</v>
      </c>
      <c r="AC4610" s="32">
        <v>0.41991119694084411</v>
      </c>
      <c r="AD4610" s="26">
        <v>13998.96</v>
      </c>
      <c r="AE4610" s="26">
        <v>18942.04</v>
      </c>
      <c r="AF4610" s="27">
        <v>4943.0800000000017</v>
      </c>
      <c r="AG4610" s="33">
        <v>0.35310337339345221</v>
      </c>
      <c r="AH4610" s="34">
        <v>440</v>
      </c>
      <c r="AI4610" s="34">
        <v>386</v>
      </c>
      <c r="AJ4610" s="34">
        <v>-54</v>
      </c>
      <c r="AK4610" s="32">
        <v>-0.12272727272727273</v>
      </c>
      <c r="AL4610" s="35">
        <v>44039.041666666664</v>
      </c>
      <c r="AM4610" s="16"/>
    </row>
    <row r="4611" spans="1:39" ht="41.25" hidden="1" x14ac:dyDescent="0.25">
      <c r="A4611" s="25" t="s">
        <v>988</v>
      </c>
      <c r="B4611" s="25" t="s">
        <v>51</v>
      </c>
      <c r="C4611" s="39">
        <v>637561</v>
      </c>
      <c r="D4611" s="25" t="s">
        <v>1015</v>
      </c>
      <c r="E4611" s="25" t="s">
        <v>62</v>
      </c>
      <c r="F4611" s="25" t="s">
        <v>54</v>
      </c>
      <c r="G4611" s="25" t="s">
        <v>79</v>
      </c>
      <c r="H4611" s="17"/>
      <c r="I4611" s="17"/>
      <c r="J4611" s="25" t="s">
        <v>401</v>
      </c>
      <c r="K4611" s="25" t="s">
        <v>65</v>
      </c>
      <c r="L4611" s="25" t="s">
        <v>472</v>
      </c>
      <c r="M4611" s="25" t="s">
        <v>379</v>
      </c>
      <c r="N4611" s="26">
        <v>189969.77</v>
      </c>
      <c r="O4611" s="26">
        <v>194352.5</v>
      </c>
      <c r="P4611" s="27">
        <v>4382.7300000000105</v>
      </c>
      <c r="Q4611" s="28">
        <v>2.3070670665127462E-2</v>
      </c>
      <c r="R4611" s="29">
        <v>26538.3</v>
      </c>
      <c r="S4611" s="29">
        <v>47331.71</v>
      </c>
      <c r="T4611" s="30">
        <v>20793.41</v>
      </c>
      <c r="U4611" s="31">
        <v>0.78352456638141854</v>
      </c>
      <c r="V4611" s="26">
        <v>85</v>
      </c>
      <c r="W4611" s="26">
        <v>-89.33</v>
      </c>
      <c r="X4611" s="27">
        <v>-174.32999999999998</v>
      </c>
      <c r="Y4611" s="28">
        <v>-2.0509411764705883</v>
      </c>
      <c r="Z4611" s="29">
        <v>2697.26</v>
      </c>
      <c r="AA4611" s="29">
        <v>1993</v>
      </c>
      <c r="AB4611" s="30">
        <v>-704.26000000000022</v>
      </c>
      <c r="AC4611" s="32">
        <v>-0.26110200722214399</v>
      </c>
      <c r="AD4611" s="26">
        <v>160649.21</v>
      </c>
      <c r="AE4611" s="26">
        <v>144899.92000000001</v>
      </c>
      <c r="AF4611" s="27">
        <v>-15749.289999999979</v>
      </c>
      <c r="AG4611" s="33">
        <v>-9.803527823137119E-2</v>
      </c>
      <c r="AH4611" s="34">
        <v>16</v>
      </c>
      <c r="AI4611" s="34">
        <v>83.5</v>
      </c>
      <c r="AJ4611" s="34">
        <v>67.5</v>
      </c>
      <c r="AK4611" s="32">
        <v>4.21875</v>
      </c>
      <c r="AL4611" s="35">
        <v>44368.041666666664</v>
      </c>
      <c r="AM4611" s="16"/>
    </row>
    <row r="4612" spans="1:39" ht="41.25" hidden="1" x14ac:dyDescent="0.25">
      <c r="A4612" s="25" t="s">
        <v>988</v>
      </c>
      <c r="B4612" s="25" t="s">
        <v>1043</v>
      </c>
      <c r="C4612" s="39">
        <v>637590</v>
      </c>
      <c r="D4612" s="25" t="s">
        <v>4208</v>
      </c>
      <c r="E4612" s="25" t="s">
        <v>53</v>
      </c>
      <c r="F4612" s="25" t="s">
        <v>54</v>
      </c>
      <c r="G4612" s="25" t="s">
        <v>79</v>
      </c>
      <c r="H4612" s="25" t="s">
        <v>56</v>
      </c>
      <c r="I4612" s="25" t="s">
        <v>56</v>
      </c>
      <c r="J4612" s="25" t="s">
        <v>381</v>
      </c>
      <c r="K4612" s="25" t="s">
        <v>65</v>
      </c>
      <c r="L4612" s="25" t="s">
        <v>1045</v>
      </c>
      <c r="M4612" s="25" t="s">
        <v>993</v>
      </c>
      <c r="N4612" s="26">
        <v>61921.16</v>
      </c>
      <c r="O4612" s="26">
        <v>62887.07</v>
      </c>
      <c r="P4612" s="27">
        <v>965.90999999999622</v>
      </c>
      <c r="Q4612" s="28">
        <v>1.5599029475545938E-2</v>
      </c>
      <c r="R4612" s="29">
        <v>20844.02</v>
      </c>
      <c r="S4612" s="29">
        <v>18075.009999999998</v>
      </c>
      <c r="T4612" s="30">
        <v>-2769.010000000002</v>
      </c>
      <c r="U4612" s="31">
        <v>-0.13284433616931868</v>
      </c>
      <c r="V4612" s="26">
        <v>22448.07</v>
      </c>
      <c r="W4612" s="26">
        <v>19798.8</v>
      </c>
      <c r="X4612" s="27">
        <v>-2649.2700000000004</v>
      </c>
      <c r="Y4612" s="28">
        <v>-0.11801771822700127</v>
      </c>
      <c r="Z4612" s="29">
        <v>4311.51</v>
      </c>
      <c r="AA4612" s="29">
        <v>5967.29</v>
      </c>
      <c r="AB4612" s="30">
        <v>1655.7799999999997</v>
      </c>
      <c r="AC4612" s="32">
        <v>0.3840371470784017</v>
      </c>
      <c r="AD4612" s="26">
        <v>14317.56</v>
      </c>
      <c r="AE4612" s="26">
        <v>19045.97</v>
      </c>
      <c r="AF4612" s="27">
        <v>4728.4100000000017</v>
      </c>
      <c r="AG4612" s="33">
        <v>0.33025250112449339</v>
      </c>
      <c r="AH4612" s="34">
        <v>173.17</v>
      </c>
      <c r="AI4612" s="34">
        <v>171.5</v>
      </c>
      <c r="AJ4612" s="34">
        <v>-1.6699999999999875</v>
      </c>
      <c r="AK4612" s="32">
        <v>-9.6437027198705751E-3</v>
      </c>
      <c r="AL4612" s="35">
        <v>44172.041666666664</v>
      </c>
      <c r="AM4612" s="16"/>
    </row>
    <row r="4613" spans="1:39" ht="33" hidden="1" x14ac:dyDescent="0.25">
      <c r="A4613" s="25" t="s">
        <v>988</v>
      </c>
      <c r="B4613" s="25" t="s">
        <v>1043</v>
      </c>
      <c r="C4613" s="39">
        <v>637591</v>
      </c>
      <c r="D4613" s="25" t="s">
        <v>4209</v>
      </c>
      <c r="E4613" s="25" t="s">
        <v>53</v>
      </c>
      <c r="F4613" s="25" t="s">
        <v>54</v>
      </c>
      <c r="G4613" s="25" t="s">
        <v>75</v>
      </c>
      <c r="H4613" s="25" t="s">
        <v>55</v>
      </c>
      <c r="I4613" s="25" t="s">
        <v>56</v>
      </c>
      <c r="J4613" s="25" t="s">
        <v>381</v>
      </c>
      <c r="K4613" s="25" t="s">
        <v>65</v>
      </c>
      <c r="L4613" s="25" t="s">
        <v>1045</v>
      </c>
      <c r="M4613" s="25" t="s">
        <v>993</v>
      </c>
      <c r="N4613" s="26">
        <v>69143.08</v>
      </c>
      <c r="O4613" s="26">
        <v>46153.54</v>
      </c>
      <c r="P4613" s="27">
        <v>-22989.54</v>
      </c>
      <c r="Q4613" s="28">
        <v>-0.33249227543812049</v>
      </c>
      <c r="R4613" s="29">
        <v>25160.1</v>
      </c>
      <c r="S4613" s="29">
        <v>11083.35</v>
      </c>
      <c r="T4613" s="30">
        <v>-14076.749999999998</v>
      </c>
      <c r="U4613" s="31">
        <v>-0.55948704496405022</v>
      </c>
      <c r="V4613" s="26">
        <v>21598.52</v>
      </c>
      <c r="W4613" s="26">
        <v>17439.77</v>
      </c>
      <c r="X4613" s="27">
        <v>-4158.75</v>
      </c>
      <c r="Y4613" s="28">
        <v>-0.19254791532012377</v>
      </c>
      <c r="Z4613" s="29">
        <v>4770.47</v>
      </c>
      <c r="AA4613" s="29">
        <v>1730.42</v>
      </c>
      <c r="AB4613" s="30">
        <v>-3040.05</v>
      </c>
      <c r="AC4613" s="32">
        <v>-0.63726425278850929</v>
      </c>
      <c r="AD4613" s="26">
        <v>17613.990000000002</v>
      </c>
      <c r="AE4613" s="26">
        <v>15900</v>
      </c>
      <c r="AF4613" s="27">
        <v>-1713.9900000000016</v>
      </c>
      <c r="AG4613" s="33">
        <v>-9.7308446297517004E-2</v>
      </c>
      <c r="AH4613" s="34">
        <v>193.19</v>
      </c>
      <c r="AI4613" s="34">
        <v>87</v>
      </c>
      <c r="AJ4613" s="34">
        <v>-106.19</v>
      </c>
      <c r="AK4613" s="32">
        <v>-0.54966613178735957</v>
      </c>
      <c r="AL4613" s="35">
        <v>44165.041666666664</v>
      </c>
      <c r="AM4613" s="16"/>
    </row>
    <row r="4614" spans="1:39" ht="49.5" hidden="1" x14ac:dyDescent="0.25">
      <c r="A4614" s="25" t="s">
        <v>988</v>
      </c>
      <c r="B4614" s="25" t="s">
        <v>51</v>
      </c>
      <c r="C4614" s="39">
        <v>637596</v>
      </c>
      <c r="D4614" s="25" t="s">
        <v>1013</v>
      </c>
      <c r="E4614" s="25" t="s">
        <v>53</v>
      </c>
      <c r="F4614" s="25" t="s">
        <v>54</v>
      </c>
      <c r="G4614" s="25" t="s">
        <v>79</v>
      </c>
      <c r="H4614" s="25" t="s">
        <v>56</v>
      </c>
      <c r="I4614" s="25" t="s">
        <v>56</v>
      </c>
      <c r="J4614" s="25" t="s">
        <v>381</v>
      </c>
      <c r="K4614" s="25" t="s">
        <v>65</v>
      </c>
      <c r="L4614" s="25" t="s">
        <v>992</v>
      </c>
      <c r="M4614" s="25" t="s">
        <v>468</v>
      </c>
      <c r="N4614" s="26">
        <v>90043.73</v>
      </c>
      <c r="O4614" s="26">
        <v>93616.72</v>
      </c>
      <c r="P4614" s="27">
        <v>3572.9900000000052</v>
      </c>
      <c r="Q4614" s="28">
        <v>3.9680608522103707E-2</v>
      </c>
      <c r="R4614" s="29">
        <v>28342.84</v>
      </c>
      <c r="S4614" s="29">
        <v>26957.65</v>
      </c>
      <c r="T4614" s="30">
        <v>-1385.1899999999987</v>
      </c>
      <c r="U4614" s="31">
        <v>-4.8872660608464034E-2</v>
      </c>
      <c r="V4614" s="26">
        <v>14247.49</v>
      </c>
      <c r="W4614" s="26">
        <v>15304.28</v>
      </c>
      <c r="X4614" s="27">
        <v>1056.7900000000009</v>
      </c>
      <c r="Y4614" s="28">
        <v>7.4173766747686845E-2</v>
      </c>
      <c r="Z4614" s="29">
        <v>5333.4</v>
      </c>
      <c r="AA4614" s="29">
        <v>4949</v>
      </c>
      <c r="AB4614" s="30">
        <v>-384.39999999999964</v>
      </c>
      <c r="AC4614" s="32">
        <v>-7.2074099073761513E-2</v>
      </c>
      <c r="AD4614" s="26">
        <v>42120</v>
      </c>
      <c r="AE4614" s="26">
        <v>46405.79</v>
      </c>
      <c r="AF4614" s="27">
        <v>4285.7900000000009</v>
      </c>
      <c r="AG4614" s="33">
        <v>0.1017518993352327</v>
      </c>
      <c r="AH4614" s="34">
        <v>227.8</v>
      </c>
      <c r="AI4614" s="34">
        <v>198</v>
      </c>
      <c r="AJ4614" s="34">
        <v>-29.800000000000011</v>
      </c>
      <c r="AK4614" s="32">
        <v>-0.13081650570676037</v>
      </c>
      <c r="AL4614" s="35">
        <v>44305</v>
      </c>
      <c r="AM4614" s="16"/>
    </row>
    <row r="4615" spans="1:39" ht="57.75" hidden="1" x14ac:dyDescent="0.25">
      <c r="A4615" s="25" t="s">
        <v>988</v>
      </c>
      <c r="B4615" s="25" t="s">
        <v>1043</v>
      </c>
      <c r="C4615" s="39">
        <v>637602</v>
      </c>
      <c r="D4615" s="25" t="s">
        <v>4211</v>
      </c>
      <c r="E4615" s="25" t="s">
        <v>53</v>
      </c>
      <c r="F4615" s="25" t="s">
        <v>54</v>
      </c>
      <c r="G4615" s="25" t="s">
        <v>211</v>
      </c>
      <c r="H4615" s="25" t="s">
        <v>56</v>
      </c>
      <c r="I4615" s="25" t="s">
        <v>56</v>
      </c>
      <c r="J4615" s="25" t="s">
        <v>381</v>
      </c>
      <c r="K4615" s="25" t="s">
        <v>65</v>
      </c>
      <c r="L4615" s="25" t="s">
        <v>1045</v>
      </c>
      <c r="M4615" s="25" t="s">
        <v>993</v>
      </c>
      <c r="N4615" s="26">
        <v>39878.5</v>
      </c>
      <c r="O4615" s="26">
        <v>23910.400000000001</v>
      </c>
      <c r="P4615" s="27">
        <v>-15968.099999999999</v>
      </c>
      <c r="Q4615" s="28">
        <v>-0.40041877202001075</v>
      </c>
      <c r="R4615" s="29">
        <v>14888.88</v>
      </c>
      <c r="S4615" s="29">
        <v>11911.08</v>
      </c>
      <c r="T4615" s="30">
        <v>-2977.7999999999993</v>
      </c>
      <c r="U4615" s="31">
        <v>-0.20000161194126082</v>
      </c>
      <c r="V4615" s="26">
        <v>2949.61</v>
      </c>
      <c r="W4615" s="26">
        <v>4105.99</v>
      </c>
      <c r="X4615" s="27">
        <v>1156.3799999999997</v>
      </c>
      <c r="Y4615" s="28">
        <v>0.39204505002356232</v>
      </c>
      <c r="Z4615" s="29">
        <v>2778.75</v>
      </c>
      <c r="AA4615" s="29">
        <v>4617.33</v>
      </c>
      <c r="AB4615" s="30">
        <v>1838.58</v>
      </c>
      <c r="AC4615" s="32">
        <v>0.66165721997300941</v>
      </c>
      <c r="AD4615" s="26">
        <v>19261.259999999998</v>
      </c>
      <c r="AE4615" s="26">
        <v>3276</v>
      </c>
      <c r="AF4615" s="27">
        <v>-15985.259999999998</v>
      </c>
      <c r="AG4615" s="33">
        <v>-0.82991766893754615</v>
      </c>
      <c r="AH4615" s="34">
        <v>120.25</v>
      </c>
      <c r="AI4615" s="34">
        <v>123.5</v>
      </c>
      <c r="AJ4615" s="34">
        <v>3.25</v>
      </c>
      <c r="AK4615" s="32">
        <v>2.7027027027027029E-2</v>
      </c>
      <c r="AL4615" s="35">
        <v>44123.041666666664</v>
      </c>
      <c r="AM4615" s="16"/>
    </row>
    <row r="4616" spans="1:39" ht="33" hidden="1" x14ac:dyDescent="0.25">
      <c r="A4616" s="25" t="s">
        <v>988</v>
      </c>
      <c r="B4616" s="25" t="s">
        <v>1043</v>
      </c>
      <c r="C4616" s="39">
        <v>637603</v>
      </c>
      <c r="D4616" s="25" t="s">
        <v>4210</v>
      </c>
      <c r="E4616" s="25" t="s">
        <v>53</v>
      </c>
      <c r="F4616" s="25" t="s">
        <v>54</v>
      </c>
      <c r="G4616" s="25" t="s">
        <v>75</v>
      </c>
      <c r="H4616" s="25" t="s">
        <v>56</v>
      </c>
      <c r="I4616" s="25" t="s">
        <v>56</v>
      </c>
      <c r="J4616" s="25" t="s">
        <v>381</v>
      </c>
      <c r="K4616" s="25" t="s">
        <v>65</v>
      </c>
      <c r="L4616" s="25" t="s">
        <v>1045</v>
      </c>
      <c r="M4616" s="25" t="s">
        <v>993</v>
      </c>
      <c r="N4616" s="26">
        <v>73299.210000000006</v>
      </c>
      <c r="O4616" s="26">
        <v>59452.66</v>
      </c>
      <c r="P4616" s="27">
        <v>-13846.550000000003</v>
      </c>
      <c r="Q4616" s="28">
        <v>-0.18890449160366124</v>
      </c>
      <c r="R4616" s="29">
        <v>25574.68</v>
      </c>
      <c r="S4616" s="29">
        <v>14697.2</v>
      </c>
      <c r="T4616" s="30">
        <v>-10877.48</v>
      </c>
      <c r="U4616" s="31">
        <v>-0.42532223277084991</v>
      </c>
      <c r="V4616" s="26">
        <v>21811.87</v>
      </c>
      <c r="W4616" s="26">
        <v>23133.29</v>
      </c>
      <c r="X4616" s="27">
        <v>1321.4200000000019</v>
      </c>
      <c r="Y4616" s="28">
        <v>6.058260937737122E-2</v>
      </c>
      <c r="Z4616" s="29">
        <v>4826.47</v>
      </c>
      <c r="AA4616" s="29">
        <v>2507.17</v>
      </c>
      <c r="AB4616" s="30">
        <v>-2319.3000000000002</v>
      </c>
      <c r="AC4616" s="32">
        <v>-0.48053753571450769</v>
      </c>
      <c r="AD4616" s="26">
        <v>21086.19</v>
      </c>
      <c r="AE4616" s="26">
        <v>19115</v>
      </c>
      <c r="AF4616" s="27">
        <v>-1971.1899999999987</v>
      </c>
      <c r="AG4616" s="33">
        <v>-9.3482511539543123E-2</v>
      </c>
      <c r="AH4616" s="34">
        <v>197.19</v>
      </c>
      <c r="AI4616" s="34">
        <v>143.5</v>
      </c>
      <c r="AJ4616" s="34">
        <v>-53.69</v>
      </c>
      <c r="AK4616" s="32">
        <v>-0.27227547035853744</v>
      </c>
      <c r="AL4616" s="35">
        <v>44165.041666666664</v>
      </c>
      <c r="AM4616" s="16"/>
    </row>
    <row r="4617" spans="1:39" ht="57.75" hidden="1" x14ac:dyDescent="0.25">
      <c r="A4617" s="25" t="s">
        <v>988</v>
      </c>
      <c r="B4617" s="25" t="s">
        <v>1043</v>
      </c>
      <c r="C4617" s="39">
        <v>637604</v>
      </c>
      <c r="D4617" s="25" t="s">
        <v>4212</v>
      </c>
      <c r="E4617" s="25" t="s">
        <v>53</v>
      </c>
      <c r="F4617" s="25" t="s">
        <v>54</v>
      </c>
      <c r="G4617" s="25" t="s">
        <v>79</v>
      </c>
      <c r="H4617" s="25" t="s">
        <v>56</v>
      </c>
      <c r="I4617" s="25" t="s">
        <v>56</v>
      </c>
      <c r="J4617" s="25" t="s">
        <v>381</v>
      </c>
      <c r="K4617" s="25" t="s">
        <v>65</v>
      </c>
      <c r="L4617" s="25" t="s">
        <v>1045</v>
      </c>
      <c r="M4617" s="25" t="s">
        <v>993</v>
      </c>
      <c r="N4617" s="26">
        <v>26575.61</v>
      </c>
      <c r="O4617" s="26">
        <v>26490.6</v>
      </c>
      <c r="P4617" s="27">
        <v>-85.010000000002037</v>
      </c>
      <c r="Q4617" s="28">
        <v>-3.1987976945779244E-3</v>
      </c>
      <c r="R4617" s="29">
        <v>5499.11</v>
      </c>
      <c r="S4617" s="29">
        <v>7489.21</v>
      </c>
      <c r="T4617" s="30">
        <v>1990.1000000000004</v>
      </c>
      <c r="U4617" s="31">
        <v>0.36189492481510654</v>
      </c>
      <c r="V4617" s="26">
        <v>2139.58</v>
      </c>
      <c r="W4617" s="26">
        <v>371.94</v>
      </c>
      <c r="X4617" s="27">
        <v>-1767.6399999999999</v>
      </c>
      <c r="Y4617" s="28">
        <v>-0.82616214397218146</v>
      </c>
      <c r="Z4617" s="29">
        <v>420.32</v>
      </c>
      <c r="AA4617" s="29">
        <v>1484.45</v>
      </c>
      <c r="AB4617" s="30">
        <v>1064.1300000000001</v>
      </c>
      <c r="AC4617" s="32">
        <v>2.5317139322421016</v>
      </c>
      <c r="AD4617" s="26">
        <v>18516.599999999999</v>
      </c>
      <c r="AE4617" s="26">
        <v>17145</v>
      </c>
      <c r="AF4617" s="27">
        <v>-1371.5999999999985</v>
      </c>
      <c r="AG4617" s="33">
        <v>-7.4074074074074001E-2</v>
      </c>
      <c r="AH4617" s="34">
        <v>37.119999999999997</v>
      </c>
      <c r="AI4617" s="34">
        <v>60.5</v>
      </c>
      <c r="AJ4617" s="34">
        <v>23.380000000000003</v>
      </c>
      <c r="AK4617" s="32">
        <v>0.62984913793103459</v>
      </c>
      <c r="AL4617" s="35">
        <v>44173.041666666664</v>
      </c>
      <c r="AM4617" s="16"/>
    </row>
    <row r="4618" spans="1:39" ht="41.25" hidden="1" x14ac:dyDescent="0.25">
      <c r="A4618" s="25" t="s">
        <v>988</v>
      </c>
      <c r="B4618" s="25" t="s">
        <v>1136</v>
      </c>
      <c r="C4618" s="39">
        <v>637617</v>
      </c>
      <c r="D4618" s="25" t="s">
        <v>5171</v>
      </c>
      <c r="E4618" s="25" t="s">
        <v>53</v>
      </c>
      <c r="F4618" s="25" t="s">
        <v>63</v>
      </c>
      <c r="G4618" s="25" t="s">
        <v>56</v>
      </c>
      <c r="H4618" s="17"/>
      <c r="I4618" s="17"/>
      <c r="J4618" s="25" t="s">
        <v>401</v>
      </c>
      <c r="K4618" s="25" t="s">
        <v>65</v>
      </c>
      <c r="L4618" s="25" t="s">
        <v>472</v>
      </c>
      <c r="M4618" s="25" t="s">
        <v>535</v>
      </c>
      <c r="N4618" s="26">
        <v>0</v>
      </c>
      <c r="O4618" s="26">
        <v>0</v>
      </c>
      <c r="P4618" s="27">
        <v>0</v>
      </c>
      <c r="Q4618" s="18"/>
      <c r="R4618" s="29">
        <v>0</v>
      </c>
      <c r="S4618" s="29">
        <v>0</v>
      </c>
      <c r="T4618" s="30">
        <v>0</v>
      </c>
      <c r="U4618" s="19"/>
      <c r="V4618" s="26">
        <v>0</v>
      </c>
      <c r="W4618" s="26">
        <v>0</v>
      </c>
      <c r="X4618" s="27">
        <v>0</v>
      </c>
      <c r="Y4618" s="18"/>
      <c r="Z4618" s="29">
        <v>0</v>
      </c>
      <c r="AA4618" s="29">
        <v>0</v>
      </c>
      <c r="AB4618" s="30">
        <v>0</v>
      </c>
      <c r="AC4618" s="19"/>
      <c r="AD4618" s="26">
        <v>0</v>
      </c>
      <c r="AE4618" s="26">
        <v>0</v>
      </c>
      <c r="AF4618" s="27">
        <v>0</v>
      </c>
      <c r="AG4618" s="18"/>
      <c r="AH4618" s="34">
        <v>0</v>
      </c>
      <c r="AI4618" s="34">
        <v>0</v>
      </c>
      <c r="AJ4618" s="34">
        <v>0</v>
      </c>
      <c r="AK4618" s="19"/>
      <c r="AL4618" s="35">
        <v>44760.041666666664</v>
      </c>
      <c r="AM4618" s="16"/>
    </row>
    <row r="4619" spans="1:39" ht="57.75" hidden="1" x14ac:dyDescent="0.25">
      <c r="A4619" s="25" t="s">
        <v>988</v>
      </c>
      <c r="B4619" s="25" t="s">
        <v>1043</v>
      </c>
      <c r="C4619" s="39">
        <v>637703</v>
      </c>
      <c r="D4619" s="25" t="s">
        <v>4051</v>
      </c>
      <c r="E4619" s="25" t="s">
        <v>53</v>
      </c>
      <c r="F4619" s="25" t="s">
        <v>54</v>
      </c>
      <c r="G4619" s="25" t="s">
        <v>75</v>
      </c>
      <c r="H4619" s="25" t="s">
        <v>423</v>
      </c>
      <c r="I4619" s="25" t="s">
        <v>74</v>
      </c>
      <c r="J4619" s="25" t="s">
        <v>369</v>
      </c>
      <c r="K4619" s="25" t="s">
        <v>65</v>
      </c>
      <c r="L4619" s="25" t="s">
        <v>1045</v>
      </c>
      <c r="M4619" s="25" t="s">
        <v>468</v>
      </c>
      <c r="N4619" s="26">
        <v>57884.1</v>
      </c>
      <c r="O4619" s="26">
        <v>37999.94</v>
      </c>
      <c r="P4619" s="27">
        <v>-19884.159999999996</v>
      </c>
      <c r="Q4619" s="28">
        <v>-0.3435167861295243</v>
      </c>
      <c r="R4619" s="29">
        <v>21611.43</v>
      </c>
      <c r="S4619" s="29">
        <v>9574.7199999999993</v>
      </c>
      <c r="T4619" s="30">
        <v>-12036.710000000001</v>
      </c>
      <c r="U4619" s="31">
        <v>-0.55696036773133484</v>
      </c>
      <c r="V4619" s="26">
        <v>12111.73</v>
      </c>
      <c r="W4619" s="26">
        <v>7908.1</v>
      </c>
      <c r="X4619" s="27">
        <v>-4203.6299999999992</v>
      </c>
      <c r="Y4619" s="28">
        <v>-0.34707097995084096</v>
      </c>
      <c r="Z4619" s="29">
        <v>4594.58</v>
      </c>
      <c r="AA4619" s="29">
        <v>3689.55</v>
      </c>
      <c r="AB4619" s="30">
        <v>-905.02999999999975</v>
      </c>
      <c r="AC4619" s="32">
        <v>-0.19697774334106702</v>
      </c>
      <c r="AD4619" s="26">
        <v>19566.36</v>
      </c>
      <c r="AE4619" s="26">
        <v>16827.57</v>
      </c>
      <c r="AF4619" s="27">
        <v>-2738.7900000000009</v>
      </c>
      <c r="AG4619" s="33">
        <v>-0.13997442549355121</v>
      </c>
      <c r="AH4619" s="34">
        <v>178.08</v>
      </c>
      <c r="AI4619" s="34">
        <v>82</v>
      </c>
      <c r="AJ4619" s="34">
        <v>-96.080000000000013</v>
      </c>
      <c r="AK4619" s="32">
        <v>-0.5395327942497754</v>
      </c>
      <c r="AL4619" s="35">
        <v>44169.041666666664</v>
      </c>
      <c r="AM4619" s="16"/>
    </row>
    <row r="4620" spans="1:39" ht="66" hidden="1" x14ac:dyDescent="0.25">
      <c r="A4620" s="25" t="s">
        <v>988</v>
      </c>
      <c r="B4620" s="25" t="s">
        <v>1043</v>
      </c>
      <c r="C4620" s="39">
        <v>638009</v>
      </c>
      <c r="D4620" s="25" t="s">
        <v>4213</v>
      </c>
      <c r="E4620" s="25" t="s">
        <v>53</v>
      </c>
      <c r="F4620" s="25" t="s">
        <v>54</v>
      </c>
      <c r="G4620" s="25" t="s">
        <v>75</v>
      </c>
      <c r="H4620" s="25" t="s">
        <v>211</v>
      </c>
      <c r="I4620" s="25" t="s">
        <v>56</v>
      </c>
      <c r="J4620" s="25" t="s">
        <v>369</v>
      </c>
      <c r="K4620" s="25" t="s">
        <v>65</v>
      </c>
      <c r="L4620" s="25" t="s">
        <v>1045</v>
      </c>
      <c r="M4620" s="25" t="s">
        <v>468</v>
      </c>
      <c r="N4620" s="26">
        <v>48425.95</v>
      </c>
      <c r="O4620" s="26">
        <v>30702.31</v>
      </c>
      <c r="P4620" s="27">
        <v>-17723.639999999996</v>
      </c>
      <c r="Q4620" s="28">
        <v>-0.36599467847300871</v>
      </c>
      <c r="R4620" s="29">
        <v>12261.6</v>
      </c>
      <c r="S4620" s="29">
        <v>4151.28</v>
      </c>
      <c r="T4620" s="30">
        <v>-8110.3200000000006</v>
      </c>
      <c r="U4620" s="31">
        <v>-0.66144059502838137</v>
      </c>
      <c r="V4620" s="26">
        <v>26938.87</v>
      </c>
      <c r="W4620" s="26">
        <v>25124.12</v>
      </c>
      <c r="X4620" s="27">
        <v>-1814.75</v>
      </c>
      <c r="Y4620" s="28">
        <v>-6.7365483407433202E-2</v>
      </c>
      <c r="Z4620" s="29">
        <v>2605.08</v>
      </c>
      <c r="AA4620" s="29">
        <v>1426.91</v>
      </c>
      <c r="AB4620" s="30">
        <v>-1178.1699999999998</v>
      </c>
      <c r="AC4620" s="32">
        <v>-0.4522586638414175</v>
      </c>
      <c r="AD4620" s="26">
        <v>6620.4</v>
      </c>
      <c r="AE4620" s="26">
        <v>0</v>
      </c>
      <c r="AF4620" s="27">
        <v>-6620.4</v>
      </c>
      <c r="AG4620" s="33">
        <v>-1</v>
      </c>
      <c r="AH4620" s="34">
        <v>93.99</v>
      </c>
      <c r="AI4620" s="34">
        <v>38</v>
      </c>
      <c r="AJ4620" s="34">
        <v>-55.989999999999995</v>
      </c>
      <c r="AK4620" s="32">
        <v>-0.59570167039046706</v>
      </c>
      <c r="AL4620" s="35">
        <v>44113.041666666664</v>
      </c>
      <c r="AM4620" s="16"/>
    </row>
    <row r="4621" spans="1:39" ht="49.5" hidden="1" x14ac:dyDescent="0.25">
      <c r="A4621" s="25" t="s">
        <v>988</v>
      </c>
      <c r="B4621" s="25" t="s">
        <v>51</v>
      </c>
      <c r="C4621" s="39">
        <v>638102</v>
      </c>
      <c r="D4621" s="25" t="s">
        <v>1016</v>
      </c>
      <c r="E4621" s="25" t="s">
        <v>171</v>
      </c>
      <c r="F4621" s="25" t="s">
        <v>54</v>
      </c>
      <c r="G4621" s="25" t="s">
        <v>75</v>
      </c>
      <c r="H4621" s="17"/>
      <c r="I4621" s="17"/>
      <c r="J4621" s="25" t="s">
        <v>369</v>
      </c>
      <c r="K4621" s="25" t="s">
        <v>65</v>
      </c>
      <c r="L4621" s="25" t="s">
        <v>435</v>
      </c>
      <c r="M4621" s="25" t="s">
        <v>468</v>
      </c>
      <c r="N4621" s="26">
        <v>32122</v>
      </c>
      <c r="O4621" s="26">
        <v>31203.19</v>
      </c>
      <c r="P4621" s="27">
        <v>-918.81000000000131</v>
      </c>
      <c r="Q4621" s="28">
        <v>-2.8603760662474359E-2</v>
      </c>
      <c r="R4621" s="29">
        <v>20977.17</v>
      </c>
      <c r="S4621" s="29">
        <v>7243.8</v>
      </c>
      <c r="T4621" s="30">
        <v>-13733.369999999999</v>
      </c>
      <c r="U4621" s="31">
        <v>-0.65468173256926454</v>
      </c>
      <c r="V4621" s="26">
        <v>23003.31</v>
      </c>
      <c r="W4621" s="26">
        <v>17237.39</v>
      </c>
      <c r="X4621" s="27">
        <v>-5765.9200000000019</v>
      </c>
      <c r="Y4621" s="28">
        <v>-0.25065610123064908</v>
      </c>
      <c r="Z4621" s="29">
        <v>3201.52</v>
      </c>
      <c r="AA4621" s="29">
        <v>2072</v>
      </c>
      <c r="AB4621" s="30">
        <v>-1129.52</v>
      </c>
      <c r="AC4621" s="32">
        <v>-0.35280741647717334</v>
      </c>
      <c r="AD4621" s="26">
        <v>7290</v>
      </c>
      <c r="AE4621" s="26">
        <v>4650</v>
      </c>
      <c r="AF4621" s="27">
        <v>-2640</v>
      </c>
      <c r="AG4621" s="33">
        <v>-0.36213991769547327</v>
      </c>
      <c r="AH4621" s="34">
        <v>148.22999999999999</v>
      </c>
      <c r="AI4621" s="34">
        <v>78</v>
      </c>
      <c r="AJ4621" s="34">
        <v>-70.22999999999999</v>
      </c>
      <c r="AK4621" s="32">
        <v>-0.4737907306213317</v>
      </c>
      <c r="AL4621" s="35">
        <v>44295.041666666664</v>
      </c>
      <c r="AM4621" s="16"/>
    </row>
    <row r="4622" spans="1:39" ht="41.25" hidden="1" x14ac:dyDescent="0.25">
      <c r="A4622" s="25" t="s">
        <v>988</v>
      </c>
      <c r="B4622" s="25" t="s">
        <v>1136</v>
      </c>
      <c r="C4622" s="39">
        <v>638264</v>
      </c>
      <c r="D4622" s="25" t="s">
        <v>5829</v>
      </c>
      <c r="E4622" s="25" t="s">
        <v>53</v>
      </c>
      <c r="F4622" s="25" t="s">
        <v>54</v>
      </c>
      <c r="G4622" s="25" t="s">
        <v>56</v>
      </c>
      <c r="H4622" s="17"/>
      <c r="I4622" s="17"/>
      <c r="J4622" s="25" t="s">
        <v>381</v>
      </c>
      <c r="K4622" s="25" t="s">
        <v>58</v>
      </c>
      <c r="L4622" s="25" t="s">
        <v>384</v>
      </c>
      <c r="M4622" s="25" t="s">
        <v>419</v>
      </c>
      <c r="N4622" s="26">
        <v>0</v>
      </c>
      <c r="O4622" s="26">
        <v>195360.42</v>
      </c>
      <c r="P4622" s="27">
        <v>195360.42</v>
      </c>
      <c r="Q4622" s="18"/>
      <c r="R4622" s="29">
        <v>0</v>
      </c>
      <c r="S4622" s="29">
        <v>31345.65</v>
      </c>
      <c r="T4622" s="30">
        <v>31345.65</v>
      </c>
      <c r="U4622" s="19"/>
      <c r="V4622" s="26">
        <v>0</v>
      </c>
      <c r="W4622" s="26">
        <v>153882.57999999999</v>
      </c>
      <c r="X4622" s="27">
        <v>153882.57999999999</v>
      </c>
      <c r="Y4622" s="18"/>
      <c r="Z4622" s="29">
        <v>0</v>
      </c>
      <c r="AA4622" s="29">
        <v>6057.19</v>
      </c>
      <c r="AB4622" s="30">
        <v>6057.19</v>
      </c>
      <c r="AC4622" s="19"/>
      <c r="AD4622" s="26">
        <v>0</v>
      </c>
      <c r="AE4622" s="26">
        <v>4075</v>
      </c>
      <c r="AF4622" s="27">
        <v>4075</v>
      </c>
      <c r="AG4622" s="18"/>
      <c r="AH4622" s="34">
        <v>0</v>
      </c>
      <c r="AI4622" s="34">
        <v>353</v>
      </c>
      <c r="AJ4622" s="34">
        <v>353</v>
      </c>
      <c r="AK4622" s="19"/>
      <c r="AL4622" s="35">
        <v>44916.041666666664</v>
      </c>
      <c r="AM4622" s="16"/>
    </row>
    <row r="4623" spans="1:39" ht="66" hidden="1" x14ac:dyDescent="0.25">
      <c r="A4623" s="25" t="s">
        <v>988</v>
      </c>
      <c r="B4623" s="25" t="s">
        <v>51</v>
      </c>
      <c r="C4623" s="39">
        <v>638420</v>
      </c>
      <c r="D4623" s="25" t="s">
        <v>1008</v>
      </c>
      <c r="E4623" s="25" t="s">
        <v>53</v>
      </c>
      <c r="F4623" s="25" t="s">
        <v>54</v>
      </c>
      <c r="G4623" s="25" t="s">
        <v>90</v>
      </c>
      <c r="H4623" s="25" t="s">
        <v>447</v>
      </c>
      <c r="I4623" s="25" t="s">
        <v>56</v>
      </c>
      <c r="J4623" s="25" t="s">
        <v>381</v>
      </c>
      <c r="K4623" s="25" t="s">
        <v>58</v>
      </c>
      <c r="L4623" s="25" t="s">
        <v>382</v>
      </c>
      <c r="M4623" s="25" t="s">
        <v>468</v>
      </c>
      <c r="N4623" s="26">
        <v>42179.03</v>
      </c>
      <c r="O4623" s="26">
        <v>69709.7</v>
      </c>
      <c r="P4623" s="27">
        <v>27530.67</v>
      </c>
      <c r="Q4623" s="28">
        <v>0.65270988925065365</v>
      </c>
      <c r="R4623" s="29">
        <v>12798.55</v>
      </c>
      <c r="S4623" s="29">
        <v>27232.78</v>
      </c>
      <c r="T4623" s="30">
        <v>14434.23</v>
      </c>
      <c r="U4623" s="31">
        <v>1.1278019775677715</v>
      </c>
      <c r="V4623" s="26">
        <v>19998.43</v>
      </c>
      <c r="W4623" s="26">
        <v>24780.78</v>
      </c>
      <c r="X4623" s="27">
        <v>4782.3499999999985</v>
      </c>
      <c r="Y4623" s="28">
        <v>0.23913627219736741</v>
      </c>
      <c r="Z4623" s="29">
        <v>2254.0500000000002</v>
      </c>
      <c r="AA4623" s="29">
        <v>9051.64</v>
      </c>
      <c r="AB4623" s="30">
        <v>6797.5899999999992</v>
      </c>
      <c r="AC4623" s="32">
        <v>3.0157228100530151</v>
      </c>
      <c r="AD4623" s="26">
        <v>7128</v>
      </c>
      <c r="AE4623" s="26">
        <v>8644.5</v>
      </c>
      <c r="AF4623" s="27">
        <v>1516.5</v>
      </c>
      <c r="AG4623" s="33">
        <v>0.21275252525252525</v>
      </c>
      <c r="AH4623" s="34">
        <v>96</v>
      </c>
      <c r="AI4623" s="34">
        <v>311</v>
      </c>
      <c r="AJ4623" s="34">
        <v>215</v>
      </c>
      <c r="AK4623" s="32">
        <v>2.2395833333333335</v>
      </c>
      <c r="AL4623" s="35">
        <v>44333.041666666664</v>
      </c>
      <c r="AM4623" s="16"/>
    </row>
    <row r="4624" spans="1:39" ht="57.75" hidden="1" x14ac:dyDescent="0.25">
      <c r="A4624" s="25" t="s">
        <v>988</v>
      </c>
      <c r="B4624" s="25" t="s">
        <v>51</v>
      </c>
      <c r="C4624" s="39">
        <v>638518</v>
      </c>
      <c r="D4624" s="25" t="s">
        <v>1017</v>
      </c>
      <c r="E4624" s="25" t="s">
        <v>53</v>
      </c>
      <c r="F4624" s="25" t="s">
        <v>54</v>
      </c>
      <c r="G4624" s="25" t="s">
        <v>79</v>
      </c>
      <c r="H4624" s="17"/>
      <c r="I4624" s="17"/>
      <c r="J4624" s="25" t="s">
        <v>381</v>
      </c>
      <c r="K4624" s="25" t="s">
        <v>65</v>
      </c>
      <c r="L4624" s="25" t="s">
        <v>382</v>
      </c>
      <c r="M4624" s="25" t="s">
        <v>993</v>
      </c>
      <c r="N4624" s="26">
        <v>89853.759999999995</v>
      </c>
      <c r="O4624" s="26">
        <v>98387.1</v>
      </c>
      <c r="P4624" s="27">
        <v>8533.3400000000111</v>
      </c>
      <c r="Q4624" s="28">
        <v>9.4969203292104995E-2</v>
      </c>
      <c r="R4624" s="29">
        <v>24442.59</v>
      </c>
      <c r="S4624" s="29">
        <v>32673.72</v>
      </c>
      <c r="T4624" s="30">
        <v>8231.130000000001</v>
      </c>
      <c r="U4624" s="31">
        <v>0.33675359280665434</v>
      </c>
      <c r="V4624" s="26">
        <v>20505.68</v>
      </c>
      <c r="W4624" s="26">
        <v>17091.71</v>
      </c>
      <c r="X4624" s="27">
        <v>-3413.9700000000012</v>
      </c>
      <c r="Y4624" s="28">
        <v>-0.16648899231822603</v>
      </c>
      <c r="Z4624" s="29">
        <v>2731.49</v>
      </c>
      <c r="AA4624" s="29">
        <v>9571.67</v>
      </c>
      <c r="AB4624" s="30">
        <v>6840.18</v>
      </c>
      <c r="AC4624" s="32">
        <v>2.5041936818366537</v>
      </c>
      <c r="AD4624" s="26">
        <v>42174</v>
      </c>
      <c r="AE4624" s="26">
        <v>39050</v>
      </c>
      <c r="AF4624" s="27">
        <v>-3124</v>
      </c>
      <c r="AG4624" s="33">
        <v>-7.407407407407407E-2</v>
      </c>
      <c r="AH4624" s="34">
        <v>204</v>
      </c>
      <c r="AI4624" s="34">
        <v>306</v>
      </c>
      <c r="AJ4624" s="34">
        <v>102</v>
      </c>
      <c r="AK4624" s="32">
        <v>0.5</v>
      </c>
      <c r="AL4624" s="35">
        <v>44428.041666666664</v>
      </c>
      <c r="AM4624" s="16"/>
    </row>
    <row r="4625" spans="1:39" ht="49.5" hidden="1" x14ac:dyDescent="0.25">
      <c r="A4625" s="25" t="s">
        <v>988</v>
      </c>
      <c r="B4625" s="25" t="s">
        <v>51</v>
      </c>
      <c r="C4625" s="39">
        <v>638524</v>
      </c>
      <c r="D4625" s="25" t="s">
        <v>994</v>
      </c>
      <c r="E4625" s="25" t="s">
        <v>53</v>
      </c>
      <c r="F4625" s="25" t="s">
        <v>54</v>
      </c>
      <c r="G4625" s="25" t="s">
        <v>236</v>
      </c>
      <c r="H4625" s="17"/>
      <c r="I4625" s="17"/>
      <c r="J4625" s="25" t="s">
        <v>381</v>
      </c>
      <c r="K4625" s="25" t="s">
        <v>58</v>
      </c>
      <c r="L4625" s="25" t="s">
        <v>384</v>
      </c>
      <c r="M4625" s="25" t="s">
        <v>993</v>
      </c>
      <c r="N4625" s="26">
        <v>276812.34000000003</v>
      </c>
      <c r="O4625" s="26">
        <v>342646.34</v>
      </c>
      <c r="P4625" s="27">
        <v>65834</v>
      </c>
      <c r="Q4625" s="28">
        <v>0.23782899273926875</v>
      </c>
      <c r="R4625" s="29">
        <v>81067.02</v>
      </c>
      <c r="S4625" s="29">
        <v>68854.2</v>
      </c>
      <c r="T4625" s="30">
        <v>-12212.820000000007</v>
      </c>
      <c r="U4625" s="31">
        <v>-0.1506509058800978</v>
      </c>
      <c r="V4625" s="26">
        <v>177697.32</v>
      </c>
      <c r="W4625" s="26">
        <v>246689.19</v>
      </c>
      <c r="X4625" s="27">
        <v>68991.87</v>
      </c>
      <c r="Y4625" s="28">
        <v>0.38825498324904389</v>
      </c>
      <c r="Z4625" s="29">
        <v>18048</v>
      </c>
      <c r="AA4625" s="29">
        <v>21747.95</v>
      </c>
      <c r="AB4625" s="30">
        <v>3699.9500000000007</v>
      </c>
      <c r="AC4625" s="32">
        <v>0.20500609485815607</v>
      </c>
      <c r="AD4625" s="26">
        <v>0</v>
      </c>
      <c r="AE4625" s="26">
        <v>5355</v>
      </c>
      <c r="AF4625" s="27">
        <v>5355</v>
      </c>
      <c r="AG4625" s="18"/>
      <c r="AH4625" s="34">
        <v>688</v>
      </c>
      <c r="AI4625" s="34">
        <v>745</v>
      </c>
      <c r="AJ4625" s="34">
        <v>57</v>
      </c>
      <c r="AK4625" s="32">
        <v>8.284883720930232E-2</v>
      </c>
      <c r="AL4625" s="35">
        <v>44376.041666666664</v>
      </c>
      <c r="AM4625" s="16"/>
    </row>
    <row r="4626" spans="1:39" ht="66" hidden="1" x14ac:dyDescent="0.25">
      <c r="A4626" s="25" t="s">
        <v>988</v>
      </c>
      <c r="B4626" s="25" t="s">
        <v>51</v>
      </c>
      <c r="C4626" s="39">
        <v>638550</v>
      </c>
      <c r="D4626" s="25" t="s">
        <v>1020</v>
      </c>
      <c r="E4626" s="25" t="s">
        <v>53</v>
      </c>
      <c r="F4626" s="25" t="s">
        <v>54</v>
      </c>
      <c r="G4626" s="25" t="s">
        <v>434</v>
      </c>
      <c r="H4626" s="25" t="s">
        <v>211</v>
      </c>
      <c r="I4626" s="25" t="s">
        <v>56</v>
      </c>
      <c r="J4626" s="25" t="s">
        <v>381</v>
      </c>
      <c r="K4626" s="25" t="s">
        <v>58</v>
      </c>
      <c r="L4626" s="25" t="s">
        <v>382</v>
      </c>
      <c r="M4626" s="25" t="s">
        <v>468</v>
      </c>
      <c r="N4626" s="26">
        <v>98875.07</v>
      </c>
      <c r="O4626" s="26">
        <v>92063.15</v>
      </c>
      <c r="P4626" s="27">
        <v>-6811.9200000000128</v>
      </c>
      <c r="Q4626" s="28">
        <v>-6.8894211655172663E-2</v>
      </c>
      <c r="R4626" s="29">
        <v>39806.400000000001</v>
      </c>
      <c r="S4626" s="29">
        <v>36365.730000000003</v>
      </c>
      <c r="T4626" s="30">
        <v>-3440.6699999999983</v>
      </c>
      <c r="U4626" s="31">
        <v>-8.6435095863981626E-2</v>
      </c>
      <c r="V4626" s="26">
        <v>37996.15</v>
      </c>
      <c r="W4626" s="26">
        <v>33671.08</v>
      </c>
      <c r="X4626" s="27">
        <v>-4325.07</v>
      </c>
      <c r="Y4626" s="28">
        <v>-0.11382916427059056</v>
      </c>
      <c r="Z4626" s="29">
        <v>9192.52</v>
      </c>
      <c r="AA4626" s="29">
        <v>14886.34</v>
      </c>
      <c r="AB4626" s="30">
        <v>5693.82</v>
      </c>
      <c r="AC4626" s="32">
        <v>0.61939707501316277</v>
      </c>
      <c r="AD4626" s="26">
        <v>11880</v>
      </c>
      <c r="AE4626" s="26">
        <v>7140</v>
      </c>
      <c r="AF4626" s="27">
        <v>-4740</v>
      </c>
      <c r="AG4626" s="33">
        <v>-0.39898989898989901</v>
      </c>
      <c r="AH4626" s="34">
        <v>326.44</v>
      </c>
      <c r="AI4626" s="34">
        <v>434</v>
      </c>
      <c r="AJ4626" s="34">
        <v>107.56</v>
      </c>
      <c r="AK4626" s="32">
        <v>0.32949393456684228</v>
      </c>
      <c r="AL4626" s="35">
        <v>44266.041666666664</v>
      </c>
      <c r="AM4626" s="16"/>
    </row>
    <row r="4627" spans="1:39" ht="66" hidden="1" x14ac:dyDescent="0.25">
      <c r="A4627" s="25" t="s">
        <v>988</v>
      </c>
      <c r="B4627" s="25" t="s">
        <v>51</v>
      </c>
      <c r="C4627" s="39">
        <v>638551</v>
      </c>
      <c r="D4627" s="25" t="s">
        <v>1018</v>
      </c>
      <c r="E4627" s="25" t="s">
        <v>53</v>
      </c>
      <c r="F4627" s="25" t="s">
        <v>54</v>
      </c>
      <c r="G4627" s="25" t="s">
        <v>90</v>
      </c>
      <c r="H4627" s="25" t="s">
        <v>211</v>
      </c>
      <c r="I4627" s="25" t="s">
        <v>56</v>
      </c>
      <c r="J4627" s="25" t="s">
        <v>381</v>
      </c>
      <c r="K4627" s="25" t="s">
        <v>58</v>
      </c>
      <c r="L4627" s="25" t="s">
        <v>382</v>
      </c>
      <c r="M4627" s="25" t="s">
        <v>468</v>
      </c>
      <c r="N4627" s="26">
        <v>169351.74</v>
      </c>
      <c r="O4627" s="26">
        <v>166592.60999999999</v>
      </c>
      <c r="P4627" s="27">
        <v>-2759.1300000000047</v>
      </c>
      <c r="Q4627" s="28">
        <v>-1.6292303816896152E-2</v>
      </c>
      <c r="R4627" s="29">
        <v>70752.070000000007</v>
      </c>
      <c r="S4627" s="29">
        <v>71328</v>
      </c>
      <c r="T4627" s="30">
        <v>575.92999999999302</v>
      </c>
      <c r="U4627" s="31">
        <v>8.1401151938027116E-3</v>
      </c>
      <c r="V4627" s="26">
        <v>60082.99</v>
      </c>
      <c r="W4627" s="26">
        <v>54643.95</v>
      </c>
      <c r="X4627" s="27">
        <v>-5439.0400000000009</v>
      </c>
      <c r="Y4627" s="28">
        <v>-9.0525454874998745E-2</v>
      </c>
      <c r="Z4627" s="29">
        <v>17132.68</v>
      </c>
      <c r="AA4627" s="29">
        <v>28964.41</v>
      </c>
      <c r="AB4627" s="30">
        <v>11831.73</v>
      </c>
      <c r="AC4627" s="32">
        <v>0.69059423277619147</v>
      </c>
      <c r="AD4627" s="26">
        <v>21384</v>
      </c>
      <c r="AE4627" s="26">
        <v>11656.25</v>
      </c>
      <c r="AF4627" s="27">
        <v>-9727.75</v>
      </c>
      <c r="AG4627" s="33">
        <v>-0.45490787504676394</v>
      </c>
      <c r="AH4627" s="34">
        <v>608</v>
      </c>
      <c r="AI4627" s="34">
        <v>927</v>
      </c>
      <c r="AJ4627" s="34">
        <v>319</v>
      </c>
      <c r="AK4627" s="32">
        <v>0.52467105263157898</v>
      </c>
      <c r="AL4627" s="35">
        <v>44328</v>
      </c>
      <c r="AM4627" s="16"/>
    </row>
    <row r="4628" spans="1:39" ht="57.75" hidden="1" x14ac:dyDescent="0.25">
      <c r="A4628" s="25" t="s">
        <v>988</v>
      </c>
      <c r="B4628" s="25" t="s">
        <v>1136</v>
      </c>
      <c r="C4628" s="39">
        <v>638552</v>
      </c>
      <c r="D4628" s="25" t="s">
        <v>4214</v>
      </c>
      <c r="E4628" s="25" t="s">
        <v>53</v>
      </c>
      <c r="F4628" s="25" t="s">
        <v>54</v>
      </c>
      <c r="G4628" s="25" t="s">
        <v>211</v>
      </c>
      <c r="H4628" s="25" t="s">
        <v>75</v>
      </c>
      <c r="I4628" s="17"/>
      <c r="J4628" s="25" t="s">
        <v>381</v>
      </c>
      <c r="K4628" s="25" t="s">
        <v>58</v>
      </c>
      <c r="L4628" s="25" t="s">
        <v>382</v>
      </c>
      <c r="M4628" s="25" t="s">
        <v>993</v>
      </c>
      <c r="N4628" s="26">
        <v>143878.94</v>
      </c>
      <c r="O4628" s="26">
        <v>94553.67</v>
      </c>
      <c r="P4628" s="27">
        <v>-49325.270000000004</v>
      </c>
      <c r="Q4628" s="28">
        <v>-0.34282480813383809</v>
      </c>
      <c r="R4628" s="29">
        <v>59117.11</v>
      </c>
      <c r="S4628" s="29">
        <v>34085.660000000003</v>
      </c>
      <c r="T4628" s="30">
        <v>-25031.449999999997</v>
      </c>
      <c r="U4628" s="31">
        <v>-0.42342140879349477</v>
      </c>
      <c r="V4628" s="26">
        <v>46852.47</v>
      </c>
      <c r="W4628" s="26">
        <v>40068.800000000003</v>
      </c>
      <c r="X4628" s="27">
        <v>-6783.6699999999983</v>
      </c>
      <c r="Y4628" s="28">
        <v>-0.14478788418198651</v>
      </c>
      <c r="Z4628" s="29">
        <v>14149.36</v>
      </c>
      <c r="AA4628" s="29">
        <v>15999.33</v>
      </c>
      <c r="AB4628" s="30">
        <v>1849.9699999999993</v>
      </c>
      <c r="AC4628" s="32">
        <v>0.13074584292151725</v>
      </c>
      <c r="AD4628" s="26">
        <v>23760</v>
      </c>
      <c r="AE4628" s="26">
        <v>4399.88</v>
      </c>
      <c r="AF4628" s="27">
        <v>-19360.12</v>
      </c>
      <c r="AG4628" s="33">
        <v>-0.81481986531986528</v>
      </c>
      <c r="AH4628" s="34">
        <v>500</v>
      </c>
      <c r="AI4628" s="34">
        <v>394</v>
      </c>
      <c r="AJ4628" s="34">
        <v>-106</v>
      </c>
      <c r="AK4628" s="32">
        <v>-0.21199999999999999</v>
      </c>
      <c r="AL4628" s="35">
        <v>44662</v>
      </c>
      <c r="AM4628" s="16"/>
    </row>
    <row r="4629" spans="1:39" ht="41.25" hidden="1" x14ac:dyDescent="0.25">
      <c r="A4629" s="25" t="s">
        <v>988</v>
      </c>
      <c r="B4629" s="25" t="s">
        <v>1136</v>
      </c>
      <c r="C4629" s="39">
        <v>638636</v>
      </c>
      <c r="D4629" s="25" t="s">
        <v>4216</v>
      </c>
      <c r="E4629" s="25" t="s">
        <v>53</v>
      </c>
      <c r="F4629" s="25" t="s">
        <v>54</v>
      </c>
      <c r="G4629" s="25" t="s">
        <v>251</v>
      </c>
      <c r="H4629" s="25" t="s">
        <v>90</v>
      </c>
      <c r="I4629" s="17"/>
      <c r="J4629" s="25" t="s">
        <v>381</v>
      </c>
      <c r="K4629" s="25" t="s">
        <v>58</v>
      </c>
      <c r="L4629" s="25" t="s">
        <v>382</v>
      </c>
      <c r="M4629" s="25" t="s">
        <v>468</v>
      </c>
      <c r="N4629" s="26">
        <v>43747.85</v>
      </c>
      <c r="O4629" s="26">
        <v>63348.02</v>
      </c>
      <c r="P4629" s="27">
        <v>19600.169999999998</v>
      </c>
      <c r="Q4629" s="28">
        <v>0.44802590298723249</v>
      </c>
      <c r="R4629" s="29">
        <v>13475.96</v>
      </c>
      <c r="S4629" s="29">
        <v>19708.89</v>
      </c>
      <c r="T4629" s="30">
        <v>6232.93</v>
      </c>
      <c r="U4629" s="31">
        <v>0.46252215055550777</v>
      </c>
      <c r="V4629" s="26">
        <v>26775.39</v>
      </c>
      <c r="W4629" s="26">
        <v>35612</v>
      </c>
      <c r="X4629" s="27">
        <v>8836.61</v>
      </c>
      <c r="Y4629" s="28">
        <v>0.33002731239395583</v>
      </c>
      <c r="Z4629" s="29">
        <v>3496.5</v>
      </c>
      <c r="AA4629" s="29">
        <v>8027.13</v>
      </c>
      <c r="AB4629" s="30">
        <v>4530.63</v>
      </c>
      <c r="AC4629" s="32">
        <v>1.2957614757614757</v>
      </c>
      <c r="AD4629" s="26">
        <v>0</v>
      </c>
      <c r="AE4629" s="26">
        <v>0</v>
      </c>
      <c r="AF4629" s="27">
        <v>0</v>
      </c>
      <c r="AG4629" s="18"/>
      <c r="AH4629" s="34">
        <v>96</v>
      </c>
      <c r="AI4629" s="34">
        <v>272</v>
      </c>
      <c r="AJ4629" s="34">
        <v>176</v>
      </c>
      <c r="AK4629" s="32">
        <v>1.8333333333333333</v>
      </c>
      <c r="AL4629" s="35">
        <v>44708.041666666664</v>
      </c>
      <c r="AM4629" s="16"/>
    </row>
    <row r="4630" spans="1:39" ht="41.25" hidden="1" x14ac:dyDescent="0.25">
      <c r="A4630" s="25" t="s">
        <v>988</v>
      </c>
      <c r="B4630" s="25" t="s">
        <v>51</v>
      </c>
      <c r="C4630" s="39">
        <v>638637</v>
      </c>
      <c r="D4630" s="25" t="s">
        <v>1028</v>
      </c>
      <c r="E4630" s="25" t="s">
        <v>53</v>
      </c>
      <c r="F4630" s="25" t="s">
        <v>54</v>
      </c>
      <c r="G4630" s="25" t="s">
        <v>434</v>
      </c>
      <c r="H4630" s="17"/>
      <c r="I4630" s="17"/>
      <c r="J4630" s="25" t="s">
        <v>381</v>
      </c>
      <c r="K4630" s="25" t="s">
        <v>58</v>
      </c>
      <c r="L4630" s="25" t="s">
        <v>382</v>
      </c>
      <c r="M4630" s="25" t="s">
        <v>993</v>
      </c>
      <c r="N4630" s="26">
        <v>24858.07</v>
      </c>
      <c r="O4630" s="26">
        <v>33916.660000000003</v>
      </c>
      <c r="P4630" s="27">
        <v>9058.5900000000038</v>
      </c>
      <c r="Q4630" s="28">
        <v>0.36441244231752523</v>
      </c>
      <c r="R4630" s="29">
        <v>6350.9</v>
      </c>
      <c r="S4630" s="29">
        <v>8677.35</v>
      </c>
      <c r="T4630" s="30">
        <v>2326.4500000000007</v>
      </c>
      <c r="U4630" s="31">
        <v>0.36631815963091857</v>
      </c>
      <c r="V4630" s="26">
        <v>17847.169999999998</v>
      </c>
      <c r="W4630" s="26">
        <v>19153.18</v>
      </c>
      <c r="X4630" s="27">
        <v>1306.010000000002</v>
      </c>
      <c r="Y4630" s="28">
        <v>7.31774281300622E-2</v>
      </c>
      <c r="Z4630" s="29">
        <v>660</v>
      </c>
      <c r="AA4630" s="29">
        <v>5726.13</v>
      </c>
      <c r="AB4630" s="30">
        <v>5066.13</v>
      </c>
      <c r="AC4630" s="32">
        <v>7.6759545454545455</v>
      </c>
      <c r="AD4630" s="26">
        <v>0</v>
      </c>
      <c r="AE4630" s="26">
        <v>360</v>
      </c>
      <c r="AF4630" s="27">
        <v>360</v>
      </c>
      <c r="AG4630" s="18"/>
      <c r="AH4630" s="34">
        <v>60</v>
      </c>
      <c r="AI4630" s="34">
        <v>84</v>
      </c>
      <c r="AJ4630" s="34">
        <v>24</v>
      </c>
      <c r="AK4630" s="32">
        <v>0.4</v>
      </c>
      <c r="AL4630" s="35">
        <v>44421.041666666664</v>
      </c>
      <c r="AM4630" s="16"/>
    </row>
    <row r="4631" spans="1:39" ht="57.75" hidden="1" x14ac:dyDescent="0.25">
      <c r="A4631" s="25" t="s">
        <v>988</v>
      </c>
      <c r="B4631" s="25" t="s">
        <v>51</v>
      </c>
      <c r="C4631" s="39">
        <v>638645</v>
      </c>
      <c r="D4631" s="25" t="s">
        <v>1019</v>
      </c>
      <c r="E4631" s="25" t="s">
        <v>53</v>
      </c>
      <c r="F4631" s="25" t="s">
        <v>54</v>
      </c>
      <c r="G4631" s="25" t="s">
        <v>74</v>
      </c>
      <c r="H4631" s="25" t="s">
        <v>90</v>
      </c>
      <c r="I4631" s="17"/>
      <c r="J4631" s="25" t="s">
        <v>381</v>
      </c>
      <c r="K4631" s="25" t="s">
        <v>58</v>
      </c>
      <c r="L4631" s="25" t="s">
        <v>384</v>
      </c>
      <c r="M4631" s="25" t="s">
        <v>379</v>
      </c>
      <c r="N4631" s="26">
        <v>479841.03</v>
      </c>
      <c r="O4631" s="26">
        <v>444418.39</v>
      </c>
      <c r="P4631" s="27">
        <v>-35422.640000000014</v>
      </c>
      <c r="Q4631" s="28">
        <v>-7.382161546293782E-2</v>
      </c>
      <c r="R4631" s="29">
        <v>17762.38</v>
      </c>
      <c r="S4631" s="29">
        <v>42127.22</v>
      </c>
      <c r="T4631" s="30">
        <v>24364.84</v>
      </c>
      <c r="U4631" s="31">
        <v>1.3717103226031646</v>
      </c>
      <c r="V4631" s="26">
        <v>320808.67</v>
      </c>
      <c r="W4631" s="26">
        <v>342346.41</v>
      </c>
      <c r="X4631" s="27">
        <v>21537.739999999991</v>
      </c>
      <c r="Y4631" s="28">
        <v>6.7135779092254558E-2</v>
      </c>
      <c r="Z4631" s="29">
        <v>1284</v>
      </c>
      <c r="AA4631" s="29">
        <v>4142.3900000000003</v>
      </c>
      <c r="AB4631" s="30">
        <v>2858.3900000000003</v>
      </c>
      <c r="AC4631" s="32">
        <v>2.2261604361370719</v>
      </c>
      <c r="AD4631" s="26">
        <v>139985.98000000001</v>
      </c>
      <c r="AE4631" s="26">
        <v>55802.37</v>
      </c>
      <c r="AF4631" s="27">
        <v>-84183.610000000015</v>
      </c>
      <c r="AG4631" s="33">
        <v>-0.60137172308255449</v>
      </c>
      <c r="AH4631" s="34">
        <v>126</v>
      </c>
      <c r="AI4631" s="34">
        <v>314</v>
      </c>
      <c r="AJ4631" s="34">
        <v>188</v>
      </c>
      <c r="AK4631" s="32">
        <v>1.4920634920634921</v>
      </c>
      <c r="AL4631" s="35">
        <v>44462.041666666664</v>
      </c>
      <c r="AM4631" s="16"/>
    </row>
    <row r="4632" spans="1:39" ht="49.5" hidden="1" x14ac:dyDescent="0.25">
      <c r="A4632" s="25" t="s">
        <v>988</v>
      </c>
      <c r="B4632" s="25" t="s">
        <v>51</v>
      </c>
      <c r="C4632" s="39">
        <v>638658</v>
      </c>
      <c r="D4632" s="25" t="s">
        <v>1021</v>
      </c>
      <c r="E4632" s="25" t="s">
        <v>171</v>
      </c>
      <c r="F4632" s="25" t="s">
        <v>54</v>
      </c>
      <c r="G4632" s="25" t="s">
        <v>83</v>
      </c>
      <c r="H4632" s="25" t="s">
        <v>434</v>
      </c>
      <c r="I4632" s="17"/>
      <c r="J4632" s="25" t="s">
        <v>376</v>
      </c>
      <c r="K4632" s="25" t="s">
        <v>65</v>
      </c>
      <c r="L4632" s="25" t="s">
        <v>971</v>
      </c>
      <c r="M4632" s="25" t="s">
        <v>468</v>
      </c>
      <c r="N4632" s="26">
        <v>167745.65</v>
      </c>
      <c r="O4632" s="26">
        <v>265615.94</v>
      </c>
      <c r="P4632" s="27">
        <v>97870.290000000008</v>
      </c>
      <c r="Q4632" s="28">
        <v>0.58344457814554362</v>
      </c>
      <c r="R4632" s="29">
        <v>45307.31</v>
      </c>
      <c r="S4632" s="29">
        <v>67250.53</v>
      </c>
      <c r="T4632" s="30">
        <v>21943.22</v>
      </c>
      <c r="U4632" s="31">
        <v>0.48431963848659304</v>
      </c>
      <c r="V4632" s="26">
        <v>87359.09</v>
      </c>
      <c r="W4632" s="26">
        <v>156481.17000000001</v>
      </c>
      <c r="X4632" s="27">
        <v>69122.080000000016</v>
      </c>
      <c r="Y4632" s="28">
        <v>0.79124084282471374</v>
      </c>
      <c r="Z4632" s="29">
        <v>7958</v>
      </c>
      <c r="AA4632" s="29">
        <v>24997.72</v>
      </c>
      <c r="AB4632" s="30">
        <v>17039.72</v>
      </c>
      <c r="AC4632" s="32">
        <v>2.1412063332495603</v>
      </c>
      <c r="AD4632" s="26">
        <v>27121.25</v>
      </c>
      <c r="AE4632" s="26">
        <v>16886.52</v>
      </c>
      <c r="AF4632" s="27">
        <v>-10234.73</v>
      </c>
      <c r="AG4632" s="33">
        <v>-0.37736940590865092</v>
      </c>
      <c r="AH4632" s="34">
        <v>741.3</v>
      </c>
      <c r="AI4632" s="34">
        <v>785</v>
      </c>
      <c r="AJ4632" s="34">
        <v>43.700000000000045</v>
      </c>
      <c r="AK4632" s="32">
        <v>5.8950492378254483E-2</v>
      </c>
      <c r="AL4632" s="35">
        <v>44379.041666666664</v>
      </c>
      <c r="AM4632" s="16"/>
    </row>
    <row r="4633" spans="1:39" ht="57.75" hidden="1" x14ac:dyDescent="0.25">
      <c r="A4633" s="25" t="s">
        <v>988</v>
      </c>
      <c r="B4633" s="25" t="s">
        <v>1136</v>
      </c>
      <c r="C4633" s="39">
        <v>638667</v>
      </c>
      <c r="D4633" s="25" t="s">
        <v>5470</v>
      </c>
      <c r="E4633" s="25" t="s">
        <v>53</v>
      </c>
      <c r="F4633" s="25" t="s">
        <v>63</v>
      </c>
      <c r="G4633" s="25" t="s">
        <v>56</v>
      </c>
      <c r="H4633" s="17"/>
      <c r="I4633" s="17"/>
      <c r="J4633" s="25" t="s">
        <v>401</v>
      </c>
      <c r="K4633" s="25" t="s">
        <v>65</v>
      </c>
      <c r="L4633" s="25" t="s">
        <v>472</v>
      </c>
      <c r="M4633" s="25" t="s">
        <v>535</v>
      </c>
      <c r="N4633" s="26">
        <v>0</v>
      </c>
      <c r="O4633" s="26">
        <v>0</v>
      </c>
      <c r="P4633" s="27">
        <v>0</v>
      </c>
      <c r="Q4633" s="18"/>
      <c r="R4633" s="29">
        <v>0</v>
      </c>
      <c r="S4633" s="29">
        <v>0</v>
      </c>
      <c r="T4633" s="30">
        <v>0</v>
      </c>
      <c r="U4633" s="19"/>
      <c r="V4633" s="26">
        <v>0</v>
      </c>
      <c r="W4633" s="26">
        <v>0</v>
      </c>
      <c r="X4633" s="27">
        <v>0</v>
      </c>
      <c r="Y4633" s="18"/>
      <c r="Z4633" s="29">
        <v>0</v>
      </c>
      <c r="AA4633" s="29">
        <v>0</v>
      </c>
      <c r="AB4633" s="30">
        <v>0</v>
      </c>
      <c r="AC4633" s="19"/>
      <c r="AD4633" s="26">
        <v>0</v>
      </c>
      <c r="AE4633" s="26">
        <v>0</v>
      </c>
      <c r="AF4633" s="27">
        <v>0</v>
      </c>
      <c r="AG4633" s="18"/>
      <c r="AH4633" s="34">
        <v>0</v>
      </c>
      <c r="AI4633" s="34">
        <v>0</v>
      </c>
      <c r="AJ4633" s="34">
        <v>0</v>
      </c>
      <c r="AK4633" s="19"/>
      <c r="AL4633" s="35">
        <v>44511.041666666664</v>
      </c>
      <c r="AM4633" s="16"/>
    </row>
    <row r="4634" spans="1:39" ht="41.25" hidden="1" x14ac:dyDescent="0.25">
      <c r="A4634" s="25" t="s">
        <v>988</v>
      </c>
      <c r="B4634" s="25" t="s">
        <v>1136</v>
      </c>
      <c r="C4634" s="39">
        <v>638770</v>
      </c>
      <c r="D4634" s="25" t="s">
        <v>4215</v>
      </c>
      <c r="E4634" s="25" t="s">
        <v>53</v>
      </c>
      <c r="F4634" s="25" t="s">
        <v>54</v>
      </c>
      <c r="G4634" s="25" t="s">
        <v>79</v>
      </c>
      <c r="H4634" s="17"/>
      <c r="I4634" s="17"/>
      <c r="J4634" s="25" t="s">
        <v>381</v>
      </c>
      <c r="K4634" s="25" t="s">
        <v>58</v>
      </c>
      <c r="L4634" s="25" t="s">
        <v>992</v>
      </c>
      <c r="M4634" s="25" t="s">
        <v>993</v>
      </c>
      <c r="N4634" s="26">
        <v>163862.56</v>
      </c>
      <c r="O4634" s="26">
        <v>153619.88</v>
      </c>
      <c r="P4634" s="27">
        <v>-10242.679999999993</v>
      </c>
      <c r="Q4634" s="28">
        <v>-6.2507750397650289E-2</v>
      </c>
      <c r="R4634" s="29">
        <v>85123.18</v>
      </c>
      <c r="S4634" s="29">
        <v>74465.14</v>
      </c>
      <c r="T4634" s="30">
        <v>-10658.039999999994</v>
      </c>
      <c r="U4634" s="31">
        <v>-0.12520725846943212</v>
      </c>
      <c r="V4634" s="26">
        <v>40247.49</v>
      </c>
      <c r="W4634" s="26">
        <v>36829.54</v>
      </c>
      <c r="X4634" s="27">
        <v>-3417.9499999999971</v>
      </c>
      <c r="Y4634" s="28">
        <v>-8.4923308260962296E-2</v>
      </c>
      <c r="Z4634" s="29">
        <v>24235.89</v>
      </c>
      <c r="AA4634" s="29">
        <v>23888</v>
      </c>
      <c r="AB4634" s="30">
        <v>-347.88999999999942</v>
      </c>
      <c r="AC4634" s="32">
        <v>-1.4354331530634914E-2</v>
      </c>
      <c r="AD4634" s="26">
        <v>14256</v>
      </c>
      <c r="AE4634" s="26">
        <v>18437.2</v>
      </c>
      <c r="AF4634" s="27">
        <v>4181.2000000000007</v>
      </c>
      <c r="AG4634" s="33">
        <v>0.29329405162738503</v>
      </c>
      <c r="AH4634" s="34">
        <v>760</v>
      </c>
      <c r="AI4634" s="34">
        <v>751</v>
      </c>
      <c r="AJ4634" s="34">
        <v>-9</v>
      </c>
      <c r="AK4634" s="32">
        <v>-1.1842105263157895E-2</v>
      </c>
      <c r="AL4634" s="35">
        <v>44638.041666666664</v>
      </c>
      <c r="AM4634" s="16"/>
    </row>
    <row r="4635" spans="1:39" ht="49.5" hidden="1" x14ac:dyDescent="0.25">
      <c r="A4635" s="25" t="s">
        <v>988</v>
      </c>
      <c r="B4635" s="25" t="s">
        <v>1136</v>
      </c>
      <c r="C4635" s="39">
        <v>638903</v>
      </c>
      <c r="D4635" s="25" t="s">
        <v>4897</v>
      </c>
      <c r="E4635" s="25" t="s">
        <v>53</v>
      </c>
      <c r="F4635" s="25" t="s">
        <v>54</v>
      </c>
      <c r="G4635" s="25" t="s">
        <v>56</v>
      </c>
      <c r="H4635" s="17"/>
      <c r="I4635" s="17"/>
      <c r="J4635" s="25" t="s">
        <v>381</v>
      </c>
      <c r="K4635" s="25" t="s">
        <v>58</v>
      </c>
      <c r="L4635" s="25" t="s">
        <v>384</v>
      </c>
      <c r="M4635" s="25" t="s">
        <v>379</v>
      </c>
      <c r="N4635" s="26">
        <v>125255.5</v>
      </c>
      <c r="O4635" s="26">
        <v>209930.21</v>
      </c>
      <c r="P4635" s="27">
        <v>84674.709999999992</v>
      </c>
      <c r="Q4635" s="28">
        <v>0.67601590349325968</v>
      </c>
      <c r="R4635" s="29">
        <v>4440.46</v>
      </c>
      <c r="S4635" s="29">
        <v>30474.6</v>
      </c>
      <c r="T4635" s="30">
        <v>26034.14</v>
      </c>
      <c r="U4635" s="31">
        <v>5.8629376235795387</v>
      </c>
      <c r="V4635" s="26">
        <v>2015.04</v>
      </c>
      <c r="W4635" s="26">
        <v>3078.99</v>
      </c>
      <c r="X4635" s="27">
        <v>1063.9499999999998</v>
      </c>
      <c r="Y4635" s="28">
        <v>0.52800440686040961</v>
      </c>
      <c r="Z4635" s="29">
        <v>0</v>
      </c>
      <c r="AA4635" s="29">
        <v>627.29999999999995</v>
      </c>
      <c r="AB4635" s="30">
        <v>627.29999999999995</v>
      </c>
      <c r="AC4635" s="19"/>
      <c r="AD4635" s="26">
        <v>118800</v>
      </c>
      <c r="AE4635" s="26">
        <v>175749.32</v>
      </c>
      <c r="AF4635" s="27">
        <v>56949.320000000007</v>
      </c>
      <c r="AG4635" s="33">
        <v>0.4793713804713805</v>
      </c>
      <c r="AH4635" s="34">
        <v>0</v>
      </c>
      <c r="AI4635" s="34">
        <v>23</v>
      </c>
      <c r="AJ4635" s="34">
        <v>23</v>
      </c>
      <c r="AK4635" s="19"/>
      <c r="AL4635" s="35">
        <v>44712.041666666664</v>
      </c>
      <c r="AM4635" s="16"/>
    </row>
    <row r="4636" spans="1:39" ht="33" hidden="1" x14ac:dyDescent="0.25">
      <c r="A4636" s="25" t="s">
        <v>988</v>
      </c>
      <c r="B4636" s="25" t="s">
        <v>1136</v>
      </c>
      <c r="C4636" s="39">
        <v>638930</v>
      </c>
      <c r="D4636" s="25" t="s">
        <v>4218</v>
      </c>
      <c r="E4636" s="25" t="s">
        <v>53</v>
      </c>
      <c r="F4636" s="25" t="s">
        <v>54</v>
      </c>
      <c r="G4636" s="25" t="s">
        <v>79</v>
      </c>
      <c r="H4636" s="17"/>
      <c r="I4636" s="17"/>
      <c r="J4636" s="25" t="s">
        <v>381</v>
      </c>
      <c r="K4636" s="25" t="s">
        <v>58</v>
      </c>
      <c r="L4636" s="25" t="s">
        <v>382</v>
      </c>
      <c r="M4636" s="25" t="s">
        <v>993</v>
      </c>
      <c r="N4636" s="26">
        <v>106822.37</v>
      </c>
      <c r="O4636" s="26">
        <v>106859.56</v>
      </c>
      <c r="P4636" s="27">
        <v>37.190000000002328</v>
      </c>
      <c r="Q4636" s="28">
        <v>3.4814805176109021E-4</v>
      </c>
      <c r="R4636" s="29">
        <v>50986.27</v>
      </c>
      <c r="S4636" s="29">
        <v>59447.06</v>
      </c>
      <c r="T4636" s="30">
        <v>8460.7900000000009</v>
      </c>
      <c r="U4636" s="31">
        <v>0.16594251746597666</v>
      </c>
      <c r="V4636" s="26">
        <v>24711.62</v>
      </c>
      <c r="W4636" s="26">
        <v>24481.87</v>
      </c>
      <c r="X4636" s="27">
        <v>-229.75</v>
      </c>
      <c r="Y4636" s="28">
        <v>-9.2972455872986064E-3</v>
      </c>
      <c r="Z4636" s="29">
        <v>14492.48</v>
      </c>
      <c r="AA4636" s="29">
        <v>19280</v>
      </c>
      <c r="AB4636" s="30">
        <v>4787.5200000000004</v>
      </c>
      <c r="AC4636" s="32">
        <v>0.33034511691580742</v>
      </c>
      <c r="AD4636" s="26">
        <v>16632</v>
      </c>
      <c r="AE4636" s="26">
        <v>3650.63</v>
      </c>
      <c r="AF4636" s="27">
        <v>-12981.369999999999</v>
      </c>
      <c r="AG4636" s="33">
        <v>-0.78050565175565167</v>
      </c>
      <c r="AH4636" s="34">
        <v>448</v>
      </c>
      <c r="AI4636" s="34">
        <v>724</v>
      </c>
      <c r="AJ4636" s="34">
        <v>276</v>
      </c>
      <c r="AK4636" s="32">
        <v>0.6160714285714286</v>
      </c>
      <c r="AL4636" s="35">
        <v>44620.041666666664</v>
      </c>
      <c r="AM4636" s="16"/>
    </row>
    <row r="4637" spans="1:39" ht="49.5" hidden="1" x14ac:dyDescent="0.25">
      <c r="A4637" s="25" t="s">
        <v>988</v>
      </c>
      <c r="B4637" s="25" t="s">
        <v>1136</v>
      </c>
      <c r="C4637" s="39">
        <v>638951</v>
      </c>
      <c r="D4637" s="25" t="s">
        <v>4217</v>
      </c>
      <c r="E4637" s="25" t="s">
        <v>53</v>
      </c>
      <c r="F4637" s="25" t="s">
        <v>54</v>
      </c>
      <c r="G4637" s="25" t="s">
        <v>90</v>
      </c>
      <c r="H4637" s="25" t="s">
        <v>394</v>
      </c>
      <c r="I4637" s="17"/>
      <c r="J4637" s="25" t="s">
        <v>381</v>
      </c>
      <c r="K4637" s="25" t="s">
        <v>58</v>
      </c>
      <c r="L4637" s="25" t="s">
        <v>431</v>
      </c>
      <c r="M4637" s="25" t="s">
        <v>993</v>
      </c>
      <c r="N4637" s="26">
        <v>120730.43</v>
      </c>
      <c r="O4637" s="26">
        <v>144157.60999999999</v>
      </c>
      <c r="P4637" s="27">
        <v>23427.179999999993</v>
      </c>
      <c r="Q4637" s="28">
        <v>0.19404536205163847</v>
      </c>
      <c r="R4637" s="29">
        <v>60519.13</v>
      </c>
      <c r="S4637" s="29">
        <v>79585.33</v>
      </c>
      <c r="T4637" s="30">
        <v>19066.200000000004</v>
      </c>
      <c r="U4637" s="31">
        <v>0.3150441852022659</v>
      </c>
      <c r="V4637" s="26">
        <v>40495.25</v>
      </c>
      <c r="W4637" s="26">
        <v>39068.18</v>
      </c>
      <c r="X4637" s="27">
        <v>-1427.0699999999997</v>
      </c>
      <c r="Y4637" s="28">
        <v>-3.5240429433081651E-2</v>
      </c>
      <c r="Z4637" s="29">
        <v>19716.05</v>
      </c>
      <c r="AA4637" s="29">
        <v>21664.1</v>
      </c>
      <c r="AB4637" s="30">
        <v>1948.0499999999993</v>
      </c>
      <c r="AC4637" s="32">
        <v>9.8805288077479986E-2</v>
      </c>
      <c r="AD4637" s="26">
        <v>0</v>
      </c>
      <c r="AE4637" s="26">
        <v>3840</v>
      </c>
      <c r="AF4637" s="27">
        <v>3840</v>
      </c>
      <c r="AG4637" s="18"/>
      <c r="AH4637" s="34">
        <v>586.26</v>
      </c>
      <c r="AI4637" s="34">
        <v>806</v>
      </c>
      <c r="AJ4637" s="34">
        <v>219.74</v>
      </c>
      <c r="AK4637" s="32">
        <v>0.37481663425783784</v>
      </c>
      <c r="AL4637" s="35">
        <v>44606.041666666664</v>
      </c>
      <c r="AM4637" s="16"/>
    </row>
    <row r="4638" spans="1:39" ht="49.5" hidden="1" x14ac:dyDescent="0.25">
      <c r="A4638" s="25" t="s">
        <v>988</v>
      </c>
      <c r="B4638" s="25" t="s">
        <v>51</v>
      </c>
      <c r="C4638" s="39">
        <v>638969</v>
      </c>
      <c r="D4638" s="25" t="s">
        <v>1023</v>
      </c>
      <c r="E4638" s="25" t="s">
        <v>53</v>
      </c>
      <c r="F4638" s="25" t="s">
        <v>54</v>
      </c>
      <c r="G4638" s="25" t="s">
        <v>83</v>
      </c>
      <c r="H4638" s="25" t="s">
        <v>56</v>
      </c>
      <c r="I4638" s="25" t="s">
        <v>56</v>
      </c>
      <c r="J4638" s="25" t="s">
        <v>381</v>
      </c>
      <c r="K4638" s="25" t="s">
        <v>58</v>
      </c>
      <c r="L4638" s="25" t="s">
        <v>382</v>
      </c>
      <c r="M4638" s="25" t="s">
        <v>993</v>
      </c>
      <c r="N4638" s="26">
        <v>21509.35</v>
      </c>
      <c r="O4638" s="26">
        <v>24997.08</v>
      </c>
      <c r="P4638" s="27">
        <v>3487.7300000000032</v>
      </c>
      <c r="Q4638" s="28">
        <v>0.16214948382912564</v>
      </c>
      <c r="R4638" s="29">
        <v>10981.94</v>
      </c>
      <c r="S4638" s="29">
        <v>8798.16</v>
      </c>
      <c r="T4638" s="30">
        <v>-2183.7800000000007</v>
      </c>
      <c r="U4638" s="31">
        <v>-0.19885193326497874</v>
      </c>
      <c r="V4638" s="26">
        <v>3896.4</v>
      </c>
      <c r="W4638" s="26">
        <v>9658.42</v>
      </c>
      <c r="X4638" s="27">
        <v>5762.02</v>
      </c>
      <c r="Y4638" s="28">
        <v>1.478806077404784</v>
      </c>
      <c r="Z4638" s="29">
        <v>2308.1999999999998</v>
      </c>
      <c r="AA4638" s="29">
        <v>2738</v>
      </c>
      <c r="AB4638" s="30">
        <v>429.80000000000018</v>
      </c>
      <c r="AC4638" s="32">
        <v>0.18620570141235604</v>
      </c>
      <c r="AD4638" s="26">
        <v>4322.8100000000004</v>
      </c>
      <c r="AE4638" s="26">
        <v>3802.5</v>
      </c>
      <c r="AF4638" s="27">
        <v>-520.3100000000004</v>
      </c>
      <c r="AG4638" s="33">
        <v>-0.12036383741131355</v>
      </c>
      <c r="AH4638" s="34">
        <v>82.05</v>
      </c>
      <c r="AI4638" s="34">
        <v>118</v>
      </c>
      <c r="AJ4638" s="34">
        <v>35.950000000000003</v>
      </c>
      <c r="AK4638" s="32">
        <v>0.43814747105423529</v>
      </c>
      <c r="AL4638" s="35">
        <v>44291.041666666664</v>
      </c>
      <c r="AM4638" s="16"/>
    </row>
    <row r="4639" spans="1:39" ht="49.5" hidden="1" x14ac:dyDescent="0.25">
      <c r="A4639" s="25" t="s">
        <v>988</v>
      </c>
      <c r="B4639" s="25" t="s">
        <v>1136</v>
      </c>
      <c r="C4639" s="39">
        <v>639129</v>
      </c>
      <c r="D4639" s="25" t="s">
        <v>5172</v>
      </c>
      <c r="E4639" s="25" t="s">
        <v>53</v>
      </c>
      <c r="F4639" s="25" t="s">
        <v>63</v>
      </c>
      <c r="G4639" s="25" t="s">
        <v>56</v>
      </c>
      <c r="H4639" s="17"/>
      <c r="I4639" s="17"/>
      <c r="J4639" s="25" t="s">
        <v>401</v>
      </c>
      <c r="K4639" s="25" t="s">
        <v>65</v>
      </c>
      <c r="L4639" s="25" t="s">
        <v>472</v>
      </c>
      <c r="M4639" s="25" t="s">
        <v>535</v>
      </c>
      <c r="N4639" s="26">
        <v>0</v>
      </c>
      <c r="O4639" s="26">
        <v>0</v>
      </c>
      <c r="P4639" s="27">
        <v>0</v>
      </c>
      <c r="Q4639" s="18"/>
      <c r="R4639" s="29">
        <v>0</v>
      </c>
      <c r="S4639" s="29">
        <v>0</v>
      </c>
      <c r="T4639" s="30">
        <v>0</v>
      </c>
      <c r="U4639" s="19"/>
      <c r="V4639" s="26">
        <v>0</v>
      </c>
      <c r="W4639" s="26">
        <v>0</v>
      </c>
      <c r="X4639" s="27">
        <v>0</v>
      </c>
      <c r="Y4639" s="18"/>
      <c r="Z4639" s="29">
        <v>0</v>
      </c>
      <c r="AA4639" s="29">
        <v>0</v>
      </c>
      <c r="AB4639" s="30">
        <v>0</v>
      </c>
      <c r="AC4639" s="19"/>
      <c r="AD4639" s="26">
        <v>0</v>
      </c>
      <c r="AE4639" s="26">
        <v>0</v>
      </c>
      <c r="AF4639" s="27">
        <v>0</v>
      </c>
      <c r="AG4639" s="18"/>
      <c r="AH4639" s="34">
        <v>0</v>
      </c>
      <c r="AI4639" s="34">
        <v>0</v>
      </c>
      <c r="AJ4639" s="34">
        <v>0</v>
      </c>
      <c r="AK4639" s="19"/>
      <c r="AL4639" s="35">
        <v>44355.041666666664</v>
      </c>
      <c r="AM4639" s="16"/>
    </row>
    <row r="4640" spans="1:39" ht="66" hidden="1" x14ac:dyDescent="0.25">
      <c r="A4640" s="25" t="s">
        <v>988</v>
      </c>
      <c r="B4640" s="25" t="s">
        <v>51</v>
      </c>
      <c r="C4640" s="39">
        <v>639155</v>
      </c>
      <c r="D4640" s="25" t="s">
        <v>1022</v>
      </c>
      <c r="E4640" s="25" t="s">
        <v>53</v>
      </c>
      <c r="F4640" s="25" t="s">
        <v>54</v>
      </c>
      <c r="G4640" s="25" t="s">
        <v>74</v>
      </c>
      <c r="H4640" s="17"/>
      <c r="I4640" s="17"/>
      <c r="J4640" s="25" t="s">
        <v>64</v>
      </c>
      <c r="K4640" s="25" t="s">
        <v>65</v>
      </c>
      <c r="L4640" s="25" t="s">
        <v>378</v>
      </c>
      <c r="M4640" s="25" t="s">
        <v>379</v>
      </c>
      <c r="N4640" s="26">
        <v>8407.92</v>
      </c>
      <c r="O4640" s="26">
        <v>5894.04</v>
      </c>
      <c r="P4640" s="27">
        <v>-2513.88</v>
      </c>
      <c r="Q4640" s="28">
        <v>-0.29898952416293212</v>
      </c>
      <c r="R4640" s="29">
        <v>952.98</v>
      </c>
      <c r="S4640" s="29">
        <v>1000.75</v>
      </c>
      <c r="T4640" s="30">
        <v>47.769999999999982</v>
      </c>
      <c r="U4640" s="31">
        <v>5.0126970135784571E-2</v>
      </c>
      <c r="V4640" s="26">
        <v>444.33</v>
      </c>
      <c r="W4640" s="26">
        <v>0</v>
      </c>
      <c r="X4640" s="27">
        <v>-444.33</v>
      </c>
      <c r="Y4640" s="28">
        <v>-1</v>
      </c>
      <c r="Z4640" s="29">
        <v>132.41</v>
      </c>
      <c r="AA4640" s="29">
        <v>0</v>
      </c>
      <c r="AB4640" s="30">
        <v>-132.41</v>
      </c>
      <c r="AC4640" s="32">
        <v>-1</v>
      </c>
      <c r="AD4640" s="26">
        <v>6878.2</v>
      </c>
      <c r="AE4640" s="26">
        <v>4893.29</v>
      </c>
      <c r="AF4640" s="27">
        <v>-1984.9099999999999</v>
      </c>
      <c r="AG4640" s="33">
        <v>-0.28857986101014799</v>
      </c>
      <c r="AH4640" s="34">
        <v>3.1500000000000004</v>
      </c>
      <c r="AI4640" s="34">
        <v>0</v>
      </c>
      <c r="AJ4640" s="34">
        <v>-3.1500000000000004</v>
      </c>
      <c r="AK4640" s="32">
        <v>-1</v>
      </c>
      <c r="AL4640" s="35">
        <v>44355.041666666664</v>
      </c>
      <c r="AM4640" s="16"/>
    </row>
    <row r="4641" spans="1:39" ht="74.25" hidden="1" x14ac:dyDescent="0.25">
      <c r="A4641" s="25" t="s">
        <v>988</v>
      </c>
      <c r="B4641" s="25" t="s">
        <v>1136</v>
      </c>
      <c r="C4641" s="39">
        <v>639348</v>
      </c>
      <c r="D4641" s="25" t="s">
        <v>5471</v>
      </c>
      <c r="E4641" s="25" t="s">
        <v>171</v>
      </c>
      <c r="F4641" s="25" t="s">
        <v>54</v>
      </c>
      <c r="G4641" s="25" t="s">
        <v>90</v>
      </c>
      <c r="H4641" s="25" t="s">
        <v>191</v>
      </c>
      <c r="I4641" s="17"/>
      <c r="J4641" s="25" t="s">
        <v>411</v>
      </c>
      <c r="K4641" s="25" t="s">
        <v>65</v>
      </c>
      <c r="L4641" s="25" t="s">
        <v>435</v>
      </c>
      <c r="M4641" s="25" t="s">
        <v>468</v>
      </c>
      <c r="N4641" s="26">
        <v>85801.62</v>
      </c>
      <c r="O4641" s="26">
        <v>95095.32</v>
      </c>
      <c r="P4641" s="27">
        <v>9293.7000000000116</v>
      </c>
      <c r="Q4641" s="28">
        <v>0.1083161366883284</v>
      </c>
      <c r="R4641" s="29">
        <v>21939.41</v>
      </c>
      <c r="S4641" s="29">
        <v>18621.34</v>
      </c>
      <c r="T4641" s="30">
        <v>-3318.0699999999997</v>
      </c>
      <c r="U4641" s="31">
        <v>-0.15123788652475156</v>
      </c>
      <c r="V4641" s="26">
        <v>44761.23</v>
      </c>
      <c r="W4641" s="26">
        <v>54328.73</v>
      </c>
      <c r="X4641" s="27">
        <v>9567.5</v>
      </c>
      <c r="Y4641" s="28">
        <v>0.2137452433724453</v>
      </c>
      <c r="Z4641" s="29">
        <v>3200.98</v>
      </c>
      <c r="AA4641" s="29">
        <v>6150</v>
      </c>
      <c r="AB4641" s="30">
        <v>2949.02</v>
      </c>
      <c r="AC4641" s="32">
        <v>0.92128660597691958</v>
      </c>
      <c r="AD4641" s="26">
        <v>15900</v>
      </c>
      <c r="AE4641" s="26">
        <v>15995.25</v>
      </c>
      <c r="AF4641" s="27">
        <v>95.25</v>
      </c>
      <c r="AG4641" s="33">
        <v>5.9905660377358493E-3</v>
      </c>
      <c r="AH4641" s="34">
        <v>133.72</v>
      </c>
      <c r="AI4641" s="34">
        <v>183</v>
      </c>
      <c r="AJ4641" s="34">
        <v>49.28</v>
      </c>
      <c r="AK4641" s="32">
        <v>0.3685312593478911</v>
      </c>
      <c r="AL4641" s="35">
        <v>44882.041666666664</v>
      </c>
      <c r="AM4641" s="16"/>
    </row>
    <row r="4642" spans="1:39" ht="49.5" hidden="1" x14ac:dyDescent="0.25">
      <c r="A4642" s="25" t="s">
        <v>988</v>
      </c>
      <c r="B4642" s="25" t="s">
        <v>51</v>
      </c>
      <c r="C4642" s="39">
        <v>639456</v>
      </c>
      <c r="D4642" s="25" t="s">
        <v>1024</v>
      </c>
      <c r="E4642" s="25" t="s">
        <v>171</v>
      </c>
      <c r="F4642" s="25" t="s">
        <v>54</v>
      </c>
      <c r="G4642" s="25" t="s">
        <v>74</v>
      </c>
      <c r="H4642" s="17"/>
      <c r="I4642" s="17"/>
      <c r="J4642" s="25" t="s">
        <v>369</v>
      </c>
      <c r="K4642" s="25" t="s">
        <v>65</v>
      </c>
      <c r="L4642" s="25" t="s">
        <v>435</v>
      </c>
      <c r="M4642" s="25" t="s">
        <v>468</v>
      </c>
      <c r="N4642" s="26">
        <v>42706.46</v>
      </c>
      <c r="O4642" s="26">
        <v>23769.96</v>
      </c>
      <c r="P4642" s="27">
        <v>-18936.5</v>
      </c>
      <c r="Q4642" s="28">
        <v>-0.44341066901822346</v>
      </c>
      <c r="R4642" s="29">
        <v>14254.13</v>
      </c>
      <c r="S4642" s="29">
        <v>9425.57</v>
      </c>
      <c r="T4642" s="30">
        <v>-4828.5599999999995</v>
      </c>
      <c r="U4642" s="31">
        <v>-0.33874813825887651</v>
      </c>
      <c r="V4642" s="26">
        <v>19436.810000000001</v>
      </c>
      <c r="W4642" s="26">
        <v>8140.39</v>
      </c>
      <c r="X4642" s="27">
        <v>-11296.420000000002</v>
      </c>
      <c r="Y4642" s="28">
        <v>-0.58118693345255734</v>
      </c>
      <c r="Z4642" s="29">
        <v>1725.52</v>
      </c>
      <c r="AA4642" s="29">
        <v>1704</v>
      </c>
      <c r="AB4642" s="30">
        <v>-21.519999999999982</v>
      </c>
      <c r="AC4642" s="32">
        <v>-1.2471602763224988E-2</v>
      </c>
      <c r="AD4642" s="26">
        <v>7290</v>
      </c>
      <c r="AE4642" s="26">
        <v>4500</v>
      </c>
      <c r="AF4642" s="27">
        <v>-2790</v>
      </c>
      <c r="AG4642" s="33">
        <v>-0.38271604938271603</v>
      </c>
      <c r="AH4642" s="34">
        <v>96.22999999999999</v>
      </c>
      <c r="AI4642" s="34">
        <v>96</v>
      </c>
      <c r="AJ4642" s="34">
        <v>-0.22999999999998977</v>
      </c>
      <c r="AK4642" s="32">
        <v>-2.3901070352279931E-3</v>
      </c>
      <c r="AL4642" s="35">
        <v>44385.041666666664</v>
      </c>
      <c r="AM4642" s="16"/>
    </row>
    <row r="4643" spans="1:39" ht="57.75" hidden="1" x14ac:dyDescent="0.25">
      <c r="A4643" s="25" t="s">
        <v>988</v>
      </c>
      <c r="B4643" s="25" t="s">
        <v>51</v>
      </c>
      <c r="C4643" s="39">
        <v>639718</v>
      </c>
      <c r="D4643" s="25" t="s">
        <v>1026</v>
      </c>
      <c r="E4643" s="25" t="s">
        <v>53</v>
      </c>
      <c r="F4643" s="25" t="s">
        <v>54</v>
      </c>
      <c r="G4643" s="25" t="s">
        <v>74</v>
      </c>
      <c r="H4643" s="17"/>
      <c r="I4643" s="17"/>
      <c r="J4643" s="25" t="s">
        <v>64</v>
      </c>
      <c r="K4643" s="25" t="s">
        <v>65</v>
      </c>
      <c r="L4643" s="25" t="s">
        <v>378</v>
      </c>
      <c r="M4643" s="25" t="s">
        <v>379</v>
      </c>
      <c r="N4643" s="26">
        <v>12494.72</v>
      </c>
      <c r="O4643" s="26">
        <v>9997.0300000000007</v>
      </c>
      <c r="P4643" s="27">
        <v>-2497.6899999999987</v>
      </c>
      <c r="Q4643" s="28">
        <v>-0.19989963760692508</v>
      </c>
      <c r="R4643" s="29">
        <v>520.89</v>
      </c>
      <c r="S4643" s="29">
        <v>1182.9100000000001</v>
      </c>
      <c r="T4643" s="30">
        <v>662.0200000000001</v>
      </c>
      <c r="U4643" s="31">
        <v>1.2709401217147576</v>
      </c>
      <c r="V4643" s="26">
        <v>0</v>
      </c>
      <c r="W4643" s="26">
        <v>0</v>
      </c>
      <c r="X4643" s="27">
        <v>0</v>
      </c>
      <c r="Y4643" s="18"/>
      <c r="Z4643" s="29">
        <v>0</v>
      </c>
      <c r="AA4643" s="29">
        <v>0</v>
      </c>
      <c r="AB4643" s="30">
        <v>0</v>
      </c>
      <c r="AC4643" s="19"/>
      <c r="AD4643" s="26">
        <v>11973.83</v>
      </c>
      <c r="AE4643" s="26">
        <v>8814.1200000000008</v>
      </c>
      <c r="AF4643" s="27">
        <v>-3159.7099999999991</v>
      </c>
      <c r="AG4643" s="33">
        <v>-0.26388465511870463</v>
      </c>
      <c r="AH4643" s="34">
        <v>0</v>
      </c>
      <c r="AI4643" s="34">
        <v>0</v>
      </c>
      <c r="AJ4643" s="34">
        <v>0</v>
      </c>
      <c r="AK4643" s="19"/>
      <c r="AL4643" s="35">
        <v>44355.041666666664</v>
      </c>
      <c r="AM4643" s="16"/>
    </row>
    <row r="4644" spans="1:39" ht="41.25" hidden="1" x14ac:dyDescent="0.25">
      <c r="A4644" s="25" t="s">
        <v>988</v>
      </c>
      <c r="B4644" s="25" t="s">
        <v>51</v>
      </c>
      <c r="C4644" s="39">
        <v>639720</v>
      </c>
      <c r="D4644" s="25" t="s">
        <v>989</v>
      </c>
      <c r="E4644" s="25" t="s">
        <v>53</v>
      </c>
      <c r="F4644" s="25" t="s">
        <v>54</v>
      </c>
      <c r="G4644" s="25" t="s">
        <v>990</v>
      </c>
      <c r="H4644" s="25" t="s">
        <v>56</v>
      </c>
      <c r="I4644" s="25" t="s">
        <v>56</v>
      </c>
      <c r="J4644" s="25" t="s">
        <v>381</v>
      </c>
      <c r="K4644" s="25" t="s">
        <v>65</v>
      </c>
      <c r="L4644" s="25" t="s">
        <v>384</v>
      </c>
      <c r="M4644" s="25" t="s">
        <v>468</v>
      </c>
      <c r="N4644" s="26">
        <v>20398.830000000002</v>
      </c>
      <c r="O4644" s="26">
        <v>81859.06</v>
      </c>
      <c r="P4644" s="27">
        <v>61460.229999999996</v>
      </c>
      <c r="Q4644" s="28">
        <v>3.0129291728986414</v>
      </c>
      <c r="R4644" s="29">
        <v>0</v>
      </c>
      <c r="S4644" s="29">
        <v>39417.9</v>
      </c>
      <c r="T4644" s="30">
        <v>39417.9</v>
      </c>
      <c r="U4644" s="19"/>
      <c r="V4644" s="26">
        <v>20398.830000000002</v>
      </c>
      <c r="W4644" s="26">
        <v>32255.1</v>
      </c>
      <c r="X4644" s="27">
        <v>11856.269999999997</v>
      </c>
      <c r="Y4644" s="28">
        <v>0.58122304073321829</v>
      </c>
      <c r="Z4644" s="29">
        <v>0</v>
      </c>
      <c r="AA4644" s="29">
        <v>8723.56</v>
      </c>
      <c r="AB4644" s="30">
        <v>8723.56</v>
      </c>
      <c r="AC4644" s="19"/>
      <c r="AD4644" s="26">
        <v>0</v>
      </c>
      <c r="AE4644" s="26">
        <v>1462.5</v>
      </c>
      <c r="AF4644" s="27">
        <v>1462.5</v>
      </c>
      <c r="AG4644" s="18"/>
      <c r="AH4644" s="34">
        <v>0</v>
      </c>
      <c r="AI4644" s="34">
        <v>563</v>
      </c>
      <c r="AJ4644" s="34">
        <v>563</v>
      </c>
      <c r="AK4644" s="19"/>
      <c r="AL4644" s="35">
        <v>44208.041666666664</v>
      </c>
      <c r="AM4644" s="16"/>
    </row>
    <row r="4645" spans="1:39" ht="41.25" hidden="1" x14ac:dyDescent="0.25">
      <c r="A4645" s="25" t="s">
        <v>988</v>
      </c>
      <c r="B4645" s="25" t="s">
        <v>1136</v>
      </c>
      <c r="C4645" s="39">
        <v>639774</v>
      </c>
      <c r="D4645" s="25" t="s">
        <v>5392</v>
      </c>
      <c r="E4645" s="25" t="s">
        <v>62</v>
      </c>
      <c r="F4645" s="25" t="s">
        <v>54</v>
      </c>
      <c r="G4645" s="25" t="s">
        <v>79</v>
      </c>
      <c r="H4645" s="17"/>
      <c r="I4645" s="17"/>
      <c r="J4645" s="25" t="s">
        <v>5380</v>
      </c>
      <c r="K4645" s="25" t="s">
        <v>65</v>
      </c>
      <c r="L4645" s="25" t="s">
        <v>373</v>
      </c>
      <c r="M4645" s="25" t="s">
        <v>468</v>
      </c>
      <c r="N4645" s="26">
        <v>36382.870000000003</v>
      </c>
      <c r="O4645" s="26">
        <v>118602.5</v>
      </c>
      <c r="P4645" s="27">
        <v>82219.63</v>
      </c>
      <c r="Q4645" s="28">
        <v>2.2598445367284108</v>
      </c>
      <c r="R4645" s="29">
        <v>24609.78</v>
      </c>
      <c r="S4645" s="29">
        <v>23011.88</v>
      </c>
      <c r="T4645" s="30">
        <v>-1597.8999999999978</v>
      </c>
      <c r="U4645" s="31">
        <v>-6.4929471128957583E-2</v>
      </c>
      <c r="V4645" s="26">
        <v>3511.57</v>
      </c>
      <c r="W4645" s="26">
        <v>5623.47</v>
      </c>
      <c r="X4645" s="27">
        <v>2111.9</v>
      </c>
      <c r="Y4645" s="28">
        <v>0.60141190407709377</v>
      </c>
      <c r="Z4645" s="29">
        <v>3861.52</v>
      </c>
      <c r="AA4645" s="29">
        <v>7399</v>
      </c>
      <c r="AB4645" s="30">
        <v>3537.48</v>
      </c>
      <c r="AC4645" s="32">
        <v>0.91608485777621251</v>
      </c>
      <c r="AD4645" s="26">
        <v>4400</v>
      </c>
      <c r="AE4645" s="26">
        <v>1731.95</v>
      </c>
      <c r="AF4645" s="27">
        <v>-2668.05</v>
      </c>
      <c r="AG4645" s="33">
        <v>-0.606375</v>
      </c>
      <c r="AH4645" s="34">
        <v>132</v>
      </c>
      <c r="AI4645" s="34">
        <v>229</v>
      </c>
      <c r="AJ4645" s="34">
        <v>97</v>
      </c>
      <c r="AK4645" s="32">
        <v>0.73484848484848486</v>
      </c>
      <c r="AL4645" s="35">
        <v>44862.041666666664</v>
      </c>
      <c r="AM4645" s="16"/>
    </row>
    <row r="4646" spans="1:39" ht="41.25" hidden="1" x14ac:dyDescent="0.25">
      <c r="A4646" s="25" t="s">
        <v>988</v>
      </c>
      <c r="B4646" s="25" t="s">
        <v>1136</v>
      </c>
      <c r="C4646" s="39">
        <v>639873</v>
      </c>
      <c r="D4646" s="25" t="s">
        <v>5472</v>
      </c>
      <c r="E4646" s="25" t="s">
        <v>53</v>
      </c>
      <c r="F4646" s="25" t="s">
        <v>63</v>
      </c>
      <c r="G4646" s="25" t="s">
        <v>56</v>
      </c>
      <c r="H4646" s="17"/>
      <c r="I4646" s="17"/>
      <c r="J4646" s="25" t="s">
        <v>401</v>
      </c>
      <c r="K4646" s="25" t="s">
        <v>65</v>
      </c>
      <c r="L4646" s="25" t="s">
        <v>472</v>
      </c>
      <c r="M4646" s="25" t="s">
        <v>535</v>
      </c>
      <c r="N4646" s="26">
        <v>0</v>
      </c>
      <c r="O4646" s="26">
        <v>0</v>
      </c>
      <c r="P4646" s="27">
        <v>0</v>
      </c>
      <c r="Q4646" s="18"/>
      <c r="R4646" s="29">
        <v>0</v>
      </c>
      <c r="S4646" s="29">
        <v>0</v>
      </c>
      <c r="T4646" s="30">
        <v>0</v>
      </c>
      <c r="U4646" s="19"/>
      <c r="V4646" s="26">
        <v>0</v>
      </c>
      <c r="W4646" s="26">
        <v>0</v>
      </c>
      <c r="X4646" s="27">
        <v>0</v>
      </c>
      <c r="Y4646" s="18"/>
      <c r="Z4646" s="29">
        <v>0</v>
      </c>
      <c r="AA4646" s="29">
        <v>0</v>
      </c>
      <c r="AB4646" s="30">
        <v>0</v>
      </c>
      <c r="AC4646" s="19"/>
      <c r="AD4646" s="26">
        <v>0</v>
      </c>
      <c r="AE4646" s="26">
        <v>0</v>
      </c>
      <c r="AF4646" s="27">
        <v>0</v>
      </c>
      <c r="AG4646" s="18"/>
      <c r="AH4646" s="34">
        <v>0</v>
      </c>
      <c r="AI4646" s="34">
        <v>0</v>
      </c>
      <c r="AJ4646" s="34">
        <v>0</v>
      </c>
      <c r="AK4646" s="19"/>
      <c r="AL4646" s="35">
        <v>44417.041666666664</v>
      </c>
      <c r="AM4646" s="16"/>
    </row>
    <row r="4647" spans="1:39" ht="57.75" hidden="1" x14ac:dyDescent="0.25">
      <c r="A4647" s="25" t="s">
        <v>988</v>
      </c>
      <c r="B4647" s="25" t="s">
        <v>51</v>
      </c>
      <c r="C4647" s="39">
        <v>640153</v>
      </c>
      <c r="D4647" s="25" t="s">
        <v>1029</v>
      </c>
      <c r="E4647" s="25" t="s">
        <v>53</v>
      </c>
      <c r="F4647" s="25" t="s">
        <v>54</v>
      </c>
      <c r="G4647" s="25" t="s">
        <v>79</v>
      </c>
      <c r="H4647" s="17"/>
      <c r="I4647" s="17"/>
      <c r="J4647" s="25" t="s">
        <v>381</v>
      </c>
      <c r="K4647" s="25" t="s">
        <v>58</v>
      </c>
      <c r="L4647" s="25" t="s">
        <v>384</v>
      </c>
      <c r="M4647" s="25" t="s">
        <v>379</v>
      </c>
      <c r="N4647" s="26">
        <v>393397.26</v>
      </c>
      <c r="O4647" s="26">
        <v>423475.18</v>
      </c>
      <c r="P4647" s="27">
        <v>30077.919999999984</v>
      </c>
      <c r="Q4647" s="28">
        <v>7.6456861951707505E-2</v>
      </c>
      <c r="R4647" s="29">
        <v>14943.16</v>
      </c>
      <c r="S4647" s="29">
        <v>42880.41</v>
      </c>
      <c r="T4647" s="30">
        <v>27937.250000000004</v>
      </c>
      <c r="U4647" s="31">
        <v>1.8695677487224927</v>
      </c>
      <c r="V4647" s="26">
        <v>263757.02</v>
      </c>
      <c r="W4647" s="26">
        <v>277999.14</v>
      </c>
      <c r="X4647" s="27">
        <v>14242.119999999995</v>
      </c>
      <c r="Y4647" s="28">
        <v>5.3997122048163856E-2</v>
      </c>
      <c r="Z4647" s="29">
        <v>1008</v>
      </c>
      <c r="AA4647" s="29">
        <v>3903.19</v>
      </c>
      <c r="AB4647" s="30">
        <v>2895.19</v>
      </c>
      <c r="AC4647" s="32">
        <v>2.8722123015873016</v>
      </c>
      <c r="AD4647" s="26">
        <v>113689.08</v>
      </c>
      <c r="AE4647" s="26">
        <v>98692.44</v>
      </c>
      <c r="AF4647" s="27">
        <v>-14996.64</v>
      </c>
      <c r="AG4647" s="33">
        <v>-0.13190923877649463</v>
      </c>
      <c r="AH4647" s="34">
        <v>96</v>
      </c>
      <c r="AI4647" s="34">
        <v>244.25</v>
      </c>
      <c r="AJ4647" s="34">
        <v>148.25</v>
      </c>
      <c r="AK4647" s="32">
        <v>1.5442708333333333</v>
      </c>
      <c r="AL4647" s="35">
        <v>44526.041666666664</v>
      </c>
      <c r="AM4647" s="16"/>
    </row>
    <row r="4648" spans="1:39" ht="74.25" hidden="1" x14ac:dyDescent="0.25">
      <c r="A4648" s="25" t="s">
        <v>988</v>
      </c>
      <c r="B4648" s="25" t="s">
        <v>51</v>
      </c>
      <c r="C4648" s="39">
        <v>640201</v>
      </c>
      <c r="D4648" s="25" t="s">
        <v>1027</v>
      </c>
      <c r="E4648" s="25" t="s">
        <v>53</v>
      </c>
      <c r="F4648" s="25" t="s">
        <v>54</v>
      </c>
      <c r="G4648" s="25" t="s">
        <v>90</v>
      </c>
      <c r="H4648" s="17"/>
      <c r="I4648" s="17"/>
      <c r="J4648" s="25" t="s">
        <v>381</v>
      </c>
      <c r="K4648" s="25" t="s">
        <v>58</v>
      </c>
      <c r="L4648" s="25" t="s">
        <v>384</v>
      </c>
      <c r="M4648" s="25" t="s">
        <v>468</v>
      </c>
      <c r="N4648" s="26">
        <v>185288.15</v>
      </c>
      <c r="O4648" s="26">
        <v>251869.1</v>
      </c>
      <c r="P4648" s="27">
        <v>66580.950000000012</v>
      </c>
      <c r="Q4648" s="28">
        <v>0.35933733484845098</v>
      </c>
      <c r="R4648" s="29">
        <v>41948.24</v>
      </c>
      <c r="S4648" s="29">
        <v>75352.58</v>
      </c>
      <c r="T4648" s="30">
        <v>33404.340000000004</v>
      </c>
      <c r="U4648" s="31">
        <v>0.79632280162409685</v>
      </c>
      <c r="V4648" s="26">
        <v>132842.97</v>
      </c>
      <c r="W4648" s="26">
        <v>139643.69</v>
      </c>
      <c r="X4648" s="27">
        <v>6800.7200000000012</v>
      </c>
      <c r="Y4648" s="28">
        <v>5.1193676263034477E-2</v>
      </c>
      <c r="Z4648" s="29">
        <v>10496.94</v>
      </c>
      <c r="AA4648" s="29">
        <v>36872.83</v>
      </c>
      <c r="AB4648" s="30">
        <v>26375.89</v>
      </c>
      <c r="AC4648" s="32">
        <v>2.5127218027348919</v>
      </c>
      <c r="AD4648" s="26">
        <v>0</v>
      </c>
      <c r="AE4648" s="26">
        <v>0</v>
      </c>
      <c r="AF4648" s="27">
        <v>0</v>
      </c>
      <c r="AG4648" s="18"/>
      <c r="AH4648" s="34">
        <v>405.06</v>
      </c>
      <c r="AI4648" s="34">
        <v>762.75</v>
      </c>
      <c r="AJ4648" s="34">
        <v>357.69</v>
      </c>
      <c r="AK4648" s="32">
        <v>0.88305436231669376</v>
      </c>
      <c r="AL4648" s="35">
        <v>44400.041666666664</v>
      </c>
      <c r="AM4648" s="16"/>
    </row>
    <row r="4649" spans="1:39" ht="41.25" hidden="1" x14ac:dyDescent="0.25">
      <c r="A4649" s="25" t="s">
        <v>988</v>
      </c>
      <c r="B4649" s="25" t="s">
        <v>51</v>
      </c>
      <c r="C4649" s="39">
        <v>640278</v>
      </c>
      <c r="D4649" s="25" t="s">
        <v>1032</v>
      </c>
      <c r="E4649" s="25" t="s">
        <v>53</v>
      </c>
      <c r="F4649" s="25" t="s">
        <v>54</v>
      </c>
      <c r="G4649" s="25" t="s">
        <v>79</v>
      </c>
      <c r="H4649" s="25" t="s">
        <v>56</v>
      </c>
      <c r="I4649" s="25" t="s">
        <v>56</v>
      </c>
      <c r="J4649" s="25" t="s">
        <v>185</v>
      </c>
      <c r="K4649" s="25" t="s">
        <v>65</v>
      </c>
      <c r="L4649" s="25" t="s">
        <v>373</v>
      </c>
      <c r="M4649" s="25" t="s">
        <v>468</v>
      </c>
      <c r="N4649" s="26">
        <v>195879.46</v>
      </c>
      <c r="O4649" s="26">
        <v>185080.52</v>
      </c>
      <c r="P4649" s="27">
        <v>-10798.940000000002</v>
      </c>
      <c r="Q4649" s="28">
        <v>-5.5130537933890583E-2</v>
      </c>
      <c r="R4649" s="29">
        <v>37585.75</v>
      </c>
      <c r="S4649" s="29">
        <v>34316.6</v>
      </c>
      <c r="T4649" s="30">
        <v>-3269.1500000000015</v>
      </c>
      <c r="U4649" s="31">
        <v>-8.6978442627857672E-2</v>
      </c>
      <c r="V4649" s="26">
        <v>7973.43</v>
      </c>
      <c r="W4649" s="26">
        <v>10723.92</v>
      </c>
      <c r="X4649" s="27">
        <v>2750.49</v>
      </c>
      <c r="Y4649" s="28">
        <v>0.34495693823110002</v>
      </c>
      <c r="Z4649" s="29">
        <v>5841.12</v>
      </c>
      <c r="AA4649" s="29">
        <v>7483</v>
      </c>
      <c r="AB4649" s="30">
        <v>1641.88</v>
      </c>
      <c r="AC4649" s="32">
        <v>0.2810899279590216</v>
      </c>
      <c r="AD4649" s="26">
        <v>144479.16</v>
      </c>
      <c r="AE4649" s="26">
        <v>132557</v>
      </c>
      <c r="AF4649" s="27">
        <v>-11922.160000000003</v>
      </c>
      <c r="AG4649" s="33">
        <v>-8.2518198472361012E-2</v>
      </c>
      <c r="AH4649" s="34">
        <v>213.57</v>
      </c>
      <c r="AI4649" s="34">
        <v>243.5</v>
      </c>
      <c r="AJ4649" s="34">
        <v>29.930000000000007</v>
      </c>
      <c r="AK4649" s="32">
        <v>0.14014140562813132</v>
      </c>
      <c r="AL4649" s="35">
        <v>44470.041666666664</v>
      </c>
      <c r="AM4649" s="16"/>
    </row>
    <row r="4650" spans="1:39" ht="49.5" hidden="1" x14ac:dyDescent="0.25">
      <c r="A4650" s="25" t="s">
        <v>988</v>
      </c>
      <c r="B4650" s="25" t="s">
        <v>1136</v>
      </c>
      <c r="C4650" s="39">
        <v>640308</v>
      </c>
      <c r="D4650" s="25" t="s">
        <v>4219</v>
      </c>
      <c r="E4650" s="25" t="s">
        <v>53</v>
      </c>
      <c r="F4650" s="25" t="s">
        <v>54</v>
      </c>
      <c r="G4650" s="25" t="s">
        <v>74</v>
      </c>
      <c r="H4650" s="25" t="s">
        <v>211</v>
      </c>
      <c r="I4650" s="17"/>
      <c r="J4650" s="25" t="s">
        <v>401</v>
      </c>
      <c r="K4650" s="25" t="s">
        <v>65</v>
      </c>
      <c r="L4650" s="25" t="s">
        <v>472</v>
      </c>
      <c r="M4650" s="25" t="s">
        <v>468</v>
      </c>
      <c r="N4650" s="26">
        <v>108528.69</v>
      </c>
      <c r="O4650" s="26">
        <v>85727.48</v>
      </c>
      <c r="P4650" s="27">
        <v>-22801.210000000006</v>
      </c>
      <c r="Q4650" s="28">
        <v>-0.21009384707398573</v>
      </c>
      <c r="R4650" s="29">
        <v>48508.08</v>
      </c>
      <c r="S4650" s="29">
        <v>49754.9</v>
      </c>
      <c r="T4650" s="30">
        <v>1246.8199999999997</v>
      </c>
      <c r="U4650" s="31">
        <v>2.5703346741408846E-2</v>
      </c>
      <c r="V4650" s="26">
        <v>23446.560000000001</v>
      </c>
      <c r="W4650" s="26">
        <v>17267.509999999998</v>
      </c>
      <c r="X4650" s="27">
        <v>-6179.0500000000029</v>
      </c>
      <c r="Y4650" s="28">
        <v>-0.26353759357449463</v>
      </c>
      <c r="Z4650" s="29">
        <v>9234.93</v>
      </c>
      <c r="AA4650" s="29">
        <v>10440</v>
      </c>
      <c r="AB4650" s="30">
        <v>1205.0699999999997</v>
      </c>
      <c r="AC4650" s="32">
        <v>0.13049043143802927</v>
      </c>
      <c r="AD4650" s="26">
        <v>27339.119999999999</v>
      </c>
      <c r="AE4650" s="26">
        <v>8265.07</v>
      </c>
      <c r="AF4650" s="27">
        <v>-19074.05</v>
      </c>
      <c r="AG4650" s="33">
        <v>-0.69768339288170211</v>
      </c>
      <c r="AH4650" s="34">
        <v>295.89</v>
      </c>
      <c r="AI4650" s="34">
        <v>291.5</v>
      </c>
      <c r="AJ4650" s="34">
        <v>-4.3899999999999864</v>
      </c>
      <c r="AK4650" s="32">
        <v>-1.4836594680455529E-2</v>
      </c>
      <c r="AL4650" s="35">
        <v>44648</v>
      </c>
      <c r="AM4650" s="16"/>
    </row>
    <row r="4651" spans="1:39" ht="57.75" hidden="1" x14ac:dyDescent="0.25">
      <c r="A4651" s="25" t="s">
        <v>988</v>
      </c>
      <c r="B4651" s="25" t="s">
        <v>51</v>
      </c>
      <c r="C4651" s="39">
        <v>640513</v>
      </c>
      <c r="D4651" s="25" t="s">
        <v>1006</v>
      </c>
      <c r="E4651" s="25" t="s">
        <v>53</v>
      </c>
      <c r="F4651" s="25" t="s">
        <v>54</v>
      </c>
      <c r="G4651" s="25" t="s">
        <v>75</v>
      </c>
      <c r="H4651" s="17"/>
      <c r="I4651" s="17"/>
      <c r="J4651" s="25" t="s">
        <v>401</v>
      </c>
      <c r="K4651" s="25" t="s">
        <v>65</v>
      </c>
      <c r="L4651" s="25" t="s">
        <v>472</v>
      </c>
      <c r="M4651" s="25" t="s">
        <v>993</v>
      </c>
      <c r="N4651" s="26">
        <v>121835.32</v>
      </c>
      <c r="O4651" s="26">
        <v>77226.8</v>
      </c>
      <c r="P4651" s="27">
        <v>-44608.520000000004</v>
      </c>
      <c r="Q4651" s="28">
        <v>-0.36613783260880345</v>
      </c>
      <c r="R4651" s="29">
        <v>81981.69</v>
      </c>
      <c r="S4651" s="29">
        <v>57973.89</v>
      </c>
      <c r="T4651" s="30">
        <v>-24007.800000000003</v>
      </c>
      <c r="U4651" s="31">
        <v>-0.29284343857756534</v>
      </c>
      <c r="V4651" s="26">
        <v>6444.74</v>
      </c>
      <c r="W4651" s="26">
        <v>5886.41</v>
      </c>
      <c r="X4651" s="27">
        <v>-558.32999999999993</v>
      </c>
      <c r="Y4651" s="28">
        <v>-8.6633440604275733E-2</v>
      </c>
      <c r="Z4651" s="29">
        <v>19752.89</v>
      </c>
      <c r="AA4651" s="29">
        <v>12237</v>
      </c>
      <c r="AB4651" s="30">
        <v>-7515.8899999999994</v>
      </c>
      <c r="AC4651" s="32">
        <v>-0.38049571480426408</v>
      </c>
      <c r="AD4651" s="26">
        <v>13656</v>
      </c>
      <c r="AE4651" s="26">
        <v>1129.5</v>
      </c>
      <c r="AF4651" s="27">
        <v>-12526.5</v>
      </c>
      <c r="AG4651" s="33">
        <v>-0.91728910369068539</v>
      </c>
      <c r="AH4651" s="34">
        <v>608.04</v>
      </c>
      <c r="AI4651" s="34">
        <v>374</v>
      </c>
      <c r="AJ4651" s="34">
        <v>-234.03999999999996</v>
      </c>
      <c r="AK4651" s="32">
        <v>-0.38490888757318592</v>
      </c>
      <c r="AL4651" s="35">
        <v>44525.041666666664</v>
      </c>
      <c r="AM4651" s="16"/>
    </row>
    <row r="4652" spans="1:39" ht="49.5" hidden="1" x14ac:dyDescent="0.25">
      <c r="A4652" s="25" t="s">
        <v>988</v>
      </c>
      <c r="B4652" s="25" t="s">
        <v>51</v>
      </c>
      <c r="C4652" s="39">
        <v>640633</v>
      </c>
      <c r="D4652" s="25" t="s">
        <v>1031</v>
      </c>
      <c r="E4652" s="25" t="s">
        <v>53</v>
      </c>
      <c r="F4652" s="25" t="s">
        <v>54</v>
      </c>
      <c r="G4652" s="25" t="s">
        <v>74</v>
      </c>
      <c r="H4652" s="25" t="s">
        <v>423</v>
      </c>
      <c r="I4652" s="17"/>
      <c r="J4652" s="25" t="s">
        <v>381</v>
      </c>
      <c r="K4652" s="25" t="s">
        <v>65</v>
      </c>
      <c r="L4652" s="25" t="s">
        <v>384</v>
      </c>
      <c r="M4652" s="25" t="s">
        <v>379</v>
      </c>
      <c r="N4652" s="26">
        <v>451355.72</v>
      </c>
      <c r="O4652" s="26">
        <v>384075.34</v>
      </c>
      <c r="P4652" s="27">
        <v>-67280.379999999946</v>
      </c>
      <c r="Q4652" s="28">
        <v>-0.14906287218427175</v>
      </c>
      <c r="R4652" s="29">
        <v>31853.5</v>
      </c>
      <c r="S4652" s="29">
        <v>40234.870000000003</v>
      </c>
      <c r="T4652" s="30">
        <v>8381.3700000000026</v>
      </c>
      <c r="U4652" s="31">
        <v>0.26312241982827639</v>
      </c>
      <c r="V4652" s="26">
        <v>297984.46000000002</v>
      </c>
      <c r="W4652" s="26">
        <v>253967.1</v>
      </c>
      <c r="X4652" s="27">
        <v>-44017.360000000015</v>
      </c>
      <c r="Y4652" s="28">
        <v>-0.14771696483769661</v>
      </c>
      <c r="Z4652" s="29">
        <v>3840</v>
      </c>
      <c r="AA4652" s="29">
        <v>2857.7</v>
      </c>
      <c r="AB4652" s="30">
        <v>-982.30000000000018</v>
      </c>
      <c r="AC4652" s="32">
        <v>-0.25580729166666671</v>
      </c>
      <c r="AD4652" s="26">
        <v>117677.75999999999</v>
      </c>
      <c r="AE4652" s="26">
        <v>87015.67</v>
      </c>
      <c r="AF4652" s="27">
        <v>-30662.089999999997</v>
      </c>
      <c r="AG4652" s="33">
        <v>-0.26055976932259756</v>
      </c>
      <c r="AH4652" s="34">
        <v>240</v>
      </c>
      <c r="AI4652" s="34">
        <v>243.75</v>
      </c>
      <c r="AJ4652" s="34">
        <v>3.75</v>
      </c>
      <c r="AK4652" s="32">
        <v>1.5625E-2</v>
      </c>
      <c r="AL4652" s="35">
        <v>44526.041666666664</v>
      </c>
      <c r="AM4652" s="16"/>
    </row>
    <row r="4653" spans="1:39" ht="49.5" hidden="1" x14ac:dyDescent="0.25">
      <c r="A4653" s="25" t="s">
        <v>988</v>
      </c>
      <c r="B4653" s="25" t="s">
        <v>51</v>
      </c>
      <c r="C4653" s="39">
        <v>640634</v>
      </c>
      <c r="D4653" s="25" t="s">
        <v>1030</v>
      </c>
      <c r="E4653" s="25" t="s">
        <v>53</v>
      </c>
      <c r="F4653" s="25" t="s">
        <v>54</v>
      </c>
      <c r="G4653" s="25" t="s">
        <v>79</v>
      </c>
      <c r="H4653" s="17"/>
      <c r="I4653" s="17"/>
      <c r="J4653" s="25" t="s">
        <v>381</v>
      </c>
      <c r="K4653" s="25" t="s">
        <v>65</v>
      </c>
      <c r="L4653" s="25" t="s">
        <v>384</v>
      </c>
      <c r="M4653" s="25" t="s">
        <v>379</v>
      </c>
      <c r="N4653" s="26">
        <v>495386.95</v>
      </c>
      <c r="O4653" s="26">
        <v>468131.8</v>
      </c>
      <c r="P4653" s="27">
        <v>-27255.150000000023</v>
      </c>
      <c r="Q4653" s="28">
        <v>-5.5017900653216691E-2</v>
      </c>
      <c r="R4653" s="29">
        <v>39041.22</v>
      </c>
      <c r="S4653" s="29">
        <v>45361.95</v>
      </c>
      <c r="T4653" s="30">
        <v>6320.7299999999959</v>
      </c>
      <c r="U4653" s="31">
        <v>0.16189888533196442</v>
      </c>
      <c r="V4653" s="26">
        <v>281517.93</v>
      </c>
      <c r="W4653" s="26">
        <v>283073.15000000002</v>
      </c>
      <c r="X4653" s="27">
        <v>1555.2200000000303</v>
      </c>
      <c r="Y4653" s="28">
        <v>5.5244083387513904E-3</v>
      </c>
      <c r="Z4653" s="29">
        <v>4736</v>
      </c>
      <c r="AA4653" s="29">
        <v>4112.29</v>
      </c>
      <c r="AB4653" s="30">
        <v>-623.71</v>
      </c>
      <c r="AC4653" s="32">
        <v>-0.13169552364864864</v>
      </c>
      <c r="AD4653" s="26">
        <v>170091.8</v>
      </c>
      <c r="AE4653" s="26">
        <v>135584.41</v>
      </c>
      <c r="AF4653" s="27">
        <v>-34507.389999999985</v>
      </c>
      <c r="AG4653" s="33">
        <v>-0.20287509450778926</v>
      </c>
      <c r="AH4653" s="34">
        <v>296</v>
      </c>
      <c r="AI4653" s="34">
        <v>240.25</v>
      </c>
      <c r="AJ4653" s="34">
        <v>-55.75</v>
      </c>
      <c r="AK4653" s="32">
        <v>-0.1883445945945946</v>
      </c>
      <c r="AL4653" s="35">
        <v>44526.041666666664</v>
      </c>
      <c r="AM4653" s="16"/>
    </row>
    <row r="4654" spans="1:39" ht="41.25" hidden="1" x14ac:dyDescent="0.25">
      <c r="A4654" s="25" t="s">
        <v>988</v>
      </c>
      <c r="B4654" s="25" t="s">
        <v>1136</v>
      </c>
      <c r="C4654" s="39">
        <v>640729</v>
      </c>
      <c r="D4654" s="25" t="s">
        <v>5529</v>
      </c>
      <c r="E4654" s="25" t="s">
        <v>171</v>
      </c>
      <c r="F4654" s="25" t="s">
        <v>54</v>
      </c>
      <c r="G4654" s="25" t="s">
        <v>79</v>
      </c>
      <c r="H4654" s="17"/>
      <c r="I4654" s="17"/>
      <c r="J4654" s="25" t="s">
        <v>381</v>
      </c>
      <c r="K4654" s="25" t="s">
        <v>65</v>
      </c>
      <c r="L4654" s="25" t="s">
        <v>992</v>
      </c>
      <c r="M4654" s="25" t="s">
        <v>468</v>
      </c>
      <c r="N4654" s="26">
        <v>186195.6</v>
      </c>
      <c r="O4654" s="26">
        <v>198131.56</v>
      </c>
      <c r="P4654" s="27">
        <v>11935.959999999992</v>
      </c>
      <c r="Q4654" s="28">
        <v>6.4104414927098119E-2</v>
      </c>
      <c r="R4654" s="29">
        <v>58439.65</v>
      </c>
      <c r="S4654" s="29">
        <v>73739.37</v>
      </c>
      <c r="T4654" s="30">
        <v>15299.719999999994</v>
      </c>
      <c r="U4654" s="31">
        <v>0.2618037582360605</v>
      </c>
      <c r="V4654" s="26">
        <v>31731.08</v>
      </c>
      <c r="W4654" s="26">
        <v>31655.14</v>
      </c>
      <c r="X4654" s="27">
        <v>-75.940000000002328</v>
      </c>
      <c r="Y4654" s="28">
        <v>-2.3932371668409121E-3</v>
      </c>
      <c r="Z4654" s="29">
        <v>3167.91</v>
      </c>
      <c r="AA4654" s="29">
        <v>351.85</v>
      </c>
      <c r="AB4654" s="30">
        <v>-2816.06</v>
      </c>
      <c r="AC4654" s="32">
        <v>-0.8889330820635688</v>
      </c>
      <c r="AD4654" s="26">
        <v>92856.960000000006</v>
      </c>
      <c r="AE4654" s="26">
        <v>92385.2</v>
      </c>
      <c r="AF4654" s="27">
        <v>-471.76000000000931</v>
      </c>
      <c r="AG4654" s="33">
        <v>-5.0805023123738843E-3</v>
      </c>
      <c r="AH4654" s="34">
        <v>188.21000000000004</v>
      </c>
      <c r="AI4654" s="34">
        <v>166.5</v>
      </c>
      <c r="AJ4654" s="34">
        <v>-21.710000000000036</v>
      </c>
      <c r="AK4654" s="32">
        <v>-0.11534987513947204</v>
      </c>
      <c r="AL4654" s="35">
        <v>44854.041666666664</v>
      </c>
      <c r="AM4654" s="16"/>
    </row>
    <row r="4655" spans="1:39" ht="66" hidden="1" x14ac:dyDescent="0.25">
      <c r="A4655" s="25" t="s">
        <v>988</v>
      </c>
      <c r="B4655" s="25" t="s">
        <v>1136</v>
      </c>
      <c r="C4655" s="39">
        <v>640813</v>
      </c>
      <c r="D4655" s="25" t="s">
        <v>4979</v>
      </c>
      <c r="E4655" s="25" t="s">
        <v>53</v>
      </c>
      <c r="F4655" s="25" t="s">
        <v>54</v>
      </c>
      <c r="G4655" s="25" t="s">
        <v>74</v>
      </c>
      <c r="H4655" s="25" t="s">
        <v>298</v>
      </c>
      <c r="I4655" s="17"/>
      <c r="J4655" s="25" t="s">
        <v>381</v>
      </c>
      <c r="K4655" s="25" t="s">
        <v>65</v>
      </c>
      <c r="L4655" s="25" t="s">
        <v>382</v>
      </c>
      <c r="M4655" s="25" t="s">
        <v>379</v>
      </c>
      <c r="N4655" s="26">
        <v>585116.28</v>
      </c>
      <c r="O4655" s="26">
        <v>666690.01</v>
      </c>
      <c r="P4655" s="27">
        <v>81573.729999999981</v>
      </c>
      <c r="Q4655" s="28">
        <v>0.13941456217899112</v>
      </c>
      <c r="R4655" s="29">
        <v>26701.98</v>
      </c>
      <c r="S4655" s="29">
        <v>103454.14</v>
      </c>
      <c r="T4655" s="30">
        <v>76752.160000000003</v>
      </c>
      <c r="U4655" s="31">
        <v>2.8743995763610042</v>
      </c>
      <c r="V4655" s="26">
        <v>33816.15</v>
      </c>
      <c r="W4655" s="26">
        <v>53014.2</v>
      </c>
      <c r="X4655" s="27">
        <v>19198.049999999996</v>
      </c>
      <c r="Y4655" s="28">
        <v>0.56771838308027367</v>
      </c>
      <c r="Z4655" s="29">
        <v>2951.2</v>
      </c>
      <c r="AA4655" s="29">
        <v>0</v>
      </c>
      <c r="AB4655" s="30">
        <v>-2951.2</v>
      </c>
      <c r="AC4655" s="32">
        <v>-1</v>
      </c>
      <c r="AD4655" s="26">
        <v>521646.95</v>
      </c>
      <c r="AE4655" s="26">
        <v>510221.67</v>
      </c>
      <c r="AF4655" s="27">
        <v>-11425.280000000028</v>
      </c>
      <c r="AG4655" s="33">
        <v>-2.1902323017512184E-2</v>
      </c>
      <c r="AH4655" s="34">
        <v>60</v>
      </c>
      <c r="AI4655" s="34">
        <v>5</v>
      </c>
      <c r="AJ4655" s="34">
        <v>-55</v>
      </c>
      <c r="AK4655" s="32">
        <v>-0.91666666666666663</v>
      </c>
      <c r="AL4655" s="35">
        <v>44756.041666666664</v>
      </c>
      <c r="AM4655" s="16"/>
    </row>
    <row r="4656" spans="1:39" ht="49.5" hidden="1" x14ac:dyDescent="0.25">
      <c r="A4656" s="25" t="s">
        <v>988</v>
      </c>
      <c r="B4656" s="25" t="s">
        <v>51</v>
      </c>
      <c r="C4656" s="39">
        <v>640858</v>
      </c>
      <c r="D4656" s="25" t="s">
        <v>1034</v>
      </c>
      <c r="E4656" s="25" t="s">
        <v>53</v>
      </c>
      <c r="F4656" s="25" t="s">
        <v>63</v>
      </c>
      <c r="G4656" s="25" t="s">
        <v>56</v>
      </c>
      <c r="H4656" s="17"/>
      <c r="I4656" s="17"/>
      <c r="J4656" s="25" t="s">
        <v>401</v>
      </c>
      <c r="K4656" s="25" t="s">
        <v>65</v>
      </c>
      <c r="L4656" s="25" t="s">
        <v>472</v>
      </c>
      <c r="M4656" s="25" t="s">
        <v>535</v>
      </c>
      <c r="N4656" s="26">
        <v>0</v>
      </c>
      <c r="O4656" s="26">
        <v>0</v>
      </c>
      <c r="P4656" s="27">
        <v>0</v>
      </c>
      <c r="Q4656" s="18"/>
      <c r="R4656" s="29">
        <v>0</v>
      </c>
      <c r="S4656" s="29">
        <v>0</v>
      </c>
      <c r="T4656" s="30">
        <v>0</v>
      </c>
      <c r="U4656" s="19"/>
      <c r="V4656" s="26">
        <v>0</v>
      </c>
      <c r="W4656" s="26">
        <v>0</v>
      </c>
      <c r="X4656" s="27">
        <v>0</v>
      </c>
      <c r="Y4656" s="18"/>
      <c r="Z4656" s="29">
        <v>0</v>
      </c>
      <c r="AA4656" s="29">
        <v>0</v>
      </c>
      <c r="AB4656" s="30">
        <v>0</v>
      </c>
      <c r="AC4656" s="19"/>
      <c r="AD4656" s="26">
        <v>0</v>
      </c>
      <c r="AE4656" s="26">
        <v>0</v>
      </c>
      <c r="AF4656" s="27">
        <v>0</v>
      </c>
      <c r="AG4656" s="18"/>
      <c r="AH4656" s="34">
        <v>0</v>
      </c>
      <c r="AI4656" s="34">
        <v>0</v>
      </c>
      <c r="AJ4656" s="34">
        <v>0</v>
      </c>
      <c r="AK4656" s="19"/>
      <c r="AL4656" s="35">
        <v>44460.041666666664</v>
      </c>
      <c r="AM4656" s="16"/>
    </row>
    <row r="4657" spans="1:39" ht="66" hidden="1" x14ac:dyDescent="0.25">
      <c r="A4657" s="25" t="s">
        <v>988</v>
      </c>
      <c r="B4657" s="25" t="s">
        <v>1136</v>
      </c>
      <c r="C4657" s="39">
        <v>640859</v>
      </c>
      <c r="D4657" s="25" t="s">
        <v>5134</v>
      </c>
      <c r="E4657" s="25" t="s">
        <v>53</v>
      </c>
      <c r="F4657" s="25" t="s">
        <v>63</v>
      </c>
      <c r="G4657" s="25" t="s">
        <v>56</v>
      </c>
      <c r="H4657" s="17"/>
      <c r="I4657" s="17"/>
      <c r="J4657" s="25" t="s">
        <v>401</v>
      </c>
      <c r="K4657" s="25" t="s">
        <v>65</v>
      </c>
      <c r="L4657" s="25" t="s">
        <v>472</v>
      </c>
      <c r="M4657" s="25" t="s">
        <v>535</v>
      </c>
      <c r="N4657" s="26">
        <v>0</v>
      </c>
      <c r="O4657" s="26">
        <v>0</v>
      </c>
      <c r="P4657" s="27">
        <v>0</v>
      </c>
      <c r="Q4657" s="18"/>
      <c r="R4657" s="29">
        <v>0</v>
      </c>
      <c r="S4657" s="29">
        <v>0</v>
      </c>
      <c r="T4657" s="30">
        <v>0</v>
      </c>
      <c r="U4657" s="19"/>
      <c r="V4657" s="26">
        <v>0</v>
      </c>
      <c r="W4657" s="26">
        <v>0</v>
      </c>
      <c r="X4657" s="27">
        <v>0</v>
      </c>
      <c r="Y4657" s="18"/>
      <c r="Z4657" s="29">
        <v>0</v>
      </c>
      <c r="AA4657" s="29">
        <v>0</v>
      </c>
      <c r="AB4657" s="30">
        <v>0</v>
      </c>
      <c r="AC4657" s="19"/>
      <c r="AD4657" s="26">
        <v>0</v>
      </c>
      <c r="AE4657" s="26">
        <v>0</v>
      </c>
      <c r="AF4657" s="27">
        <v>0</v>
      </c>
      <c r="AG4657" s="18"/>
      <c r="AH4657" s="34">
        <v>0</v>
      </c>
      <c r="AI4657" s="34">
        <v>0</v>
      </c>
      <c r="AJ4657" s="34">
        <v>0</v>
      </c>
      <c r="AK4657" s="19"/>
      <c r="AL4657" s="35">
        <v>44460.041666666664</v>
      </c>
      <c r="AM4657" s="16"/>
    </row>
    <row r="4658" spans="1:39" ht="49.5" hidden="1" x14ac:dyDescent="0.25">
      <c r="A4658" s="25" t="s">
        <v>988</v>
      </c>
      <c r="B4658" s="25" t="s">
        <v>1136</v>
      </c>
      <c r="C4658" s="39">
        <v>640869</v>
      </c>
      <c r="D4658" s="25" t="s">
        <v>4220</v>
      </c>
      <c r="E4658" s="25" t="s">
        <v>171</v>
      </c>
      <c r="F4658" s="25" t="s">
        <v>54</v>
      </c>
      <c r="G4658" s="25" t="s">
        <v>79</v>
      </c>
      <c r="H4658" s="17"/>
      <c r="I4658" s="17"/>
      <c r="J4658" s="25" t="s">
        <v>376</v>
      </c>
      <c r="K4658" s="25" t="s">
        <v>65</v>
      </c>
      <c r="L4658" s="25" t="s">
        <v>971</v>
      </c>
      <c r="M4658" s="25" t="s">
        <v>468</v>
      </c>
      <c r="N4658" s="26">
        <v>77010.64</v>
      </c>
      <c r="O4658" s="26">
        <v>79078.37</v>
      </c>
      <c r="P4658" s="27">
        <v>2067.7299999999959</v>
      </c>
      <c r="Q4658" s="28">
        <v>2.6849926192017051E-2</v>
      </c>
      <c r="R4658" s="29">
        <v>29890.83</v>
      </c>
      <c r="S4658" s="29">
        <v>26471.81</v>
      </c>
      <c r="T4658" s="30">
        <v>-3419.0200000000004</v>
      </c>
      <c r="U4658" s="31">
        <v>-0.11438357516335278</v>
      </c>
      <c r="V4658" s="26">
        <v>29120.46</v>
      </c>
      <c r="W4658" s="26">
        <v>31722.99</v>
      </c>
      <c r="X4658" s="27">
        <v>2602.5300000000025</v>
      </c>
      <c r="Y4658" s="28">
        <v>8.937118438376325E-2</v>
      </c>
      <c r="Z4658" s="29">
        <v>5663.35</v>
      </c>
      <c r="AA4658" s="29">
        <v>8901</v>
      </c>
      <c r="AB4658" s="30">
        <v>3237.6499999999996</v>
      </c>
      <c r="AC4658" s="32">
        <v>0.57168460363565721</v>
      </c>
      <c r="AD4658" s="26">
        <v>12336</v>
      </c>
      <c r="AE4658" s="26">
        <v>11982.57</v>
      </c>
      <c r="AF4658" s="27">
        <v>-353.43000000000029</v>
      </c>
      <c r="AG4658" s="33">
        <v>-2.8650291828793799E-2</v>
      </c>
      <c r="AH4658" s="34">
        <v>195.52999999999997</v>
      </c>
      <c r="AI4658" s="34">
        <v>241</v>
      </c>
      <c r="AJ4658" s="34">
        <v>45.470000000000027</v>
      </c>
      <c r="AK4658" s="32">
        <v>0.23254743517618798</v>
      </c>
      <c r="AL4658" s="35">
        <v>44673</v>
      </c>
      <c r="AM4658" s="16"/>
    </row>
    <row r="4659" spans="1:39" ht="74.25" hidden="1" x14ac:dyDescent="0.25">
      <c r="A4659" s="25" t="s">
        <v>988</v>
      </c>
      <c r="B4659" s="25" t="s">
        <v>1136</v>
      </c>
      <c r="C4659" s="39">
        <v>640905</v>
      </c>
      <c r="D4659" s="25" t="s">
        <v>5494</v>
      </c>
      <c r="E4659" s="25" t="s">
        <v>171</v>
      </c>
      <c r="F4659" s="25" t="s">
        <v>54</v>
      </c>
      <c r="G4659" s="25" t="s">
        <v>90</v>
      </c>
      <c r="H4659" s="25" t="s">
        <v>298</v>
      </c>
      <c r="I4659" s="17"/>
      <c r="J4659" s="25" t="s">
        <v>381</v>
      </c>
      <c r="K4659" s="25" t="s">
        <v>58</v>
      </c>
      <c r="L4659" s="25" t="s">
        <v>992</v>
      </c>
      <c r="M4659" s="25" t="s">
        <v>993</v>
      </c>
      <c r="N4659" s="26">
        <v>202543.39</v>
      </c>
      <c r="O4659" s="26">
        <v>284594.53999999998</v>
      </c>
      <c r="P4659" s="27">
        <v>82051.149999999965</v>
      </c>
      <c r="Q4659" s="28">
        <v>0.40510406190002035</v>
      </c>
      <c r="R4659" s="29">
        <v>95474.48</v>
      </c>
      <c r="S4659" s="29">
        <v>160687.39000000001</v>
      </c>
      <c r="T4659" s="30">
        <v>65212.910000000018</v>
      </c>
      <c r="U4659" s="31">
        <v>0.68304022184776514</v>
      </c>
      <c r="V4659" s="26">
        <v>59275.360000000001</v>
      </c>
      <c r="W4659" s="26">
        <v>53679.99</v>
      </c>
      <c r="X4659" s="27">
        <v>-5595.3700000000026</v>
      </c>
      <c r="Y4659" s="28">
        <v>-9.4396221296673744E-2</v>
      </c>
      <c r="Z4659" s="29">
        <v>25193.55</v>
      </c>
      <c r="AA4659" s="29">
        <v>45540.14</v>
      </c>
      <c r="AB4659" s="30">
        <v>20346.59</v>
      </c>
      <c r="AC4659" s="32">
        <v>0.80761107505690943</v>
      </c>
      <c r="AD4659" s="26">
        <v>22600</v>
      </c>
      <c r="AE4659" s="26">
        <v>24687.02</v>
      </c>
      <c r="AF4659" s="27">
        <v>2087.0200000000004</v>
      </c>
      <c r="AG4659" s="33">
        <v>9.234601769911506E-2</v>
      </c>
      <c r="AH4659" s="34">
        <v>828.86</v>
      </c>
      <c r="AI4659" s="34">
        <v>1415</v>
      </c>
      <c r="AJ4659" s="34">
        <v>586.14</v>
      </c>
      <c r="AK4659" s="32">
        <v>0.70716405665613002</v>
      </c>
      <c r="AL4659" s="35">
        <v>44883.041666666664</v>
      </c>
      <c r="AM4659" s="16"/>
    </row>
    <row r="4660" spans="1:39" ht="41.25" hidden="1" x14ac:dyDescent="0.25">
      <c r="A4660" s="25" t="s">
        <v>988</v>
      </c>
      <c r="B4660" s="25" t="s">
        <v>51</v>
      </c>
      <c r="C4660" s="39">
        <v>640945</v>
      </c>
      <c r="D4660" s="25" t="s">
        <v>1033</v>
      </c>
      <c r="E4660" s="25" t="s">
        <v>62</v>
      </c>
      <c r="F4660" s="25" t="s">
        <v>54</v>
      </c>
      <c r="G4660" s="25" t="s">
        <v>75</v>
      </c>
      <c r="H4660" s="25" t="s">
        <v>112</v>
      </c>
      <c r="I4660" s="17"/>
      <c r="J4660" s="25" t="s">
        <v>185</v>
      </c>
      <c r="K4660" s="25" t="s">
        <v>65</v>
      </c>
      <c r="L4660" s="25" t="s">
        <v>373</v>
      </c>
      <c r="M4660" s="25" t="s">
        <v>468</v>
      </c>
      <c r="N4660" s="26">
        <v>40829.949999999997</v>
      </c>
      <c r="O4660" s="26">
        <v>82867.600000000006</v>
      </c>
      <c r="P4660" s="27">
        <v>42037.650000000009</v>
      </c>
      <c r="Q4660" s="28">
        <v>1.0295787773435925</v>
      </c>
      <c r="R4660" s="29">
        <v>34347.730000000003</v>
      </c>
      <c r="S4660" s="29">
        <v>13488.06</v>
      </c>
      <c r="T4660" s="30">
        <v>-20859.670000000006</v>
      </c>
      <c r="U4660" s="31">
        <v>-0.60730854702770765</v>
      </c>
      <c r="V4660" s="26">
        <v>3171.54</v>
      </c>
      <c r="W4660" s="26">
        <v>3685.32</v>
      </c>
      <c r="X4660" s="27">
        <v>513.7800000000002</v>
      </c>
      <c r="Y4660" s="28">
        <v>0.16199701091583274</v>
      </c>
      <c r="Z4660" s="29">
        <v>2960.68</v>
      </c>
      <c r="AA4660" s="29">
        <v>2580</v>
      </c>
      <c r="AB4660" s="30">
        <v>-380.67999999999984</v>
      </c>
      <c r="AC4660" s="32">
        <v>-0.12857856978802162</v>
      </c>
      <c r="AD4660" s="26">
        <v>350</v>
      </c>
      <c r="AE4660" s="26">
        <v>2110.2199999999998</v>
      </c>
      <c r="AF4660" s="27">
        <v>1760.2199999999998</v>
      </c>
      <c r="AG4660" s="33">
        <v>5.0291999999999994</v>
      </c>
      <c r="AH4660" s="34">
        <v>140.32</v>
      </c>
      <c r="AI4660" s="34">
        <v>123.5</v>
      </c>
      <c r="AJ4660" s="34">
        <v>-16.819999999999993</v>
      </c>
      <c r="AK4660" s="32">
        <v>-0.11986887115165332</v>
      </c>
      <c r="AL4660" s="35">
        <v>44524.041666666664</v>
      </c>
      <c r="AM4660" s="16"/>
    </row>
    <row r="4661" spans="1:39" ht="49.5" hidden="1" x14ac:dyDescent="0.25">
      <c r="A4661" s="25" t="s">
        <v>988</v>
      </c>
      <c r="B4661" s="25" t="s">
        <v>1136</v>
      </c>
      <c r="C4661" s="39">
        <v>641063</v>
      </c>
      <c r="D4661" s="25" t="s">
        <v>5060</v>
      </c>
      <c r="E4661" s="25" t="s">
        <v>171</v>
      </c>
      <c r="F4661" s="25" t="s">
        <v>54</v>
      </c>
      <c r="G4661" s="25" t="s">
        <v>69</v>
      </c>
      <c r="H4661" s="25" t="s">
        <v>75</v>
      </c>
      <c r="I4661" s="17"/>
      <c r="J4661" s="25" t="s">
        <v>411</v>
      </c>
      <c r="K4661" s="25" t="s">
        <v>65</v>
      </c>
      <c r="L4661" s="25" t="s">
        <v>971</v>
      </c>
      <c r="M4661" s="25" t="s">
        <v>468</v>
      </c>
      <c r="N4661" s="26">
        <v>64208.86</v>
      </c>
      <c r="O4661" s="26">
        <v>39196.050000000003</v>
      </c>
      <c r="P4661" s="27">
        <v>-25012.809999999998</v>
      </c>
      <c r="Q4661" s="28">
        <v>-0.38955387153735477</v>
      </c>
      <c r="R4661" s="29">
        <v>23898.66</v>
      </c>
      <c r="S4661" s="29">
        <v>13809.86</v>
      </c>
      <c r="T4661" s="30">
        <v>-10088.799999999999</v>
      </c>
      <c r="U4661" s="31">
        <v>-0.42214919162831721</v>
      </c>
      <c r="V4661" s="26">
        <v>27932.48</v>
      </c>
      <c r="W4661" s="26">
        <v>22508.62</v>
      </c>
      <c r="X4661" s="27">
        <v>-5423.8600000000006</v>
      </c>
      <c r="Y4661" s="28">
        <v>-0.19417753096037305</v>
      </c>
      <c r="Z4661" s="29">
        <v>4567.72</v>
      </c>
      <c r="AA4661" s="29">
        <v>2530</v>
      </c>
      <c r="AB4661" s="30">
        <v>-2037.7200000000003</v>
      </c>
      <c r="AC4661" s="32">
        <v>-0.44611315930048256</v>
      </c>
      <c r="AD4661" s="26">
        <v>7810</v>
      </c>
      <c r="AE4661" s="26">
        <v>347.57</v>
      </c>
      <c r="AF4661" s="27">
        <v>-7462.43</v>
      </c>
      <c r="AG4661" s="33">
        <v>-0.9554967989756723</v>
      </c>
      <c r="AH4661" s="34">
        <v>142.93</v>
      </c>
      <c r="AI4661" s="34">
        <v>95</v>
      </c>
      <c r="AJ4661" s="34">
        <v>-47.930000000000007</v>
      </c>
      <c r="AK4661" s="32">
        <v>-0.33533897712166799</v>
      </c>
      <c r="AL4661" s="35">
        <v>44770.041666666664</v>
      </c>
      <c r="AM4661" s="16"/>
    </row>
    <row r="4662" spans="1:39" ht="57.75" hidden="1" x14ac:dyDescent="0.25">
      <c r="A4662" s="25" t="s">
        <v>988</v>
      </c>
      <c r="B4662" s="25" t="s">
        <v>51</v>
      </c>
      <c r="C4662" s="39">
        <v>641242</v>
      </c>
      <c r="D4662" s="25" t="s">
        <v>1036</v>
      </c>
      <c r="E4662" s="25" t="s">
        <v>53</v>
      </c>
      <c r="F4662" s="25" t="s">
        <v>54</v>
      </c>
      <c r="G4662" s="25" t="s">
        <v>434</v>
      </c>
      <c r="H4662" s="17"/>
      <c r="I4662" s="17"/>
      <c r="J4662" s="25" t="s">
        <v>381</v>
      </c>
      <c r="K4662" s="25" t="s">
        <v>65</v>
      </c>
      <c r="L4662" s="25" t="s">
        <v>992</v>
      </c>
      <c r="M4662" s="25" t="s">
        <v>468</v>
      </c>
      <c r="N4662" s="26">
        <v>32604.7</v>
      </c>
      <c r="O4662" s="26">
        <v>42405.01</v>
      </c>
      <c r="P4662" s="27">
        <v>9800.3100000000013</v>
      </c>
      <c r="Q4662" s="28">
        <v>0.30057967102902344</v>
      </c>
      <c r="R4662" s="29">
        <v>10662.51</v>
      </c>
      <c r="S4662" s="29">
        <v>14842.51</v>
      </c>
      <c r="T4662" s="30">
        <v>4180</v>
      </c>
      <c r="U4662" s="31">
        <v>0.39202776832096758</v>
      </c>
      <c r="V4662" s="26">
        <v>6110.54</v>
      </c>
      <c r="W4662" s="26">
        <v>5805.65</v>
      </c>
      <c r="X4662" s="27">
        <v>-304.89000000000033</v>
      </c>
      <c r="Y4662" s="28">
        <v>-4.9895753894091247E-2</v>
      </c>
      <c r="Z4662" s="29">
        <v>2496.89</v>
      </c>
      <c r="AA4662" s="29">
        <v>8402.01</v>
      </c>
      <c r="AB4662" s="30">
        <v>5905.1200000000008</v>
      </c>
      <c r="AC4662" s="32">
        <v>2.3649900476192389</v>
      </c>
      <c r="AD4662" s="26">
        <v>13334.76</v>
      </c>
      <c r="AE4662" s="26">
        <v>13354.84</v>
      </c>
      <c r="AF4662" s="27">
        <v>20.079999999999927</v>
      </c>
      <c r="AG4662" s="33">
        <v>1.5058388752403438E-3</v>
      </c>
      <c r="AH4662" s="34">
        <v>80</v>
      </c>
      <c r="AI4662" s="34">
        <v>124</v>
      </c>
      <c r="AJ4662" s="34">
        <v>44</v>
      </c>
      <c r="AK4662" s="32">
        <v>0.55000000000000004</v>
      </c>
      <c r="AL4662" s="35">
        <v>44377.041666666664</v>
      </c>
      <c r="AM4662" s="16"/>
    </row>
    <row r="4663" spans="1:39" ht="33" hidden="1" x14ac:dyDescent="0.25">
      <c r="A4663" s="25" t="s">
        <v>988</v>
      </c>
      <c r="B4663" s="25" t="s">
        <v>1136</v>
      </c>
      <c r="C4663" s="39">
        <v>641252</v>
      </c>
      <c r="D4663" s="25" t="s">
        <v>5189</v>
      </c>
      <c r="E4663" s="25" t="s">
        <v>53</v>
      </c>
      <c r="F4663" s="25" t="s">
        <v>54</v>
      </c>
      <c r="G4663" s="25" t="s">
        <v>75</v>
      </c>
      <c r="H4663" s="25" t="s">
        <v>211</v>
      </c>
      <c r="I4663" s="17"/>
      <c r="J4663" s="25" t="s">
        <v>381</v>
      </c>
      <c r="K4663" s="25" t="s">
        <v>58</v>
      </c>
      <c r="L4663" s="25" t="s">
        <v>382</v>
      </c>
      <c r="M4663" s="25" t="s">
        <v>468</v>
      </c>
      <c r="N4663" s="26">
        <v>163279.49</v>
      </c>
      <c r="O4663" s="26">
        <v>84885.2</v>
      </c>
      <c r="P4663" s="27">
        <v>-78394.289999999994</v>
      </c>
      <c r="Q4663" s="28">
        <v>-0.48012331493686072</v>
      </c>
      <c r="R4663" s="29">
        <v>82598.259999999995</v>
      </c>
      <c r="S4663" s="29">
        <v>31965.71</v>
      </c>
      <c r="T4663" s="30">
        <v>-50632.549999999996</v>
      </c>
      <c r="U4663" s="31">
        <v>-0.61299777985637949</v>
      </c>
      <c r="V4663" s="26">
        <v>39692.339999999997</v>
      </c>
      <c r="W4663" s="26">
        <v>31394.73</v>
      </c>
      <c r="X4663" s="27">
        <v>-8297.6099999999969</v>
      </c>
      <c r="Y4663" s="28">
        <v>-0.20904814379802242</v>
      </c>
      <c r="Z4663" s="29">
        <v>23388.89</v>
      </c>
      <c r="AA4663" s="29">
        <v>11952</v>
      </c>
      <c r="AB4663" s="30">
        <v>-11436.89</v>
      </c>
      <c r="AC4663" s="32">
        <v>-0.48898814779153693</v>
      </c>
      <c r="AD4663" s="26">
        <v>17600</v>
      </c>
      <c r="AE4663" s="26">
        <v>9572.76</v>
      </c>
      <c r="AF4663" s="27">
        <v>-8027.24</v>
      </c>
      <c r="AG4663" s="33">
        <v>-0.45609318181818181</v>
      </c>
      <c r="AH4663" s="34">
        <v>729.45</v>
      </c>
      <c r="AI4663" s="34">
        <v>400</v>
      </c>
      <c r="AJ4663" s="34">
        <v>-329.45000000000005</v>
      </c>
      <c r="AK4663" s="32">
        <v>-0.45164164781684835</v>
      </c>
      <c r="AL4663" s="35">
        <v>44811.041666666664</v>
      </c>
      <c r="AM4663" s="16"/>
    </row>
    <row r="4664" spans="1:39" ht="49.5" hidden="1" x14ac:dyDescent="0.25">
      <c r="A4664" s="25" t="s">
        <v>988</v>
      </c>
      <c r="B4664" s="25" t="s">
        <v>51</v>
      </c>
      <c r="C4664" s="39">
        <v>641276</v>
      </c>
      <c r="D4664" s="25" t="s">
        <v>1035</v>
      </c>
      <c r="E4664" s="25" t="s">
        <v>53</v>
      </c>
      <c r="F4664" s="25" t="s">
        <v>54</v>
      </c>
      <c r="G4664" s="25" t="s">
        <v>56</v>
      </c>
      <c r="H4664" s="25" t="s">
        <v>56</v>
      </c>
      <c r="I4664" s="25" t="s">
        <v>56</v>
      </c>
      <c r="J4664" s="25" t="s">
        <v>466</v>
      </c>
      <c r="K4664" s="25" t="s">
        <v>65</v>
      </c>
      <c r="L4664" s="25" t="s">
        <v>467</v>
      </c>
      <c r="M4664" s="25" t="s">
        <v>468</v>
      </c>
      <c r="N4664" s="26">
        <v>0</v>
      </c>
      <c r="O4664" s="26">
        <v>40666.339999999997</v>
      </c>
      <c r="P4664" s="27">
        <v>40666.339999999997</v>
      </c>
      <c r="Q4664" s="18"/>
      <c r="R4664" s="29">
        <v>0</v>
      </c>
      <c r="S4664" s="29">
        <v>31014.61</v>
      </c>
      <c r="T4664" s="30">
        <v>31014.61</v>
      </c>
      <c r="U4664" s="19"/>
      <c r="V4664" s="26">
        <v>0</v>
      </c>
      <c r="W4664" s="26">
        <v>1337.16</v>
      </c>
      <c r="X4664" s="27">
        <v>1337.16</v>
      </c>
      <c r="Y4664" s="18"/>
      <c r="Z4664" s="29">
        <v>0</v>
      </c>
      <c r="AA4664" s="29">
        <v>4871</v>
      </c>
      <c r="AB4664" s="30">
        <v>4871</v>
      </c>
      <c r="AC4664" s="19"/>
      <c r="AD4664" s="26">
        <v>0</v>
      </c>
      <c r="AE4664" s="26">
        <v>3443.57</v>
      </c>
      <c r="AF4664" s="27">
        <v>3443.57</v>
      </c>
      <c r="AG4664" s="18"/>
      <c r="AH4664" s="34">
        <v>0</v>
      </c>
      <c r="AI4664" s="34">
        <v>340</v>
      </c>
      <c r="AJ4664" s="34">
        <v>340</v>
      </c>
      <c r="AK4664" s="19"/>
      <c r="AL4664" s="35">
        <v>44302</v>
      </c>
      <c r="AM4664" s="16"/>
    </row>
    <row r="4665" spans="1:39" ht="41.25" hidden="1" x14ac:dyDescent="0.25">
      <c r="A4665" s="25" t="s">
        <v>988</v>
      </c>
      <c r="B4665" s="25" t="s">
        <v>1136</v>
      </c>
      <c r="C4665" s="39">
        <v>641364</v>
      </c>
      <c r="D4665" s="25" t="s">
        <v>5861</v>
      </c>
      <c r="E4665" s="25" t="s">
        <v>171</v>
      </c>
      <c r="F4665" s="25" t="s">
        <v>248</v>
      </c>
      <c r="G4665" s="17"/>
      <c r="H4665" s="17"/>
      <c r="I4665" s="17"/>
      <c r="J4665" s="25" t="s">
        <v>5380</v>
      </c>
      <c r="K4665" s="25" t="s">
        <v>65</v>
      </c>
      <c r="L4665" s="25" t="s">
        <v>373</v>
      </c>
      <c r="M4665" s="25" t="s">
        <v>468</v>
      </c>
      <c r="N4665" s="26">
        <v>32785.519999999997</v>
      </c>
      <c r="O4665" s="26">
        <v>19771.16</v>
      </c>
      <c r="P4665" s="27">
        <v>-13014.359999999997</v>
      </c>
      <c r="Q4665" s="28">
        <v>-0.39695450918576242</v>
      </c>
      <c r="R4665" s="29">
        <v>20511.73</v>
      </c>
      <c r="S4665" s="29">
        <v>12374.93</v>
      </c>
      <c r="T4665" s="30">
        <v>-8136.7999999999993</v>
      </c>
      <c r="U4665" s="31">
        <v>-0.39669008903685837</v>
      </c>
      <c r="V4665" s="26">
        <v>5330.65</v>
      </c>
      <c r="W4665" s="26">
        <v>2914.54</v>
      </c>
      <c r="X4665" s="27">
        <v>-2416.1099999999997</v>
      </c>
      <c r="Y4665" s="28">
        <v>-0.45324866573494788</v>
      </c>
      <c r="Z4665" s="29">
        <v>2543.14</v>
      </c>
      <c r="AA4665" s="29">
        <v>2876</v>
      </c>
      <c r="AB4665" s="30">
        <v>332.86000000000013</v>
      </c>
      <c r="AC4665" s="32">
        <v>0.13088544083298606</v>
      </c>
      <c r="AD4665" s="26">
        <v>4400</v>
      </c>
      <c r="AE4665" s="26">
        <v>49.65</v>
      </c>
      <c r="AF4665" s="27">
        <v>-4350.3500000000004</v>
      </c>
      <c r="AG4665" s="33">
        <v>-0.98871590909090923</v>
      </c>
      <c r="AH4665" s="34">
        <v>94.960000000000008</v>
      </c>
      <c r="AI4665" s="34">
        <v>107.75</v>
      </c>
      <c r="AJ4665" s="34">
        <v>12.789999999999992</v>
      </c>
      <c r="AK4665" s="32">
        <v>0.1346882898062341</v>
      </c>
      <c r="AL4665" s="35">
        <v>44952.041666666664</v>
      </c>
      <c r="AM4665" s="16"/>
    </row>
    <row r="4666" spans="1:39" ht="33" hidden="1" x14ac:dyDescent="0.25">
      <c r="A4666" s="25" t="s">
        <v>988</v>
      </c>
      <c r="B4666" s="25" t="s">
        <v>1136</v>
      </c>
      <c r="C4666" s="39">
        <v>641415</v>
      </c>
      <c r="D4666" s="25" t="s">
        <v>4802</v>
      </c>
      <c r="E4666" s="25" t="s">
        <v>62</v>
      </c>
      <c r="F4666" s="25" t="s">
        <v>54</v>
      </c>
      <c r="G4666" s="25" t="s">
        <v>79</v>
      </c>
      <c r="H4666" s="17"/>
      <c r="I4666" s="17"/>
      <c r="J4666" s="25" t="s">
        <v>381</v>
      </c>
      <c r="K4666" s="25" t="s">
        <v>58</v>
      </c>
      <c r="L4666" s="25" t="s">
        <v>384</v>
      </c>
      <c r="M4666" s="25" t="s">
        <v>379</v>
      </c>
      <c r="N4666" s="26">
        <v>271100.63</v>
      </c>
      <c r="O4666" s="26">
        <v>312923.18</v>
      </c>
      <c r="P4666" s="27">
        <v>41822.549999999988</v>
      </c>
      <c r="Q4666" s="28">
        <v>0.15426946813070846</v>
      </c>
      <c r="R4666" s="29">
        <v>14044.69</v>
      </c>
      <c r="S4666" s="29">
        <v>45112.44</v>
      </c>
      <c r="T4666" s="30">
        <v>31067.75</v>
      </c>
      <c r="U4666" s="31">
        <v>2.2120637764165672</v>
      </c>
      <c r="V4666" s="26">
        <v>86865.9</v>
      </c>
      <c r="W4666" s="26">
        <v>99406.29</v>
      </c>
      <c r="X4666" s="27">
        <v>12540.39</v>
      </c>
      <c r="Y4666" s="28">
        <v>0.14436493491692368</v>
      </c>
      <c r="Z4666" s="29">
        <v>1280</v>
      </c>
      <c r="AA4666" s="29">
        <v>1888.11</v>
      </c>
      <c r="AB4666" s="30">
        <v>608.1099999999999</v>
      </c>
      <c r="AC4666" s="32">
        <v>0.47508593749999994</v>
      </c>
      <c r="AD4666" s="26">
        <v>168910.04</v>
      </c>
      <c r="AE4666" s="26">
        <v>166516.34</v>
      </c>
      <c r="AF4666" s="27">
        <v>-2393.7000000000116</v>
      </c>
      <c r="AG4666" s="33">
        <v>-1.4171448896702715E-2</v>
      </c>
      <c r="AH4666" s="34">
        <v>80</v>
      </c>
      <c r="AI4666" s="34">
        <v>98</v>
      </c>
      <c r="AJ4666" s="34">
        <v>18</v>
      </c>
      <c r="AK4666" s="32">
        <v>0.22500000000000001</v>
      </c>
      <c r="AL4666" s="35">
        <v>44795.041666666664</v>
      </c>
      <c r="AM4666" s="16"/>
    </row>
    <row r="4667" spans="1:39" ht="41.25" hidden="1" x14ac:dyDescent="0.25">
      <c r="A4667" s="25" t="s">
        <v>988</v>
      </c>
      <c r="B4667" s="25" t="s">
        <v>51</v>
      </c>
      <c r="C4667" s="39">
        <v>641569</v>
      </c>
      <c r="D4667" s="25" t="s">
        <v>1037</v>
      </c>
      <c r="E4667" s="25" t="s">
        <v>53</v>
      </c>
      <c r="F4667" s="25" t="s">
        <v>54</v>
      </c>
      <c r="G4667" s="25" t="s">
        <v>79</v>
      </c>
      <c r="H4667" s="17"/>
      <c r="I4667" s="17"/>
      <c r="J4667" s="25" t="s">
        <v>381</v>
      </c>
      <c r="K4667" s="25" t="s">
        <v>65</v>
      </c>
      <c r="L4667" s="25" t="s">
        <v>384</v>
      </c>
      <c r="M4667" s="25" t="s">
        <v>379</v>
      </c>
      <c r="N4667" s="26">
        <v>72099.11</v>
      </c>
      <c r="O4667" s="26">
        <v>75945.66</v>
      </c>
      <c r="P4667" s="27">
        <v>3846.5500000000029</v>
      </c>
      <c r="Q4667" s="28">
        <v>5.3350866605704324E-2</v>
      </c>
      <c r="R4667" s="29">
        <v>7422.41</v>
      </c>
      <c r="S4667" s="29">
        <v>11505.09</v>
      </c>
      <c r="T4667" s="30">
        <v>4082.6800000000003</v>
      </c>
      <c r="U4667" s="31">
        <v>0.5500477607677291</v>
      </c>
      <c r="V4667" s="26">
        <v>43692.06</v>
      </c>
      <c r="W4667" s="26">
        <v>46425.94</v>
      </c>
      <c r="X4667" s="27">
        <v>2733.8800000000047</v>
      </c>
      <c r="Y4667" s="28">
        <v>6.2571551902107725E-2</v>
      </c>
      <c r="Z4667" s="29">
        <v>672</v>
      </c>
      <c r="AA4667" s="29">
        <v>1115.2</v>
      </c>
      <c r="AB4667" s="30">
        <v>443.20000000000005</v>
      </c>
      <c r="AC4667" s="32">
        <v>0.65952380952380962</v>
      </c>
      <c r="AD4667" s="26">
        <v>20312.64</v>
      </c>
      <c r="AE4667" s="26">
        <v>16899.43</v>
      </c>
      <c r="AF4667" s="27">
        <v>-3413.2099999999991</v>
      </c>
      <c r="AG4667" s="33">
        <v>-0.16803379570553109</v>
      </c>
      <c r="AH4667" s="34">
        <v>42</v>
      </c>
      <c r="AI4667" s="34">
        <v>60</v>
      </c>
      <c r="AJ4667" s="34">
        <v>18</v>
      </c>
      <c r="AK4667" s="32">
        <v>0.42857142857142855</v>
      </c>
      <c r="AL4667" s="35">
        <v>44526.041666666664</v>
      </c>
      <c r="AM4667" s="16"/>
    </row>
    <row r="4668" spans="1:39" ht="74.25" hidden="1" x14ac:dyDescent="0.25">
      <c r="A4668" s="25" t="s">
        <v>988</v>
      </c>
      <c r="B4668" s="25" t="s">
        <v>1136</v>
      </c>
      <c r="C4668" s="39">
        <v>641688</v>
      </c>
      <c r="D4668" s="25" t="s">
        <v>5495</v>
      </c>
      <c r="E4668" s="25" t="s">
        <v>171</v>
      </c>
      <c r="F4668" s="25" t="s">
        <v>54</v>
      </c>
      <c r="G4668" s="25" t="s">
        <v>90</v>
      </c>
      <c r="H4668" s="25" t="s">
        <v>211</v>
      </c>
      <c r="I4668" s="17"/>
      <c r="J4668" s="25" t="s">
        <v>381</v>
      </c>
      <c r="K4668" s="25" t="s">
        <v>58</v>
      </c>
      <c r="L4668" s="25" t="s">
        <v>992</v>
      </c>
      <c r="M4668" s="25" t="s">
        <v>993</v>
      </c>
      <c r="N4668" s="26">
        <v>136861.21</v>
      </c>
      <c r="O4668" s="26">
        <v>178091.93</v>
      </c>
      <c r="P4668" s="27">
        <v>41230.720000000001</v>
      </c>
      <c r="Q4668" s="28">
        <v>0.30125935610243404</v>
      </c>
      <c r="R4668" s="29">
        <v>72165.5</v>
      </c>
      <c r="S4668" s="29">
        <v>105176.78</v>
      </c>
      <c r="T4668" s="30">
        <v>33011.279999999999</v>
      </c>
      <c r="U4668" s="31">
        <v>0.45743852671983148</v>
      </c>
      <c r="V4668" s="26">
        <v>35846.199999999997</v>
      </c>
      <c r="W4668" s="26">
        <v>37893.31</v>
      </c>
      <c r="X4668" s="27">
        <v>2047.1100000000006</v>
      </c>
      <c r="Y4668" s="28">
        <v>5.7108145354319309E-2</v>
      </c>
      <c r="Z4668" s="29">
        <v>19749.509999999998</v>
      </c>
      <c r="AA4668" s="29">
        <v>28231.68</v>
      </c>
      <c r="AB4668" s="30">
        <v>8482.1700000000019</v>
      </c>
      <c r="AC4668" s="32">
        <v>0.42948761766747645</v>
      </c>
      <c r="AD4668" s="26">
        <v>9100</v>
      </c>
      <c r="AE4668" s="26">
        <v>6790.16</v>
      </c>
      <c r="AF4668" s="27">
        <v>-2309.84</v>
      </c>
      <c r="AG4668" s="33">
        <v>-0.25382857142857146</v>
      </c>
      <c r="AH4668" s="34">
        <v>621.91999999999996</v>
      </c>
      <c r="AI4668" s="34">
        <v>1082</v>
      </c>
      <c r="AJ4668" s="34">
        <v>460.08000000000004</v>
      </c>
      <c r="AK4668" s="32">
        <v>0.73977360432209938</v>
      </c>
      <c r="AL4668" s="35">
        <v>44881.041666666664</v>
      </c>
      <c r="AM4668" s="16"/>
    </row>
    <row r="4669" spans="1:39" ht="74.25" hidden="1" x14ac:dyDescent="0.25">
      <c r="A4669" s="25" t="s">
        <v>988</v>
      </c>
      <c r="B4669" s="25" t="s">
        <v>1136</v>
      </c>
      <c r="C4669" s="39">
        <v>641689</v>
      </c>
      <c r="D4669" s="25" t="s">
        <v>4980</v>
      </c>
      <c r="E4669" s="25" t="s">
        <v>53</v>
      </c>
      <c r="F4669" s="25" t="s">
        <v>54</v>
      </c>
      <c r="G4669" s="25" t="s">
        <v>79</v>
      </c>
      <c r="H4669" s="25" t="s">
        <v>298</v>
      </c>
      <c r="I4669" s="17"/>
      <c r="J4669" s="25" t="s">
        <v>381</v>
      </c>
      <c r="K4669" s="25" t="s">
        <v>58</v>
      </c>
      <c r="L4669" s="25" t="s">
        <v>992</v>
      </c>
      <c r="M4669" s="25" t="s">
        <v>993</v>
      </c>
      <c r="N4669" s="26">
        <v>160172.92000000001</v>
      </c>
      <c r="O4669" s="26">
        <v>168007.57</v>
      </c>
      <c r="P4669" s="27">
        <v>7834.6499999999942</v>
      </c>
      <c r="Q4669" s="28">
        <v>4.8913699019784325E-2</v>
      </c>
      <c r="R4669" s="29">
        <v>90871.06</v>
      </c>
      <c r="S4669" s="29">
        <v>89425.67</v>
      </c>
      <c r="T4669" s="30">
        <v>-1445.3899999999994</v>
      </c>
      <c r="U4669" s="31">
        <v>-1.5905944092651714E-2</v>
      </c>
      <c r="V4669" s="26">
        <v>33062.720000000001</v>
      </c>
      <c r="W4669" s="26">
        <v>48781.34</v>
      </c>
      <c r="X4669" s="27">
        <v>15718.619999999995</v>
      </c>
      <c r="Y4669" s="28">
        <v>0.47541823540228978</v>
      </c>
      <c r="Z4669" s="29">
        <v>25239.14</v>
      </c>
      <c r="AA4669" s="29">
        <v>22219</v>
      </c>
      <c r="AB4669" s="30">
        <v>-3020.1399999999994</v>
      </c>
      <c r="AC4669" s="32">
        <v>-0.11966097101565265</v>
      </c>
      <c r="AD4669" s="26">
        <v>11000</v>
      </c>
      <c r="AE4669" s="26">
        <v>7581.56</v>
      </c>
      <c r="AF4669" s="27">
        <v>-3418.4399999999996</v>
      </c>
      <c r="AG4669" s="33">
        <v>-0.31076727272727267</v>
      </c>
      <c r="AH4669" s="34">
        <v>792.67</v>
      </c>
      <c r="AI4669" s="34">
        <v>1025</v>
      </c>
      <c r="AJ4669" s="34">
        <v>232.33000000000004</v>
      </c>
      <c r="AK4669" s="32">
        <v>0.29309801052140244</v>
      </c>
      <c r="AL4669" s="35">
        <v>44753.041666666664</v>
      </c>
      <c r="AM4669" s="16"/>
    </row>
    <row r="4670" spans="1:39" ht="66" hidden="1" x14ac:dyDescent="0.25">
      <c r="A4670" s="25" t="s">
        <v>988</v>
      </c>
      <c r="B4670" s="25" t="s">
        <v>1136</v>
      </c>
      <c r="C4670" s="39">
        <v>641698</v>
      </c>
      <c r="D4670" s="25" t="s">
        <v>5830</v>
      </c>
      <c r="E4670" s="25" t="s">
        <v>53</v>
      </c>
      <c r="F4670" s="25" t="s">
        <v>63</v>
      </c>
      <c r="G4670" s="25" t="s">
        <v>56</v>
      </c>
      <c r="H4670" s="17"/>
      <c r="I4670" s="17"/>
      <c r="J4670" s="25" t="s">
        <v>401</v>
      </c>
      <c r="K4670" s="25" t="s">
        <v>58</v>
      </c>
      <c r="L4670" s="25" t="s">
        <v>472</v>
      </c>
      <c r="M4670" s="25" t="s">
        <v>535</v>
      </c>
      <c r="N4670" s="26">
        <v>0</v>
      </c>
      <c r="O4670" s="26">
        <v>0</v>
      </c>
      <c r="P4670" s="27">
        <v>0</v>
      </c>
      <c r="Q4670" s="18"/>
      <c r="R4670" s="29">
        <v>0</v>
      </c>
      <c r="S4670" s="29">
        <v>0</v>
      </c>
      <c r="T4670" s="30">
        <v>0</v>
      </c>
      <c r="U4670" s="19"/>
      <c r="V4670" s="26">
        <v>0</v>
      </c>
      <c r="W4670" s="26">
        <v>0</v>
      </c>
      <c r="X4670" s="27">
        <v>0</v>
      </c>
      <c r="Y4670" s="18"/>
      <c r="Z4670" s="29">
        <v>0</v>
      </c>
      <c r="AA4670" s="29">
        <v>0</v>
      </c>
      <c r="AB4670" s="30">
        <v>0</v>
      </c>
      <c r="AC4670" s="19"/>
      <c r="AD4670" s="26">
        <v>0</v>
      </c>
      <c r="AE4670" s="26">
        <v>0</v>
      </c>
      <c r="AF4670" s="27">
        <v>0</v>
      </c>
      <c r="AG4670" s="18"/>
      <c r="AH4670" s="34">
        <v>0</v>
      </c>
      <c r="AI4670" s="34">
        <v>0</v>
      </c>
      <c r="AJ4670" s="34">
        <v>0</v>
      </c>
      <c r="AK4670" s="19"/>
      <c r="AL4670" s="35">
        <v>44753.041666666664</v>
      </c>
      <c r="AM4670" s="16"/>
    </row>
    <row r="4671" spans="1:39" ht="49.5" hidden="1" x14ac:dyDescent="0.25">
      <c r="A4671" s="25" t="s">
        <v>988</v>
      </c>
      <c r="B4671" s="25" t="s">
        <v>1136</v>
      </c>
      <c r="C4671" s="39">
        <v>641725</v>
      </c>
      <c r="D4671" s="25" t="s">
        <v>4221</v>
      </c>
      <c r="E4671" s="25" t="s">
        <v>171</v>
      </c>
      <c r="F4671" s="25" t="s">
        <v>54</v>
      </c>
      <c r="G4671" s="25" t="s">
        <v>75</v>
      </c>
      <c r="H4671" s="17"/>
      <c r="I4671" s="17"/>
      <c r="J4671" s="25" t="s">
        <v>411</v>
      </c>
      <c r="K4671" s="25" t="s">
        <v>65</v>
      </c>
      <c r="L4671" s="25" t="s">
        <v>971</v>
      </c>
      <c r="M4671" s="25" t="s">
        <v>468</v>
      </c>
      <c r="N4671" s="26">
        <v>71663.039999999994</v>
      </c>
      <c r="O4671" s="26">
        <v>62328.89</v>
      </c>
      <c r="P4671" s="27">
        <v>-9334.1499999999942</v>
      </c>
      <c r="Q4671" s="28">
        <v>-0.13025054477175396</v>
      </c>
      <c r="R4671" s="29">
        <v>30738.95</v>
      </c>
      <c r="S4671" s="29">
        <v>20660.32</v>
      </c>
      <c r="T4671" s="30">
        <v>-10078.630000000001</v>
      </c>
      <c r="U4671" s="31">
        <v>-0.32787814808248172</v>
      </c>
      <c r="V4671" s="26">
        <v>24880.81</v>
      </c>
      <c r="W4671" s="26">
        <v>27728.57</v>
      </c>
      <c r="X4671" s="27">
        <v>2847.7599999999984</v>
      </c>
      <c r="Y4671" s="28">
        <v>0.11445608081087386</v>
      </c>
      <c r="Z4671" s="29">
        <v>6093.28</v>
      </c>
      <c r="AA4671" s="29">
        <v>6190</v>
      </c>
      <c r="AB4671" s="30">
        <v>96.720000000000255</v>
      </c>
      <c r="AC4671" s="32">
        <v>1.5873224273297841E-2</v>
      </c>
      <c r="AD4671" s="26">
        <v>9950</v>
      </c>
      <c r="AE4671" s="26">
        <v>7750</v>
      </c>
      <c r="AF4671" s="27">
        <v>-2200</v>
      </c>
      <c r="AG4671" s="33">
        <v>-0.22110552763819097</v>
      </c>
      <c r="AH4671" s="34">
        <v>204.83999999999997</v>
      </c>
      <c r="AI4671" s="34">
        <v>184</v>
      </c>
      <c r="AJ4671" s="34">
        <v>-20.839999999999975</v>
      </c>
      <c r="AK4671" s="32">
        <v>-0.10173794180824047</v>
      </c>
      <c r="AL4671" s="35">
        <v>44588.041666666664</v>
      </c>
      <c r="AM4671" s="16"/>
    </row>
    <row r="4672" spans="1:39" ht="57.75" hidden="1" x14ac:dyDescent="0.25">
      <c r="A4672" s="25" t="s">
        <v>988</v>
      </c>
      <c r="B4672" s="25" t="s">
        <v>51</v>
      </c>
      <c r="C4672" s="39">
        <v>641978</v>
      </c>
      <c r="D4672" s="25" t="s">
        <v>1038</v>
      </c>
      <c r="E4672" s="25" t="s">
        <v>53</v>
      </c>
      <c r="F4672" s="25" t="s">
        <v>54</v>
      </c>
      <c r="G4672" s="25" t="s">
        <v>75</v>
      </c>
      <c r="H4672" s="17"/>
      <c r="I4672" s="17"/>
      <c r="J4672" s="25" t="s">
        <v>401</v>
      </c>
      <c r="K4672" s="25" t="s">
        <v>65</v>
      </c>
      <c r="L4672" s="25" t="s">
        <v>472</v>
      </c>
      <c r="M4672" s="25" t="s">
        <v>468</v>
      </c>
      <c r="N4672" s="26">
        <v>9986.17</v>
      </c>
      <c r="O4672" s="26">
        <v>5962.94</v>
      </c>
      <c r="P4672" s="27">
        <v>-4023.2300000000005</v>
      </c>
      <c r="Q4672" s="28">
        <v>-0.40288018329349495</v>
      </c>
      <c r="R4672" s="29">
        <v>6813.01</v>
      </c>
      <c r="S4672" s="29">
        <v>3830.32</v>
      </c>
      <c r="T4672" s="30">
        <v>-2982.69</v>
      </c>
      <c r="U4672" s="31">
        <v>-0.43779328079659358</v>
      </c>
      <c r="V4672" s="26">
        <v>753.79</v>
      </c>
      <c r="W4672" s="26">
        <v>1284.6199999999999</v>
      </c>
      <c r="X4672" s="27">
        <v>530.82999999999993</v>
      </c>
      <c r="Y4672" s="28">
        <v>0.70421470170737199</v>
      </c>
      <c r="Z4672" s="29">
        <v>1319.37</v>
      </c>
      <c r="AA4672" s="29">
        <v>848</v>
      </c>
      <c r="AB4672" s="30">
        <v>-471.36999999999989</v>
      </c>
      <c r="AC4672" s="32">
        <v>-0.35726899959829306</v>
      </c>
      <c r="AD4672" s="26">
        <v>1100</v>
      </c>
      <c r="AE4672" s="26">
        <v>0</v>
      </c>
      <c r="AF4672" s="27">
        <v>-1100</v>
      </c>
      <c r="AG4672" s="33">
        <v>-1</v>
      </c>
      <c r="AH4672" s="34">
        <v>39.979999999999997</v>
      </c>
      <c r="AI4672" s="34">
        <v>32</v>
      </c>
      <c r="AJ4672" s="34">
        <v>-7.9799999999999969</v>
      </c>
      <c r="AK4672" s="32">
        <v>-0.19959979989994991</v>
      </c>
      <c r="AL4672" s="35">
        <v>44533.041666666664</v>
      </c>
      <c r="AM4672" s="16"/>
    </row>
    <row r="4673" spans="1:39" ht="33" hidden="1" x14ac:dyDescent="0.25">
      <c r="A4673" s="25" t="s">
        <v>988</v>
      </c>
      <c r="B4673" s="25" t="s">
        <v>1136</v>
      </c>
      <c r="C4673" s="39">
        <v>641998</v>
      </c>
      <c r="D4673" s="25" t="s">
        <v>4222</v>
      </c>
      <c r="E4673" s="25" t="s">
        <v>53</v>
      </c>
      <c r="F4673" s="25" t="s">
        <v>54</v>
      </c>
      <c r="G4673" s="25" t="s">
        <v>69</v>
      </c>
      <c r="H4673" s="25" t="s">
        <v>211</v>
      </c>
      <c r="I4673" s="17"/>
      <c r="J4673" s="25" t="s">
        <v>381</v>
      </c>
      <c r="K4673" s="25" t="s">
        <v>58</v>
      </c>
      <c r="L4673" s="25" t="s">
        <v>992</v>
      </c>
      <c r="M4673" s="25" t="s">
        <v>468</v>
      </c>
      <c r="N4673" s="26">
        <v>69180.44</v>
      </c>
      <c r="O4673" s="26">
        <v>78333.87</v>
      </c>
      <c r="P4673" s="27">
        <v>9153.429999999993</v>
      </c>
      <c r="Q4673" s="28">
        <v>0.13231239928511573</v>
      </c>
      <c r="R4673" s="29">
        <v>29188.639999999999</v>
      </c>
      <c r="S4673" s="29">
        <v>45231.28</v>
      </c>
      <c r="T4673" s="30">
        <v>16042.64</v>
      </c>
      <c r="U4673" s="31">
        <v>0.54961930394838543</v>
      </c>
      <c r="V4673" s="26">
        <v>17239.43</v>
      </c>
      <c r="W4673" s="26">
        <v>16884.59</v>
      </c>
      <c r="X4673" s="27">
        <v>-354.84000000000015</v>
      </c>
      <c r="Y4673" s="28">
        <v>-2.0583047119307318E-2</v>
      </c>
      <c r="Z4673" s="29">
        <v>7352.37</v>
      </c>
      <c r="AA4673" s="29">
        <v>11654</v>
      </c>
      <c r="AB4673" s="30">
        <v>4301.63</v>
      </c>
      <c r="AC4673" s="32">
        <v>0.58506712801450422</v>
      </c>
      <c r="AD4673" s="26">
        <v>15400</v>
      </c>
      <c r="AE4673" s="26">
        <v>4564</v>
      </c>
      <c r="AF4673" s="27">
        <v>-10836</v>
      </c>
      <c r="AG4673" s="33">
        <v>-0.70363636363636362</v>
      </c>
      <c r="AH4673" s="34">
        <v>230.51</v>
      </c>
      <c r="AI4673" s="34">
        <v>371</v>
      </c>
      <c r="AJ4673" s="34">
        <v>140.49</v>
      </c>
      <c r="AK4673" s="32">
        <v>0.60947464318250844</v>
      </c>
      <c r="AL4673" s="35">
        <v>44655</v>
      </c>
      <c r="AM4673" s="16"/>
    </row>
    <row r="4674" spans="1:39" ht="57.75" hidden="1" x14ac:dyDescent="0.25">
      <c r="A4674" s="25" t="s">
        <v>988</v>
      </c>
      <c r="B4674" s="25" t="s">
        <v>1136</v>
      </c>
      <c r="C4674" s="39">
        <v>642009</v>
      </c>
      <c r="D4674" s="25" t="s">
        <v>4930</v>
      </c>
      <c r="E4674" s="25" t="s">
        <v>53</v>
      </c>
      <c r="F4674" s="25" t="s">
        <v>54</v>
      </c>
      <c r="G4674" s="25" t="s">
        <v>75</v>
      </c>
      <c r="H4674" s="25" t="s">
        <v>211</v>
      </c>
      <c r="I4674" s="17"/>
      <c r="J4674" s="25" t="s">
        <v>381</v>
      </c>
      <c r="K4674" s="25" t="s">
        <v>65</v>
      </c>
      <c r="L4674" s="25" t="s">
        <v>431</v>
      </c>
      <c r="M4674" s="25" t="s">
        <v>993</v>
      </c>
      <c r="N4674" s="26">
        <v>46916.11</v>
      </c>
      <c r="O4674" s="26">
        <v>28611.31</v>
      </c>
      <c r="P4674" s="27">
        <v>-18304.8</v>
      </c>
      <c r="Q4674" s="28">
        <v>-0.39016022428116909</v>
      </c>
      <c r="R4674" s="29">
        <v>24054.85</v>
      </c>
      <c r="S4674" s="29">
        <v>12808.78</v>
      </c>
      <c r="T4674" s="30">
        <v>-11246.069999999998</v>
      </c>
      <c r="U4674" s="31">
        <v>-0.46751777708029768</v>
      </c>
      <c r="V4674" s="26">
        <v>14198.54</v>
      </c>
      <c r="W4674" s="26">
        <v>11138.53</v>
      </c>
      <c r="X4674" s="27">
        <v>-3060.01</v>
      </c>
      <c r="Y4674" s="28">
        <v>-0.21551582064071376</v>
      </c>
      <c r="Z4674" s="29">
        <v>6462.72</v>
      </c>
      <c r="AA4674" s="29">
        <v>4664</v>
      </c>
      <c r="AB4674" s="30">
        <v>-1798.7200000000003</v>
      </c>
      <c r="AC4674" s="32">
        <v>-0.27832244008714602</v>
      </c>
      <c r="AD4674" s="26">
        <v>2200</v>
      </c>
      <c r="AE4674" s="26">
        <v>0</v>
      </c>
      <c r="AF4674" s="27">
        <v>-2200</v>
      </c>
      <c r="AG4674" s="33">
        <v>-1</v>
      </c>
      <c r="AH4674" s="34">
        <v>195.84</v>
      </c>
      <c r="AI4674" s="34">
        <v>114</v>
      </c>
      <c r="AJ4674" s="34">
        <v>-81.84</v>
      </c>
      <c r="AK4674" s="32">
        <v>-0.41789215686274511</v>
      </c>
      <c r="AL4674" s="35">
        <v>44740.041666666664</v>
      </c>
      <c r="AM4674" s="16"/>
    </row>
    <row r="4675" spans="1:39" ht="41.25" hidden="1" x14ac:dyDescent="0.25">
      <c r="A4675" s="25" t="s">
        <v>988</v>
      </c>
      <c r="B4675" s="25" t="s">
        <v>1136</v>
      </c>
      <c r="C4675" s="39">
        <v>642174</v>
      </c>
      <c r="D4675" s="25" t="s">
        <v>5076</v>
      </c>
      <c r="E4675" s="25" t="s">
        <v>53</v>
      </c>
      <c r="F4675" s="25" t="s">
        <v>54</v>
      </c>
      <c r="G4675" s="25" t="s">
        <v>69</v>
      </c>
      <c r="H4675" s="25" t="s">
        <v>236</v>
      </c>
      <c r="I4675" s="17"/>
      <c r="J4675" s="25" t="s">
        <v>381</v>
      </c>
      <c r="K4675" s="25" t="s">
        <v>65</v>
      </c>
      <c r="L4675" s="25" t="s">
        <v>431</v>
      </c>
      <c r="M4675" s="25" t="s">
        <v>993</v>
      </c>
      <c r="N4675" s="26">
        <v>83457.759999999995</v>
      </c>
      <c r="O4675" s="26">
        <v>109250.48</v>
      </c>
      <c r="P4675" s="27">
        <v>25792.720000000001</v>
      </c>
      <c r="Q4675" s="28">
        <v>0.30905118948795179</v>
      </c>
      <c r="R4675" s="29">
        <v>57059.15</v>
      </c>
      <c r="S4675" s="29">
        <v>47413.11</v>
      </c>
      <c r="T4675" s="30">
        <v>-9646.0400000000009</v>
      </c>
      <c r="U4675" s="31">
        <v>-0.16905334201438332</v>
      </c>
      <c r="V4675" s="26">
        <v>9960.99</v>
      </c>
      <c r="W4675" s="26">
        <v>27788.82</v>
      </c>
      <c r="X4675" s="27">
        <v>17827.830000000002</v>
      </c>
      <c r="Y4675" s="28">
        <v>1.7897648727686708</v>
      </c>
      <c r="Z4675" s="29">
        <v>16437.62</v>
      </c>
      <c r="AA4675" s="29">
        <v>16880</v>
      </c>
      <c r="AB4675" s="30">
        <v>442.38000000000102</v>
      </c>
      <c r="AC4675" s="32">
        <v>2.691265523841049E-2</v>
      </c>
      <c r="AD4675" s="26">
        <v>0</v>
      </c>
      <c r="AE4675" s="26">
        <v>17168.55</v>
      </c>
      <c r="AF4675" s="27">
        <v>17168.55</v>
      </c>
      <c r="AG4675" s="18"/>
      <c r="AH4675" s="34">
        <v>508.38</v>
      </c>
      <c r="AI4675" s="34">
        <v>542.5</v>
      </c>
      <c r="AJ4675" s="34">
        <v>34.120000000000005</v>
      </c>
      <c r="AK4675" s="32">
        <v>6.7115150084582409E-2</v>
      </c>
      <c r="AL4675" s="35">
        <v>44770.041666666664</v>
      </c>
      <c r="AM4675" s="16"/>
    </row>
    <row r="4676" spans="1:39" ht="41.25" hidden="1" x14ac:dyDescent="0.25">
      <c r="A4676" s="25" t="s">
        <v>988</v>
      </c>
      <c r="B4676" s="25" t="s">
        <v>1136</v>
      </c>
      <c r="C4676" s="39">
        <v>642302</v>
      </c>
      <c r="D4676" s="25" t="s">
        <v>5319</v>
      </c>
      <c r="E4676" s="25" t="s">
        <v>53</v>
      </c>
      <c r="F4676" s="25" t="s">
        <v>54</v>
      </c>
      <c r="G4676" s="25" t="s">
        <v>79</v>
      </c>
      <c r="H4676" s="17"/>
      <c r="I4676" s="17"/>
      <c r="J4676" s="25" t="s">
        <v>381</v>
      </c>
      <c r="K4676" s="25" t="s">
        <v>58</v>
      </c>
      <c r="L4676" s="25" t="s">
        <v>382</v>
      </c>
      <c r="M4676" s="25" t="s">
        <v>468</v>
      </c>
      <c r="N4676" s="26">
        <v>103445.31</v>
      </c>
      <c r="O4676" s="26">
        <v>69102.240000000005</v>
      </c>
      <c r="P4676" s="27">
        <v>-34343.069999999992</v>
      </c>
      <c r="Q4676" s="28">
        <v>-0.33199252822578418</v>
      </c>
      <c r="R4676" s="29">
        <v>56242.2</v>
      </c>
      <c r="S4676" s="29">
        <v>24736.85</v>
      </c>
      <c r="T4676" s="30">
        <v>-31505.35</v>
      </c>
      <c r="U4676" s="31">
        <v>-0.56017278840443652</v>
      </c>
      <c r="V4676" s="26">
        <v>22675.34</v>
      </c>
      <c r="W4676" s="26">
        <v>25550.49</v>
      </c>
      <c r="X4676" s="27">
        <v>2875.1500000000015</v>
      </c>
      <c r="Y4676" s="28">
        <v>0.12679633469663526</v>
      </c>
      <c r="Z4676" s="29">
        <v>15727.77</v>
      </c>
      <c r="AA4676" s="29">
        <v>10375.15</v>
      </c>
      <c r="AB4676" s="30">
        <v>-5352.6200000000008</v>
      </c>
      <c r="AC4676" s="32">
        <v>-0.34032923930093084</v>
      </c>
      <c r="AD4676" s="26">
        <v>8800</v>
      </c>
      <c r="AE4676" s="26">
        <v>8439.75</v>
      </c>
      <c r="AF4676" s="27">
        <v>-360.25</v>
      </c>
      <c r="AG4676" s="33">
        <v>-4.0937500000000002E-2</v>
      </c>
      <c r="AH4676" s="34">
        <v>484.34000000000003</v>
      </c>
      <c r="AI4676" s="34">
        <v>240</v>
      </c>
      <c r="AJ4676" s="34">
        <v>-244.34000000000003</v>
      </c>
      <c r="AK4676" s="32">
        <v>-0.5044803237395219</v>
      </c>
      <c r="AL4676" s="35">
        <v>44827.041666666664</v>
      </c>
      <c r="AM4676" s="16"/>
    </row>
    <row r="4677" spans="1:39" ht="57.75" hidden="1" x14ac:dyDescent="0.25">
      <c r="A4677" s="25" t="s">
        <v>988</v>
      </c>
      <c r="B4677" s="25" t="s">
        <v>51</v>
      </c>
      <c r="C4677" s="39">
        <v>642444</v>
      </c>
      <c r="D4677" s="25" t="s">
        <v>1039</v>
      </c>
      <c r="E4677" s="25" t="s">
        <v>53</v>
      </c>
      <c r="F4677" s="25" t="s">
        <v>54</v>
      </c>
      <c r="G4677" s="25" t="s">
        <v>90</v>
      </c>
      <c r="H4677" s="17"/>
      <c r="I4677" s="17"/>
      <c r="J4677" s="25" t="s">
        <v>381</v>
      </c>
      <c r="K4677" s="25" t="s">
        <v>65</v>
      </c>
      <c r="L4677" s="25" t="s">
        <v>992</v>
      </c>
      <c r="M4677" s="25" t="s">
        <v>379</v>
      </c>
      <c r="N4677" s="26">
        <v>42557.599999999999</v>
      </c>
      <c r="O4677" s="26">
        <v>50612.95</v>
      </c>
      <c r="P4677" s="27">
        <v>8055.3499999999985</v>
      </c>
      <c r="Q4677" s="28">
        <v>0.18928111547643661</v>
      </c>
      <c r="R4677" s="29">
        <v>6929.44</v>
      </c>
      <c r="S4677" s="29">
        <v>12665.63</v>
      </c>
      <c r="T4677" s="30">
        <v>5736.19</v>
      </c>
      <c r="U4677" s="31">
        <v>0.82779993765729987</v>
      </c>
      <c r="V4677" s="26">
        <v>13232.46</v>
      </c>
      <c r="W4677" s="26">
        <v>15132.92</v>
      </c>
      <c r="X4677" s="27">
        <v>1900.4600000000009</v>
      </c>
      <c r="Y4677" s="28">
        <v>0.14362106516853262</v>
      </c>
      <c r="Z4677" s="29">
        <v>0</v>
      </c>
      <c r="AA4677" s="29">
        <v>418.2</v>
      </c>
      <c r="AB4677" s="30">
        <v>418.2</v>
      </c>
      <c r="AC4677" s="19"/>
      <c r="AD4677" s="26">
        <v>22395.7</v>
      </c>
      <c r="AE4677" s="26">
        <v>22396.2</v>
      </c>
      <c r="AF4677" s="27">
        <v>0.5</v>
      </c>
      <c r="AG4677" s="33">
        <v>2.2325714311229389E-5</v>
      </c>
      <c r="AH4677" s="34">
        <v>14</v>
      </c>
      <c r="AI4677" s="34">
        <v>28</v>
      </c>
      <c r="AJ4677" s="34">
        <v>14</v>
      </c>
      <c r="AK4677" s="32">
        <v>1</v>
      </c>
      <c r="AL4677" s="35">
        <v>44540.041666666664</v>
      </c>
      <c r="AM4677" s="16"/>
    </row>
    <row r="4678" spans="1:39" ht="41.25" hidden="1" x14ac:dyDescent="0.25">
      <c r="A4678" s="25" t="s">
        <v>988</v>
      </c>
      <c r="B4678" s="25" t="s">
        <v>1136</v>
      </c>
      <c r="C4678" s="39">
        <v>642494</v>
      </c>
      <c r="D4678" s="25" t="s">
        <v>4224</v>
      </c>
      <c r="E4678" s="25" t="s">
        <v>171</v>
      </c>
      <c r="F4678" s="25" t="s">
        <v>248</v>
      </c>
      <c r="G4678" s="17"/>
      <c r="H4678" s="17"/>
      <c r="I4678" s="17"/>
      <c r="J4678" s="25" t="s">
        <v>64</v>
      </c>
      <c r="K4678" s="25" t="s">
        <v>65</v>
      </c>
      <c r="L4678" s="25" t="s">
        <v>378</v>
      </c>
      <c r="M4678" s="25" t="s">
        <v>499</v>
      </c>
      <c r="N4678" s="26">
        <v>3223.17</v>
      </c>
      <c r="O4678" s="26">
        <v>867.8</v>
      </c>
      <c r="P4678" s="27">
        <v>-2355.37</v>
      </c>
      <c r="Q4678" s="28">
        <v>-0.73076195174315961</v>
      </c>
      <c r="R4678" s="29">
        <v>2840.85</v>
      </c>
      <c r="S4678" s="29">
        <v>867.8</v>
      </c>
      <c r="T4678" s="30">
        <v>-1973.05</v>
      </c>
      <c r="U4678" s="31">
        <v>-0.69452804618336061</v>
      </c>
      <c r="V4678" s="26">
        <v>0</v>
      </c>
      <c r="W4678" s="26">
        <v>0</v>
      </c>
      <c r="X4678" s="27">
        <v>0</v>
      </c>
      <c r="Y4678" s="18"/>
      <c r="Z4678" s="29">
        <v>382.32</v>
      </c>
      <c r="AA4678" s="29">
        <v>0</v>
      </c>
      <c r="AB4678" s="30">
        <v>-382.32</v>
      </c>
      <c r="AC4678" s="32">
        <v>-1</v>
      </c>
      <c r="AD4678" s="26">
        <v>0</v>
      </c>
      <c r="AE4678" s="26">
        <v>0</v>
      </c>
      <c r="AF4678" s="27">
        <v>0</v>
      </c>
      <c r="AG4678" s="18"/>
      <c r="AH4678" s="34">
        <v>12</v>
      </c>
      <c r="AI4678" s="34">
        <v>0</v>
      </c>
      <c r="AJ4678" s="34">
        <v>-12</v>
      </c>
      <c r="AK4678" s="32">
        <v>-1</v>
      </c>
      <c r="AL4678" s="35">
        <v>44694.041666666664</v>
      </c>
      <c r="AM4678" s="16"/>
    </row>
    <row r="4679" spans="1:39" ht="33" hidden="1" x14ac:dyDescent="0.25">
      <c r="A4679" s="25" t="s">
        <v>988</v>
      </c>
      <c r="B4679" s="25" t="s">
        <v>1136</v>
      </c>
      <c r="C4679" s="39">
        <v>642512</v>
      </c>
      <c r="D4679" s="25" t="s">
        <v>4931</v>
      </c>
      <c r="E4679" s="25" t="s">
        <v>53</v>
      </c>
      <c r="F4679" s="25" t="s">
        <v>54</v>
      </c>
      <c r="G4679" s="25" t="s">
        <v>79</v>
      </c>
      <c r="H4679" s="25" t="s">
        <v>69</v>
      </c>
      <c r="I4679" s="17"/>
      <c r="J4679" s="25" t="s">
        <v>381</v>
      </c>
      <c r="K4679" s="25" t="s">
        <v>58</v>
      </c>
      <c r="L4679" s="25" t="s">
        <v>384</v>
      </c>
      <c r="M4679" s="25" t="s">
        <v>993</v>
      </c>
      <c r="N4679" s="26">
        <v>283407.15000000002</v>
      </c>
      <c r="O4679" s="26">
        <v>268438.05</v>
      </c>
      <c r="P4679" s="27">
        <v>-14969.100000000035</v>
      </c>
      <c r="Q4679" s="28">
        <v>-5.2818356911602388E-2</v>
      </c>
      <c r="R4679" s="29">
        <v>88225.07</v>
      </c>
      <c r="S4679" s="29">
        <v>61567.94</v>
      </c>
      <c r="T4679" s="30">
        <v>-26657.130000000005</v>
      </c>
      <c r="U4679" s="31">
        <v>-0.30214915102929363</v>
      </c>
      <c r="V4679" s="26">
        <v>173222.08</v>
      </c>
      <c r="W4679" s="26">
        <v>189245.73</v>
      </c>
      <c r="X4679" s="27">
        <v>16023.650000000023</v>
      </c>
      <c r="Y4679" s="28">
        <v>9.2503507635978185E-2</v>
      </c>
      <c r="Z4679" s="29">
        <v>21960</v>
      </c>
      <c r="AA4679" s="29">
        <v>16661</v>
      </c>
      <c r="AB4679" s="30">
        <v>-5299</v>
      </c>
      <c r="AC4679" s="32">
        <v>-0.2413023679417122</v>
      </c>
      <c r="AD4679" s="26">
        <v>0</v>
      </c>
      <c r="AE4679" s="26">
        <v>963.38</v>
      </c>
      <c r="AF4679" s="27">
        <v>963.38</v>
      </c>
      <c r="AG4679" s="18"/>
      <c r="AH4679" s="34">
        <v>760</v>
      </c>
      <c r="AI4679" s="34">
        <v>729.5</v>
      </c>
      <c r="AJ4679" s="34">
        <v>-30.5</v>
      </c>
      <c r="AK4679" s="32">
        <v>-4.0131578947368421E-2</v>
      </c>
      <c r="AL4679" s="35">
        <v>44740.041666666664</v>
      </c>
      <c r="AM4679" s="16"/>
    </row>
    <row r="4680" spans="1:39" ht="33" hidden="1" x14ac:dyDescent="0.25">
      <c r="A4680" s="25" t="s">
        <v>988</v>
      </c>
      <c r="B4680" s="25" t="s">
        <v>1136</v>
      </c>
      <c r="C4680" s="39">
        <v>642513</v>
      </c>
      <c r="D4680" s="25" t="s">
        <v>5607</v>
      </c>
      <c r="E4680" s="25" t="s">
        <v>53</v>
      </c>
      <c r="F4680" s="25" t="s">
        <v>54</v>
      </c>
      <c r="G4680" s="25" t="s">
        <v>83</v>
      </c>
      <c r="H4680" s="17"/>
      <c r="I4680" s="17"/>
      <c r="J4680" s="25" t="s">
        <v>381</v>
      </c>
      <c r="K4680" s="25" t="s">
        <v>58</v>
      </c>
      <c r="L4680" s="25" t="s">
        <v>384</v>
      </c>
      <c r="M4680" s="25" t="s">
        <v>993</v>
      </c>
      <c r="N4680" s="26">
        <v>428082.12</v>
      </c>
      <c r="O4680" s="26">
        <v>643328.11</v>
      </c>
      <c r="P4680" s="27">
        <v>215245.99</v>
      </c>
      <c r="Q4680" s="28">
        <v>0.50281471695197177</v>
      </c>
      <c r="R4680" s="29">
        <v>155572.60999999999</v>
      </c>
      <c r="S4680" s="29">
        <v>119775.74</v>
      </c>
      <c r="T4680" s="30">
        <v>-35796.869999999981</v>
      </c>
      <c r="U4680" s="31">
        <v>-0.2300975088095519</v>
      </c>
      <c r="V4680" s="26">
        <v>226956.67</v>
      </c>
      <c r="W4680" s="26">
        <v>479301.73</v>
      </c>
      <c r="X4680" s="27">
        <v>252345.05999999997</v>
      </c>
      <c r="Y4680" s="28">
        <v>1.1118644805636246</v>
      </c>
      <c r="Z4680" s="29">
        <v>40552.839999999997</v>
      </c>
      <c r="AA4680" s="29">
        <v>36285.39</v>
      </c>
      <c r="AB4680" s="30">
        <v>-4267.4499999999971</v>
      </c>
      <c r="AC4680" s="32">
        <v>-0.10523184072928055</v>
      </c>
      <c r="AD4680" s="26">
        <v>5000</v>
      </c>
      <c r="AE4680" s="26">
        <v>7965.25</v>
      </c>
      <c r="AF4680" s="27">
        <v>2965.25</v>
      </c>
      <c r="AG4680" s="33">
        <v>0.59304999999999997</v>
      </c>
      <c r="AH4680" s="34">
        <v>1207.18</v>
      </c>
      <c r="AI4680" s="34">
        <v>1191.25</v>
      </c>
      <c r="AJ4680" s="34">
        <v>-15.930000000000064</v>
      </c>
      <c r="AK4680" s="32">
        <v>-1.3196043672029078E-2</v>
      </c>
      <c r="AL4680" s="35">
        <v>44911.041666666664</v>
      </c>
      <c r="AM4680" s="16"/>
    </row>
    <row r="4681" spans="1:39" ht="41.25" hidden="1" x14ac:dyDescent="0.25">
      <c r="A4681" s="25" t="s">
        <v>988</v>
      </c>
      <c r="B4681" s="25" t="s">
        <v>1136</v>
      </c>
      <c r="C4681" s="39">
        <v>642520</v>
      </c>
      <c r="D4681" s="25" t="s">
        <v>4982</v>
      </c>
      <c r="E4681" s="25" t="s">
        <v>53</v>
      </c>
      <c r="F4681" s="25" t="s">
        <v>54</v>
      </c>
      <c r="G4681" s="25" t="s">
        <v>79</v>
      </c>
      <c r="H4681" s="17"/>
      <c r="I4681" s="17"/>
      <c r="J4681" s="25" t="s">
        <v>381</v>
      </c>
      <c r="K4681" s="25" t="s">
        <v>58</v>
      </c>
      <c r="L4681" s="25" t="s">
        <v>384</v>
      </c>
      <c r="M4681" s="25" t="s">
        <v>993</v>
      </c>
      <c r="N4681" s="26">
        <v>147566.89000000001</v>
      </c>
      <c r="O4681" s="26">
        <v>152676.76999999999</v>
      </c>
      <c r="P4681" s="27">
        <v>5109.8799999999756</v>
      </c>
      <c r="Q4681" s="28">
        <v>3.4627550936392137E-2</v>
      </c>
      <c r="R4681" s="29">
        <v>18318.080000000002</v>
      </c>
      <c r="S4681" s="29">
        <v>17304.759999999998</v>
      </c>
      <c r="T4681" s="30">
        <v>-1013.3200000000033</v>
      </c>
      <c r="U4681" s="31">
        <v>-5.5318024596464434E-2</v>
      </c>
      <c r="V4681" s="26">
        <v>125944.89</v>
      </c>
      <c r="W4681" s="26">
        <v>134624.32000000001</v>
      </c>
      <c r="X4681" s="27">
        <v>8679.4300000000076</v>
      </c>
      <c r="Y4681" s="28">
        <v>6.8914506972057449E-2</v>
      </c>
      <c r="Z4681" s="29">
        <v>3303.92</v>
      </c>
      <c r="AA4681" s="29">
        <v>747.69</v>
      </c>
      <c r="AB4681" s="30">
        <v>-2556.23</v>
      </c>
      <c r="AC4681" s="32">
        <v>-0.77369609433642461</v>
      </c>
      <c r="AD4681" s="26">
        <v>0</v>
      </c>
      <c r="AE4681" s="26">
        <v>0</v>
      </c>
      <c r="AF4681" s="27">
        <v>0</v>
      </c>
      <c r="AG4681" s="18"/>
      <c r="AH4681" s="34">
        <v>111.08000000000001</v>
      </c>
      <c r="AI4681" s="34">
        <v>119.5</v>
      </c>
      <c r="AJ4681" s="34">
        <v>8.4199999999999875</v>
      </c>
      <c r="AK4681" s="32">
        <v>7.5801224342815873E-2</v>
      </c>
      <c r="AL4681" s="35">
        <v>44752.041666666664</v>
      </c>
      <c r="AM4681" s="16"/>
    </row>
    <row r="4682" spans="1:39" ht="41.25" hidden="1" x14ac:dyDescent="0.25">
      <c r="A4682" s="25" t="s">
        <v>988</v>
      </c>
      <c r="B4682" s="25" t="s">
        <v>1136</v>
      </c>
      <c r="C4682" s="39">
        <v>642525</v>
      </c>
      <c r="D4682" s="25" t="s">
        <v>4223</v>
      </c>
      <c r="E4682" s="25" t="s">
        <v>53</v>
      </c>
      <c r="F4682" s="25" t="s">
        <v>54</v>
      </c>
      <c r="G4682" s="25" t="s">
        <v>90</v>
      </c>
      <c r="H4682" s="25" t="s">
        <v>69</v>
      </c>
      <c r="I4682" s="17"/>
      <c r="J4682" s="25" t="s">
        <v>381</v>
      </c>
      <c r="K4682" s="25" t="s">
        <v>65</v>
      </c>
      <c r="L4682" s="25" t="s">
        <v>382</v>
      </c>
      <c r="M4682" s="25" t="s">
        <v>993</v>
      </c>
      <c r="N4682" s="26">
        <v>88049.63</v>
      </c>
      <c r="O4682" s="26">
        <v>78629.63</v>
      </c>
      <c r="P4682" s="27">
        <v>-9420</v>
      </c>
      <c r="Q4682" s="28">
        <v>-0.10698511737073739</v>
      </c>
      <c r="R4682" s="29">
        <v>32413.73</v>
      </c>
      <c r="S4682" s="29">
        <v>25217.37</v>
      </c>
      <c r="T4682" s="30">
        <v>-7196.3600000000006</v>
      </c>
      <c r="U4682" s="31">
        <v>-0.2220157939243648</v>
      </c>
      <c r="V4682" s="26">
        <v>9555.81</v>
      </c>
      <c r="W4682" s="26">
        <v>9812.2199999999993</v>
      </c>
      <c r="X4682" s="27">
        <v>256.40999999999985</v>
      </c>
      <c r="Y4682" s="28">
        <v>2.6832890147460015E-2</v>
      </c>
      <c r="Z4682" s="29">
        <v>7588.09</v>
      </c>
      <c r="AA4682" s="29">
        <v>7377.25</v>
      </c>
      <c r="AB4682" s="30">
        <v>-210.84000000000015</v>
      </c>
      <c r="AC4682" s="32">
        <v>-2.778564829884729E-2</v>
      </c>
      <c r="AD4682" s="26">
        <v>38492</v>
      </c>
      <c r="AE4682" s="26">
        <v>36222.79</v>
      </c>
      <c r="AF4682" s="27">
        <v>-2269.2099999999991</v>
      </c>
      <c r="AG4682" s="33">
        <v>-5.8952769406629926E-2</v>
      </c>
      <c r="AH4682" s="34">
        <v>245.01999999999998</v>
      </c>
      <c r="AI4682" s="34">
        <v>206.5</v>
      </c>
      <c r="AJ4682" s="34">
        <v>-38.519999999999982</v>
      </c>
      <c r="AK4682" s="32">
        <v>-0.15721165619133126</v>
      </c>
      <c r="AL4682" s="35">
        <v>44608.041666666664</v>
      </c>
      <c r="AM4682" s="16"/>
    </row>
    <row r="4683" spans="1:39" ht="66" hidden="1" x14ac:dyDescent="0.25">
      <c r="A4683" s="25" t="s">
        <v>988</v>
      </c>
      <c r="B4683" s="25" t="s">
        <v>1136</v>
      </c>
      <c r="C4683" s="39">
        <v>642568</v>
      </c>
      <c r="D4683" s="25" t="s">
        <v>4981</v>
      </c>
      <c r="E4683" s="25" t="s">
        <v>53</v>
      </c>
      <c r="F4683" s="25" t="s">
        <v>54</v>
      </c>
      <c r="G4683" s="25" t="s">
        <v>79</v>
      </c>
      <c r="H4683" s="25" t="s">
        <v>298</v>
      </c>
      <c r="I4683" s="17"/>
      <c r="J4683" s="25" t="s">
        <v>381</v>
      </c>
      <c r="K4683" s="25" t="s">
        <v>65</v>
      </c>
      <c r="L4683" s="25" t="s">
        <v>382</v>
      </c>
      <c r="M4683" s="25" t="s">
        <v>379</v>
      </c>
      <c r="N4683" s="26">
        <v>926197.58</v>
      </c>
      <c r="O4683" s="26">
        <v>906053.34</v>
      </c>
      <c r="P4683" s="27">
        <v>-20144.239999999991</v>
      </c>
      <c r="Q4683" s="28">
        <v>-2.1749398222353368E-2</v>
      </c>
      <c r="R4683" s="29">
        <v>78815.39</v>
      </c>
      <c r="S4683" s="29">
        <v>98649.51</v>
      </c>
      <c r="T4683" s="30">
        <v>19834.119999999995</v>
      </c>
      <c r="U4683" s="31">
        <v>0.25165288149941267</v>
      </c>
      <c r="V4683" s="26">
        <v>52384.92</v>
      </c>
      <c r="W4683" s="26">
        <v>0</v>
      </c>
      <c r="X4683" s="27">
        <v>-52384.92</v>
      </c>
      <c r="Y4683" s="28">
        <v>-1</v>
      </c>
      <c r="Z4683" s="29">
        <v>1533.16</v>
      </c>
      <c r="AA4683" s="29">
        <v>0</v>
      </c>
      <c r="AB4683" s="30">
        <v>-1533.16</v>
      </c>
      <c r="AC4683" s="32">
        <v>-1</v>
      </c>
      <c r="AD4683" s="26">
        <v>793464.11</v>
      </c>
      <c r="AE4683" s="26">
        <v>807403.83</v>
      </c>
      <c r="AF4683" s="27">
        <v>13939.719999999972</v>
      </c>
      <c r="AG4683" s="33">
        <v>1.7568179611803705E-2</v>
      </c>
      <c r="AH4683" s="34">
        <v>148.46</v>
      </c>
      <c r="AI4683" s="34">
        <v>8</v>
      </c>
      <c r="AJ4683" s="34">
        <v>-140.46</v>
      </c>
      <c r="AK4683" s="32">
        <v>-0.94611343122726665</v>
      </c>
      <c r="AL4683" s="35">
        <v>44756.041666666664</v>
      </c>
      <c r="AM4683" s="16"/>
    </row>
    <row r="4684" spans="1:39" ht="90.75" hidden="1" x14ac:dyDescent="0.25">
      <c r="A4684" s="25" t="s">
        <v>988</v>
      </c>
      <c r="B4684" s="25" t="s">
        <v>1136</v>
      </c>
      <c r="C4684" s="39">
        <v>643155</v>
      </c>
      <c r="D4684" s="25" t="s">
        <v>5568</v>
      </c>
      <c r="E4684" s="25" t="s">
        <v>171</v>
      </c>
      <c r="F4684" s="25" t="s">
        <v>248</v>
      </c>
      <c r="G4684" s="17"/>
      <c r="H4684" s="17"/>
      <c r="I4684" s="17"/>
      <c r="J4684" s="25" t="s">
        <v>411</v>
      </c>
      <c r="K4684" s="25" t="s">
        <v>65</v>
      </c>
      <c r="L4684" s="25" t="s">
        <v>435</v>
      </c>
      <c r="M4684" s="25" t="s">
        <v>468</v>
      </c>
      <c r="N4684" s="26">
        <v>64788.95</v>
      </c>
      <c r="O4684" s="26">
        <v>49160.97</v>
      </c>
      <c r="P4684" s="27">
        <v>-15627.979999999996</v>
      </c>
      <c r="Q4684" s="28">
        <v>-0.24121366374975975</v>
      </c>
      <c r="R4684" s="29">
        <v>9012.6299999999992</v>
      </c>
      <c r="S4684" s="29">
        <v>9795.2000000000007</v>
      </c>
      <c r="T4684" s="30">
        <v>782.57000000000153</v>
      </c>
      <c r="U4684" s="31">
        <v>8.683037026927784E-2</v>
      </c>
      <c r="V4684" s="26">
        <v>55156.92</v>
      </c>
      <c r="W4684" s="26">
        <v>36141.769999999997</v>
      </c>
      <c r="X4684" s="27">
        <v>-19015.150000000001</v>
      </c>
      <c r="Y4684" s="28">
        <v>-0.34474640715979071</v>
      </c>
      <c r="Z4684" s="29">
        <v>619.4</v>
      </c>
      <c r="AA4684" s="29">
        <v>3224</v>
      </c>
      <c r="AB4684" s="30">
        <v>2604.6</v>
      </c>
      <c r="AC4684" s="32">
        <v>4.205037132709073</v>
      </c>
      <c r="AD4684" s="26">
        <v>0</v>
      </c>
      <c r="AE4684" s="26">
        <v>0</v>
      </c>
      <c r="AF4684" s="27">
        <v>0</v>
      </c>
      <c r="AG4684" s="18"/>
      <c r="AH4684" s="34">
        <v>48.900000000000006</v>
      </c>
      <c r="AI4684" s="34">
        <v>83</v>
      </c>
      <c r="AJ4684" s="34">
        <v>34.099999999999994</v>
      </c>
      <c r="AK4684" s="32">
        <v>0.69734151329243332</v>
      </c>
      <c r="AL4684" s="35">
        <v>44897.041666666664</v>
      </c>
      <c r="AM4684" s="16"/>
    </row>
    <row r="4685" spans="1:39" ht="57.75" hidden="1" x14ac:dyDescent="0.25">
      <c r="A4685" s="25" t="s">
        <v>988</v>
      </c>
      <c r="B4685" s="25" t="s">
        <v>1136</v>
      </c>
      <c r="C4685" s="39">
        <v>643174</v>
      </c>
      <c r="D4685" s="25" t="s">
        <v>5061</v>
      </c>
      <c r="E4685" s="25" t="s">
        <v>53</v>
      </c>
      <c r="F4685" s="25" t="s">
        <v>63</v>
      </c>
      <c r="G4685" s="25" t="s">
        <v>56</v>
      </c>
      <c r="H4685" s="17"/>
      <c r="I4685" s="17"/>
      <c r="J4685" s="25" t="s">
        <v>401</v>
      </c>
      <c r="K4685" s="25" t="s">
        <v>65</v>
      </c>
      <c r="L4685" s="25" t="s">
        <v>472</v>
      </c>
      <c r="M4685" s="25" t="s">
        <v>535</v>
      </c>
      <c r="N4685" s="26">
        <v>0</v>
      </c>
      <c r="O4685" s="26">
        <v>0</v>
      </c>
      <c r="P4685" s="27">
        <v>0</v>
      </c>
      <c r="Q4685" s="18"/>
      <c r="R4685" s="29">
        <v>0</v>
      </c>
      <c r="S4685" s="29">
        <v>0</v>
      </c>
      <c r="T4685" s="30">
        <v>0</v>
      </c>
      <c r="U4685" s="19"/>
      <c r="V4685" s="26">
        <v>0</v>
      </c>
      <c r="W4685" s="26">
        <v>0</v>
      </c>
      <c r="X4685" s="27">
        <v>0</v>
      </c>
      <c r="Y4685" s="18"/>
      <c r="Z4685" s="29">
        <v>0</v>
      </c>
      <c r="AA4685" s="29">
        <v>0</v>
      </c>
      <c r="AB4685" s="30">
        <v>0</v>
      </c>
      <c r="AC4685" s="19"/>
      <c r="AD4685" s="26">
        <v>0</v>
      </c>
      <c r="AE4685" s="26">
        <v>0</v>
      </c>
      <c r="AF4685" s="27">
        <v>0</v>
      </c>
      <c r="AG4685" s="18"/>
      <c r="AH4685" s="34">
        <v>0</v>
      </c>
      <c r="AI4685" s="34">
        <v>0</v>
      </c>
      <c r="AJ4685" s="34">
        <v>0</v>
      </c>
      <c r="AK4685" s="19"/>
      <c r="AL4685" s="35">
        <v>44939.041666666664</v>
      </c>
      <c r="AM4685" s="16"/>
    </row>
    <row r="4686" spans="1:39" ht="33" hidden="1" x14ac:dyDescent="0.25">
      <c r="A4686" s="25" t="s">
        <v>988</v>
      </c>
      <c r="B4686" s="25" t="s">
        <v>1136</v>
      </c>
      <c r="C4686" s="39">
        <v>643176</v>
      </c>
      <c r="D4686" s="25" t="s">
        <v>5862</v>
      </c>
      <c r="E4686" s="25" t="s">
        <v>171</v>
      </c>
      <c r="F4686" s="25" t="s">
        <v>54</v>
      </c>
      <c r="G4686" s="25" t="s">
        <v>79</v>
      </c>
      <c r="H4686" s="17"/>
      <c r="I4686" s="17"/>
      <c r="J4686" s="25" t="s">
        <v>381</v>
      </c>
      <c r="K4686" s="25" t="s">
        <v>65</v>
      </c>
      <c r="L4686" s="25" t="s">
        <v>384</v>
      </c>
      <c r="M4686" s="25" t="s">
        <v>379</v>
      </c>
      <c r="N4686" s="26">
        <v>291089.78999999998</v>
      </c>
      <c r="O4686" s="26">
        <v>293903.28999999998</v>
      </c>
      <c r="P4686" s="27">
        <v>2813.5</v>
      </c>
      <c r="Q4686" s="28">
        <v>9.6654025549985801E-3</v>
      </c>
      <c r="R4686" s="29">
        <v>50052.21</v>
      </c>
      <c r="S4686" s="29">
        <v>46908</v>
      </c>
      <c r="T4686" s="30">
        <v>-3144.2099999999991</v>
      </c>
      <c r="U4686" s="31">
        <v>-6.2818604812854395E-2</v>
      </c>
      <c r="V4686" s="26">
        <v>6879.32</v>
      </c>
      <c r="W4686" s="26">
        <v>7042.55</v>
      </c>
      <c r="X4686" s="27">
        <v>163.23000000000047</v>
      </c>
      <c r="Y4686" s="28">
        <v>2.3727635870987317E-2</v>
      </c>
      <c r="Z4686" s="29">
        <v>1368</v>
      </c>
      <c r="AA4686" s="29">
        <v>1380.84</v>
      </c>
      <c r="AB4686" s="30">
        <v>12.839999999999918</v>
      </c>
      <c r="AC4686" s="32">
        <v>9.3859649122806418E-3</v>
      </c>
      <c r="AD4686" s="26">
        <v>232790.26</v>
      </c>
      <c r="AE4686" s="26">
        <v>238571.9</v>
      </c>
      <c r="AF4686" s="27">
        <v>5781.6399999999849</v>
      </c>
      <c r="AG4686" s="33">
        <v>2.4836262479366555E-2</v>
      </c>
      <c r="AH4686" s="34">
        <v>72</v>
      </c>
      <c r="AI4686" s="34">
        <v>48</v>
      </c>
      <c r="AJ4686" s="34">
        <v>-24</v>
      </c>
      <c r="AK4686" s="32">
        <v>-0.33333333333333331</v>
      </c>
      <c r="AL4686" s="35">
        <v>44939.041666666664</v>
      </c>
      <c r="AM4686" s="16"/>
    </row>
    <row r="4687" spans="1:39" ht="33" hidden="1" x14ac:dyDescent="0.25">
      <c r="A4687" s="25" t="s">
        <v>988</v>
      </c>
      <c r="B4687" s="25" t="s">
        <v>1136</v>
      </c>
      <c r="C4687" s="39">
        <v>643240</v>
      </c>
      <c r="D4687" s="25" t="s">
        <v>4225</v>
      </c>
      <c r="E4687" s="25" t="s">
        <v>171</v>
      </c>
      <c r="F4687" s="25" t="s">
        <v>54</v>
      </c>
      <c r="G4687" s="25" t="s">
        <v>83</v>
      </c>
      <c r="H4687" s="25" t="s">
        <v>75</v>
      </c>
      <c r="I4687" s="25" t="s">
        <v>2669</v>
      </c>
      <c r="J4687" s="25" t="s">
        <v>411</v>
      </c>
      <c r="K4687" s="25" t="s">
        <v>65</v>
      </c>
      <c r="L4687" s="25" t="s">
        <v>460</v>
      </c>
      <c r="M4687" s="25" t="s">
        <v>468</v>
      </c>
      <c r="N4687" s="26">
        <v>89753.49</v>
      </c>
      <c r="O4687" s="26">
        <v>85310.31</v>
      </c>
      <c r="P4687" s="27">
        <v>-4443.1800000000076</v>
      </c>
      <c r="Q4687" s="28">
        <v>-4.9504258831606515E-2</v>
      </c>
      <c r="R4687" s="29">
        <v>38939.22</v>
      </c>
      <c r="S4687" s="29">
        <v>27403.94</v>
      </c>
      <c r="T4687" s="30">
        <v>-11535.280000000002</v>
      </c>
      <c r="U4687" s="31">
        <v>-0.29623808591954337</v>
      </c>
      <c r="V4687" s="26">
        <v>28451.48</v>
      </c>
      <c r="W4687" s="26">
        <v>37073.24</v>
      </c>
      <c r="X4687" s="27">
        <v>8621.7599999999984</v>
      </c>
      <c r="Y4687" s="28">
        <v>0.30303379648440076</v>
      </c>
      <c r="Z4687" s="29">
        <v>9641.7900000000009</v>
      </c>
      <c r="AA4687" s="29">
        <v>8600</v>
      </c>
      <c r="AB4687" s="30">
        <v>-1041.7900000000009</v>
      </c>
      <c r="AC4687" s="32">
        <v>-0.10804943895272566</v>
      </c>
      <c r="AD4687" s="26">
        <v>12721</v>
      </c>
      <c r="AE4687" s="26">
        <v>12233.13</v>
      </c>
      <c r="AF4687" s="27">
        <v>-487.8700000000008</v>
      </c>
      <c r="AG4687" s="33">
        <v>-3.8351544689882937E-2</v>
      </c>
      <c r="AH4687" s="34">
        <v>313.16000000000003</v>
      </c>
      <c r="AI4687" s="34">
        <v>277</v>
      </c>
      <c r="AJ4687" s="34">
        <v>-36.160000000000025</v>
      </c>
      <c r="AK4687" s="32">
        <v>-0.11546813130668036</v>
      </c>
      <c r="AL4687" s="35">
        <v>44698.041666666664</v>
      </c>
      <c r="AM4687" s="16"/>
    </row>
    <row r="4688" spans="1:39" ht="66" hidden="1" x14ac:dyDescent="0.25">
      <c r="A4688" s="25" t="s">
        <v>988</v>
      </c>
      <c r="B4688" s="25" t="s">
        <v>1136</v>
      </c>
      <c r="C4688" s="39">
        <v>643308</v>
      </c>
      <c r="D4688" s="25" t="s">
        <v>4226</v>
      </c>
      <c r="E4688" s="25" t="s">
        <v>171</v>
      </c>
      <c r="F4688" s="25" t="s">
        <v>54</v>
      </c>
      <c r="G4688" s="25" t="s">
        <v>194</v>
      </c>
      <c r="H4688" s="17"/>
      <c r="I4688" s="17"/>
      <c r="J4688" s="25" t="s">
        <v>185</v>
      </c>
      <c r="K4688" s="25" t="s">
        <v>65</v>
      </c>
      <c r="L4688" s="25" t="s">
        <v>373</v>
      </c>
      <c r="M4688" s="25" t="s">
        <v>371</v>
      </c>
      <c r="N4688" s="26">
        <v>12125.76</v>
      </c>
      <c r="O4688" s="26">
        <v>14773.1</v>
      </c>
      <c r="P4688" s="27">
        <v>2647.34</v>
      </c>
      <c r="Q4688" s="28">
        <v>0.21832363497215845</v>
      </c>
      <c r="R4688" s="29">
        <v>6878.16</v>
      </c>
      <c r="S4688" s="29">
        <v>7824.42</v>
      </c>
      <c r="T4688" s="30">
        <v>946.26000000000022</v>
      </c>
      <c r="U4688" s="31">
        <v>0.13757458390034547</v>
      </c>
      <c r="V4688" s="26">
        <v>1621.07</v>
      </c>
      <c r="W4688" s="26">
        <v>2252.41</v>
      </c>
      <c r="X4688" s="27">
        <v>631.33999999999992</v>
      </c>
      <c r="Y4688" s="28">
        <v>0.38945881423997725</v>
      </c>
      <c r="Z4688" s="29">
        <v>821.53</v>
      </c>
      <c r="AA4688" s="29">
        <v>2704</v>
      </c>
      <c r="AB4688" s="30">
        <v>1882.47</v>
      </c>
      <c r="AC4688" s="32">
        <v>2.2914196681801031</v>
      </c>
      <c r="AD4688" s="26">
        <v>2805</v>
      </c>
      <c r="AE4688" s="26">
        <v>1992.27</v>
      </c>
      <c r="AF4688" s="27">
        <v>-812.73</v>
      </c>
      <c r="AG4688" s="33">
        <v>-0.2897433155080214</v>
      </c>
      <c r="AH4688" s="34">
        <v>25.120000000000005</v>
      </c>
      <c r="AI4688" s="34">
        <v>68</v>
      </c>
      <c r="AJ4688" s="34">
        <v>42.879999999999995</v>
      </c>
      <c r="AK4688" s="32">
        <v>1.7070063694267512</v>
      </c>
      <c r="AL4688" s="35">
        <v>44574.041666666664</v>
      </c>
      <c r="AM4688" s="16"/>
    </row>
    <row r="4689" spans="1:39" ht="66" hidden="1" x14ac:dyDescent="0.25">
      <c r="A4689" s="25" t="s">
        <v>988</v>
      </c>
      <c r="B4689" s="25" t="s">
        <v>1136</v>
      </c>
      <c r="C4689" s="39">
        <v>643385</v>
      </c>
      <c r="D4689" s="25" t="s">
        <v>4227</v>
      </c>
      <c r="E4689" s="25" t="s">
        <v>53</v>
      </c>
      <c r="F4689" s="25" t="s">
        <v>54</v>
      </c>
      <c r="G4689" s="25" t="s">
        <v>75</v>
      </c>
      <c r="H4689" s="17"/>
      <c r="I4689" s="17"/>
      <c r="J4689" s="25" t="s">
        <v>381</v>
      </c>
      <c r="K4689" s="25" t="s">
        <v>58</v>
      </c>
      <c r="L4689" s="25" t="s">
        <v>384</v>
      </c>
      <c r="M4689" s="25" t="s">
        <v>379</v>
      </c>
      <c r="N4689" s="26">
        <v>207835.91</v>
      </c>
      <c r="O4689" s="26">
        <v>239115.56</v>
      </c>
      <c r="P4689" s="27">
        <v>31279.649999999994</v>
      </c>
      <c r="Q4689" s="28">
        <v>0.15050166258564265</v>
      </c>
      <c r="R4689" s="29">
        <v>42215.62</v>
      </c>
      <c r="S4689" s="29">
        <v>31920.68</v>
      </c>
      <c r="T4689" s="30">
        <v>-10294.940000000002</v>
      </c>
      <c r="U4689" s="31">
        <v>-0.24386565920386818</v>
      </c>
      <c r="V4689" s="26">
        <v>3476</v>
      </c>
      <c r="W4689" s="26">
        <v>6879.32</v>
      </c>
      <c r="X4689" s="27">
        <v>3403.3199999999997</v>
      </c>
      <c r="Y4689" s="28">
        <v>0.97909090909090901</v>
      </c>
      <c r="Z4689" s="29">
        <v>1728</v>
      </c>
      <c r="AA4689" s="29">
        <v>832</v>
      </c>
      <c r="AB4689" s="30">
        <v>-896</v>
      </c>
      <c r="AC4689" s="32">
        <v>-0.51851851851851849</v>
      </c>
      <c r="AD4689" s="26">
        <v>160416.29</v>
      </c>
      <c r="AE4689" s="26">
        <v>177668.56</v>
      </c>
      <c r="AF4689" s="27">
        <v>17252.26999999999</v>
      </c>
      <c r="AG4689" s="33">
        <v>0.10754687070745739</v>
      </c>
      <c r="AH4689" s="34">
        <v>108</v>
      </c>
      <c r="AI4689" s="34">
        <v>32</v>
      </c>
      <c r="AJ4689" s="34">
        <v>-76</v>
      </c>
      <c r="AK4689" s="32">
        <v>-0.70370370370370372</v>
      </c>
      <c r="AL4689" s="35">
        <v>44672</v>
      </c>
      <c r="AM4689" s="16"/>
    </row>
    <row r="4690" spans="1:39" ht="33" hidden="1" x14ac:dyDescent="0.25">
      <c r="A4690" s="25" t="s">
        <v>988</v>
      </c>
      <c r="B4690" s="25" t="s">
        <v>1136</v>
      </c>
      <c r="C4690" s="39">
        <v>643650</v>
      </c>
      <c r="D4690" s="25" t="s">
        <v>5863</v>
      </c>
      <c r="E4690" s="25" t="s">
        <v>171</v>
      </c>
      <c r="F4690" s="25" t="s">
        <v>54</v>
      </c>
      <c r="G4690" s="25" t="s">
        <v>79</v>
      </c>
      <c r="H4690" s="25" t="s">
        <v>55</v>
      </c>
      <c r="I4690" s="17"/>
      <c r="J4690" s="25" t="s">
        <v>381</v>
      </c>
      <c r="K4690" s="25" t="s">
        <v>65</v>
      </c>
      <c r="L4690" s="25" t="s">
        <v>431</v>
      </c>
      <c r="M4690" s="25" t="s">
        <v>379</v>
      </c>
      <c r="N4690" s="26">
        <v>569953.91</v>
      </c>
      <c r="O4690" s="26">
        <v>625463.59</v>
      </c>
      <c r="P4690" s="27">
        <v>55509.679999999935</v>
      </c>
      <c r="Q4690" s="28">
        <v>9.7393278695114022E-2</v>
      </c>
      <c r="R4690" s="29">
        <v>63828.41</v>
      </c>
      <c r="S4690" s="29">
        <v>81519.55</v>
      </c>
      <c r="T4690" s="30">
        <v>17691.14</v>
      </c>
      <c r="U4690" s="31">
        <v>0.27716717367705068</v>
      </c>
      <c r="V4690" s="26">
        <v>51060.05</v>
      </c>
      <c r="W4690" s="26">
        <v>70224.45</v>
      </c>
      <c r="X4690" s="27">
        <v>19164.399999999994</v>
      </c>
      <c r="Y4690" s="28">
        <v>0.3753306156182768</v>
      </c>
      <c r="Z4690" s="29">
        <v>0</v>
      </c>
      <c r="AA4690" s="29">
        <v>0</v>
      </c>
      <c r="AB4690" s="30">
        <v>0</v>
      </c>
      <c r="AC4690" s="19"/>
      <c r="AD4690" s="26">
        <v>455065.45</v>
      </c>
      <c r="AE4690" s="26">
        <v>473719.59</v>
      </c>
      <c r="AF4690" s="27">
        <v>18654.140000000014</v>
      </c>
      <c r="AG4690" s="33">
        <v>4.0992213317886501E-2</v>
      </c>
      <c r="AH4690" s="34">
        <v>67</v>
      </c>
      <c r="AI4690" s="34">
        <v>8</v>
      </c>
      <c r="AJ4690" s="34">
        <v>-59</v>
      </c>
      <c r="AK4690" s="32">
        <v>-0.88059701492537312</v>
      </c>
      <c r="AL4690" s="35">
        <v>44896.041666666664</v>
      </c>
      <c r="AM4690" s="16"/>
    </row>
    <row r="4691" spans="1:39" ht="33" hidden="1" x14ac:dyDescent="0.25">
      <c r="A4691" s="25" t="s">
        <v>988</v>
      </c>
      <c r="B4691" s="25" t="s">
        <v>1136</v>
      </c>
      <c r="C4691" s="39">
        <v>644020</v>
      </c>
      <c r="D4691" s="25" t="s">
        <v>5608</v>
      </c>
      <c r="E4691" s="25" t="s">
        <v>171</v>
      </c>
      <c r="F4691" s="25" t="s">
        <v>54</v>
      </c>
      <c r="G4691" s="25" t="s">
        <v>75</v>
      </c>
      <c r="H4691" s="25" t="s">
        <v>204</v>
      </c>
      <c r="I4691" s="17"/>
      <c r="J4691" s="25" t="s">
        <v>411</v>
      </c>
      <c r="K4691" s="25" t="s">
        <v>65</v>
      </c>
      <c r="L4691" s="25" t="s">
        <v>460</v>
      </c>
      <c r="M4691" s="25" t="s">
        <v>468</v>
      </c>
      <c r="N4691" s="26">
        <v>62793.45</v>
      </c>
      <c r="O4691" s="26">
        <v>42089.84</v>
      </c>
      <c r="P4691" s="27">
        <v>-20703.61</v>
      </c>
      <c r="Q4691" s="28">
        <v>-0.32970970698376983</v>
      </c>
      <c r="R4691" s="29">
        <v>25744.1</v>
      </c>
      <c r="S4691" s="29">
        <v>17312.060000000001</v>
      </c>
      <c r="T4691" s="30">
        <v>-8432.0399999999972</v>
      </c>
      <c r="U4691" s="31">
        <v>-0.32753291045326882</v>
      </c>
      <c r="V4691" s="26">
        <v>18891.02</v>
      </c>
      <c r="W4691" s="26">
        <v>22256.74</v>
      </c>
      <c r="X4691" s="27">
        <v>3365.7200000000012</v>
      </c>
      <c r="Y4691" s="28">
        <v>0.17816507525797978</v>
      </c>
      <c r="Z4691" s="29">
        <v>4676.33</v>
      </c>
      <c r="AA4691" s="29">
        <v>273</v>
      </c>
      <c r="AB4691" s="30">
        <v>-4403.33</v>
      </c>
      <c r="AC4691" s="32">
        <v>-0.94162088646438558</v>
      </c>
      <c r="AD4691" s="26">
        <v>13482</v>
      </c>
      <c r="AE4691" s="26">
        <v>2248.04</v>
      </c>
      <c r="AF4691" s="27">
        <v>-11233.96</v>
      </c>
      <c r="AG4691" s="33">
        <v>-0.83325619344310931</v>
      </c>
      <c r="AH4691" s="34">
        <v>202.32999999999998</v>
      </c>
      <c r="AI4691" s="34">
        <v>106.5</v>
      </c>
      <c r="AJ4691" s="34">
        <v>-95.829999999999984</v>
      </c>
      <c r="AK4691" s="32">
        <v>-0.4736321850442346</v>
      </c>
      <c r="AL4691" s="35">
        <v>44900.041666666664</v>
      </c>
      <c r="AM4691" s="16"/>
    </row>
    <row r="4692" spans="1:39" ht="49.5" hidden="1" x14ac:dyDescent="0.25">
      <c r="A4692" s="25" t="s">
        <v>988</v>
      </c>
      <c r="B4692" s="25" t="s">
        <v>1136</v>
      </c>
      <c r="C4692" s="39">
        <v>644050</v>
      </c>
      <c r="D4692" s="25" t="s">
        <v>5530</v>
      </c>
      <c r="E4692" s="25" t="s">
        <v>171</v>
      </c>
      <c r="F4692" s="25" t="s">
        <v>54</v>
      </c>
      <c r="G4692" s="25" t="s">
        <v>90</v>
      </c>
      <c r="H4692" s="25" t="s">
        <v>211</v>
      </c>
      <c r="I4692" s="17"/>
      <c r="J4692" s="25" t="s">
        <v>381</v>
      </c>
      <c r="K4692" s="25" t="s">
        <v>65</v>
      </c>
      <c r="L4692" s="25" t="s">
        <v>992</v>
      </c>
      <c r="M4692" s="25" t="s">
        <v>993</v>
      </c>
      <c r="N4692" s="26">
        <v>160832.59</v>
      </c>
      <c r="O4692" s="26">
        <v>210527.49</v>
      </c>
      <c r="P4692" s="27">
        <v>49694.899999999994</v>
      </c>
      <c r="Q4692" s="28">
        <v>0.30898526225312917</v>
      </c>
      <c r="R4692" s="29">
        <v>73852.02</v>
      </c>
      <c r="S4692" s="29">
        <v>124342.85</v>
      </c>
      <c r="T4692" s="30">
        <v>50490.83</v>
      </c>
      <c r="U4692" s="31">
        <v>0.68367568009649571</v>
      </c>
      <c r="V4692" s="26">
        <v>48886.239999999998</v>
      </c>
      <c r="W4692" s="26">
        <v>47806.83</v>
      </c>
      <c r="X4692" s="27">
        <v>-1079.4099999999962</v>
      </c>
      <c r="Y4692" s="28">
        <v>-2.2080037245654324E-2</v>
      </c>
      <c r="Z4692" s="29">
        <v>21586.33</v>
      </c>
      <c r="AA4692" s="29">
        <v>13372.67</v>
      </c>
      <c r="AB4692" s="30">
        <v>-8213.6600000000017</v>
      </c>
      <c r="AC4692" s="32">
        <v>-0.38050284601412104</v>
      </c>
      <c r="AD4692" s="26">
        <v>16508</v>
      </c>
      <c r="AE4692" s="26">
        <v>25005.14</v>
      </c>
      <c r="AF4692" s="27">
        <v>8497.14</v>
      </c>
      <c r="AG4692" s="33">
        <v>0.51472861642839829</v>
      </c>
      <c r="AH4692" s="34">
        <v>577.29999999999995</v>
      </c>
      <c r="AI4692" s="34">
        <v>1113.5</v>
      </c>
      <c r="AJ4692" s="34">
        <v>536.20000000000005</v>
      </c>
      <c r="AK4692" s="32">
        <v>0.92880651307812245</v>
      </c>
      <c r="AL4692" s="35">
        <v>44896.041666666664</v>
      </c>
      <c r="AM4692" s="16"/>
    </row>
    <row r="4693" spans="1:39" ht="41.25" hidden="1" x14ac:dyDescent="0.25">
      <c r="A4693" s="25" t="s">
        <v>988</v>
      </c>
      <c r="B4693" s="25" t="s">
        <v>1136</v>
      </c>
      <c r="C4693" s="39">
        <v>644340</v>
      </c>
      <c r="D4693" s="25" t="s">
        <v>5531</v>
      </c>
      <c r="E4693" s="25" t="s">
        <v>171</v>
      </c>
      <c r="F4693" s="25" t="s">
        <v>54</v>
      </c>
      <c r="G4693" s="25" t="s">
        <v>79</v>
      </c>
      <c r="H4693" s="17"/>
      <c r="I4693" s="17"/>
      <c r="J4693" s="25" t="s">
        <v>381</v>
      </c>
      <c r="K4693" s="25" t="s">
        <v>58</v>
      </c>
      <c r="L4693" s="25" t="s">
        <v>384</v>
      </c>
      <c r="M4693" s="25" t="s">
        <v>379</v>
      </c>
      <c r="N4693" s="26">
        <v>224344.48</v>
      </c>
      <c r="O4693" s="26">
        <v>210597.16</v>
      </c>
      <c r="P4693" s="27">
        <v>-13747.320000000007</v>
      </c>
      <c r="Q4693" s="28">
        <v>-6.1277727894174204E-2</v>
      </c>
      <c r="R4693" s="29">
        <v>34437.99</v>
      </c>
      <c r="S4693" s="29">
        <v>32826.58</v>
      </c>
      <c r="T4693" s="30">
        <v>-1611.4099999999962</v>
      </c>
      <c r="U4693" s="31">
        <v>-4.67916391171493E-2</v>
      </c>
      <c r="V4693" s="26">
        <v>43280.49</v>
      </c>
      <c r="W4693" s="26">
        <v>45400.17</v>
      </c>
      <c r="X4693" s="27">
        <v>2119.6800000000003</v>
      </c>
      <c r="Y4693" s="28">
        <v>4.8975415943765893E-2</v>
      </c>
      <c r="Z4693" s="29">
        <v>608</v>
      </c>
      <c r="AA4693" s="29">
        <v>747.69</v>
      </c>
      <c r="AB4693" s="30">
        <v>139.69000000000005</v>
      </c>
      <c r="AC4693" s="32">
        <v>0.22975328947368431</v>
      </c>
      <c r="AD4693" s="26">
        <v>146018</v>
      </c>
      <c r="AE4693" s="26">
        <v>131622.72</v>
      </c>
      <c r="AF4693" s="27">
        <v>-14395.279999999999</v>
      </c>
      <c r="AG4693" s="33">
        <v>-9.8585653823501207E-2</v>
      </c>
      <c r="AH4693" s="34">
        <v>32</v>
      </c>
      <c r="AI4693" s="34">
        <v>33.5</v>
      </c>
      <c r="AJ4693" s="34">
        <v>1.5</v>
      </c>
      <c r="AK4693" s="32">
        <v>4.6875E-2</v>
      </c>
      <c r="AL4693" s="35">
        <v>44896.041666666664</v>
      </c>
      <c r="AM4693" s="16"/>
    </row>
    <row r="4694" spans="1:39" ht="33" hidden="1" x14ac:dyDescent="0.25">
      <c r="A4694" s="25" t="s">
        <v>988</v>
      </c>
      <c r="B4694" s="25" t="s">
        <v>1136</v>
      </c>
      <c r="C4694" s="39">
        <v>645697</v>
      </c>
      <c r="D4694" s="25" t="s">
        <v>5393</v>
      </c>
      <c r="E4694" s="25" t="s">
        <v>171</v>
      </c>
      <c r="F4694" s="25" t="s">
        <v>54</v>
      </c>
      <c r="G4694" s="25" t="s">
        <v>75</v>
      </c>
      <c r="H4694" s="25" t="s">
        <v>5496</v>
      </c>
      <c r="I4694" s="25" t="s">
        <v>69</v>
      </c>
      <c r="J4694" s="25" t="s">
        <v>830</v>
      </c>
      <c r="K4694" s="25" t="s">
        <v>65</v>
      </c>
      <c r="L4694" s="25" t="s">
        <v>460</v>
      </c>
      <c r="M4694" s="25" t="s">
        <v>468</v>
      </c>
      <c r="N4694" s="26">
        <v>73171.289999999994</v>
      </c>
      <c r="O4694" s="26">
        <v>58839.15</v>
      </c>
      <c r="P4694" s="27">
        <v>-14332.139999999992</v>
      </c>
      <c r="Q4694" s="28">
        <v>-0.19587108550361751</v>
      </c>
      <c r="R4694" s="29">
        <v>30777.83</v>
      </c>
      <c r="S4694" s="29">
        <v>14056.19</v>
      </c>
      <c r="T4694" s="30">
        <v>-16721.64</v>
      </c>
      <c r="U4694" s="31">
        <v>-0.54330146082423614</v>
      </c>
      <c r="V4694" s="26">
        <v>23776.560000000001</v>
      </c>
      <c r="W4694" s="26">
        <v>25186.71</v>
      </c>
      <c r="X4694" s="27">
        <v>1410.1499999999978</v>
      </c>
      <c r="Y4694" s="28">
        <v>5.9308411309289391E-2</v>
      </c>
      <c r="Z4694" s="29">
        <v>6105.9</v>
      </c>
      <c r="AA4694" s="29">
        <v>3420</v>
      </c>
      <c r="AB4694" s="30">
        <v>-2685.8999999999996</v>
      </c>
      <c r="AC4694" s="32">
        <v>-0.43988601189013904</v>
      </c>
      <c r="AD4694" s="26">
        <v>12511</v>
      </c>
      <c r="AE4694" s="26">
        <v>16176.25</v>
      </c>
      <c r="AF4694" s="27">
        <v>3665.25</v>
      </c>
      <c r="AG4694" s="33">
        <v>0.29296219326992246</v>
      </c>
      <c r="AH4694" s="34">
        <v>190.07</v>
      </c>
      <c r="AI4694" s="34">
        <v>98</v>
      </c>
      <c r="AJ4694" s="34">
        <v>-92.07</v>
      </c>
      <c r="AK4694" s="32">
        <v>-0.48440048403219865</v>
      </c>
      <c r="AL4694" s="35">
        <v>44865.041666666664</v>
      </c>
      <c r="AM4694" s="16"/>
    </row>
    <row r="4695" spans="1:39" ht="41.25" hidden="1" x14ac:dyDescent="0.25">
      <c r="A4695" s="25" t="s">
        <v>988</v>
      </c>
      <c r="B4695" s="25" t="s">
        <v>1136</v>
      </c>
      <c r="C4695" s="39">
        <v>647313</v>
      </c>
      <c r="D4695" s="25" t="s">
        <v>5429</v>
      </c>
      <c r="E4695" s="25" t="s">
        <v>53</v>
      </c>
      <c r="F4695" s="25" t="s">
        <v>54</v>
      </c>
      <c r="G4695" s="25" t="s">
        <v>79</v>
      </c>
      <c r="H4695" s="17"/>
      <c r="I4695" s="17"/>
      <c r="J4695" s="25" t="s">
        <v>381</v>
      </c>
      <c r="K4695" s="25" t="s">
        <v>65</v>
      </c>
      <c r="L4695" s="25" t="s">
        <v>384</v>
      </c>
      <c r="M4695" s="25" t="s">
        <v>468</v>
      </c>
      <c r="N4695" s="26">
        <v>12791.72</v>
      </c>
      <c r="O4695" s="26">
        <v>13180.74</v>
      </c>
      <c r="P4695" s="27">
        <v>389.02000000000044</v>
      </c>
      <c r="Q4695" s="28">
        <v>3.0411860172048829E-2</v>
      </c>
      <c r="R4695" s="29">
        <v>6269.03</v>
      </c>
      <c r="S4695" s="29">
        <v>5902.94</v>
      </c>
      <c r="T4695" s="30">
        <v>-366.09000000000015</v>
      </c>
      <c r="U4695" s="31">
        <v>-5.8396594050435263E-2</v>
      </c>
      <c r="V4695" s="26">
        <v>5290.74</v>
      </c>
      <c r="W4695" s="26">
        <v>5274.95</v>
      </c>
      <c r="X4695" s="27">
        <v>-15.789999999999964</v>
      </c>
      <c r="Y4695" s="28">
        <v>-2.9844596408063833E-3</v>
      </c>
      <c r="Z4695" s="29">
        <v>1231.95</v>
      </c>
      <c r="AA4695" s="29">
        <v>2002.85</v>
      </c>
      <c r="AB4695" s="30">
        <v>770.89999999999986</v>
      </c>
      <c r="AC4695" s="32">
        <v>0.62575591541864506</v>
      </c>
      <c r="AD4695" s="26">
        <v>0</v>
      </c>
      <c r="AE4695" s="26">
        <v>0</v>
      </c>
      <c r="AF4695" s="27">
        <v>0</v>
      </c>
      <c r="AG4695" s="18"/>
      <c r="AH4695" s="34">
        <v>32</v>
      </c>
      <c r="AI4695" s="34">
        <v>40</v>
      </c>
      <c r="AJ4695" s="34">
        <v>8</v>
      </c>
      <c r="AK4695" s="32">
        <v>0.25</v>
      </c>
      <c r="AL4695" s="35">
        <v>44883.041666666664</v>
      </c>
      <c r="AM4695" s="16"/>
    </row>
    <row r="4696" spans="1:39" ht="57.75" hidden="1" x14ac:dyDescent="0.25">
      <c r="A4696" s="25" t="s">
        <v>988</v>
      </c>
      <c r="B4696" s="25" t="s">
        <v>1136</v>
      </c>
      <c r="C4696" s="39">
        <v>647557</v>
      </c>
      <c r="D4696" s="25" t="s">
        <v>5260</v>
      </c>
      <c r="E4696" s="25" t="s">
        <v>53</v>
      </c>
      <c r="F4696" s="25" t="s">
        <v>54</v>
      </c>
      <c r="G4696" s="25" t="s">
        <v>75</v>
      </c>
      <c r="H4696" s="17"/>
      <c r="I4696" s="17"/>
      <c r="J4696" s="25" t="s">
        <v>381</v>
      </c>
      <c r="K4696" s="25" t="s">
        <v>65</v>
      </c>
      <c r="L4696" s="25" t="s">
        <v>431</v>
      </c>
      <c r="M4696" s="25" t="s">
        <v>993</v>
      </c>
      <c r="N4696" s="26">
        <v>15062.61</v>
      </c>
      <c r="O4696" s="26">
        <v>7577.7</v>
      </c>
      <c r="P4696" s="27">
        <v>-7484.9100000000008</v>
      </c>
      <c r="Q4696" s="28">
        <v>-0.4969198565188902</v>
      </c>
      <c r="R4696" s="29">
        <v>8589.33</v>
      </c>
      <c r="S4696" s="29">
        <v>3703.48</v>
      </c>
      <c r="T4696" s="30">
        <v>-4885.8500000000004</v>
      </c>
      <c r="U4696" s="31">
        <v>-0.56882783639701817</v>
      </c>
      <c r="V4696" s="26">
        <v>1699.02</v>
      </c>
      <c r="W4696" s="26">
        <v>1396.97</v>
      </c>
      <c r="X4696" s="27">
        <v>-302.04999999999995</v>
      </c>
      <c r="Y4696" s="28">
        <v>-0.17777895492695786</v>
      </c>
      <c r="Z4696" s="29">
        <v>2574.2600000000002</v>
      </c>
      <c r="AA4696" s="29">
        <v>0</v>
      </c>
      <c r="AB4696" s="30">
        <v>-2574.2600000000002</v>
      </c>
      <c r="AC4696" s="32">
        <v>-1</v>
      </c>
      <c r="AD4696" s="26">
        <v>2200</v>
      </c>
      <c r="AE4696" s="26">
        <v>2477.25</v>
      </c>
      <c r="AF4696" s="27">
        <v>277.25</v>
      </c>
      <c r="AG4696" s="33">
        <v>0.12602272727272729</v>
      </c>
      <c r="AH4696" s="34">
        <v>66.86</v>
      </c>
      <c r="AI4696" s="34">
        <v>48</v>
      </c>
      <c r="AJ4696" s="34">
        <v>-18.86</v>
      </c>
      <c r="AK4696" s="32">
        <v>-0.28208196230930299</v>
      </c>
      <c r="AL4696" s="35">
        <v>44818.041666666664</v>
      </c>
      <c r="AM4696" s="16"/>
    </row>
    <row r="4697" spans="1:39" ht="82.5" hidden="1" x14ac:dyDescent="0.25">
      <c r="A4697" s="25" t="s">
        <v>988</v>
      </c>
      <c r="B4697" s="25" t="s">
        <v>1136</v>
      </c>
      <c r="C4697" s="39">
        <v>647711</v>
      </c>
      <c r="D4697" s="25" t="s">
        <v>5154</v>
      </c>
      <c r="E4697" s="25" t="s">
        <v>53</v>
      </c>
      <c r="F4697" s="25" t="s">
        <v>54</v>
      </c>
      <c r="G4697" s="25" t="s">
        <v>75</v>
      </c>
      <c r="H4697" s="25" t="s">
        <v>211</v>
      </c>
      <c r="I4697" s="25" t="s">
        <v>394</v>
      </c>
      <c r="J4697" s="25" t="s">
        <v>401</v>
      </c>
      <c r="K4697" s="25" t="s">
        <v>65</v>
      </c>
      <c r="L4697" s="25" t="s">
        <v>484</v>
      </c>
      <c r="M4697" s="25" t="s">
        <v>468</v>
      </c>
      <c r="N4697" s="26">
        <v>48357.56</v>
      </c>
      <c r="O4697" s="26">
        <v>13743.03</v>
      </c>
      <c r="P4697" s="27">
        <v>-34614.53</v>
      </c>
      <c r="Q4697" s="28">
        <v>-0.71580389912146103</v>
      </c>
      <c r="R4697" s="29">
        <v>27696.12</v>
      </c>
      <c r="S4697" s="29">
        <v>4300.8</v>
      </c>
      <c r="T4697" s="30">
        <v>-23395.32</v>
      </c>
      <c r="U4697" s="31">
        <v>-0.84471471094146044</v>
      </c>
      <c r="V4697" s="26">
        <v>6972.04</v>
      </c>
      <c r="W4697" s="26">
        <v>5846.66</v>
      </c>
      <c r="X4697" s="27">
        <v>-1125.3800000000001</v>
      </c>
      <c r="Y4697" s="28">
        <v>-0.16141330227594794</v>
      </c>
      <c r="Z4697" s="29">
        <v>6188.4</v>
      </c>
      <c r="AA4697" s="29">
        <v>3248</v>
      </c>
      <c r="AB4697" s="30">
        <v>-2940.3999999999996</v>
      </c>
      <c r="AC4697" s="32">
        <v>-0.47514704931807894</v>
      </c>
      <c r="AD4697" s="26">
        <v>7501</v>
      </c>
      <c r="AE4697" s="26">
        <v>347.57</v>
      </c>
      <c r="AF4697" s="27">
        <v>-7153.43</v>
      </c>
      <c r="AG4697" s="33">
        <v>-0.95366351153179585</v>
      </c>
      <c r="AH4697" s="34">
        <v>162</v>
      </c>
      <c r="AI4697" s="34">
        <v>0</v>
      </c>
      <c r="AJ4697" s="34">
        <v>-162</v>
      </c>
      <c r="AK4697" s="32">
        <v>-1</v>
      </c>
      <c r="AL4697" s="35">
        <v>44810.041666666664</v>
      </c>
      <c r="AM4697" s="16"/>
    </row>
    <row r="4698" spans="1:39" x14ac:dyDescent="0.25">
      <c r="A4698" s="25"/>
      <c r="B4698" s="25"/>
      <c r="C4698" s="25"/>
      <c r="D4698" s="25"/>
      <c r="E4698" s="25"/>
      <c r="F4698" s="25"/>
      <c r="G4698" s="25"/>
      <c r="H4698" s="17"/>
      <c r="I4698" s="17"/>
      <c r="J4698" s="25"/>
      <c r="K4698" s="25"/>
      <c r="L4698" s="25"/>
      <c r="M4698" s="25"/>
      <c r="N4698" s="26"/>
      <c r="O4698" s="26"/>
      <c r="P4698" s="27"/>
      <c r="Q4698" s="28"/>
      <c r="R4698" s="29"/>
      <c r="S4698" s="29"/>
      <c r="T4698" s="30"/>
      <c r="U4698" s="31"/>
      <c r="V4698" s="26"/>
      <c r="W4698" s="26"/>
      <c r="X4698" s="27"/>
      <c r="Y4698" s="28"/>
      <c r="Z4698" s="29"/>
      <c r="AA4698" s="29"/>
      <c r="AB4698" s="30"/>
      <c r="AC4698" s="32"/>
      <c r="AD4698" s="26"/>
      <c r="AE4698" s="26"/>
      <c r="AF4698" s="27"/>
      <c r="AG4698" s="18"/>
      <c r="AH4698" s="34"/>
      <c r="AI4698" s="34"/>
      <c r="AJ4698" s="34"/>
      <c r="AK4698" s="32"/>
      <c r="AL4698" s="35"/>
    </row>
    <row r="4699" spans="1:39" x14ac:dyDescent="0.25">
      <c r="A4699" s="25"/>
      <c r="B4699" s="25"/>
      <c r="C4699" s="25"/>
      <c r="D4699" s="25"/>
      <c r="E4699" s="25"/>
      <c r="F4699" s="25"/>
      <c r="G4699" s="25"/>
      <c r="H4699" s="17"/>
      <c r="I4699" s="17"/>
      <c r="J4699" s="25"/>
      <c r="K4699" s="25"/>
      <c r="L4699" s="25"/>
      <c r="M4699" s="25"/>
      <c r="N4699" s="26"/>
      <c r="O4699" s="26"/>
      <c r="P4699" s="27"/>
      <c r="Q4699" s="28"/>
      <c r="R4699" s="29"/>
      <c r="S4699" s="29"/>
      <c r="T4699" s="30"/>
      <c r="U4699" s="31"/>
      <c r="V4699" s="26"/>
      <c r="W4699" s="26"/>
      <c r="X4699" s="27"/>
      <c r="Y4699" s="28"/>
      <c r="Z4699" s="29"/>
      <c r="AA4699" s="29"/>
      <c r="AB4699" s="30"/>
      <c r="AC4699" s="32"/>
      <c r="AD4699" s="26"/>
      <c r="AE4699" s="26"/>
      <c r="AF4699" s="27"/>
      <c r="AG4699" s="33"/>
      <c r="AH4699" s="34"/>
      <c r="AI4699" s="34"/>
      <c r="AJ4699" s="34"/>
      <c r="AK4699" s="32"/>
      <c r="AL4699" s="35"/>
    </row>
    <row r="4700" spans="1:39" x14ac:dyDescent="0.25">
      <c r="A4700" s="25"/>
      <c r="B4700" s="25"/>
      <c r="C4700" s="25"/>
      <c r="D4700" s="25"/>
      <c r="E4700" s="25"/>
      <c r="F4700" s="25"/>
      <c r="G4700" s="25"/>
      <c r="H4700" s="17"/>
      <c r="I4700" s="17"/>
      <c r="J4700" s="25"/>
      <c r="K4700" s="25"/>
      <c r="L4700" s="25"/>
      <c r="M4700" s="25"/>
      <c r="N4700" s="26"/>
      <c r="O4700" s="26"/>
      <c r="P4700" s="27"/>
      <c r="Q4700" s="18"/>
      <c r="R4700" s="29"/>
      <c r="S4700" s="29"/>
      <c r="T4700" s="30"/>
      <c r="U4700" s="19"/>
      <c r="V4700" s="26"/>
      <c r="W4700" s="26"/>
      <c r="X4700" s="27"/>
      <c r="Y4700" s="18"/>
      <c r="Z4700" s="29"/>
      <c r="AA4700" s="29"/>
      <c r="AB4700" s="30"/>
      <c r="AC4700" s="19"/>
      <c r="AD4700" s="26"/>
      <c r="AE4700" s="26"/>
      <c r="AF4700" s="27"/>
      <c r="AG4700" s="18"/>
      <c r="AH4700" s="34"/>
      <c r="AI4700" s="34"/>
      <c r="AJ4700" s="34"/>
      <c r="AK4700" s="19"/>
      <c r="AL4700" s="35"/>
    </row>
    <row r="4701" spans="1:39" x14ac:dyDescent="0.25">
      <c r="A4701" s="25"/>
      <c r="B4701" s="25"/>
      <c r="C4701" s="25"/>
      <c r="D4701" s="25"/>
      <c r="E4701" s="25"/>
      <c r="F4701" s="25"/>
      <c r="G4701" s="25"/>
      <c r="H4701" s="25"/>
      <c r="I4701" s="25"/>
      <c r="J4701" s="25"/>
      <c r="K4701" s="25"/>
      <c r="L4701" s="25"/>
      <c r="M4701" s="25"/>
      <c r="N4701" s="26"/>
      <c r="O4701" s="26"/>
      <c r="P4701" s="27"/>
      <c r="Q4701" s="28"/>
      <c r="R4701" s="29"/>
      <c r="S4701" s="29"/>
      <c r="T4701" s="30"/>
      <c r="U4701" s="31"/>
      <c r="V4701" s="26"/>
      <c r="W4701" s="26"/>
      <c r="X4701" s="27"/>
      <c r="Y4701" s="28"/>
      <c r="Z4701" s="29"/>
      <c r="AA4701" s="29"/>
      <c r="AB4701" s="30"/>
      <c r="AC4701" s="32"/>
      <c r="AD4701" s="26"/>
      <c r="AE4701" s="26"/>
      <c r="AF4701" s="27"/>
      <c r="AG4701" s="33"/>
      <c r="AH4701" s="34"/>
      <c r="AI4701" s="34"/>
      <c r="AJ4701" s="34"/>
      <c r="AK4701" s="32"/>
      <c r="AL4701" s="35"/>
    </row>
    <row r="4702" spans="1:39" x14ac:dyDescent="0.25">
      <c r="A4702" s="25"/>
      <c r="B4702" s="25"/>
      <c r="C4702" s="25"/>
      <c r="D4702" s="25"/>
      <c r="E4702" s="25"/>
      <c r="F4702" s="25"/>
      <c r="G4702" s="17"/>
      <c r="H4702" s="17"/>
      <c r="I4702" s="17"/>
      <c r="J4702" s="25"/>
      <c r="K4702" s="25"/>
      <c r="L4702" s="25"/>
      <c r="M4702" s="25"/>
      <c r="N4702" s="26"/>
      <c r="O4702" s="26"/>
      <c r="P4702" s="27"/>
      <c r="Q4702" s="28"/>
      <c r="R4702" s="29"/>
      <c r="S4702" s="29">
        <v>158363.53</v>
      </c>
      <c r="T4702" s="30">
        <v>92504.308999999994</v>
      </c>
      <c r="U4702" s="31"/>
      <c r="V4702" s="26"/>
      <c r="W4702" s="26"/>
      <c r="X4702" s="27"/>
      <c r="Y4702" s="28"/>
      <c r="Z4702" s="29"/>
      <c r="AA4702" s="29"/>
      <c r="AB4702" s="30"/>
      <c r="AC4702" s="32"/>
      <c r="AD4702" s="26"/>
      <c r="AE4702" s="26"/>
      <c r="AF4702" s="27"/>
      <c r="AG4702" s="18"/>
      <c r="AH4702" s="34"/>
      <c r="AI4702" s="34"/>
      <c r="AJ4702" s="34"/>
      <c r="AK4702" s="32"/>
      <c r="AL4702" s="35"/>
    </row>
    <row r="4703" spans="1:39" x14ac:dyDescent="0.25">
      <c r="A4703" s="25"/>
      <c r="B4703" s="25"/>
      <c r="C4703" s="25"/>
      <c r="D4703" s="25"/>
      <c r="E4703" s="25"/>
      <c r="F4703" s="25"/>
      <c r="G4703" s="25"/>
      <c r="H4703" s="17"/>
      <c r="I4703" s="17"/>
      <c r="J4703" s="25"/>
      <c r="K4703" s="25"/>
      <c r="L4703" s="25"/>
      <c r="M4703" s="25"/>
      <c r="N4703" s="26"/>
      <c r="O4703" s="26"/>
      <c r="P4703" s="27"/>
      <c r="Q4703" s="28"/>
      <c r="R4703" s="29"/>
      <c r="S4703" s="29">
        <f>SUM(S4701:S4702)</f>
        <v>158363.53</v>
      </c>
      <c r="T4703" s="30">
        <v>146742.46</v>
      </c>
      <c r="U4703" s="31"/>
      <c r="V4703" s="26">
        <v>53251.11</v>
      </c>
      <c r="W4703" s="26"/>
      <c r="X4703" s="27"/>
      <c r="Y4703" s="28"/>
      <c r="Z4703" s="29"/>
      <c r="AA4703" s="29"/>
      <c r="AB4703" s="30"/>
      <c r="AC4703" s="32"/>
      <c r="AD4703" s="26"/>
      <c r="AE4703" s="26"/>
      <c r="AF4703" s="27"/>
      <c r="AG4703" s="33"/>
      <c r="AH4703" s="34"/>
      <c r="AI4703" s="34"/>
      <c r="AJ4703" s="34"/>
      <c r="AK4703" s="32"/>
      <c r="AL4703" s="35"/>
    </row>
    <row r="4704" spans="1:39" x14ac:dyDescent="0.25">
      <c r="A4704" s="25"/>
      <c r="B4704" s="25"/>
      <c r="C4704" s="25"/>
      <c r="D4704" s="25"/>
      <c r="E4704" s="25"/>
      <c r="F4704" s="25"/>
      <c r="G4704" s="25"/>
      <c r="H4704" s="17"/>
      <c r="I4704" s="17"/>
      <c r="J4704" s="25"/>
      <c r="K4704" s="25"/>
      <c r="L4704" s="25"/>
      <c r="M4704" s="25"/>
      <c r="N4704" s="26"/>
      <c r="O4704" s="26"/>
      <c r="P4704" s="27"/>
      <c r="Q4704" s="28"/>
      <c r="R4704" s="29"/>
      <c r="S4704" s="29">
        <f>SUM(S4702:S4703)</f>
        <v>316727.06</v>
      </c>
      <c r="T4704" s="30">
        <f>SUM(T4702:T4703)</f>
        <v>239246.76899999997</v>
      </c>
      <c r="U4704" s="31"/>
      <c r="V4704" s="26">
        <v>15052.58</v>
      </c>
      <c r="W4704" s="26"/>
      <c r="X4704" s="27"/>
      <c r="Y4704" s="28"/>
      <c r="Z4704" s="29"/>
      <c r="AA4704" s="29"/>
      <c r="AB4704" s="30"/>
      <c r="AC4704" s="32"/>
      <c r="AD4704" s="26"/>
      <c r="AE4704" s="26"/>
      <c r="AF4704" s="27"/>
      <c r="AG4704" s="33"/>
      <c r="AH4704" s="34"/>
      <c r="AI4704" s="34"/>
      <c r="AJ4704" s="34"/>
      <c r="AK4704" s="32"/>
      <c r="AL4704" s="35"/>
    </row>
    <row r="4705" spans="1:38" x14ac:dyDescent="0.25">
      <c r="A4705" s="25"/>
      <c r="B4705" s="25"/>
      <c r="C4705" s="25"/>
      <c r="D4705" s="25"/>
      <c r="E4705" s="25"/>
      <c r="F4705" s="25"/>
      <c r="G4705" s="25"/>
      <c r="H4705" s="17"/>
      <c r="I4705" s="17"/>
      <c r="J4705" s="25"/>
      <c r="K4705" s="25"/>
      <c r="L4705" s="25"/>
      <c r="M4705" s="25"/>
      <c r="N4705" s="26"/>
      <c r="O4705" s="26"/>
      <c r="P4705" s="27"/>
      <c r="Q4705" s="28"/>
      <c r="R4705" s="29"/>
      <c r="S4705" s="29"/>
      <c r="T4705" s="30"/>
      <c r="U4705" s="31"/>
      <c r="V4705" s="26">
        <f>SUM(V4703:V4704)</f>
        <v>68303.69</v>
      </c>
      <c r="W4705" s="26"/>
      <c r="X4705" s="27"/>
      <c r="Y4705" s="28"/>
      <c r="Z4705" s="29"/>
      <c r="AA4705" s="29"/>
      <c r="AB4705" s="30"/>
      <c r="AC4705" s="32"/>
      <c r="AD4705" s="26"/>
      <c r="AE4705" s="26"/>
      <c r="AF4705" s="27"/>
      <c r="AG4705" s="33"/>
      <c r="AH4705" s="34"/>
      <c r="AI4705" s="34"/>
      <c r="AJ4705" s="34"/>
      <c r="AK4705" s="32"/>
      <c r="AL4705" s="35"/>
    </row>
    <row r="4706" spans="1:38" x14ac:dyDescent="0.25">
      <c r="A4706" s="25"/>
      <c r="B4706" s="25"/>
      <c r="C4706" s="25"/>
      <c r="D4706" s="25"/>
      <c r="E4706" s="25"/>
      <c r="F4706" s="25"/>
      <c r="G4706" s="25"/>
      <c r="H4706" s="25"/>
      <c r="I4706" s="17"/>
      <c r="J4706" s="25"/>
      <c r="K4706" s="25"/>
      <c r="L4706" s="25"/>
      <c r="M4706" s="25"/>
      <c r="N4706" s="26"/>
      <c r="O4706" s="26"/>
      <c r="P4706" s="27"/>
      <c r="Q4706" s="28"/>
      <c r="R4706" s="29"/>
      <c r="S4706" s="29"/>
      <c r="T4706" s="30"/>
      <c r="U4706" s="31"/>
      <c r="V4706" s="26"/>
      <c r="W4706" s="26"/>
      <c r="X4706" s="27"/>
      <c r="Y4706" s="28"/>
      <c r="Z4706" s="29"/>
      <c r="AA4706" s="29"/>
      <c r="AB4706" s="30"/>
      <c r="AC4706" s="32"/>
      <c r="AD4706" s="26"/>
      <c r="AE4706" s="26"/>
      <c r="AF4706" s="27"/>
      <c r="AG4706" s="33"/>
      <c r="AH4706" s="34"/>
      <c r="AI4706" s="34"/>
      <c r="AJ4706" s="34"/>
      <c r="AK4706" s="32"/>
      <c r="AL4706" s="35"/>
    </row>
    <row r="4707" spans="1:38" x14ac:dyDescent="0.25">
      <c r="A4707" s="25"/>
      <c r="B4707" s="25"/>
      <c r="C4707" s="25"/>
      <c r="D4707" s="25"/>
      <c r="E4707" s="25"/>
      <c r="F4707" s="25"/>
      <c r="G4707" s="25"/>
      <c r="H4707" s="25"/>
      <c r="I4707" s="17"/>
      <c r="J4707" s="25"/>
      <c r="K4707" s="25"/>
      <c r="L4707" s="25"/>
      <c r="M4707" s="25"/>
      <c r="N4707" s="26"/>
      <c r="O4707" s="26"/>
      <c r="P4707" s="27"/>
      <c r="Q4707" s="28"/>
      <c r="R4707" s="29"/>
      <c r="S4707" s="29"/>
      <c r="T4707" s="30"/>
      <c r="U4707" s="31"/>
      <c r="V4707" s="26"/>
      <c r="W4707" s="26"/>
      <c r="X4707" s="27"/>
      <c r="Y4707" s="28"/>
      <c r="Z4707" s="29"/>
      <c r="AA4707" s="29"/>
      <c r="AB4707" s="30"/>
      <c r="AC4707" s="19"/>
      <c r="AD4707" s="26"/>
      <c r="AE4707" s="26"/>
      <c r="AF4707" s="27"/>
      <c r="AG4707" s="33"/>
      <c r="AH4707" s="34"/>
      <c r="AI4707" s="34"/>
      <c r="AJ4707" s="34"/>
      <c r="AK4707" s="32"/>
      <c r="AL4707" s="35"/>
    </row>
    <row r="4708" spans="1:38" x14ac:dyDescent="0.25">
      <c r="A4708" s="25"/>
      <c r="B4708" s="25"/>
      <c r="C4708" s="25"/>
      <c r="D4708" s="25"/>
      <c r="E4708" s="25"/>
      <c r="F4708" s="25"/>
      <c r="G4708" s="25"/>
      <c r="H4708" s="25"/>
      <c r="I4708" s="17"/>
      <c r="J4708" s="25"/>
      <c r="K4708" s="25"/>
      <c r="L4708" s="25"/>
      <c r="M4708" s="25"/>
      <c r="N4708" s="26"/>
      <c r="O4708" s="26"/>
      <c r="P4708" s="27"/>
      <c r="Q4708" s="28"/>
      <c r="R4708" s="29"/>
      <c r="S4708" s="29"/>
      <c r="T4708" s="30"/>
      <c r="U4708" s="31"/>
      <c r="V4708" s="26"/>
      <c r="W4708" s="26"/>
      <c r="X4708" s="27"/>
      <c r="Y4708" s="28"/>
      <c r="Z4708" s="29"/>
      <c r="AA4708" s="29"/>
      <c r="AB4708" s="30"/>
      <c r="AC4708" s="32"/>
      <c r="AD4708" s="26"/>
      <c r="AE4708" s="26"/>
      <c r="AF4708" s="27"/>
      <c r="AG4708" s="33"/>
      <c r="AH4708" s="34"/>
      <c r="AI4708" s="34"/>
      <c r="AJ4708" s="34"/>
      <c r="AK4708" s="32"/>
      <c r="AL4708" s="35"/>
    </row>
    <row r="4709" spans="1:38" x14ac:dyDescent="0.25">
      <c r="A4709" s="25"/>
      <c r="B4709" s="25"/>
      <c r="C4709" s="25"/>
      <c r="D4709" s="25"/>
      <c r="E4709" s="25"/>
      <c r="F4709" s="25"/>
      <c r="G4709" s="25"/>
      <c r="H4709" s="17"/>
      <c r="I4709" s="17"/>
      <c r="J4709" s="25"/>
      <c r="K4709" s="25"/>
      <c r="L4709" s="25"/>
      <c r="M4709" s="25"/>
      <c r="N4709" s="26"/>
      <c r="O4709" s="26"/>
      <c r="P4709" s="27"/>
      <c r="Q4709" s="28"/>
      <c r="R4709" s="29"/>
      <c r="S4709" s="29"/>
      <c r="T4709" s="30"/>
      <c r="U4709" s="31"/>
      <c r="V4709" s="26"/>
      <c r="W4709" s="26"/>
      <c r="X4709" s="27"/>
      <c r="Y4709" s="28"/>
      <c r="Z4709" s="29"/>
      <c r="AA4709" s="29"/>
      <c r="AB4709" s="30"/>
      <c r="AC4709" s="32"/>
      <c r="AD4709" s="26"/>
      <c r="AE4709" s="26"/>
      <c r="AF4709" s="27"/>
      <c r="AG4709" s="33"/>
      <c r="AH4709" s="34"/>
      <c r="AI4709" s="34"/>
      <c r="AJ4709" s="34"/>
      <c r="AK4709" s="32"/>
      <c r="AL4709" s="35"/>
    </row>
    <row r="4710" spans="1:38" x14ac:dyDescent="0.25">
      <c r="A4710" s="25"/>
      <c r="B4710" s="25"/>
      <c r="C4710" s="25"/>
      <c r="D4710" s="25"/>
      <c r="E4710" s="25"/>
      <c r="F4710" s="25"/>
      <c r="G4710" s="25"/>
      <c r="H4710" s="17"/>
      <c r="I4710" s="17"/>
      <c r="J4710" s="25"/>
      <c r="K4710" s="25"/>
      <c r="L4710" s="25"/>
      <c r="M4710" s="25"/>
      <c r="N4710" s="26"/>
      <c r="O4710" s="26"/>
      <c r="P4710" s="27"/>
      <c r="Q4710" s="28"/>
      <c r="R4710" s="29"/>
      <c r="S4710" s="29"/>
      <c r="T4710" s="30"/>
      <c r="U4710" s="31"/>
      <c r="V4710" s="26"/>
      <c r="W4710" s="26"/>
      <c r="X4710" s="27"/>
      <c r="Y4710" s="28"/>
      <c r="Z4710" s="29"/>
      <c r="AA4710" s="29"/>
      <c r="AB4710" s="30"/>
      <c r="AC4710" s="32"/>
      <c r="AD4710" s="26"/>
      <c r="AE4710" s="26"/>
      <c r="AF4710" s="27"/>
      <c r="AG4710" s="33"/>
      <c r="AH4710" s="34"/>
      <c r="AI4710" s="34"/>
      <c r="AJ4710" s="34"/>
      <c r="AK4710" s="32"/>
      <c r="AL4710" s="35"/>
    </row>
    <row r="4711" spans="1:38" x14ac:dyDescent="0.25">
      <c r="A4711" s="25"/>
      <c r="B4711" s="25"/>
      <c r="C4711" s="25"/>
      <c r="D4711" s="25"/>
      <c r="E4711" s="25"/>
      <c r="F4711" s="25"/>
      <c r="G4711" s="25"/>
      <c r="H4711" s="25"/>
      <c r="I4711" s="25"/>
      <c r="J4711" s="25"/>
      <c r="K4711" s="25"/>
      <c r="L4711" s="25"/>
      <c r="M4711" s="25"/>
      <c r="N4711" s="26"/>
      <c r="O4711" s="26"/>
      <c r="P4711" s="27"/>
      <c r="Q4711" s="28"/>
      <c r="R4711" s="29"/>
      <c r="S4711" s="29"/>
      <c r="T4711" s="30"/>
      <c r="U4711" s="31"/>
      <c r="V4711" s="26"/>
      <c r="W4711" s="26"/>
      <c r="X4711" s="27"/>
      <c r="Y4711" s="28"/>
      <c r="Z4711" s="29"/>
      <c r="AA4711" s="29"/>
      <c r="AB4711" s="30"/>
      <c r="AC4711" s="32"/>
      <c r="AD4711" s="26"/>
      <c r="AE4711" s="26"/>
      <c r="AF4711" s="27"/>
      <c r="AG4711" s="33"/>
      <c r="AH4711" s="34"/>
      <c r="AI4711" s="34"/>
      <c r="AJ4711" s="34"/>
      <c r="AK4711" s="32"/>
      <c r="AL4711" s="35"/>
    </row>
    <row r="4712" spans="1:38" x14ac:dyDescent="0.25">
      <c r="A4712" s="25"/>
      <c r="B4712" s="25"/>
      <c r="C4712" s="25"/>
      <c r="D4712" s="25"/>
      <c r="E4712" s="25"/>
      <c r="F4712" s="25"/>
      <c r="G4712" s="25"/>
      <c r="H4712" s="25"/>
      <c r="I4712" s="17"/>
      <c r="J4712" s="25"/>
      <c r="K4712" s="25"/>
      <c r="L4712" s="25"/>
      <c r="M4712" s="25"/>
      <c r="N4712" s="26"/>
      <c r="O4712" s="26"/>
      <c r="P4712" s="27"/>
      <c r="Q4712" s="28"/>
      <c r="R4712" s="29"/>
      <c r="S4712" s="29"/>
      <c r="T4712" s="30"/>
      <c r="U4712" s="31"/>
      <c r="V4712" s="26"/>
      <c r="W4712" s="26"/>
      <c r="X4712" s="27"/>
      <c r="Y4712" s="28"/>
      <c r="Z4712" s="29"/>
      <c r="AA4712" s="29"/>
      <c r="AB4712" s="30"/>
      <c r="AC4712" s="32"/>
      <c r="AD4712" s="26"/>
      <c r="AE4712" s="26"/>
      <c r="AF4712" s="27"/>
      <c r="AG4712" s="33"/>
      <c r="AH4712" s="34"/>
      <c r="AI4712" s="34"/>
      <c r="AJ4712" s="34"/>
      <c r="AK4712" s="32"/>
      <c r="AL4712" s="35"/>
    </row>
    <row r="4713" spans="1:38" x14ac:dyDescent="0.25">
      <c r="A4713" s="25"/>
      <c r="B4713" s="25"/>
      <c r="C4713" s="25"/>
      <c r="D4713" s="25"/>
      <c r="E4713" s="25"/>
      <c r="F4713" s="25"/>
      <c r="G4713" s="25"/>
      <c r="H4713" s="17"/>
      <c r="I4713" s="17"/>
      <c r="J4713" s="25"/>
      <c r="K4713" s="25"/>
      <c r="L4713" s="25"/>
      <c r="M4713" s="25"/>
      <c r="N4713" s="26"/>
      <c r="O4713" s="26"/>
      <c r="P4713" s="27"/>
      <c r="Q4713" s="28"/>
      <c r="R4713" s="29"/>
      <c r="S4713" s="29"/>
      <c r="T4713" s="30"/>
      <c r="U4713" s="31"/>
      <c r="V4713" s="26"/>
      <c r="W4713" s="26"/>
      <c r="X4713" s="27"/>
      <c r="Y4713" s="28"/>
      <c r="Z4713" s="29"/>
      <c r="AA4713" s="29"/>
      <c r="AB4713" s="30"/>
      <c r="AC4713" s="32"/>
      <c r="AD4713" s="26"/>
      <c r="AE4713" s="26"/>
      <c r="AF4713" s="27"/>
      <c r="AG4713" s="33"/>
      <c r="AH4713" s="34"/>
      <c r="AI4713" s="34"/>
      <c r="AJ4713" s="34"/>
      <c r="AK4713" s="32"/>
      <c r="AL4713" s="35"/>
    </row>
    <row r="4714" spans="1:38" x14ac:dyDescent="0.25">
      <c r="A4714" s="25"/>
      <c r="B4714" s="25"/>
      <c r="C4714" s="25"/>
      <c r="D4714" s="25"/>
      <c r="E4714" s="25"/>
      <c r="F4714" s="25"/>
      <c r="G4714" s="25"/>
      <c r="H4714" s="17"/>
      <c r="I4714" s="17"/>
      <c r="J4714" s="25"/>
      <c r="K4714" s="25"/>
      <c r="L4714" s="25"/>
      <c r="M4714" s="25"/>
      <c r="N4714" s="26"/>
      <c r="O4714" s="26"/>
      <c r="P4714" s="27"/>
      <c r="Q4714" s="28"/>
      <c r="R4714" s="29"/>
      <c r="S4714" s="29"/>
      <c r="T4714" s="30"/>
      <c r="U4714" s="31"/>
      <c r="V4714" s="26"/>
      <c r="W4714" s="26"/>
      <c r="X4714" s="27"/>
      <c r="Y4714" s="28"/>
      <c r="Z4714" s="29"/>
      <c r="AA4714" s="29"/>
      <c r="AB4714" s="30"/>
      <c r="AC4714" s="32"/>
      <c r="AD4714" s="26"/>
      <c r="AE4714" s="26"/>
      <c r="AF4714" s="27"/>
      <c r="AG4714" s="18"/>
      <c r="AH4714" s="34"/>
      <c r="AI4714" s="34"/>
      <c r="AJ4714" s="34"/>
      <c r="AK4714" s="32"/>
      <c r="AL4714" s="35"/>
    </row>
    <row r="4715" spans="1:38" x14ac:dyDescent="0.25">
      <c r="A4715" s="25"/>
      <c r="B4715" s="25"/>
      <c r="C4715" s="25"/>
      <c r="D4715" s="25"/>
      <c r="E4715" s="25"/>
      <c r="F4715" s="25"/>
      <c r="G4715" s="25"/>
      <c r="H4715" s="25"/>
      <c r="I4715" s="25"/>
      <c r="J4715" s="25"/>
      <c r="K4715" s="25"/>
      <c r="L4715" s="25"/>
      <c r="M4715" s="25"/>
      <c r="N4715" s="26"/>
      <c r="O4715" s="26"/>
      <c r="P4715" s="27"/>
      <c r="Q4715" s="28"/>
      <c r="R4715" s="29"/>
      <c r="S4715" s="29"/>
      <c r="T4715" s="30"/>
      <c r="U4715" s="31"/>
      <c r="V4715" s="26"/>
      <c r="W4715" s="26"/>
      <c r="X4715" s="27"/>
      <c r="Y4715" s="28"/>
      <c r="Z4715" s="29"/>
      <c r="AA4715" s="29"/>
      <c r="AB4715" s="30"/>
      <c r="AC4715" s="32"/>
      <c r="AD4715" s="26"/>
      <c r="AE4715" s="26"/>
      <c r="AF4715" s="27"/>
      <c r="AG4715" s="33"/>
      <c r="AH4715" s="34"/>
      <c r="AI4715" s="34"/>
      <c r="AJ4715" s="34"/>
      <c r="AK4715" s="32"/>
      <c r="AL4715" s="35"/>
    </row>
    <row r="4716" spans="1:38" x14ac:dyDescent="0.25">
      <c r="A4716" s="25"/>
      <c r="B4716" s="25"/>
      <c r="C4716" s="25"/>
      <c r="D4716" s="25"/>
      <c r="E4716" s="25"/>
      <c r="F4716" s="25"/>
      <c r="G4716" s="25"/>
      <c r="H4716" s="17"/>
      <c r="I4716" s="17"/>
      <c r="J4716" s="25"/>
      <c r="K4716" s="25"/>
      <c r="L4716" s="25"/>
      <c r="M4716" s="25"/>
      <c r="N4716" s="26"/>
      <c r="O4716" s="26"/>
      <c r="P4716" s="27"/>
      <c r="Q4716" s="28"/>
      <c r="R4716" s="29"/>
      <c r="S4716" s="29"/>
      <c r="T4716" s="30"/>
      <c r="U4716" s="31"/>
      <c r="V4716" s="26"/>
      <c r="W4716" s="26"/>
      <c r="X4716" s="27"/>
      <c r="Y4716" s="28"/>
      <c r="Z4716" s="29"/>
      <c r="AA4716" s="29"/>
      <c r="AB4716" s="30"/>
      <c r="AC4716" s="32"/>
      <c r="AD4716" s="26"/>
      <c r="AE4716" s="26"/>
      <c r="AF4716" s="27"/>
      <c r="AG4716" s="18"/>
      <c r="AH4716" s="34"/>
      <c r="AI4716" s="34"/>
      <c r="AJ4716" s="34"/>
      <c r="AK4716" s="32"/>
      <c r="AL4716" s="35"/>
    </row>
    <row r="4717" spans="1:38" x14ac:dyDescent="0.25">
      <c r="A4717" s="25"/>
      <c r="B4717" s="25"/>
      <c r="C4717" s="25"/>
      <c r="D4717" s="25"/>
      <c r="E4717" s="25"/>
      <c r="F4717" s="25"/>
      <c r="G4717" s="25"/>
      <c r="H4717" s="25"/>
      <c r="I4717" s="25"/>
      <c r="J4717" s="25"/>
      <c r="K4717" s="25"/>
      <c r="L4717" s="25"/>
      <c r="M4717" s="25"/>
      <c r="N4717" s="26"/>
      <c r="O4717" s="26"/>
      <c r="P4717" s="27"/>
      <c r="Q4717" s="28"/>
      <c r="R4717" s="29"/>
      <c r="S4717" s="29"/>
      <c r="T4717" s="30"/>
      <c r="U4717" s="31"/>
      <c r="V4717" s="26"/>
      <c r="W4717" s="26"/>
      <c r="X4717" s="27"/>
      <c r="Y4717" s="28"/>
      <c r="Z4717" s="29"/>
      <c r="AA4717" s="29"/>
      <c r="AB4717" s="30"/>
      <c r="AC4717" s="32"/>
      <c r="AD4717" s="26"/>
      <c r="AE4717" s="26"/>
      <c r="AF4717" s="27"/>
      <c r="AG4717" s="33"/>
      <c r="AH4717" s="34"/>
      <c r="AI4717" s="34"/>
      <c r="AJ4717" s="34"/>
      <c r="AK4717" s="32"/>
      <c r="AL4717" s="35"/>
    </row>
    <row r="4718" spans="1:38" x14ac:dyDescent="0.25">
      <c r="A4718" s="25"/>
      <c r="B4718" s="25"/>
      <c r="C4718" s="25"/>
      <c r="D4718" s="25"/>
      <c r="E4718" s="25"/>
      <c r="F4718" s="25"/>
      <c r="G4718" s="25"/>
      <c r="H4718" s="17"/>
      <c r="I4718" s="17"/>
      <c r="J4718" s="25"/>
      <c r="K4718" s="25"/>
      <c r="L4718" s="25"/>
      <c r="M4718" s="25"/>
      <c r="N4718" s="26"/>
      <c r="O4718" s="26"/>
      <c r="P4718" s="27"/>
      <c r="Q4718" s="28"/>
      <c r="R4718" s="29"/>
      <c r="S4718" s="29"/>
      <c r="T4718" s="30"/>
      <c r="U4718" s="31"/>
      <c r="V4718" s="26"/>
      <c r="W4718" s="26"/>
      <c r="X4718" s="27"/>
      <c r="Y4718" s="28"/>
      <c r="Z4718" s="29"/>
      <c r="AA4718" s="29"/>
      <c r="AB4718" s="30"/>
      <c r="AC4718" s="32"/>
      <c r="AD4718" s="26"/>
      <c r="AE4718" s="26"/>
      <c r="AF4718" s="27"/>
      <c r="AG4718" s="33"/>
      <c r="AH4718" s="34"/>
      <c r="AI4718" s="34"/>
      <c r="AJ4718" s="34"/>
      <c r="AK4718" s="32"/>
      <c r="AL4718" s="35"/>
    </row>
    <row r="4719" spans="1:38" x14ac:dyDescent="0.25">
      <c r="A4719" s="25"/>
      <c r="B4719" s="25"/>
      <c r="C4719" s="25"/>
      <c r="D4719" s="25"/>
      <c r="E4719" s="25"/>
      <c r="F4719" s="25"/>
      <c r="G4719" s="25"/>
      <c r="H4719" s="17"/>
      <c r="I4719" s="17"/>
      <c r="J4719" s="25"/>
      <c r="K4719" s="25"/>
      <c r="L4719" s="25"/>
      <c r="M4719" s="25"/>
      <c r="N4719" s="26"/>
      <c r="O4719" s="26"/>
      <c r="P4719" s="27"/>
      <c r="Q4719" s="28"/>
      <c r="R4719" s="29"/>
      <c r="S4719" s="29"/>
      <c r="T4719" s="30"/>
      <c r="U4719" s="31"/>
      <c r="V4719" s="26"/>
      <c r="W4719" s="26"/>
      <c r="X4719" s="27"/>
      <c r="Y4719" s="28"/>
      <c r="Z4719" s="29"/>
      <c r="AA4719" s="29"/>
      <c r="AB4719" s="30"/>
      <c r="AC4719" s="32"/>
      <c r="AD4719" s="26"/>
      <c r="AE4719" s="26"/>
      <c r="AF4719" s="27"/>
      <c r="AG4719" s="33"/>
      <c r="AH4719" s="34"/>
      <c r="AI4719" s="34"/>
      <c r="AJ4719" s="34"/>
      <c r="AK4719" s="32"/>
      <c r="AL4719" s="35"/>
    </row>
    <row r="4720" spans="1:38" x14ac:dyDescent="0.25">
      <c r="A4720" s="25"/>
      <c r="B4720" s="25"/>
      <c r="C4720" s="25"/>
      <c r="D4720" s="25"/>
      <c r="E4720" s="25"/>
      <c r="F4720" s="25"/>
      <c r="G4720" s="25"/>
      <c r="H4720" s="25"/>
      <c r="I4720" s="25"/>
      <c r="J4720" s="25"/>
      <c r="K4720" s="25"/>
      <c r="L4720" s="25"/>
      <c r="M4720" s="25"/>
      <c r="N4720" s="26"/>
      <c r="O4720" s="26"/>
      <c r="P4720" s="27"/>
      <c r="Q4720" s="28"/>
      <c r="R4720" s="29"/>
      <c r="S4720" s="29"/>
      <c r="T4720" s="30"/>
      <c r="U4720" s="31"/>
      <c r="V4720" s="26"/>
      <c r="W4720" s="26"/>
      <c r="X4720" s="27"/>
      <c r="Y4720" s="28"/>
      <c r="Z4720" s="29"/>
      <c r="AA4720" s="29"/>
      <c r="AB4720" s="30"/>
      <c r="AC4720" s="32"/>
      <c r="AD4720" s="26"/>
      <c r="AE4720" s="26"/>
      <c r="AF4720" s="27"/>
      <c r="AG4720" s="33"/>
      <c r="AH4720" s="34"/>
      <c r="AI4720" s="34"/>
      <c r="AJ4720" s="34"/>
      <c r="AK4720" s="32"/>
      <c r="AL4720" s="35"/>
    </row>
    <row r="4721" spans="1:38" x14ac:dyDescent="0.25">
      <c r="A4721" s="25"/>
      <c r="B4721" s="25"/>
      <c r="C4721" s="25"/>
      <c r="D4721" s="25"/>
      <c r="E4721" s="25"/>
      <c r="F4721" s="25"/>
      <c r="G4721" s="25"/>
      <c r="H4721" s="25"/>
      <c r="I4721" s="17"/>
      <c r="J4721" s="25"/>
      <c r="K4721" s="25"/>
      <c r="L4721" s="25"/>
      <c r="M4721" s="25"/>
      <c r="N4721" s="26"/>
      <c r="O4721" s="26"/>
      <c r="P4721" s="27"/>
      <c r="Q4721" s="28"/>
      <c r="R4721" s="29"/>
      <c r="S4721" s="29"/>
      <c r="T4721" s="30"/>
      <c r="U4721" s="31"/>
      <c r="V4721" s="26"/>
      <c r="W4721" s="26"/>
      <c r="X4721" s="27"/>
      <c r="Y4721" s="28"/>
      <c r="Z4721" s="29"/>
      <c r="AA4721" s="29"/>
      <c r="AB4721" s="30"/>
      <c r="AC4721" s="32"/>
      <c r="AD4721" s="26"/>
      <c r="AE4721" s="26"/>
      <c r="AF4721" s="27"/>
      <c r="AG4721" s="33"/>
      <c r="AH4721" s="34"/>
      <c r="AI4721" s="34"/>
      <c r="AJ4721" s="34"/>
      <c r="AK4721" s="32"/>
      <c r="AL4721" s="35"/>
    </row>
    <row r="4722" spans="1:38" x14ac:dyDescent="0.25">
      <c r="A4722" s="25"/>
      <c r="B4722" s="25"/>
      <c r="C4722" s="25"/>
      <c r="D4722" s="25"/>
      <c r="E4722" s="25"/>
      <c r="F4722" s="25"/>
      <c r="G4722" s="25"/>
      <c r="H4722" s="17"/>
      <c r="I4722" s="17"/>
      <c r="J4722" s="25"/>
      <c r="K4722" s="25"/>
      <c r="L4722" s="25"/>
      <c r="M4722" s="25"/>
      <c r="N4722" s="26"/>
      <c r="O4722" s="26"/>
      <c r="P4722" s="27"/>
      <c r="Q4722" s="28"/>
      <c r="R4722" s="29"/>
      <c r="S4722" s="29"/>
      <c r="T4722" s="30"/>
      <c r="U4722" s="31"/>
      <c r="V4722" s="26"/>
      <c r="W4722" s="26"/>
      <c r="X4722" s="27"/>
      <c r="Y4722" s="28"/>
      <c r="Z4722" s="29"/>
      <c r="AA4722" s="29"/>
      <c r="AB4722" s="30"/>
      <c r="AC4722" s="32"/>
      <c r="AD4722" s="26"/>
      <c r="AE4722" s="26"/>
      <c r="AF4722" s="27"/>
      <c r="AG4722" s="33"/>
      <c r="AH4722" s="34"/>
      <c r="AI4722" s="34"/>
      <c r="AJ4722" s="34"/>
      <c r="AK4722" s="32"/>
      <c r="AL4722" s="35"/>
    </row>
    <row r="4723" spans="1:38" x14ac:dyDescent="0.25">
      <c r="A4723" s="25"/>
      <c r="B4723" s="25"/>
      <c r="C4723" s="25"/>
      <c r="D4723" s="25"/>
      <c r="E4723" s="25"/>
      <c r="F4723" s="25"/>
      <c r="G4723" s="25"/>
      <c r="H4723" s="17"/>
      <c r="I4723" s="17"/>
      <c r="J4723" s="25"/>
      <c r="K4723" s="25"/>
      <c r="L4723" s="25"/>
      <c r="M4723" s="25"/>
      <c r="N4723" s="26"/>
      <c r="O4723" s="26"/>
      <c r="P4723" s="27"/>
      <c r="Q4723" s="28"/>
      <c r="R4723" s="29"/>
      <c r="S4723" s="29"/>
      <c r="T4723" s="30"/>
      <c r="U4723" s="31"/>
      <c r="V4723" s="26"/>
      <c r="W4723" s="26"/>
      <c r="X4723" s="27"/>
      <c r="Y4723" s="28"/>
      <c r="Z4723" s="29"/>
      <c r="AA4723" s="29"/>
      <c r="AB4723" s="30"/>
      <c r="AC4723" s="32"/>
      <c r="AD4723" s="26"/>
      <c r="AE4723" s="26"/>
      <c r="AF4723" s="27"/>
      <c r="AG4723" s="18"/>
      <c r="AH4723" s="34"/>
      <c r="AI4723" s="34"/>
      <c r="AJ4723" s="34"/>
      <c r="AK4723" s="32"/>
      <c r="AL4723" s="35"/>
    </row>
    <row r="4724" spans="1:38" x14ac:dyDescent="0.25">
      <c r="A4724" s="25"/>
      <c r="B4724" s="25"/>
      <c r="C4724" s="25"/>
      <c r="D4724" s="25"/>
      <c r="E4724" s="25"/>
      <c r="F4724" s="25"/>
      <c r="G4724" s="25"/>
      <c r="H4724" s="25"/>
      <c r="I4724" s="25"/>
      <c r="J4724" s="25"/>
      <c r="K4724" s="25"/>
      <c r="L4724" s="25"/>
      <c r="M4724" s="25"/>
      <c r="N4724" s="26"/>
      <c r="O4724" s="26"/>
      <c r="P4724" s="27"/>
      <c r="Q4724" s="28"/>
      <c r="R4724" s="29"/>
      <c r="S4724" s="29"/>
      <c r="T4724" s="30"/>
      <c r="U4724" s="31"/>
      <c r="V4724" s="26"/>
      <c r="W4724" s="26"/>
      <c r="X4724" s="27"/>
      <c r="Y4724" s="28"/>
      <c r="Z4724" s="29"/>
      <c r="AA4724" s="29"/>
      <c r="AB4724" s="30"/>
      <c r="AC4724" s="32"/>
      <c r="AD4724" s="26"/>
      <c r="AE4724" s="26"/>
      <c r="AF4724" s="27"/>
      <c r="AG4724" s="33"/>
      <c r="AH4724" s="34"/>
      <c r="AI4724" s="34"/>
      <c r="AJ4724" s="34"/>
      <c r="AK4724" s="32"/>
      <c r="AL4724" s="35"/>
    </row>
    <row r="4725" spans="1:38" x14ac:dyDescent="0.25">
      <c r="A4725" s="25"/>
      <c r="B4725" s="25"/>
      <c r="C4725" s="25"/>
      <c r="D4725" s="25"/>
      <c r="E4725" s="25"/>
      <c r="F4725" s="25"/>
      <c r="G4725" s="25"/>
      <c r="H4725" s="25"/>
      <c r="I4725" s="17"/>
      <c r="J4725" s="25"/>
      <c r="K4725" s="25"/>
      <c r="L4725" s="25"/>
      <c r="M4725" s="25"/>
      <c r="N4725" s="26"/>
      <c r="O4725" s="26"/>
      <c r="P4725" s="27"/>
      <c r="Q4725" s="28"/>
      <c r="R4725" s="29"/>
      <c r="S4725" s="29"/>
      <c r="T4725" s="30"/>
      <c r="U4725" s="31"/>
      <c r="V4725" s="26"/>
      <c r="W4725" s="26"/>
      <c r="X4725" s="27"/>
      <c r="Y4725" s="28"/>
      <c r="Z4725" s="29"/>
      <c r="AA4725" s="29"/>
      <c r="AB4725" s="30"/>
      <c r="AC4725" s="32"/>
      <c r="AD4725" s="26"/>
      <c r="AE4725" s="26"/>
      <c r="AF4725" s="27"/>
      <c r="AG4725" s="33"/>
      <c r="AH4725" s="34"/>
      <c r="AI4725" s="34"/>
      <c r="AJ4725" s="34"/>
      <c r="AK4725" s="32"/>
      <c r="AL4725" s="35"/>
    </row>
    <row r="4726" spans="1:38" x14ac:dyDescent="0.25">
      <c r="A4726" s="25"/>
      <c r="B4726" s="25"/>
      <c r="C4726" s="25"/>
      <c r="D4726" s="25"/>
      <c r="E4726" s="25"/>
      <c r="F4726" s="25"/>
      <c r="G4726" s="25"/>
      <c r="H4726" s="17"/>
      <c r="I4726" s="17"/>
      <c r="J4726" s="25"/>
      <c r="K4726" s="25"/>
      <c r="L4726" s="25"/>
      <c r="M4726" s="25"/>
      <c r="N4726" s="26"/>
      <c r="O4726" s="26"/>
      <c r="P4726" s="27"/>
      <c r="Q4726" s="28"/>
      <c r="R4726" s="29"/>
      <c r="S4726" s="29"/>
      <c r="T4726" s="30"/>
      <c r="U4726" s="31"/>
      <c r="V4726" s="26"/>
      <c r="W4726" s="26"/>
      <c r="X4726" s="27"/>
      <c r="Y4726" s="28"/>
      <c r="Z4726" s="29"/>
      <c r="AA4726" s="29"/>
      <c r="AB4726" s="30"/>
      <c r="AC4726" s="32"/>
      <c r="AD4726" s="26"/>
      <c r="AE4726" s="26"/>
      <c r="AF4726" s="27"/>
      <c r="AG4726" s="33"/>
      <c r="AH4726" s="34"/>
      <c r="AI4726" s="34"/>
      <c r="AJ4726" s="34"/>
      <c r="AK4726" s="32"/>
      <c r="AL4726" s="35"/>
    </row>
    <row r="4727" spans="1:38" x14ac:dyDescent="0.25">
      <c r="A4727" s="25"/>
      <c r="B4727" s="25"/>
      <c r="C4727" s="25"/>
      <c r="D4727" s="25"/>
      <c r="E4727" s="25"/>
      <c r="F4727" s="25"/>
      <c r="G4727" s="25"/>
      <c r="H4727" s="17"/>
      <c r="I4727" s="17"/>
      <c r="J4727" s="25"/>
      <c r="K4727" s="25"/>
      <c r="L4727" s="25"/>
      <c r="M4727" s="25"/>
      <c r="N4727" s="26"/>
      <c r="O4727" s="26"/>
      <c r="P4727" s="27"/>
      <c r="Q4727" s="28"/>
      <c r="R4727" s="29"/>
      <c r="S4727" s="29"/>
      <c r="T4727" s="30"/>
      <c r="U4727" s="31"/>
      <c r="V4727" s="26"/>
      <c r="W4727" s="26"/>
      <c r="X4727" s="27"/>
      <c r="Y4727" s="28"/>
      <c r="Z4727" s="29"/>
      <c r="AA4727" s="29"/>
      <c r="AB4727" s="30"/>
      <c r="AC4727" s="32"/>
      <c r="AD4727" s="26"/>
      <c r="AE4727" s="26"/>
      <c r="AF4727" s="27"/>
      <c r="AG4727" s="18"/>
      <c r="AH4727" s="34"/>
      <c r="AI4727" s="34"/>
      <c r="AJ4727" s="34"/>
      <c r="AK4727" s="32"/>
      <c r="AL4727" s="35"/>
    </row>
    <row r="4728" spans="1:38" x14ac:dyDescent="0.25">
      <c r="A4728" s="25"/>
      <c r="B4728" s="25"/>
      <c r="C4728" s="25"/>
      <c r="D4728" s="25"/>
      <c r="E4728" s="25"/>
      <c r="F4728" s="25"/>
      <c r="G4728" s="25"/>
      <c r="H4728" s="25"/>
      <c r="I4728" s="25"/>
      <c r="J4728" s="25"/>
      <c r="K4728" s="25"/>
      <c r="L4728" s="25"/>
      <c r="M4728" s="25"/>
      <c r="N4728" s="26"/>
      <c r="O4728" s="26"/>
      <c r="P4728" s="27"/>
      <c r="Q4728" s="28"/>
      <c r="R4728" s="29"/>
      <c r="S4728" s="29"/>
      <c r="T4728" s="30"/>
      <c r="U4728" s="31"/>
      <c r="V4728" s="26"/>
      <c r="W4728" s="26"/>
      <c r="X4728" s="27"/>
      <c r="Y4728" s="28"/>
      <c r="Z4728" s="29"/>
      <c r="AA4728" s="29"/>
      <c r="AB4728" s="30"/>
      <c r="AC4728" s="32"/>
      <c r="AD4728" s="26"/>
      <c r="AE4728" s="26"/>
      <c r="AF4728" s="27"/>
      <c r="AG4728" s="33"/>
      <c r="AH4728" s="34"/>
      <c r="AI4728" s="34"/>
      <c r="AJ4728" s="34"/>
      <c r="AK4728" s="32"/>
      <c r="AL4728" s="35"/>
    </row>
  </sheetData>
  <autoFilter ref="A1:AL4697" xr:uid="{04E595BD-6286-41C7-A8F1-F9622D05140F}">
    <filterColumn colId="0">
      <filters>
        <filter val="Guelph"/>
      </filters>
    </filterColumn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DB400-2159-43A8-8A87-A1D788B2A356}">
  <dimension ref="A1:O541"/>
  <sheetViews>
    <sheetView workbookViewId="0"/>
  </sheetViews>
  <sheetFormatPr defaultRowHeight="15" x14ac:dyDescent="0.25"/>
  <cols>
    <col min="1" max="1" width="9.85546875" customWidth="1"/>
    <col min="2" max="2" width="28.140625" customWidth="1"/>
    <col min="3" max="3" width="13" customWidth="1"/>
    <col min="4" max="4" width="15.28515625" customWidth="1"/>
    <col min="5" max="5" width="13" customWidth="1"/>
    <col min="6" max="6" width="10.7109375" customWidth="1"/>
    <col min="7" max="7" width="14.42578125" customWidth="1"/>
    <col min="8" max="8" width="15.28515625" customWidth="1"/>
    <col min="9" max="9" width="9.85546875" customWidth="1"/>
    <col min="10" max="10" width="11.42578125" customWidth="1"/>
    <col min="11" max="11" width="6.85546875" customWidth="1"/>
    <col min="12" max="12" width="9.85546875" customWidth="1"/>
    <col min="13" max="13" width="6.140625" customWidth="1"/>
    <col min="14" max="14" width="7.5703125" customWidth="1"/>
    <col min="15" max="15" width="6.85546875" customWidth="1"/>
  </cols>
  <sheetData>
    <row r="1" spans="1:15" ht="31.5" x14ac:dyDescent="0.25">
      <c r="A1" s="20" t="s">
        <v>24</v>
      </c>
      <c r="B1" s="20" t="s">
        <v>2</v>
      </c>
      <c r="C1" s="20" t="s">
        <v>4360</v>
      </c>
      <c r="D1" s="20" t="s">
        <v>4361</v>
      </c>
      <c r="E1" s="20" t="s">
        <v>4231</v>
      </c>
      <c r="F1" s="20" t="s">
        <v>4362</v>
      </c>
      <c r="G1" s="20" t="s">
        <v>4363</v>
      </c>
      <c r="H1" s="20" t="s">
        <v>4364</v>
      </c>
      <c r="I1" s="20" t="s">
        <v>4365</v>
      </c>
      <c r="J1" s="20" t="s">
        <v>4230</v>
      </c>
      <c r="K1" s="20" t="s">
        <v>4229</v>
      </c>
      <c r="L1" s="20" t="s">
        <v>4232</v>
      </c>
      <c r="M1" s="20" t="s">
        <v>4366</v>
      </c>
      <c r="N1" s="20" t="s">
        <v>4367</v>
      </c>
      <c r="O1" s="20" t="s">
        <v>4228</v>
      </c>
    </row>
    <row r="2" spans="1:15" x14ac:dyDescent="0.25">
      <c r="A2" s="21">
        <v>451132</v>
      </c>
      <c r="B2" s="21" t="s">
        <v>2184</v>
      </c>
      <c r="C2" s="21" t="s">
        <v>367</v>
      </c>
      <c r="D2" s="21" t="s">
        <v>4402</v>
      </c>
      <c r="E2" s="21" t="s">
        <v>4234</v>
      </c>
      <c r="F2" s="22">
        <v>43.12</v>
      </c>
      <c r="G2" s="22">
        <v>51665.84</v>
      </c>
      <c r="H2" s="22">
        <v>60999.92</v>
      </c>
      <c r="I2" s="23">
        <v>99090.27</v>
      </c>
      <c r="J2" s="21" t="s">
        <v>4450</v>
      </c>
      <c r="K2" s="21" t="s">
        <v>4451</v>
      </c>
      <c r="L2" s="21" t="s">
        <v>4452</v>
      </c>
      <c r="M2" s="24">
        <v>42803</v>
      </c>
      <c r="N2" s="24">
        <v>43738.837141203701</v>
      </c>
      <c r="O2" s="21" t="s">
        <v>53</v>
      </c>
    </row>
    <row r="3" spans="1:15" x14ac:dyDescent="0.25">
      <c r="A3" s="21">
        <v>451132</v>
      </c>
      <c r="B3" s="21" t="s">
        <v>2184</v>
      </c>
      <c r="C3" s="21" t="s">
        <v>367</v>
      </c>
      <c r="D3" s="21" t="s">
        <v>4402</v>
      </c>
      <c r="E3" s="21" t="s">
        <v>4234</v>
      </c>
      <c r="F3" s="22">
        <v>9290.9599999999991</v>
      </c>
      <c r="G3" s="22">
        <v>51665.84</v>
      </c>
      <c r="H3" s="22">
        <v>60999.92</v>
      </c>
      <c r="I3" s="23">
        <v>99090.27</v>
      </c>
      <c r="J3" s="21" t="s">
        <v>4453</v>
      </c>
      <c r="K3" s="21" t="s">
        <v>4233</v>
      </c>
      <c r="L3" s="21" t="s">
        <v>4454</v>
      </c>
      <c r="M3" s="24">
        <v>42933.041666666664</v>
      </c>
      <c r="N3" s="24">
        <v>43738.837141203701</v>
      </c>
      <c r="O3" s="21" t="s">
        <v>53</v>
      </c>
    </row>
    <row r="4" spans="1:15" ht="21" x14ac:dyDescent="0.25">
      <c r="A4" s="21">
        <v>451135</v>
      </c>
      <c r="B4" s="21" t="s">
        <v>2122</v>
      </c>
      <c r="C4" s="21" t="s">
        <v>367</v>
      </c>
      <c r="D4" s="21" t="s">
        <v>4412</v>
      </c>
      <c r="E4" s="21" t="s">
        <v>4438</v>
      </c>
      <c r="F4" s="22">
        <v>58932.15</v>
      </c>
      <c r="G4" s="22">
        <v>504058.03</v>
      </c>
      <c r="H4" s="22">
        <v>500103.92000000004</v>
      </c>
      <c r="I4" s="23">
        <v>936804.26</v>
      </c>
      <c r="J4" s="21" t="s">
        <v>4439</v>
      </c>
      <c r="K4" s="21" t="s">
        <v>4283</v>
      </c>
      <c r="L4" s="21" t="s">
        <v>4408</v>
      </c>
      <c r="M4" s="24">
        <v>44663.375</v>
      </c>
      <c r="N4" s="24">
        <v>44720.562986111108</v>
      </c>
      <c r="O4" s="21" t="s">
        <v>62</v>
      </c>
    </row>
    <row r="5" spans="1:15" x14ac:dyDescent="0.25">
      <c r="A5" s="21">
        <v>451135</v>
      </c>
      <c r="B5" s="21" t="s">
        <v>2122</v>
      </c>
      <c r="C5" s="21" t="s">
        <v>367</v>
      </c>
      <c r="D5" s="21" t="s">
        <v>4412</v>
      </c>
      <c r="E5" s="21" t="s">
        <v>4234</v>
      </c>
      <c r="F5" s="22">
        <v>-3954.11</v>
      </c>
      <c r="G5" s="22">
        <v>504058.03</v>
      </c>
      <c r="H5" s="22">
        <v>500103.92000000004</v>
      </c>
      <c r="I5" s="23">
        <v>936804.26</v>
      </c>
      <c r="J5" s="21" t="s">
        <v>4440</v>
      </c>
      <c r="K5" s="21" t="s">
        <v>4233</v>
      </c>
      <c r="L5" s="21" t="s">
        <v>4427</v>
      </c>
      <c r="M5" s="24">
        <v>43565.041666666664</v>
      </c>
      <c r="N5" s="24">
        <v>43649.033715277779</v>
      </c>
      <c r="O5" s="21" t="s">
        <v>62</v>
      </c>
    </row>
    <row r="6" spans="1:15" ht="21" x14ac:dyDescent="0.25">
      <c r="A6" s="21">
        <v>451115</v>
      </c>
      <c r="B6" s="21" t="s">
        <v>2047</v>
      </c>
      <c r="C6" s="21" t="s">
        <v>367</v>
      </c>
      <c r="D6" s="21" t="s">
        <v>4402</v>
      </c>
      <c r="E6" s="21" t="s">
        <v>4234</v>
      </c>
      <c r="F6" s="22">
        <v>-30038.5</v>
      </c>
      <c r="G6" s="22">
        <v>73093.95</v>
      </c>
      <c r="H6" s="22">
        <v>43055.45</v>
      </c>
      <c r="I6" s="23">
        <v>44792.59</v>
      </c>
      <c r="J6" s="21" t="s">
        <v>4407</v>
      </c>
      <c r="K6" s="21" t="s">
        <v>4233</v>
      </c>
      <c r="L6" s="21" t="s">
        <v>4420</v>
      </c>
      <c r="M6" s="24">
        <v>44432.501909722225</v>
      </c>
      <c r="N6" s="24">
        <v>44516.850983796299</v>
      </c>
      <c r="O6" s="21" t="s">
        <v>53</v>
      </c>
    </row>
    <row r="7" spans="1:15" ht="31.5" x14ac:dyDescent="0.25">
      <c r="A7" s="21">
        <v>451283</v>
      </c>
      <c r="B7" s="21" t="s">
        <v>4037</v>
      </c>
      <c r="C7" s="21" t="s">
        <v>988</v>
      </c>
      <c r="D7" s="21" t="s">
        <v>4402</v>
      </c>
      <c r="E7" s="21" t="s">
        <v>4234</v>
      </c>
      <c r="F7" s="22">
        <v>27709.35</v>
      </c>
      <c r="G7" s="22">
        <v>291574.7</v>
      </c>
      <c r="H7" s="22">
        <v>439692.41000000003</v>
      </c>
      <c r="I7" s="23">
        <v>566476.37</v>
      </c>
      <c r="J7" s="21" t="s">
        <v>4421</v>
      </c>
      <c r="K7" s="21" t="s">
        <v>4323</v>
      </c>
      <c r="L7" s="21" t="s">
        <v>4422</v>
      </c>
      <c r="M7" s="24">
        <v>43629.041666666664</v>
      </c>
      <c r="N7" s="24">
        <v>44237.830439814818</v>
      </c>
      <c r="O7" s="21" t="s">
        <v>53</v>
      </c>
    </row>
    <row r="8" spans="1:15" x14ac:dyDescent="0.25">
      <c r="A8" s="21">
        <v>451283</v>
      </c>
      <c r="B8" s="21" t="s">
        <v>4037</v>
      </c>
      <c r="C8" s="21" t="s">
        <v>988</v>
      </c>
      <c r="D8" s="21" t="s">
        <v>4402</v>
      </c>
      <c r="E8" s="21" t="s">
        <v>4234</v>
      </c>
      <c r="F8" s="22">
        <v>614.11</v>
      </c>
      <c r="G8" s="22">
        <v>291574.7</v>
      </c>
      <c r="H8" s="22">
        <v>439692.41000000003</v>
      </c>
      <c r="I8" s="23">
        <v>566476.37</v>
      </c>
      <c r="J8" s="21" t="s">
        <v>4423</v>
      </c>
      <c r="K8" s="21" t="s">
        <v>4317</v>
      </c>
      <c r="L8" s="21" t="s">
        <v>4401</v>
      </c>
      <c r="M8" s="24">
        <v>43649.041666666664</v>
      </c>
      <c r="N8" s="24">
        <v>43776.894386574073</v>
      </c>
      <c r="O8" s="21" t="s">
        <v>53</v>
      </c>
    </row>
    <row r="9" spans="1:15" ht="21" x14ac:dyDescent="0.25">
      <c r="A9" s="21">
        <v>451283</v>
      </c>
      <c r="B9" s="21" t="s">
        <v>4037</v>
      </c>
      <c r="C9" s="21" t="s">
        <v>988</v>
      </c>
      <c r="D9" s="21" t="s">
        <v>4402</v>
      </c>
      <c r="E9" s="21" t="s">
        <v>4234</v>
      </c>
      <c r="F9" s="22">
        <v>126856.78</v>
      </c>
      <c r="G9" s="22">
        <v>291574.7</v>
      </c>
      <c r="H9" s="22">
        <v>439692.41000000003</v>
      </c>
      <c r="I9" s="23">
        <v>566476.37</v>
      </c>
      <c r="J9" s="21" t="s">
        <v>4424</v>
      </c>
      <c r="K9" s="21" t="s">
        <v>4280</v>
      </c>
      <c r="L9" s="21" t="s">
        <v>4408</v>
      </c>
      <c r="M9" s="24">
        <v>44368.387511574074</v>
      </c>
      <c r="N9" s="24">
        <v>44467.659953703704</v>
      </c>
      <c r="O9" s="21" t="s">
        <v>53</v>
      </c>
    </row>
    <row r="10" spans="1:15" x14ac:dyDescent="0.25">
      <c r="A10" s="21">
        <v>451283</v>
      </c>
      <c r="B10" s="21" t="s">
        <v>4037</v>
      </c>
      <c r="C10" s="21" t="s">
        <v>988</v>
      </c>
      <c r="D10" s="21" t="s">
        <v>4402</v>
      </c>
      <c r="E10" s="21" t="s">
        <v>4234</v>
      </c>
      <c r="F10" s="14"/>
      <c r="G10" s="22">
        <v>291574.7</v>
      </c>
      <c r="H10" s="22">
        <v>439692.41000000003</v>
      </c>
      <c r="I10" s="23">
        <v>566476.37</v>
      </c>
      <c r="J10" s="21" t="s">
        <v>4425</v>
      </c>
      <c r="K10" s="21" t="s">
        <v>4320</v>
      </c>
      <c r="L10" s="15"/>
      <c r="M10" s="24">
        <v>44314.394328703704</v>
      </c>
      <c r="N10" s="24">
        <v>44467.659953703704</v>
      </c>
      <c r="O10" s="21" t="s">
        <v>53</v>
      </c>
    </row>
    <row r="11" spans="1:15" x14ac:dyDescent="0.25">
      <c r="A11" s="21">
        <v>451283</v>
      </c>
      <c r="B11" s="21" t="s">
        <v>4037</v>
      </c>
      <c r="C11" s="21" t="s">
        <v>988</v>
      </c>
      <c r="D11" s="21" t="s">
        <v>4402</v>
      </c>
      <c r="E11" s="21" t="s">
        <v>4234</v>
      </c>
      <c r="F11" s="22">
        <v>-7062.53</v>
      </c>
      <c r="G11" s="22">
        <v>291574.7</v>
      </c>
      <c r="H11" s="22">
        <v>439692.41000000003</v>
      </c>
      <c r="I11" s="23">
        <v>566476.37</v>
      </c>
      <c r="J11" s="21" t="s">
        <v>4426</v>
      </c>
      <c r="K11" s="21" t="s">
        <v>4233</v>
      </c>
      <c r="L11" s="21" t="s">
        <v>4427</v>
      </c>
      <c r="M11" s="24">
        <v>43542.041666666664</v>
      </c>
      <c r="N11" s="24">
        <v>43649.034537037034</v>
      </c>
      <c r="O11" s="21" t="s">
        <v>53</v>
      </c>
    </row>
    <row r="12" spans="1:15" ht="31.5" x14ac:dyDescent="0.25">
      <c r="A12" s="21">
        <v>451279</v>
      </c>
      <c r="B12" s="21" t="s">
        <v>4441</v>
      </c>
      <c r="C12" s="21" t="s">
        <v>988</v>
      </c>
      <c r="D12" s="21" t="s">
        <v>4399</v>
      </c>
      <c r="E12" s="21" t="s">
        <v>4234</v>
      </c>
      <c r="F12" s="22">
        <v>1591.08</v>
      </c>
      <c r="G12" s="22">
        <v>41287.71</v>
      </c>
      <c r="H12" s="22">
        <v>50238.2</v>
      </c>
      <c r="I12" s="23">
        <v>49397.06</v>
      </c>
      <c r="J12" s="21" t="s">
        <v>4442</v>
      </c>
      <c r="K12" s="21" t="s">
        <v>4233</v>
      </c>
      <c r="L12" s="21" t="s">
        <v>4443</v>
      </c>
      <c r="M12" s="24">
        <v>42941.041666666664</v>
      </c>
      <c r="N12" s="24">
        <v>43649.034375000003</v>
      </c>
      <c r="O12" s="21" t="s">
        <v>53</v>
      </c>
    </row>
    <row r="13" spans="1:15" ht="31.5" x14ac:dyDescent="0.25">
      <c r="A13" s="21">
        <v>451279</v>
      </c>
      <c r="B13" s="21" t="s">
        <v>4441</v>
      </c>
      <c r="C13" s="21" t="s">
        <v>988</v>
      </c>
      <c r="D13" s="21" t="s">
        <v>4399</v>
      </c>
      <c r="E13" s="21" t="s">
        <v>4234</v>
      </c>
      <c r="F13" s="22">
        <v>5825.2</v>
      </c>
      <c r="G13" s="22">
        <v>41287.71</v>
      </c>
      <c r="H13" s="22">
        <v>50238.2</v>
      </c>
      <c r="I13" s="23">
        <v>49397.06</v>
      </c>
      <c r="J13" s="21" t="s">
        <v>4444</v>
      </c>
      <c r="K13" s="21" t="s">
        <v>4283</v>
      </c>
      <c r="L13" s="21" t="s">
        <v>4445</v>
      </c>
      <c r="M13" s="24">
        <v>42949.041666666664</v>
      </c>
      <c r="N13" s="24">
        <v>43649.034375000003</v>
      </c>
      <c r="O13" s="21" t="s">
        <v>53</v>
      </c>
    </row>
    <row r="14" spans="1:15" x14ac:dyDescent="0.25">
      <c r="A14" s="21">
        <v>451279</v>
      </c>
      <c r="B14" s="21" t="s">
        <v>4441</v>
      </c>
      <c r="C14" s="21" t="s">
        <v>988</v>
      </c>
      <c r="D14" s="21" t="s">
        <v>4399</v>
      </c>
      <c r="E14" s="21" t="s">
        <v>4234</v>
      </c>
      <c r="F14" s="22">
        <v>881.28</v>
      </c>
      <c r="G14" s="22">
        <v>41287.71</v>
      </c>
      <c r="H14" s="22">
        <v>50238.2</v>
      </c>
      <c r="I14" s="23">
        <v>49397.06</v>
      </c>
      <c r="J14" s="21" t="s">
        <v>4446</v>
      </c>
      <c r="K14" s="21" t="s">
        <v>4280</v>
      </c>
      <c r="L14" s="21" t="s">
        <v>4447</v>
      </c>
      <c r="M14" s="24">
        <v>43010.041666666664</v>
      </c>
      <c r="N14" s="24">
        <v>43649.034375000003</v>
      </c>
      <c r="O14" s="21" t="s">
        <v>53</v>
      </c>
    </row>
    <row r="15" spans="1:15" ht="42" x14ac:dyDescent="0.25">
      <c r="A15" s="21">
        <v>451279</v>
      </c>
      <c r="B15" s="21" t="s">
        <v>4441</v>
      </c>
      <c r="C15" s="21" t="s">
        <v>988</v>
      </c>
      <c r="D15" s="21" t="s">
        <v>4399</v>
      </c>
      <c r="E15" s="21" t="s">
        <v>4234</v>
      </c>
      <c r="F15" s="22">
        <v>652.92999999999995</v>
      </c>
      <c r="G15" s="22">
        <v>41287.71</v>
      </c>
      <c r="H15" s="22">
        <v>50238.2</v>
      </c>
      <c r="I15" s="23">
        <v>49397.06</v>
      </c>
      <c r="J15" s="21" t="s">
        <v>4448</v>
      </c>
      <c r="K15" s="21" t="s">
        <v>4238</v>
      </c>
      <c r="L15" s="21" t="s">
        <v>4449</v>
      </c>
      <c r="M15" s="24">
        <v>43130</v>
      </c>
      <c r="N15" s="24">
        <v>43649.034375000003</v>
      </c>
      <c r="O15" s="21" t="s">
        <v>53</v>
      </c>
    </row>
    <row r="16" spans="1:15" ht="21" x14ac:dyDescent="0.25">
      <c r="A16" s="21">
        <v>451294</v>
      </c>
      <c r="B16" s="21" t="s">
        <v>2104</v>
      </c>
      <c r="C16" s="21" t="s">
        <v>367</v>
      </c>
      <c r="D16" s="21" t="s">
        <v>4412</v>
      </c>
      <c r="E16" s="21" t="s">
        <v>4234</v>
      </c>
      <c r="F16" s="22">
        <v>-4447.0600000000004</v>
      </c>
      <c r="G16" s="22">
        <v>291048.09999999998</v>
      </c>
      <c r="H16" s="22">
        <v>307077.64999999997</v>
      </c>
      <c r="I16" s="23">
        <v>301192.78999999998</v>
      </c>
      <c r="J16" s="21" t="s">
        <v>4430</v>
      </c>
      <c r="K16" s="21" t="s">
        <v>4283</v>
      </c>
      <c r="L16" s="21" t="s">
        <v>4431</v>
      </c>
      <c r="M16" s="24">
        <v>44515.389907407407</v>
      </c>
      <c r="N16" s="24">
        <v>44515.607175925928</v>
      </c>
      <c r="O16" s="21" t="s">
        <v>53</v>
      </c>
    </row>
    <row r="17" spans="1:15" ht="31.5" x14ac:dyDescent="0.25">
      <c r="A17" s="21">
        <v>451294</v>
      </c>
      <c r="B17" s="21" t="s">
        <v>2104</v>
      </c>
      <c r="C17" s="21" t="s">
        <v>367</v>
      </c>
      <c r="D17" s="21" t="s">
        <v>4412</v>
      </c>
      <c r="E17" s="21" t="s">
        <v>4234</v>
      </c>
      <c r="F17" s="22">
        <v>8791.48</v>
      </c>
      <c r="G17" s="22">
        <v>291048.09999999998</v>
      </c>
      <c r="H17" s="22">
        <v>307077.64999999997</v>
      </c>
      <c r="I17" s="23">
        <v>301192.78999999998</v>
      </c>
      <c r="J17" s="21" t="s">
        <v>4343</v>
      </c>
      <c r="K17" s="21" t="s">
        <v>4238</v>
      </c>
      <c r="L17" s="21" t="s">
        <v>4432</v>
      </c>
      <c r="M17" s="24">
        <v>44656.563194444447</v>
      </c>
      <c r="N17" s="24">
        <v>44671.493611111109</v>
      </c>
      <c r="O17" s="21" t="s">
        <v>53</v>
      </c>
    </row>
    <row r="18" spans="1:15" ht="21" x14ac:dyDescent="0.25">
      <c r="A18" s="21">
        <v>451294</v>
      </c>
      <c r="B18" s="21" t="s">
        <v>2104</v>
      </c>
      <c r="C18" s="21" t="s">
        <v>367</v>
      </c>
      <c r="D18" s="21" t="s">
        <v>4412</v>
      </c>
      <c r="E18" s="21" t="s">
        <v>4234</v>
      </c>
      <c r="F18" s="22">
        <v>5922.69</v>
      </c>
      <c r="G18" s="22">
        <v>291048.09999999998</v>
      </c>
      <c r="H18" s="22">
        <v>307077.64999999997</v>
      </c>
      <c r="I18" s="23">
        <v>301192.78999999998</v>
      </c>
      <c r="J18" s="21" t="s">
        <v>4433</v>
      </c>
      <c r="K18" s="21" t="s">
        <v>4280</v>
      </c>
      <c r="L18" s="21" t="s">
        <v>3586</v>
      </c>
      <c r="M18" s="24">
        <v>44581.5</v>
      </c>
      <c r="N18" s="24">
        <v>44594.861747685187</v>
      </c>
      <c r="O18" s="21" t="s">
        <v>53</v>
      </c>
    </row>
    <row r="19" spans="1:15" ht="21" x14ac:dyDescent="0.25">
      <c r="A19" s="21">
        <v>451294</v>
      </c>
      <c r="B19" s="21" t="s">
        <v>2104</v>
      </c>
      <c r="C19" s="21" t="s">
        <v>367</v>
      </c>
      <c r="D19" s="21" t="s">
        <v>4412</v>
      </c>
      <c r="E19" s="21" t="s">
        <v>4234</v>
      </c>
      <c r="F19" s="22">
        <v>5762.44</v>
      </c>
      <c r="G19" s="22">
        <v>291048.09999999998</v>
      </c>
      <c r="H19" s="22">
        <v>307077.64999999997</v>
      </c>
      <c r="I19" s="23">
        <v>301192.78999999998</v>
      </c>
      <c r="J19" s="21" t="s">
        <v>4434</v>
      </c>
      <c r="K19" s="21" t="s">
        <v>4233</v>
      </c>
      <c r="L19" s="21" t="s">
        <v>4435</v>
      </c>
      <c r="M19" s="24">
        <v>44502.481932870367</v>
      </c>
      <c r="N19" s="24">
        <v>44474.785694444443</v>
      </c>
      <c r="O19" s="21" t="s">
        <v>53</v>
      </c>
    </row>
    <row r="20" spans="1:15" ht="31.5" x14ac:dyDescent="0.25">
      <c r="A20" s="21">
        <v>450226</v>
      </c>
      <c r="B20" s="21" t="s">
        <v>1310</v>
      </c>
      <c r="C20" s="21" t="s">
        <v>183</v>
      </c>
      <c r="D20" s="21" t="s">
        <v>4465</v>
      </c>
      <c r="E20" s="21" t="s">
        <v>4438</v>
      </c>
      <c r="F20" s="22">
        <v>0</v>
      </c>
      <c r="G20" s="22">
        <v>87247.39</v>
      </c>
      <c r="H20" s="22">
        <v>87247.39</v>
      </c>
      <c r="I20" s="23">
        <v>88096.71</v>
      </c>
      <c r="J20" s="21" t="s">
        <v>4466</v>
      </c>
      <c r="K20" s="21" t="s">
        <v>4233</v>
      </c>
      <c r="L20" s="21" t="s">
        <v>4467</v>
      </c>
      <c r="M20" s="24">
        <v>44201.661006944443</v>
      </c>
      <c r="N20" s="24">
        <v>44369.818692129629</v>
      </c>
      <c r="O20" s="21" t="s">
        <v>53</v>
      </c>
    </row>
    <row r="21" spans="1:15" x14ac:dyDescent="0.25">
      <c r="A21" s="21">
        <v>451600</v>
      </c>
      <c r="B21" s="21" t="s">
        <v>2226</v>
      </c>
      <c r="C21" s="21" t="s">
        <v>367</v>
      </c>
      <c r="D21" s="21" t="s">
        <v>4402</v>
      </c>
      <c r="E21" s="21" t="s">
        <v>4234</v>
      </c>
      <c r="F21" s="22">
        <v>-18912.25</v>
      </c>
      <c r="G21" s="22">
        <v>532011.16</v>
      </c>
      <c r="H21" s="22">
        <v>516979.71</v>
      </c>
      <c r="I21" s="23">
        <v>671204.05</v>
      </c>
      <c r="J21" s="21" t="s">
        <v>4281</v>
      </c>
      <c r="K21" s="21" t="s">
        <v>4233</v>
      </c>
      <c r="L21" s="21" t="s">
        <v>4427</v>
      </c>
      <c r="M21" s="24">
        <v>43822.041666666664</v>
      </c>
      <c r="N21" s="24">
        <v>44159.663923611108</v>
      </c>
      <c r="O21" s="21" t="s">
        <v>53</v>
      </c>
    </row>
    <row r="22" spans="1:15" ht="21" x14ac:dyDescent="0.25">
      <c r="A22" s="21">
        <v>451600</v>
      </c>
      <c r="B22" s="21" t="s">
        <v>2226</v>
      </c>
      <c r="C22" s="21" t="s">
        <v>367</v>
      </c>
      <c r="D22" s="21" t="s">
        <v>4402</v>
      </c>
      <c r="E22" s="21" t="s">
        <v>4234</v>
      </c>
      <c r="F22" s="22">
        <v>0</v>
      </c>
      <c r="G22" s="22">
        <v>532011.16</v>
      </c>
      <c r="H22" s="22">
        <v>516979.71</v>
      </c>
      <c r="I22" s="23">
        <v>671204.05</v>
      </c>
      <c r="J22" s="21" t="s">
        <v>4470</v>
      </c>
      <c r="K22" s="21" t="s">
        <v>4323</v>
      </c>
      <c r="L22" s="21" t="s">
        <v>4471</v>
      </c>
      <c r="M22" s="24">
        <v>43714.041666666664</v>
      </c>
      <c r="N22" s="24">
        <v>43717.911423611113</v>
      </c>
      <c r="O22" s="21" t="s">
        <v>53</v>
      </c>
    </row>
    <row r="23" spans="1:15" ht="21" x14ac:dyDescent="0.25">
      <c r="A23" s="21">
        <v>451600</v>
      </c>
      <c r="B23" s="21" t="s">
        <v>2226</v>
      </c>
      <c r="C23" s="21" t="s">
        <v>367</v>
      </c>
      <c r="D23" s="21" t="s">
        <v>4402</v>
      </c>
      <c r="E23" s="21" t="s">
        <v>4234</v>
      </c>
      <c r="F23" s="22">
        <v>3880.8</v>
      </c>
      <c r="G23" s="22">
        <v>532011.16</v>
      </c>
      <c r="H23" s="22">
        <v>516979.71</v>
      </c>
      <c r="I23" s="23">
        <v>671204.05</v>
      </c>
      <c r="J23" s="21" t="s">
        <v>4472</v>
      </c>
      <c r="K23" s="21" t="s">
        <v>4317</v>
      </c>
      <c r="L23" s="21" t="s">
        <v>4408</v>
      </c>
      <c r="M23" s="24">
        <v>44112.491828703707</v>
      </c>
      <c r="N23" s="24">
        <v>44155.565000000002</v>
      </c>
      <c r="O23" s="21" t="s">
        <v>53</v>
      </c>
    </row>
    <row r="24" spans="1:15" ht="31.5" x14ac:dyDescent="0.25">
      <c r="A24" s="21">
        <v>451392</v>
      </c>
      <c r="B24" s="21" t="s">
        <v>2039</v>
      </c>
      <c r="C24" s="21" t="s">
        <v>367</v>
      </c>
      <c r="D24" s="21" t="s">
        <v>4402</v>
      </c>
      <c r="E24" s="21" t="s">
        <v>4234</v>
      </c>
      <c r="F24" s="22">
        <v>105064.44</v>
      </c>
      <c r="G24" s="22">
        <v>1412581.59</v>
      </c>
      <c r="H24" s="22">
        <v>1550275.51</v>
      </c>
      <c r="I24" s="23">
        <v>1573258.45</v>
      </c>
      <c r="J24" s="21" t="s">
        <v>4345</v>
      </c>
      <c r="K24" s="21" t="s">
        <v>4283</v>
      </c>
      <c r="L24" s="21" t="s">
        <v>4417</v>
      </c>
      <c r="M24" s="24">
        <v>44309.361805555556</v>
      </c>
      <c r="N24" s="24">
        <v>44454.874131944445</v>
      </c>
      <c r="O24" s="21" t="s">
        <v>53</v>
      </c>
    </row>
    <row r="25" spans="1:15" ht="21" x14ac:dyDescent="0.25">
      <c r="A25" s="21">
        <v>451392</v>
      </c>
      <c r="B25" s="21" t="s">
        <v>2039</v>
      </c>
      <c r="C25" s="21" t="s">
        <v>367</v>
      </c>
      <c r="D25" s="21" t="s">
        <v>4402</v>
      </c>
      <c r="E25" s="21" t="s">
        <v>4234</v>
      </c>
      <c r="F25" s="22">
        <v>32629.48</v>
      </c>
      <c r="G25" s="22">
        <v>1412581.59</v>
      </c>
      <c r="H25" s="22">
        <v>1550275.51</v>
      </c>
      <c r="I25" s="23">
        <v>1573258.45</v>
      </c>
      <c r="J25" s="21" t="s">
        <v>4418</v>
      </c>
      <c r="K25" s="21" t="s">
        <v>4233</v>
      </c>
      <c r="L25" s="21" t="s">
        <v>4419</v>
      </c>
      <c r="M25" s="24">
        <v>44176.384710648148</v>
      </c>
      <c r="N25" s="24">
        <v>44225.101273148146</v>
      </c>
      <c r="O25" s="21" t="s">
        <v>53</v>
      </c>
    </row>
    <row r="26" spans="1:15" ht="31.5" x14ac:dyDescent="0.25">
      <c r="A26" s="21">
        <v>451264</v>
      </c>
      <c r="B26" s="21" t="s">
        <v>4034</v>
      </c>
      <c r="C26" s="21" t="s">
        <v>988</v>
      </c>
      <c r="D26" s="21" t="s">
        <v>4412</v>
      </c>
      <c r="E26" s="21" t="s">
        <v>4234</v>
      </c>
      <c r="F26" s="22">
        <v>18403.7</v>
      </c>
      <c r="G26" s="22">
        <v>1518711.84</v>
      </c>
      <c r="H26" s="22">
        <v>1540630.54</v>
      </c>
      <c r="I26" s="23">
        <v>1431927.87</v>
      </c>
      <c r="J26" s="21" t="s">
        <v>4413</v>
      </c>
      <c r="K26" s="21" t="s">
        <v>4280</v>
      </c>
      <c r="L26" s="21" t="s">
        <v>4414</v>
      </c>
      <c r="M26" s="24">
        <v>44417.612071759257</v>
      </c>
      <c r="N26" s="24">
        <v>44467.658217592594</v>
      </c>
      <c r="O26" s="21" t="s">
        <v>53</v>
      </c>
    </row>
    <row r="27" spans="1:15" ht="21" x14ac:dyDescent="0.25">
      <c r="A27" s="21">
        <v>451264</v>
      </c>
      <c r="B27" s="21" t="s">
        <v>4034</v>
      </c>
      <c r="C27" s="21" t="s">
        <v>988</v>
      </c>
      <c r="D27" s="21" t="s">
        <v>4412</v>
      </c>
      <c r="E27" s="21" t="s">
        <v>4234</v>
      </c>
      <c r="F27" s="22">
        <v>3515</v>
      </c>
      <c r="G27" s="22">
        <v>1518711.84</v>
      </c>
      <c r="H27" s="22">
        <v>1540630.54</v>
      </c>
      <c r="I27" s="23">
        <v>1431927.87</v>
      </c>
      <c r="J27" s="21" t="s">
        <v>4415</v>
      </c>
      <c r="K27" s="21" t="s">
        <v>4233</v>
      </c>
      <c r="L27" s="21" t="s">
        <v>4416</v>
      </c>
      <c r="M27" s="24">
        <v>44587.458333333336</v>
      </c>
      <c r="N27" s="24">
        <v>44595.711296296293</v>
      </c>
      <c r="O27" s="21" t="s">
        <v>53</v>
      </c>
    </row>
    <row r="28" spans="1:15" ht="21" x14ac:dyDescent="0.25">
      <c r="A28" s="21">
        <v>451469</v>
      </c>
      <c r="B28" s="21" t="s">
        <v>2059</v>
      </c>
      <c r="C28" s="21" t="s">
        <v>367</v>
      </c>
      <c r="D28" s="21" t="s">
        <v>4428</v>
      </c>
      <c r="E28" s="21" t="s">
        <v>4234</v>
      </c>
      <c r="F28" s="22">
        <v>0</v>
      </c>
      <c r="G28" s="22">
        <v>1327490.81</v>
      </c>
      <c r="H28" s="22">
        <v>1327490.81</v>
      </c>
      <c r="I28" s="23">
        <v>1548300.4</v>
      </c>
      <c r="J28" s="21" t="s">
        <v>4429</v>
      </c>
      <c r="K28" s="21" t="s">
        <v>4233</v>
      </c>
      <c r="L28" s="21" t="s">
        <v>4408</v>
      </c>
      <c r="M28" s="24">
        <v>44314.407962962963</v>
      </c>
      <c r="N28" s="24">
        <v>44460.878935185188</v>
      </c>
      <c r="O28" s="21" t="s">
        <v>53</v>
      </c>
    </row>
    <row r="29" spans="1:15" ht="52.5" x14ac:dyDescent="0.25">
      <c r="A29" s="21">
        <v>409957</v>
      </c>
      <c r="B29" s="21" t="s">
        <v>3639</v>
      </c>
      <c r="C29" s="21" t="s">
        <v>813</v>
      </c>
      <c r="D29" s="21" t="s">
        <v>4412</v>
      </c>
      <c r="E29" s="21" t="s">
        <v>4234</v>
      </c>
      <c r="F29" s="22">
        <v>465337.07</v>
      </c>
      <c r="G29" s="22">
        <v>3400436.62</v>
      </c>
      <c r="H29" s="22">
        <v>3865773.69</v>
      </c>
      <c r="I29" s="23">
        <v>3607334.68</v>
      </c>
      <c r="J29" s="21" t="s">
        <v>4473</v>
      </c>
      <c r="K29" s="21" t="s">
        <v>4323</v>
      </c>
      <c r="L29" s="21" t="s">
        <v>4474</v>
      </c>
      <c r="M29" s="24">
        <v>44461.446805555555</v>
      </c>
      <c r="N29" s="24">
        <v>44502.022534722222</v>
      </c>
      <c r="O29" s="21" t="s">
        <v>62</v>
      </c>
    </row>
    <row r="30" spans="1:15" ht="115.5" x14ac:dyDescent="0.25">
      <c r="A30" s="21">
        <v>450756</v>
      </c>
      <c r="B30" s="21" t="s">
        <v>5200</v>
      </c>
      <c r="C30" s="21" t="s">
        <v>183</v>
      </c>
      <c r="D30" s="21" t="s">
        <v>4412</v>
      </c>
      <c r="E30" s="21" t="s">
        <v>4234</v>
      </c>
      <c r="F30" s="22">
        <v>0</v>
      </c>
      <c r="G30" s="22">
        <v>2704310.56</v>
      </c>
      <c r="H30" s="22">
        <v>2704310.56</v>
      </c>
      <c r="I30" s="23">
        <v>2073237.45</v>
      </c>
      <c r="J30" s="21" t="s">
        <v>5238</v>
      </c>
      <c r="K30" s="21" t="s">
        <v>4323</v>
      </c>
      <c r="L30" s="21" t="s">
        <v>5201</v>
      </c>
      <c r="M30" s="24">
        <v>44818.656030092592</v>
      </c>
      <c r="N30" s="24">
        <v>44824.826064814813</v>
      </c>
      <c r="O30" s="21" t="s">
        <v>4300</v>
      </c>
    </row>
    <row r="31" spans="1:15" ht="21" x14ac:dyDescent="0.25">
      <c r="A31" s="21">
        <v>451647</v>
      </c>
      <c r="B31" s="21" t="s">
        <v>2214</v>
      </c>
      <c r="C31" s="21" t="s">
        <v>367</v>
      </c>
      <c r="D31" s="21" t="s">
        <v>4402</v>
      </c>
      <c r="E31" s="21" t="s">
        <v>4234</v>
      </c>
      <c r="F31" s="22">
        <v>33864.199999999997</v>
      </c>
      <c r="G31" s="22">
        <v>1461920.31</v>
      </c>
      <c r="H31" s="22">
        <v>1632511.31</v>
      </c>
      <c r="I31" s="23">
        <v>1831021.15</v>
      </c>
      <c r="J31" s="21" t="s">
        <v>4281</v>
      </c>
      <c r="K31" s="21" t="s">
        <v>4233</v>
      </c>
      <c r="L31" s="21" t="s">
        <v>4435</v>
      </c>
      <c r="M31" s="24">
        <v>44134.531909722224</v>
      </c>
      <c r="N31" s="24">
        <v>44274.646863425929</v>
      </c>
      <c r="O31" s="21" t="s">
        <v>53</v>
      </c>
    </row>
    <row r="32" spans="1:15" ht="21" x14ac:dyDescent="0.25">
      <c r="A32" s="21">
        <v>451647</v>
      </c>
      <c r="B32" s="21" t="s">
        <v>2214</v>
      </c>
      <c r="C32" s="21" t="s">
        <v>367</v>
      </c>
      <c r="D32" s="21" t="s">
        <v>4402</v>
      </c>
      <c r="E32" s="21" t="s">
        <v>4234</v>
      </c>
      <c r="F32" s="22">
        <v>46871.41</v>
      </c>
      <c r="G32" s="22">
        <v>1461920.31</v>
      </c>
      <c r="H32" s="22">
        <v>1632511.31</v>
      </c>
      <c r="I32" s="23">
        <v>1831021.15</v>
      </c>
      <c r="J32" s="21" t="s">
        <v>4462</v>
      </c>
      <c r="K32" s="21" t="s">
        <v>4283</v>
      </c>
      <c r="L32" s="21" t="s">
        <v>4435</v>
      </c>
      <c r="M32" s="24">
        <v>44155.408333333333</v>
      </c>
      <c r="N32" s="24">
        <v>44467.654618055552</v>
      </c>
      <c r="O32" s="21" t="s">
        <v>53</v>
      </c>
    </row>
    <row r="33" spans="1:15" ht="21" x14ac:dyDescent="0.25">
      <c r="A33" s="21">
        <v>451647</v>
      </c>
      <c r="B33" s="21" t="s">
        <v>2214</v>
      </c>
      <c r="C33" s="21" t="s">
        <v>367</v>
      </c>
      <c r="D33" s="21" t="s">
        <v>4402</v>
      </c>
      <c r="E33" s="21" t="s">
        <v>4234</v>
      </c>
      <c r="F33" s="22">
        <v>66125.39</v>
      </c>
      <c r="G33" s="22">
        <v>1461920.31</v>
      </c>
      <c r="H33" s="22">
        <v>1632511.31</v>
      </c>
      <c r="I33" s="23">
        <v>1831021.15</v>
      </c>
      <c r="J33" s="21" t="s">
        <v>4462</v>
      </c>
      <c r="K33" s="21" t="s">
        <v>4280</v>
      </c>
      <c r="L33" s="21" t="s">
        <v>4463</v>
      </c>
      <c r="M33" s="24">
        <v>44167.719444444447</v>
      </c>
      <c r="N33" s="24">
        <v>44467.654618055552</v>
      </c>
      <c r="O33" s="21" t="s">
        <v>53</v>
      </c>
    </row>
    <row r="34" spans="1:15" ht="21" x14ac:dyDescent="0.25">
      <c r="A34" s="21">
        <v>451647</v>
      </c>
      <c r="B34" s="21" t="s">
        <v>2214</v>
      </c>
      <c r="C34" s="21" t="s">
        <v>367</v>
      </c>
      <c r="D34" s="21" t="s">
        <v>4402</v>
      </c>
      <c r="E34" s="21" t="s">
        <v>4234</v>
      </c>
      <c r="F34" s="22">
        <v>23730</v>
      </c>
      <c r="G34" s="22">
        <v>1461920.31</v>
      </c>
      <c r="H34" s="22">
        <v>1632511.31</v>
      </c>
      <c r="I34" s="23">
        <v>1831021.15</v>
      </c>
      <c r="J34" s="21" t="s">
        <v>4462</v>
      </c>
      <c r="K34" s="21" t="s">
        <v>4238</v>
      </c>
      <c r="L34" s="21" t="s">
        <v>4464</v>
      </c>
      <c r="M34" s="24">
        <v>44274.041666666664</v>
      </c>
      <c r="N34" s="24">
        <v>44467.654618055552</v>
      </c>
      <c r="O34" s="21" t="s">
        <v>53</v>
      </c>
    </row>
    <row r="35" spans="1:15" ht="136.5" x14ac:dyDescent="0.25">
      <c r="A35" s="21">
        <v>392403</v>
      </c>
      <c r="B35" s="21" t="s">
        <v>5077</v>
      </c>
      <c r="C35" s="21" t="s">
        <v>813</v>
      </c>
      <c r="D35" s="21" t="s">
        <v>4412</v>
      </c>
      <c r="E35" s="21" t="s">
        <v>4234</v>
      </c>
      <c r="F35" s="22">
        <v>114102.34</v>
      </c>
      <c r="G35" s="22">
        <v>1335969.25</v>
      </c>
      <c r="H35" s="22">
        <v>1529869.24</v>
      </c>
      <c r="I35" s="23">
        <v>747652.3</v>
      </c>
      <c r="J35" s="21" t="s">
        <v>5430</v>
      </c>
      <c r="K35" s="21" t="s">
        <v>4317</v>
      </c>
      <c r="L35" s="21" t="s">
        <v>5078</v>
      </c>
      <c r="M35" s="24">
        <v>44776.427835648145</v>
      </c>
      <c r="N35" s="24">
        <v>44872.879062499997</v>
      </c>
      <c r="O35" s="21" t="s">
        <v>4300</v>
      </c>
    </row>
    <row r="36" spans="1:15" ht="94.5" x14ac:dyDescent="0.25">
      <c r="A36" s="21">
        <v>392403</v>
      </c>
      <c r="B36" s="21" t="s">
        <v>5077</v>
      </c>
      <c r="C36" s="21" t="s">
        <v>813</v>
      </c>
      <c r="D36" s="21" t="s">
        <v>4412</v>
      </c>
      <c r="E36" s="21" t="s">
        <v>4234</v>
      </c>
      <c r="F36" s="22">
        <v>79797.649999999994</v>
      </c>
      <c r="G36" s="22">
        <v>1335969.25</v>
      </c>
      <c r="H36" s="22">
        <v>1529869.24</v>
      </c>
      <c r="I36" s="23">
        <v>747652.3</v>
      </c>
      <c r="J36" s="21" t="s">
        <v>5430</v>
      </c>
      <c r="K36" s="21" t="s">
        <v>4323</v>
      </c>
      <c r="L36" s="21" t="s">
        <v>5079</v>
      </c>
      <c r="M36" s="24">
        <v>44776.428622685184</v>
      </c>
      <c r="N36" s="24">
        <v>44872.879062499997</v>
      </c>
      <c r="O36" s="21" t="s">
        <v>4300</v>
      </c>
    </row>
    <row r="37" spans="1:15" ht="42" x14ac:dyDescent="0.25">
      <c r="A37" s="21">
        <v>396017</v>
      </c>
      <c r="B37" s="21" t="s">
        <v>3653</v>
      </c>
      <c r="C37" s="21" t="s">
        <v>813</v>
      </c>
      <c r="D37" s="21" t="s">
        <v>4412</v>
      </c>
      <c r="E37" s="21" t="s">
        <v>4234</v>
      </c>
      <c r="F37" s="22">
        <v>40367.96</v>
      </c>
      <c r="G37" s="22">
        <v>135751.65</v>
      </c>
      <c r="H37" s="22">
        <v>176119.61</v>
      </c>
      <c r="I37" s="23">
        <v>109639.53</v>
      </c>
      <c r="J37" s="21" t="s">
        <v>4477</v>
      </c>
      <c r="K37" s="21" t="s">
        <v>4323</v>
      </c>
      <c r="L37" s="21" t="s">
        <v>4478</v>
      </c>
      <c r="M37" s="24">
        <v>44581.540844907409</v>
      </c>
      <c r="N37" s="24">
        <v>44610.623784722222</v>
      </c>
      <c r="O37" s="21" t="s">
        <v>53</v>
      </c>
    </row>
    <row r="38" spans="1:15" ht="21" x14ac:dyDescent="0.25">
      <c r="A38" s="21">
        <v>451759</v>
      </c>
      <c r="B38" s="21" t="s">
        <v>5469</v>
      </c>
      <c r="C38" s="21" t="s">
        <v>988</v>
      </c>
      <c r="D38" s="21" t="s">
        <v>4399</v>
      </c>
      <c r="E38" s="21" t="s">
        <v>4234</v>
      </c>
      <c r="F38" s="22">
        <v>1145.04</v>
      </c>
      <c r="G38" s="22">
        <v>97288.75</v>
      </c>
      <c r="H38" s="22">
        <v>98433.79</v>
      </c>
      <c r="I38" s="23">
        <v>99735.87</v>
      </c>
      <c r="J38" s="21" t="s">
        <v>5473</v>
      </c>
      <c r="K38" s="21" t="s">
        <v>4233</v>
      </c>
      <c r="L38" s="21" t="s">
        <v>4987</v>
      </c>
      <c r="M38" s="24">
        <v>44133.480833333335</v>
      </c>
      <c r="N38" s="24">
        <v>44133.657789351855</v>
      </c>
      <c r="O38" s="21" t="s">
        <v>121</v>
      </c>
    </row>
    <row r="39" spans="1:15" ht="21" x14ac:dyDescent="0.25">
      <c r="A39" s="21">
        <v>451643</v>
      </c>
      <c r="B39" s="21" t="s">
        <v>2000</v>
      </c>
      <c r="C39" s="21" t="s">
        <v>367</v>
      </c>
      <c r="D39" s="21" t="s">
        <v>4402</v>
      </c>
      <c r="E39" s="21" t="s">
        <v>4234</v>
      </c>
      <c r="F39" s="22">
        <v>59847.3</v>
      </c>
      <c r="G39" s="22">
        <v>963851.09</v>
      </c>
      <c r="H39" s="22">
        <v>1087289.31</v>
      </c>
      <c r="I39" s="23">
        <v>1479882.47</v>
      </c>
      <c r="J39" s="21" t="s">
        <v>4403</v>
      </c>
      <c r="K39" s="21" t="s">
        <v>4233</v>
      </c>
      <c r="L39" s="21" t="s">
        <v>4404</v>
      </c>
      <c r="M39" s="24">
        <v>43770.041666666664</v>
      </c>
      <c r="N39" s="24">
        <v>44462.710104166668</v>
      </c>
      <c r="O39" s="21" t="s">
        <v>53</v>
      </c>
    </row>
    <row r="40" spans="1:15" ht="42" x14ac:dyDescent="0.25">
      <c r="A40" s="21">
        <v>451643</v>
      </c>
      <c r="B40" s="21" t="s">
        <v>2000</v>
      </c>
      <c r="C40" s="21" t="s">
        <v>367</v>
      </c>
      <c r="D40" s="21" t="s">
        <v>4402</v>
      </c>
      <c r="E40" s="21" t="s">
        <v>4234</v>
      </c>
      <c r="F40" s="22">
        <v>9430.35</v>
      </c>
      <c r="G40" s="22">
        <v>963851.09</v>
      </c>
      <c r="H40" s="22">
        <v>1087289.31</v>
      </c>
      <c r="I40" s="23">
        <v>1479882.47</v>
      </c>
      <c r="J40" s="21" t="s">
        <v>4405</v>
      </c>
      <c r="K40" s="21" t="s">
        <v>4283</v>
      </c>
      <c r="L40" s="21" t="s">
        <v>4406</v>
      </c>
      <c r="M40" s="24">
        <v>44224.512465277781</v>
      </c>
      <c r="N40" s="24">
        <v>44299.529247685183</v>
      </c>
      <c r="O40" s="21" t="s">
        <v>53</v>
      </c>
    </row>
    <row r="41" spans="1:15" ht="21" x14ac:dyDescent="0.25">
      <c r="A41" s="21">
        <v>451643</v>
      </c>
      <c r="B41" s="21" t="s">
        <v>2000</v>
      </c>
      <c r="C41" s="21" t="s">
        <v>367</v>
      </c>
      <c r="D41" s="21" t="s">
        <v>4402</v>
      </c>
      <c r="E41" s="21" t="s">
        <v>4234</v>
      </c>
      <c r="F41" s="22">
        <v>40179.32</v>
      </c>
      <c r="G41" s="22">
        <v>963851.09</v>
      </c>
      <c r="H41" s="22">
        <v>1087289.31</v>
      </c>
      <c r="I41" s="23">
        <v>1479882.47</v>
      </c>
      <c r="J41" s="21" t="s">
        <v>4407</v>
      </c>
      <c r="K41" s="21" t="s">
        <v>4280</v>
      </c>
      <c r="L41" s="21" t="s">
        <v>4408</v>
      </c>
      <c r="M41" s="24">
        <v>44299.5</v>
      </c>
      <c r="N41" s="24">
        <v>44516.863263888888</v>
      </c>
      <c r="O41" s="21" t="s">
        <v>53</v>
      </c>
    </row>
    <row r="42" spans="1:15" ht="42" x14ac:dyDescent="0.25">
      <c r="A42" s="21">
        <v>451643</v>
      </c>
      <c r="B42" s="21" t="s">
        <v>2000</v>
      </c>
      <c r="C42" s="21" t="s">
        <v>367</v>
      </c>
      <c r="D42" s="21" t="s">
        <v>4402</v>
      </c>
      <c r="E42" s="21" t="s">
        <v>4234</v>
      </c>
      <c r="F42" s="22">
        <v>13981.25</v>
      </c>
      <c r="G42" s="22">
        <v>963851.09</v>
      </c>
      <c r="H42" s="22">
        <v>1087289.31</v>
      </c>
      <c r="I42" s="23">
        <v>1479882.47</v>
      </c>
      <c r="J42" s="21" t="s">
        <v>4407</v>
      </c>
      <c r="K42" s="21" t="s">
        <v>4238</v>
      </c>
      <c r="L42" s="21" t="s">
        <v>4409</v>
      </c>
      <c r="M42" s="24">
        <v>44396.443055555559</v>
      </c>
      <c r="N42" s="24">
        <v>44516.738368055558</v>
      </c>
      <c r="O42" s="21" t="s">
        <v>53</v>
      </c>
    </row>
    <row r="43" spans="1:15" ht="21" x14ac:dyDescent="0.25">
      <c r="A43" s="21">
        <v>451643</v>
      </c>
      <c r="B43" s="21" t="s">
        <v>2000</v>
      </c>
      <c r="C43" s="21" t="s">
        <v>367</v>
      </c>
      <c r="D43" s="21" t="s">
        <v>4402</v>
      </c>
      <c r="E43" s="21" t="s">
        <v>4234</v>
      </c>
      <c r="F43" s="22">
        <v>0</v>
      </c>
      <c r="G43" s="22">
        <v>963851.09</v>
      </c>
      <c r="H43" s="22">
        <v>1087289.31</v>
      </c>
      <c r="I43" s="23">
        <v>1479882.47</v>
      </c>
      <c r="J43" s="21" t="s">
        <v>4410</v>
      </c>
      <c r="K43" s="21" t="s">
        <v>4323</v>
      </c>
      <c r="L43" s="21" t="s">
        <v>4411</v>
      </c>
      <c r="M43" s="24">
        <v>43770.041666666664</v>
      </c>
      <c r="N43" s="24">
        <v>43770.907916666663</v>
      </c>
      <c r="O43" s="21" t="s">
        <v>53</v>
      </c>
    </row>
    <row r="44" spans="1:15" x14ac:dyDescent="0.25">
      <c r="A44" s="21">
        <v>451628</v>
      </c>
      <c r="B44" s="21" t="s">
        <v>2109</v>
      </c>
      <c r="C44" s="21" t="s">
        <v>367</v>
      </c>
      <c r="D44" s="21" t="s">
        <v>4412</v>
      </c>
      <c r="E44" s="21" t="s">
        <v>4234</v>
      </c>
      <c r="F44" s="22">
        <v>23822.81</v>
      </c>
      <c r="G44" s="22">
        <v>971160.47</v>
      </c>
      <c r="H44" s="22">
        <v>999618.35</v>
      </c>
      <c r="I44" s="23">
        <v>834947.45</v>
      </c>
      <c r="J44" s="21" t="s">
        <v>4436</v>
      </c>
      <c r="K44" s="21" t="s">
        <v>4283</v>
      </c>
      <c r="L44" s="21" t="s">
        <v>4437</v>
      </c>
      <c r="M44" s="24">
        <v>43991.54587962963</v>
      </c>
      <c r="N44" s="24">
        <v>44160.839236111111</v>
      </c>
      <c r="O44" s="21" t="s">
        <v>53</v>
      </c>
    </row>
    <row r="45" spans="1:15" ht="21" x14ac:dyDescent="0.25">
      <c r="A45" s="21">
        <v>451628</v>
      </c>
      <c r="B45" s="21" t="s">
        <v>2109</v>
      </c>
      <c r="C45" s="21" t="s">
        <v>367</v>
      </c>
      <c r="D45" s="21" t="s">
        <v>4412</v>
      </c>
      <c r="E45" s="21" t="s">
        <v>4234</v>
      </c>
      <c r="F45" s="22">
        <v>4635.07</v>
      </c>
      <c r="G45" s="22">
        <v>971160.47</v>
      </c>
      <c r="H45" s="22">
        <v>999618.35</v>
      </c>
      <c r="I45" s="23">
        <v>834947.45</v>
      </c>
      <c r="J45" s="21" t="s">
        <v>4436</v>
      </c>
      <c r="K45" s="21" t="s">
        <v>4233</v>
      </c>
      <c r="L45" s="21" t="s">
        <v>4435</v>
      </c>
      <c r="M45" s="24">
        <v>43951.551458333335</v>
      </c>
      <c r="N45" s="24">
        <v>44160.839236111111</v>
      </c>
      <c r="O45" s="21" t="s">
        <v>53</v>
      </c>
    </row>
    <row r="46" spans="1:15" ht="21" x14ac:dyDescent="0.25">
      <c r="A46" s="21">
        <v>451758</v>
      </c>
      <c r="B46" s="21" t="s">
        <v>5468</v>
      </c>
      <c r="C46" s="21" t="s">
        <v>988</v>
      </c>
      <c r="D46" s="21" t="s">
        <v>4399</v>
      </c>
      <c r="E46" s="21" t="s">
        <v>4234</v>
      </c>
      <c r="F46" s="22">
        <v>-7761.61</v>
      </c>
      <c r="G46" s="22">
        <v>72441.83</v>
      </c>
      <c r="H46" s="22">
        <v>64680.22</v>
      </c>
      <c r="I46" s="23">
        <v>64656.160000000003</v>
      </c>
      <c r="J46" s="21" t="s">
        <v>5474</v>
      </c>
      <c r="K46" s="21" t="s">
        <v>4233</v>
      </c>
      <c r="L46" s="21" t="s">
        <v>5475</v>
      </c>
      <c r="M46" s="24">
        <v>43579.041666666664</v>
      </c>
      <c r="N46" s="24">
        <v>43649.037685185183</v>
      </c>
      <c r="O46" s="21" t="s">
        <v>62</v>
      </c>
    </row>
    <row r="47" spans="1:15" ht="84" x14ac:dyDescent="0.25">
      <c r="A47" s="21">
        <v>636863</v>
      </c>
      <c r="B47" s="21" t="s">
        <v>4326</v>
      </c>
      <c r="C47" s="21" t="s">
        <v>50</v>
      </c>
      <c r="D47" s="21" t="s">
        <v>4465</v>
      </c>
      <c r="E47" s="21" t="s">
        <v>4234</v>
      </c>
      <c r="F47" s="22">
        <v>0</v>
      </c>
      <c r="G47" s="22">
        <v>265373.3</v>
      </c>
      <c r="H47" s="22">
        <v>265373.3</v>
      </c>
      <c r="I47" s="23">
        <v>260860.73</v>
      </c>
      <c r="J47" s="21" t="s">
        <v>4328</v>
      </c>
      <c r="K47" s="21" t="s">
        <v>4233</v>
      </c>
      <c r="L47" s="21" t="s">
        <v>4329</v>
      </c>
      <c r="M47" s="24">
        <v>44448.601226851853</v>
      </c>
      <c r="N47" s="24">
        <v>44466.839768518519</v>
      </c>
      <c r="O47" s="21" t="s">
        <v>62</v>
      </c>
    </row>
    <row r="48" spans="1:15" ht="84" x14ac:dyDescent="0.25">
      <c r="A48" s="21">
        <v>636863</v>
      </c>
      <c r="B48" s="21" t="s">
        <v>4326</v>
      </c>
      <c r="C48" s="21" t="s">
        <v>50</v>
      </c>
      <c r="D48" s="21" t="s">
        <v>4465</v>
      </c>
      <c r="E48" s="21" t="s">
        <v>4234</v>
      </c>
      <c r="F48" s="22">
        <v>0</v>
      </c>
      <c r="G48" s="22">
        <v>265373.3</v>
      </c>
      <c r="H48" s="22">
        <v>265373.3</v>
      </c>
      <c r="I48" s="23">
        <v>260860.73</v>
      </c>
      <c r="J48" s="21" t="s">
        <v>5173</v>
      </c>
      <c r="K48" s="21" t="s">
        <v>4280</v>
      </c>
      <c r="L48" s="21" t="s">
        <v>5174</v>
      </c>
      <c r="M48" s="24">
        <v>44806.48400462963</v>
      </c>
      <c r="N48" s="24">
        <v>44806.669687499998</v>
      </c>
      <c r="O48" s="21" t="s">
        <v>62</v>
      </c>
    </row>
    <row r="49" spans="1:15" ht="42" x14ac:dyDescent="0.25">
      <c r="A49" s="21">
        <v>451615</v>
      </c>
      <c r="B49" s="21" t="s">
        <v>2209</v>
      </c>
      <c r="C49" s="21" t="s">
        <v>367</v>
      </c>
      <c r="D49" s="21" t="s">
        <v>4402</v>
      </c>
      <c r="E49" s="21" t="s">
        <v>4234</v>
      </c>
      <c r="F49" s="22">
        <v>10822.59</v>
      </c>
      <c r="G49" s="22">
        <v>88861.67</v>
      </c>
      <c r="H49" s="22">
        <v>103102.77</v>
      </c>
      <c r="I49" s="23">
        <v>96089.26</v>
      </c>
      <c r="J49" s="21" t="s">
        <v>4455</v>
      </c>
      <c r="K49" s="21" t="s">
        <v>4233</v>
      </c>
      <c r="L49" s="21" t="s">
        <v>4456</v>
      </c>
      <c r="M49" s="24">
        <v>43665.041666666664</v>
      </c>
      <c r="N49" s="24">
        <v>44237.156782407408</v>
      </c>
      <c r="O49" s="21" t="s">
        <v>53</v>
      </c>
    </row>
    <row r="50" spans="1:15" ht="42" x14ac:dyDescent="0.25">
      <c r="A50" s="21">
        <v>451615</v>
      </c>
      <c r="B50" s="21" t="s">
        <v>2209</v>
      </c>
      <c r="C50" s="21" t="s">
        <v>367</v>
      </c>
      <c r="D50" s="21" t="s">
        <v>4402</v>
      </c>
      <c r="E50" s="21" t="s">
        <v>4234</v>
      </c>
      <c r="F50" s="22">
        <v>3418.51</v>
      </c>
      <c r="G50" s="22">
        <v>88861.67</v>
      </c>
      <c r="H50" s="22">
        <v>103102.77</v>
      </c>
      <c r="I50" s="23">
        <v>96089.26</v>
      </c>
      <c r="J50" s="21" t="s">
        <v>4457</v>
      </c>
      <c r="K50" s="21" t="s">
        <v>4283</v>
      </c>
      <c r="L50" s="21" t="s">
        <v>4458</v>
      </c>
      <c r="M50" s="24">
        <v>43740.041666666664</v>
      </c>
      <c r="N50" s="24">
        <v>44237.156782407408</v>
      </c>
      <c r="O50" s="21" t="s">
        <v>53</v>
      </c>
    </row>
    <row r="51" spans="1:15" ht="21" x14ac:dyDescent="0.25">
      <c r="A51" s="21">
        <v>451938</v>
      </c>
      <c r="B51" s="21" t="s">
        <v>4107</v>
      </c>
      <c r="C51" s="21" t="s">
        <v>988</v>
      </c>
      <c r="D51" s="21" t="s">
        <v>4412</v>
      </c>
      <c r="E51" s="21" t="s">
        <v>4234</v>
      </c>
      <c r="F51" s="22">
        <v>5657.77</v>
      </c>
      <c r="G51" s="22">
        <v>267160.44</v>
      </c>
      <c r="H51" s="22">
        <v>287379.01</v>
      </c>
      <c r="I51" s="23">
        <v>263691.62</v>
      </c>
      <c r="J51" s="21" t="s">
        <v>4482</v>
      </c>
      <c r="K51" s="21" t="s">
        <v>4283</v>
      </c>
      <c r="L51" s="21" t="s">
        <v>4483</v>
      </c>
      <c r="M51" s="24">
        <v>44302.475821759261</v>
      </c>
      <c r="N51" s="24">
        <v>44466.657627314817</v>
      </c>
      <c r="O51" s="21" t="s">
        <v>53</v>
      </c>
    </row>
    <row r="52" spans="1:15" ht="31.5" x14ac:dyDescent="0.25">
      <c r="A52" s="21">
        <v>451938</v>
      </c>
      <c r="B52" s="21" t="s">
        <v>4107</v>
      </c>
      <c r="C52" s="21" t="s">
        <v>988</v>
      </c>
      <c r="D52" s="21" t="s">
        <v>4412</v>
      </c>
      <c r="E52" s="21" t="s">
        <v>4234</v>
      </c>
      <c r="F52" s="22">
        <v>14560.8</v>
      </c>
      <c r="G52" s="22">
        <v>267160.44</v>
      </c>
      <c r="H52" s="22">
        <v>287379.01</v>
      </c>
      <c r="I52" s="23">
        <v>263691.62</v>
      </c>
      <c r="J52" s="21" t="s">
        <v>4484</v>
      </c>
      <c r="K52" s="21" t="s">
        <v>4233</v>
      </c>
      <c r="L52" s="21" t="s">
        <v>4485</v>
      </c>
      <c r="M52" s="24">
        <v>44265.620879629627</v>
      </c>
      <c r="N52" s="24">
        <v>44272.651666666665</v>
      </c>
      <c r="O52" s="21" t="s">
        <v>53</v>
      </c>
    </row>
    <row r="53" spans="1:15" ht="21" x14ac:dyDescent="0.25">
      <c r="A53" s="21">
        <v>451573</v>
      </c>
      <c r="B53" s="21" t="s">
        <v>2222</v>
      </c>
      <c r="C53" s="21" t="s">
        <v>367</v>
      </c>
      <c r="D53" s="21" t="s">
        <v>4412</v>
      </c>
      <c r="E53" s="21" t="s">
        <v>4234</v>
      </c>
      <c r="F53" s="22">
        <v>18108.25</v>
      </c>
      <c r="G53" s="22">
        <v>657393.61</v>
      </c>
      <c r="H53" s="22">
        <v>659790.44999999995</v>
      </c>
      <c r="I53" s="23">
        <v>690508.9</v>
      </c>
      <c r="J53" s="21" t="s">
        <v>4468</v>
      </c>
      <c r="K53" s="21" t="s">
        <v>4233</v>
      </c>
      <c r="L53" s="21" t="s">
        <v>4435</v>
      </c>
      <c r="M53" s="24">
        <v>44298.538888888892</v>
      </c>
      <c r="N53" s="24">
        <v>44466.763564814813</v>
      </c>
      <c r="O53" s="21" t="s">
        <v>62</v>
      </c>
    </row>
    <row r="54" spans="1:15" ht="21" x14ac:dyDescent="0.25">
      <c r="A54" s="21">
        <v>451573</v>
      </c>
      <c r="B54" s="21" t="s">
        <v>2222</v>
      </c>
      <c r="C54" s="21" t="s">
        <v>367</v>
      </c>
      <c r="D54" s="21" t="s">
        <v>4412</v>
      </c>
      <c r="E54" s="21" t="s">
        <v>4234</v>
      </c>
      <c r="F54" s="22">
        <v>-15711.41</v>
      </c>
      <c r="G54" s="22">
        <v>657393.61</v>
      </c>
      <c r="H54" s="22">
        <v>659790.44999999995</v>
      </c>
      <c r="I54" s="23">
        <v>690508.9</v>
      </c>
      <c r="J54" s="21" t="s">
        <v>4469</v>
      </c>
      <c r="K54" s="21" t="s">
        <v>4283</v>
      </c>
      <c r="L54" s="21" t="s">
        <v>4427</v>
      </c>
      <c r="M54" s="24">
        <v>44391.395138888889</v>
      </c>
      <c r="N54" s="24">
        <v>44466.764525462961</v>
      </c>
      <c r="O54" s="21" t="s">
        <v>62</v>
      </c>
    </row>
    <row r="55" spans="1:15" ht="52.5" x14ac:dyDescent="0.25">
      <c r="A55" s="21">
        <v>414107</v>
      </c>
      <c r="B55" s="21" t="s">
        <v>3677</v>
      </c>
      <c r="C55" s="21" t="s">
        <v>813</v>
      </c>
      <c r="D55" s="21" t="s">
        <v>4402</v>
      </c>
      <c r="E55" s="21" t="s">
        <v>4234</v>
      </c>
      <c r="F55" s="22">
        <v>-41137.97</v>
      </c>
      <c r="G55" s="22">
        <v>1683966.5</v>
      </c>
      <c r="H55" s="22">
        <v>1743957.05</v>
      </c>
      <c r="I55" s="23">
        <v>1367230.79</v>
      </c>
      <c r="J55" s="21" t="s">
        <v>4486</v>
      </c>
      <c r="K55" s="21" t="s">
        <v>4280</v>
      </c>
      <c r="L55" s="21" t="s">
        <v>4487</v>
      </c>
      <c r="M55" s="24">
        <v>44053.334282407406</v>
      </c>
      <c r="N55" s="24">
        <v>44272.653807870367</v>
      </c>
      <c r="O55" s="21" t="s">
        <v>53</v>
      </c>
    </row>
    <row r="56" spans="1:15" ht="73.5" x14ac:dyDescent="0.25">
      <c r="A56" s="21">
        <v>414107</v>
      </c>
      <c r="B56" s="21" t="s">
        <v>3677</v>
      </c>
      <c r="C56" s="21" t="s">
        <v>813</v>
      </c>
      <c r="D56" s="21" t="s">
        <v>4402</v>
      </c>
      <c r="E56" s="21" t="s">
        <v>4234</v>
      </c>
      <c r="F56" s="22">
        <v>113548.53</v>
      </c>
      <c r="G56" s="22">
        <v>1683966.5</v>
      </c>
      <c r="H56" s="22">
        <v>1743957.05</v>
      </c>
      <c r="I56" s="23">
        <v>1367230.79</v>
      </c>
      <c r="J56" s="21" t="s">
        <v>4488</v>
      </c>
      <c r="K56" s="21" t="s">
        <v>4283</v>
      </c>
      <c r="L56" s="21" t="s">
        <v>4489</v>
      </c>
      <c r="M56" s="24">
        <v>44021.041666666664</v>
      </c>
      <c r="N56" s="24">
        <v>44200.858090277776</v>
      </c>
      <c r="O56" s="21" t="s">
        <v>53</v>
      </c>
    </row>
    <row r="57" spans="1:15" ht="52.5" x14ac:dyDescent="0.25">
      <c r="A57" s="21">
        <v>414107</v>
      </c>
      <c r="B57" s="21" t="s">
        <v>3677</v>
      </c>
      <c r="C57" s="21" t="s">
        <v>813</v>
      </c>
      <c r="D57" s="21" t="s">
        <v>4402</v>
      </c>
      <c r="E57" s="21" t="s">
        <v>4234</v>
      </c>
      <c r="F57" s="22">
        <v>-12420.01</v>
      </c>
      <c r="G57" s="22">
        <v>1683966.5</v>
      </c>
      <c r="H57" s="22">
        <v>1743957.05</v>
      </c>
      <c r="I57" s="23">
        <v>1367230.79</v>
      </c>
      <c r="J57" s="21" t="s">
        <v>4490</v>
      </c>
      <c r="K57" s="21" t="s">
        <v>4233</v>
      </c>
      <c r="L57" s="21" t="s">
        <v>4491</v>
      </c>
      <c r="M57" s="24">
        <v>43901.041666666664</v>
      </c>
      <c r="N57" s="24">
        <v>44096.810763888891</v>
      </c>
      <c r="O57" s="21" t="s">
        <v>53</v>
      </c>
    </row>
    <row r="58" spans="1:15" ht="42" x14ac:dyDescent="0.25">
      <c r="A58" s="21">
        <v>451927</v>
      </c>
      <c r="B58" s="21" t="s">
        <v>2346</v>
      </c>
      <c r="C58" s="21" t="s">
        <v>367</v>
      </c>
      <c r="D58" s="21" t="s">
        <v>4412</v>
      </c>
      <c r="E58" s="21" t="s">
        <v>4438</v>
      </c>
      <c r="F58" s="22">
        <v>-49502.49</v>
      </c>
      <c r="G58" s="22">
        <v>118712.87</v>
      </c>
      <c r="H58" s="22">
        <v>118712.87</v>
      </c>
      <c r="I58" s="23">
        <v>62747.8</v>
      </c>
      <c r="J58" s="21" t="s">
        <v>4492</v>
      </c>
      <c r="K58" s="21" t="s">
        <v>4233</v>
      </c>
      <c r="L58" s="21" t="s">
        <v>4493</v>
      </c>
      <c r="M58" s="24">
        <v>44322.449456018519</v>
      </c>
      <c r="N58" s="24">
        <v>44484.72315972222</v>
      </c>
      <c r="O58" s="21" t="s">
        <v>53</v>
      </c>
    </row>
    <row r="59" spans="1:15" ht="21" x14ac:dyDescent="0.25">
      <c r="A59" s="21">
        <v>451539</v>
      </c>
      <c r="B59" s="21" t="s">
        <v>5618</v>
      </c>
      <c r="C59" s="21" t="s">
        <v>367</v>
      </c>
      <c r="D59" s="21" t="s">
        <v>4399</v>
      </c>
      <c r="E59" s="21" t="s">
        <v>4234</v>
      </c>
      <c r="F59" s="22">
        <v>38547.730000000003</v>
      </c>
      <c r="G59" s="22">
        <v>80400.97</v>
      </c>
      <c r="H59" s="22">
        <v>118948.70000000001</v>
      </c>
      <c r="I59" s="23">
        <v>113919.95</v>
      </c>
      <c r="J59" s="21" t="s">
        <v>5619</v>
      </c>
      <c r="K59" s="21" t="s">
        <v>4233</v>
      </c>
      <c r="L59" s="21" t="s">
        <v>5620</v>
      </c>
      <c r="M59" s="24">
        <v>44305.381793981483</v>
      </c>
      <c r="N59" s="24">
        <v>44466.647222222222</v>
      </c>
      <c r="O59" s="21" t="s">
        <v>121</v>
      </c>
    </row>
    <row r="60" spans="1:15" ht="84" x14ac:dyDescent="0.25">
      <c r="A60" s="21">
        <v>334035</v>
      </c>
      <c r="B60" s="21" t="s">
        <v>4459</v>
      </c>
      <c r="C60" s="21" t="s">
        <v>813</v>
      </c>
      <c r="D60" s="21" t="s">
        <v>4412</v>
      </c>
      <c r="E60" s="21" t="s">
        <v>4234</v>
      </c>
      <c r="F60" s="22">
        <v>114300.05</v>
      </c>
      <c r="G60" s="22">
        <v>1635113.84</v>
      </c>
      <c r="H60" s="22">
        <v>1749413.8900000001</v>
      </c>
      <c r="I60" s="23">
        <v>1690401.45</v>
      </c>
      <c r="J60" s="21" t="s">
        <v>4460</v>
      </c>
      <c r="K60" s="21" t="s">
        <v>4323</v>
      </c>
      <c r="L60" s="21" t="s">
        <v>4461</v>
      </c>
      <c r="M60" s="24">
        <v>44687.468946759262</v>
      </c>
      <c r="N60" s="24">
        <v>44726.643101851849</v>
      </c>
      <c r="O60" s="21" t="s">
        <v>4300</v>
      </c>
    </row>
    <row r="61" spans="1:15" ht="42" x14ac:dyDescent="0.25">
      <c r="A61" s="21">
        <v>453114</v>
      </c>
      <c r="B61" s="21" t="s">
        <v>3287</v>
      </c>
      <c r="C61" s="21" t="s">
        <v>571</v>
      </c>
      <c r="D61" s="21" t="s">
        <v>4402</v>
      </c>
      <c r="E61" s="21" t="s">
        <v>4234</v>
      </c>
      <c r="F61" s="22">
        <v>219895.09</v>
      </c>
      <c r="G61" s="22">
        <v>1237828.5</v>
      </c>
      <c r="H61" s="22">
        <v>1488597.52</v>
      </c>
      <c r="I61" s="23">
        <v>1527118.06</v>
      </c>
      <c r="J61" s="21" t="s">
        <v>4497</v>
      </c>
      <c r="K61" s="21" t="s">
        <v>4283</v>
      </c>
      <c r="L61" s="21" t="s">
        <v>4598</v>
      </c>
      <c r="M61" s="24">
        <v>44167.041666666664</v>
      </c>
      <c r="N61" s="24">
        <v>44230.652546296296</v>
      </c>
      <c r="O61" s="21" t="s">
        <v>53</v>
      </c>
    </row>
    <row r="62" spans="1:15" ht="84" x14ac:dyDescent="0.25">
      <c r="A62" s="21">
        <v>453114</v>
      </c>
      <c r="B62" s="21" t="s">
        <v>3287</v>
      </c>
      <c r="C62" s="21" t="s">
        <v>571</v>
      </c>
      <c r="D62" s="21" t="s">
        <v>4402</v>
      </c>
      <c r="E62" s="21" t="s">
        <v>4234</v>
      </c>
      <c r="F62" s="22">
        <v>30873.93</v>
      </c>
      <c r="G62" s="22">
        <v>1237828.5</v>
      </c>
      <c r="H62" s="22">
        <v>1488597.52</v>
      </c>
      <c r="I62" s="23">
        <v>1527118.06</v>
      </c>
      <c r="J62" s="21" t="s">
        <v>4599</v>
      </c>
      <c r="K62" s="21" t="s">
        <v>4233</v>
      </c>
      <c r="L62" s="21" t="s">
        <v>4600</v>
      </c>
      <c r="M62" s="24">
        <v>44123.546006944445</v>
      </c>
      <c r="N62" s="24">
        <v>44230.652546296296</v>
      </c>
      <c r="O62" s="21" t="s">
        <v>53</v>
      </c>
    </row>
    <row r="63" spans="1:15" x14ac:dyDescent="0.25">
      <c r="A63" s="21">
        <v>451907</v>
      </c>
      <c r="B63" s="21" t="s">
        <v>1995</v>
      </c>
      <c r="C63" s="21" t="s">
        <v>367</v>
      </c>
      <c r="D63" s="21" t="s">
        <v>4399</v>
      </c>
      <c r="E63" s="21" t="s">
        <v>4234</v>
      </c>
      <c r="F63" s="22">
        <v>703.92</v>
      </c>
      <c r="G63" s="22">
        <v>96753.69</v>
      </c>
      <c r="H63" s="22">
        <v>97457.61</v>
      </c>
      <c r="I63" s="23">
        <v>142636.96</v>
      </c>
      <c r="J63" s="21" t="s">
        <v>4400</v>
      </c>
      <c r="K63" s="21" t="s">
        <v>4233</v>
      </c>
      <c r="L63" s="21" t="s">
        <v>4401</v>
      </c>
      <c r="M63" s="24">
        <v>44006.490381944444</v>
      </c>
      <c r="N63" s="24">
        <v>44011.848912037036</v>
      </c>
      <c r="O63" s="21" t="s">
        <v>62</v>
      </c>
    </row>
    <row r="64" spans="1:15" ht="21" x14ac:dyDescent="0.25">
      <c r="A64" s="21">
        <v>452089</v>
      </c>
      <c r="B64" s="21" t="s">
        <v>4156</v>
      </c>
      <c r="C64" s="21" t="s">
        <v>988</v>
      </c>
      <c r="D64" s="21" t="s">
        <v>4402</v>
      </c>
      <c r="E64" s="21" t="s">
        <v>4234</v>
      </c>
      <c r="F64" s="22">
        <v>3840.27</v>
      </c>
      <c r="G64" s="22">
        <v>1739814.7</v>
      </c>
      <c r="H64" s="22">
        <v>2020150.47</v>
      </c>
      <c r="I64" s="23">
        <v>2311987.7400000002</v>
      </c>
      <c r="J64" s="21" t="s">
        <v>4539</v>
      </c>
      <c r="K64" s="21" t="s">
        <v>4238</v>
      </c>
      <c r="L64" s="21" t="s">
        <v>4540</v>
      </c>
      <c r="M64" s="24">
        <v>43901.041666666664</v>
      </c>
      <c r="N64" s="24">
        <v>44369.857083333336</v>
      </c>
      <c r="O64" s="21" t="s">
        <v>53</v>
      </c>
    </row>
    <row r="65" spans="1:15" ht="31.5" x14ac:dyDescent="0.25">
      <c r="A65" s="21">
        <v>452089</v>
      </c>
      <c r="B65" s="21" t="s">
        <v>4156</v>
      </c>
      <c r="C65" s="21" t="s">
        <v>988</v>
      </c>
      <c r="D65" s="21" t="s">
        <v>4402</v>
      </c>
      <c r="E65" s="21" t="s">
        <v>4234</v>
      </c>
      <c r="F65" s="22">
        <v>0</v>
      </c>
      <c r="G65" s="22">
        <v>1739814.7</v>
      </c>
      <c r="H65" s="22">
        <v>2020150.47</v>
      </c>
      <c r="I65" s="23">
        <v>2311987.7400000002</v>
      </c>
      <c r="J65" s="21" t="s">
        <v>4541</v>
      </c>
      <c r="K65" s="21" t="s">
        <v>4280</v>
      </c>
      <c r="L65" s="21" t="s">
        <v>4542</v>
      </c>
      <c r="M65" s="24">
        <v>43881.041666666664</v>
      </c>
      <c r="N65" s="24">
        <v>44369.857083333336</v>
      </c>
      <c r="O65" s="21" t="s">
        <v>53</v>
      </c>
    </row>
    <row r="66" spans="1:15" ht="31.5" x14ac:dyDescent="0.25">
      <c r="A66" s="21">
        <v>452089</v>
      </c>
      <c r="B66" s="21" t="s">
        <v>4156</v>
      </c>
      <c r="C66" s="21" t="s">
        <v>988</v>
      </c>
      <c r="D66" s="21" t="s">
        <v>4402</v>
      </c>
      <c r="E66" s="21" t="s">
        <v>4234</v>
      </c>
      <c r="F66" s="22">
        <v>0</v>
      </c>
      <c r="G66" s="22">
        <v>1739814.7</v>
      </c>
      <c r="H66" s="22">
        <v>2020150.47</v>
      </c>
      <c r="I66" s="23">
        <v>2311987.7400000002</v>
      </c>
      <c r="J66" s="21" t="s">
        <v>4543</v>
      </c>
      <c r="K66" s="21" t="s">
        <v>4283</v>
      </c>
      <c r="L66" s="21" t="s">
        <v>4542</v>
      </c>
      <c r="M66" s="24">
        <v>43872.041666666664</v>
      </c>
      <c r="N66" s="24">
        <v>44369.857083333336</v>
      </c>
      <c r="O66" s="21" t="s">
        <v>53</v>
      </c>
    </row>
    <row r="67" spans="1:15" ht="21" x14ac:dyDescent="0.25">
      <c r="A67" s="21">
        <v>452089</v>
      </c>
      <c r="B67" s="21" t="s">
        <v>4156</v>
      </c>
      <c r="C67" s="21" t="s">
        <v>988</v>
      </c>
      <c r="D67" s="21" t="s">
        <v>4402</v>
      </c>
      <c r="E67" s="21" t="s">
        <v>4234</v>
      </c>
      <c r="F67" s="22">
        <v>0</v>
      </c>
      <c r="G67" s="22">
        <v>1739814.7</v>
      </c>
      <c r="H67" s="22">
        <v>2020150.47</v>
      </c>
      <c r="I67" s="23">
        <v>2311987.7400000002</v>
      </c>
      <c r="J67" s="21" t="s">
        <v>4544</v>
      </c>
      <c r="K67" s="21" t="s">
        <v>4233</v>
      </c>
      <c r="L67" s="21" t="s">
        <v>4545</v>
      </c>
      <c r="M67" s="24">
        <v>43843.041666666664</v>
      </c>
      <c r="N67" s="24">
        <v>44369.857083333336</v>
      </c>
      <c r="O67" s="21" t="s">
        <v>53</v>
      </c>
    </row>
    <row r="68" spans="1:15" ht="42" x14ac:dyDescent="0.25">
      <c r="A68" s="21">
        <v>452089</v>
      </c>
      <c r="B68" s="21" t="s">
        <v>4156</v>
      </c>
      <c r="C68" s="21" t="s">
        <v>988</v>
      </c>
      <c r="D68" s="21" t="s">
        <v>4402</v>
      </c>
      <c r="E68" s="21" t="s">
        <v>4234</v>
      </c>
      <c r="F68" s="22">
        <v>9282.6200000000008</v>
      </c>
      <c r="G68" s="22">
        <v>1739814.7</v>
      </c>
      <c r="H68" s="22">
        <v>2020150.47</v>
      </c>
      <c r="I68" s="23">
        <v>2311987.7400000002</v>
      </c>
      <c r="J68" s="21" t="s">
        <v>4546</v>
      </c>
      <c r="K68" s="21" t="s">
        <v>4289</v>
      </c>
      <c r="L68" s="21" t="s">
        <v>4547</v>
      </c>
      <c r="M68" s="24">
        <v>44382.609027777777</v>
      </c>
      <c r="N68" s="24">
        <v>44467.632175925923</v>
      </c>
      <c r="O68" s="21" t="s">
        <v>53</v>
      </c>
    </row>
    <row r="69" spans="1:15" ht="21" x14ac:dyDescent="0.25">
      <c r="A69" s="21">
        <v>452089</v>
      </c>
      <c r="B69" s="21" t="s">
        <v>4156</v>
      </c>
      <c r="C69" s="21" t="s">
        <v>988</v>
      </c>
      <c r="D69" s="21" t="s">
        <v>4402</v>
      </c>
      <c r="E69" s="21" t="s">
        <v>4234</v>
      </c>
      <c r="F69" s="22">
        <v>23364</v>
      </c>
      <c r="G69" s="22">
        <v>1739814.7</v>
      </c>
      <c r="H69" s="22">
        <v>2020150.47</v>
      </c>
      <c r="I69" s="23">
        <v>2311987.7400000002</v>
      </c>
      <c r="J69" s="21" t="s">
        <v>4308</v>
      </c>
      <c r="K69" s="21" t="s">
        <v>4278</v>
      </c>
      <c r="L69" s="21" t="s">
        <v>4548</v>
      </c>
      <c r="M69" s="24">
        <v>44321.459027777775</v>
      </c>
      <c r="N69" s="24">
        <v>44467.624930555554</v>
      </c>
      <c r="O69" s="21" t="s">
        <v>53</v>
      </c>
    </row>
    <row r="70" spans="1:15" ht="21" x14ac:dyDescent="0.25">
      <c r="A70" s="21">
        <v>452089</v>
      </c>
      <c r="B70" s="21" t="s">
        <v>4156</v>
      </c>
      <c r="C70" s="21" t="s">
        <v>988</v>
      </c>
      <c r="D70" s="21" t="s">
        <v>4402</v>
      </c>
      <c r="E70" s="21" t="s">
        <v>4234</v>
      </c>
      <c r="F70" s="22">
        <v>35738.07</v>
      </c>
      <c r="G70" s="22">
        <v>1739814.7</v>
      </c>
      <c r="H70" s="22">
        <v>2020150.47</v>
      </c>
      <c r="I70" s="23">
        <v>2311987.7400000002</v>
      </c>
      <c r="J70" s="21" t="s">
        <v>4549</v>
      </c>
      <c r="K70" s="21" t="s">
        <v>4239</v>
      </c>
      <c r="L70" s="21" t="s">
        <v>4435</v>
      </c>
      <c r="M70" s="24">
        <v>44357.474999999999</v>
      </c>
      <c r="N70" s="24">
        <v>44467.626018518517</v>
      </c>
      <c r="O70" s="21" t="s">
        <v>53</v>
      </c>
    </row>
    <row r="71" spans="1:15" ht="31.5" x14ac:dyDescent="0.25">
      <c r="A71" s="21">
        <v>452089</v>
      </c>
      <c r="B71" s="21" t="s">
        <v>4156</v>
      </c>
      <c r="C71" s="21" t="s">
        <v>988</v>
      </c>
      <c r="D71" s="21" t="s">
        <v>4402</v>
      </c>
      <c r="E71" s="21" t="s">
        <v>4234</v>
      </c>
      <c r="F71" s="22">
        <v>20300.810000000001</v>
      </c>
      <c r="G71" s="22">
        <v>1739814.7</v>
      </c>
      <c r="H71" s="22">
        <v>2020150.47</v>
      </c>
      <c r="I71" s="23">
        <v>2311987.7400000002</v>
      </c>
      <c r="J71" s="21" t="s">
        <v>4550</v>
      </c>
      <c r="K71" s="21" t="s">
        <v>4275</v>
      </c>
      <c r="L71" s="21" t="s">
        <v>4551</v>
      </c>
      <c r="M71" s="24">
        <v>44390.429664351854</v>
      </c>
      <c r="N71" s="24">
        <v>44467.635277777779</v>
      </c>
      <c r="O71" s="21" t="s">
        <v>53</v>
      </c>
    </row>
    <row r="72" spans="1:15" ht="31.5" x14ac:dyDescent="0.25">
      <c r="A72" s="21">
        <v>452089</v>
      </c>
      <c r="B72" s="21" t="s">
        <v>4156</v>
      </c>
      <c r="C72" s="21" t="s">
        <v>988</v>
      </c>
      <c r="D72" s="21" t="s">
        <v>4402</v>
      </c>
      <c r="E72" s="21" t="s">
        <v>4234</v>
      </c>
      <c r="F72" s="22">
        <v>166800</v>
      </c>
      <c r="G72" s="22">
        <v>1739814.7</v>
      </c>
      <c r="H72" s="22">
        <v>2020150.47</v>
      </c>
      <c r="I72" s="23">
        <v>2311987.7400000002</v>
      </c>
      <c r="J72" s="21" t="s">
        <v>4549</v>
      </c>
      <c r="K72" s="21" t="s">
        <v>4235</v>
      </c>
      <c r="L72" s="21" t="s">
        <v>4552</v>
      </c>
      <c r="M72" s="24">
        <v>44396.588888888888</v>
      </c>
      <c r="N72" s="24">
        <v>44467.634409722225</v>
      </c>
      <c r="O72" s="21" t="s">
        <v>53</v>
      </c>
    </row>
    <row r="73" spans="1:15" ht="21" x14ac:dyDescent="0.25">
      <c r="A73" s="21">
        <v>452089</v>
      </c>
      <c r="B73" s="21" t="s">
        <v>4156</v>
      </c>
      <c r="C73" s="21" t="s">
        <v>988</v>
      </c>
      <c r="D73" s="21" t="s">
        <v>4402</v>
      </c>
      <c r="E73" s="21" t="s">
        <v>4234</v>
      </c>
      <c r="F73" s="22">
        <v>21010</v>
      </c>
      <c r="G73" s="22">
        <v>1739814.7</v>
      </c>
      <c r="H73" s="22">
        <v>2020150.47</v>
      </c>
      <c r="I73" s="23">
        <v>2311987.7400000002</v>
      </c>
      <c r="J73" s="21" t="s">
        <v>4549</v>
      </c>
      <c r="K73" s="21" t="s">
        <v>4286</v>
      </c>
      <c r="L73" s="21" t="s">
        <v>4435</v>
      </c>
      <c r="M73" s="24">
        <v>44347.52847222222</v>
      </c>
      <c r="N73" s="24">
        <v>44467.624930555554</v>
      </c>
      <c r="O73" s="21" t="s">
        <v>53</v>
      </c>
    </row>
    <row r="74" spans="1:15" ht="42" x14ac:dyDescent="0.25">
      <c r="A74" s="21">
        <v>453598</v>
      </c>
      <c r="B74" s="21" t="s">
        <v>5135</v>
      </c>
      <c r="C74" s="21" t="s">
        <v>571</v>
      </c>
      <c r="D74" s="21" t="s">
        <v>4368</v>
      </c>
      <c r="E74" s="21" t="s">
        <v>4234</v>
      </c>
      <c r="F74" s="22">
        <v>0</v>
      </c>
      <c r="G74" s="22">
        <v>391311</v>
      </c>
      <c r="H74" s="22">
        <v>391311</v>
      </c>
      <c r="I74" s="23">
        <v>558191.05000000005</v>
      </c>
      <c r="J74" s="21" t="s">
        <v>5136</v>
      </c>
      <c r="K74" s="21" t="s">
        <v>5137</v>
      </c>
      <c r="L74" s="21" t="s">
        <v>5138</v>
      </c>
      <c r="M74" s="24">
        <v>44796.458807870367</v>
      </c>
      <c r="N74" s="24">
        <v>44802.191412037035</v>
      </c>
      <c r="O74" s="21" t="s">
        <v>4300</v>
      </c>
    </row>
    <row r="75" spans="1:15" ht="42" x14ac:dyDescent="0.25">
      <c r="A75" s="21">
        <v>396181</v>
      </c>
      <c r="B75" s="21" t="s">
        <v>3844</v>
      </c>
      <c r="C75" s="21" t="s">
        <v>813</v>
      </c>
      <c r="D75" s="21" t="s">
        <v>4368</v>
      </c>
      <c r="E75" s="21" t="s">
        <v>4234</v>
      </c>
      <c r="F75" s="22">
        <v>8050</v>
      </c>
      <c r="G75" s="22">
        <v>1497296.02</v>
      </c>
      <c r="H75" s="22">
        <v>1657293.53</v>
      </c>
      <c r="I75" s="23">
        <v>2049013.54</v>
      </c>
      <c r="J75" s="21" t="s">
        <v>4573</v>
      </c>
      <c r="K75" s="21" t="s">
        <v>4238</v>
      </c>
      <c r="L75" s="21" t="s">
        <v>4574</v>
      </c>
      <c r="M75" s="24">
        <v>44175.041666666664</v>
      </c>
      <c r="N75" s="24">
        <v>44183.249791666669</v>
      </c>
      <c r="O75" s="21" t="s">
        <v>53</v>
      </c>
    </row>
    <row r="76" spans="1:15" ht="63" x14ac:dyDescent="0.25">
      <c r="A76" s="21">
        <v>396181</v>
      </c>
      <c r="B76" s="21" t="s">
        <v>3844</v>
      </c>
      <c r="C76" s="21" t="s">
        <v>813</v>
      </c>
      <c r="D76" s="21" t="s">
        <v>4368</v>
      </c>
      <c r="E76" s="21" t="s">
        <v>4234</v>
      </c>
      <c r="F76" s="22">
        <v>6371</v>
      </c>
      <c r="G76" s="22">
        <v>1497296.02</v>
      </c>
      <c r="H76" s="22">
        <v>1657293.53</v>
      </c>
      <c r="I76" s="23">
        <v>2049013.54</v>
      </c>
      <c r="J76" s="21" t="s">
        <v>4575</v>
      </c>
      <c r="K76" s="21" t="s">
        <v>4236</v>
      </c>
      <c r="L76" s="21" t="s">
        <v>4576</v>
      </c>
      <c r="M76" s="24">
        <v>44235.041666666664</v>
      </c>
      <c r="N76" s="24">
        <v>44239.242164351854</v>
      </c>
      <c r="O76" s="21" t="s">
        <v>53</v>
      </c>
    </row>
    <row r="77" spans="1:15" ht="63" x14ac:dyDescent="0.25">
      <c r="A77" s="21">
        <v>396181</v>
      </c>
      <c r="B77" s="21" t="s">
        <v>3844</v>
      </c>
      <c r="C77" s="21" t="s">
        <v>813</v>
      </c>
      <c r="D77" s="21" t="s">
        <v>4368</v>
      </c>
      <c r="E77" s="21" t="s">
        <v>4234</v>
      </c>
      <c r="F77" s="22">
        <v>943</v>
      </c>
      <c r="G77" s="22">
        <v>1497296.02</v>
      </c>
      <c r="H77" s="22">
        <v>1657293.53</v>
      </c>
      <c r="I77" s="23">
        <v>2049013.54</v>
      </c>
      <c r="J77" s="21" t="s">
        <v>4575</v>
      </c>
      <c r="K77" s="21" t="s">
        <v>4266</v>
      </c>
      <c r="L77" s="21" t="s">
        <v>4577</v>
      </c>
      <c r="M77" s="24">
        <v>44235.041666666664</v>
      </c>
      <c r="N77" s="24">
        <v>44239.655092592591</v>
      </c>
      <c r="O77" s="21" t="s">
        <v>53</v>
      </c>
    </row>
    <row r="78" spans="1:15" ht="63" x14ac:dyDescent="0.25">
      <c r="A78" s="21">
        <v>396181</v>
      </c>
      <c r="B78" s="21" t="s">
        <v>3844</v>
      </c>
      <c r="C78" s="21" t="s">
        <v>813</v>
      </c>
      <c r="D78" s="21" t="s">
        <v>4368</v>
      </c>
      <c r="E78" s="21" t="s">
        <v>4234</v>
      </c>
      <c r="F78" s="22">
        <v>7234.94</v>
      </c>
      <c r="G78" s="22">
        <v>1497296.02</v>
      </c>
      <c r="H78" s="22">
        <v>1657293.53</v>
      </c>
      <c r="I78" s="23">
        <v>2049013.54</v>
      </c>
      <c r="J78" s="21" t="s">
        <v>4575</v>
      </c>
      <c r="K78" s="21" t="s">
        <v>4275</v>
      </c>
      <c r="L78" s="21" t="s">
        <v>4578</v>
      </c>
      <c r="M78" s="24">
        <v>44215.041666666664</v>
      </c>
      <c r="N78" s="24">
        <v>44239.242164351854</v>
      </c>
      <c r="O78" s="21" t="s">
        <v>53</v>
      </c>
    </row>
    <row r="79" spans="1:15" ht="52.5" x14ac:dyDescent="0.25">
      <c r="A79" s="21">
        <v>396181</v>
      </c>
      <c r="B79" s="21" t="s">
        <v>3844</v>
      </c>
      <c r="C79" s="21" t="s">
        <v>813</v>
      </c>
      <c r="D79" s="21" t="s">
        <v>4368</v>
      </c>
      <c r="E79" s="21" t="s">
        <v>4234</v>
      </c>
      <c r="F79" s="22">
        <v>11368.44</v>
      </c>
      <c r="G79" s="22">
        <v>1497296.02</v>
      </c>
      <c r="H79" s="22">
        <v>1657293.53</v>
      </c>
      <c r="I79" s="23">
        <v>2049013.54</v>
      </c>
      <c r="J79" s="21" t="s">
        <v>4579</v>
      </c>
      <c r="K79" s="21" t="s">
        <v>4286</v>
      </c>
      <c r="L79" s="21" t="s">
        <v>4580</v>
      </c>
      <c r="M79" s="24">
        <v>44202.041666666664</v>
      </c>
      <c r="N79" s="24">
        <v>44216.364976851852</v>
      </c>
      <c r="O79" s="21" t="s">
        <v>53</v>
      </c>
    </row>
    <row r="80" spans="1:15" ht="52.5" x14ac:dyDescent="0.25">
      <c r="A80" s="21">
        <v>396181</v>
      </c>
      <c r="B80" s="21" t="s">
        <v>3844</v>
      </c>
      <c r="C80" s="21" t="s">
        <v>813</v>
      </c>
      <c r="D80" s="21" t="s">
        <v>4368</v>
      </c>
      <c r="E80" s="21" t="s">
        <v>4234</v>
      </c>
      <c r="F80" s="22">
        <v>7042.49</v>
      </c>
      <c r="G80" s="22">
        <v>1497296.02</v>
      </c>
      <c r="H80" s="22">
        <v>1657293.53</v>
      </c>
      <c r="I80" s="23">
        <v>2049013.54</v>
      </c>
      <c r="J80" s="21" t="s">
        <v>4579</v>
      </c>
      <c r="K80" s="21" t="s">
        <v>4239</v>
      </c>
      <c r="L80" s="21" t="s">
        <v>4581</v>
      </c>
      <c r="M80" s="24">
        <v>44201.041666666664</v>
      </c>
      <c r="N80" s="24">
        <v>44216.364976851852</v>
      </c>
      <c r="O80" s="21" t="s">
        <v>53</v>
      </c>
    </row>
    <row r="81" spans="1:15" ht="73.5" x14ac:dyDescent="0.25">
      <c r="A81" s="21">
        <v>396181</v>
      </c>
      <c r="B81" s="21" t="s">
        <v>3844</v>
      </c>
      <c r="C81" s="21" t="s">
        <v>813</v>
      </c>
      <c r="D81" s="21" t="s">
        <v>4368</v>
      </c>
      <c r="E81" s="21" t="s">
        <v>4234</v>
      </c>
      <c r="F81" s="22">
        <v>45712.5</v>
      </c>
      <c r="G81" s="22">
        <v>1497296.02</v>
      </c>
      <c r="H81" s="22">
        <v>1657293.53</v>
      </c>
      <c r="I81" s="23">
        <v>2049013.54</v>
      </c>
      <c r="J81" s="21" t="s">
        <v>4582</v>
      </c>
      <c r="K81" s="21" t="s">
        <v>4283</v>
      </c>
      <c r="L81" s="21" t="s">
        <v>4583</v>
      </c>
      <c r="M81" s="24">
        <v>44035.041666666664</v>
      </c>
      <c r="N81" s="24">
        <v>44216.364976851852</v>
      </c>
      <c r="O81" s="21" t="s">
        <v>53</v>
      </c>
    </row>
    <row r="82" spans="1:15" ht="42" x14ac:dyDescent="0.25">
      <c r="A82" s="21">
        <v>396181</v>
      </c>
      <c r="B82" s="21" t="s">
        <v>3844</v>
      </c>
      <c r="C82" s="21" t="s">
        <v>813</v>
      </c>
      <c r="D82" s="21" t="s">
        <v>4368</v>
      </c>
      <c r="E82" s="21" t="s">
        <v>4234</v>
      </c>
      <c r="F82" s="22">
        <v>40233.449999999997</v>
      </c>
      <c r="G82" s="22">
        <v>1497296.02</v>
      </c>
      <c r="H82" s="22">
        <v>1657293.53</v>
      </c>
      <c r="I82" s="23">
        <v>2049013.54</v>
      </c>
      <c r="J82" s="21" t="s">
        <v>4582</v>
      </c>
      <c r="K82" s="21" t="s">
        <v>4278</v>
      </c>
      <c r="L82" s="21" t="s">
        <v>4584</v>
      </c>
      <c r="M82" s="24">
        <v>44202.041666666664</v>
      </c>
      <c r="N82" s="24">
        <v>44216.364976851852</v>
      </c>
      <c r="O82" s="21" t="s">
        <v>53</v>
      </c>
    </row>
    <row r="83" spans="1:15" ht="42" x14ac:dyDescent="0.25">
      <c r="A83" s="21">
        <v>396181</v>
      </c>
      <c r="B83" s="21" t="s">
        <v>3844</v>
      </c>
      <c r="C83" s="21" t="s">
        <v>813</v>
      </c>
      <c r="D83" s="21" t="s">
        <v>4368</v>
      </c>
      <c r="E83" s="21" t="s">
        <v>4234</v>
      </c>
      <c r="F83" s="22">
        <v>33041.69</v>
      </c>
      <c r="G83" s="22">
        <v>1497296.02</v>
      </c>
      <c r="H83" s="22">
        <v>1657293.53</v>
      </c>
      <c r="I83" s="23">
        <v>2049013.54</v>
      </c>
      <c r="J83" s="21" t="s">
        <v>4582</v>
      </c>
      <c r="K83" s="21" t="s">
        <v>4289</v>
      </c>
      <c r="L83" s="21" t="s">
        <v>4585</v>
      </c>
      <c r="M83" s="24">
        <v>44214.041666666664</v>
      </c>
      <c r="N83" s="24">
        <v>44230.655185185184</v>
      </c>
      <c r="O83" s="21" t="s">
        <v>53</v>
      </c>
    </row>
    <row r="84" spans="1:15" ht="31.5" x14ac:dyDescent="0.25">
      <c r="A84" s="21">
        <v>453597</v>
      </c>
      <c r="B84" s="21" t="s">
        <v>3098</v>
      </c>
      <c r="C84" s="21" t="s">
        <v>571</v>
      </c>
      <c r="D84" s="21" t="s">
        <v>4368</v>
      </c>
      <c r="E84" s="21" t="s">
        <v>4234</v>
      </c>
      <c r="F84" s="22">
        <v>20987</v>
      </c>
      <c r="G84" s="22">
        <v>2453670.7400000002</v>
      </c>
      <c r="H84" s="22">
        <v>3022820.74</v>
      </c>
      <c r="I84" s="23">
        <v>3140671.69</v>
      </c>
      <c r="J84" s="21" t="s">
        <v>4514</v>
      </c>
      <c r="K84" s="21" t="s">
        <v>4280</v>
      </c>
      <c r="L84" s="21" t="s">
        <v>4502</v>
      </c>
      <c r="M84" s="24">
        <v>44194.634050925924</v>
      </c>
      <c r="N84" s="24">
        <v>44222.899143518516</v>
      </c>
      <c r="O84" s="21" t="s">
        <v>53</v>
      </c>
    </row>
    <row r="85" spans="1:15" ht="42" x14ac:dyDescent="0.25">
      <c r="A85" s="21">
        <v>453597</v>
      </c>
      <c r="B85" s="21" t="s">
        <v>3098</v>
      </c>
      <c r="C85" s="21" t="s">
        <v>571</v>
      </c>
      <c r="D85" s="21" t="s">
        <v>4368</v>
      </c>
      <c r="E85" s="21" t="s">
        <v>4234</v>
      </c>
      <c r="F85" s="22">
        <v>11230</v>
      </c>
      <c r="G85" s="22">
        <v>2453670.7400000002</v>
      </c>
      <c r="H85" s="22">
        <v>3022820.74</v>
      </c>
      <c r="I85" s="23">
        <v>3140671.69</v>
      </c>
      <c r="J85" s="21" t="s">
        <v>4515</v>
      </c>
      <c r="K85" s="21" t="s">
        <v>4252</v>
      </c>
      <c r="L85" s="21" t="s">
        <v>4528</v>
      </c>
      <c r="M85" s="24">
        <v>44341.671238425923</v>
      </c>
      <c r="N85" s="24">
        <v>44342.192650462966</v>
      </c>
      <c r="O85" s="21" t="s">
        <v>53</v>
      </c>
    </row>
    <row r="86" spans="1:15" ht="94.5" x14ac:dyDescent="0.25">
      <c r="A86" s="21">
        <v>453597</v>
      </c>
      <c r="B86" s="21" t="s">
        <v>3098</v>
      </c>
      <c r="C86" s="21" t="s">
        <v>571</v>
      </c>
      <c r="D86" s="21" t="s">
        <v>4368</v>
      </c>
      <c r="E86" s="21" t="s">
        <v>4234</v>
      </c>
      <c r="F86" s="22">
        <v>20656</v>
      </c>
      <c r="G86" s="22">
        <v>2453670.7400000002</v>
      </c>
      <c r="H86" s="22">
        <v>3022820.74</v>
      </c>
      <c r="I86" s="23">
        <v>3140671.69</v>
      </c>
      <c r="J86" s="21" t="s">
        <v>4514</v>
      </c>
      <c r="K86" s="21" t="s">
        <v>4278</v>
      </c>
      <c r="L86" s="21" t="s">
        <v>4516</v>
      </c>
      <c r="M86" s="24">
        <v>44194.635057870371</v>
      </c>
      <c r="N86" s="24">
        <v>44222.899143518516</v>
      </c>
      <c r="O86" s="21" t="s">
        <v>53</v>
      </c>
    </row>
    <row r="87" spans="1:15" ht="84" x14ac:dyDescent="0.25">
      <c r="A87" s="21">
        <v>453597</v>
      </c>
      <c r="B87" s="21" t="s">
        <v>3098</v>
      </c>
      <c r="C87" s="21" t="s">
        <v>571</v>
      </c>
      <c r="D87" s="21" t="s">
        <v>4368</v>
      </c>
      <c r="E87" s="21" t="s">
        <v>4234</v>
      </c>
      <c r="F87" s="22">
        <v>81011</v>
      </c>
      <c r="G87" s="22">
        <v>2453670.7400000002</v>
      </c>
      <c r="H87" s="22">
        <v>3022820.74</v>
      </c>
      <c r="I87" s="23">
        <v>3140671.69</v>
      </c>
      <c r="J87" s="21" t="s">
        <v>4517</v>
      </c>
      <c r="K87" s="21" t="s">
        <v>4233</v>
      </c>
      <c r="L87" s="21" t="s">
        <v>4518</v>
      </c>
      <c r="M87" s="24">
        <v>44201.582766203705</v>
      </c>
      <c r="N87" s="24">
        <v>44222.899143518516</v>
      </c>
      <c r="O87" s="21" t="s">
        <v>53</v>
      </c>
    </row>
    <row r="88" spans="1:15" ht="31.5" x14ac:dyDescent="0.25">
      <c r="A88" s="21">
        <v>453597</v>
      </c>
      <c r="B88" s="21" t="s">
        <v>3098</v>
      </c>
      <c r="C88" s="21" t="s">
        <v>571</v>
      </c>
      <c r="D88" s="21" t="s">
        <v>4368</v>
      </c>
      <c r="E88" s="21" t="s">
        <v>4234</v>
      </c>
      <c r="F88" s="22">
        <v>46685</v>
      </c>
      <c r="G88" s="22">
        <v>2453670.7400000002</v>
      </c>
      <c r="H88" s="22">
        <v>3022820.74</v>
      </c>
      <c r="I88" s="23">
        <v>3140671.69</v>
      </c>
      <c r="J88" s="21" t="s">
        <v>4488</v>
      </c>
      <c r="K88" s="21" t="s">
        <v>4283</v>
      </c>
      <c r="L88" s="21" t="s">
        <v>4519</v>
      </c>
      <c r="M88" s="24">
        <v>44200.709155092591</v>
      </c>
      <c r="N88" s="24">
        <v>44222.899143518516</v>
      </c>
      <c r="O88" s="21" t="s">
        <v>53</v>
      </c>
    </row>
    <row r="89" spans="1:15" ht="84" x14ac:dyDescent="0.25">
      <c r="A89" s="21">
        <v>453597</v>
      </c>
      <c r="B89" s="21" t="s">
        <v>3098</v>
      </c>
      <c r="C89" s="21" t="s">
        <v>571</v>
      </c>
      <c r="D89" s="21" t="s">
        <v>4368</v>
      </c>
      <c r="E89" s="21" t="s">
        <v>4234</v>
      </c>
      <c r="F89" s="22">
        <v>222911</v>
      </c>
      <c r="G89" s="22">
        <v>2453670.7400000002</v>
      </c>
      <c r="H89" s="22">
        <v>3022820.74</v>
      </c>
      <c r="I89" s="23">
        <v>3140671.69</v>
      </c>
      <c r="J89" s="21" t="s">
        <v>4520</v>
      </c>
      <c r="K89" s="21" t="s">
        <v>4286</v>
      </c>
      <c r="L89" s="21" t="s">
        <v>4521</v>
      </c>
      <c r="M89" s="24">
        <v>44222.690057870372</v>
      </c>
      <c r="N89" s="24">
        <v>44223.365173611113</v>
      </c>
      <c r="O89" s="21" t="s">
        <v>53</v>
      </c>
    </row>
    <row r="90" spans="1:15" ht="52.5" x14ac:dyDescent="0.25">
      <c r="A90" s="21">
        <v>453597</v>
      </c>
      <c r="B90" s="21" t="s">
        <v>3098</v>
      </c>
      <c r="C90" s="21" t="s">
        <v>571</v>
      </c>
      <c r="D90" s="21" t="s">
        <v>4368</v>
      </c>
      <c r="E90" s="21" t="s">
        <v>4234</v>
      </c>
      <c r="F90" s="22">
        <v>2931</v>
      </c>
      <c r="G90" s="22">
        <v>2453670.7400000002</v>
      </c>
      <c r="H90" s="22">
        <v>3022820.74</v>
      </c>
      <c r="I90" s="23">
        <v>3140671.69</v>
      </c>
      <c r="J90" s="21" t="s">
        <v>4509</v>
      </c>
      <c r="K90" s="21" t="s">
        <v>4235</v>
      </c>
      <c r="L90" s="21" t="s">
        <v>4522</v>
      </c>
      <c r="M90" s="24">
        <v>44274.618090277778</v>
      </c>
      <c r="N90" s="24">
        <v>44274.906493055554</v>
      </c>
      <c r="O90" s="21" t="s">
        <v>53</v>
      </c>
    </row>
    <row r="91" spans="1:15" ht="31.5" x14ac:dyDescent="0.25">
      <c r="A91" s="21">
        <v>453597</v>
      </c>
      <c r="B91" s="21" t="s">
        <v>3098</v>
      </c>
      <c r="C91" s="21" t="s">
        <v>571</v>
      </c>
      <c r="D91" s="21" t="s">
        <v>4368</v>
      </c>
      <c r="E91" s="21" t="s">
        <v>4234</v>
      </c>
      <c r="F91" s="22">
        <v>11537</v>
      </c>
      <c r="G91" s="22">
        <v>2453670.7400000002</v>
      </c>
      <c r="H91" s="22">
        <v>3022820.74</v>
      </c>
      <c r="I91" s="23">
        <v>3140671.69</v>
      </c>
      <c r="J91" s="21" t="s">
        <v>4509</v>
      </c>
      <c r="K91" s="21" t="s">
        <v>4275</v>
      </c>
      <c r="L91" s="21" t="s">
        <v>4511</v>
      </c>
      <c r="M91" s="24">
        <v>44274.618483796294</v>
      </c>
      <c r="N91" s="24">
        <v>44274.906493055554</v>
      </c>
      <c r="O91" s="21" t="s">
        <v>53</v>
      </c>
    </row>
    <row r="92" spans="1:15" ht="31.5" x14ac:dyDescent="0.25">
      <c r="A92" s="21">
        <v>453597</v>
      </c>
      <c r="B92" s="21" t="s">
        <v>3098</v>
      </c>
      <c r="C92" s="21" t="s">
        <v>571</v>
      </c>
      <c r="D92" s="21" t="s">
        <v>4368</v>
      </c>
      <c r="E92" s="21" t="s">
        <v>4234</v>
      </c>
      <c r="F92" s="22">
        <v>11834</v>
      </c>
      <c r="G92" s="22">
        <v>2453670.7400000002</v>
      </c>
      <c r="H92" s="22">
        <v>3022820.74</v>
      </c>
      <c r="I92" s="23">
        <v>3140671.69</v>
      </c>
      <c r="J92" s="21" t="s">
        <v>4509</v>
      </c>
      <c r="K92" s="21" t="s">
        <v>4237</v>
      </c>
      <c r="L92" s="21" t="s">
        <v>4511</v>
      </c>
      <c r="M92" s="24">
        <v>44274.618877314817</v>
      </c>
      <c r="N92" s="24">
        <v>44274.906493055554</v>
      </c>
      <c r="O92" s="21" t="s">
        <v>53</v>
      </c>
    </row>
    <row r="93" spans="1:15" ht="84" x14ac:dyDescent="0.25">
      <c r="A93" s="21">
        <v>453597</v>
      </c>
      <c r="B93" s="21" t="s">
        <v>3098</v>
      </c>
      <c r="C93" s="21" t="s">
        <v>571</v>
      </c>
      <c r="D93" s="21" t="s">
        <v>4368</v>
      </c>
      <c r="E93" s="21" t="s">
        <v>4234</v>
      </c>
      <c r="F93" s="22">
        <v>2649</v>
      </c>
      <c r="G93" s="22">
        <v>2453670.7400000002</v>
      </c>
      <c r="H93" s="22">
        <v>3022820.74</v>
      </c>
      <c r="I93" s="23">
        <v>3140671.69</v>
      </c>
      <c r="J93" s="21" t="s">
        <v>4509</v>
      </c>
      <c r="K93" s="21" t="s">
        <v>4262</v>
      </c>
      <c r="L93" s="21" t="s">
        <v>4523</v>
      </c>
      <c r="M93" s="24">
        <v>44274.619201388887</v>
      </c>
      <c r="N93" s="24">
        <v>44274.906493055554</v>
      </c>
      <c r="O93" s="21" t="s">
        <v>53</v>
      </c>
    </row>
    <row r="94" spans="1:15" ht="31.5" x14ac:dyDescent="0.25">
      <c r="A94" s="21">
        <v>453597</v>
      </c>
      <c r="B94" s="21" t="s">
        <v>3098</v>
      </c>
      <c r="C94" s="21" t="s">
        <v>571</v>
      </c>
      <c r="D94" s="21" t="s">
        <v>4368</v>
      </c>
      <c r="E94" s="21" t="s">
        <v>4234</v>
      </c>
      <c r="F94" s="22">
        <v>2313</v>
      </c>
      <c r="G94" s="22">
        <v>2453670.7400000002</v>
      </c>
      <c r="H94" s="22">
        <v>3022820.74</v>
      </c>
      <c r="I94" s="23">
        <v>3140671.69</v>
      </c>
      <c r="J94" s="21" t="s">
        <v>4509</v>
      </c>
      <c r="K94" s="21" t="s">
        <v>4236</v>
      </c>
      <c r="L94" s="21" t="s">
        <v>4524</v>
      </c>
      <c r="M94" s="24">
        <v>44274.619652777779</v>
      </c>
      <c r="N94" s="24">
        <v>44274.906493055554</v>
      </c>
      <c r="O94" s="21" t="s">
        <v>53</v>
      </c>
    </row>
    <row r="95" spans="1:15" ht="52.5" x14ac:dyDescent="0.25">
      <c r="A95" s="21">
        <v>453597</v>
      </c>
      <c r="B95" s="21" t="s">
        <v>3098</v>
      </c>
      <c r="C95" s="21" t="s">
        <v>571</v>
      </c>
      <c r="D95" s="21" t="s">
        <v>4368</v>
      </c>
      <c r="E95" s="21" t="s">
        <v>4234</v>
      </c>
      <c r="F95" s="22">
        <v>3950</v>
      </c>
      <c r="G95" s="22">
        <v>2453670.7400000002</v>
      </c>
      <c r="H95" s="22">
        <v>3022820.74</v>
      </c>
      <c r="I95" s="23">
        <v>3140671.69</v>
      </c>
      <c r="J95" s="21" t="s">
        <v>4509</v>
      </c>
      <c r="K95" s="21" t="s">
        <v>4266</v>
      </c>
      <c r="L95" s="21" t="s">
        <v>4525</v>
      </c>
      <c r="M95" s="24">
        <v>44274.61996527778</v>
      </c>
      <c r="N95" s="24">
        <v>44274.906493055554</v>
      </c>
      <c r="O95" s="21" t="s">
        <v>53</v>
      </c>
    </row>
    <row r="96" spans="1:15" ht="42" x14ac:dyDescent="0.25">
      <c r="A96" s="21">
        <v>453597</v>
      </c>
      <c r="B96" s="21" t="s">
        <v>3098</v>
      </c>
      <c r="C96" s="21" t="s">
        <v>571</v>
      </c>
      <c r="D96" s="21" t="s">
        <v>4368</v>
      </c>
      <c r="E96" s="21" t="s">
        <v>4234</v>
      </c>
      <c r="F96" s="22">
        <v>2732</v>
      </c>
      <c r="G96" s="22">
        <v>2453670.7400000002</v>
      </c>
      <c r="H96" s="22">
        <v>3022820.74</v>
      </c>
      <c r="I96" s="23">
        <v>3140671.69</v>
      </c>
      <c r="J96" s="21" t="s">
        <v>4509</v>
      </c>
      <c r="K96" s="21" t="s">
        <v>4254</v>
      </c>
      <c r="L96" s="21" t="s">
        <v>4526</v>
      </c>
      <c r="M96" s="24">
        <v>44274.620509259257</v>
      </c>
      <c r="N96" s="24">
        <v>44274.906493055554</v>
      </c>
      <c r="O96" s="21" t="s">
        <v>53</v>
      </c>
    </row>
    <row r="97" spans="1:15" ht="52.5" x14ac:dyDescent="0.25">
      <c r="A97" s="21">
        <v>453597</v>
      </c>
      <c r="B97" s="21" t="s">
        <v>3098</v>
      </c>
      <c r="C97" s="21" t="s">
        <v>571</v>
      </c>
      <c r="D97" s="21" t="s">
        <v>4368</v>
      </c>
      <c r="E97" s="21" t="s">
        <v>4234</v>
      </c>
      <c r="F97" s="22">
        <v>38067</v>
      </c>
      <c r="G97" s="22">
        <v>2453670.7400000002</v>
      </c>
      <c r="H97" s="22">
        <v>3022820.74</v>
      </c>
      <c r="I97" s="23">
        <v>3140671.69</v>
      </c>
      <c r="J97" s="21" t="s">
        <v>4509</v>
      </c>
      <c r="K97" s="21" t="s">
        <v>4239</v>
      </c>
      <c r="L97" s="21" t="s">
        <v>4290</v>
      </c>
      <c r="M97" s="24">
        <v>44274.621666666666</v>
      </c>
      <c r="N97" s="24">
        <v>44274.906493055554</v>
      </c>
      <c r="O97" s="21" t="s">
        <v>53</v>
      </c>
    </row>
    <row r="98" spans="1:15" ht="31.5" x14ac:dyDescent="0.25">
      <c r="A98" s="21">
        <v>453597</v>
      </c>
      <c r="B98" s="21" t="s">
        <v>3098</v>
      </c>
      <c r="C98" s="21" t="s">
        <v>571</v>
      </c>
      <c r="D98" s="21" t="s">
        <v>4368</v>
      </c>
      <c r="E98" s="21" t="s">
        <v>4234</v>
      </c>
      <c r="F98" s="22">
        <v>51217</v>
      </c>
      <c r="G98" s="22">
        <v>2453670.7400000002</v>
      </c>
      <c r="H98" s="22">
        <v>3022820.74</v>
      </c>
      <c r="I98" s="23">
        <v>3140671.69</v>
      </c>
      <c r="J98" s="21" t="s">
        <v>4499</v>
      </c>
      <c r="K98" s="21" t="s">
        <v>4289</v>
      </c>
      <c r="L98" s="21" t="s">
        <v>4527</v>
      </c>
      <c r="M98" s="24">
        <v>44277.686967592592</v>
      </c>
      <c r="N98" s="24">
        <v>44277.864733796298</v>
      </c>
      <c r="O98" s="21" t="s">
        <v>53</v>
      </c>
    </row>
    <row r="99" spans="1:15" ht="84" x14ac:dyDescent="0.25">
      <c r="A99" s="21">
        <v>453597</v>
      </c>
      <c r="B99" s="21" t="s">
        <v>3098</v>
      </c>
      <c r="C99" s="21" t="s">
        <v>571</v>
      </c>
      <c r="D99" s="21" t="s">
        <v>4368</v>
      </c>
      <c r="E99" s="21" t="s">
        <v>4234</v>
      </c>
      <c r="F99" s="22">
        <v>11736</v>
      </c>
      <c r="G99" s="22">
        <v>2453670.7400000002</v>
      </c>
      <c r="H99" s="22">
        <v>3022820.74</v>
      </c>
      <c r="I99" s="23">
        <v>3140671.69</v>
      </c>
      <c r="J99" s="21" t="s">
        <v>4469</v>
      </c>
      <c r="K99" s="21" t="s">
        <v>4260</v>
      </c>
      <c r="L99" s="21" t="s">
        <v>4395</v>
      </c>
      <c r="M99" s="24">
        <v>44399.621840277781</v>
      </c>
      <c r="N99" s="24">
        <v>44400.191678240742</v>
      </c>
      <c r="O99" s="21" t="s">
        <v>53</v>
      </c>
    </row>
    <row r="100" spans="1:15" ht="31.5" x14ac:dyDescent="0.25">
      <c r="A100" s="21">
        <v>453597</v>
      </c>
      <c r="B100" s="21" t="s">
        <v>3098</v>
      </c>
      <c r="C100" s="21" t="s">
        <v>571</v>
      </c>
      <c r="D100" s="21" t="s">
        <v>4368</v>
      </c>
      <c r="E100" s="21" t="s">
        <v>4234</v>
      </c>
      <c r="F100" s="22">
        <v>10703</v>
      </c>
      <c r="G100" s="22">
        <v>2453670.7400000002</v>
      </c>
      <c r="H100" s="22">
        <v>3022820.74</v>
      </c>
      <c r="I100" s="23">
        <v>3140671.69</v>
      </c>
      <c r="J100" s="21" t="s">
        <v>4515</v>
      </c>
      <c r="K100" s="21" t="s">
        <v>4249</v>
      </c>
      <c r="L100" s="21" t="s">
        <v>4512</v>
      </c>
      <c r="M100" s="24">
        <v>44341.671689814815</v>
      </c>
      <c r="N100" s="24">
        <v>44342.192650462966</v>
      </c>
      <c r="O100" s="21" t="s">
        <v>53</v>
      </c>
    </row>
    <row r="101" spans="1:15" ht="94.5" x14ac:dyDescent="0.25">
      <c r="A101" s="21">
        <v>453597</v>
      </c>
      <c r="B101" s="21" t="s">
        <v>3098</v>
      </c>
      <c r="C101" s="21" t="s">
        <v>571</v>
      </c>
      <c r="D101" s="21" t="s">
        <v>4368</v>
      </c>
      <c r="E101" s="21" t="s">
        <v>4234</v>
      </c>
      <c r="F101" s="22">
        <v>16001</v>
      </c>
      <c r="G101" s="22">
        <v>2453670.7400000002</v>
      </c>
      <c r="H101" s="22">
        <v>3022820.74</v>
      </c>
      <c r="I101" s="23">
        <v>3140671.69</v>
      </c>
      <c r="J101" s="21" t="s">
        <v>4514</v>
      </c>
      <c r="K101" s="21" t="s">
        <v>4238</v>
      </c>
      <c r="L101" s="21" t="s">
        <v>4529</v>
      </c>
      <c r="M101" s="24">
        <v>44194.634467592594</v>
      </c>
      <c r="N101" s="24">
        <v>44222.899143518516</v>
      </c>
      <c r="O101" s="21" t="s">
        <v>53</v>
      </c>
    </row>
    <row r="102" spans="1:15" ht="31.5" x14ac:dyDescent="0.25">
      <c r="A102" s="21">
        <v>634503</v>
      </c>
      <c r="B102" s="21" t="s">
        <v>413</v>
      </c>
      <c r="C102" s="21" t="s">
        <v>367</v>
      </c>
      <c r="D102" s="21" t="s">
        <v>4412</v>
      </c>
      <c r="E102" s="21" t="s">
        <v>4234</v>
      </c>
      <c r="F102" s="22">
        <v>9120.43</v>
      </c>
      <c r="G102" s="22">
        <v>736547.02</v>
      </c>
      <c r="H102" s="22">
        <v>759207.45000000007</v>
      </c>
      <c r="I102" s="23">
        <v>722719.01</v>
      </c>
      <c r="J102" s="21" t="s">
        <v>4618</v>
      </c>
      <c r="K102" s="21" t="s">
        <v>4283</v>
      </c>
      <c r="L102" s="21" t="s">
        <v>4619</v>
      </c>
      <c r="M102" s="24">
        <v>44347.518055555556</v>
      </c>
      <c r="N102" s="24">
        <v>44466.720486111109</v>
      </c>
      <c r="O102" s="21" t="s">
        <v>53</v>
      </c>
    </row>
    <row r="103" spans="1:15" ht="21" x14ac:dyDescent="0.25">
      <c r="A103" s="21">
        <v>634503</v>
      </c>
      <c r="B103" s="21" t="s">
        <v>413</v>
      </c>
      <c r="C103" s="21" t="s">
        <v>367</v>
      </c>
      <c r="D103" s="21" t="s">
        <v>4412</v>
      </c>
      <c r="E103" s="21" t="s">
        <v>4234</v>
      </c>
      <c r="F103" s="22">
        <v>13540</v>
      </c>
      <c r="G103" s="22">
        <v>736547.02</v>
      </c>
      <c r="H103" s="22">
        <v>759207.45000000007</v>
      </c>
      <c r="I103" s="23">
        <v>722719.01</v>
      </c>
      <c r="J103" s="21" t="s">
        <v>4620</v>
      </c>
      <c r="K103" s="21" t="s">
        <v>4233</v>
      </c>
      <c r="L103" s="21" t="s">
        <v>4435</v>
      </c>
      <c r="M103" s="24">
        <v>44281.578946759262</v>
      </c>
      <c r="N103" s="24">
        <v>44284.865358796298</v>
      </c>
      <c r="O103" s="21" t="s">
        <v>53</v>
      </c>
    </row>
    <row r="104" spans="1:15" ht="42" x14ac:dyDescent="0.25">
      <c r="A104" s="21">
        <v>452008</v>
      </c>
      <c r="B104" s="21" t="s">
        <v>2531</v>
      </c>
      <c r="C104" s="21" t="s">
        <v>367</v>
      </c>
      <c r="D104" s="21" t="s">
        <v>4399</v>
      </c>
      <c r="E104" s="21" t="s">
        <v>4234</v>
      </c>
      <c r="F104" s="22">
        <v>6650.95</v>
      </c>
      <c r="G104" s="22">
        <v>54032.43</v>
      </c>
      <c r="H104" s="22">
        <v>60683.38</v>
      </c>
      <c r="I104" s="23">
        <v>72232.38</v>
      </c>
      <c r="J104" s="21" t="s">
        <v>4314</v>
      </c>
      <c r="K104" s="21" t="s">
        <v>4233</v>
      </c>
      <c r="L104" s="21" t="s">
        <v>4597</v>
      </c>
      <c r="M104" s="24">
        <v>44385.476481481484</v>
      </c>
      <c r="N104" s="24">
        <v>44387.273865740739</v>
      </c>
      <c r="O104" s="21" t="s">
        <v>62</v>
      </c>
    </row>
    <row r="105" spans="1:15" x14ac:dyDescent="0.25">
      <c r="A105" s="21">
        <v>452001</v>
      </c>
      <c r="B105" s="21" t="s">
        <v>2491</v>
      </c>
      <c r="C105" s="21" t="s">
        <v>367</v>
      </c>
      <c r="D105" s="21" t="s">
        <v>4399</v>
      </c>
      <c r="E105" s="21" t="s">
        <v>4234</v>
      </c>
      <c r="F105" s="22">
        <v>-9169.2900000000009</v>
      </c>
      <c r="G105" s="22">
        <v>98400.46</v>
      </c>
      <c r="H105" s="22">
        <v>89231.170000000013</v>
      </c>
      <c r="I105" s="23">
        <v>97992.88</v>
      </c>
      <c r="J105" s="21" t="s">
        <v>4284</v>
      </c>
      <c r="K105" s="21" t="s">
        <v>4233</v>
      </c>
      <c r="L105" s="21" t="s">
        <v>4427</v>
      </c>
      <c r="M105" s="24">
        <v>43963.643391203703</v>
      </c>
      <c r="N105" s="24">
        <v>44194.667569444442</v>
      </c>
      <c r="O105" s="21" t="s">
        <v>121</v>
      </c>
    </row>
    <row r="106" spans="1:15" ht="31.5" x14ac:dyDescent="0.25">
      <c r="A106" s="21">
        <v>452122</v>
      </c>
      <c r="B106" s="21" t="s">
        <v>2508</v>
      </c>
      <c r="C106" s="21" t="s">
        <v>367</v>
      </c>
      <c r="D106" s="21" t="s">
        <v>4402</v>
      </c>
      <c r="E106" s="21" t="s">
        <v>4234</v>
      </c>
      <c r="F106" s="22">
        <v>17104.97</v>
      </c>
      <c r="G106" s="22">
        <v>1318964.01</v>
      </c>
      <c r="H106" s="22">
        <v>1352318.74</v>
      </c>
      <c r="I106" s="23">
        <v>1408639.48</v>
      </c>
      <c r="J106" s="21" t="s">
        <v>4418</v>
      </c>
      <c r="K106" s="21" t="s">
        <v>4233</v>
      </c>
      <c r="L106" s="21" t="s">
        <v>4568</v>
      </c>
      <c r="M106" s="24">
        <v>44203.448819444442</v>
      </c>
      <c r="N106" s="24">
        <v>44225.120879629627</v>
      </c>
      <c r="O106" s="21" t="s">
        <v>53</v>
      </c>
    </row>
    <row r="107" spans="1:15" ht="42" x14ac:dyDescent="0.25">
      <c r="A107" s="21">
        <v>452122</v>
      </c>
      <c r="B107" s="21" t="s">
        <v>2508</v>
      </c>
      <c r="C107" s="21" t="s">
        <v>367</v>
      </c>
      <c r="D107" s="21" t="s">
        <v>4402</v>
      </c>
      <c r="E107" s="21" t="s">
        <v>4234</v>
      </c>
      <c r="F107" s="22">
        <v>4946.76</v>
      </c>
      <c r="G107" s="22">
        <v>1318964.01</v>
      </c>
      <c r="H107" s="22">
        <v>1352318.74</v>
      </c>
      <c r="I107" s="23">
        <v>1408639.48</v>
      </c>
      <c r="J107" s="21" t="s">
        <v>4308</v>
      </c>
      <c r="K107" s="21" t="s">
        <v>4280</v>
      </c>
      <c r="L107" s="21" t="s">
        <v>4569</v>
      </c>
      <c r="M107" s="24">
        <v>44321.4375</v>
      </c>
      <c r="N107" s="24">
        <v>44467.639444444445</v>
      </c>
      <c r="O107" s="21" t="s">
        <v>53</v>
      </c>
    </row>
    <row r="108" spans="1:15" ht="21" x14ac:dyDescent="0.25">
      <c r="A108" s="21">
        <v>452122</v>
      </c>
      <c r="B108" s="21" t="s">
        <v>2508</v>
      </c>
      <c r="C108" s="21" t="s">
        <v>367</v>
      </c>
      <c r="D108" s="21" t="s">
        <v>4402</v>
      </c>
      <c r="E108" s="21" t="s">
        <v>4234</v>
      </c>
      <c r="F108" s="22">
        <v>3545</v>
      </c>
      <c r="G108" s="22">
        <v>1318964.01</v>
      </c>
      <c r="H108" s="22">
        <v>1352318.74</v>
      </c>
      <c r="I108" s="23">
        <v>1408639.48</v>
      </c>
      <c r="J108" s="21" t="s">
        <v>4407</v>
      </c>
      <c r="K108" s="21" t="s">
        <v>4238</v>
      </c>
      <c r="L108" s="21" t="s">
        <v>4435</v>
      </c>
      <c r="M108" s="24">
        <v>44475.443749999999</v>
      </c>
      <c r="N108" s="24">
        <v>44516.732743055552</v>
      </c>
      <c r="O108" s="21" t="s">
        <v>53</v>
      </c>
    </row>
    <row r="109" spans="1:15" ht="21" x14ac:dyDescent="0.25">
      <c r="A109" s="21">
        <v>452122</v>
      </c>
      <c r="B109" s="21" t="s">
        <v>2508</v>
      </c>
      <c r="C109" s="21" t="s">
        <v>367</v>
      </c>
      <c r="D109" s="21" t="s">
        <v>4402</v>
      </c>
      <c r="E109" s="21" t="s">
        <v>4234</v>
      </c>
      <c r="F109" s="22">
        <v>7758</v>
      </c>
      <c r="G109" s="22">
        <v>1318964.01</v>
      </c>
      <c r="H109" s="22">
        <v>1352318.74</v>
      </c>
      <c r="I109" s="23">
        <v>1408639.48</v>
      </c>
      <c r="J109" s="21" t="s">
        <v>4554</v>
      </c>
      <c r="K109" s="21" t="s">
        <v>4283</v>
      </c>
      <c r="L109" s="21" t="s">
        <v>4435</v>
      </c>
      <c r="M109" s="24">
        <v>44277.592361111114</v>
      </c>
      <c r="N109" s="24">
        <v>44467.638657407406</v>
      </c>
      <c r="O109" s="21" t="s">
        <v>53</v>
      </c>
    </row>
    <row r="110" spans="1:15" ht="126" x14ac:dyDescent="0.25">
      <c r="A110" s="21">
        <v>396172</v>
      </c>
      <c r="B110" s="21" t="s">
        <v>3846</v>
      </c>
      <c r="C110" s="21" t="s">
        <v>813</v>
      </c>
      <c r="D110" s="21" t="s">
        <v>4368</v>
      </c>
      <c r="E110" s="21" t="s">
        <v>4234</v>
      </c>
      <c r="F110" s="22">
        <v>677262.05</v>
      </c>
      <c r="G110" s="22">
        <v>1571119.1</v>
      </c>
      <c r="H110" s="22">
        <v>2490887.38</v>
      </c>
      <c r="I110" s="23">
        <v>3576161.47</v>
      </c>
      <c r="J110" s="21" t="s">
        <v>5202</v>
      </c>
      <c r="K110" s="21" t="s">
        <v>4323</v>
      </c>
      <c r="L110" s="21" t="s">
        <v>4593</v>
      </c>
      <c r="M110" s="24">
        <v>44708.619513888887</v>
      </c>
      <c r="N110" s="24">
        <v>44820.866608796299</v>
      </c>
      <c r="O110" s="21" t="s">
        <v>171</v>
      </c>
    </row>
    <row r="111" spans="1:15" ht="136.5" x14ac:dyDescent="0.25">
      <c r="A111" s="21">
        <v>396172</v>
      </c>
      <c r="B111" s="21" t="s">
        <v>3846</v>
      </c>
      <c r="C111" s="21" t="s">
        <v>813</v>
      </c>
      <c r="D111" s="21" t="s">
        <v>4368</v>
      </c>
      <c r="E111" s="21" t="s">
        <v>4438</v>
      </c>
      <c r="F111" s="22">
        <v>0</v>
      </c>
      <c r="G111" s="22">
        <v>1571119.1</v>
      </c>
      <c r="H111" s="22">
        <v>2490887.38</v>
      </c>
      <c r="I111" s="23">
        <v>3576161.47</v>
      </c>
      <c r="J111" s="21" t="s">
        <v>4594</v>
      </c>
      <c r="K111" s="21" t="s">
        <v>4595</v>
      </c>
      <c r="L111" s="21" t="s">
        <v>4596</v>
      </c>
      <c r="M111" s="24">
        <v>44581.660879629628</v>
      </c>
      <c r="N111" s="24">
        <v>44721.633333333331</v>
      </c>
      <c r="O111" s="21" t="s">
        <v>171</v>
      </c>
    </row>
    <row r="112" spans="1:15" ht="126" x14ac:dyDescent="0.25">
      <c r="A112" s="21">
        <v>396172</v>
      </c>
      <c r="B112" s="21" t="s">
        <v>3846</v>
      </c>
      <c r="C112" s="21" t="s">
        <v>813</v>
      </c>
      <c r="D112" s="21" t="s">
        <v>4368</v>
      </c>
      <c r="E112" s="21" t="s">
        <v>4234</v>
      </c>
      <c r="F112" s="22">
        <v>242506.23</v>
      </c>
      <c r="G112" s="22">
        <v>1571119.1</v>
      </c>
      <c r="H112" s="22">
        <v>2490887.38</v>
      </c>
      <c r="I112" s="23">
        <v>3576161.47</v>
      </c>
      <c r="J112" s="21" t="s">
        <v>5140</v>
      </c>
      <c r="K112" s="21" t="s">
        <v>4317</v>
      </c>
      <c r="L112" s="21" t="s">
        <v>4593</v>
      </c>
      <c r="M112" s="24">
        <v>44708.697118055556</v>
      </c>
      <c r="N112" s="24">
        <v>44812.822175925925</v>
      </c>
      <c r="O112" s="21" t="s">
        <v>171</v>
      </c>
    </row>
    <row r="113" spans="1:15" ht="73.5" x14ac:dyDescent="0.25">
      <c r="A113" s="21">
        <v>403897</v>
      </c>
      <c r="B113" s="21" t="s">
        <v>3854</v>
      </c>
      <c r="C113" s="21" t="s">
        <v>813</v>
      </c>
      <c r="D113" s="21" t="s">
        <v>4402</v>
      </c>
      <c r="E113" s="21" t="s">
        <v>4234</v>
      </c>
      <c r="F113" s="22">
        <v>15035.86</v>
      </c>
      <c r="G113" s="22">
        <v>312539.59000000003</v>
      </c>
      <c r="H113" s="22">
        <v>327575.45</v>
      </c>
      <c r="I113" s="23">
        <v>605833.67000000004</v>
      </c>
      <c r="J113" s="21" t="s">
        <v>4601</v>
      </c>
      <c r="K113" s="21" t="s">
        <v>4233</v>
      </c>
      <c r="L113" s="21" t="s">
        <v>4602</v>
      </c>
      <c r="M113" s="24">
        <v>44581.710266203707</v>
      </c>
      <c r="N113" s="24">
        <v>44635.886597222219</v>
      </c>
      <c r="O113" s="21" t="s">
        <v>171</v>
      </c>
    </row>
    <row r="114" spans="1:15" ht="52.5" x14ac:dyDescent="0.25">
      <c r="A114" s="21">
        <v>453609</v>
      </c>
      <c r="B114" s="21" t="s">
        <v>3121</v>
      </c>
      <c r="C114" s="21" t="s">
        <v>571</v>
      </c>
      <c r="D114" s="21" t="s">
        <v>4368</v>
      </c>
      <c r="E114" s="21" t="s">
        <v>4234</v>
      </c>
      <c r="F114" s="22">
        <v>42423</v>
      </c>
      <c r="G114" s="22">
        <v>966566.2</v>
      </c>
      <c r="H114" s="22">
        <v>1486374.1199999999</v>
      </c>
      <c r="I114" s="23">
        <v>1483101.92</v>
      </c>
      <c r="J114" s="21" t="s">
        <v>4242</v>
      </c>
      <c r="K114" s="21" t="s">
        <v>4238</v>
      </c>
      <c r="L114" s="21" t="s">
        <v>4243</v>
      </c>
      <c r="M114" s="24">
        <v>44148.61818287037</v>
      </c>
      <c r="N114" s="24">
        <v>44149.366273148145</v>
      </c>
      <c r="O114" s="21" t="s">
        <v>53</v>
      </c>
    </row>
    <row r="115" spans="1:15" ht="94.5" x14ac:dyDescent="0.25">
      <c r="A115" s="21">
        <v>453609</v>
      </c>
      <c r="B115" s="21" t="s">
        <v>3121</v>
      </c>
      <c r="C115" s="21" t="s">
        <v>571</v>
      </c>
      <c r="D115" s="21" t="s">
        <v>4368</v>
      </c>
      <c r="E115" s="21" t="s">
        <v>4234</v>
      </c>
      <c r="F115" s="22">
        <v>4725</v>
      </c>
      <c r="G115" s="22">
        <v>966566.2</v>
      </c>
      <c r="H115" s="22">
        <v>1486374.1199999999</v>
      </c>
      <c r="I115" s="23">
        <v>1483101.92</v>
      </c>
      <c r="J115" s="21" t="s">
        <v>4247</v>
      </c>
      <c r="K115" s="21" t="s">
        <v>4246</v>
      </c>
      <c r="L115" s="21" t="s">
        <v>4248</v>
      </c>
      <c r="M115" s="24">
        <v>44459.516319444447</v>
      </c>
      <c r="N115" s="24">
        <v>44460.191087962965</v>
      </c>
      <c r="O115" s="21" t="s">
        <v>53</v>
      </c>
    </row>
    <row r="116" spans="1:15" ht="115.5" x14ac:dyDescent="0.25">
      <c r="A116" s="21">
        <v>453609</v>
      </c>
      <c r="B116" s="21" t="s">
        <v>3121</v>
      </c>
      <c r="C116" s="21" t="s">
        <v>571</v>
      </c>
      <c r="D116" s="21" t="s">
        <v>4368</v>
      </c>
      <c r="E116" s="21" t="s">
        <v>4234</v>
      </c>
      <c r="F116" s="22">
        <v>156975</v>
      </c>
      <c r="G116" s="22">
        <v>966566.2</v>
      </c>
      <c r="H116" s="22">
        <v>1486374.1199999999</v>
      </c>
      <c r="I116" s="23">
        <v>1483101.92</v>
      </c>
      <c r="J116" s="21" t="s">
        <v>4281</v>
      </c>
      <c r="K116" s="21" t="s">
        <v>4280</v>
      </c>
      <c r="L116" s="21" t="s">
        <v>4282</v>
      </c>
      <c r="M116" s="24">
        <v>44152.499675925923</v>
      </c>
      <c r="N116" s="24">
        <v>44153.366562499999</v>
      </c>
      <c r="O116" s="21" t="s">
        <v>53</v>
      </c>
    </row>
    <row r="117" spans="1:15" ht="52.5" x14ac:dyDescent="0.25">
      <c r="A117" s="21">
        <v>453609</v>
      </c>
      <c r="B117" s="21" t="s">
        <v>3121</v>
      </c>
      <c r="C117" s="21" t="s">
        <v>571</v>
      </c>
      <c r="D117" s="21" t="s">
        <v>4368</v>
      </c>
      <c r="E117" s="21" t="s">
        <v>4234</v>
      </c>
      <c r="F117" s="22">
        <v>6089.92</v>
      </c>
      <c r="G117" s="22">
        <v>966566.2</v>
      </c>
      <c r="H117" s="22">
        <v>1486374.1199999999</v>
      </c>
      <c r="I117" s="23">
        <v>1483101.92</v>
      </c>
      <c r="J117" s="21" t="s">
        <v>4284</v>
      </c>
      <c r="K117" s="21" t="s">
        <v>4283</v>
      </c>
      <c r="L117" s="21" t="s">
        <v>4285</v>
      </c>
      <c r="M117" s="24">
        <v>43963.620879629627</v>
      </c>
      <c r="N117" s="24">
        <v>43964.616203703707</v>
      </c>
      <c r="O117" s="21" t="s">
        <v>53</v>
      </c>
    </row>
    <row r="118" spans="1:15" ht="42" x14ac:dyDescent="0.25">
      <c r="A118" s="21">
        <v>453609</v>
      </c>
      <c r="B118" s="21" t="s">
        <v>3121</v>
      </c>
      <c r="C118" s="21" t="s">
        <v>571</v>
      </c>
      <c r="D118" s="21" t="s">
        <v>4368</v>
      </c>
      <c r="E118" s="21" t="s">
        <v>4234</v>
      </c>
      <c r="F118" s="22">
        <v>4506</v>
      </c>
      <c r="G118" s="22">
        <v>966566.2</v>
      </c>
      <c r="H118" s="22">
        <v>1486374.1199999999</v>
      </c>
      <c r="I118" s="23">
        <v>1483101.92</v>
      </c>
      <c r="J118" s="21" t="s">
        <v>4287</v>
      </c>
      <c r="K118" s="21" t="s">
        <v>4286</v>
      </c>
      <c r="L118" s="21" t="s">
        <v>4288</v>
      </c>
      <c r="M118" s="24">
        <v>44236.40425925926</v>
      </c>
      <c r="N118" s="24">
        <v>44237.36513888889</v>
      </c>
      <c r="O118" s="21" t="s">
        <v>53</v>
      </c>
    </row>
    <row r="119" spans="1:15" ht="52.5" x14ac:dyDescent="0.25">
      <c r="A119" s="21">
        <v>453609</v>
      </c>
      <c r="B119" s="21" t="s">
        <v>3121</v>
      </c>
      <c r="C119" s="21" t="s">
        <v>571</v>
      </c>
      <c r="D119" s="21" t="s">
        <v>4368</v>
      </c>
      <c r="E119" s="21" t="s">
        <v>4234</v>
      </c>
      <c r="F119" s="22">
        <v>2209</v>
      </c>
      <c r="G119" s="22">
        <v>966566.2</v>
      </c>
      <c r="H119" s="22">
        <v>1486374.1199999999</v>
      </c>
      <c r="I119" s="23">
        <v>1483101.92</v>
      </c>
      <c r="J119" s="21" t="s">
        <v>4273</v>
      </c>
      <c r="K119" s="21" t="s">
        <v>4289</v>
      </c>
      <c r="L119" s="21" t="s">
        <v>4290</v>
      </c>
      <c r="M119" s="24">
        <v>44271.683298611111</v>
      </c>
      <c r="N119" s="24">
        <v>44272.281481481485</v>
      </c>
      <c r="O119" s="21" t="s">
        <v>53</v>
      </c>
    </row>
    <row r="120" spans="1:15" ht="73.5" x14ac:dyDescent="0.25">
      <c r="A120" s="21">
        <v>453609</v>
      </c>
      <c r="B120" s="21" t="s">
        <v>3121</v>
      </c>
      <c r="C120" s="21" t="s">
        <v>571</v>
      </c>
      <c r="D120" s="21" t="s">
        <v>4368</v>
      </c>
      <c r="E120" s="21" t="s">
        <v>4234</v>
      </c>
      <c r="F120" s="22">
        <v>5048</v>
      </c>
      <c r="G120" s="22">
        <v>966566.2</v>
      </c>
      <c r="H120" s="22">
        <v>1486374.1199999999</v>
      </c>
      <c r="I120" s="23">
        <v>1483101.92</v>
      </c>
      <c r="J120" s="21" t="s">
        <v>4273</v>
      </c>
      <c r="K120" s="21" t="s">
        <v>4235</v>
      </c>
      <c r="L120" s="21" t="s">
        <v>4291</v>
      </c>
      <c r="M120" s="24">
        <v>44271.684004629627</v>
      </c>
      <c r="N120" s="24">
        <v>44272.281481481485</v>
      </c>
      <c r="O120" s="21" t="s">
        <v>53</v>
      </c>
    </row>
    <row r="121" spans="1:15" ht="52.5" x14ac:dyDescent="0.25">
      <c r="A121" s="21">
        <v>453609</v>
      </c>
      <c r="B121" s="21" t="s">
        <v>3121</v>
      </c>
      <c r="C121" s="21" t="s">
        <v>571</v>
      </c>
      <c r="D121" s="21" t="s">
        <v>4368</v>
      </c>
      <c r="E121" s="21" t="s">
        <v>4234</v>
      </c>
      <c r="F121" s="22">
        <v>54073</v>
      </c>
      <c r="G121" s="22">
        <v>966566.2</v>
      </c>
      <c r="H121" s="22">
        <v>1486374.1199999999</v>
      </c>
      <c r="I121" s="23">
        <v>1483101.92</v>
      </c>
      <c r="J121" s="21" t="s">
        <v>4273</v>
      </c>
      <c r="K121" s="21" t="s">
        <v>4278</v>
      </c>
      <c r="L121" s="21" t="s">
        <v>4279</v>
      </c>
      <c r="M121" s="24">
        <v>44271.68509259259</v>
      </c>
      <c r="N121" s="24">
        <v>44272.281481481485</v>
      </c>
      <c r="O121" s="21" t="s">
        <v>53</v>
      </c>
    </row>
    <row r="122" spans="1:15" ht="52.5" x14ac:dyDescent="0.25">
      <c r="A122" s="21">
        <v>453609</v>
      </c>
      <c r="B122" s="21" t="s">
        <v>3121</v>
      </c>
      <c r="C122" s="21" t="s">
        <v>571</v>
      </c>
      <c r="D122" s="21" t="s">
        <v>4368</v>
      </c>
      <c r="E122" s="21" t="s">
        <v>4234</v>
      </c>
      <c r="F122" s="22">
        <v>37485</v>
      </c>
      <c r="G122" s="22">
        <v>966566.2</v>
      </c>
      <c r="H122" s="22">
        <v>1486374.1199999999</v>
      </c>
      <c r="I122" s="23">
        <v>1483101.92</v>
      </c>
      <c r="J122" s="21" t="s">
        <v>4273</v>
      </c>
      <c r="K122" s="21" t="s">
        <v>4239</v>
      </c>
      <c r="L122" s="21" t="s">
        <v>4277</v>
      </c>
      <c r="M122" s="24">
        <v>44271.686793981484</v>
      </c>
      <c r="N122" s="24">
        <v>44272.281481481485</v>
      </c>
      <c r="O122" s="21" t="s">
        <v>53</v>
      </c>
    </row>
    <row r="123" spans="1:15" ht="52.5" x14ac:dyDescent="0.25">
      <c r="A123" s="21">
        <v>453609</v>
      </c>
      <c r="B123" s="21" t="s">
        <v>3121</v>
      </c>
      <c r="C123" s="21" t="s">
        <v>571</v>
      </c>
      <c r="D123" s="21" t="s">
        <v>4368</v>
      </c>
      <c r="E123" s="21" t="s">
        <v>4234</v>
      </c>
      <c r="F123" s="22">
        <v>29131</v>
      </c>
      <c r="G123" s="22">
        <v>966566.2</v>
      </c>
      <c r="H123" s="22">
        <v>1486374.1199999999</v>
      </c>
      <c r="I123" s="23">
        <v>1483101.92</v>
      </c>
      <c r="J123" s="21" t="s">
        <v>4273</v>
      </c>
      <c r="K123" s="21" t="s">
        <v>4275</v>
      </c>
      <c r="L123" s="21" t="s">
        <v>4276</v>
      </c>
      <c r="M123" s="24">
        <v>44271.687222222223</v>
      </c>
      <c r="N123" s="24">
        <v>44272.281481481485</v>
      </c>
      <c r="O123" s="21" t="s">
        <v>53</v>
      </c>
    </row>
    <row r="124" spans="1:15" ht="31.5" x14ac:dyDescent="0.25">
      <c r="A124" s="21">
        <v>453609</v>
      </c>
      <c r="B124" s="21" t="s">
        <v>3121</v>
      </c>
      <c r="C124" s="21" t="s">
        <v>571</v>
      </c>
      <c r="D124" s="21" t="s">
        <v>4368</v>
      </c>
      <c r="E124" s="21" t="s">
        <v>4234</v>
      </c>
      <c r="F124" s="22">
        <v>7427</v>
      </c>
      <c r="G124" s="22">
        <v>966566.2</v>
      </c>
      <c r="H124" s="22">
        <v>1486374.1199999999</v>
      </c>
      <c r="I124" s="23">
        <v>1483101.92</v>
      </c>
      <c r="J124" s="21" t="s">
        <v>4273</v>
      </c>
      <c r="K124" s="21" t="s">
        <v>4237</v>
      </c>
      <c r="L124" s="21" t="s">
        <v>4274</v>
      </c>
      <c r="M124" s="24">
        <v>44271.687638888892</v>
      </c>
      <c r="N124" s="24">
        <v>44272.281481481485</v>
      </c>
      <c r="O124" s="21" t="s">
        <v>53</v>
      </c>
    </row>
    <row r="125" spans="1:15" ht="73.5" x14ac:dyDescent="0.25">
      <c r="A125" s="21">
        <v>453609</v>
      </c>
      <c r="B125" s="21" t="s">
        <v>3121</v>
      </c>
      <c r="C125" s="21" t="s">
        <v>571</v>
      </c>
      <c r="D125" s="21" t="s">
        <v>4368</v>
      </c>
      <c r="E125" s="21" t="s">
        <v>4234</v>
      </c>
      <c r="F125" s="22">
        <v>54270</v>
      </c>
      <c r="G125" s="22">
        <v>966566.2</v>
      </c>
      <c r="H125" s="22">
        <v>1486374.1199999999</v>
      </c>
      <c r="I125" s="23">
        <v>1483101.92</v>
      </c>
      <c r="J125" s="21" t="s">
        <v>4271</v>
      </c>
      <c r="K125" s="21" t="s">
        <v>4270</v>
      </c>
      <c r="L125" s="21" t="s">
        <v>4272</v>
      </c>
      <c r="M125" s="24">
        <v>44474.684664351851</v>
      </c>
      <c r="N125" s="24">
        <v>44475.190682870372</v>
      </c>
      <c r="O125" s="21" t="s">
        <v>53</v>
      </c>
    </row>
    <row r="126" spans="1:15" ht="94.5" x14ac:dyDescent="0.25">
      <c r="A126" s="21">
        <v>453609</v>
      </c>
      <c r="B126" s="21" t="s">
        <v>3121</v>
      </c>
      <c r="C126" s="21" t="s">
        <v>571</v>
      </c>
      <c r="D126" s="21" t="s">
        <v>4368</v>
      </c>
      <c r="E126" s="21" t="s">
        <v>4234</v>
      </c>
      <c r="F126" s="22">
        <v>37692</v>
      </c>
      <c r="G126" s="22">
        <v>966566.2</v>
      </c>
      <c r="H126" s="22">
        <v>1486374.1199999999</v>
      </c>
      <c r="I126" s="23">
        <v>1483101.92</v>
      </c>
      <c r="J126" s="21" t="s">
        <v>4250</v>
      </c>
      <c r="K126" s="21" t="s">
        <v>4268</v>
      </c>
      <c r="L126" s="21" t="s">
        <v>4269</v>
      </c>
      <c r="M126" s="24">
        <v>44425.712719907409</v>
      </c>
      <c r="N126" s="24">
        <v>44426.191747685189</v>
      </c>
      <c r="O126" s="21" t="s">
        <v>53</v>
      </c>
    </row>
    <row r="127" spans="1:15" ht="115.5" x14ac:dyDescent="0.25">
      <c r="A127" s="21">
        <v>453609</v>
      </c>
      <c r="B127" s="21" t="s">
        <v>3121</v>
      </c>
      <c r="C127" s="21" t="s">
        <v>571</v>
      </c>
      <c r="D127" s="21" t="s">
        <v>4368</v>
      </c>
      <c r="E127" s="21" t="s">
        <v>4234</v>
      </c>
      <c r="F127" s="22">
        <v>16979</v>
      </c>
      <c r="G127" s="22">
        <v>966566.2</v>
      </c>
      <c r="H127" s="22">
        <v>1486374.1199999999</v>
      </c>
      <c r="I127" s="23">
        <v>1483101.92</v>
      </c>
      <c r="J127" s="21" t="s">
        <v>4250</v>
      </c>
      <c r="K127" s="21" t="s">
        <v>4256</v>
      </c>
      <c r="L127" s="21" t="s">
        <v>4257</v>
      </c>
      <c r="M127" s="24">
        <v>44425.59815972222</v>
      </c>
      <c r="N127" s="24">
        <v>44425.773877314816</v>
      </c>
      <c r="O127" s="21" t="s">
        <v>53</v>
      </c>
    </row>
    <row r="128" spans="1:15" ht="42" x14ac:dyDescent="0.25">
      <c r="A128" s="21">
        <v>453609</v>
      </c>
      <c r="B128" s="21" t="s">
        <v>3121</v>
      </c>
      <c r="C128" s="21" t="s">
        <v>571</v>
      </c>
      <c r="D128" s="21" t="s">
        <v>4368</v>
      </c>
      <c r="E128" s="21" t="s">
        <v>4234</v>
      </c>
      <c r="F128" s="22">
        <v>1134</v>
      </c>
      <c r="G128" s="22">
        <v>966566.2</v>
      </c>
      <c r="H128" s="22">
        <v>1486374.1199999999</v>
      </c>
      <c r="I128" s="23">
        <v>1483101.92</v>
      </c>
      <c r="J128" s="21" t="s">
        <v>4250</v>
      </c>
      <c r="K128" s="21" t="s">
        <v>4266</v>
      </c>
      <c r="L128" s="21" t="s">
        <v>4267</v>
      </c>
      <c r="M128" s="24">
        <v>44425.595706018517</v>
      </c>
      <c r="N128" s="24">
        <v>44425.773877314816</v>
      </c>
      <c r="O128" s="21" t="s">
        <v>53</v>
      </c>
    </row>
    <row r="129" spans="1:15" ht="63" x14ac:dyDescent="0.25">
      <c r="A129" s="21">
        <v>453609</v>
      </c>
      <c r="B129" s="21" t="s">
        <v>3121</v>
      </c>
      <c r="C129" s="21" t="s">
        <v>571</v>
      </c>
      <c r="D129" s="21" t="s">
        <v>4368</v>
      </c>
      <c r="E129" s="21" t="s">
        <v>4234</v>
      </c>
      <c r="F129" s="22">
        <v>27180</v>
      </c>
      <c r="G129" s="22">
        <v>966566.2</v>
      </c>
      <c r="H129" s="22">
        <v>1486374.1199999999</v>
      </c>
      <c r="I129" s="23">
        <v>1483101.92</v>
      </c>
      <c r="J129" s="21" t="s">
        <v>4250</v>
      </c>
      <c r="K129" s="21" t="s">
        <v>4262</v>
      </c>
      <c r="L129" s="21" t="s">
        <v>4263</v>
      </c>
      <c r="M129" s="24">
        <v>44425.594930555555</v>
      </c>
      <c r="N129" s="24">
        <v>44425.773877314816</v>
      </c>
      <c r="O129" s="21" t="s">
        <v>53</v>
      </c>
    </row>
    <row r="130" spans="1:15" ht="63" x14ac:dyDescent="0.25">
      <c r="A130" s="21">
        <v>453609</v>
      </c>
      <c r="B130" s="21" t="s">
        <v>3121</v>
      </c>
      <c r="C130" s="21" t="s">
        <v>571</v>
      </c>
      <c r="D130" s="21" t="s">
        <v>4368</v>
      </c>
      <c r="E130" s="21" t="s">
        <v>4234</v>
      </c>
      <c r="F130" s="22">
        <v>6756</v>
      </c>
      <c r="G130" s="22">
        <v>966566.2</v>
      </c>
      <c r="H130" s="22">
        <v>1486374.1199999999</v>
      </c>
      <c r="I130" s="23">
        <v>1483101.92</v>
      </c>
      <c r="J130" s="21" t="s">
        <v>4250</v>
      </c>
      <c r="K130" s="21" t="s">
        <v>4260</v>
      </c>
      <c r="L130" s="21" t="s">
        <v>4261</v>
      </c>
      <c r="M130" s="24">
        <v>44425.597256944442</v>
      </c>
      <c r="N130" s="24">
        <v>44425.773877314816</v>
      </c>
      <c r="O130" s="21" t="s">
        <v>53</v>
      </c>
    </row>
    <row r="131" spans="1:15" ht="84" x14ac:dyDescent="0.25">
      <c r="A131" s="21">
        <v>453609</v>
      </c>
      <c r="B131" s="21" t="s">
        <v>3121</v>
      </c>
      <c r="C131" s="21" t="s">
        <v>571</v>
      </c>
      <c r="D131" s="21" t="s">
        <v>4368</v>
      </c>
      <c r="E131" s="21" t="s">
        <v>4234</v>
      </c>
      <c r="F131" s="22">
        <v>1155</v>
      </c>
      <c r="G131" s="22">
        <v>966566.2</v>
      </c>
      <c r="H131" s="22">
        <v>1486374.1199999999</v>
      </c>
      <c r="I131" s="23">
        <v>1483101.92</v>
      </c>
      <c r="J131" s="21" t="s">
        <v>4250</v>
      </c>
      <c r="K131" s="21" t="s">
        <v>4258</v>
      </c>
      <c r="L131" s="21" t="s">
        <v>4259</v>
      </c>
      <c r="M131" s="24">
        <v>44425.597719907404</v>
      </c>
      <c r="N131" s="24">
        <v>44425.773877314816</v>
      </c>
      <c r="O131" s="21" t="s">
        <v>53</v>
      </c>
    </row>
    <row r="132" spans="1:15" ht="52.5" x14ac:dyDescent="0.25">
      <c r="A132" s="21">
        <v>453609</v>
      </c>
      <c r="B132" s="21" t="s">
        <v>3121</v>
      </c>
      <c r="C132" s="21" t="s">
        <v>571</v>
      </c>
      <c r="D132" s="21" t="s">
        <v>4368</v>
      </c>
      <c r="E132" s="21" t="s">
        <v>4234</v>
      </c>
      <c r="F132" s="22">
        <v>2802</v>
      </c>
      <c r="G132" s="22">
        <v>966566.2</v>
      </c>
      <c r="H132" s="22">
        <v>1486374.1199999999</v>
      </c>
      <c r="I132" s="23">
        <v>1483101.92</v>
      </c>
      <c r="J132" s="21" t="s">
        <v>4264</v>
      </c>
      <c r="K132" s="21" t="s">
        <v>4236</v>
      </c>
      <c r="L132" s="21" t="s">
        <v>4265</v>
      </c>
      <c r="M132" s="24">
        <v>44337.598900462966</v>
      </c>
      <c r="N132" s="24">
        <v>44338.273969907408</v>
      </c>
      <c r="O132" s="21" t="s">
        <v>53</v>
      </c>
    </row>
    <row r="133" spans="1:15" ht="31.5" x14ac:dyDescent="0.25">
      <c r="A133" s="21">
        <v>453609</v>
      </c>
      <c r="B133" s="21" t="s">
        <v>3121</v>
      </c>
      <c r="C133" s="21" t="s">
        <v>571</v>
      </c>
      <c r="D133" s="21" t="s">
        <v>4368</v>
      </c>
      <c r="E133" s="21" t="s">
        <v>4234</v>
      </c>
      <c r="F133" s="22">
        <v>1050</v>
      </c>
      <c r="G133" s="22">
        <v>966566.2</v>
      </c>
      <c r="H133" s="22">
        <v>1486374.1199999999</v>
      </c>
      <c r="I133" s="23">
        <v>1483101.92</v>
      </c>
      <c r="J133" s="21" t="s">
        <v>4250</v>
      </c>
      <c r="K133" s="21" t="s">
        <v>4254</v>
      </c>
      <c r="L133" s="21" t="s">
        <v>4255</v>
      </c>
      <c r="M133" s="24">
        <v>44425.596296296295</v>
      </c>
      <c r="N133" s="24">
        <v>44425.773877314816</v>
      </c>
      <c r="O133" s="21" t="s">
        <v>53</v>
      </c>
    </row>
    <row r="134" spans="1:15" ht="31.5" x14ac:dyDescent="0.25">
      <c r="A134" s="21">
        <v>453609</v>
      </c>
      <c r="B134" s="21" t="s">
        <v>3121</v>
      </c>
      <c r="C134" s="21" t="s">
        <v>571</v>
      </c>
      <c r="D134" s="21" t="s">
        <v>4368</v>
      </c>
      <c r="E134" s="21" t="s">
        <v>4234</v>
      </c>
      <c r="F134" s="22">
        <v>16482</v>
      </c>
      <c r="G134" s="22">
        <v>966566.2</v>
      </c>
      <c r="H134" s="22">
        <v>1486374.1199999999</v>
      </c>
      <c r="I134" s="23">
        <v>1483101.92</v>
      </c>
      <c r="J134" s="21" t="s">
        <v>4250</v>
      </c>
      <c r="K134" s="21" t="s">
        <v>4252</v>
      </c>
      <c r="L134" s="21" t="s">
        <v>4253</v>
      </c>
      <c r="M134" s="24">
        <v>44425.596620370372</v>
      </c>
      <c r="N134" s="24">
        <v>44425.773877314816</v>
      </c>
      <c r="O134" s="21" t="s">
        <v>53</v>
      </c>
    </row>
    <row r="135" spans="1:15" ht="31.5" x14ac:dyDescent="0.25">
      <c r="A135" s="21">
        <v>453609</v>
      </c>
      <c r="B135" s="21" t="s">
        <v>3121</v>
      </c>
      <c r="C135" s="21" t="s">
        <v>571</v>
      </c>
      <c r="D135" s="21" t="s">
        <v>4368</v>
      </c>
      <c r="E135" s="21" t="s">
        <v>4234</v>
      </c>
      <c r="F135" s="22">
        <v>4216</v>
      </c>
      <c r="G135" s="22">
        <v>966566.2</v>
      </c>
      <c r="H135" s="22">
        <v>1486374.1199999999</v>
      </c>
      <c r="I135" s="23">
        <v>1483101.92</v>
      </c>
      <c r="J135" s="21" t="s">
        <v>4250</v>
      </c>
      <c r="K135" s="21" t="s">
        <v>4249</v>
      </c>
      <c r="L135" s="21" t="s">
        <v>4251</v>
      </c>
      <c r="M135" s="24">
        <v>44425.596956018519</v>
      </c>
      <c r="N135" s="24">
        <v>44425.773877314816</v>
      </c>
      <c r="O135" s="21" t="s">
        <v>53</v>
      </c>
    </row>
    <row r="136" spans="1:15" ht="42" x14ac:dyDescent="0.25">
      <c r="A136" s="21">
        <v>453609</v>
      </c>
      <c r="B136" s="21" t="s">
        <v>3121</v>
      </c>
      <c r="C136" s="21" t="s">
        <v>571</v>
      </c>
      <c r="D136" s="21" t="s">
        <v>4368</v>
      </c>
      <c r="E136" s="21" t="s">
        <v>4234</v>
      </c>
      <c r="F136" s="22">
        <v>0</v>
      </c>
      <c r="G136" s="22">
        <v>966566.2</v>
      </c>
      <c r="H136" s="22">
        <v>1486374.1199999999</v>
      </c>
      <c r="I136" s="23">
        <v>1483101.92</v>
      </c>
      <c r="J136" s="21" t="s">
        <v>4244</v>
      </c>
      <c r="K136" s="21" t="s">
        <v>4233</v>
      </c>
      <c r="L136" s="21" t="s">
        <v>4245</v>
      </c>
      <c r="M136" s="24">
        <v>43928.041666666664</v>
      </c>
      <c r="N136" s="24">
        <v>43935.916898148149</v>
      </c>
      <c r="O136" s="21" t="s">
        <v>53</v>
      </c>
    </row>
    <row r="137" spans="1:15" ht="63" x14ac:dyDescent="0.25">
      <c r="A137" s="21">
        <v>428251</v>
      </c>
      <c r="B137" s="21" t="s">
        <v>3718</v>
      </c>
      <c r="C137" s="21" t="s">
        <v>813</v>
      </c>
      <c r="D137" s="21" t="s">
        <v>4402</v>
      </c>
      <c r="E137" s="21" t="s">
        <v>4234</v>
      </c>
      <c r="F137" s="22">
        <v>24027.82</v>
      </c>
      <c r="G137" s="22">
        <v>396202.77</v>
      </c>
      <c r="H137" s="22">
        <v>420230.59</v>
      </c>
      <c r="I137" s="23">
        <v>432585.98</v>
      </c>
      <c r="J137" s="21" t="s">
        <v>4482</v>
      </c>
      <c r="K137" s="21" t="s">
        <v>4323</v>
      </c>
      <c r="L137" s="21" t="s">
        <v>4530</v>
      </c>
      <c r="M137" s="24">
        <v>44314.649467592593</v>
      </c>
      <c r="N137" s="24">
        <v>44390.839212962965</v>
      </c>
      <c r="O137" s="21" t="s">
        <v>53</v>
      </c>
    </row>
    <row r="138" spans="1:15" x14ac:dyDescent="0.25">
      <c r="A138" s="21">
        <v>451812</v>
      </c>
      <c r="B138" s="21" t="s">
        <v>5450</v>
      </c>
      <c r="C138" s="21" t="s">
        <v>367</v>
      </c>
      <c r="D138" s="21" t="s">
        <v>4399</v>
      </c>
      <c r="E138" s="21" t="s">
        <v>4234</v>
      </c>
      <c r="F138" s="22">
        <v>1407.84</v>
      </c>
      <c r="G138" s="22">
        <v>45486.1</v>
      </c>
      <c r="H138" s="22">
        <v>46893.939999999995</v>
      </c>
      <c r="I138" s="23">
        <v>56390.46</v>
      </c>
      <c r="J138" s="21" t="s">
        <v>4400</v>
      </c>
      <c r="K138" s="21" t="s">
        <v>4233</v>
      </c>
      <c r="L138" s="21" t="s">
        <v>4401</v>
      </c>
      <c r="M138" s="24">
        <v>44006.490717592591</v>
      </c>
      <c r="N138" s="24">
        <v>44011.851307870369</v>
      </c>
      <c r="O138" s="21" t="s">
        <v>53</v>
      </c>
    </row>
    <row r="139" spans="1:15" ht="94.5" x14ac:dyDescent="0.25">
      <c r="A139" s="21">
        <v>631939</v>
      </c>
      <c r="B139" s="21" t="s">
        <v>3337</v>
      </c>
      <c r="C139" s="21" t="s">
        <v>571</v>
      </c>
      <c r="D139" s="21" t="s">
        <v>4399</v>
      </c>
      <c r="E139" s="21" t="s">
        <v>4234</v>
      </c>
      <c r="F139" s="22">
        <v>0</v>
      </c>
      <c r="G139" s="22">
        <v>124821.53</v>
      </c>
      <c r="H139" s="22">
        <v>124821.53</v>
      </c>
      <c r="I139" s="23">
        <v>66991.88</v>
      </c>
      <c r="J139" s="21" t="s">
        <v>4473</v>
      </c>
      <c r="K139" s="21" t="s">
        <v>4233</v>
      </c>
      <c r="L139" s="21" t="s">
        <v>4296</v>
      </c>
      <c r="M139" s="24">
        <v>44491.462384259263</v>
      </c>
      <c r="N139" s="24">
        <v>44748.674305555556</v>
      </c>
      <c r="O139" s="21" t="s">
        <v>53</v>
      </c>
    </row>
    <row r="140" spans="1:15" ht="21" x14ac:dyDescent="0.25">
      <c r="A140" s="21">
        <v>450280</v>
      </c>
      <c r="B140" s="21" t="s">
        <v>1506</v>
      </c>
      <c r="C140" s="21" t="s">
        <v>183</v>
      </c>
      <c r="D140" s="21" t="s">
        <v>4402</v>
      </c>
      <c r="E140" s="21" t="s">
        <v>4234</v>
      </c>
      <c r="F140" s="22">
        <v>0</v>
      </c>
      <c r="G140" s="22">
        <v>665148.01</v>
      </c>
      <c r="H140" s="22">
        <v>665148.01</v>
      </c>
      <c r="I140" s="23">
        <v>534030.36</v>
      </c>
      <c r="J140" s="21" t="s">
        <v>4532</v>
      </c>
      <c r="K140" s="21" t="s">
        <v>4233</v>
      </c>
      <c r="L140" s="21" t="s">
        <v>4533</v>
      </c>
      <c r="M140" s="24">
        <v>44083.545069444444</v>
      </c>
      <c r="N140" s="24">
        <v>44186.697291666664</v>
      </c>
      <c r="O140" s="21" t="s">
        <v>53</v>
      </c>
    </row>
    <row r="141" spans="1:15" ht="21" x14ac:dyDescent="0.25">
      <c r="A141" s="21">
        <v>636041</v>
      </c>
      <c r="B141" s="21" t="s">
        <v>1529</v>
      </c>
      <c r="C141" s="21" t="s">
        <v>183</v>
      </c>
      <c r="D141" s="21" t="s">
        <v>4465</v>
      </c>
      <c r="E141" s="21" t="s">
        <v>4438</v>
      </c>
      <c r="F141" s="22">
        <v>0</v>
      </c>
      <c r="G141" s="22">
        <v>204570.53</v>
      </c>
      <c r="H141" s="22">
        <v>204570.53</v>
      </c>
      <c r="I141" s="23">
        <v>144135.82</v>
      </c>
      <c r="J141" s="21" t="s">
        <v>4407</v>
      </c>
      <c r="K141" s="21" t="s">
        <v>4233</v>
      </c>
      <c r="L141" s="21" t="s">
        <v>4553</v>
      </c>
      <c r="M141" s="24">
        <v>44419.500416666669</v>
      </c>
      <c r="N141" s="24">
        <v>44516.754803240743</v>
      </c>
      <c r="O141" s="21" t="s">
        <v>53</v>
      </c>
    </row>
    <row r="142" spans="1:15" ht="157.5" x14ac:dyDescent="0.25">
      <c r="A142" s="21">
        <v>634204</v>
      </c>
      <c r="B142" s="21" t="s">
        <v>862</v>
      </c>
      <c r="C142" s="21" t="s">
        <v>813</v>
      </c>
      <c r="D142" s="21" t="s">
        <v>4412</v>
      </c>
      <c r="E142" s="21" t="s">
        <v>4234</v>
      </c>
      <c r="F142" s="22">
        <v>78845.440000000002</v>
      </c>
      <c r="G142" s="22">
        <v>432576.41</v>
      </c>
      <c r="H142" s="22">
        <v>511421.85</v>
      </c>
      <c r="I142" s="23">
        <v>405920.03</v>
      </c>
      <c r="J142" s="21" t="s">
        <v>4678</v>
      </c>
      <c r="K142" s="21" t="s">
        <v>4233</v>
      </c>
      <c r="L142" s="21" t="s">
        <v>4679</v>
      </c>
      <c r="M142" s="24">
        <v>44306.412638888891</v>
      </c>
      <c r="N142" s="24">
        <v>44379.868310185186</v>
      </c>
      <c r="O142" s="21" t="s">
        <v>53</v>
      </c>
    </row>
    <row r="143" spans="1:15" ht="21" x14ac:dyDescent="0.25">
      <c r="A143" s="21">
        <v>636043</v>
      </c>
      <c r="B143" s="21" t="s">
        <v>398</v>
      </c>
      <c r="C143" s="21" t="s">
        <v>367</v>
      </c>
      <c r="D143" s="21" t="s">
        <v>4465</v>
      </c>
      <c r="E143" s="21" t="s">
        <v>4234</v>
      </c>
      <c r="F143" s="22">
        <v>-42437.59</v>
      </c>
      <c r="G143" s="22">
        <v>299234.01</v>
      </c>
      <c r="H143" s="22">
        <v>256796.42</v>
      </c>
      <c r="I143" s="23">
        <v>686697.17</v>
      </c>
      <c r="J143" s="21" t="s">
        <v>4550</v>
      </c>
      <c r="K143" s="21" t="s">
        <v>4233</v>
      </c>
      <c r="L143" s="21" t="s">
        <v>4427</v>
      </c>
      <c r="M143" s="24">
        <v>44399.397916666669</v>
      </c>
      <c r="N143" s="24">
        <v>44466.754699074074</v>
      </c>
      <c r="O143" s="21" t="s">
        <v>53</v>
      </c>
    </row>
    <row r="144" spans="1:15" ht="21" x14ac:dyDescent="0.25">
      <c r="A144" s="21">
        <v>636055</v>
      </c>
      <c r="B144" s="21" t="s">
        <v>995</v>
      </c>
      <c r="C144" s="21" t="s">
        <v>988</v>
      </c>
      <c r="D144" s="21" t="s">
        <v>4399</v>
      </c>
      <c r="E144" s="21" t="s">
        <v>4234</v>
      </c>
      <c r="F144" s="22">
        <v>2658</v>
      </c>
      <c r="G144" s="22">
        <v>127782.03</v>
      </c>
      <c r="H144" s="22">
        <v>133059.03</v>
      </c>
      <c r="I144" s="23">
        <v>131256.41</v>
      </c>
      <c r="J144" s="21" t="s">
        <v>4554</v>
      </c>
      <c r="K144" s="21" t="s">
        <v>4233</v>
      </c>
      <c r="L144" s="21" t="s">
        <v>4555</v>
      </c>
      <c r="M144" s="24">
        <v>44309.348576388889</v>
      </c>
      <c r="N144" s="24">
        <v>44467.609699074077</v>
      </c>
      <c r="O144" s="21" t="s">
        <v>121</v>
      </c>
    </row>
    <row r="145" spans="1:15" ht="21" x14ac:dyDescent="0.25">
      <c r="A145" s="21">
        <v>636055</v>
      </c>
      <c r="B145" s="21" t="s">
        <v>995</v>
      </c>
      <c r="C145" s="21" t="s">
        <v>988</v>
      </c>
      <c r="D145" s="21" t="s">
        <v>4399</v>
      </c>
      <c r="E145" s="21" t="s">
        <v>4234</v>
      </c>
      <c r="F145" s="22">
        <v>2250</v>
      </c>
      <c r="G145" s="22">
        <v>127782.03</v>
      </c>
      <c r="H145" s="22">
        <v>133059.03</v>
      </c>
      <c r="I145" s="23">
        <v>131256.41</v>
      </c>
      <c r="J145" s="21" t="s">
        <v>4554</v>
      </c>
      <c r="K145" s="21" t="s">
        <v>4280</v>
      </c>
      <c r="L145" s="21" t="s">
        <v>4556</v>
      </c>
      <c r="M145" s="24">
        <v>44309.348587962966</v>
      </c>
      <c r="N145" s="24">
        <v>44467.611493055556</v>
      </c>
      <c r="O145" s="21" t="s">
        <v>121</v>
      </c>
    </row>
    <row r="146" spans="1:15" ht="21" x14ac:dyDescent="0.25">
      <c r="A146" s="21">
        <v>636055</v>
      </c>
      <c r="B146" s="21" t="s">
        <v>995</v>
      </c>
      <c r="C146" s="21" t="s">
        <v>988</v>
      </c>
      <c r="D146" s="21" t="s">
        <v>4399</v>
      </c>
      <c r="E146" s="21" t="s">
        <v>4234</v>
      </c>
      <c r="F146" s="22">
        <v>369</v>
      </c>
      <c r="G146" s="22">
        <v>127782.03</v>
      </c>
      <c r="H146" s="22">
        <v>133059.03</v>
      </c>
      <c r="I146" s="23">
        <v>131256.41</v>
      </c>
      <c r="J146" s="21" t="s">
        <v>4554</v>
      </c>
      <c r="K146" s="21" t="s">
        <v>4283</v>
      </c>
      <c r="L146" s="21" t="s">
        <v>4557</v>
      </c>
      <c r="M146" s="24">
        <v>44309.348587962966</v>
      </c>
      <c r="N146" s="24">
        <v>44467.611493055556</v>
      </c>
      <c r="O146" s="21" t="s">
        <v>121</v>
      </c>
    </row>
    <row r="147" spans="1:15" ht="21" x14ac:dyDescent="0.25">
      <c r="A147" s="21">
        <v>632760</v>
      </c>
      <c r="B147" s="21" t="s">
        <v>383</v>
      </c>
      <c r="C147" s="21" t="s">
        <v>367</v>
      </c>
      <c r="D147" s="21" t="s">
        <v>4402</v>
      </c>
      <c r="E147" s="21" t="s">
        <v>4234</v>
      </c>
      <c r="F147" s="22">
        <v>677.44</v>
      </c>
      <c r="G147" s="22">
        <v>379952</v>
      </c>
      <c r="H147" s="22">
        <v>390385.43</v>
      </c>
      <c r="I147" s="23">
        <v>262048</v>
      </c>
      <c r="J147" s="21" t="s">
        <v>4494</v>
      </c>
      <c r="K147" s="21" t="s">
        <v>4238</v>
      </c>
      <c r="L147" s="21" t="s">
        <v>4495</v>
      </c>
      <c r="M147" s="24">
        <v>43901.041666666664</v>
      </c>
      <c r="N147" s="24">
        <v>44146.685416666667</v>
      </c>
      <c r="O147" s="21" t="s">
        <v>53</v>
      </c>
    </row>
    <row r="148" spans="1:15" ht="21" x14ac:dyDescent="0.25">
      <c r="A148" s="21">
        <v>632760</v>
      </c>
      <c r="B148" s="21" t="s">
        <v>383</v>
      </c>
      <c r="C148" s="21" t="s">
        <v>367</v>
      </c>
      <c r="D148" s="21" t="s">
        <v>4402</v>
      </c>
      <c r="E148" s="21" t="s">
        <v>4234</v>
      </c>
      <c r="F148" s="22">
        <v>9755.99</v>
      </c>
      <c r="G148" s="22">
        <v>379952</v>
      </c>
      <c r="H148" s="22">
        <v>390385.43</v>
      </c>
      <c r="I148" s="23">
        <v>262048</v>
      </c>
      <c r="J148" s="21" t="s">
        <v>4494</v>
      </c>
      <c r="K148" s="21" t="s">
        <v>4280</v>
      </c>
      <c r="L148" s="21" t="s">
        <v>4496</v>
      </c>
      <c r="M148" s="24">
        <v>43892.041666666664</v>
      </c>
      <c r="N148" s="24">
        <v>44146.685416666667</v>
      </c>
      <c r="O148" s="21" t="s">
        <v>53</v>
      </c>
    </row>
    <row r="149" spans="1:15" ht="21" x14ac:dyDescent="0.25">
      <c r="A149" s="21">
        <v>635932</v>
      </c>
      <c r="B149" s="21" t="s">
        <v>4558</v>
      </c>
      <c r="C149" s="21" t="s">
        <v>367</v>
      </c>
      <c r="D149" s="21" t="s">
        <v>4412</v>
      </c>
      <c r="E149" s="21" t="s">
        <v>4234</v>
      </c>
      <c r="F149" s="22">
        <v>40948.19</v>
      </c>
      <c r="G149" s="22">
        <v>925685.1</v>
      </c>
      <c r="H149" s="22">
        <v>972707.83999999997</v>
      </c>
      <c r="I149" s="23">
        <v>885834.81</v>
      </c>
      <c r="J149" s="21" t="s">
        <v>4559</v>
      </c>
      <c r="K149" s="21" t="s">
        <v>4233</v>
      </c>
      <c r="L149" s="21" t="s">
        <v>4435</v>
      </c>
      <c r="M149" s="24">
        <v>44235.761793981481</v>
      </c>
      <c r="N149" s="24">
        <v>44243.688472222224</v>
      </c>
      <c r="O149" s="21" t="s">
        <v>53</v>
      </c>
    </row>
    <row r="150" spans="1:15" ht="31.5" x14ac:dyDescent="0.25">
      <c r="A150" s="21">
        <v>635932</v>
      </c>
      <c r="B150" s="21" t="s">
        <v>4558</v>
      </c>
      <c r="C150" s="21" t="s">
        <v>367</v>
      </c>
      <c r="D150" s="21" t="s">
        <v>4412</v>
      </c>
      <c r="E150" s="21" t="s">
        <v>4358</v>
      </c>
      <c r="F150" s="22">
        <v>-269678.03999999998</v>
      </c>
      <c r="G150" s="22">
        <v>925685.1</v>
      </c>
      <c r="H150" s="22">
        <v>972707.83999999997</v>
      </c>
      <c r="I150" s="23">
        <v>885834.81</v>
      </c>
      <c r="J150" s="21" t="s">
        <v>4560</v>
      </c>
      <c r="K150" s="21" t="s">
        <v>4280</v>
      </c>
      <c r="L150" s="21" t="s">
        <v>4561</v>
      </c>
      <c r="M150" s="24">
        <v>44645.602141203701</v>
      </c>
      <c r="N150" s="24">
        <v>44662.710127314815</v>
      </c>
      <c r="O150" s="21" t="s">
        <v>53</v>
      </c>
    </row>
    <row r="151" spans="1:15" ht="31.5" x14ac:dyDescent="0.25">
      <c r="A151" s="21">
        <v>635932</v>
      </c>
      <c r="B151" s="21" t="s">
        <v>4558</v>
      </c>
      <c r="C151" s="21" t="s">
        <v>367</v>
      </c>
      <c r="D151" s="21" t="s">
        <v>4412</v>
      </c>
      <c r="E151" s="21" t="s">
        <v>4234</v>
      </c>
      <c r="F151" s="22">
        <v>6074.55</v>
      </c>
      <c r="G151" s="22">
        <v>925685.1</v>
      </c>
      <c r="H151" s="22">
        <v>972707.83999999997</v>
      </c>
      <c r="I151" s="23">
        <v>885834.81</v>
      </c>
      <c r="J151" s="21" t="s">
        <v>4433</v>
      </c>
      <c r="K151" s="21" t="s">
        <v>4283</v>
      </c>
      <c r="L151" s="21" t="s">
        <v>4562</v>
      </c>
      <c r="M151" s="24">
        <v>44581.583333333336</v>
      </c>
      <c r="N151" s="24">
        <v>44594.849062499998</v>
      </c>
      <c r="O151" s="21" t="s">
        <v>53</v>
      </c>
    </row>
    <row r="152" spans="1:15" ht="21" x14ac:dyDescent="0.25">
      <c r="A152" s="21">
        <v>635932</v>
      </c>
      <c r="B152" s="21" t="s">
        <v>4558</v>
      </c>
      <c r="C152" s="21" t="s">
        <v>367</v>
      </c>
      <c r="D152" s="21" t="s">
        <v>4412</v>
      </c>
      <c r="E152" s="21" t="s">
        <v>4358</v>
      </c>
      <c r="F152" s="22">
        <v>0</v>
      </c>
      <c r="G152" s="22">
        <v>925685.1</v>
      </c>
      <c r="H152" s="22">
        <v>972707.83999999997</v>
      </c>
      <c r="I152" s="23">
        <v>885834.81</v>
      </c>
      <c r="J152" s="21" t="s">
        <v>4560</v>
      </c>
      <c r="K152" s="21" t="s">
        <v>4320</v>
      </c>
      <c r="L152" s="21" t="s">
        <v>4563</v>
      </c>
      <c r="M152" s="24">
        <v>44606.375</v>
      </c>
      <c r="N152" s="24">
        <v>44645.769062500003</v>
      </c>
      <c r="O152" s="21" t="s">
        <v>53</v>
      </c>
    </row>
    <row r="153" spans="1:15" ht="21" x14ac:dyDescent="0.25">
      <c r="A153" s="21">
        <v>452140</v>
      </c>
      <c r="B153" s="21" t="s">
        <v>2510</v>
      </c>
      <c r="C153" s="21" t="s">
        <v>367</v>
      </c>
      <c r="D153" s="21" t="s">
        <v>4402</v>
      </c>
      <c r="E153" s="21" t="s">
        <v>4234</v>
      </c>
      <c r="F153" s="22">
        <v>-91554.18</v>
      </c>
      <c r="G153" s="22">
        <v>1076793.8</v>
      </c>
      <c r="H153" s="22">
        <v>1000752.3</v>
      </c>
      <c r="I153" s="23">
        <v>1058346.96</v>
      </c>
      <c r="J153" s="21" t="s">
        <v>4407</v>
      </c>
      <c r="K153" s="21" t="s">
        <v>4283</v>
      </c>
      <c r="L153" s="21" t="s">
        <v>4427</v>
      </c>
      <c r="M153" s="24">
        <v>44509.436111111114</v>
      </c>
      <c r="N153" s="24">
        <v>44517.601643518516</v>
      </c>
      <c r="O153" s="21" t="s">
        <v>53</v>
      </c>
    </row>
    <row r="154" spans="1:15" ht="21" x14ac:dyDescent="0.25">
      <c r="A154" s="21">
        <v>452140</v>
      </c>
      <c r="B154" s="21" t="s">
        <v>2510</v>
      </c>
      <c r="C154" s="21" t="s">
        <v>367</v>
      </c>
      <c r="D154" s="21" t="s">
        <v>4402</v>
      </c>
      <c r="E154" s="21" t="s">
        <v>4234</v>
      </c>
      <c r="F154" s="22">
        <v>15512.68</v>
      </c>
      <c r="G154" s="22">
        <v>1076793.8</v>
      </c>
      <c r="H154" s="22">
        <v>1000752.3</v>
      </c>
      <c r="I154" s="23">
        <v>1058346.96</v>
      </c>
      <c r="J154" s="21" t="s">
        <v>4570</v>
      </c>
      <c r="K154" s="21" t="s">
        <v>4233</v>
      </c>
      <c r="L154" s="21" t="s">
        <v>4435</v>
      </c>
      <c r="M154" s="24">
        <v>44376.640752314815</v>
      </c>
      <c r="N154" s="24">
        <v>44383.096296296295</v>
      </c>
      <c r="O154" s="21" t="s">
        <v>53</v>
      </c>
    </row>
    <row r="155" spans="1:15" ht="63" x14ac:dyDescent="0.25">
      <c r="A155" s="21">
        <v>453599</v>
      </c>
      <c r="B155" s="21" t="s">
        <v>3096</v>
      </c>
      <c r="C155" s="21" t="s">
        <v>571</v>
      </c>
      <c r="D155" s="21" t="s">
        <v>4368</v>
      </c>
      <c r="E155" s="21" t="s">
        <v>4234</v>
      </c>
      <c r="F155" s="22">
        <v>6225</v>
      </c>
      <c r="G155" s="22">
        <v>1556424.96</v>
      </c>
      <c r="H155" s="22">
        <v>2003219.96</v>
      </c>
      <c r="I155" s="23">
        <v>1990123.54</v>
      </c>
      <c r="J155" s="21" t="s">
        <v>4497</v>
      </c>
      <c r="K155" s="21" t="s">
        <v>4280</v>
      </c>
      <c r="L155" s="21" t="s">
        <v>4498</v>
      </c>
      <c r="M155" s="24">
        <v>44167.644872685189</v>
      </c>
      <c r="N155" s="24">
        <v>44253.666284722225</v>
      </c>
      <c r="O155" s="21" t="s">
        <v>53</v>
      </c>
    </row>
    <row r="156" spans="1:15" ht="52.5" x14ac:dyDescent="0.25">
      <c r="A156" s="21">
        <v>453599</v>
      </c>
      <c r="B156" s="21" t="s">
        <v>3096</v>
      </c>
      <c r="C156" s="21" t="s">
        <v>571</v>
      </c>
      <c r="D156" s="21" t="s">
        <v>4368</v>
      </c>
      <c r="E156" s="21" t="s">
        <v>4234</v>
      </c>
      <c r="F156" s="22">
        <v>10177</v>
      </c>
      <c r="G156" s="22">
        <v>1556424.96</v>
      </c>
      <c r="H156" s="22">
        <v>2003219.96</v>
      </c>
      <c r="I156" s="23">
        <v>1990123.54</v>
      </c>
      <c r="J156" s="21" t="s">
        <v>4499</v>
      </c>
      <c r="K156" s="21" t="s">
        <v>4254</v>
      </c>
      <c r="L156" s="21" t="s">
        <v>4500</v>
      </c>
      <c r="M156" s="24">
        <v>44277.675995370373</v>
      </c>
      <c r="N156" s="24">
        <v>44277.906469907408</v>
      </c>
      <c r="O156" s="21" t="s">
        <v>53</v>
      </c>
    </row>
    <row r="157" spans="1:15" ht="42" x14ac:dyDescent="0.25">
      <c r="A157" s="21">
        <v>453599</v>
      </c>
      <c r="B157" s="21" t="s">
        <v>3096</v>
      </c>
      <c r="C157" s="21" t="s">
        <v>571</v>
      </c>
      <c r="D157" s="21" t="s">
        <v>4368</v>
      </c>
      <c r="E157" s="21" t="s">
        <v>4234</v>
      </c>
      <c r="F157" s="22">
        <v>2542</v>
      </c>
      <c r="G157" s="22">
        <v>1556424.96</v>
      </c>
      <c r="H157" s="22">
        <v>2003219.96</v>
      </c>
      <c r="I157" s="23">
        <v>1990123.54</v>
      </c>
      <c r="J157" s="21" t="s">
        <v>4497</v>
      </c>
      <c r="K157" s="21" t="s">
        <v>4238</v>
      </c>
      <c r="L157" s="21" t="s">
        <v>4501</v>
      </c>
      <c r="M157" s="24">
        <v>44167.645486111112</v>
      </c>
      <c r="N157" s="24">
        <v>44253.666284722225</v>
      </c>
      <c r="O157" s="21" t="s">
        <v>53</v>
      </c>
    </row>
    <row r="158" spans="1:15" ht="42" x14ac:dyDescent="0.25">
      <c r="A158" s="21">
        <v>453599</v>
      </c>
      <c r="B158" s="21" t="s">
        <v>3096</v>
      </c>
      <c r="C158" s="21" t="s">
        <v>571</v>
      </c>
      <c r="D158" s="21" t="s">
        <v>4368</v>
      </c>
      <c r="E158" s="21" t="s">
        <v>4234</v>
      </c>
      <c r="F158" s="22">
        <v>16640</v>
      </c>
      <c r="G158" s="22">
        <v>1556424.96</v>
      </c>
      <c r="H158" s="22">
        <v>2003219.96</v>
      </c>
      <c r="I158" s="23">
        <v>1990123.54</v>
      </c>
      <c r="J158" s="21" t="s">
        <v>4497</v>
      </c>
      <c r="K158" s="21" t="s">
        <v>4278</v>
      </c>
      <c r="L158" s="21" t="s">
        <v>4502</v>
      </c>
      <c r="M158" s="24">
        <v>44167.646643518521</v>
      </c>
      <c r="N158" s="24">
        <v>44253.666284722225</v>
      </c>
      <c r="O158" s="21" t="s">
        <v>53</v>
      </c>
    </row>
    <row r="159" spans="1:15" ht="42" x14ac:dyDescent="0.25">
      <c r="A159" s="21">
        <v>453599</v>
      </c>
      <c r="B159" s="21" t="s">
        <v>3096</v>
      </c>
      <c r="C159" s="21" t="s">
        <v>571</v>
      </c>
      <c r="D159" s="21" t="s">
        <v>4368</v>
      </c>
      <c r="E159" s="21" t="s">
        <v>4234</v>
      </c>
      <c r="F159" s="22">
        <v>8269</v>
      </c>
      <c r="G159" s="22">
        <v>1556424.96</v>
      </c>
      <c r="H159" s="22">
        <v>2003219.96</v>
      </c>
      <c r="I159" s="23">
        <v>1990123.54</v>
      </c>
      <c r="J159" s="21" t="s">
        <v>4497</v>
      </c>
      <c r="K159" s="21" t="s">
        <v>4286</v>
      </c>
      <c r="L159" s="21" t="s">
        <v>4503</v>
      </c>
      <c r="M159" s="24">
        <v>44167.647048611114</v>
      </c>
      <c r="N159" s="24">
        <v>44253.666284722225</v>
      </c>
      <c r="O159" s="21" t="s">
        <v>53</v>
      </c>
    </row>
    <row r="160" spans="1:15" ht="73.5" x14ac:dyDescent="0.25">
      <c r="A160" s="21">
        <v>453599</v>
      </c>
      <c r="B160" s="21" t="s">
        <v>3096</v>
      </c>
      <c r="C160" s="21" t="s">
        <v>571</v>
      </c>
      <c r="D160" s="21" t="s">
        <v>4368</v>
      </c>
      <c r="E160" s="21" t="s">
        <v>4234</v>
      </c>
      <c r="F160" s="22">
        <v>237458</v>
      </c>
      <c r="G160" s="22">
        <v>1556424.96</v>
      </c>
      <c r="H160" s="22">
        <v>2003219.96</v>
      </c>
      <c r="I160" s="23">
        <v>1990123.54</v>
      </c>
      <c r="J160" s="21" t="s">
        <v>4497</v>
      </c>
      <c r="K160" s="21" t="s">
        <v>4289</v>
      </c>
      <c r="L160" s="21" t="s">
        <v>4504</v>
      </c>
      <c r="M160" s="24">
        <v>44167.647627314815</v>
      </c>
      <c r="N160" s="24">
        <v>44253.666284722225</v>
      </c>
      <c r="O160" s="21" t="s">
        <v>53</v>
      </c>
    </row>
    <row r="161" spans="1:15" ht="42" x14ac:dyDescent="0.25">
      <c r="A161" s="21">
        <v>453599</v>
      </c>
      <c r="B161" s="21" t="s">
        <v>3096</v>
      </c>
      <c r="C161" s="21" t="s">
        <v>571</v>
      </c>
      <c r="D161" s="21" t="s">
        <v>4368</v>
      </c>
      <c r="E161" s="21" t="s">
        <v>4234</v>
      </c>
      <c r="F161" s="22">
        <v>0</v>
      </c>
      <c r="G161" s="22">
        <v>1556424.96</v>
      </c>
      <c r="H161" s="22">
        <v>2003219.96</v>
      </c>
      <c r="I161" s="23">
        <v>1990123.54</v>
      </c>
      <c r="J161" s="21" t="s">
        <v>4505</v>
      </c>
      <c r="K161" s="21" t="s">
        <v>4233</v>
      </c>
      <c r="L161" s="21" t="s">
        <v>4506</v>
      </c>
      <c r="M161" s="24">
        <v>43943</v>
      </c>
      <c r="N161" s="24">
        <v>44096.813101851854</v>
      </c>
      <c r="O161" s="21" t="s">
        <v>53</v>
      </c>
    </row>
    <row r="162" spans="1:15" ht="42" x14ac:dyDescent="0.25">
      <c r="A162" s="21">
        <v>453599</v>
      </c>
      <c r="B162" s="21" t="s">
        <v>3096</v>
      </c>
      <c r="C162" s="21" t="s">
        <v>571</v>
      </c>
      <c r="D162" s="21" t="s">
        <v>4368</v>
      </c>
      <c r="E162" s="21" t="s">
        <v>4234</v>
      </c>
      <c r="F162" s="22">
        <v>9040</v>
      </c>
      <c r="G162" s="22">
        <v>1556424.96</v>
      </c>
      <c r="H162" s="22">
        <v>2003219.96</v>
      </c>
      <c r="I162" s="23">
        <v>1990123.54</v>
      </c>
      <c r="J162" s="21" t="s">
        <v>4287</v>
      </c>
      <c r="K162" s="21" t="s">
        <v>4275</v>
      </c>
      <c r="L162" s="21" t="s">
        <v>4274</v>
      </c>
      <c r="M162" s="24">
        <v>44236.460729166669</v>
      </c>
      <c r="N162" s="24">
        <v>44237.36515046296</v>
      </c>
      <c r="O162" s="21" t="s">
        <v>53</v>
      </c>
    </row>
    <row r="163" spans="1:15" ht="42" x14ac:dyDescent="0.25">
      <c r="A163" s="21">
        <v>453599</v>
      </c>
      <c r="B163" s="21" t="s">
        <v>3096</v>
      </c>
      <c r="C163" s="21" t="s">
        <v>571</v>
      </c>
      <c r="D163" s="21" t="s">
        <v>4368</v>
      </c>
      <c r="E163" s="21" t="s">
        <v>4234</v>
      </c>
      <c r="F163" s="22">
        <v>3475</v>
      </c>
      <c r="G163" s="22">
        <v>1556424.96</v>
      </c>
      <c r="H163" s="22">
        <v>2003219.96</v>
      </c>
      <c r="I163" s="23">
        <v>1990123.54</v>
      </c>
      <c r="J163" s="21" t="s">
        <v>4287</v>
      </c>
      <c r="K163" s="21" t="s">
        <v>4237</v>
      </c>
      <c r="L163" s="21" t="s">
        <v>4507</v>
      </c>
      <c r="M163" s="24">
        <v>44236.461180555554</v>
      </c>
      <c r="N163" s="24">
        <v>44237.36515046296</v>
      </c>
      <c r="O163" s="21" t="s">
        <v>53</v>
      </c>
    </row>
    <row r="164" spans="1:15" ht="42" x14ac:dyDescent="0.25">
      <c r="A164" s="21">
        <v>453599</v>
      </c>
      <c r="B164" s="21" t="s">
        <v>3096</v>
      </c>
      <c r="C164" s="21" t="s">
        <v>571</v>
      </c>
      <c r="D164" s="21" t="s">
        <v>4368</v>
      </c>
      <c r="E164" s="21" t="s">
        <v>4234</v>
      </c>
      <c r="F164" s="22">
        <v>44356</v>
      </c>
      <c r="G164" s="22">
        <v>1556424.96</v>
      </c>
      <c r="H164" s="22">
        <v>2003219.96</v>
      </c>
      <c r="I164" s="23">
        <v>1990123.54</v>
      </c>
      <c r="J164" s="21" t="s">
        <v>4369</v>
      </c>
      <c r="K164" s="21" t="s">
        <v>4235</v>
      </c>
      <c r="L164" s="21" t="s">
        <v>4508</v>
      </c>
      <c r="M164" s="24">
        <v>44169.520590277774</v>
      </c>
      <c r="N164" s="24">
        <v>44253.666284722225</v>
      </c>
      <c r="O164" s="21" t="s">
        <v>53</v>
      </c>
    </row>
    <row r="165" spans="1:15" ht="42" x14ac:dyDescent="0.25">
      <c r="A165" s="21">
        <v>453599</v>
      </c>
      <c r="B165" s="21" t="s">
        <v>3096</v>
      </c>
      <c r="C165" s="21" t="s">
        <v>571</v>
      </c>
      <c r="D165" s="21" t="s">
        <v>4368</v>
      </c>
      <c r="E165" s="21" t="s">
        <v>4234</v>
      </c>
      <c r="F165" s="22">
        <v>4233</v>
      </c>
      <c r="G165" s="22">
        <v>1556424.96</v>
      </c>
      <c r="H165" s="22">
        <v>2003219.96</v>
      </c>
      <c r="I165" s="23">
        <v>1990123.54</v>
      </c>
      <c r="J165" s="21" t="s">
        <v>4509</v>
      </c>
      <c r="K165" s="21" t="s">
        <v>4239</v>
      </c>
      <c r="L165" s="21" t="s">
        <v>4510</v>
      </c>
      <c r="M165" s="24">
        <v>44274.526516203703</v>
      </c>
      <c r="N165" s="24">
        <v>44274.864837962959</v>
      </c>
      <c r="O165" s="21" t="s">
        <v>53</v>
      </c>
    </row>
    <row r="166" spans="1:15" ht="52.5" x14ac:dyDescent="0.25">
      <c r="A166" s="21">
        <v>453599</v>
      </c>
      <c r="B166" s="21" t="s">
        <v>3096</v>
      </c>
      <c r="C166" s="21" t="s">
        <v>571</v>
      </c>
      <c r="D166" s="21" t="s">
        <v>4368</v>
      </c>
      <c r="E166" s="21" t="s">
        <v>4234</v>
      </c>
      <c r="F166" s="22">
        <v>3242</v>
      </c>
      <c r="G166" s="22">
        <v>1556424.96</v>
      </c>
      <c r="H166" s="22">
        <v>2003219.96</v>
      </c>
      <c r="I166" s="23">
        <v>1990123.54</v>
      </c>
      <c r="J166" s="21" t="s">
        <v>4509</v>
      </c>
      <c r="K166" s="21" t="s">
        <v>4262</v>
      </c>
      <c r="L166" s="21" t="s">
        <v>4290</v>
      </c>
      <c r="M166" s="24">
        <v>44274.527187500003</v>
      </c>
      <c r="N166" s="24">
        <v>44274.864837962959</v>
      </c>
      <c r="O166" s="21" t="s">
        <v>53</v>
      </c>
    </row>
    <row r="167" spans="1:15" ht="42" x14ac:dyDescent="0.25">
      <c r="A167" s="21">
        <v>453599</v>
      </c>
      <c r="B167" s="21" t="s">
        <v>3096</v>
      </c>
      <c r="C167" s="21" t="s">
        <v>571</v>
      </c>
      <c r="D167" s="21" t="s">
        <v>4368</v>
      </c>
      <c r="E167" s="21" t="s">
        <v>4234</v>
      </c>
      <c r="F167" s="22">
        <v>17914</v>
      </c>
      <c r="G167" s="22">
        <v>1556424.96</v>
      </c>
      <c r="H167" s="22">
        <v>2003219.96</v>
      </c>
      <c r="I167" s="23">
        <v>1990123.54</v>
      </c>
      <c r="J167" s="21" t="s">
        <v>4509</v>
      </c>
      <c r="K167" s="21" t="s">
        <v>4236</v>
      </c>
      <c r="L167" s="21" t="s">
        <v>4511</v>
      </c>
      <c r="M167" s="24">
        <v>44274.52753472222</v>
      </c>
      <c r="N167" s="24">
        <v>44274.864837962959</v>
      </c>
      <c r="O167" s="21" t="s">
        <v>53</v>
      </c>
    </row>
    <row r="168" spans="1:15" ht="42" x14ac:dyDescent="0.25">
      <c r="A168" s="21">
        <v>453599</v>
      </c>
      <c r="B168" s="21" t="s">
        <v>3096</v>
      </c>
      <c r="C168" s="21" t="s">
        <v>571</v>
      </c>
      <c r="D168" s="21" t="s">
        <v>4368</v>
      </c>
      <c r="E168" s="21" t="s">
        <v>4234</v>
      </c>
      <c r="F168" s="22">
        <v>1807</v>
      </c>
      <c r="G168" s="22">
        <v>1556424.96</v>
      </c>
      <c r="H168" s="22">
        <v>2003219.96</v>
      </c>
      <c r="I168" s="23">
        <v>1990123.54</v>
      </c>
      <c r="J168" s="21" t="s">
        <v>4509</v>
      </c>
      <c r="K168" s="21" t="s">
        <v>4266</v>
      </c>
      <c r="L168" s="21" t="s">
        <v>4512</v>
      </c>
      <c r="M168" s="24">
        <v>44274.527870370373</v>
      </c>
      <c r="N168" s="24">
        <v>44274.864837962959</v>
      </c>
      <c r="O168" s="21" t="s">
        <v>53</v>
      </c>
    </row>
    <row r="169" spans="1:15" ht="42" x14ac:dyDescent="0.25">
      <c r="A169" s="21">
        <v>453599</v>
      </c>
      <c r="B169" s="21" t="s">
        <v>3096</v>
      </c>
      <c r="C169" s="21" t="s">
        <v>571</v>
      </c>
      <c r="D169" s="21" t="s">
        <v>4368</v>
      </c>
      <c r="E169" s="21" t="s">
        <v>4234</v>
      </c>
      <c r="F169" s="22">
        <v>81417</v>
      </c>
      <c r="G169" s="22">
        <v>1556424.96</v>
      </c>
      <c r="H169" s="22">
        <v>2003219.96</v>
      </c>
      <c r="I169" s="23">
        <v>1990123.54</v>
      </c>
      <c r="J169" s="21" t="s">
        <v>4497</v>
      </c>
      <c r="K169" s="21" t="s">
        <v>4283</v>
      </c>
      <c r="L169" s="21" t="s">
        <v>4513</v>
      </c>
      <c r="M169" s="24">
        <v>44167.644016203703</v>
      </c>
      <c r="N169" s="24">
        <v>44253.666284722225</v>
      </c>
      <c r="O169" s="21" t="s">
        <v>53</v>
      </c>
    </row>
    <row r="170" spans="1:15" ht="73.5" x14ac:dyDescent="0.25">
      <c r="A170" s="21">
        <v>636602</v>
      </c>
      <c r="B170" s="21" t="s">
        <v>606</v>
      </c>
      <c r="C170" s="21" t="s">
        <v>571</v>
      </c>
      <c r="D170" s="21" t="s">
        <v>4402</v>
      </c>
      <c r="E170" s="21" t="s">
        <v>4234</v>
      </c>
      <c r="F170" s="22">
        <v>320142.62</v>
      </c>
      <c r="G170" s="22">
        <v>657284.07999999996</v>
      </c>
      <c r="H170" s="22">
        <v>977426.7</v>
      </c>
      <c r="I170" s="23">
        <v>364389.42</v>
      </c>
      <c r="J170" s="21" t="s">
        <v>4306</v>
      </c>
      <c r="K170" s="21" t="s">
        <v>4233</v>
      </c>
      <c r="L170" s="21" t="s">
        <v>4622</v>
      </c>
      <c r="M170" s="24">
        <v>44319.617662037039</v>
      </c>
      <c r="N170" s="24">
        <v>44363.857662037037</v>
      </c>
      <c r="O170" s="21" t="s">
        <v>53</v>
      </c>
    </row>
    <row r="171" spans="1:15" ht="31.5" x14ac:dyDescent="0.25">
      <c r="A171" s="21">
        <v>427602</v>
      </c>
      <c r="B171" s="21" t="s">
        <v>4588</v>
      </c>
      <c r="C171" s="21" t="s">
        <v>813</v>
      </c>
      <c r="D171" s="21" t="s">
        <v>4412</v>
      </c>
      <c r="E171" s="21" t="s">
        <v>4234</v>
      </c>
      <c r="F171" s="22">
        <v>7926.54</v>
      </c>
      <c r="G171" s="22">
        <v>3397365.54</v>
      </c>
      <c r="H171" s="22">
        <v>3184986.34</v>
      </c>
      <c r="I171" s="23">
        <v>2808949.12</v>
      </c>
      <c r="J171" s="21" t="s">
        <v>4287</v>
      </c>
      <c r="K171" s="21" t="s">
        <v>4233</v>
      </c>
      <c r="L171" s="21" t="s">
        <v>4589</v>
      </c>
      <c r="M171" s="24">
        <v>44229.041666666664</v>
      </c>
      <c r="N171" s="24">
        <v>44238.364999999998</v>
      </c>
      <c r="O171" s="21" t="s">
        <v>62</v>
      </c>
    </row>
    <row r="172" spans="1:15" ht="52.5" x14ac:dyDescent="0.25">
      <c r="A172" s="21">
        <v>427602</v>
      </c>
      <c r="B172" s="21" t="s">
        <v>4588</v>
      </c>
      <c r="C172" s="21" t="s">
        <v>813</v>
      </c>
      <c r="D172" s="21" t="s">
        <v>4412</v>
      </c>
      <c r="E172" s="21" t="s">
        <v>4234</v>
      </c>
      <c r="F172" s="22">
        <v>16101.6</v>
      </c>
      <c r="G172" s="22">
        <v>3397365.54</v>
      </c>
      <c r="H172" s="22">
        <v>3184986.34</v>
      </c>
      <c r="I172" s="23">
        <v>2808949.12</v>
      </c>
      <c r="J172" s="21" t="s">
        <v>4590</v>
      </c>
      <c r="K172" s="21" t="s">
        <v>4283</v>
      </c>
      <c r="L172" s="21" t="s">
        <v>4591</v>
      </c>
      <c r="M172" s="24">
        <v>44272.708240740743</v>
      </c>
      <c r="N172" s="24">
        <v>44433.597569444442</v>
      </c>
      <c r="O172" s="21" t="s">
        <v>62</v>
      </c>
    </row>
    <row r="173" spans="1:15" ht="42" x14ac:dyDescent="0.25">
      <c r="A173" s="21">
        <v>427602</v>
      </c>
      <c r="B173" s="21" t="s">
        <v>4588</v>
      </c>
      <c r="C173" s="21" t="s">
        <v>813</v>
      </c>
      <c r="D173" s="21" t="s">
        <v>4412</v>
      </c>
      <c r="E173" s="21" t="s">
        <v>4234</v>
      </c>
      <c r="F173" s="22">
        <v>-236407.34</v>
      </c>
      <c r="G173" s="22">
        <v>3397365.54</v>
      </c>
      <c r="H173" s="22">
        <v>3184986.34</v>
      </c>
      <c r="I173" s="23">
        <v>2808949.12</v>
      </c>
      <c r="J173" s="21" t="s">
        <v>4403</v>
      </c>
      <c r="K173" s="21" t="s">
        <v>4280</v>
      </c>
      <c r="L173" s="21" t="s">
        <v>4592</v>
      </c>
      <c r="M173" s="24">
        <v>44459.778379629628</v>
      </c>
      <c r="N173" s="24">
        <v>44642.102939814817</v>
      </c>
      <c r="O173" s="21" t="s">
        <v>62</v>
      </c>
    </row>
    <row r="174" spans="1:15" ht="63" x14ac:dyDescent="0.25">
      <c r="A174" s="21">
        <v>636606</v>
      </c>
      <c r="B174" s="21" t="s">
        <v>604</v>
      </c>
      <c r="C174" s="21" t="s">
        <v>571</v>
      </c>
      <c r="D174" s="21" t="s">
        <v>4402</v>
      </c>
      <c r="E174" s="21" t="s">
        <v>4234</v>
      </c>
      <c r="F174" s="22">
        <v>41350.42</v>
      </c>
      <c r="G174" s="22">
        <v>80270.7</v>
      </c>
      <c r="H174" s="22">
        <v>121621.12</v>
      </c>
      <c r="I174" s="23">
        <v>169516.25</v>
      </c>
      <c r="J174" s="21" t="s">
        <v>4509</v>
      </c>
      <c r="K174" s="21" t="s">
        <v>4233</v>
      </c>
      <c r="L174" s="21" t="s">
        <v>4621</v>
      </c>
      <c r="M174" s="24">
        <v>44271.47284722222</v>
      </c>
      <c r="N174" s="24">
        <v>44301.755902777775</v>
      </c>
      <c r="O174" s="21" t="s">
        <v>53</v>
      </c>
    </row>
    <row r="175" spans="1:15" ht="31.5" x14ac:dyDescent="0.25">
      <c r="A175" s="21">
        <v>637171</v>
      </c>
      <c r="B175" s="21" t="s">
        <v>284</v>
      </c>
      <c r="C175" s="21" t="s">
        <v>183</v>
      </c>
      <c r="D175" s="21" t="s">
        <v>4399</v>
      </c>
      <c r="E175" s="21" t="s">
        <v>4234</v>
      </c>
      <c r="F175" s="22">
        <v>17500</v>
      </c>
      <c r="G175" s="22">
        <v>89507.93</v>
      </c>
      <c r="H175" s="22">
        <v>107007.93</v>
      </c>
      <c r="I175" s="23">
        <v>99534.89</v>
      </c>
      <c r="J175" s="21" t="s">
        <v>4643</v>
      </c>
      <c r="K175" s="21" t="s">
        <v>4233</v>
      </c>
      <c r="L175" s="21" t="s">
        <v>4644</v>
      </c>
      <c r="M175" s="24">
        <v>44230.572071759256</v>
      </c>
      <c r="N175" s="24">
        <v>44748.67523148148</v>
      </c>
      <c r="O175" s="21" t="s">
        <v>121</v>
      </c>
    </row>
    <row r="176" spans="1:15" ht="42" x14ac:dyDescent="0.25">
      <c r="A176" s="21">
        <v>637170</v>
      </c>
      <c r="B176" s="21" t="s">
        <v>283</v>
      </c>
      <c r="C176" s="21" t="s">
        <v>183</v>
      </c>
      <c r="D176" s="21" t="s">
        <v>4399</v>
      </c>
      <c r="E176" s="21" t="s">
        <v>4234</v>
      </c>
      <c r="F176" s="22">
        <v>6217.41</v>
      </c>
      <c r="G176" s="22">
        <v>165328.03</v>
      </c>
      <c r="H176" s="22">
        <v>171545.44</v>
      </c>
      <c r="I176" s="23">
        <v>206173.92</v>
      </c>
      <c r="J176" s="21" t="s">
        <v>4603</v>
      </c>
      <c r="K176" s="21" t="s">
        <v>4233</v>
      </c>
      <c r="L176" s="21" t="s">
        <v>4721</v>
      </c>
      <c r="M176" s="24">
        <v>44239.602233796293</v>
      </c>
      <c r="N176" s="24">
        <v>44285.625925925924</v>
      </c>
      <c r="O176" s="21" t="s">
        <v>121</v>
      </c>
    </row>
    <row r="177" spans="1:15" ht="84" x14ac:dyDescent="0.25">
      <c r="A177" s="21">
        <v>634156</v>
      </c>
      <c r="B177" s="21" t="s">
        <v>645</v>
      </c>
      <c r="C177" s="21" t="s">
        <v>571</v>
      </c>
      <c r="D177" s="21" t="s">
        <v>4412</v>
      </c>
      <c r="E177" s="21" t="s">
        <v>4234</v>
      </c>
      <c r="F177" s="22">
        <v>4159.55</v>
      </c>
      <c r="G177" s="22">
        <v>4520823.93</v>
      </c>
      <c r="H177" s="22">
        <v>4462892.9799999995</v>
      </c>
      <c r="I177" s="23">
        <v>1524432.15</v>
      </c>
      <c r="J177" s="21" t="s">
        <v>4304</v>
      </c>
      <c r="K177" s="21" t="s">
        <v>4238</v>
      </c>
      <c r="L177" s="21" t="s">
        <v>4305</v>
      </c>
      <c r="M177" s="24">
        <v>44361.379861111112</v>
      </c>
      <c r="N177" s="24">
        <v>44467.619895833333</v>
      </c>
      <c r="O177" s="21" t="s">
        <v>53</v>
      </c>
    </row>
    <row r="178" spans="1:15" ht="31.5" x14ac:dyDescent="0.25">
      <c r="A178" s="21">
        <v>634156</v>
      </c>
      <c r="B178" s="21" t="s">
        <v>645</v>
      </c>
      <c r="C178" s="21" t="s">
        <v>571</v>
      </c>
      <c r="D178" s="21" t="s">
        <v>4412</v>
      </c>
      <c r="E178" s="21" t="s">
        <v>4234</v>
      </c>
      <c r="F178" s="22">
        <v>2500</v>
      </c>
      <c r="G178" s="22">
        <v>4520823.93</v>
      </c>
      <c r="H178" s="22">
        <v>4462892.9799999995</v>
      </c>
      <c r="I178" s="23">
        <v>1524432.15</v>
      </c>
      <c r="J178" s="21" t="s">
        <v>4310</v>
      </c>
      <c r="K178" s="21" t="s">
        <v>4280</v>
      </c>
      <c r="L178" s="21" t="s">
        <v>4311</v>
      </c>
      <c r="M178" s="24">
        <v>44344.67150462963</v>
      </c>
      <c r="N178" s="24">
        <v>44467.619895833333</v>
      </c>
      <c r="O178" s="21" t="s">
        <v>53</v>
      </c>
    </row>
    <row r="179" spans="1:15" ht="31.5" x14ac:dyDescent="0.25">
      <c r="A179" s="21">
        <v>634156</v>
      </c>
      <c r="B179" s="21" t="s">
        <v>645</v>
      </c>
      <c r="C179" s="21" t="s">
        <v>571</v>
      </c>
      <c r="D179" s="21" t="s">
        <v>4412</v>
      </c>
      <c r="E179" s="21" t="s">
        <v>4234</v>
      </c>
      <c r="F179" s="22">
        <v>395.55</v>
      </c>
      <c r="G179" s="22">
        <v>4520823.93</v>
      </c>
      <c r="H179" s="22">
        <v>4462892.9799999995</v>
      </c>
      <c r="I179" s="23">
        <v>1524432.15</v>
      </c>
      <c r="J179" s="21" t="s">
        <v>4308</v>
      </c>
      <c r="K179" s="21" t="s">
        <v>4233</v>
      </c>
      <c r="L179" s="21" t="s">
        <v>4309</v>
      </c>
      <c r="M179" s="24">
        <v>44321.64576388889</v>
      </c>
      <c r="N179" s="24">
        <v>44323.171759259261</v>
      </c>
      <c r="O179" s="21" t="s">
        <v>53</v>
      </c>
    </row>
    <row r="180" spans="1:15" ht="84" x14ac:dyDescent="0.25">
      <c r="A180" s="21">
        <v>634156</v>
      </c>
      <c r="B180" s="21" t="s">
        <v>645</v>
      </c>
      <c r="C180" s="21" t="s">
        <v>571</v>
      </c>
      <c r="D180" s="21" t="s">
        <v>4412</v>
      </c>
      <c r="E180" s="21" t="s">
        <v>4234</v>
      </c>
      <c r="F180" s="22">
        <v>-64986.05</v>
      </c>
      <c r="G180" s="22">
        <v>4520823.93</v>
      </c>
      <c r="H180" s="22">
        <v>4462892.9799999995</v>
      </c>
      <c r="I180" s="23">
        <v>1524432.15</v>
      </c>
      <c r="J180" s="21" t="s">
        <v>4306</v>
      </c>
      <c r="K180" s="21" t="s">
        <v>4283</v>
      </c>
      <c r="L180" s="21" t="s">
        <v>4307</v>
      </c>
      <c r="M180" s="24">
        <v>44336.646134259259</v>
      </c>
      <c r="N180" s="24">
        <v>44467.669479166667</v>
      </c>
      <c r="O180" s="21" t="s">
        <v>53</v>
      </c>
    </row>
    <row r="181" spans="1:15" ht="136.5" x14ac:dyDescent="0.25">
      <c r="A181" s="21">
        <v>634379</v>
      </c>
      <c r="B181" s="21" t="s">
        <v>852</v>
      </c>
      <c r="C181" s="21" t="s">
        <v>813</v>
      </c>
      <c r="D181" s="21" t="s">
        <v>4402</v>
      </c>
      <c r="E181" s="21" t="s">
        <v>4234</v>
      </c>
      <c r="F181" s="22">
        <v>41811.410000000003</v>
      </c>
      <c r="G181" s="22">
        <v>2731756.26</v>
      </c>
      <c r="H181" s="22">
        <v>2779472.3499999996</v>
      </c>
      <c r="I181" s="23">
        <v>3025979.9</v>
      </c>
      <c r="J181" s="21" t="s">
        <v>4430</v>
      </c>
      <c r="K181" s="21" t="s">
        <v>4320</v>
      </c>
      <c r="L181" s="21" t="s">
        <v>4652</v>
      </c>
      <c r="M181" s="24">
        <v>44432.77983796296</v>
      </c>
      <c r="N181" s="24">
        <v>44516.655034722222</v>
      </c>
      <c r="O181" s="21" t="s">
        <v>53</v>
      </c>
    </row>
    <row r="182" spans="1:15" ht="84" x14ac:dyDescent="0.25">
      <c r="A182" s="21">
        <v>634379</v>
      </c>
      <c r="B182" s="21" t="s">
        <v>852</v>
      </c>
      <c r="C182" s="21" t="s">
        <v>813</v>
      </c>
      <c r="D182" s="21" t="s">
        <v>4402</v>
      </c>
      <c r="E182" s="21" t="s">
        <v>4234</v>
      </c>
      <c r="F182" s="22">
        <v>5904.68</v>
      </c>
      <c r="G182" s="22">
        <v>2731756.26</v>
      </c>
      <c r="H182" s="22">
        <v>2779472.3499999996</v>
      </c>
      <c r="I182" s="23">
        <v>3025979.9</v>
      </c>
      <c r="J182" s="21" t="s">
        <v>4653</v>
      </c>
      <c r="K182" s="21" t="s">
        <v>4323</v>
      </c>
      <c r="L182" s="21" t="s">
        <v>4654</v>
      </c>
      <c r="M182" s="24">
        <v>44176.041666666664</v>
      </c>
      <c r="N182" s="24">
        <v>44432.668564814812</v>
      </c>
      <c r="O182" s="21" t="s">
        <v>53</v>
      </c>
    </row>
    <row r="183" spans="1:15" ht="126" x14ac:dyDescent="0.25">
      <c r="A183" s="21">
        <v>454016</v>
      </c>
      <c r="B183" s="21" t="s">
        <v>3270</v>
      </c>
      <c r="C183" s="21" t="s">
        <v>571</v>
      </c>
      <c r="D183" s="21" t="s">
        <v>4412</v>
      </c>
      <c r="E183" s="21" t="s">
        <v>4234</v>
      </c>
      <c r="F183" s="22">
        <v>0</v>
      </c>
      <c r="G183" s="22">
        <v>1307128</v>
      </c>
      <c r="H183" s="22">
        <v>1307128</v>
      </c>
      <c r="I183" s="23">
        <v>1300763.8999999999</v>
      </c>
      <c r="J183" s="21" t="s">
        <v>4294</v>
      </c>
      <c r="K183" s="21" t="s">
        <v>4233</v>
      </c>
      <c r="L183" s="21" t="s">
        <v>4295</v>
      </c>
      <c r="M183" s="24">
        <v>44440.629224537035</v>
      </c>
      <c r="N183" s="24">
        <v>44440.815474537034</v>
      </c>
      <c r="O183" s="21" t="s">
        <v>53</v>
      </c>
    </row>
    <row r="184" spans="1:15" ht="21" x14ac:dyDescent="0.25">
      <c r="A184" s="21">
        <v>646221</v>
      </c>
      <c r="B184" s="21" t="s">
        <v>1736</v>
      </c>
      <c r="C184" s="21" t="s">
        <v>1688</v>
      </c>
      <c r="D184" s="21" t="s">
        <v>4402</v>
      </c>
      <c r="E184" s="21" t="s">
        <v>4438</v>
      </c>
      <c r="F184" s="22">
        <v>3000</v>
      </c>
      <c r="G184" s="22">
        <v>648023.9</v>
      </c>
      <c r="H184" s="22">
        <v>648023.9</v>
      </c>
      <c r="I184" s="23">
        <v>592902.74</v>
      </c>
      <c r="J184" s="21" t="s">
        <v>4848</v>
      </c>
      <c r="K184" s="21" t="s">
        <v>4233</v>
      </c>
      <c r="L184" s="21" t="s">
        <v>4682</v>
      </c>
      <c r="M184" s="24">
        <v>44263.671041666668</v>
      </c>
      <c r="N184" s="24">
        <v>44831.680590277778</v>
      </c>
      <c r="O184" s="21" t="s">
        <v>121</v>
      </c>
    </row>
    <row r="185" spans="1:15" ht="63" x14ac:dyDescent="0.25">
      <c r="A185" s="21">
        <v>637894</v>
      </c>
      <c r="B185" s="21" t="s">
        <v>4330</v>
      </c>
      <c r="C185" s="21" t="s">
        <v>571</v>
      </c>
      <c r="D185" s="21" t="s">
        <v>4399</v>
      </c>
      <c r="E185" s="21" t="s">
        <v>4234</v>
      </c>
      <c r="F185" s="22">
        <v>0</v>
      </c>
      <c r="G185" s="22">
        <v>100291.79</v>
      </c>
      <c r="H185" s="22">
        <v>100291.79</v>
      </c>
      <c r="I185" s="23">
        <v>6923.42</v>
      </c>
      <c r="J185" s="21" t="s">
        <v>4945</v>
      </c>
      <c r="K185" s="21" t="s">
        <v>4283</v>
      </c>
      <c r="L185" s="21" t="s">
        <v>4902</v>
      </c>
      <c r="M185" s="24">
        <v>44729.675844907404</v>
      </c>
      <c r="N185" s="24">
        <v>44748.674629629626</v>
      </c>
      <c r="O185" s="21" t="s">
        <v>4327</v>
      </c>
    </row>
    <row r="186" spans="1:15" ht="42" x14ac:dyDescent="0.25">
      <c r="A186" s="21">
        <v>637894</v>
      </c>
      <c r="B186" s="21" t="s">
        <v>4330</v>
      </c>
      <c r="C186" s="21" t="s">
        <v>571</v>
      </c>
      <c r="D186" s="21" t="s">
        <v>4399</v>
      </c>
      <c r="E186" s="21" t="s">
        <v>4234</v>
      </c>
      <c r="F186" s="22">
        <v>0</v>
      </c>
      <c r="G186" s="22">
        <v>100291.79</v>
      </c>
      <c r="H186" s="22">
        <v>100291.79</v>
      </c>
      <c r="I186" s="23">
        <v>6923.42</v>
      </c>
      <c r="J186" s="21" t="s">
        <v>4946</v>
      </c>
      <c r="K186" s="21" t="s">
        <v>4233</v>
      </c>
      <c r="L186" s="21" t="s">
        <v>4331</v>
      </c>
      <c r="M186" s="24">
        <v>44638.624907407408</v>
      </c>
      <c r="N186" s="24">
        <v>44748.674629629626</v>
      </c>
      <c r="O186" s="21" t="s">
        <v>4327</v>
      </c>
    </row>
    <row r="187" spans="1:15" ht="42" x14ac:dyDescent="0.25">
      <c r="A187" s="21">
        <v>633938</v>
      </c>
      <c r="B187" s="21" t="s">
        <v>388</v>
      </c>
      <c r="C187" s="21" t="s">
        <v>367</v>
      </c>
      <c r="D187" s="21" t="s">
        <v>4402</v>
      </c>
      <c r="E187" s="21" t="s">
        <v>4234</v>
      </c>
      <c r="F187" s="22">
        <v>985</v>
      </c>
      <c r="G187" s="22">
        <v>36642.199999999997</v>
      </c>
      <c r="H187" s="22">
        <v>37627.199999999997</v>
      </c>
      <c r="I187" s="23">
        <v>26634.22</v>
      </c>
      <c r="J187" s="21" t="s">
        <v>4488</v>
      </c>
      <c r="K187" s="21" t="s">
        <v>4233</v>
      </c>
      <c r="L187" s="21" t="s">
        <v>4531</v>
      </c>
      <c r="M187" s="24">
        <v>44200.041666666664</v>
      </c>
      <c r="N187" s="24">
        <v>44237.156770833331</v>
      </c>
      <c r="O187" s="21" t="s">
        <v>53</v>
      </c>
    </row>
    <row r="188" spans="1:15" ht="147" x14ac:dyDescent="0.25">
      <c r="A188" s="21">
        <v>635835</v>
      </c>
      <c r="B188" s="21" t="s">
        <v>5378</v>
      </c>
      <c r="C188" s="21" t="s">
        <v>367</v>
      </c>
      <c r="D188" s="21" t="s">
        <v>4412</v>
      </c>
      <c r="E188" s="21" t="s">
        <v>4234</v>
      </c>
      <c r="F188" s="22">
        <v>9477.2999999999993</v>
      </c>
      <c r="G188" s="22">
        <v>2222139.5299999998</v>
      </c>
      <c r="H188" s="22">
        <v>2271588.88</v>
      </c>
      <c r="I188" s="23">
        <v>2234118.46</v>
      </c>
      <c r="J188" s="21" t="s">
        <v>4343</v>
      </c>
      <c r="K188" s="21" t="s">
        <v>4283</v>
      </c>
      <c r="L188" s="21" t="s">
        <v>5396</v>
      </c>
      <c r="M188" s="24">
        <v>44662.391562500001</v>
      </c>
      <c r="N188" s="24">
        <v>44664.538217592592</v>
      </c>
      <c r="O188" s="21" t="s">
        <v>53</v>
      </c>
    </row>
    <row r="189" spans="1:15" ht="31.5" x14ac:dyDescent="0.25">
      <c r="A189" s="21">
        <v>635835</v>
      </c>
      <c r="B189" s="21" t="s">
        <v>5378</v>
      </c>
      <c r="C189" s="21" t="s">
        <v>367</v>
      </c>
      <c r="D189" s="21" t="s">
        <v>4412</v>
      </c>
      <c r="E189" s="21" t="s">
        <v>4234</v>
      </c>
      <c r="F189" s="22">
        <v>5199.4399999999996</v>
      </c>
      <c r="G189" s="22">
        <v>2222139.5299999998</v>
      </c>
      <c r="H189" s="22">
        <v>2271588.88</v>
      </c>
      <c r="I189" s="23">
        <v>2234118.46</v>
      </c>
      <c r="J189" s="21" t="s">
        <v>5397</v>
      </c>
      <c r="K189" s="21" t="s">
        <v>4233</v>
      </c>
      <c r="L189" s="21" t="s">
        <v>5398</v>
      </c>
      <c r="M189" s="24">
        <v>44648.380381944444</v>
      </c>
      <c r="N189" s="24">
        <v>44650.537430555552</v>
      </c>
      <c r="O189" s="21" t="s">
        <v>53</v>
      </c>
    </row>
    <row r="190" spans="1:15" ht="21" x14ac:dyDescent="0.25">
      <c r="A190" s="21">
        <v>635835</v>
      </c>
      <c r="B190" s="21" t="s">
        <v>5378</v>
      </c>
      <c r="C190" s="21" t="s">
        <v>367</v>
      </c>
      <c r="D190" s="21" t="s">
        <v>4412</v>
      </c>
      <c r="E190" s="21" t="s">
        <v>4234</v>
      </c>
      <c r="F190" s="22">
        <v>8712.61</v>
      </c>
      <c r="G190" s="22">
        <v>2222139.5299999998</v>
      </c>
      <c r="H190" s="22">
        <v>2271588.88</v>
      </c>
      <c r="I190" s="23">
        <v>2234118.46</v>
      </c>
      <c r="J190" s="21" t="s">
        <v>5099</v>
      </c>
      <c r="K190" s="21" t="s">
        <v>4320</v>
      </c>
      <c r="L190" s="21" t="s">
        <v>5399</v>
      </c>
      <c r="M190" s="24">
        <v>44784.427025462966</v>
      </c>
      <c r="N190" s="24">
        <v>44790.525810185187</v>
      </c>
      <c r="O190" s="21" t="s">
        <v>53</v>
      </c>
    </row>
    <row r="191" spans="1:15" ht="21" x14ac:dyDescent="0.25">
      <c r="A191" s="21">
        <v>635835</v>
      </c>
      <c r="B191" s="21" t="s">
        <v>5378</v>
      </c>
      <c r="C191" s="21" t="s">
        <v>367</v>
      </c>
      <c r="D191" s="21" t="s">
        <v>4412</v>
      </c>
      <c r="E191" s="21" t="s">
        <v>4438</v>
      </c>
      <c r="F191" s="22">
        <v>132324.85</v>
      </c>
      <c r="G191" s="22">
        <v>2222139.5299999998</v>
      </c>
      <c r="H191" s="22">
        <v>2271588.88</v>
      </c>
      <c r="I191" s="23">
        <v>2234118.46</v>
      </c>
      <c r="J191" s="21" t="s">
        <v>5238</v>
      </c>
      <c r="K191" s="21" t="s">
        <v>4663</v>
      </c>
      <c r="L191" s="21" t="s">
        <v>5399</v>
      </c>
      <c r="M191" s="24">
        <v>44789.377233796295</v>
      </c>
      <c r="N191" s="24">
        <v>44824.828900462962</v>
      </c>
      <c r="O191" s="21" t="s">
        <v>53</v>
      </c>
    </row>
    <row r="192" spans="1:15" ht="31.5" x14ac:dyDescent="0.25">
      <c r="A192" s="21">
        <v>635835</v>
      </c>
      <c r="B192" s="21" t="s">
        <v>5378</v>
      </c>
      <c r="C192" s="21" t="s">
        <v>367</v>
      </c>
      <c r="D192" s="21" t="s">
        <v>4412</v>
      </c>
      <c r="E192" s="21" t="s">
        <v>4234</v>
      </c>
      <c r="F192" s="22">
        <v>26060</v>
      </c>
      <c r="G192" s="22">
        <v>2222139.5299999998</v>
      </c>
      <c r="H192" s="22">
        <v>2271588.88</v>
      </c>
      <c r="I192" s="23">
        <v>2234118.46</v>
      </c>
      <c r="J192" s="21" t="s">
        <v>5400</v>
      </c>
      <c r="K192" s="21" t="s">
        <v>4660</v>
      </c>
      <c r="L192" s="21" t="s">
        <v>5401</v>
      </c>
      <c r="M192" s="24">
        <v>44788.599062499998</v>
      </c>
      <c r="N192" s="24">
        <v>44851.781041666669</v>
      </c>
      <c r="O192" s="21" t="s">
        <v>53</v>
      </c>
    </row>
    <row r="193" spans="1:15" ht="31.5" x14ac:dyDescent="0.25">
      <c r="A193" s="21">
        <v>633130</v>
      </c>
      <c r="B193" s="21" t="s">
        <v>642</v>
      </c>
      <c r="C193" s="21" t="s">
        <v>571</v>
      </c>
      <c r="D193" s="21" t="s">
        <v>4402</v>
      </c>
      <c r="E193" s="21" t="s">
        <v>4234</v>
      </c>
      <c r="F193" s="22">
        <v>30000</v>
      </c>
      <c r="G193" s="22">
        <v>100788.23</v>
      </c>
      <c r="H193" s="22">
        <v>130788.23</v>
      </c>
      <c r="I193" s="23">
        <v>140571.45000000001</v>
      </c>
      <c r="J193" s="21" t="s">
        <v>4297</v>
      </c>
      <c r="K193" s="21" t="s">
        <v>4233</v>
      </c>
      <c r="L193" s="21" t="s">
        <v>4298</v>
      </c>
      <c r="M193" s="24">
        <v>44326.605891203704</v>
      </c>
      <c r="N193" s="24">
        <v>44466.683611111112</v>
      </c>
      <c r="O193" s="21" t="s">
        <v>53</v>
      </c>
    </row>
    <row r="194" spans="1:15" ht="31.5" x14ac:dyDescent="0.25">
      <c r="A194" s="21">
        <v>633131</v>
      </c>
      <c r="B194" s="21" t="s">
        <v>643</v>
      </c>
      <c r="C194" s="21" t="s">
        <v>571</v>
      </c>
      <c r="D194" s="21" t="s">
        <v>4402</v>
      </c>
      <c r="E194" s="21" t="s">
        <v>4234</v>
      </c>
      <c r="F194" s="22">
        <v>31308.57</v>
      </c>
      <c r="G194" s="22">
        <v>116757.7</v>
      </c>
      <c r="H194" s="22">
        <v>148066.26999999999</v>
      </c>
      <c r="I194" s="23">
        <v>170901.05</v>
      </c>
      <c r="J194" s="21" t="s">
        <v>4304</v>
      </c>
      <c r="K194" s="21" t="s">
        <v>4233</v>
      </c>
      <c r="L194" s="21" t="s">
        <v>4571</v>
      </c>
      <c r="M194" s="24">
        <v>44363.617534722223</v>
      </c>
      <c r="N194" s="24">
        <v>44466.689409722225</v>
      </c>
      <c r="O194" s="21" t="s">
        <v>53</v>
      </c>
    </row>
    <row r="195" spans="1:15" ht="31.5" x14ac:dyDescent="0.25">
      <c r="A195" s="21">
        <v>633132</v>
      </c>
      <c r="B195" s="21" t="s">
        <v>644</v>
      </c>
      <c r="C195" s="21" t="s">
        <v>571</v>
      </c>
      <c r="D195" s="21" t="s">
        <v>4402</v>
      </c>
      <c r="E195" s="21" t="s">
        <v>4234</v>
      </c>
      <c r="F195" s="22">
        <v>17224.82</v>
      </c>
      <c r="G195" s="22">
        <v>144609.45000000001</v>
      </c>
      <c r="H195" s="22">
        <v>161834.27000000002</v>
      </c>
      <c r="I195" s="23">
        <v>159753.67000000001</v>
      </c>
      <c r="J195" s="21" t="s">
        <v>4304</v>
      </c>
      <c r="K195" s="21" t="s">
        <v>4233</v>
      </c>
      <c r="L195" s="21" t="s">
        <v>4571</v>
      </c>
      <c r="M195" s="24">
        <v>44363.66028935185</v>
      </c>
      <c r="N195" s="24">
        <v>44466.694930555554</v>
      </c>
      <c r="O195" s="21" t="s">
        <v>53</v>
      </c>
    </row>
    <row r="196" spans="1:15" ht="42" x14ac:dyDescent="0.25">
      <c r="A196" s="21">
        <v>632805</v>
      </c>
      <c r="B196" s="21" t="s">
        <v>619</v>
      </c>
      <c r="C196" s="21" t="s">
        <v>571</v>
      </c>
      <c r="D196" s="21" t="s">
        <v>4399</v>
      </c>
      <c r="E196" s="21" t="s">
        <v>4234</v>
      </c>
      <c r="F196" s="22">
        <v>0</v>
      </c>
      <c r="G196" s="22">
        <v>43126.47</v>
      </c>
      <c r="H196" s="22">
        <v>43126.47</v>
      </c>
      <c r="I196" s="23">
        <v>47397.08</v>
      </c>
      <c r="J196" s="21" t="s">
        <v>4627</v>
      </c>
      <c r="K196" s="21" t="s">
        <v>4233</v>
      </c>
      <c r="L196" s="21" t="s">
        <v>4628</v>
      </c>
      <c r="M196" s="24">
        <v>43916.041666666664</v>
      </c>
      <c r="N196" s="24">
        <v>44096.815613425926</v>
      </c>
      <c r="O196" s="21" t="s">
        <v>53</v>
      </c>
    </row>
    <row r="197" spans="1:15" ht="63" x14ac:dyDescent="0.25">
      <c r="A197" s="21">
        <v>636663</v>
      </c>
      <c r="B197" s="21" t="s">
        <v>660</v>
      </c>
      <c r="C197" s="21" t="s">
        <v>571</v>
      </c>
      <c r="D197" s="21" t="s">
        <v>4402</v>
      </c>
      <c r="E197" s="21" t="s">
        <v>4234</v>
      </c>
      <c r="F197" s="22">
        <v>-93456</v>
      </c>
      <c r="G197" s="22">
        <v>822878.31</v>
      </c>
      <c r="H197" s="22">
        <v>729422.31</v>
      </c>
      <c r="I197" s="23">
        <v>765153.17</v>
      </c>
      <c r="J197" s="21" t="s">
        <v>4712</v>
      </c>
      <c r="K197" s="21" t="s">
        <v>4233</v>
      </c>
      <c r="L197" s="21" t="s">
        <v>4713</v>
      </c>
      <c r="M197" s="24">
        <v>44483.5934837963</v>
      </c>
      <c r="N197" s="24">
        <v>44483.773831018516</v>
      </c>
      <c r="O197" s="21" t="s">
        <v>53</v>
      </c>
    </row>
    <row r="198" spans="1:15" ht="52.5" x14ac:dyDescent="0.25">
      <c r="A198" s="21">
        <v>632723</v>
      </c>
      <c r="B198" s="21" t="s">
        <v>618</v>
      </c>
      <c r="C198" s="21" t="s">
        <v>571</v>
      </c>
      <c r="D198" s="21" t="s">
        <v>4399</v>
      </c>
      <c r="E198" s="21" t="s">
        <v>4234</v>
      </c>
      <c r="F198" s="22">
        <v>358</v>
      </c>
      <c r="G198" s="22">
        <v>50588.53</v>
      </c>
      <c r="H198" s="22">
        <v>50946.53</v>
      </c>
      <c r="I198" s="23">
        <v>39875.07</v>
      </c>
      <c r="J198" s="21" t="s">
        <v>4625</v>
      </c>
      <c r="K198" s="21" t="s">
        <v>4233</v>
      </c>
      <c r="L198" s="21" t="s">
        <v>4626</v>
      </c>
      <c r="M198" s="24">
        <v>44159.641956018517</v>
      </c>
      <c r="N198" s="24">
        <v>44186.699814814812</v>
      </c>
      <c r="O198" s="21" t="s">
        <v>53</v>
      </c>
    </row>
    <row r="199" spans="1:15" ht="84" x14ac:dyDescent="0.25">
      <c r="A199" s="21">
        <v>634983</v>
      </c>
      <c r="B199" s="21" t="s">
        <v>859</v>
      </c>
      <c r="C199" s="21" t="s">
        <v>813</v>
      </c>
      <c r="D199" s="21" t="s">
        <v>4402</v>
      </c>
      <c r="E199" s="21" t="s">
        <v>4234</v>
      </c>
      <c r="F199" s="22">
        <v>20157.38</v>
      </c>
      <c r="G199" s="22">
        <v>4455400.97</v>
      </c>
      <c r="H199" s="22">
        <v>4613689.2799999993</v>
      </c>
      <c r="I199" s="23">
        <v>4704847.78</v>
      </c>
      <c r="J199" s="21" t="s">
        <v>4659</v>
      </c>
      <c r="K199" s="21" t="s">
        <v>4323</v>
      </c>
      <c r="L199" s="21" t="s">
        <v>4654</v>
      </c>
      <c r="M199" s="24">
        <v>44176.041666666664</v>
      </c>
      <c r="N199" s="24">
        <v>44314.851527777777</v>
      </c>
      <c r="O199" s="21" t="s">
        <v>53</v>
      </c>
    </row>
    <row r="200" spans="1:15" ht="105" x14ac:dyDescent="0.25">
      <c r="A200" s="21">
        <v>634983</v>
      </c>
      <c r="B200" s="21" t="s">
        <v>859</v>
      </c>
      <c r="C200" s="21" t="s">
        <v>813</v>
      </c>
      <c r="D200" s="21" t="s">
        <v>4402</v>
      </c>
      <c r="E200" s="21" t="s">
        <v>4234</v>
      </c>
      <c r="F200" s="22">
        <v>23820.49</v>
      </c>
      <c r="G200" s="22">
        <v>4455400.97</v>
      </c>
      <c r="H200" s="22">
        <v>4613689.2799999993</v>
      </c>
      <c r="I200" s="23">
        <v>4704847.78</v>
      </c>
      <c r="J200" s="21" t="s">
        <v>4345</v>
      </c>
      <c r="K200" s="21" t="s">
        <v>4660</v>
      </c>
      <c r="L200" s="21" t="s">
        <v>4661</v>
      </c>
      <c r="M200" s="24">
        <v>44314.654467592591</v>
      </c>
      <c r="N200" s="24">
        <v>44391.712546296294</v>
      </c>
      <c r="O200" s="21" t="s">
        <v>53</v>
      </c>
    </row>
    <row r="201" spans="1:15" ht="94.5" x14ac:dyDescent="0.25">
      <c r="A201" s="21">
        <v>634983</v>
      </c>
      <c r="B201" s="21" t="s">
        <v>859</v>
      </c>
      <c r="C201" s="21" t="s">
        <v>813</v>
      </c>
      <c r="D201" s="21" t="s">
        <v>4402</v>
      </c>
      <c r="E201" s="21" t="s">
        <v>4234</v>
      </c>
      <c r="F201" s="22">
        <v>21027.24</v>
      </c>
      <c r="G201" s="22">
        <v>4455400.97</v>
      </c>
      <c r="H201" s="22">
        <v>4613689.2799999993</v>
      </c>
      <c r="I201" s="23">
        <v>4704847.78</v>
      </c>
      <c r="J201" s="21" t="s">
        <v>4264</v>
      </c>
      <c r="K201" s="21" t="s">
        <v>4320</v>
      </c>
      <c r="L201" s="21" t="s">
        <v>4662</v>
      </c>
      <c r="M201" s="24">
        <v>44336.492604166669</v>
      </c>
      <c r="N201" s="24">
        <v>44340.213946759257</v>
      </c>
      <c r="O201" s="21" t="s">
        <v>53</v>
      </c>
    </row>
    <row r="202" spans="1:15" ht="136.5" x14ac:dyDescent="0.25">
      <c r="A202" s="21">
        <v>634983</v>
      </c>
      <c r="B202" s="21" t="s">
        <v>859</v>
      </c>
      <c r="C202" s="21" t="s">
        <v>813</v>
      </c>
      <c r="D202" s="21" t="s">
        <v>4402</v>
      </c>
      <c r="E202" s="21" t="s">
        <v>4234</v>
      </c>
      <c r="F202" s="22">
        <v>93283.199999999997</v>
      </c>
      <c r="G202" s="22">
        <v>4455400.97</v>
      </c>
      <c r="H202" s="22">
        <v>4613689.2799999993</v>
      </c>
      <c r="I202" s="23">
        <v>4704847.78</v>
      </c>
      <c r="J202" s="21" t="s">
        <v>4430</v>
      </c>
      <c r="K202" s="21" t="s">
        <v>4663</v>
      </c>
      <c r="L202" s="21" t="s">
        <v>4652</v>
      </c>
      <c r="M202" s="24">
        <v>44432.502233796295</v>
      </c>
      <c r="N202" s="24">
        <v>44517.782754629632</v>
      </c>
      <c r="O202" s="21" t="s">
        <v>53</v>
      </c>
    </row>
    <row r="203" spans="1:15" ht="52.5" x14ac:dyDescent="0.25">
      <c r="A203" s="21">
        <v>634983</v>
      </c>
      <c r="B203" s="21" t="s">
        <v>859</v>
      </c>
      <c r="C203" s="21" t="s">
        <v>813</v>
      </c>
      <c r="D203" s="21" t="s">
        <v>4402</v>
      </c>
      <c r="E203" s="21" t="s">
        <v>4234</v>
      </c>
      <c r="F203" s="22">
        <v>0</v>
      </c>
      <c r="G203" s="22">
        <v>4455400.97</v>
      </c>
      <c r="H203" s="22">
        <v>4613689.2799999993</v>
      </c>
      <c r="I203" s="23">
        <v>4704847.78</v>
      </c>
      <c r="J203" s="21" t="s">
        <v>4664</v>
      </c>
      <c r="K203" s="21" t="s">
        <v>4233</v>
      </c>
      <c r="L203" s="21" t="s">
        <v>4665</v>
      </c>
      <c r="M203" s="24">
        <v>44096.69840277778</v>
      </c>
      <c r="N203" s="24">
        <v>44316.172407407408</v>
      </c>
      <c r="O203" s="21" t="s">
        <v>53</v>
      </c>
    </row>
    <row r="204" spans="1:15" ht="73.5" x14ac:dyDescent="0.25">
      <c r="A204" s="21">
        <v>636872</v>
      </c>
      <c r="B204" s="21" t="s">
        <v>629</v>
      </c>
      <c r="C204" s="21" t="s">
        <v>571</v>
      </c>
      <c r="D204" s="21" t="s">
        <v>4402</v>
      </c>
      <c r="E204" s="21" t="s">
        <v>4234</v>
      </c>
      <c r="F204" s="22">
        <v>52011.37</v>
      </c>
      <c r="G204" s="22">
        <v>591910.81999999995</v>
      </c>
      <c r="H204" s="22">
        <v>735554.01</v>
      </c>
      <c r="I204" s="23">
        <v>749194.89</v>
      </c>
      <c r="J204" s="21" t="s">
        <v>4405</v>
      </c>
      <c r="K204" s="21" t="s">
        <v>4233</v>
      </c>
      <c r="L204" s="21" t="s">
        <v>4640</v>
      </c>
      <c r="M204" s="24">
        <v>44272.637499999997</v>
      </c>
      <c r="N204" s="24">
        <v>44321.857083333336</v>
      </c>
      <c r="O204" s="21" t="s">
        <v>53</v>
      </c>
    </row>
    <row r="205" spans="1:15" ht="42" x14ac:dyDescent="0.25">
      <c r="A205" s="21">
        <v>636872</v>
      </c>
      <c r="B205" s="21" t="s">
        <v>629</v>
      </c>
      <c r="C205" s="21" t="s">
        <v>571</v>
      </c>
      <c r="D205" s="21" t="s">
        <v>4402</v>
      </c>
      <c r="E205" s="21" t="s">
        <v>4234</v>
      </c>
      <c r="F205" s="22">
        <v>63927.1</v>
      </c>
      <c r="G205" s="22">
        <v>591910.81999999995</v>
      </c>
      <c r="H205" s="22">
        <v>735554.01</v>
      </c>
      <c r="I205" s="23">
        <v>749194.89</v>
      </c>
      <c r="J205" s="21" t="s">
        <v>4590</v>
      </c>
      <c r="K205" s="21" t="s">
        <v>4283</v>
      </c>
      <c r="L205" s="21" t="s">
        <v>4641</v>
      </c>
      <c r="M205" s="24">
        <v>44305.659918981481</v>
      </c>
      <c r="N205" s="24">
        <v>44321.857083333336</v>
      </c>
      <c r="O205" s="21" t="s">
        <v>53</v>
      </c>
    </row>
    <row r="206" spans="1:15" ht="73.5" x14ac:dyDescent="0.25">
      <c r="A206" s="21">
        <v>636872</v>
      </c>
      <c r="B206" s="21" t="s">
        <v>629</v>
      </c>
      <c r="C206" s="21" t="s">
        <v>571</v>
      </c>
      <c r="D206" s="21" t="s">
        <v>4402</v>
      </c>
      <c r="E206" s="21" t="s">
        <v>4234</v>
      </c>
      <c r="F206" s="22">
        <v>27704.720000000001</v>
      </c>
      <c r="G206" s="22">
        <v>591910.81999999995</v>
      </c>
      <c r="H206" s="22">
        <v>735554.01</v>
      </c>
      <c r="I206" s="23">
        <v>749194.89</v>
      </c>
      <c r="J206" s="21" t="s">
        <v>4429</v>
      </c>
      <c r="K206" s="21" t="s">
        <v>4280</v>
      </c>
      <c r="L206" s="21" t="s">
        <v>4642</v>
      </c>
      <c r="M206" s="24">
        <v>44315.672951388886</v>
      </c>
      <c r="N206" s="24">
        <v>44321.857083333336</v>
      </c>
      <c r="O206" s="21" t="s">
        <v>53</v>
      </c>
    </row>
    <row r="207" spans="1:15" ht="21" x14ac:dyDescent="0.25">
      <c r="A207" s="21">
        <v>636873</v>
      </c>
      <c r="B207" s="21" t="s">
        <v>5387</v>
      </c>
      <c r="C207" s="21" t="s">
        <v>813</v>
      </c>
      <c r="D207" s="21" t="s">
        <v>4402</v>
      </c>
      <c r="E207" s="21" t="s">
        <v>4234</v>
      </c>
      <c r="F207" s="22">
        <v>8131.46</v>
      </c>
      <c r="G207" s="22">
        <v>1274480.8600000001</v>
      </c>
      <c r="H207" s="22">
        <v>1282612.32</v>
      </c>
      <c r="I207" s="23">
        <v>1185252.74</v>
      </c>
      <c r="J207" s="21" t="s">
        <v>5394</v>
      </c>
      <c r="K207" s="21" t="s">
        <v>4323</v>
      </c>
      <c r="L207" s="21" t="s">
        <v>5395</v>
      </c>
      <c r="M207" s="24">
        <v>44741.622997685183</v>
      </c>
      <c r="N207" s="24">
        <v>44761.193009259259</v>
      </c>
      <c r="O207" s="21" t="s">
        <v>171</v>
      </c>
    </row>
    <row r="208" spans="1:15" ht="31.5" x14ac:dyDescent="0.25">
      <c r="A208" s="21">
        <v>633562</v>
      </c>
      <c r="B208" s="21" t="s">
        <v>430</v>
      </c>
      <c r="C208" s="21" t="s">
        <v>367</v>
      </c>
      <c r="D208" s="21" t="s">
        <v>4402</v>
      </c>
      <c r="E208" s="21" t="s">
        <v>4234</v>
      </c>
      <c r="F208" s="22">
        <v>11382.21</v>
      </c>
      <c r="G208" s="22">
        <v>347796.56</v>
      </c>
      <c r="H208" s="22">
        <v>341580.3</v>
      </c>
      <c r="I208" s="23">
        <v>320776.96999999997</v>
      </c>
      <c r="J208" s="21" t="s">
        <v>4550</v>
      </c>
      <c r="K208" s="21" t="s">
        <v>4283</v>
      </c>
      <c r="L208" s="21" t="s">
        <v>4647</v>
      </c>
      <c r="M208" s="24">
        <v>44397.674016203702</v>
      </c>
      <c r="N208" s="24">
        <v>44466.868113425924</v>
      </c>
      <c r="O208" s="21" t="s">
        <v>53</v>
      </c>
    </row>
    <row r="209" spans="1:15" ht="21" x14ac:dyDescent="0.25">
      <c r="A209" s="21">
        <v>633562</v>
      </c>
      <c r="B209" s="21" t="s">
        <v>430</v>
      </c>
      <c r="C209" s="21" t="s">
        <v>367</v>
      </c>
      <c r="D209" s="21" t="s">
        <v>4402</v>
      </c>
      <c r="E209" s="21" t="s">
        <v>4234</v>
      </c>
      <c r="F209" s="22">
        <v>-17598.47</v>
      </c>
      <c r="G209" s="22">
        <v>347796.56</v>
      </c>
      <c r="H209" s="22">
        <v>341580.3</v>
      </c>
      <c r="I209" s="23">
        <v>320776.96999999997</v>
      </c>
      <c r="J209" s="21" t="s">
        <v>4550</v>
      </c>
      <c r="K209" s="21" t="s">
        <v>4233</v>
      </c>
      <c r="L209" s="21" t="s">
        <v>4427</v>
      </c>
      <c r="M209" s="24">
        <v>44391.399305555555</v>
      </c>
      <c r="N209" s="24">
        <v>44466.868831018517</v>
      </c>
      <c r="O209" s="21" t="s">
        <v>53</v>
      </c>
    </row>
    <row r="210" spans="1:15" ht="21" x14ac:dyDescent="0.25">
      <c r="A210" s="21">
        <v>633375</v>
      </c>
      <c r="B210" s="21" t="s">
        <v>238</v>
      </c>
      <c r="C210" s="21" t="s">
        <v>183</v>
      </c>
      <c r="D210" s="21" t="s">
        <v>4399</v>
      </c>
      <c r="E210" s="21" t="s">
        <v>4234</v>
      </c>
      <c r="F210" s="22">
        <v>1305</v>
      </c>
      <c r="G210" s="22">
        <v>82825.88</v>
      </c>
      <c r="H210" s="22">
        <v>84130.880000000005</v>
      </c>
      <c r="I210" s="23">
        <v>62418.22</v>
      </c>
      <c r="J210" s="21" t="s">
        <v>4469</v>
      </c>
      <c r="K210" s="21" t="s">
        <v>4233</v>
      </c>
      <c r="L210" s="21" t="s">
        <v>4651</v>
      </c>
      <c r="M210" s="24">
        <v>44397.607499999998</v>
      </c>
      <c r="N210" s="24">
        <v>44466.698217592595</v>
      </c>
      <c r="O210" s="21" t="s">
        <v>171</v>
      </c>
    </row>
    <row r="211" spans="1:15" ht="31.5" x14ac:dyDescent="0.25">
      <c r="A211" s="21">
        <v>635642</v>
      </c>
      <c r="B211" s="21" t="s">
        <v>247</v>
      </c>
      <c r="C211" s="21" t="s">
        <v>183</v>
      </c>
      <c r="D211" s="21" t="s">
        <v>4399</v>
      </c>
      <c r="E211" s="21" t="s">
        <v>4234</v>
      </c>
      <c r="F211" s="22">
        <v>8750</v>
      </c>
      <c r="G211" s="22">
        <v>186047.85</v>
      </c>
      <c r="H211" s="22">
        <v>194797.85</v>
      </c>
      <c r="I211" s="23">
        <v>139047.9</v>
      </c>
      <c r="J211" s="21" t="s">
        <v>4645</v>
      </c>
      <c r="K211" s="21" t="s">
        <v>4233</v>
      </c>
      <c r="L211" s="21" t="s">
        <v>4681</v>
      </c>
      <c r="M211" s="24">
        <v>44230.569918981484</v>
      </c>
      <c r="N211" s="24">
        <v>44274.711562500001</v>
      </c>
      <c r="O211" s="21" t="s">
        <v>171</v>
      </c>
    </row>
    <row r="212" spans="1:15" ht="21" x14ac:dyDescent="0.25">
      <c r="A212" s="21">
        <v>636894</v>
      </c>
      <c r="B212" s="21" t="s">
        <v>230</v>
      </c>
      <c r="C212" s="21" t="s">
        <v>183</v>
      </c>
      <c r="D212" s="21" t="s">
        <v>4399</v>
      </c>
      <c r="E212" s="21" t="s">
        <v>4234</v>
      </c>
      <c r="F212" s="22">
        <v>7500</v>
      </c>
      <c r="G212" s="22">
        <v>110264.1</v>
      </c>
      <c r="H212" s="22">
        <v>117764.1</v>
      </c>
      <c r="I212" s="23">
        <v>99176.21</v>
      </c>
      <c r="J212" s="21" t="s">
        <v>4643</v>
      </c>
      <c r="K212" s="21" t="s">
        <v>4233</v>
      </c>
      <c r="L212" s="21" t="s">
        <v>4644</v>
      </c>
      <c r="M212" s="24">
        <v>44230.570891203701</v>
      </c>
      <c r="N212" s="24">
        <v>44274.653506944444</v>
      </c>
      <c r="O212" s="21" t="s">
        <v>121</v>
      </c>
    </row>
    <row r="213" spans="1:15" ht="21" x14ac:dyDescent="0.25">
      <c r="A213" s="21">
        <v>636898</v>
      </c>
      <c r="B213" s="21" t="s">
        <v>231</v>
      </c>
      <c r="C213" s="21" t="s">
        <v>183</v>
      </c>
      <c r="D213" s="21" t="s">
        <v>4412</v>
      </c>
      <c r="E213" s="21" t="s">
        <v>4234</v>
      </c>
      <c r="F213" s="22">
        <v>25733</v>
      </c>
      <c r="G213" s="22">
        <v>200612.13</v>
      </c>
      <c r="H213" s="22">
        <v>226345.13</v>
      </c>
      <c r="I213" s="23">
        <v>234073.63</v>
      </c>
      <c r="J213" s="21" t="s">
        <v>4645</v>
      </c>
      <c r="K213" s="21" t="s">
        <v>4233</v>
      </c>
      <c r="L213" s="21" t="s">
        <v>4646</v>
      </c>
      <c r="M213" s="24">
        <v>44228.533368055556</v>
      </c>
      <c r="N213" s="24">
        <v>44257.732372685183</v>
      </c>
      <c r="O213" s="21" t="s">
        <v>121</v>
      </c>
    </row>
    <row r="214" spans="1:15" ht="42" x14ac:dyDescent="0.25">
      <c r="A214" s="21">
        <v>637029</v>
      </c>
      <c r="B214" s="21" t="s">
        <v>997</v>
      </c>
      <c r="C214" s="21" t="s">
        <v>988</v>
      </c>
      <c r="D214" s="21" t="s">
        <v>4402</v>
      </c>
      <c r="E214" s="21" t="s">
        <v>4234</v>
      </c>
      <c r="F214" s="22">
        <v>115004.97</v>
      </c>
      <c r="G214" s="22">
        <v>437158.89</v>
      </c>
      <c r="H214" s="22">
        <v>552163.86</v>
      </c>
      <c r="I214" s="23">
        <v>323143.38</v>
      </c>
      <c r="J214" s="21" t="s">
        <v>4433</v>
      </c>
      <c r="K214" s="21" t="s">
        <v>4233</v>
      </c>
      <c r="L214" s="21" t="s">
        <v>4565</v>
      </c>
      <c r="M214" s="24">
        <v>44581.583333333336</v>
      </c>
      <c r="N214" s="24">
        <v>44594.86928240741</v>
      </c>
      <c r="O214" s="21" t="s">
        <v>53</v>
      </c>
    </row>
    <row r="215" spans="1:15" ht="126" x14ac:dyDescent="0.25">
      <c r="A215" s="21">
        <v>638016</v>
      </c>
      <c r="B215" s="21" t="s">
        <v>5563</v>
      </c>
      <c r="C215" s="21" t="s">
        <v>813</v>
      </c>
      <c r="D215" s="21" t="s">
        <v>4412</v>
      </c>
      <c r="E215" s="21" t="s">
        <v>4358</v>
      </c>
      <c r="F215" s="22">
        <v>0</v>
      </c>
      <c r="G215" s="22">
        <v>181738.39</v>
      </c>
      <c r="H215" s="22">
        <v>181738.39</v>
      </c>
      <c r="I215" s="23">
        <v>178769.72</v>
      </c>
      <c r="J215" s="21" t="s">
        <v>4638</v>
      </c>
      <c r="K215" s="21" t="s">
        <v>4233</v>
      </c>
      <c r="L215" s="21" t="s">
        <v>5569</v>
      </c>
      <c r="M215" s="24">
        <v>44896.668287037035</v>
      </c>
      <c r="N215" s="24">
        <v>44899.878032407411</v>
      </c>
      <c r="O215" s="21" t="s">
        <v>53</v>
      </c>
    </row>
    <row r="216" spans="1:15" ht="21" x14ac:dyDescent="0.25">
      <c r="A216" s="21">
        <v>637917</v>
      </c>
      <c r="B216" s="21" t="s">
        <v>5621</v>
      </c>
      <c r="C216" s="21" t="s">
        <v>367</v>
      </c>
      <c r="D216" s="21" t="s">
        <v>4402</v>
      </c>
      <c r="E216" s="21" t="s">
        <v>4234</v>
      </c>
      <c r="F216" s="22">
        <v>3125.47</v>
      </c>
      <c r="G216" s="22">
        <v>27120.74</v>
      </c>
      <c r="H216" s="22">
        <v>30246.210000000003</v>
      </c>
      <c r="I216" s="23">
        <v>14664.29</v>
      </c>
      <c r="J216" s="21" t="s">
        <v>5622</v>
      </c>
      <c r="K216" s="21" t="s">
        <v>4233</v>
      </c>
      <c r="L216" s="21" t="s">
        <v>4435</v>
      </c>
      <c r="M216" s="24">
        <v>44915.641111111108</v>
      </c>
      <c r="N216" s="24">
        <v>44915.857083333336</v>
      </c>
      <c r="O216" s="21" t="s">
        <v>121</v>
      </c>
    </row>
    <row r="217" spans="1:15" ht="42" x14ac:dyDescent="0.25">
      <c r="A217" s="21">
        <v>632681</v>
      </c>
      <c r="B217" s="21" t="s">
        <v>227</v>
      </c>
      <c r="C217" s="21" t="s">
        <v>183</v>
      </c>
      <c r="D217" s="21" t="s">
        <v>4399</v>
      </c>
      <c r="E217" s="21" t="s">
        <v>4234</v>
      </c>
      <c r="F217" s="22">
        <v>-20729.310000000001</v>
      </c>
      <c r="G217" s="22">
        <v>87911.14</v>
      </c>
      <c r="H217" s="22">
        <v>67181.83</v>
      </c>
      <c r="I217" s="23">
        <v>66679.83</v>
      </c>
      <c r="J217" s="21" t="s">
        <v>4629</v>
      </c>
      <c r="K217" s="21" t="s">
        <v>4233</v>
      </c>
      <c r="L217" s="21" t="s">
        <v>4630</v>
      </c>
      <c r="M217" s="24">
        <v>43920.041666666664</v>
      </c>
      <c r="N217" s="24">
        <v>43922.856562499997</v>
      </c>
      <c r="O217" s="21" t="s">
        <v>121</v>
      </c>
    </row>
    <row r="218" spans="1:15" ht="21" x14ac:dyDescent="0.25">
      <c r="A218" s="21">
        <v>635659</v>
      </c>
      <c r="B218" s="21" t="s">
        <v>246</v>
      </c>
      <c r="C218" s="21" t="s">
        <v>183</v>
      </c>
      <c r="D218" s="21" t="s">
        <v>4399</v>
      </c>
      <c r="E218" s="21" t="s">
        <v>4234</v>
      </c>
      <c r="F218" s="22">
        <v>8750</v>
      </c>
      <c r="G218" s="22">
        <v>63849.37</v>
      </c>
      <c r="H218" s="22">
        <v>72599.37</v>
      </c>
      <c r="I218" s="23">
        <v>60193.49</v>
      </c>
      <c r="J218" s="21" t="s">
        <v>4334</v>
      </c>
      <c r="K218" s="21" t="s">
        <v>4233</v>
      </c>
      <c r="L218" s="21" t="s">
        <v>4680</v>
      </c>
      <c r="M218" s="24">
        <v>44229.613043981481</v>
      </c>
      <c r="N218" s="24">
        <v>44748.674953703703</v>
      </c>
      <c r="O218" s="21" t="s">
        <v>121</v>
      </c>
    </row>
    <row r="219" spans="1:15" ht="21" x14ac:dyDescent="0.25">
      <c r="A219" s="21">
        <v>637046</v>
      </c>
      <c r="B219" s="21" t="s">
        <v>197</v>
      </c>
      <c r="C219" s="21" t="s">
        <v>183</v>
      </c>
      <c r="D219" s="21" t="s">
        <v>4399</v>
      </c>
      <c r="E219" s="21" t="s">
        <v>4234</v>
      </c>
      <c r="F219" s="22">
        <v>0</v>
      </c>
      <c r="G219" s="22">
        <v>156206.57</v>
      </c>
      <c r="H219" s="22">
        <v>156206.57</v>
      </c>
      <c r="I219" s="23">
        <v>169999.99</v>
      </c>
      <c r="J219" s="21" t="s">
        <v>4566</v>
      </c>
      <c r="K219" s="21" t="s">
        <v>4233</v>
      </c>
      <c r="L219" s="21" t="s">
        <v>4567</v>
      </c>
      <c r="M219" s="24">
        <v>44328.548495370371</v>
      </c>
      <c r="N219" s="24">
        <v>44466.840902777774</v>
      </c>
      <c r="O219" s="21" t="s">
        <v>121</v>
      </c>
    </row>
    <row r="220" spans="1:15" ht="84" x14ac:dyDescent="0.25">
      <c r="A220" s="21">
        <v>635032</v>
      </c>
      <c r="B220" s="21" t="s">
        <v>648</v>
      </c>
      <c r="C220" s="21" t="s">
        <v>571</v>
      </c>
      <c r="D220" s="21" t="s">
        <v>4412</v>
      </c>
      <c r="E220" s="21" t="s">
        <v>4234</v>
      </c>
      <c r="F220" s="22">
        <v>5000</v>
      </c>
      <c r="G220" s="22">
        <v>744128.4</v>
      </c>
      <c r="H220" s="22">
        <v>749128.4</v>
      </c>
      <c r="I220" s="23">
        <v>801141.6</v>
      </c>
      <c r="J220" s="21" t="s">
        <v>4314</v>
      </c>
      <c r="K220" s="21" t="s">
        <v>4233</v>
      </c>
      <c r="L220" s="21" t="s">
        <v>4315</v>
      </c>
      <c r="M220" s="24">
        <v>44385.559027777781</v>
      </c>
      <c r="N220" s="24">
        <v>44466.734907407408</v>
      </c>
      <c r="O220" s="21" t="s">
        <v>62</v>
      </c>
    </row>
    <row r="221" spans="1:15" ht="84" x14ac:dyDescent="0.25">
      <c r="A221" s="21">
        <v>637091</v>
      </c>
      <c r="B221" s="21" t="s">
        <v>5532</v>
      </c>
      <c r="C221" s="21" t="s">
        <v>813</v>
      </c>
      <c r="D221" s="21" t="s">
        <v>4402</v>
      </c>
      <c r="E221" s="21" t="s">
        <v>4358</v>
      </c>
      <c r="F221" s="22">
        <v>17027.349999999999</v>
      </c>
      <c r="G221" s="22">
        <v>414246.97</v>
      </c>
      <c r="H221" s="22">
        <v>414246.97</v>
      </c>
      <c r="I221" s="23">
        <v>462285.29</v>
      </c>
      <c r="J221" s="21" t="s">
        <v>4638</v>
      </c>
      <c r="K221" s="21" t="s">
        <v>4323</v>
      </c>
      <c r="L221" s="21" t="s">
        <v>5533</v>
      </c>
      <c r="M221" s="24">
        <v>44890.101840277777</v>
      </c>
      <c r="N221" s="24">
        <v>44894.31559027778</v>
      </c>
      <c r="O221" s="21" t="s">
        <v>121</v>
      </c>
    </row>
    <row r="222" spans="1:15" ht="84" x14ac:dyDescent="0.25">
      <c r="A222" s="21">
        <v>638082</v>
      </c>
      <c r="B222" s="21" t="s">
        <v>719</v>
      </c>
      <c r="C222" s="21" t="s">
        <v>571</v>
      </c>
      <c r="D222" s="21" t="s">
        <v>4402</v>
      </c>
      <c r="E222" s="21" t="s">
        <v>4234</v>
      </c>
      <c r="F222" s="22">
        <v>-11776</v>
      </c>
      <c r="G222" s="22">
        <v>82520.73</v>
      </c>
      <c r="H222" s="22">
        <v>70744.73</v>
      </c>
      <c r="I222" s="23">
        <v>70082.570000000007</v>
      </c>
      <c r="J222" s="21" t="s">
        <v>4741</v>
      </c>
      <c r="K222" s="21" t="s">
        <v>4233</v>
      </c>
      <c r="L222" s="21" t="s">
        <v>4742</v>
      </c>
      <c r="M222" s="24">
        <v>44307.567465277774</v>
      </c>
      <c r="N222" s="24">
        <v>44308.232256944444</v>
      </c>
      <c r="O222" s="21" t="s">
        <v>53</v>
      </c>
    </row>
    <row r="223" spans="1:15" ht="84" x14ac:dyDescent="0.25">
      <c r="A223" s="21">
        <v>635713</v>
      </c>
      <c r="B223" s="21" t="s">
        <v>903</v>
      </c>
      <c r="C223" s="21" t="s">
        <v>813</v>
      </c>
      <c r="D223" s="21" t="s">
        <v>4412</v>
      </c>
      <c r="E223" s="21" t="s">
        <v>4234</v>
      </c>
      <c r="F223" s="22">
        <v>8462</v>
      </c>
      <c r="G223" s="22">
        <v>308483.68</v>
      </c>
      <c r="H223" s="22">
        <v>338890.68</v>
      </c>
      <c r="I223" s="23">
        <v>328872.28999999998</v>
      </c>
      <c r="J223" s="21" t="s">
        <v>4728</v>
      </c>
      <c r="K223" s="21" t="s">
        <v>4317</v>
      </c>
      <c r="L223" s="21" t="s">
        <v>4729</v>
      </c>
      <c r="M223" s="24">
        <v>44502.647418981483</v>
      </c>
      <c r="N223" s="24">
        <v>44504.564166666663</v>
      </c>
      <c r="O223" s="21" t="s">
        <v>53</v>
      </c>
    </row>
    <row r="224" spans="1:15" ht="94.5" x14ac:dyDescent="0.25">
      <c r="A224" s="21">
        <v>635713</v>
      </c>
      <c r="B224" s="21" t="s">
        <v>903</v>
      </c>
      <c r="C224" s="21" t="s">
        <v>813</v>
      </c>
      <c r="D224" s="21" t="s">
        <v>4412</v>
      </c>
      <c r="E224" s="21" t="s">
        <v>4234</v>
      </c>
      <c r="F224" s="22">
        <v>21945</v>
      </c>
      <c r="G224" s="22">
        <v>308483.68</v>
      </c>
      <c r="H224" s="22">
        <v>338890.68</v>
      </c>
      <c r="I224" s="23">
        <v>328872.28999999998</v>
      </c>
      <c r="J224" s="21" t="s">
        <v>4609</v>
      </c>
      <c r="K224" s="21" t="s">
        <v>4323</v>
      </c>
      <c r="L224" s="21" t="s">
        <v>4730</v>
      </c>
      <c r="M224" s="24">
        <v>44476.625</v>
      </c>
      <c r="N224" s="24">
        <v>44502.836354166669</v>
      </c>
      <c r="O224" s="21" t="s">
        <v>53</v>
      </c>
    </row>
    <row r="225" spans="1:15" ht="31.5" x14ac:dyDescent="0.25">
      <c r="A225" s="21">
        <v>635065</v>
      </c>
      <c r="B225" s="21" t="s">
        <v>4316</v>
      </c>
      <c r="C225" s="21" t="s">
        <v>571</v>
      </c>
      <c r="D225" s="21" t="s">
        <v>4412</v>
      </c>
      <c r="E225" s="21" t="s">
        <v>4234</v>
      </c>
      <c r="F225" s="22">
        <v>12623.95</v>
      </c>
      <c r="G225" s="22">
        <v>1870186.88</v>
      </c>
      <c r="H225" s="22">
        <v>1955792.92</v>
      </c>
      <c r="I225" s="23">
        <v>2043451.52</v>
      </c>
      <c r="J225" s="21" t="s">
        <v>4318</v>
      </c>
      <c r="K225" s="21" t="s">
        <v>4317</v>
      </c>
      <c r="L225" s="21" t="s">
        <v>4319</v>
      </c>
      <c r="M225" s="24">
        <v>44665.559571759259</v>
      </c>
      <c r="N225" s="24">
        <v>44677.753125000003</v>
      </c>
      <c r="O225" s="21" t="s">
        <v>121</v>
      </c>
    </row>
    <row r="226" spans="1:15" ht="31.5" x14ac:dyDescent="0.25">
      <c r="A226" s="21">
        <v>635065</v>
      </c>
      <c r="B226" s="21" t="s">
        <v>4316</v>
      </c>
      <c r="C226" s="21" t="s">
        <v>571</v>
      </c>
      <c r="D226" s="21" t="s">
        <v>4412</v>
      </c>
      <c r="E226" s="21" t="s">
        <v>4234</v>
      </c>
      <c r="F226" s="22">
        <v>8266.33</v>
      </c>
      <c r="G226" s="22">
        <v>1870186.88</v>
      </c>
      <c r="H226" s="22">
        <v>1955792.92</v>
      </c>
      <c r="I226" s="23">
        <v>2043451.52</v>
      </c>
      <c r="J226" s="21" t="s">
        <v>4917</v>
      </c>
      <c r="K226" s="21" t="s">
        <v>4660</v>
      </c>
      <c r="L226" s="21" t="s">
        <v>4918</v>
      </c>
      <c r="M226" s="24">
        <v>44732.662395833337</v>
      </c>
      <c r="N226" s="24">
        <v>44734.836435185185</v>
      </c>
      <c r="O226" s="21" t="s">
        <v>121</v>
      </c>
    </row>
    <row r="227" spans="1:15" ht="42" x14ac:dyDescent="0.25">
      <c r="A227" s="21">
        <v>635065</v>
      </c>
      <c r="B227" s="21" t="s">
        <v>4316</v>
      </c>
      <c r="C227" s="21" t="s">
        <v>571</v>
      </c>
      <c r="D227" s="21" t="s">
        <v>4412</v>
      </c>
      <c r="E227" s="21" t="s">
        <v>4234</v>
      </c>
      <c r="F227" s="22">
        <v>57788.51</v>
      </c>
      <c r="G227" s="22">
        <v>1870186.88</v>
      </c>
      <c r="H227" s="22">
        <v>1955792.92</v>
      </c>
      <c r="I227" s="23">
        <v>2043451.52</v>
      </c>
      <c r="J227" s="21" t="s">
        <v>4324</v>
      </c>
      <c r="K227" s="21" t="s">
        <v>4323</v>
      </c>
      <c r="L227" s="21" t="s">
        <v>4325</v>
      </c>
      <c r="M227" s="24">
        <v>44544.605798611112</v>
      </c>
      <c r="N227" s="24">
        <v>44677.727118055554</v>
      </c>
      <c r="O227" s="21" t="s">
        <v>121</v>
      </c>
    </row>
    <row r="228" spans="1:15" ht="52.5" x14ac:dyDescent="0.25">
      <c r="A228" s="21">
        <v>635065</v>
      </c>
      <c r="B228" s="21" t="s">
        <v>4316</v>
      </c>
      <c r="C228" s="21" t="s">
        <v>571</v>
      </c>
      <c r="D228" s="21" t="s">
        <v>4412</v>
      </c>
      <c r="E228" s="21" t="s">
        <v>4234</v>
      </c>
      <c r="F228" s="22">
        <v>6927.25</v>
      </c>
      <c r="G228" s="22">
        <v>1870186.88</v>
      </c>
      <c r="H228" s="22">
        <v>1955792.92</v>
      </c>
      <c r="I228" s="23">
        <v>2043451.52</v>
      </c>
      <c r="J228" s="21" t="s">
        <v>4321</v>
      </c>
      <c r="K228" s="21" t="s">
        <v>4320</v>
      </c>
      <c r="L228" s="21" t="s">
        <v>4322</v>
      </c>
      <c r="M228" s="24">
        <v>44677.563518518517</v>
      </c>
      <c r="N228" s="24">
        <v>44678.732037037036</v>
      </c>
      <c r="O228" s="21" t="s">
        <v>121</v>
      </c>
    </row>
    <row r="229" spans="1:15" ht="136.5" x14ac:dyDescent="0.25">
      <c r="A229" s="21">
        <v>635079</v>
      </c>
      <c r="B229" s="21" t="s">
        <v>612</v>
      </c>
      <c r="C229" s="21" t="s">
        <v>571</v>
      </c>
      <c r="D229" s="21" t="s">
        <v>4402</v>
      </c>
      <c r="E229" s="21" t="s">
        <v>4234</v>
      </c>
      <c r="F229" s="22">
        <v>-43715</v>
      </c>
      <c r="G229" s="22">
        <v>576289.71</v>
      </c>
      <c r="H229" s="22">
        <v>532574.71</v>
      </c>
      <c r="I229" s="23">
        <v>542307.4</v>
      </c>
      <c r="J229" s="21" t="s">
        <v>4623</v>
      </c>
      <c r="K229" s="21" t="s">
        <v>4233</v>
      </c>
      <c r="L229" s="21" t="s">
        <v>4624</v>
      </c>
      <c r="M229" s="24">
        <v>44273.596215277779</v>
      </c>
      <c r="N229" s="24">
        <v>44274.198935185188</v>
      </c>
      <c r="O229" s="21" t="s">
        <v>53</v>
      </c>
    </row>
    <row r="230" spans="1:15" ht="31.5" x14ac:dyDescent="0.25">
      <c r="A230" s="21">
        <v>633440</v>
      </c>
      <c r="B230" s="21" t="s">
        <v>632</v>
      </c>
      <c r="C230" s="21" t="s">
        <v>571</v>
      </c>
      <c r="D230" s="21" t="s">
        <v>4402</v>
      </c>
      <c r="E230" s="21" t="s">
        <v>4234</v>
      </c>
      <c r="F230" s="22">
        <v>23760.6</v>
      </c>
      <c r="G230" s="22">
        <v>121118.97</v>
      </c>
      <c r="H230" s="22">
        <v>144879.57</v>
      </c>
      <c r="I230" s="23">
        <v>162892.82999999999</v>
      </c>
      <c r="J230" s="21" t="s">
        <v>4304</v>
      </c>
      <c r="K230" s="21" t="s">
        <v>4233</v>
      </c>
      <c r="L230" s="21" t="s">
        <v>4571</v>
      </c>
      <c r="M230" s="24">
        <v>44363.689085648148</v>
      </c>
      <c r="N230" s="24">
        <v>44466.70076388889</v>
      </c>
      <c r="O230" s="21" t="s">
        <v>53</v>
      </c>
    </row>
    <row r="231" spans="1:15" ht="21" x14ac:dyDescent="0.25">
      <c r="A231" s="21">
        <v>635174</v>
      </c>
      <c r="B231" s="21" t="s">
        <v>5609</v>
      </c>
      <c r="C231" s="21" t="s">
        <v>367</v>
      </c>
      <c r="D231" s="21" t="s">
        <v>4399</v>
      </c>
      <c r="E231" s="21" t="s">
        <v>4358</v>
      </c>
      <c r="F231" s="22">
        <v>15328.13</v>
      </c>
      <c r="G231" s="22">
        <v>117013.54</v>
      </c>
      <c r="H231" s="22">
        <v>117013.54</v>
      </c>
      <c r="I231" s="23">
        <v>90094.71</v>
      </c>
      <c r="J231" s="21" t="s">
        <v>4560</v>
      </c>
      <c r="K231" s="21" t="s">
        <v>4233</v>
      </c>
      <c r="L231" s="21" t="s">
        <v>5611</v>
      </c>
      <c r="M231" s="24">
        <v>44908.583333333336</v>
      </c>
      <c r="N231" s="24">
        <v>44936.682569444441</v>
      </c>
      <c r="O231" s="21" t="s">
        <v>4300</v>
      </c>
    </row>
    <row r="232" spans="1:15" ht="31.5" x14ac:dyDescent="0.25">
      <c r="A232" s="21">
        <v>633134</v>
      </c>
      <c r="B232" s="21" t="s">
        <v>633</v>
      </c>
      <c r="C232" s="21" t="s">
        <v>571</v>
      </c>
      <c r="D232" s="21" t="s">
        <v>4402</v>
      </c>
      <c r="E232" s="21" t="s">
        <v>4234</v>
      </c>
      <c r="F232" s="22">
        <v>27598.720000000001</v>
      </c>
      <c r="G232" s="22">
        <v>108488.54</v>
      </c>
      <c r="H232" s="22">
        <v>136087.26</v>
      </c>
      <c r="I232" s="23">
        <v>169052.79999999999</v>
      </c>
      <c r="J232" s="21" t="s">
        <v>4304</v>
      </c>
      <c r="K232" s="21" t="s">
        <v>4233</v>
      </c>
      <c r="L232" s="21" t="s">
        <v>4571</v>
      </c>
      <c r="M232" s="24">
        <v>44363.674351851849</v>
      </c>
      <c r="N232" s="24">
        <v>44466.696157407408</v>
      </c>
      <c r="O232" s="21" t="s">
        <v>53</v>
      </c>
    </row>
    <row r="233" spans="1:15" ht="21" x14ac:dyDescent="0.25">
      <c r="A233" s="21">
        <v>637117</v>
      </c>
      <c r="B233" s="21" t="s">
        <v>2665</v>
      </c>
      <c r="C233" s="21" t="s">
        <v>367</v>
      </c>
      <c r="D233" s="21" t="s">
        <v>4399</v>
      </c>
      <c r="E233" s="21" t="s">
        <v>4234</v>
      </c>
      <c r="F233" s="22">
        <v>16945.099999999999</v>
      </c>
      <c r="G233" s="22">
        <v>57085.120000000003</v>
      </c>
      <c r="H233" s="22">
        <v>74030.22</v>
      </c>
      <c r="I233" s="23">
        <v>50362.73</v>
      </c>
      <c r="J233" s="21" t="s">
        <v>4424</v>
      </c>
      <c r="K233" s="21" t="s">
        <v>4715</v>
      </c>
      <c r="L233" s="21" t="s">
        <v>4672</v>
      </c>
      <c r="M233" s="24">
        <v>44368.662847222222</v>
      </c>
      <c r="N233" s="24">
        <v>44369.276932870373</v>
      </c>
      <c r="O233" s="21" t="s">
        <v>121</v>
      </c>
    </row>
    <row r="234" spans="1:15" ht="73.5" x14ac:dyDescent="0.25">
      <c r="A234" s="21">
        <v>633540</v>
      </c>
      <c r="B234" s="21" t="s">
        <v>821</v>
      </c>
      <c r="C234" s="21" t="s">
        <v>813</v>
      </c>
      <c r="D234" s="21" t="s">
        <v>4412</v>
      </c>
      <c r="E234" s="21" t="s">
        <v>4234</v>
      </c>
      <c r="F234" s="22">
        <v>14314.19</v>
      </c>
      <c r="G234" s="22">
        <v>1646004.35</v>
      </c>
      <c r="H234" s="22">
        <v>1660318.54</v>
      </c>
      <c r="I234" s="23">
        <v>1351475.17</v>
      </c>
      <c r="J234" s="21" t="s">
        <v>4537</v>
      </c>
      <c r="K234" s="21" t="s">
        <v>4233</v>
      </c>
      <c r="L234" s="21" t="s">
        <v>4538</v>
      </c>
      <c r="M234" s="24">
        <v>44522.5</v>
      </c>
      <c r="N234" s="24">
        <v>44538.752986111111</v>
      </c>
      <c r="O234" s="21" t="s">
        <v>62</v>
      </c>
    </row>
    <row r="235" spans="1:15" x14ac:dyDescent="0.25">
      <c r="A235" s="21">
        <v>635715</v>
      </c>
      <c r="B235" s="21" t="s">
        <v>457</v>
      </c>
      <c r="C235" s="21" t="s">
        <v>367</v>
      </c>
      <c r="D235" s="21" t="s">
        <v>4412</v>
      </c>
      <c r="E235" s="21" t="s">
        <v>4234</v>
      </c>
      <c r="F235" s="22">
        <v>-39847.1</v>
      </c>
      <c r="G235" s="22">
        <v>106297.41</v>
      </c>
      <c r="H235" s="22">
        <v>66450.31</v>
      </c>
      <c r="I235" s="23">
        <v>56242.99</v>
      </c>
      <c r="J235" s="21" t="s">
        <v>4433</v>
      </c>
      <c r="K235" s="21" t="s">
        <v>4233</v>
      </c>
      <c r="L235" s="21" t="s">
        <v>4427</v>
      </c>
      <c r="M235" s="24">
        <v>44581.416666666664</v>
      </c>
      <c r="N235" s="24">
        <v>44601.599224537036</v>
      </c>
      <c r="O235" s="21" t="s">
        <v>53</v>
      </c>
    </row>
    <row r="236" spans="1:15" ht="31.5" x14ac:dyDescent="0.25">
      <c r="A236" s="21">
        <v>635840</v>
      </c>
      <c r="B236" s="21" t="s">
        <v>2645</v>
      </c>
      <c r="C236" s="21" t="s">
        <v>367</v>
      </c>
      <c r="D236" s="21" t="s">
        <v>4412</v>
      </c>
      <c r="E236" s="21" t="s">
        <v>4234</v>
      </c>
      <c r="F236" s="22">
        <v>9060.85</v>
      </c>
      <c r="G236" s="22">
        <v>337176.4</v>
      </c>
      <c r="H236" s="22">
        <v>321701.44</v>
      </c>
      <c r="I236" s="23">
        <v>305659.74</v>
      </c>
      <c r="J236" s="21" t="s">
        <v>4686</v>
      </c>
      <c r="K236" s="21" t="s">
        <v>4233</v>
      </c>
      <c r="L236" s="21" t="s">
        <v>4687</v>
      </c>
      <c r="M236" s="24">
        <v>44629.626643518517</v>
      </c>
      <c r="N236" s="24">
        <v>44629.857060185182</v>
      </c>
      <c r="O236" s="21" t="s">
        <v>53</v>
      </c>
    </row>
    <row r="237" spans="1:15" ht="31.5" x14ac:dyDescent="0.25">
      <c r="A237" s="21">
        <v>635840</v>
      </c>
      <c r="B237" s="21" t="s">
        <v>2645</v>
      </c>
      <c r="C237" s="21" t="s">
        <v>367</v>
      </c>
      <c r="D237" s="21" t="s">
        <v>4412</v>
      </c>
      <c r="E237" s="21" t="s">
        <v>4234</v>
      </c>
      <c r="F237" s="22">
        <v>-24535.81</v>
      </c>
      <c r="G237" s="22">
        <v>337176.4</v>
      </c>
      <c r="H237" s="22">
        <v>321701.44</v>
      </c>
      <c r="I237" s="23">
        <v>305659.74</v>
      </c>
      <c r="J237" s="21" t="s">
        <v>4318</v>
      </c>
      <c r="K237" s="21" t="s">
        <v>4283</v>
      </c>
      <c r="L237" s="21" t="s">
        <v>4420</v>
      </c>
      <c r="M237" s="24">
        <v>44671.343425925923</v>
      </c>
      <c r="N237" s="24">
        <v>44676.560520833336</v>
      </c>
      <c r="O237" s="21" t="s">
        <v>53</v>
      </c>
    </row>
    <row r="238" spans="1:15" ht="42" x14ac:dyDescent="0.25">
      <c r="A238" s="21">
        <v>637148</v>
      </c>
      <c r="B238" s="21" t="s">
        <v>271</v>
      </c>
      <c r="C238" s="21" t="s">
        <v>183</v>
      </c>
      <c r="D238" s="21" t="s">
        <v>4412</v>
      </c>
      <c r="E238" s="21" t="s">
        <v>4234</v>
      </c>
      <c r="F238" s="22">
        <v>21370.34</v>
      </c>
      <c r="G238" s="22">
        <v>70979.47</v>
      </c>
      <c r="H238" s="22">
        <v>92349.81</v>
      </c>
      <c r="I238" s="23">
        <v>92654.83</v>
      </c>
      <c r="J238" s="21" t="s">
        <v>4716</v>
      </c>
      <c r="K238" s="21" t="s">
        <v>4233</v>
      </c>
      <c r="L238" s="21" t="s">
        <v>4717</v>
      </c>
      <c r="M238" s="24">
        <v>44284.674305555556</v>
      </c>
      <c r="N238" s="24">
        <v>44466.842430555553</v>
      </c>
      <c r="O238" s="21" t="s">
        <v>62</v>
      </c>
    </row>
    <row r="239" spans="1:15" ht="21" x14ac:dyDescent="0.25">
      <c r="A239" s="21">
        <v>635749</v>
      </c>
      <c r="B239" s="21" t="s">
        <v>2635</v>
      </c>
      <c r="C239" s="21" t="s">
        <v>367</v>
      </c>
      <c r="D239" s="21" t="s">
        <v>4402</v>
      </c>
      <c r="E239" s="21" t="s">
        <v>4234</v>
      </c>
      <c r="F239" s="22">
        <v>3845</v>
      </c>
      <c r="G239" s="22">
        <v>27435.53</v>
      </c>
      <c r="H239" s="22">
        <v>35125.53</v>
      </c>
      <c r="I239" s="23">
        <v>48392.54</v>
      </c>
      <c r="J239" s="21" t="s">
        <v>4683</v>
      </c>
      <c r="K239" s="21" t="s">
        <v>4283</v>
      </c>
      <c r="L239" s="21" t="s">
        <v>4684</v>
      </c>
      <c r="M239" s="24">
        <v>44581.450532407405</v>
      </c>
      <c r="N239" s="24">
        <v>44581.670590277776</v>
      </c>
      <c r="O239" s="21" t="s">
        <v>53</v>
      </c>
    </row>
    <row r="240" spans="1:15" ht="21" x14ac:dyDescent="0.25">
      <c r="A240" s="21">
        <v>635749</v>
      </c>
      <c r="B240" s="21" t="s">
        <v>2635</v>
      </c>
      <c r="C240" s="21" t="s">
        <v>367</v>
      </c>
      <c r="D240" s="21" t="s">
        <v>4402</v>
      </c>
      <c r="E240" s="21" t="s">
        <v>4234</v>
      </c>
      <c r="F240" s="22">
        <v>3845</v>
      </c>
      <c r="G240" s="22">
        <v>27435.53</v>
      </c>
      <c r="H240" s="22">
        <v>35125.53</v>
      </c>
      <c r="I240" s="23">
        <v>48392.54</v>
      </c>
      <c r="J240" s="21" t="s">
        <v>4683</v>
      </c>
      <c r="K240" s="21" t="s">
        <v>4233</v>
      </c>
      <c r="L240" s="21" t="s">
        <v>4684</v>
      </c>
      <c r="M240" s="24">
        <v>44581.450509259259</v>
      </c>
      <c r="N240" s="24">
        <v>44581.670590277776</v>
      </c>
      <c r="O240" s="21" t="s">
        <v>53</v>
      </c>
    </row>
    <row r="241" spans="1:15" ht="21" x14ac:dyDescent="0.25">
      <c r="A241" s="21">
        <v>635756</v>
      </c>
      <c r="B241" s="21" t="s">
        <v>462</v>
      </c>
      <c r="C241" s="21" t="s">
        <v>367</v>
      </c>
      <c r="D241" s="21" t="s">
        <v>4402</v>
      </c>
      <c r="E241" s="21" t="s">
        <v>4234</v>
      </c>
      <c r="F241" s="22">
        <v>4937.01</v>
      </c>
      <c r="G241" s="22">
        <v>3574.01</v>
      </c>
      <c r="H241" s="22">
        <v>8511.02</v>
      </c>
      <c r="I241" s="23">
        <v>9587.0300000000007</v>
      </c>
      <c r="J241" s="21" t="s">
        <v>4685</v>
      </c>
      <c r="K241" s="21" t="s">
        <v>4233</v>
      </c>
      <c r="L241" s="21" t="s">
        <v>4435</v>
      </c>
      <c r="M241" s="24">
        <v>44355.590092592596</v>
      </c>
      <c r="N241" s="24">
        <v>44466.751574074071</v>
      </c>
      <c r="O241" s="21" t="s">
        <v>53</v>
      </c>
    </row>
    <row r="242" spans="1:15" ht="31.5" x14ac:dyDescent="0.25">
      <c r="A242" s="21">
        <v>634827</v>
      </c>
      <c r="B242" s="21" t="s">
        <v>380</v>
      </c>
      <c r="C242" s="21" t="s">
        <v>367</v>
      </c>
      <c r="D242" s="21" t="s">
        <v>4402</v>
      </c>
      <c r="E242" s="21" t="s">
        <v>4234</v>
      </c>
      <c r="F242" s="22">
        <v>45614.81</v>
      </c>
      <c r="G242" s="22">
        <v>116206.58</v>
      </c>
      <c r="H242" s="22">
        <v>161821.39000000001</v>
      </c>
      <c r="I242" s="23">
        <v>155133.87</v>
      </c>
      <c r="J242" s="21" t="s">
        <v>4480</v>
      </c>
      <c r="K242" s="21" t="s">
        <v>4233</v>
      </c>
      <c r="L242" s="21" t="s">
        <v>4481</v>
      </c>
      <c r="M242" s="24">
        <v>44308.666365740741</v>
      </c>
      <c r="N242" s="24">
        <v>44466.732199074075</v>
      </c>
      <c r="O242" s="21" t="s">
        <v>53</v>
      </c>
    </row>
    <row r="243" spans="1:15" ht="31.5" x14ac:dyDescent="0.25">
      <c r="A243" s="21">
        <v>637561</v>
      </c>
      <c r="B243" s="21" t="s">
        <v>1015</v>
      </c>
      <c r="C243" s="21" t="s">
        <v>988</v>
      </c>
      <c r="D243" s="21" t="s">
        <v>4412</v>
      </c>
      <c r="E243" s="21" t="s">
        <v>4234</v>
      </c>
      <c r="F243" s="22">
        <v>8464.25</v>
      </c>
      <c r="G243" s="22">
        <v>175615.23</v>
      </c>
      <c r="H243" s="22">
        <v>189969.77000000002</v>
      </c>
      <c r="I243" s="23">
        <v>194489.14</v>
      </c>
      <c r="J243" s="21" t="s">
        <v>4722</v>
      </c>
      <c r="K243" s="21" t="s">
        <v>4238</v>
      </c>
      <c r="L243" s="21" t="s">
        <v>4723</v>
      </c>
      <c r="M243" s="24">
        <v>44362.569456018522</v>
      </c>
      <c r="N243" s="24">
        <v>44363.216793981483</v>
      </c>
      <c r="O243" s="21" t="s">
        <v>62</v>
      </c>
    </row>
    <row r="244" spans="1:15" ht="31.5" x14ac:dyDescent="0.25">
      <c r="A244" s="21">
        <v>637561</v>
      </c>
      <c r="B244" s="21" t="s">
        <v>1015</v>
      </c>
      <c r="C244" s="21" t="s">
        <v>988</v>
      </c>
      <c r="D244" s="21" t="s">
        <v>4412</v>
      </c>
      <c r="E244" s="21" t="s">
        <v>4234</v>
      </c>
      <c r="F244" s="22">
        <v>3021.63</v>
      </c>
      <c r="G244" s="22">
        <v>175615.23</v>
      </c>
      <c r="H244" s="22">
        <v>189969.77000000002</v>
      </c>
      <c r="I244" s="23">
        <v>194489.14</v>
      </c>
      <c r="J244" s="21" t="s">
        <v>4724</v>
      </c>
      <c r="K244" s="21" t="s">
        <v>4280</v>
      </c>
      <c r="L244" s="21" t="s">
        <v>4725</v>
      </c>
      <c r="M244" s="24">
        <v>44356.404965277776</v>
      </c>
      <c r="N244" s="24">
        <v>44358.21603009259</v>
      </c>
      <c r="O244" s="21" t="s">
        <v>62</v>
      </c>
    </row>
    <row r="245" spans="1:15" ht="21" x14ac:dyDescent="0.25">
      <c r="A245" s="21">
        <v>637561</v>
      </c>
      <c r="B245" s="21" t="s">
        <v>1015</v>
      </c>
      <c r="C245" s="21" t="s">
        <v>988</v>
      </c>
      <c r="D245" s="21" t="s">
        <v>4412</v>
      </c>
      <c r="E245" s="21" t="s">
        <v>4234</v>
      </c>
      <c r="F245" s="22">
        <v>1639.06</v>
      </c>
      <c r="G245" s="22">
        <v>175615.23</v>
      </c>
      <c r="H245" s="22">
        <v>189969.77000000002</v>
      </c>
      <c r="I245" s="23">
        <v>194489.14</v>
      </c>
      <c r="J245" s="21" t="s">
        <v>4724</v>
      </c>
      <c r="K245" s="21" t="s">
        <v>4283</v>
      </c>
      <c r="L245" s="21" t="s">
        <v>4726</v>
      </c>
      <c r="M245" s="24">
        <v>44356.404849537037</v>
      </c>
      <c r="N245" s="24">
        <v>44358.21603009259</v>
      </c>
      <c r="O245" s="21" t="s">
        <v>62</v>
      </c>
    </row>
    <row r="246" spans="1:15" ht="21" x14ac:dyDescent="0.25">
      <c r="A246" s="21">
        <v>637561</v>
      </c>
      <c r="B246" s="21" t="s">
        <v>1015</v>
      </c>
      <c r="C246" s="21" t="s">
        <v>988</v>
      </c>
      <c r="D246" s="21" t="s">
        <v>4412</v>
      </c>
      <c r="E246" s="21" t="s">
        <v>4234</v>
      </c>
      <c r="F246" s="22">
        <v>1229.5999999999999</v>
      </c>
      <c r="G246" s="22">
        <v>175615.23</v>
      </c>
      <c r="H246" s="22">
        <v>189969.77000000002</v>
      </c>
      <c r="I246" s="23">
        <v>194489.14</v>
      </c>
      <c r="J246" s="21" t="s">
        <v>4724</v>
      </c>
      <c r="K246" s="21" t="s">
        <v>4233</v>
      </c>
      <c r="L246" s="21" t="s">
        <v>4727</v>
      </c>
      <c r="M246" s="24">
        <v>44356.404641203706</v>
      </c>
      <c r="N246" s="24">
        <v>44358.21603009259</v>
      </c>
      <c r="O246" s="21" t="s">
        <v>62</v>
      </c>
    </row>
    <row r="247" spans="1:15" ht="94.5" x14ac:dyDescent="0.25">
      <c r="A247" s="21">
        <v>635338</v>
      </c>
      <c r="B247" s="21" t="s">
        <v>871</v>
      </c>
      <c r="C247" s="21" t="s">
        <v>813</v>
      </c>
      <c r="D247" s="21" t="s">
        <v>4402</v>
      </c>
      <c r="E247" s="21" t="s">
        <v>4438</v>
      </c>
      <c r="F247" s="22">
        <v>5460</v>
      </c>
      <c r="G247" s="22">
        <v>386249.82</v>
      </c>
      <c r="H247" s="22">
        <v>386249.82</v>
      </c>
      <c r="I247" s="23">
        <v>352998.82</v>
      </c>
      <c r="J247" s="21" t="s">
        <v>4691</v>
      </c>
      <c r="K247" s="21" t="s">
        <v>4233</v>
      </c>
      <c r="L247" s="21" t="s">
        <v>4692</v>
      </c>
      <c r="M247" s="24">
        <v>44181.661539351851</v>
      </c>
      <c r="N247" s="24">
        <v>44187.379282407404</v>
      </c>
      <c r="O247" s="21" t="s">
        <v>53</v>
      </c>
    </row>
    <row r="248" spans="1:15" ht="42" x14ac:dyDescent="0.25">
      <c r="A248" s="21">
        <v>635339</v>
      </c>
      <c r="B248" s="21" t="s">
        <v>3945</v>
      </c>
      <c r="C248" s="21" t="s">
        <v>813</v>
      </c>
      <c r="D248" s="21" t="s">
        <v>4402</v>
      </c>
      <c r="E248" s="21" t="s">
        <v>4234</v>
      </c>
      <c r="F248" s="22">
        <v>6640.29</v>
      </c>
      <c r="G248" s="22">
        <v>1135276.07</v>
      </c>
      <c r="H248" s="22">
        <v>959122.84000000008</v>
      </c>
      <c r="I248" s="23">
        <v>1250819.07</v>
      </c>
      <c r="J248" s="21" t="s">
        <v>4586</v>
      </c>
      <c r="K248" s="21" t="s">
        <v>4283</v>
      </c>
      <c r="L248" s="21" t="s">
        <v>4688</v>
      </c>
      <c r="M248" s="24">
        <v>44427.463229166664</v>
      </c>
      <c r="N248" s="24">
        <v>44642.144085648149</v>
      </c>
      <c r="O248" s="21" t="s">
        <v>53</v>
      </c>
    </row>
    <row r="249" spans="1:15" ht="42" x14ac:dyDescent="0.25">
      <c r="A249" s="21">
        <v>635339</v>
      </c>
      <c r="B249" s="21" t="s">
        <v>3945</v>
      </c>
      <c r="C249" s="21" t="s">
        <v>813</v>
      </c>
      <c r="D249" s="21" t="s">
        <v>4402</v>
      </c>
      <c r="E249" s="21" t="s">
        <v>4234</v>
      </c>
      <c r="F249" s="22">
        <v>-182793.52</v>
      </c>
      <c r="G249" s="22">
        <v>1135276.07</v>
      </c>
      <c r="H249" s="22">
        <v>959122.84000000008</v>
      </c>
      <c r="I249" s="23">
        <v>1250819.07</v>
      </c>
      <c r="J249" s="21" t="s">
        <v>4689</v>
      </c>
      <c r="K249" s="21" t="s">
        <v>4233</v>
      </c>
      <c r="L249" s="21" t="s">
        <v>4690</v>
      </c>
      <c r="M249" s="24">
        <v>44399.447812500002</v>
      </c>
      <c r="N249" s="24">
        <v>44467.616249999999</v>
      </c>
      <c r="O249" s="21" t="s">
        <v>53</v>
      </c>
    </row>
    <row r="250" spans="1:15" ht="42" x14ac:dyDescent="0.25">
      <c r="A250" s="21">
        <v>634900</v>
      </c>
      <c r="B250" s="21" t="s">
        <v>3452</v>
      </c>
      <c r="C250" s="21" t="s">
        <v>571</v>
      </c>
      <c r="D250" s="21" t="s">
        <v>4412</v>
      </c>
      <c r="E250" s="21" t="s">
        <v>4234</v>
      </c>
      <c r="F250" s="22">
        <v>-75017.070000000007</v>
      </c>
      <c r="G250" s="22">
        <v>630630.38</v>
      </c>
      <c r="H250" s="22">
        <v>555613.31000000006</v>
      </c>
      <c r="I250" s="23">
        <v>615956.46</v>
      </c>
      <c r="J250" s="21" t="s">
        <v>4312</v>
      </c>
      <c r="K250" s="21" t="s">
        <v>4233</v>
      </c>
      <c r="L250" s="21" t="s">
        <v>4313</v>
      </c>
      <c r="M250" s="24">
        <v>44571.633773148147</v>
      </c>
      <c r="N250" s="24">
        <v>44571.857199074075</v>
      </c>
      <c r="O250" s="21" t="s">
        <v>62</v>
      </c>
    </row>
    <row r="251" spans="1:15" ht="94.5" x14ac:dyDescent="0.25">
      <c r="A251" s="21">
        <v>639734</v>
      </c>
      <c r="B251" s="21" t="s">
        <v>5175</v>
      </c>
      <c r="C251" s="21" t="s">
        <v>813</v>
      </c>
      <c r="D251" s="21" t="s">
        <v>4402</v>
      </c>
      <c r="E251" s="21" t="s">
        <v>4234</v>
      </c>
      <c r="F251" s="22">
        <v>20547.47</v>
      </c>
      <c r="G251" s="22">
        <v>468802.35</v>
      </c>
      <c r="H251" s="22">
        <v>489349.81999999995</v>
      </c>
      <c r="I251" s="23">
        <v>563791.11</v>
      </c>
      <c r="J251" s="21" t="s">
        <v>5203</v>
      </c>
      <c r="K251" s="21" t="s">
        <v>4323</v>
      </c>
      <c r="L251" s="21" t="s">
        <v>5176</v>
      </c>
      <c r="M251" s="24">
        <v>44803.49009259259</v>
      </c>
      <c r="N251" s="24">
        <v>44817.899641203701</v>
      </c>
      <c r="O251" s="21" t="s">
        <v>171</v>
      </c>
    </row>
    <row r="252" spans="1:15" ht="115.5" x14ac:dyDescent="0.25">
      <c r="A252" s="21">
        <v>639736</v>
      </c>
      <c r="B252" s="21" t="s">
        <v>952</v>
      </c>
      <c r="C252" s="21" t="s">
        <v>813</v>
      </c>
      <c r="D252" s="21" t="s">
        <v>4402</v>
      </c>
      <c r="E252" s="21" t="s">
        <v>4234</v>
      </c>
      <c r="F252" s="22">
        <v>6944.08</v>
      </c>
      <c r="G252" s="22">
        <v>214312.66</v>
      </c>
      <c r="H252" s="22">
        <v>234054.95</v>
      </c>
      <c r="I252" s="23">
        <v>248164.47</v>
      </c>
      <c r="J252" s="21" t="s">
        <v>4792</v>
      </c>
      <c r="K252" s="21" t="s">
        <v>4323</v>
      </c>
      <c r="L252" s="21" t="s">
        <v>4793</v>
      </c>
      <c r="M252" s="24">
        <v>44508.912349537037</v>
      </c>
      <c r="N252" s="24">
        <v>44519.648159722223</v>
      </c>
      <c r="O252" s="21" t="s">
        <v>53</v>
      </c>
    </row>
    <row r="253" spans="1:15" ht="147" x14ac:dyDescent="0.25">
      <c r="A253" s="21">
        <v>639736</v>
      </c>
      <c r="B253" s="21" t="s">
        <v>952</v>
      </c>
      <c r="C253" s="21" t="s">
        <v>813</v>
      </c>
      <c r="D253" s="21" t="s">
        <v>4402</v>
      </c>
      <c r="E253" s="21" t="s">
        <v>4234</v>
      </c>
      <c r="F253" s="22">
        <v>9388.2099999999991</v>
      </c>
      <c r="G253" s="22">
        <v>214312.66</v>
      </c>
      <c r="H253" s="22">
        <v>234054.95</v>
      </c>
      <c r="I253" s="23">
        <v>248164.47</v>
      </c>
      <c r="J253" s="21" t="s">
        <v>4347</v>
      </c>
      <c r="K253" s="21" t="s">
        <v>4320</v>
      </c>
      <c r="L253" s="21" t="s">
        <v>4794</v>
      </c>
      <c r="M253" s="24">
        <v>44538.5156712963</v>
      </c>
      <c r="N253" s="24">
        <v>44585.984224537038</v>
      </c>
      <c r="O253" s="21" t="s">
        <v>53</v>
      </c>
    </row>
    <row r="254" spans="1:15" ht="126" x14ac:dyDescent="0.25">
      <c r="A254" s="21">
        <v>639736</v>
      </c>
      <c r="B254" s="21" t="s">
        <v>952</v>
      </c>
      <c r="C254" s="21" t="s">
        <v>813</v>
      </c>
      <c r="D254" s="21" t="s">
        <v>4402</v>
      </c>
      <c r="E254" s="21" t="s">
        <v>4234</v>
      </c>
      <c r="F254" s="22">
        <v>3410</v>
      </c>
      <c r="G254" s="22">
        <v>214312.66</v>
      </c>
      <c r="H254" s="22">
        <v>234054.95</v>
      </c>
      <c r="I254" s="23">
        <v>248164.47</v>
      </c>
      <c r="J254" s="21" t="s">
        <v>4795</v>
      </c>
      <c r="K254" s="21" t="s">
        <v>4317</v>
      </c>
      <c r="L254" s="21" t="s">
        <v>4796</v>
      </c>
      <c r="M254" s="24">
        <v>44532.583333333336</v>
      </c>
      <c r="N254" s="24">
        <v>44544.590405092589</v>
      </c>
      <c r="O254" s="21" t="s">
        <v>53</v>
      </c>
    </row>
    <row r="255" spans="1:15" ht="52.5" x14ac:dyDescent="0.25">
      <c r="A255" s="21">
        <v>639011</v>
      </c>
      <c r="B255" s="21" t="s">
        <v>5570</v>
      </c>
      <c r="C255" s="21" t="s">
        <v>367</v>
      </c>
      <c r="D255" s="21" t="s">
        <v>4402</v>
      </c>
      <c r="E255" s="21" t="s">
        <v>4234</v>
      </c>
      <c r="F255" s="22">
        <v>18752.830000000002</v>
      </c>
      <c r="G255" s="22">
        <v>66470.62</v>
      </c>
      <c r="H255" s="22">
        <v>85223.45</v>
      </c>
      <c r="I255" s="23">
        <v>111624.75</v>
      </c>
      <c r="J255" s="21" t="s">
        <v>5623</v>
      </c>
      <c r="K255" s="21" t="s">
        <v>4233</v>
      </c>
      <c r="L255" s="21" t="s">
        <v>5624</v>
      </c>
      <c r="M255" s="24">
        <v>44901.367708333331</v>
      </c>
      <c r="N255" s="24">
        <v>44938.802997685183</v>
      </c>
      <c r="O255" s="21" t="s">
        <v>121</v>
      </c>
    </row>
    <row r="256" spans="1:15" ht="105" x14ac:dyDescent="0.25">
      <c r="A256" s="21">
        <v>638606</v>
      </c>
      <c r="B256" s="21" t="s">
        <v>732</v>
      </c>
      <c r="C256" s="21" t="s">
        <v>571</v>
      </c>
      <c r="D256" s="21" t="s">
        <v>4402</v>
      </c>
      <c r="E256" s="21" t="s">
        <v>4234</v>
      </c>
      <c r="F256" s="22">
        <v>-15056</v>
      </c>
      <c r="G256" s="22">
        <v>273434.34000000003</v>
      </c>
      <c r="H256" s="22">
        <v>258378.34000000003</v>
      </c>
      <c r="I256" s="23">
        <v>236335.86</v>
      </c>
      <c r="J256" s="21" t="s">
        <v>4787</v>
      </c>
      <c r="K256" s="21" t="s">
        <v>4233</v>
      </c>
      <c r="L256" s="21" t="s">
        <v>4759</v>
      </c>
      <c r="M256" s="24">
        <v>44532.648726851854</v>
      </c>
      <c r="N256" s="24">
        <v>44748.679988425924</v>
      </c>
      <c r="O256" s="21" t="s">
        <v>53</v>
      </c>
    </row>
    <row r="257" spans="1:15" ht="21" x14ac:dyDescent="0.25">
      <c r="A257" s="21">
        <v>640494</v>
      </c>
      <c r="B257" s="21" t="s">
        <v>343</v>
      </c>
      <c r="C257" s="21" t="s">
        <v>183</v>
      </c>
      <c r="D257" s="21" t="s">
        <v>4402</v>
      </c>
      <c r="E257" s="21" t="s">
        <v>4234</v>
      </c>
      <c r="F257" s="22">
        <v>16113.6</v>
      </c>
      <c r="G257" s="22">
        <v>103160.37</v>
      </c>
      <c r="H257" s="22">
        <v>119273.97</v>
      </c>
      <c r="I257" s="23">
        <v>69880.259999999995</v>
      </c>
      <c r="J257" s="21" t="s">
        <v>4424</v>
      </c>
      <c r="K257" s="21" t="s">
        <v>4233</v>
      </c>
      <c r="L257" s="21" t="s">
        <v>4801</v>
      </c>
      <c r="M257" s="24">
        <v>44368.705925925926</v>
      </c>
      <c r="N257" s="24">
        <v>44466.883090277777</v>
      </c>
      <c r="O257" s="21" t="s">
        <v>53</v>
      </c>
    </row>
    <row r="258" spans="1:15" ht="84" x14ac:dyDescent="0.25">
      <c r="A258" s="21">
        <v>638586</v>
      </c>
      <c r="B258" s="21" t="s">
        <v>714</v>
      </c>
      <c r="C258" s="21" t="s">
        <v>571</v>
      </c>
      <c r="D258" s="21" t="s">
        <v>4402</v>
      </c>
      <c r="E258" s="21" t="s">
        <v>4234</v>
      </c>
      <c r="F258" s="22">
        <v>-18160</v>
      </c>
      <c r="G258" s="22">
        <v>35765.74</v>
      </c>
      <c r="H258" s="22">
        <v>17605.739999999998</v>
      </c>
      <c r="I258" s="23">
        <v>16739.060000000001</v>
      </c>
      <c r="J258" s="21" t="s">
        <v>4482</v>
      </c>
      <c r="K258" s="21" t="s">
        <v>4233</v>
      </c>
      <c r="L258" s="21" t="s">
        <v>4738</v>
      </c>
      <c r="M258" s="24">
        <v>44327.650266203702</v>
      </c>
      <c r="N258" s="24">
        <v>44466.864166666666</v>
      </c>
      <c r="O258" s="21" t="s">
        <v>53</v>
      </c>
    </row>
    <row r="259" spans="1:15" ht="42" x14ac:dyDescent="0.25">
      <c r="A259" s="21">
        <v>638585</v>
      </c>
      <c r="B259" s="21" t="s">
        <v>715</v>
      </c>
      <c r="C259" s="21" t="s">
        <v>571</v>
      </c>
      <c r="D259" s="21" t="s">
        <v>4402</v>
      </c>
      <c r="E259" s="21" t="s">
        <v>4234</v>
      </c>
      <c r="F259" s="22">
        <v>3266.2</v>
      </c>
      <c r="G259" s="22">
        <v>54214.03</v>
      </c>
      <c r="H259" s="22">
        <v>57480.229999999996</v>
      </c>
      <c r="I259" s="23">
        <v>45196.25</v>
      </c>
      <c r="J259" s="21" t="s">
        <v>4306</v>
      </c>
      <c r="K259" s="21" t="s">
        <v>4233</v>
      </c>
      <c r="L259" s="21" t="s">
        <v>4336</v>
      </c>
      <c r="M259" s="24">
        <v>44333.641192129631</v>
      </c>
      <c r="N259" s="24">
        <v>44449.636435185188</v>
      </c>
      <c r="O259" s="21" t="s">
        <v>53</v>
      </c>
    </row>
    <row r="260" spans="1:15" ht="73.5" x14ac:dyDescent="0.25">
      <c r="A260" s="21">
        <v>638584</v>
      </c>
      <c r="B260" s="21" t="s">
        <v>727</v>
      </c>
      <c r="C260" s="21" t="s">
        <v>571</v>
      </c>
      <c r="D260" s="21" t="s">
        <v>4402</v>
      </c>
      <c r="E260" s="21" t="s">
        <v>4234</v>
      </c>
      <c r="F260" s="22">
        <v>-16000</v>
      </c>
      <c r="G260" s="22">
        <v>81236.960000000006</v>
      </c>
      <c r="H260" s="22">
        <v>65236.960000000006</v>
      </c>
      <c r="I260" s="23">
        <v>64774.44</v>
      </c>
      <c r="J260" s="21" t="s">
        <v>4755</v>
      </c>
      <c r="K260" s="21" t="s">
        <v>4233</v>
      </c>
      <c r="L260" s="21" t="s">
        <v>4756</v>
      </c>
      <c r="M260" s="24">
        <v>44375.422673611109</v>
      </c>
      <c r="N260" s="24">
        <v>44466.863622685189</v>
      </c>
      <c r="O260" s="21" t="s">
        <v>53</v>
      </c>
    </row>
    <row r="261" spans="1:15" ht="63" x14ac:dyDescent="0.25">
      <c r="A261" s="21">
        <v>638580</v>
      </c>
      <c r="B261" s="21" t="s">
        <v>717</v>
      </c>
      <c r="C261" s="21" t="s">
        <v>571</v>
      </c>
      <c r="D261" s="21" t="s">
        <v>4402</v>
      </c>
      <c r="E261" s="21" t="s">
        <v>4234</v>
      </c>
      <c r="F261" s="22">
        <v>-17598.71</v>
      </c>
      <c r="G261" s="22">
        <v>308349.94</v>
      </c>
      <c r="H261" s="22">
        <v>290751.23</v>
      </c>
      <c r="I261" s="23">
        <v>285515.87</v>
      </c>
      <c r="J261" s="21" t="s">
        <v>4273</v>
      </c>
      <c r="K261" s="21" t="s">
        <v>4233</v>
      </c>
      <c r="L261" s="21" t="s">
        <v>4739</v>
      </c>
      <c r="M261" s="24">
        <v>44270.610439814816</v>
      </c>
      <c r="N261" s="24">
        <v>44466.862835648149</v>
      </c>
      <c r="O261" s="21" t="s">
        <v>53</v>
      </c>
    </row>
    <row r="262" spans="1:15" x14ac:dyDescent="0.25">
      <c r="A262" s="21">
        <v>639751</v>
      </c>
      <c r="B262" s="21" t="s">
        <v>527</v>
      </c>
      <c r="C262" s="21" t="s">
        <v>367</v>
      </c>
      <c r="D262" s="21" t="s">
        <v>4412</v>
      </c>
      <c r="E262" s="21" t="s">
        <v>4234</v>
      </c>
      <c r="F262" s="22">
        <v>-8603.1</v>
      </c>
      <c r="G262" s="22">
        <v>176098.58</v>
      </c>
      <c r="H262" s="22">
        <v>167495.47999999998</v>
      </c>
      <c r="I262" s="23">
        <v>153500.22</v>
      </c>
      <c r="J262" s="21" t="s">
        <v>4469</v>
      </c>
      <c r="K262" s="21" t="s">
        <v>4233</v>
      </c>
      <c r="L262" s="21" t="s">
        <v>4427</v>
      </c>
      <c r="M262" s="24">
        <v>44391.4</v>
      </c>
      <c r="N262" s="24">
        <v>44466.881539351853</v>
      </c>
      <c r="O262" s="21" t="s">
        <v>53</v>
      </c>
    </row>
    <row r="263" spans="1:15" ht="21" x14ac:dyDescent="0.25">
      <c r="A263" s="21">
        <v>638968</v>
      </c>
      <c r="B263" s="21" t="s">
        <v>518</v>
      </c>
      <c r="C263" s="21" t="s">
        <v>367</v>
      </c>
      <c r="D263" s="21" t="s">
        <v>4402</v>
      </c>
      <c r="E263" s="21" t="s">
        <v>4234</v>
      </c>
      <c r="F263" s="22">
        <v>30946.7</v>
      </c>
      <c r="G263" s="22">
        <v>319462.49</v>
      </c>
      <c r="H263" s="22">
        <v>363415.38</v>
      </c>
      <c r="I263" s="23">
        <v>379462.21</v>
      </c>
      <c r="J263" s="21" t="s">
        <v>4304</v>
      </c>
      <c r="K263" s="21" t="s">
        <v>4283</v>
      </c>
      <c r="L263" s="21" t="s">
        <v>4779</v>
      </c>
      <c r="M263" s="24">
        <v>44363.436990740738</v>
      </c>
      <c r="N263" s="24">
        <v>44466.87096064815</v>
      </c>
      <c r="O263" s="21" t="s">
        <v>53</v>
      </c>
    </row>
    <row r="264" spans="1:15" ht="21" x14ac:dyDescent="0.25">
      <c r="A264" s="21">
        <v>638968</v>
      </c>
      <c r="B264" s="21" t="s">
        <v>518</v>
      </c>
      <c r="C264" s="21" t="s">
        <v>367</v>
      </c>
      <c r="D264" s="21" t="s">
        <v>4402</v>
      </c>
      <c r="E264" s="21" t="s">
        <v>4234</v>
      </c>
      <c r="F264" s="22">
        <v>13907.9</v>
      </c>
      <c r="G264" s="22">
        <v>319462.49</v>
      </c>
      <c r="H264" s="22">
        <v>363415.38</v>
      </c>
      <c r="I264" s="23">
        <v>379462.21</v>
      </c>
      <c r="J264" s="21" t="s">
        <v>4429</v>
      </c>
      <c r="K264" s="21" t="s">
        <v>4233</v>
      </c>
      <c r="L264" s="21" t="s">
        <v>4780</v>
      </c>
      <c r="M264" s="24">
        <v>44314.356678240743</v>
      </c>
      <c r="N264" s="24">
        <v>44466.87023148148</v>
      </c>
      <c r="O264" s="21" t="s">
        <v>53</v>
      </c>
    </row>
    <row r="265" spans="1:15" ht="21" x14ac:dyDescent="0.25">
      <c r="A265" s="21">
        <v>638968</v>
      </c>
      <c r="B265" s="21" t="s">
        <v>518</v>
      </c>
      <c r="C265" s="21" t="s">
        <v>367</v>
      </c>
      <c r="D265" s="21" t="s">
        <v>4402</v>
      </c>
      <c r="E265" s="21" t="s">
        <v>4234</v>
      </c>
      <c r="F265" s="22">
        <v>-901.71</v>
      </c>
      <c r="G265" s="22">
        <v>319462.49</v>
      </c>
      <c r="H265" s="22">
        <v>363415.38</v>
      </c>
      <c r="I265" s="23">
        <v>379462.21</v>
      </c>
      <c r="J265" s="21" t="s">
        <v>4732</v>
      </c>
      <c r="K265" s="21" t="s">
        <v>4280</v>
      </c>
      <c r="L265" s="21" t="s">
        <v>4427</v>
      </c>
      <c r="M265" s="24">
        <v>44391.398611111108</v>
      </c>
      <c r="N265" s="24">
        <v>44466.871678240743</v>
      </c>
      <c r="O265" s="21" t="s">
        <v>53</v>
      </c>
    </row>
    <row r="266" spans="1:15" ht="42" x14ac:dyDescent="0.25">
      <c r="A266" s="21">
        <v>638987</v>
      </c>
      <c r="B266" s="21" t="s">
        <v>751</v>
      </c>
      <c r="C266" s="21" t="s">
        <v>571</v>
      </c>
      <c r="D266" s="21" t="s">
        <v>4402</v>
      </c>
      <c r="E266" s="21" t="s">
        <v>4234</v>
      </c>
      <c r="F266" s="22">
        <v>65035.57</v>
      </c>
      <c r="G266" s="22">
        <v>377645.84</v>
      </c>
      <c r="H266" s="22">
        <v>442681.41000000003</v>
      </c>
      <c r="I266" s="23">
        <v>482952.46</v>
      </c>
      <c r="J266" s="21" t="s">
        <v>4339</v>
      </c>
      <c r="K266" s="21" t="s">
        <v>4338</v>
      </c>
      <c r="L266" s="21" t="s">
        <v>4340</v>
      </c>
      <c r="M266" s="24">
        <v>44538.707013888888</v>
      </c>
      <c r="N266" s="24">
        <v>44560.254965277774</v>
      </c>
      <c r="O266" s="21" t="s">
        <v>53</v>
      </c>
    </row>
    <row r="267" spans="1:15" ht="136.5" x14ac:dyDescent="0.25">
      <c r="A267" s="21">
        <v>639551</v>
      </c>
      <c r="B267" s="21" t="s">
        <v>5282</v>
      </c>
      <c r="C267" s="21" t="s">
        <v>813</v>
      </c>
      <c r="D267" s="21" t="s">
        <v>4402</v>
      </c>
      <c r="E267" s="21" t="s">
        <v>4358</v>
      </c>
      <c r="F267" s="22">
        <v>0</v>
      </c>
      <c r="G267" s="22">
        <v>287775.65000000002</v>
      </c>
      <c r="H267" s="22">
        <v>287775.65000000002</v>
      </c>
      <c r="I267" s="23">
        <v>495823.47</v>
      </c>
      <c r="J267" s="21" t="s">
        <v>4638</v>
      </c>
      <c r="K267" s="21" t="s">
        <v>4233</v>
      </c>
      <c r="L267" s="21" t="s">
        <v>5283</v>
      </c>
      <c r="M267" s="24">
        <v>44840.742083333331</v>
      </c>
      <c r="N267" s="24">
        <v>44841.211782407408</v>
      </c>
      <c r="O267" s="21" t="s">
        <v>62</v>
      </c>
    </row>
    <row r="268" spans="1:15" ht="73.5" x14ac:dyDescent="0.25">
      <c r="A268" s="21">
        <v>638673</v>
      </c>
      <c r="B268" s="21" t="s">
        <v>737</v>
      </c>
      <c r="C268" s="21" t="s">
        <v>571</v>
      </c>
      <c r="D268" s="21" t="s">
        <v>4412</v>
      </c>
      <c r="E268" s="21" t="s">
        <v>4234</v>
      </c>
      <c r="F268" s="22">
        <v>12333</v>
      </c>
      <c r="G268" s="22">
        <v>249934.03</v>
      </c>
      <c r="H268" s="22">
        <v>262267.03000000003</v>
      </c>
      <c r="I268" s="23">
        <v>265614.42</v>
      </c>
      <c r="J268" s="21" t="s">
        <v>4949</v>
      </c>
      <c r="K268" s="21" t="s">
        <v>4233</v>
      </c>
      <c r="L268" s="21" t="s">
        <v>4337</v>
      </c>
      <c r="M268" s="24">
        <v>44531.537233796298</v>
      </c>
      <c r="N268" s="24">
        <v>44748.675868055558</v>
      </c>
      <c r="O268" s="21" t="s">
        <v>53</v>
      </c>
    </row>
    <row r="269" spans="1:15" ht="21" x14ac:dyDescent="0.25">
      <c r="A269" s="21">
        <v>638951</v>
      </c>
      <c r="B269" s="21" t="s">
        <v>4217</v>
      </c>
      <c r="C269" s="21" t="s">
        <v>988</v>
      </c>
      <c r="D269" s="21" t="s">
        <v>4402</v>
      </c>
      <c r="E269" s="21" t="s">
        <v>4234</v>
      </c>
      <c r="F269" s="22">
        <v>8128.28</v>
      </c>
      <c r="G269" s="22">
        <v>112602.15</v>
      </c>
      <c r="H269" s="22">
        <v>120730.43</v>
      </c>
      <c r="I269" s="23">
        <v>144157.60999999999</v>
      </c>
      <c r="J269" s="21" t="s">
        <v>4421</v>
      </c>
      <c r="K269" s="21" t="s">
        <v>4233</v>
      </c>
      <c r="L269" s="21" t="s">
        <v>4768</v>
      </c>
      <c r="M269" s="24">
        <v>44601.603078703702</v>
      </c>
      <c r="N269" s="24">
        <v>44603.684120370373</v>
      </c>
      <c r="O269" s="21" t="s">
        <v>53</v>
      </c>
    </row>
    <row r="270" spans="1:15" ht="42" x14ac:dyDescent="0.25">
      <c r="A270" s="21">
        <v>634021</v>
      </c>
      <c r="B270" s="21" t="s">
        <v>4299</v>
      </c>
      <c r="C270" s="21" t="s">
        <v>571</v>
      </c>
      <c r="D270" s="21" t="s">
        <v>4399</v>
      </c>
      <c r="E270" s="21" t="s">
        <v>4234</v>
      </c>
      <c r="F270" s="22">
        <v>0</v>
      </c>
      <c r="G270" s="22">
        <v>71214.73</v>
      </c>
      <c r="H270" s="22">
        <v>71214.73</v>
      </c>
      <c r="I270" s="23">
        <v>63834.16</v>
      </c>
      <c r="J270" s="21" t="s">
        <v>4302</v>
      </c>
      <c r="K270" s="21" t="s">
        <v>4301</v>
      </c>
      <c r="L270" s="21" t="s">
        <v>4303</v>
      </c>
      <c r="M270" s="24">
        <v>44141.481319444443</v>
      </c>
      <c r="N270" s="24">
        <v>44186.712164351855</v>
      </c>
      <c r="O270" s="21" t="s">
        <v>4300</v>
      </c>
    </row>
    <row r="271" spans="1:15" ht="42" x14ac:dyDescent="0.25">
      <c r="A271" s="21">
        <v>638658</v>
      </c>
      <c r="B271" s="21" t="s">
        <v>1021</v>
      </c>
      <c r="C271" s="21" t="s">
        <v>988</v>
      </c>
      <c r="D271" s="21" t="s">
        <v>4399</v>
      </c>
      <c r="E271" s="21" t="s">
        <v>4438</v>
      </c>
      <c r="F271" s="22">
        <v>0</v>
      </c>
      <c r="G271" s="22">
        <v>161567.76</v>
      </c>
      <c r="H271" s="22">
        <v>167745.65000000002</v>
      </c>
      <c r="I271" s="23">
        <v>265615.94</v>
      </c>
      <c r="J271" s="21" t="s">
        <v>4769</v>
      </c>
      <c r="K271" s="21" t="s">
        <v>4283</v>
      </c>
      <c r="L271" s="21" t="s">
        <v>4770</v>
      </c>
      <c r="M271" s="24">
        <v>44355.415972222225</v>
      </c>
      <c r="N271" s="24">
        <v>44496.805266203701</v>
      </c>
      <c r="O271" s="21" t="s">
        <v>121</v>
      </c>
    </row>
    <row r="272" spans="1:15" ht="21" x14ac:dyDescent="0.25">
      <c r="A272" s="21">
        <v>638658</v>
      </c>
      <c r="B272" s="21" t="s">
        <v>1021</v>
      </c>
      <c r="C272" s="21" t="s">
        <v>988</v>
      </c>
      <c r="D272" s="21" t="s">
        <v>4399</v>
      </c>
      <c r="E272" s="21" t="s">
        <v>4234</v>
      </c>
      <c r="F272" s="22">
        <v>6177.89</v>
      </c>
      <c r="G272" s="22">
        <v>161567.76</v>
      </c>
      <c r="H272" s="22">
        <v>167745.65000000002</v>
      </c>
      <c r="I272" s="23">
        <v>265615.94</v>
      </c>
      <c r="J272" s="21" t="s">
        <v>4696</v>
      </c>
      <c r="K272" s="21" t="s">
        <v>4233</v>
      </c>
      <c r="L272" s="21" t="s">
        <v>4771</v>
      </c>
      <c r="M272" s="24">
        <v>44218.64335648148</v>
      </c>
      <c r="N272" s="24">
        <v>44222.115289351852</v>
      </c>
      <c r="O272" s="21" t="s">
        <v>121</v>
      </c>
    </row>
    <row r="273" spans="1:15" ht="31.5" x14ac:dyDescent="0.25">
      <c r="A273" s="21">
        <v>639849</v>
      </c>
      <c r="B273" s="21" t="s">
        <v>297</v>
      </c>
      <c r="C273" s="21" t="s">
        <v>183</v>
      </c>
      <c r="D273" s="21" t="s">
        <v>4399</v>
      </c>
      <c r="E273" s="21" t="s">
        <v>4234</v>
      </c>
      <c r="F273" s="22">
        <v>0</v>
      </c>
      <c r="G273" s="22">
        <v>50902.39</v>
      </c>
      <c r="H273" s="22">
        <v>50902.39</v>
      </c>
      <c r="I273" s="23">
        <v>43945.37</v>
      </c>
      <c r="J273" s="21" t="s">
        <v>4264</v>
      </c>
      <c r="K273" s="21" t="s">
        <v>4233</v>
      </c>
      <c r="L273" s="21" t="s">
        <v>4734</v>
      </c>
      <c r="M273" s="24">
        <v>44337.629548611112</v>
      </c>
      <c r="N273" s="24">
        <v>44466.882314814815</v>
      </c>
      <c r="O273" s="21" t="s">
        <v>171</v>
      </c>
    </row>
    <row r="274" spans="1:15" ht="126" x14ac:dyDescent="0.25">
      <c r="A274" s="21">
        <v>640520</v>
      </c>
      <c r="B274" s="21" t="s">
        <v>772</v>
      </c>
      <c r="C274" s="21" t="s">
        <v>571</v>
      </c>
      <c r="D274" s="21" t="s">
        <v>4402</v>
      </c>
      <c r="E274" s="21" t="s">
        <v>4234</v>
      </c>
      <c r="F274" s="22">
        <v>33419</v>
      </c>
      <c r="G274" s="22">
        <v>341028.6</v>
      </c>
      <c r="H274" s="22">
        <v>374447.6</v>
      </c>
      <c r="I274" s="23">
        <v>342396.94</v>
      </c>
      <c r="J274" s="21" t="s">
        <v>4808</v>
      </c>
      <c r="K274" s="21" t="s">
        <v>4233</v>
      </c>
      <c r="L274" s="21" t="s">
        <v>4809</v>
      </c>
      <c r="M274" s="24">
        <v>44403.499247685184</v>
      </c>
      <c r="N274" s="24">
        <v>44403.669872685183</v>
      </c>
      <c r="O274" s="21" t="s">
        <v>53</v>
      </c>
    </row>
    <row r="275" spans="1:15" ht="21" x14ac:dyDescent="0.25">
      <c r="A275" s="21">
        <v>640201</v>
      </c>
      <c r="B275" s="21" t="s">
        <v>1027</v>
      </c>
      <c r="C275" s="21" t="s">
        <v>988</v>
      </c>
      <c r="D275" s="21" t="s">
        <v>4402</v>
      </c>
      <c r="E275" s="21" t="s">
        <v>4234</v>
      </c>
      <c r="F275" s="22">
        <v>1657.5</v>
      </c>
      <c r="G275" s="22">
        <v>183630.65</v>
      </c>
      <c r="H275" s="22">
        <v>185288.15</v>
      </c>
      <c r="I275" s="23">
        <v>251869.1</v>
      </c>
      <c r="J275" s="21" t="s">
        <v>4549</v>
      </c>
      <c r="K275" s="21" t="s">
        <v>4233</v>
      </c>
      <c r="L275" s="21" t="s">
        <v>4797</v>
      </c>
      <c r="M275" s="24">
        <v>44461.630335648151</v>
      </c>
      <c r="N275" s="24">
        <v>44461.815416666665</v>
      </c>
      <c r="O275" s="21" t="s">
        <v>62</v>
      </c>
    </row>
    <row r="276" spans="1:15" ht="21" x14ac:dyDescent="0.25">
      <c r="A276" s="21">
        <v>638967</v>
      </c>
      <c r="B276" s="21" t="s">
        <v>522</v>
      </c>
      <c r="C276" s="21" t="s">
        <v>367</v>
      </c>
      <c r="D276" s="21" t="s">
        <v>4402</v>
      </c>
      <c r="E276" s="21" t="s">
        <v>4234</v>
      </c>
      <c r="F276" s="22">
        <v>-25287.4</v>
      </c>
      <c r="G276" s="22">
        <v>73767.12</v>
      </c>
      <c r="H276" s="22">
        <v>48479.719999999994</v>
      </c>
      <c r="I276" s="23">
        <v>53497.16</v>
      </c>
      <c r="J276" s="21" t="s">
        <v>4783</v>
      </c>
      <c r="K276" s="21" t="s">
        <v>4233</v>
      </c>
      <c r="L276" s="21" t="s">
        <v>4435</v>
      </c>
      <c r="M276" s="24">
        <v>44392.614583333336</v>
      </c>
      <c r="N276" s="24">
        <v>44466.873032407406</v>
      </c>
      <c r="O276" s="21" t="s">
        <v>53</v>
      </c>
    </row>
    <row r="277" spans="1:15" ht="63" x14ac:dyDescent="0.25">
      <c r="A277" s="21">
        <v>640663</v>
      </c>
      <c r="B277" s="21" t="s">
        <v>4815</v>
      </c>
      <c r="C277" s="21" t="s">
        <v>571</v>
      </c>
      <c r="D277" s="21" t="s">
        <v>4412</v>
      </c>
      <c r="E277" s="21" t="s">
        <v>4234</v>
      </c>
      <c r="F277" s="22">
        <v>8674</v>
      </c>
      <c r="G277" s="22">
        <v>1529061.01</v>
      </c>
      <c r="H277" s="22">
        <v>1556638.48</v>
      </c>
      <c r="I277" s="23">
        <v>1360618.68</v>
      </c>
      <c r="J277" s="21" t="s">
        <v>4816</v>
      </c>
      <c r="K277" s="21" t="s">
        <v>4323</v>
      </c>
      <c r="L277" s="21" t="s">
        <v>4817</v>
      </c>
      <c r="M277" s="24">
        <v>44721.406354166669</v>
      </c>
      <c r="N277" s="24">
        <v>44726.586296296293</v>
      </c>
      <c r="O277" s="21" t="s">
        <v>121</v>
      </c>
    </row>
    <row r="278" spans="1:15" ht="52.5" x14ac:dyDescent="0.25">
      <c r="A278" s="21">
        <v>640663</v>
      </c>
      <c r="B278" s="21" t="s">
        <v>4815</v>
      </c>
      <c r="C278" s="21" t="s">
        <v>571</v>
      </c>
      <c r="D278" s="21" t="s">
        <v>4412</v>
      </c>
      <c r="E278" s="21" t="s">
        <v>4234</v>
      </c>
      <c r="F278" s="22">
        <v>18903.47</v>
      </c>
      <c r="G278" s="22">
        <v>1529061.01</v>
      </c>
      <c r="H278" s="22">
        <v>1556638.48</v>
      </c>
      <c r="I278" s="23">
        <v>1360618.68</v>
      </c>
      <c r="J278" s="21" t="s">
        <v>5100</v>
      </c>
      <c r="K278" s="21" t="s">
        <v>4317</v>
      </c>
      <c r="L278" s="21" t="s">
        <v>5101</v>
      </c>
      <c r="M278" s="24">
        <v>44790.537222222221</v>
      </c>
      <c r="N278" s="24">
        <v>44791.211481481485</v>
      </c>
      <c r="O278" s="21" t="s">
        <v>121</v>
      </c>
    </row>
    <row r="279" spans="1:15" x14ac:dyDescent="0.25">
      <c r="A279" s="21">
        <v>638668</v>
      </c>
      <c r="B279" s="21" t="s">
        <v>509</v>
      </c>
      <c r="C279" s="21" t="s">
        <v>367</v>
      </c>
      <c r="D279" s="21" t="s">
        <v>4402</v>
      </c>
      <c r="E279" s="21" t="s">
        <v>4234</v>
      </c>
      <c r="F279" s="22">
        <v>-10615.17</v>
      </c>
      <c r="G279" s="22">
        <v>787631.9</v>
      </c>
      <c r="H279" s="22">
        <v>777016.73</v>
      </c>
      <c r="I279" s="23">
        <v>649019.37</v>
      </c>
      <c r="J279" s="21" t="s">
        <v>4339</v>
      </c>
      <c r="K279" s="21" t="s">
        <v>4233</v>
      </c>
      <c r="L279" s="21" t="s">
        <v>4766</v>
      </c>
      <c r="M279" s="24">
        <v>44559.431030092594</v>
      </c>
      <c r="N279" s="24">
        <v>44560.25503472222</v>
      </c>
      <c r="O279" s="21" t="s">
        <v>53</v>
      </c>
    </row>
    <row r="280" spans="1:15" ht="21" x14ac:dyDescent="0.25">
      <c r="A280" s="21">
        <v>632889</v>
      </c>
      <c r="B280" s="21" t="s">
        <v>425</v>
      </c>
      <c r="C280" s="21" t="s">
        <v>367</v>
      </c>
      <c r="D280" s="21" t="s">
        <v>4465</v>
      </c>
      <c r="E280" s="21" t="s">
        <v>4438</v>
      </c>
      <c r="F280" s="22">
        <v>0</v>
      </c>
      <c r="G280" s="22">
        <v>1163726.02</v>
      </c>
      <c r="H280" s="22">
        <v>1163726.02</v>
      </c>
      <c r="I280" s="23">
        <v>1169088.25</v>
      </c>
      <c r="J280" s="21" t="s">
        <v>4560</v>
      </c>
      <c r="K280" s="21" t="s">
        <v>4233</v>
      </c>
      <c r="L280" s="21" t="s">
        <v>4408</v>
      </c>
      <c r="M280" s="24">
        <v>44357.455439814818</v>
      </c>
      <c r="N280" s="24">
        <v>44467.621631944443</v>
      </c>
      <c r="O280" s="21" t="s">
        <v>53</v>
      </c>
    </row>
    <row r="281" spans="1:15" ht="21" x14ac:dyDescent="0.25">
      <c r="A281" s="21">
        <v>639714</v>
      </c>
      <c r="B281" s="21" t="s">
        <v>2694</v>
      </c>
      <c r="C281" s="21" t="s">
        <v>367</v>
      </c>
      <c r="D281" s="21" t="s">
        <v>4412</v>
      </c>
      <c r="E281" s="21" t="s">
        <v>4234</v>
      </c>
      <c r="F281" s="22">
        <v>30910.61</v>
      </c>
      <c r="G281" s="22">
        <v>589643.32999999996</v>
      </c>
      <c r="H281" s="22">
        <v>620553.93999999994</v>
      </c>
      <c r="I281" s="23">
        <v>561999.48</v>
      </c>
      <c r="J281" s="21" t="s">
        <v>4433</v>
      </c>
      <c r="K281" s="21" t="s">
        <v>4233</v>
      </c>
      <c r="L281" s="21" t="s">
        <v>4435</v>
      </c>
      <c r="M281" s="24">
        <v>44581.666666666664</v>
      </c>
      <c r="N281" s="24">
        <v>44595.588171296295</v>
      </c>
      <c r="O281" s="21" t="s">
        <v>171</v>
      </c>
    </row>
    <row r="282" spans="1:15" ht="21" x14ac:dyDescent="0.25">
      <c r="A282" s="21">
        <v>640634</v>
      </c>
      <c r="B282" s="21" t="s">
        <v>1030</v>
      </c>
      <c r="C282" s="21" t="s">
        <v>988</v>
      </c>
      <c r="D282" s="21" t="s">
        <v>4402</v>
      </c>
      <c r="E282" s="21" t="s">
        <v>4234</v>
      </c>
      <c r="F282" s="22">
        <v>4703.5200000000004</v>
      </c>
      <c r="G282" s="22">
        <v>477031.43</v>
      </c>
      <c r="H282" s="22">
        <v>495386.95</v>
      </c>
      <c r="I282" s="23">
        <v>468131.8</v>
      </c>
      <c r="J282" s="21" t="s">
        <v>4775</v>
      </c>
      <c r="K282" s="21" t="s">
        <v>4283</v>
      </c>
      <c r="L282" s="21" t="s">
        <v>4435</v>
      </c>
      <c r="M282" s="24">
        <v>44504.636782407404</v>
      </c>
      <c r="N282" s="24">
        <v>44516.627152777779</v>
      </c>
      <c r="O282" s="21" t="s">
        <v>53</v>
      </c>
    </row>
    <row r="283" spans="1:15" ht="42" x14ac:dyDescent="0.25">
      <c r="A283" s="21">
        <v>640634</v>
      </c>
      <c r="B283" s="21" t="s">
        <v>1030</v>
      </c>
      <c r="C283" s="21" t="s">
        <v>988</v>
      </c>
      <c r="D283" s="21" t="s">
        <v>4402</v>
      </c>
      <c r="E283" s="21" t="s">
        <v>4234</v>
      </c>
      <c r="F283" s="22">
        <v>10337</v>
      </c>
      <c r="G283" s="22">
        <v>477031.43</v>
      </c>
      <c r="H283" s="22">
        <v>495386.95</v>
      </c>
      <c r="I283" s="23">
        <v>468131.8</v>
      </c>
      <c r="J283" s="21" t="s">
        <v>4403</v>
      </c>
      <c r="K283" s="21" t="s">
        <v>4233</v>
      </c>
      <c r="L283" s="21" t="s">
        <v>4810</v>
      </c>
      <c r="M283" s="24">
        <v>44462.515613425923</v>
      </c>
      <c r="N283" s="24">
        <v>44504.798090277778</v>
      </c>
      <c r="O283" s="21" t="s">
        <v>53</v>
      </c>
    </row>
    <row r="284" spans="1:15" ht="21" x14ac:dyDescent="0.25">
      <c r="A284" s="21">
        <v>640634</v>
      </c>
      <c r="B284" s="21" t="s">
        <v>1030</v>
      </c>
      <c r="C284" s="21" t="s">
        <v>988</v>
      </c>
      <c r="D284" s="21" t="s">
        <v>4402</v>
      </c>
      <c r="E284" s="21" t="s">
        <v>4234</v>
      </c>
      <c r="F284" s="22">
        <v>3315</v>
      </c>
      <c r="G284" s="22">
        <v>477031.43</v>
      </c>
      <c r="H284" s="22">
        <v>495386.95</v>
      </c>
      <c r="I284" s="23">
        <v>468131.8</v>
      </c>
      <c r="J284" s="21" t="s">
        <v>4549</v>
      </c>
      <c r="K284" s="21" t="s">
        <v>4323</v>
      </c>
      <c r="L284" s="21" t="s">
        <v>4798</v>
      </c>
      <c r="M284" s="24">
        <v>44461.663981481484</v>
      </c>
      <c r="N284" s="24">
        <v>44504.798090277778</v>
      </c>
      <c r="O284" s="21" t="s">
        <v>53</v>
      </c>
    </row>
    <row r="285" spans="1:15" ht="126" x14ac:dyDescent="0.25">
      <c r="A285" s="21">
        <v>635159</v>
      </c>
      <c r="B285" s="21" t="s">
        <v>638</v>
      </c>
      <c r="C285" s="21" t="s">
        <v>571</v>
      </c>
      <c r="D285" s="21" t="s">
        <v>4402</v>
      </c>
      <c r="E285" s="21" t="s">
        <v>4234</v>
      </c>
      <c r="F285" s="22">
        <v>18000</v>
      </c>
      <c r="G285" s="22">
        <v>75617.850000000006</v>
      </c>
      <c r="H285" s="22">
        <v>93617.85</v>
      </c>
      <c r="I285" s="23">
        <v>102802.97</v>
      </c>
      <c r="J285" s="21" t="s">
        <v>4554</v>
      </c>
      <c r="K285" s="21" t="s">
        <v>4233</v>
      </c>
      <c r="L285" s="21" t="s">
        <v>4650</v>
      </c>
      <c r="M285" s="24">
        <v>44313.49181712963</v>
      </c>
      <c r="N285" s="24">
        <v>44466.736192129632</v>
      </c>
      <c r="O285" s="21" t="s">
        <v>53</v>
      </c>
    </row>
    <row r="286" spans="1:15" ht="94.5" x14ac:dyDescent="0.25">
      <c r="A286" s="21">
        <v>638579</v>
      </c>
      <c r="B286" s="21" t="s">
        <v>723</v>
      </c>
      <c r="C286" s="21" t="s">
        <v>571</v>
      </c>
      <c r="D286" s="21" t="s">
        <v>4402</v>
      </c>
      <c r="E286" s="21" t="s">
        <v>4234</v>
      </c>
      <c r="F286" s="22">
        <v>16000</v>
      </c>
      <c r="G286" s="22">
        <v>59583.040000000001</v>
      </c>
      <c r="H286" s="22">
        <v>75583.040000000008</v>
      </c>
      <c r="I286" s="23">
        <v>76000.17</v>
      </c>
      <c r="J286" s="21" t="s">
        <v>4482</v>
      </c>
      <c r="K286" s="21" t="s">
        <v>4233</v>
      </c>
      <c r="L286" s="21" t="s">
        <v>4747</v>
      </c>
      <c r="M286" s="24">
        <v>44327.645451388889</v>
      </c>
      <c r="N286" s="24">
        <v>44466.862071759257</v>
      </c>
      <c r="O286" s="21" t="s">
        <v>53</v>
      </c>
    </row>
    <row r="287" spans="1:15" ht="105" x14ac:dyDescent="0.25">
      <c r="A287" s="21">
        <v>638578</v>
      </c>
      <c r="B287" s="21" t="s">
        <v>725</v>
      </c>
      <c r="C287" s="21" t="s">
        <v>571</v>
      </c>
      <c r="D287" s="21" t="s">
        <v>4402</v>
      </c>
      <c r="E287" s="21" t="s">
        <v>4234</v>
      </c>
      <c r="F287" s="22">
        <v>44000</v>
      </c>
      <c r="G287" s="22">
        <v>142038.99</v>
      </c>
      <c r="H287" s="22">
        <v>85160.65</v>
      </c>
      <c r="I287" s="23">
        <v>91813.56</v>
      </c>
      <c r="J287" s="21" t="s">
        <v>4482</v>
      </c>
      <c r="K287" s="21" t="s">
        <v>4283</v>
      </c>
      <c r="L287" s="21" t="s">
        <v>4748</v>
      </c>
      <c r="M287" s="24">
        <v>44327.640694444446</v>
      </c>
      <c r="N287" s="24">
        <v>44466.861284722225</v>
      </c>
      <c r="O287" s="21" t="s">
        <v>53</v>
      </c>
    </row>
    <row r="288" spans="1:15" ht="84" x14ac:dyDescent="0.25">
      <c r="A288" s="21">
        <v>638578</v>
      </c>
      <c r="B288" s="21" t="s">
        <v>725</v>
      </c>
      <c r="C288" s="21" t="s">
        <v>571</v>
      </c>
      <c r="D288" s="21" t="s">
        <v>4402</v>
      </c>
      <c r="E288" s="21" t="s">
        <v>4234</v>
      </c>
      <c r="F288" s="22">
        <v>-100878.34</v>
      </c>
      <c r="G288" s="22">
        <v>142038.99</v>
      </c>
      <c r="H288" s="22">
        <v>85160.65</v>
      </c>
      <c r="I288" s="23">
        <v>91813.56</v>
      </c>
      <c r="J288" s="21" t="s">
        <v>4749</v>
      </c>
      <c r="K288" s="21" t="s">
        <v>4233</v>
      </c>
      <c r="L288" s="21" t="s">
        <v>4750</v>
      </c>
      <c r="M288" s="24">
        <v>44223.650104166663</v>
      </c>
      <c r="N288" s="24">
        <v>44466.860891203702</v>
      </c>
      <c r="O288" s="21" t="s">
        <v>53</v>
      </c>
    </row>
    <row r="289" spans="1:15" ht="21" x14ac:dyDescent="0.25">
      <c r="A289" s="21">
        <v>633234</v>
      </c>
      <c r="B289" s="21" t="s">
        <v>991</v>
      </c>
      <c r="C289" s="21" t="s">
        <v>988</v>
      </c>
      <c r="D289" s="21" t="s">
        <v>4402</v>
      </c>
      <c r="E289" s="21" t="s">
        <v>4234</v>
      </c>
      <c r="F289" s="22">
        <v>451.43</v>
      </c>
      <c r="G289" s="14"/>
      <c r="H289" s="22">
        <v>451.43</v>
      </c>
      <c r="I289" s="23">
        <v>13799.72</v>
      </c>
      <c r="J289" s="21" t="s">
        <v>4407</v>
      </c>
      <c r="K289" s="21" t="s">
        <v>4233</v>
      </c>
      <c r="L289" s="21" t="s">
        <v>4479</v>
      </c>
      <c r="M289" s="24">
        <v>44459.041666666664</v>
      </c>
      <c r="N289" s="24">
        <v>44516.823101851849</v>
      </c>
      <c r="O289" s="21" t="s">
        <v>53</v>
      </c>
    </row>
    <row r="290" spans="1:15" ht="31.5" x14ac:dyDescent="0.25">
      <c r="A290" s="21">
        <v>636776</v>
      </c>
      <c r="B290" s="21" t="s">
        <v>886</v>
      </c>
      <c r="C290" s="21" t="s">
        <v>813</v>
      </c>
      <c r="D290" s="21" t="s">
        <v>4368</v>
      </c>
      <c r="E290" s="21" t="s">
        <v>4234</v>
      </c>
      <c r="F290" s="22">
        <v>85418.98</v>
      </c>
      <c r="G290" s="22">
        <v>7011477.46</v>
      </c>
      <c r="H290" s="22">
        <v>7096896.4400000004</v>
      </c>
      <c r="I290" s="23">
        <v>6133677.6799999997</v>
      </c>
      <c r="J290" s="21" t="s">
        <v>4353</v>
      </c>
      <c r="K290" s="21" t="s">
        <v>4323</v>
      </c>
      <c r="L290" s="21" t="s">
        <v>4714</v>
      </c>
      <c r="M290" s="24">
        <v>44543.525567129633</v>
      </c>
      <c r="N290" s="24">
        <v>44543.753032407411</v>
      </c>
      <c r="O290" s="21" t="s">
        <v>62</v>
      </c>
    </row>
    <row r="291" spans="1:15" ht="94.5" x14ac:dyDescent="0.25">
      <c r="A291" s="21">
        <v>639069</v>
      </c>
      <c r="B291" s="21" t="s">
        <v>5304</v>
      </c>
      <c r="C291" s="21" t="s">
        <v>571</v>
      </c>
      <c r="D291" s="21" t="s">
        <v>4412</v>
      </c>
      <c r="E291" s="21" t="s">
        <v>4234</v>
      </c>
      <c r="F291" s="22">
        <v>36694.22</v>
      </c>
      <c r="G291" s="22">
        <v>1599828.18</v>
      </c>
      <c r="H291" s="22">
        <v>1636522.4</v>
      </c>
      <c r="I291" s="23">
        <v>1627415.35</v>
      </c>
      <c r="J291" s="21" t="s">
        <v>5534</v>
      </c>
      <c r="K291" s="21" t="s">
        <v>4233</v>
      </c>
      <c r="L291" s="21" t="s">
        <v>5535</v>
      </c>
      <c r="M291" s="24">
        <v>44894.490358796298</v>
      </c>
      <c r="N291" s="24">
        <v>44894.711377314816</v>
      </c>
      <c r="O291" s="21" t="s">
        <v>171</v>
      </c>
    </row>
    <row r="292" spans="1:15" ht="21" x14ac:dyDescent="0.25">
      <c r="A292" s="21">
        <v>638365</v>
      </c>
      <c r="B292" s="21" t="s">
        <v>310</v>
      </c>
      <c r="C292" s="21" t="s">
        <v>183</v>
      </c>
      <c r="D292" s="21" t="s">
        <v>4402</v>
      </c>
      <c r="E292" s="21" t="s">
        <v>4234</v>
      </c>
      <c r="F292" s="22">
        <v>-10000</v>
      </c>
      <c r="G292" s="22">
        <v>182943.46</v>
      </c>
      <c r="H292" s="22">
        <v>172943.46</v>
      </c>
      <c r="I292" s="23">
        <v>169941.6</v>
      </c>
      <c r="J292" s="21" t="s">
        <v>4635</v>
      </c>
      <c r="K292" s="21" t="s">
        <v>4233</v>
      </c>
      <c r="L292" s="21" t="s">
        <v>4694</v>
      </c>
      <c r="M292" s="24">
        <v>44419.392824074072</v>
      </c>
      <c r="N292" s="24">
        <v>44467.846296296295</v>
      </c>
      <c r="O292" s="21" t="s">
        <v>53</v>
      </c>
    </row>
    <row r="293" spans="1:15" ht="115.5" x14ac:dyDescent="0.25">
      <c r="A293" s="21">
        <v>636797</v>
      </c>
      <c r="B293" s="21" t="s">
        <v>882</v>
      </c>
      <c r="C293" s="21" t="s">
        <v>813</v>
      </c>
      <c r="D293" s="21" t="s">
        <v>4402</v>
      </c>
      <c r="E293" s="21" t="s">
        <v>4234</v>
      </c>
      <c r="F293" s="22">
        <v>573.29999999999995</v>
      </c>
      <c r="G293" s="22">
        <v>2535761.75</v>
      </c>
      <c r="H293" s="22">
        <v>2567572.5499999998</v>
      </c>
      <c r="I293" s="23">
        <v>2605058.4</v>
      </c>
      <c r="J293" s="21" t="s">
        <v>4631</v>
      </c>
      <c r="K293" s="21" t="s">
        <v>4317</v>
      </c>
      <c r="L293" s="21" t="s">
        <v>4698</v>
      </c>
      <c r="M293" s="24">
        <v>44439.693842592591</v>
      </c>
      <c r="N293" s="24">
        <v>44502.018159722225</v>
      </c>
      <c r="O293" s="21" t="s">
        <v>53</v>
      </c>
    </row>
    <row r="294" spans="1:15" ht="105" x14ac:dyDescent="0.25">
      <c r="A294" s="21">
        <v>636797</v>
      </c>
      <c r="B294" s="21" t="s">
        <v>882</v>
      </c>
      <c r="C294" s="21" t="s">
        <v>813</v>
      </c>
      <c r="D294" s="21" t="s">
        <v>4402</v>
      </c>
      <c r="E294" s="21" t="s">
        <v>4234</v>
      </c>
      <c r="F294" s="22">
        <v>31237.5</v>
      </c>
      <c r="G294" s="22">
        <v>2535761.75</v>
      </c>
      <c r="H294" s="22">
        <v>2567572.5499999998</v>
      </c>
      <c r="I294" s="23">
        <v>2605058.4</v>
      </c>
      <c r="J294" s="21" t="s">
        <v>4699</v>
      </c>
      <c r="K294" s="21" t="s">
        <v>4323</v>
      </c>
      <c r="L294" s="21" t="s">
        <v>4700</v>
      </c>
      <c r="M294" s="24">
        <v>44376.700902777775</v>
      </c>
      <c r="N294" s="24">
        <v>44411.951990740738</v>
      </c>
      <c r="O294" s="21" t="s">
        <v>53</v>
      </c>
    </row>
    <row r="295" spans="1:15" x14ac:dyDescent="0.25">
      <c r="A295" s="21">
        <v>639022</v>
      </c>
      <c r="B295" s="21" t="s">
        <v>516</v>
      </c>
      <c r="C295" s="21" t="s">
        <v>367</v>
      </c>
      <c r="D295" s="21" t="s">
        <v>4402</v>
      </c>
      <c r="E295" s="21" t="s">
        <v>4234</v>
      </c>
      <c r="F295" s="22">
        <v>22260.17</v>
      </c>
      <c r="G295" s="22">
        <v>505748.73</v>
      </c>
      <c r="H295" s="22">
        <v>554071.86</v>
      </c>
      <c r="I295" s="23">
        <v>609366.87</v>
      </c>
      <c r="J295" s="21" t="s">
        <v>4773</v>
      </c>
      <c r="K295" s="21" t="s">
        <v>4280</v>
      </c>
      <c r="L295" s="21" t="s">
        <v>4774</v>
      </c>
      <c r="M295" s="24">
        <v>44530.51902777778</v>
      </c>
      <c r="N295" s="24">
        <v>44552.700694444444</v>
      </c>
      <c r="O295" s="21" t="s">
        <v>53</v>
      </c>
    </row>
    <row r="296" spans="1:15" ht="21" x14ac:dyDescent="0.25">
      <c r="A296" s="21">
        <v>639022</v>
      </c>
      <c r="B296" s="21" t="s">
        <v>516</v>
      </c>
      <c r="C296" s="21" t="s">
        <v>367</v>
      </c>
      <c r="D296" s="21" t="s">
        <v>4402</v>
      </c>
      <c r="E296" s="21" t="s">
        <v>4234</v>
      </c>
      <c r="F296" s="22">
        <v>5782.14</v>
      </c>
      <c r="G296" s="22">
        <v>505748.73</v>
      </c>
      <c r="H296" s="22">
        <v>554071.86</v>
      </c>
      <c r="I296" s="23">
        <v>609366.87</v>
      </c>
      <c r="J296" s="21" t="s">
        <v>4683</v>
      </c>
      <c r="K296" s="21" t="s">
        <v>4278</v>
      </c>
      <c r="L296" s="21" t="s">
        <v>4435</v>
      </c>
      <c r="M296" s="24">
        <v>44581.549259259256</v>
      </c>
      <c r="N296" s="24">
        <v>44581.806064814817</v>
      </c>
      <c r="O296" s="21" t="s">
        <v>53</v>
      </c>
    </row>
    <row r="297" spans="1:15" ht="21" x14ac:dyDescent="0.25">
      <c r="A297" s="21">
        <v>639022</v>
      </c>
      <c r="B297" s="21" t="s">
        <v>516</v>
      </c>
      <c r="C297" s="21" t="s">
        <v>367</v>
      </c>
      <c r="D297" s="21" t="s">
        <v>4402</v>
      </c>
      <c r="E297" s="21" t="s">
        <v>4234</v>
      </c>
      <c r="F297" s="22">
        <v>5051.76</v>
      </c>
      <c r="G297" s="22">
        <v>505748.73</v>
      </c>
      <c r="H297" s="22">
        <v>554071.86</v>
      </c>
      <c r="I297" s="23">
        <v>609366.87</v>
      </c>
      <c r="J297" s="21" t="s">
        <v>4773</v>
      </c>
      <c r="K297" s="21" t="s">
        <v>4283</v>
      </c>
      <c r="L297" s="21" t="s">
        <v>4435</v>
      </c>
      <c r="M297" s="24">
        <v>44525.593888888892</v>
      </c>
      <c r="N297" s="24">
        <v>44552.700694444444</v>
      </c>
      <c r="O297" s="21" t="s">
        <v>53</v>
      </c>
    </row>
    <row r="298" spans="1:15" ht="21" x14ac:dyDescent="0.25">
      <c r="A298" s="21">
        <v>639022</v>
      </c>
      <c r="B298" s="21" t="s">
        <v>516</v>
      </c>
      <c r="C298" s="21" t="s">
        <v>367</v>
      </c>
      <c r="D298" s="21" t="s">
        <v>4402</v>
      </c>
      <c r="E298" s="21" t="s">
        <v>4234</v>
      </c>
      <c r="F298" s="22">
        <v>5967.5</v>
      </c>
      <c r="G298" s="22">
        <v>505748.73</v>
      </c>
      <c r="H298" s="22">
        <v>554071.86</v>
      </c>
      <c r="I298" s="23">
        <v>609366.87</v>
      </c>
      <c r="J298" s="21" t="s">
        <v>4775</v>
      </c>
      <c r="K298" s="21" t="s">
        <v>4233</v>
      </c>
      <c r="L298" s="21" t="s">
        <v>4776</v>
      </c>
      <c r="M298" s="24">
        <v>44502.649340277778</v>
      </c>
      <c r="N298" s="24">
        <v>44516.622025462966</v>
      </c>
      <c r="O298" s="21" t="s">
        <v>53</v>
      </c>
    </row>
    <row r="299" spans="1:15" ht="31.5" x14ac:dyDescent="0.25">
      <c r="A299" s="21">
        <v>639022</v>
      </c>
      <c r="B299" s="21" t="s">
        <v>516</v>
      </c>
      <c r="C299" s="21" t="s">
        <v>367</v>
      </c>
      <c r="D299" s="21" t="s">
        <v>4402</v>
      </c>
      <c r="E299" s="21" t="s">
        <v>4234</v>
      </c>
      <c r="F299" s="22">
        <v>9261.56</v>
      </c>
      <c r="G299" s="22">
        <v>505748.73</v>
      </c>
      <c r="H299" s="22">
        <v>554071.86</v>
      </c>
      <c r="I299" s="23">
        <v>609366.87</v>
      </c>
      <c r="J299" s="21" t="s">
        <v>4773</v>
      </c>
      <c r="K299" s="21" t="s">
        <v>4238</v>
      </c>
      <c r="L299" s="21" t="s">
        <v>4777</v>
      </c>
      <c r="M299" s="24">
        <v>44536.625</v>
      </c>
      <c r="N299" s="24">
        <v>44552.700694444444</v>
      </c>
      <c r="O299" s="21" t="s">
        <v>53</v>
      </c>
    </row>
    <row r="300" spans="1:15" ht="21" x14ac:dyDescent="0.25">
      <c r="A300" s="21">
        <v>636624</v>
      </c>
      <c r="B300" s="21" t="s">
        <v>999</v>
      </c>
      <c r="C300" s="21" t="s">
        <v>988</v>
      </c>
      <c r="D300" s="21" t="s">
        <v>4402</v>
      </c>
      <c r="E300" s="21" t="s">
        <v>4234</v>
      </c>
      <c r="F300" s="22">
        <v>-50261.85</v>
      </c>
      <c r="G300" s="22">
        <v>906775.12</v>
      </c>
      <c r="H300" s="22">
        <v>932034.5</v>
      </c>
      <c r="I300" s="23">
        <v>962765.1</v>
      </c>
      <c r="J300" s="21" t="s">
        <v>4407</v>
      </c>
      <c r="K300" s="21" t="s">
        <v>4233</v>
      </c>
      <c r="L300" s="21" t="s">
        <v>4420</v>
      </c>
      <c r="M300" s="24">
        <v>44432.493692129632</v>
      </c>
      <c r="N300" s="24">
        <v>44516.856111111112</v>
      </c>
      <c r="O300" s="21" t="s">
        <v>53</v>
      </c>
    </row>
    <row r="301" spans="1:15" ht="21" x14ac:dyDescent="0.25">
      <c r="A301" s="21">
        <v>636624</v>
      </c>
      <c r="B301" s="21" t="s">
        <v>999</v>
      </c>
      <c r="C301" s="21" t="s">
        <v>988</v>
      </c>
      <c r="D301" s="21" t="s">
        <v>4402</v>
      </c>
      <c r="E301" s="21" t="s">
        <v>4234</v>
      </c>
      <c r="F301" s="22">
        <v>75521.23</v>
      </c>
      <c r="G301" s="22">
        <v>906775.12</v>
      </c>
      <c r="H301" s="22">
        <v>932034.5</v>
      </c>
      <c r="I301" s="23">
        <v>962765.1</v>
      </c>
      <c r="J301" s="21" t="s">
        <v>4415</v>
      </c>
      <c r="K301" s="21" t="s">
        <v>4283</v>
      </c>
      <c r="L301" s="21" t="s">
        <v>4359</v>
      </c>
      <c r="M301" s="24">
        <v>44581.416666666664</v>
      </c>
      <c r="N301" s="24">
        <v>44601.57440972222</v>
      </c>
      <c r="O301" s="21" t="s">
        <v>53</v>
      </c>
    </row>
    <row r="302" spans="1:15" ht="31.5" x14ac:dyDescent="0.25">
      <c r="A302" s="21">
        <v>636626</v>
      </c>
      <c r="B302" s="21" t="s">
        <v>4701</v>
      </c>
      <c r="C302" s="21" t="s">
        <v>988</v>
      </c>
      <c r="D302" s="21" t="s">
        <v>4402</v>
      </c>
      <c r="E302" s="21" t="s">
        <v>4234</v>
      </c>
      <c r="F302" s="22">
        <v>20271.62</v>
      </c>
      <c r="G302" s="22">
        <v>1075687.0900000001</v>
      </c>
      <c r="H302" s="22">
        <v>1210731.5</v>
      </c>
      <c r="I302" s="23">
        <v>1324393.97</v>
      </c>
      <c r="J302" s="21" t="s">
        <v>4476</v>
      </c>
      <c r="K302" s="21" t="s">
        <v>4233</v>
      </c>
      <c r="L302" s="21" t="s">
        <v>4702</v>
      </c>
      <c r="M302" s="24">
        <v>44610.333333333336</v>
      </c>
      <c r="N302" s="24">
        <v>44747.816701388889</v>
      </c>
      <c r="O302" s="21" t="s">
        <v>121</v>
      </c>
    </row>
    <row r="303" spans="1:15" ht="42" x14ac:dyDescent="0.25">
      <c r="A303" s="21">
        <v>636626</v>
      </c>
      <c r="B303" s="21" t="s">
        <v>4701</v>
      </c>
      <c r="C303" s="21" t="s">
        <v>988</v>
      </c>
      <c r="D303" s="21" t="s">
        <v>4402</v>
      </c>
      <c r="E303" s="21" t="s">
        <v>4234</v>
      </c>
      <c r="F303" s="22">
        <v>11351.64</v>
      </c>
      <c r="G303" s="22">
        <v>1075687.0900000001</v>
      </c>
      <c r="H303" s="22">
        <v>1210731.5</v>
      </c>
      <c r="I303" s="23">
        <v>1324393.97</v>
      </c>
      <c r="J303" s="21" t="s">
        <v>4476</v>
      </c>
      <c r="K303" s="21" t="s">
        <v>4283</v>
      </c>
      <c r="L303" s="21" t="s">
        <v>4703</v>
      </c>
      <c r="M303" s="24">
        <v>44610.333333333336</v>
      </c>
      <c r="N303" s="24">
        <v>44747.816701388889</v>
      </c>
      <c r="O303" s="21" t="s">
        <v>121</v>
      </c>
    </row>
    <row r="304" spans="1:15" ht="21" x14ac:dyDescent="0.25">
      <c r="A304" s="21">
        <v>636626</v>
      </c>
      <c r="B304" s="21" t="s">
        <v>4701</v>
      </c>
      <c r="C304" s="21" t="s">
        <v>988</v>
      </c>
      <c r="D304" s="21" t="s">
        <v>4402</v>
      </c>
      <c r="E304" s="21" t="s">
        <v>4234</v>
      </c>
      <c r="F304" s="22">
        <v>20904.04</v>
      </c>
      <c r="G304" s="22">
        <v>1075687.0900000001</v>
      </c>
      <c r="H304" s="22">
        <v>1210731.5</v>
      </c>
      <c r="I304" s="23">
        <v>1324393.97</v>
      </c>
      <c r="J304" s="21" t="s">
        <v>4705</v>
      </c>
      <c r="K304" s="21" t="s">
        <v>4323</v>
      </c>
      <c r="L304" s="21" t="s">
        <v>4706</v>
      </c>
      <c r="M304" s="24">
        <v>44645.416666666664</v>
      </c>
      <c r="N304" s="24">
        <v>44687.629837962966</v>
      </c>
      <c r="O304" s="21" t="s">
        <v>121</v>
      </c>
    </row>
    <row r="305" spans="1:15" x14ac:dyDescent="0.25">
      <c r="A305" s="21">
        <v>636626</v>
      </c>
      <c r="B305" s="21" t="s">
        <v>4701</v>
      </c>
      <c r="C305" s="21" t="s">
        <v>988</v>
      </c>
      <c r="D305" s="21" t="s">
        <v>4402</v>
      </c>
      <c r="E305" s="21" t="s">
        <v>4234</v>
      </c>
      <c r="F305" s="22">
        <v>7910.46</v>
      </c>
      <c r="G305" s="22">
        <v>1075687.0900000001</v>
      </c>
      <c r="H305" s="22">
        <v>1210731.5</v>
      </c>
      <c r="I305" s="23">
        <v>1324393.97</v>
      </c>
      <c r="J305" s="21" t="s">
        <v>5089</v>
      </c>
      <c r="K305" s="21" t="s">
        <v>4660</v>
      </c>
      <c r="L305" s="21" t="s">
        <v>4774</v>
      </c>
      <c r="M305" s="24">
        <v>44776.375</v>
      </c>
      <c r="N305" s="24">
        <v>44785.807824074072</v>
      </c>
      <c r="O305" s="21" t="s">
        <v>121</v>
      </c>
    </row>
    <row r="306" spans="1:15" ht="21" x14ac:dyDescent="0.25">
      <c r="A306" s="21">
        <v>636626</v>
      </c>
      <c r="B306" s="21" t="s">
        <v>4701</v>
      </c>
      <c r="C306" s="21" t="s">
        <v>988</v>
      </c>
      <c r="D306" s="21" t="s">
        <v>4402</v>
      </c>
      <c r="E306" s="21" t="s">
        <v>4234</v>
      </c>
      <c r="F306" s="22">
        <v>43837.86</v>
      </c>
      <c r="G306" s="22">
        <v>1075687.0900000001</v>
      </c>
      <c r="H306" s="22">
        <v>1210731.5</v>
      </c>
      <c r="I306" s="23">
        <v>1324393.97</v>
      </c>
      <c r="J306" s="21" t="s">
        <v>4947</v>
      </c>
      <c r="K306" s="21" t="s">
        <v>4320</v>
      </c>
      <c r="L306" s="21" t="s">
        <v>4704</v>
      </c>
      <c r="M306" s="24">
        <v>44699.458333333336</v>
      </c>
      <c r="N306" s="24">
        <v>44747.816296296296</v>
      </c>
      <c r="O306" s="21" t="s">
        <v>121</v>
      </c>
    </row>
    <row r="307" spans="1:15" ht="21" x14ac:dyDescent="0.25">
      <c r="A307" s="21">
        <v>636626</v>
      </c>
      <c r="B307" s="21" t="s">
        <v>4701</v>
      </c>
      <c r="C307" s="21" t="s">
        <v>988</v>
      </c>
      <c r="D307" s="21" t="s">
        <v>4402</v>
      </c>
      <c r="E307" s="21" t="s">
        <v>4234</v>
      </c>
      <c r="F307" s="22">
        <v>30768.79</v>
      </c>
      <c r="G307" s="22">
        <v>1075687.0900000001</v>
      </c>
      <c r="H307" s="22">
        <v>1210731.5</v>
      </c>
      <c r="I307" s="23">
        <v>1324393.97</v>
      </c>
      <c r="J307" s="21" t="s">
        <v>4707</v>
      </c>
      <c r="K307" s="21" t="s">
        <v>4317</v>
      </c>
      <c r="L307" s="21" t="s">
        <v>4548</v>
      </c>
      <c r="M307" s="24">
        <v>44686.458333333336</v>
      </c>
      <c r="N307" s="24">
        <v>44720.754861111112</v>
      </c>
      <c r="O307" s="21" t="s">
        <v>121</v>
      </c>
    </row>
    <row r="308" spans="1:15" ht="84" x14ac:dyDescent="0.25">
      <c r="A308" s="21">
        <v>638395</v>
      </c>
      <c r="B308" s="21" t="s">
        <v>722</v>
      </c>
      <c r="C308" s="21" t="s">
        <v>571</v>
      </c>
      <c r="D308" s="21" t="s">
        <v>4402</v>
      </c>
      <c r="E308" s="21" t="s">
        <v>4234</v>
      </c>
      <c r="F308" s="22">
        <v>-19089.759999999998</v>
      </c>
      <c r="G308" s="22">
        <v>44592.9</v>
      </c>
      <c r="H308" s="22">
        <v>25503.140000000003</v>
      </c>
      <c r="I308" s="23">
        <v>22462.95</v>
      </c>
      <c r="J308" s="21" t="s">
        <v>4566</v>
      </c>
      <c r="K308" s="21" t="s">
        <v>4233</v>
      </c>
      <c r="L308" s="21" t="s">
        <v>4746</v>
      </c>
      <c r="M308" s="24">
        <v>44328.65792824074</v>
      </c>
      <c r="N308" s="24">
        <v>44466.851793981485</v>
      </c>
      <c r="O308" s="21" t="s">
        <v>53</v>
      </c>
    </row>
    <row r="309" spans="1:15" ht="31.5" x14ac:dyDescent="0.25">
      <c r="A309" s="21">
        <v>637218</v>
      </c>
      <c r="B309" s="21" t="s">
        <v>281</v>
      </c>
      <c r="C309" s="21" t="s">
        <v>183</v>
      </c>
      <c r="D309" s="21" t="s">
        <v>4402</v>
      </c>
      <c r="E309" s="21" t="s">
        <v>4234</v>
      </c>
      <c r="F309" s="22">
        <v>22000</v>
      </c>
      <c r="G309" s="22">
        <v>193000.65</v>
      </c>
      <c r="H309" s="22">
        <v>115000.65</v>
      </c>
      <c r="I309" s="23">
        <v>126963.23</v>
      </c>
      <c r="J309" s="21" t="s">
        <v>4429</v>
      </c>
      <c r="K309" s="21" t="s">
        <v>4233</v>
      </c>
      <c r="L309" s="21" t="s">
        <v>4718</v>
      </c>
      <c r="M309" s="24">
        <v>44321.495567129627</v>
      </c>
      <c r="N309" s="24">
        <v>44466.843842592592</v>
      </c>
      <c r="O309" s="21" t="s">
        <v>53</v>
      </c>
    </row>
    <row r="310" spans="1:15" ht="21" x14ac:dyDescent="0.25">
      <c r="A310" s="21">
        <v>637218</v>
      </c>
      <c r="B310" s="21" t="s">
        <v>281</v>
      </c>
      <c r="C310" s="21" t="s">
        <v>183</v>
      </c>
      <c r="D310" s="21" t="s">
        <v>4402</v>
      </c>
      <c r="E310" s="21" t="s">
        <v>4234</v>
      </c>
      <c r="F310" s="22">
        <v>-100000</v>
      </c>
      <c r="G310" s="22">
        <v>193000.65</v>
      </c>
      <c r="H310" s="22">
        <v>115000.65</v>
      </c>
      <c r="I310" s="23">
        <v>126963.23</v>
      </c>
      <c r="J310" s="21" t="s">
        <v>4719</v>
      </c>
      <c r="K310" s="21" t="s">
        <v>4283</v>
      </c>
      <c r="L310" s="21" t="s">
        <v>4720</v>
      </c>
      <c r="M310" s="24">
        <v>44419.606550925928</v>
      </c>
      <c r="N310" s="24">
        <v>44470.827534722222</v>
      </c>
      <c r="O310" s="21" t="s">
        <v>53</v>
      </c>
    </row>
    <row r="311" spans="1:15" ht="31.5" x14ac:dyDescent="0.25">
      <c r="A311" s="21">
        <v>636625</v>
      </c>
      <c r="B311" s="21" t="s">
        <v>1012</v>
      </c>
      <c r="C311" s="21" t="s">
        <v>988</v>
      </c>
      <c r="D311" s="21" t="s">
        <v>4402</v>
      </c>
      <c r="E311" s="21" t="s">
        <v>4234</v>
      </c>
      <c r="F311" s="22">
        <v>10033.11</v>
      </c>
      <c r="G311" s="22">
        <v>238779.31</v>
      </c>
      <c r="H311" s="22">
        <v>269116.17</v>
      </c>
      <c r="I311" s="23">
        <v>307927.71000000002</v>
      </c>
      <c r="J311" s="21" t="s">
        <v>4310</v>
      </c>
      <c r="K311" s="21" t="s">
        <v>4233</v>
      </c>
      <c r="L311" s="21" t="s">
        <v>4708</v>
      </c>
      <c r="M311" s="24">
        <v>44347.437384259261</v>
      </c>
      <c r="N311" s="24">
        <v>44529.739074074074</v>
      </c>
      <c r="O311" s="21" t="s">
        <v>53</v>
      </c>
    </row>
    <row r="312" spans="1:15" ht="31.5" x14ac:dyDescent="0.25">
      <c r="A312" s="21">
        <v>636625</v>
      </c>
      <c r="B312" s="21" t="s">
        <v>1012</v>
      </c>
      <c r="C312" s="21" t="s">
        <v>988</v>
      </c>
      <c r="D312" s="21" t="s">
        <v>4402</v>
      </c>
      <c r="E312" s="21" t="s">
        <v>4234</v>
      </c>
      <c r="F312" s="22">
        <v>-5245</v>
      </c>
      <c r="G312" s="22">
        <v>238779.31</v>
      </c>
      <c r="H312" s="22">
        <v>269116.17</v>
      </c>
      <c r="I312" s="23">
        <v>307927.71000000002</v>
      </c>
      <c r="J312" s="21" t="s">
        <v>4709</v>
      </c>
      <c r="K312" s="21" t="s">
        <v>4280</v>
      </c>
      <c r="L312" s="21" t="s">
        <v>4710</v>
      </c>
      <c r="M312" s="24">
        <v>44431.588275462964</v>
      </c>
      <c r="N312" s="24">
        <v>44466.837789351855</v>
      </c>
      <c r="O312" s="21" t="s">
        <v>53</v>
      </c>
    </row>
    <row r="313" spans="1:15" ht="21" x14ac:dyDescent="0.25">
      <c r="A313" s="21">
        <v>636625</v>
      </c>
      <c r="B313" s="21" t="s">
        <v>1012</v>
      </c>
      <c r="C313" s="21" t="s">
        <v>988</v>
      </c>
      <c r="D313" s="21" t="s">
        <v>4402</v>
      </c>
      <c r="E313" s="21" t="s">
        <v>4234</v>
      </c>
      <c r="F313" s="22">
        <v>20263.47</v>
      </c>
      <c r="G313" s="22">
        <v>238779.31</v>
      </c>
      <c r="H313" s="22">
        <v>269116.17</v>
      </c>
      <c r="I313" s="23">
        <v>307927.71000000002</v>
      </c>
      <c r="J313" s="21" t="s">
        <v>4711</v>
      </c>
      <c r="K313" s="21" t="s">
        <v>4238</v>
      </c>
      <c r="L313" s="21" t="s">
        <v>4408</v>
      </c>
      <c r="M313" s="24">
        <v>44474.602650462963</v>
      </c>
      <c r="N313" s="24">
        <v>44501.52888888889</v>
      </c>
      <c r="O313" s="21" t="s">
        <v>53</v>
      </c>
    </row>
    <row r="314" spans="1:15" ht="21" x14ac:dyDescent="0.25">
      <c r="A314" s="21">
        <v>636625</v>
      </c>
      <c r="B314" s="21" t="s">
        <v>1012</v>
      </c>
      <c r="C314" s="21" t="s">
        <v>988</v>
      </c>
      <c r="D314" s="21" t="s">
        <v>4402</v>
      </c>
      <c r="E314" s="21" t="s">
        <v>4234</v>
      </c>
      <c r="F314" s="22">
        <v>5285.28</v>
      </c>
      <c r="G314" s="22">
        <v>238779.31</v>
      </c>
      <c r="H314" s="22">
        <v>269116.17</v>
      </c>
      <c r="I314" s="23">
        <v>307927.71000000002</v>
      </c>
      <c r="J314" s="21" t="s">
        <v>4699</v>
      </c>
      <c r="K314" s="21" t="s">
        <v>4283</v>
      </c>
      <c r="L314" s="21" t="s">
        <v>4435</v>
      </c>
      <c r="M314" s="24">
        <v>44411.659548611111</v>
      </c>
      <c r="N314" s="24">
        <v>44466.837789351855</v>
      </c>
      <c r="O314" s="21" t="s">
        <v>53</v>
      </c>
    </row>
    <row r="315" spans="1:15" ht="21" x14ac:dyDescent="0.25">
      <c r="A315" s="21">
        <v>450714</v>
      </c>
      <c r="B315" s="21" t="s">
        <v>1655</v>
      </c>
      <c r="C315" s="21" t="s">
        <v>183</v>
      </c>
      <c r="D315" s="21" t="s">
        <v>4399</v>
      </c>
      <c r="E315" s="21" t="s">
        <v>4234</v>
      </c>
      <c r="F315" s="22">
        <v>10242</v>
      </c>
      <c r="G315" s="22">
        <v>77432.98</v>
      </c>
      <c r="H315" s="22">
        <v>87674.98</v>
      </c>
      <c r="I315" s="23">
        <v>93067.86</v>
      </c>
      <c r="J315" s="21" t="s">
        <v>4586</v>
      </c>
      <c r="K315" s="21" t="s">
        <v>4233</v>
      </c>
      <c r="L315" s="21" t="s">
        <v>4634</v>
      </c>
      <c r="M315" s="24">
        <v>44322.320717592593</v>
      </c>
      <c r="N315" s="24">
        <v>44490.568310185183</v>
      </c>
      <c r="O315" s="21" t="s">
        <v>53</v>
      </c>
    </row>
    <row r="316" spans="1:15" ht="136.5" x14ac:dyDescent="0.25">
      <c r="A316" s="21">
        <v>642226</v>
      </c>
      <c r="B316" s="21" t="s">
        <v>5289</v>
      </c>
      <c r="C316" s="21" t="s">
        <v>183</v>
      </c>
      <c r="D316" s="21" t="s">
        <v>4402</v>
      </c>
      <c r="E316" s="21" t="s">
        <v>4234</v>
      </c>
      <c r="F316" s="22">
        <v>-28969.759999999998</v>
      </c>
      <c r="G316" s="22">
        <v>191232.83</v>
      </c>
      <c r="H316" s="22">
        <v>162263.06999999998</v>
      </c>
      <c r="I316" s="23">
        <v>147925</v>
      </c>
      <c r="J316" s="21" t="s">
        <v>4816</v>
      </c>
      <c r="K316" s="21" t="s">
        <v>4233</v>
      </c>
      <c r="L316" s="21" t="s">
        <v>4836</v>
      </c>
      <c r="M316" s="24">
        <v>44700.462604166663</v>
      </c>
      <c r="N316" s="24">
        <v>44741.535567129627</v>
      </c>
      <c r="O316" s="21" t="s">
        <v>62</v>
      </c>
    </row>
    <row r="317" spans="1:15" ht="52.5" x14ac:dyDescent="0.25">
      <c r="A317" s="21">
        <v>638324</v>
      </c>
      <c r="B317" s="21" t="s">
        <v>4332</v>
      </c>
      <c r="C317" s="21" t="s">
        <v>571</v>
      </c>
      <c r="D317" s="21" t="s">
        <v>4399</v>
      </c>
      <c r="E317" s="21" t="s">
        <v>4234</v>
      </c>
      <c r="F317" s="22">
        <v>11795.1</v>
      </c>
      <c r="G317" s="22">
        <v>105278.87</v>
      </c>
      <c r="H317" s="22">
        <v>117073.97</v>
      </c>
      <c r="I317" s="23">
        <v>133444.53</v>
      </c>
      <c r="J317" s="21" t="s">
        <v>4948</v>
      </c>
      <c r="K317" s="21" t="s">
        <v>4233</v>
      </c>
      <c r="L317" s="21" t="s">
        <v>4333</v>
      </c>
      <c r="M317" s="24">
        <v>44708.43849537037</v>
      </c>
      <c r="N317" s="24">
        <v>44748.675428240742</v>
      </c>
      <c r="O317" s="21" t="s">
        <v>171</v>
      </c>
    </row>
    <row r="318" spans="1:15" ht="31.5" x14ac:dyDescent="0.25">
      <c r="A318" s="21">
        <v>639525</v>
      </c>
      <c r="B318" s="21" t="s">
        <v>521</v>
      </c>
      <c r="C318" s="21" t="s">
        <v>367</v>
      </c>
      <c r="D318" s="21" t="s">
        <v>4402</v>
      </c>
      <c r="E318" s="21" t="s">
        <v>4234</v>
      </c>
      <c r="F318" s="22">
        <v>11039.81</v>
      </c>
      <c r="G318" s="22">
        <v>75421.37</v>
      </c>
      <c r="H318" s="22">
        <v>86461.18</v>
      </c>
      <c r="I318" s="23">
        <v>26084.92</v>
      </c>
      <c r="J318" s="21" t="s">
        <v>4429</v>
      </c>
      <c r="K318" s="21" t="s">
        <v>4233</v>
      </c>
      <c r="L318" s="21" t="s">
        <v>4782</v>
      </c>
      <c r="M318" s="24">
        <v>44265.622048611112</v>
      </c>
      <c r="N318" s="24">
        <v>44321.593055555553</v>
      </c>
      <c r="O318" s="21" t="s">
        <v>53</v>
      </c>
    </row>
    <row r="319" spans="1:15" ht="21" x14ac:dyDescent="0.25">
      <c r="A319" s="21">
        <v>640772</v>
      </c>
      <c r="B319" s="21" t="s">
        <v>537</v>
      </c>
      <c r="C319" s="21" t="s">
        <v>367</v>
      </c>
      <c r="D319" s="21" t="s">
        <v>4402</v>
      </c>
      <c r="E319" s="21" t="s">
        <v>4234</v>
      </c>
      <c r="F319" s="22">
        <v>-49820.29</v>
      </c>
      <c r="G319" s="22">
        <v>208382.92</v>
      </c>
      <c r="H319" s="22">
        <v>158562.63</v>
      </c>
      <c r="I319" s="23">
        <v>191440.49</v>
      </c>
      <c r="J319" s="21" t="s">
        <v>4605</v>
      </c>
      <c r="K319" s="21" t="s">
        <v>4233</v>
      </c>
      <c r="L319" s="21" t="s">
        <v>4420</v>
      </c>
      <c r="M319" s="24">
        <v>44559.417662037034</v>
      </c>
      <c r="N319" s="24">
        <v>44560.636354166665</v>
      </c>
      <c r="O319" s="21" t="s">
        <v>53</v>
      </c>
    </row>
    <row r="320" spans="1:15" ht="21" x14ac:dyDescent="0.25">
      <c r="A320" s="21">
        <v>638427</v>
      </c>
      <c r="B320" s="21" t="s">
        <v>407</v>
      </c>
      <c r="C320" s="21" t="s">
        <v>367</v>
      </c>
      <c r="D320" s="21" t="s">
        <v>4399</v>
      </c>
      <c r="E320" s="21" t="s">
        <v>4234</v>
      </c>
      <c r="F320" s="22">
        <v>5739.3</v>
      </c>
      <c r="G320" s="22">
        <v>144667.01999999999</v>
      </c>
      <c r="H320" s="22">
        <v>150406.31999999998</v>
      </c>
      <c r="I320" s="23">
        <v>141617.13</v>
      </c>
      <c r="J320" s="21" t="s">
        <v>4308</v>
      </c>
      <c r="K320" s="21" t="s">
        <v>4233</v>
      </c>
      <c r="L320" s="21" t="s">
        <v>4572</v>
      </c>
      <c r="M320" s="24">
        <v>44322.515347222223</v>
      </c>
      <c r="N320" s="24">
        <v>44327.690509259257</v>
      </c>
      <c r="O320" s="21" t="s">
        <v>53</v>
      </c>
    </row>
    <row r="321" spans="1:15" ht="21" x14ac:dyDescent="0.25">
      <c r="A321" s="21">
        <v>640280</v>
      </c>
      <c r="B321" s="21" t="s">
        <v>5367</v>
      </c>
      <c r="C321" s="21" t="s">
        <v>367</v>
      </c>
      <c r="D321" s="21" t="s">
        <v>4399</v>
      </c>
      <c r="E321" s="21" t="s">
        <v>4358</v>
      </c>
      <c r="F321" s="22">
        <v>0</v>
      </c>
      <c r="G321" s="22">
        <v>119045.71</v>
      </c>
      <c r="H321" s="22">
        <v>119045.71</v>
      </c>
      <c r="I321" s="23">
        <v>182936.28</v>
      </c>
      <c r="J321" s="21" t="s">
        <v>4560</v>
      </c>
      <c r="K321" s="21" t="s">
        <v>4233</v>
      </c>
      <c r="L321" s="21" t="s">
        <v>5368</v>
      </c>
      <c r="M321" s="24">
        <v>44861.413946759261</v>
      </c>
      <c r="N321" s="24">
        <v>44861.586354166669</v>
      </c>
      <c r="O321" s="21" t="s">
        <v>4300</v>
      </c>
    </row>
    <row r="322" spans="1:15" ht="31.5" x14ac:dyDescent="0.25">
      <c r="A322" s="21">
        <v>638297</v>
      </c>
      <c r="B322" s="21" t="s">
        <v>698</v>
      </c>
      <c r="C322" s="21" t="s">
        <v>571</v>
      </c>
      <c r="D322" s="21" t="s">
        <v>4402</v>
      </c>
      <c r="E322" s="21" t="s">
        <v>4234</v>
      </c>
      <c r="F322" s="22">
        <v>-17940.990000000002</v>
      </c>
      <c r="G322" s="22">
        <v>165024.57</v>
      </c>
      <c r="H322" s="22">
        <v>147083.58000000002</v>
      </c>
      <c r="I322" s="23">
        <v>155961.79999999999</v>
      </c>
      <c r="J322" s="21" t="s">
        <v>4304</v>
      </c>
      <c r="K322" s="21" t="s">
        <v>4233</v>
      </c>
      <c r="L322" s="21" t="s">
        <v>4571</v>
      </c>
      <c r="M322" s="24">
        <v>44363.709756944445</v>
      </c>
      <c r="N322" s="24">
        <v>44466.848124999997</v>
      </c>
      <c r="O322" s="21" t="s">
        <v>53</v>
      </c>
    </row>
    <row r="323" spans="1:15" ht="31.5" x14ac:dyDescent="0.25">
      <c r="A323" s="21">
        <v>638424</v>
      </c>
      <c r="B323" s="21" t="s">
        <v>2678</v>
      </c>
      <c r="C323" s="21" t="s">
        <v>367</v>
      </c>
      <c r="D323" s="21" t="s">
        <v>4399</v>
      </c>
      <c r="E323" s="21" t="s">
        <v>4234</v>
      </c>
      <c r="F323" s="22">
        <v>38252.58</v>
      </c>
      <c r="G323" s="22">
        <v>102458.78</v>
      </c>
      <c r="H323" s="22">
        <v>140711.35999999999</v>
      </c>
      <c r="I323" s="23">
        <v>128710.29</v>
      </c>
      <c r="J323" s="21" t="s">
        <v>4732</v>
      </c>
      <c r="K323" s="21" t="s">
        <v>4233</v>
      </c>
      <c r="L323" s="21" t="s">
        <v>4733</v>
      </c>
      <c r="M323" s="24">
        <v>44403.386331018519</v>
      </c>
      <c r="N323" s="24">
        <v>44466.85261574074</v>
      </c>
      <c r="O323" s="21" t="s">
        <v>53</v>
      </c>
    </row>
    <row r="324" spans="1:15" ht="21" x14ac:dyDescent="0.25">
      <c r="A324" s="21">
        <v>634365</v>
      </c>
      <c r="B324" s="21" t="s">
        <v>412</v>
      </c>
      <c r="C324" s="21" t="s">
        <v>367</v>
      </c>
      <c r="D324" s="21" t="s">
        <v>4402</v>
      </c>
      <c r="E324" s="21" t="s">
        <v>4438</v>
      </c>
      <c r="F324" s="22">
        <v>10295</v>
      </c>
      <c r="G324" s="22">
        <v>2170455.7599999998</v>
      </c>
      <c r="H324" s="22">
        <v>2328847.7599999998</v>
      </c>
      <c r="I324" s="23">
        <v>2119956.7000000002</v>
      </c>
      <c r="J324" s="21" t="s">
        <v>4494</v>
      </c>
      <c r="K324" s="21" t="s">
        <v>4283</v>
      </c>
      <c r="L324" s="21" t="s">
        <v>4435</v>
      </c>
      <c r="M324" s="24">
        <v>44146.4372337963</v>
      </c>
      <c r="N324" s="24">
        <v>44313.628067129626</v>
      </c>
      <c r="O324" s="21" t="s">
        <v>53</v>
      </c>
    </row>
    <row r="325" spans="1:15" ht="21" x14ac:dyDescent="0.25">
      <c r="A325" s="21">
        <v>634365</v>
      </c>
      <c r="B325" s="21" t="s">
        <v>412</v>
      </c>
      <c r="C325" s="21" t="s">
        <v>367</v>
      </c>
      <c r="D325" s="21" t="s">
        <v>4402</v>
      </c>
      <c r="E325" s="21" t="s">
        <v>4234</v>
      </c>
      <c r="F325" s="22">
        <v>29271</v>
      </c>
      <c r="G325" s="22">
        <v>2170455.7599999998</v>
      </c>
      <c r="H325" s="22">
        <v>2328847.7599999998</v>
      </c>
      <c r="I325" s="23">
        <v>2119956.7000000002</v>
      </c>
      <c r="J325" s="21" t="s">
        <v>4499</v>
      </c>
      <c r="K325" s="21" t="s">
        <v>4286</v>
      </c>
      <c r="L325" s="21" t="s">
        <v>4435</v>
      </c>
      <c r="M325" s="24">
        <v>44232.411782407406</v>
      </c>
      <c r="N325" s="24">
        <v>44313.628067129626</v>
      </c>
      <c r="O325" s="21" t="s">
        <v>53</v>
      </c>
    </row>
    <row r="326" spans="1:15" ht="21" x14ac:dyDescent="0.25">
      <c r="A326" s="21">
        <v>634365</v>
      </c>
      <c r="B326" s="21" t="s">
        <v>412</v>
      </c>
      <c r="C326" s="21" t="s">
        <v>367</v>
      </c>
      <c r="D326" s="21" t="s">
        <v>4402</v>
      </c>
      <c r="E326" s="21" t="s">
        <v>4234</v>
      </c>
      <c r="F326" s="22">
        <v>10295</v>
      </c>
      <c r="G326" s="22">
        <v>2170455.7599999998</v>
      </c>
      <c r="H326" s="22">
        <v>2328847.7599999998</v>
      </c>
      <c r="I326" s="23">
        <v>2119956.7000000002</v>
      </c>
      <c r="J326" s="21" t="s">
        <v>4418</v>
      </c>
      <c r="K326" s="21" t="s">
        <v>4280</v>
      </c>
      <c r="L326" s="21" t="s">
        <v>4435</v>
      </c>
      <c r="M326" s="24">
        <v>44146.60496527778</v>
      </c>
      <c r="N326" s="24">
        <v>44313.628067129626</v>
      </c>
      <c r="O326" s="21" t="s">
        <v>53</v>
      </c>
    </row>
    <row r="327" spans="1:15" ht="21" x14ac:dyDescent="0.25">
      <c r="A327" s="21">
        <v>634365</v>
      </c>
      <c r="B327" s="21" t="s">
        <v>412</v>
      </c>
      <c r="C327" s="21" t="s">
        <v>367</v>
      </c>
      <c r="D327" s="21" t="s">
        <v>4402</v>
      </c>
      <c r="E327" s="21" t="s">
        <v>4234</v>
      </c>
      <c r="F327" s="22">
        <v>66741</v>
      </c>
      <c r="G327" s="22">
        <v>2170455.7599999998</v>
      </c>
      <c r="H327" s="22">
        <v>2328847.7599999998</v>
      </c>
      <c r="I327" s="23">
        <v>2119956.7000000002</v>
      </c>
      <c r="J327" s="21" t="s">
        <v>4613</v>
      </c>
      <c r="K327" s="21" t="s">
        <v>4238</v>
      </c>
      <c r="L327" s="21" t="s">
        <v>4614</v>
      </c>
      <c r="M327" s="24">
        <v>44186.384479166663</v>
      </c>
      <c r="N327" s="24">
        <v>44313.628067129626</v>
      </c>
      <c r="O327" s="21" t="s">
        <v>53</v>
      </c>
    </row>
    <row r="328" spans="1:15" ht="21" x14ac:dyDescent="0.25">
      <c r="A328" s="21">
        <v>634365</v>
      </c>
      <c r="B328" s="21" t="s">
        <v>412</v>
      </c>
      <c r="C328" s="21" t="s">
        <v>367</v>
      </c>
      <c r="D328" s="21" t="s">
        <v>4402</v>
      </c>
      <c r="E328" s="21" t="s">
        <v>4234</v>
      </c>
      <c r="F328" s="22">
        <v>7381</v>
      </c>
      <c r="G328" s="22">
        <v>2170455.7599999998</v>
      </c>
      <c r="H328" s="22">
        <v>2328847.7599999998</v>
      </c>
      <c r="I328" s="23">
        <v>2119956.7000000002</v>
      </c>
      <c r="J328" s="21" t="s">
        <v>4615</v>
      </c>
      <c r="K328" s="21" t="s">
        <v>4239</v>
      </c>
      <c r="L328" s="21" t="s">
        <v>4435</v>
      </c>
      <c r="M328" s="24">
        <v>44236.562106481484</v>
      </c>
      <c r="N328" s="24">
        <v>44313.628067129626</v>
      </c>
      <c r="O328" s="21" t="s">
        <v>53</v>
      </c>
    </row>
    <row r="329" spans="1:15" ht="21" x14ac:dyDescent="0.25">
      <c r="A329" s="21">
        <v>634365</v>
      </c>
      <c r="B329" s="21" t="s">
        <v>412</v>
      </c>
      <c r="C329" s="21" t="s">
        <v>367</v>
      </c>
      <c r="D329" s="21" t="s">
        <v>4402</v>
      </c>
      <c r="E329" s="21" t="s">
        <v>4234</v>
      </c>
      <c r="F329" s="22">
        <v>36410</v>
      </c>
      <c r="G329" s="22">
        <v>2170455.7599999998</v>
      </c>
      <c r="H329" s="22">
        <v>2328847.7599999998</v>
      </c>
      <c r="I329" s="23">
        <v>2119956.7000000002</v>
      </c>
      <c r="J329" s="21" t="s">
        <v>4418</v>
      </c>
      <c r="K329" s="21" t="s">
        <v>4278</v>
      </c>
      <c r="L329" s="21" t="s">
        <v>4435</v>
      </c>
      <c r="M329" s="24">
        <v>44215.626319444447</v>
      </c>
      <c r="N329" s="24">
        <v>44313.628067129626</v>
      </c>
      <c r="O329" s="21" t="s">
        <v>53</v>
      </c>
    </row>
    <row r="330" spans="1:15" ht="31.5" x14ac:dyDescent="0.25">
      <c r="A330" s="21">
        <v>634365</v>
      </c>
      <c r="B330" s="21" t="s">
        <v>412</v>
      </c>
      <c r="C330" s="21" t="s">
        <v>367</v>
      </c>
      <c r="D330" s="21" t="s">
        <v>4402</v>
      </c>
      <c r="E330" s="21" t="s">
        <v>4234</v>
      </c>
      <c r="F330" s="22">
        <v>8294</v>
      </c>
      <c r="G330" s="22">
        <v>2170455.7599999998</v>
      </c>
      <c r="H330" s="22">
        <v>2328847.7599999998</v>
      </c>
      <c r="I330" s="23">
        <v>2119956.7000000002</v>
      </c>
      <c r="J330" s="21" t="s">
        <v>4616</v>
      </c>
      <c r="K330" s="21" t="s">
        <v>4233</v>
      </c>
      <c r="L330" s="21" t="s">
        <v>4617</v>
      </c>
      <c r="M330" s="24">
        <v>44120.525543981479</v>
      </c>
      <c r="N330" s="24">
        <v>44313.628067129626</v>
      </c>
      <c r="O330" s="21" t="s">
        <v>53</v>
      </c>
    </row>
    <row r="331" spans="1:15" ht="21" x14ac:dyDescent="0.25">
      <c r="A331" s="21">
        <v>638323</v>
      </c>
      <c r="B331" s="21" t="s">
        <v>508</v>
      </c>
      <c r="C331" s="21" t="s">
        <v>367</v>
      </c>
      <c r="D331" s="21" t="s">
        <v>4402</v>
      </c>
      <c r="E331" s="21" t="s">
        <v>4234</v>
      </c>
      <c r="F331" s="22">
        <v>-312057.7</v>
      </c>
      <c r="G331" s="22">
        <v>963748.7</v>
      </c>
      <c r="H331" s="22">
        <v>658514</v>
      </c>
      <c r="I331" s="23">
        <v>774592.06</v>
      </c>
      <c r="J331" s="21" t="s">
        <v>4764</v>
      </c>
      <c r="K331" s="21" t="s">
        <v>4280</v>
      </c>
      <c r="L331" s="21" t="s">
        <v>4427</v>
      </c>
      <c r="M331" s="24">
        <v>44355.584027777775</v>
      </c>
      <c r="N331" s="24">
        <v>44466.849895833337</v>
      </c>
      <c r="O331" s="21" t="s">
        <v>53</v>
      </c>
    </row>
    <row r="332" spans="1:15" ht="21" x14ac:dyDescent="0.25">
      <c r="A332" s="21">
        <v>638323</v>
      </c>
      <c r="B332" s="21" t="s">
        <v>508</v>
      </c>
      <c r="C332" s="21" t="s">
        <v>367</v>
      </c>
      <c r="D332" s="21" t="s">
        <v>4402</v>
      </c>
      <c r="E332" s="21" t="s">
        <v>4234</v>
      </c>
      <c r="F332" s="22">
        <v>6823</v>
      </c>
      <c r="G332" s="22">
        <v>963748.7</v>
      </c>
      <c r="H332" s="22">
        <v>658514</v>
      </c>
      <c r="I332" s="23">
        <v>774592.06</v>
      </c>
      <c r="J332" s="21" t="s">
        <v>4499</v>
      </c>
      <c r="K332" s="21" t="s">
        <v>4233</v>
      </c>
      <c r="L332" s="21" t="s">
        <v>4765</v>
      </c>
      <c r="M332" s="24">
        <v>44250.480925925927</v>
      </c>
      <c r="N332" s="24">
        <v>44278.578622685185</v>
      </c>
      <c r="O332" s="21" t="s">
        <v>53</v>
      </c>
    </row>
    <row r="333" spans="1:15" ht="31.5" x14ac:dyDescent="0.25">
      <c r="A333" s="21">
        <v>638587</v>
      </c>
      <c r="B333" s="21" t="s">
        <v>728</v>
      </c>
      <c r="C333" s="21" t="s">
        <v>571</v>
      </c>
      <c r="D333" s="21" t="s">
        <v>4402</v>
      </c>
      <c r="E333" s="21" t="s">
        <v>4234</v>
      </c>
      <c r="F333" s="22">
        <v>0</v>
      </c>
      <c r="G333" s="22">
        <v>168351.18</v>
      </c>
      <c r="H333" s="22">
        <v>168351.18</v>
      </c>
      <c r="I333" s="23">
        <v>118754.42</v>
      </c>
      <c r="J333" s="21" t="s">
        <v>4757</v>
      </c>
      <c r="K333" s="21" t="s">
        <v>4233</v>
      </c>
      <c r="L333" s="21" t="s">
        <v>4758</v>
      </c>
      <c r="M333" s="24">
        <v>44330.445972222224</v>
      </c>
      <c r="N333" s="24">
        <v>44466.864895833336</v>
      </c>
      <c r="O333" s="21" t="s">
        <v>53</v>
      </c>
    </row>
    <row r="334" spans="1:15" ht="21" x14ac:dyDescent="0.25">
      <c r="A334" s="21">
        <v>640497</v>
      </c>
      <c r="B334" s="21" t="s">
        <v>5204</v>
      </c>
      <c r="C334" s="21" t="s">
        <v>367</v>
      </c>
      <c r="D334" s="21" t="s">
        <v>4465</v>
      </c>
      <c r="E334" s="21" t="s">
        <v>4234</v>
      </c>
      <c r="F334" s="22">
        <v>0</v>
      </c>
      <c r="G334" s="22">
        <v>2010170.31</v>
      </c>
      <c r="H334" s="22">
        <v>2010170.31</v>
      </c>
      <c r="I334" s="23">
        <v>1162378.27</v>
      </c>
      <c r="J334" s="21" t="s">
        <v>5205</v>
      </c>
      <c r="K334" s="21" t="s">
        <v>4233</v>
      </c>
      <c r="L334" s="21" t="s">
        <v>4471</v>
      </c>
      <c r="M334" s="24">
        <v>44817.39875</v>
      </c>
      <c r="N334" s="24">
        <v>44819.69599537037</v>
      </c>
      <c r="O334" s="21" t="s">
        <v>4300</v>
      </c>
    </row>
    <row r="335" spans="1:15" ht="31.5" x14ac:dyDescent="0.25">
      <c r="A335" s="21">
        <v>638569</v>
      </c>
      <c r="B335" s="21" t="s">
        <v>317</v>
      </c>
      <c r="C335" s="21" t="s">
        <v>183</v>
      </c>
      <c r="D335" s="21" t="s">
        <v>4402</v>
      </c>
      <c r="E335" s="21" t="s">
        <v>4234</v>
      </c>
      <c r="F335" s="22">
        <v>0</v>
      </c>
      <c r="G335" s="22">
        <v>282853.45</v>
      </c>
      <c r="H335" s="22">
        <v>282853.45</v>
      </c>
      <c r="I335" s="23">
        <v>324535.06</v>
      </c>
      <c r="J335" s="21" t="s">
        <v>4631</v>
      </c>
      <c r="K335" s="21" t="s">
        <v>4323</v>
      </c>
      <c r="L335" s="21" t="s">
        <v>4740</v>
      </c>
      <c r="M335" s="24">
        <v>44446.658333333333</v>
      </c>
      <c r="N335" s="24">
        <v>44516.744664351849</v>
      </c>
      <c r="O335" s="21" t="s">
        <v>53</v>
      </c>
    </row>
    <row r="336" spans="1:15" ht="21" x14ac:dyDescent="0.25">
      <c r="A336" s="21">
        <v>639656</v>
      </c>
      <c r="B336" s="21" t="s">
        <v>530</v>
      </c>
      <c r="C336" s="21" t="s">
        <v>367</v>
      </c>
      <c r="D336" s="21" t="s">
        <v>4412</v>
      </c>
      <c r="E336" s="21" t="s">
        <v>4234</v>
      </c>
      <c r="F336" s="22">
        <v>-1407.95</v>
      </c>
      <c r="G336" s="22">
        <v>69651.97</v>
      </c>
      <c r="H336" s="22">
        <v>68244.02</v>
      </c>
      <c r="I336" s="23">
        <v>65545.36</v>
      </c>
      <c r="J336" s="21" t="s">
        <v>4308</v>
      </c>
      <c r="K336" s="21" t="s">
        <v>4233</v>
      </c>
      <c r="L336" s="21" t="s">
        <v>4427</v>
      </c>
      <c r="M336" s="24">
        <v>44322.479872685188</v>
      </c>
      <c r="N336" s="24">
        <v>44466.877280092594</v>
      </c>
      <c r="O336" s="21" t="s">
        <v>53</v>
      </c>
    </row>
    <row r="337" spans="1:15" ht="21" x14ac:dyDescent="0.25">
      <c r="A337" s="21">
        <v>639581</v>
      </c>
      <c r="B337" s="21" t="s">
        <v>528</v>
      </c>
      <c r="C337" s="21" t="s">
        <v>367</v>
      </c>
      <c r="D337" s="21" t="s">
        <v>4402</v>
      </c>
      <c r="E337" s="21" t="s">
        <v>4234</v>
      </c>
      <c r="F337" s="22">
        <v>-9368.85</v>
      </c>
      <c r="G337" s="22">
        <v>613926.09</v>
      </c>
      <c r="H337" s="22">
        <v>604557.24</v>
      </c>
      <c r="I337" s="23">
        <v>605600.73</v>
      </c>
      <c r="J337" s="21" t="s">
        <v>4339</v>
      </c>
      <c r="K337" s="21" t="s">
        <v>4233</v>
      </c>
      <c r="L337" s="21" t="s">
        <v>4420</v>
      </c>
      <c r="M337" s="24">
        <v>44559.452048611114</v>
      </c>
      <c r="N337" s="24">
        <v>44560.254942129628</v>
      </c>
      <c r="O337" s="21" t="s">
        <v>53</v>
      </c>
    </row>
    <row r="338" spans="1:15" ht="31.5" x14ac:dyDescent="0.25">
      <c r="A338" s="21">
        <v>639748</v>
      </c>
      <c r="B338" s="21" t="s">
        <v>338</v>
      </c>
      <c r="C338" s="21" t="s">
        <v>183</v>
      </c>
      <c r="D338" s="21" t="s">
        <v>4402</v>
      </c>
      <c r="E338" s="21" t="s">
        <v>4234</v>
      </c>
      <c r="F338" s="22">
        <v>0</v>
      </c>
      <c r="G338" s="22">
        <v>156969.74</v>
      </c>
      <c r="H338" s="22">
        <v>156969.74</v>
      </c>
      <c r="I338" s="23">
        <v>148783.51</v>
      </c>
      <c r="J338" s="21" t="s">
        <v>4611</v>
      </c>
      <c r="K338" s="21" t="s">
        <v>4233</v>
      </c>
      <c r="L338" s="21" t="s">
        <v>4790</v>
      </c>
      <c r="M338" s="24">
        <v>44413.368750000001</v>
      </c>
      <c r="N338" s="24">
        <v>44466.878148148149</v>
      </c>
      <c r="O338" s="21" t="s">
        <v>53</v>
      </c>
    </row>
    <row r="339" spans="1:15" ht="84" x14ac:dyDescent="0.25">
      <c r="A339" s="21">
        <v>638189</v>
      </c>
      <c r="B339" s="21" t="s">
        <v>696</v>
      </c>
      <c r="C339" s="21" t="s">
        <v>571</v>
      </c>
      <c r="D339" s="21" t="s">
        <v>4402</v>
      </c>
      <c r="E339" s="21" t="s">
        <v>4234</v>
      </c>
      <c r="F339" s="22">
        <v>16927</v>
      </c>
      <c r="G339" s="22">
        <v>110506.78</v>
      </c>
      <c r="H339" s="22">
        <v>127433.78</v>
      </c>
      <c r="I339" s="23">
        <v>142224.76999999999</v>
      </c>
      <c r="J339" s="21" t="s">
        <v>4735</v>
      </c>
      <c r="K339" s="21" t="s">
        <v>4233</v>
      </c>
      <c r="L339" s="21" t="s">
        <v>4736</v>
      </c>
      <c r="M339" s="24">
        <v>44225.493842592594</v>
      </c>
      <c r="N339" s="24">
        <v>44226.364907407406</v>
      </c>
      <c r="O339" s="21" t="s">
        <v>53</v>
      </c>
    </row>
    <row r="340" spans="1:15" ht="21" x14ac:dyDescent="0.25">
      <c r="A340" s="21">
        <v>639007</v>
      </c>
      <c r="B340" s="21" t="s">
        <v>519</v>
      </c>
      <c r="C340" s="21" t="s">
        <v>367</v>
      </c>
      <c r="D340" s="21" t="s">
        <v>4402</v>
      </c>
      <c r="E340" s="21" t="s">
        <v>4234</v>
      </c>
      <c r="F340" s="22">
        <v>18678.98</v>
      </c>
      <c r="G340" s="22">
        <v>145084.69</v>
      </c>
      <c r="H340" s="22">
        <v>163763.67000000001</v>
      </c>
      <c r="I340" s="23">
        <v>149176.6</v>
      </c>
      <c r="J340" s="21" t="s">
        <v>4781</v>
      </c>
      <c r="K340" s="21" t="s">
        <v>4233</v>
      </c>
      <c r="L340" s="21" t="s">
        <v>4768</v>
      </c>
      <c r="M340" s="24">
        <v>44435.583449074074</v>
      </c>
      <c r="N340" s="24">
        <v>44466.875949074078</v>
      </c>
      <c r="O340" s="21" t="s">
        <v>53</v>
      </c>
    </row>
    <row r="341" spans="1:15" ht="52.5" x14ac:dyDescent="0.25">
      <c r="A341" s="21">
        <v>638553</v>
      </c>
      <c r="B341" s="21" t="s">
        <v>5280</v>
      </c>
      <c r="C341" s="21" t="s">
        <v>988</v>
      </c>
      <c r="D341" s="21" t="s">
        <v>4402</v>
      </c>
      <c r="E341" s="21" t="s">
        <v>4234</v>
      </c>
      <c r="F341" s="22">
        <v>-24511.119999999999</v>
      </c>
      <c r="G341" s="22">
        <v>173328.44</v>
      </c>
      <c r="H341" s="22">
        <v>148817.32</v>
      </c>
      <c r="I341" s="23">
        <v>120557.44</v>
      </c>
      <c r="J341" s="21" t="s">
        <v>5536</v>
      </c>
      <c r="K341" s="21" t="s">
        <v>4233</v>
      </c>
      <c r="L341" s="21" t="s">
        <v>5281</v>
      </c>
      <c r="M341" s="24">
        <v>44858.583333333336</v>
      </c>
      <c r="N341" s="24">
        <v>44894.657905092594</v>
      </c>
      <c r="O341" s="21" t="s">
        <v>121</v>
      </c>
    </row>
    <row r="342" spans="1:15" ht="21" x14ac:dyDescent="0.25">
      <c r="A342" s="21">
        <v>638645</v>
      </c>
      <c r="B342" s="21" t="s">
        <v>1019</v>
      </c>
      <c r="C342" s="21" t="s">
        <v>988</v>
      </c>
      <c r="D342" s="21" t="s">
        <v>4402</v>
      </c>
      <c r="E342" s="21" t="s">
        <v>4234</v>
      </c>
      <c r="F342" s="22">
        <v>1000.98</v>
      </c>
      <c r="G342" s="22">
        <v>469958.33</v>
      </c>
      <c r="H342" s="22">
        <v>479841.03</v>
      </c>
      <c r="I342" s="23">
        <v>444418.39</v>
      </c>
      <c r="J342" s="21" t="s">
        <v>4751</v>
      </c>
      <c r="K342" s="21" t="s">
        <v>4283</v>
      </c>
      <c r="L342" s="21" t="s">
        <v>4752</v>
      </c>
      <c r="M342" s="24">
        <v>44438.393750000003</v>
      </c>
      <c r="N342" s="24">
        <v>44466.866400462961</v>
      </c>
      <c r="O342" s="21" t="s">
        <v>53</v>
      </c>
    </row>
    <row r="343" spans="1:15" ht="42" x14ac:dyDescent="0.25">
      <c r="A343" s="21">
        <v>638645</v>
      </c>
      <c r="B343" s="21" t="s">
        <v>1019</v>
      </c>
      <c r="C343" s="21" t="s">
        <v>988</v>
      </c>
      <c r="D343" s="21" t="s">
        <v>4402</v>
      </c>
      <c r="E343" s="21" t="s">
        <v>4234</v>
      </c>
      <c r="F343" s="22">
        <v>8881.7199999999993</v>
      </c>
      <c r="G343" s="22">
        <v>469958.33</v>
      </c>
      <c r="H343" s="22">
        <v>479841.03</v>
      </c>
      <c r="I343" s="23">
        <v>444418.39</v>
      </c>
      <c r="J343" s="21" t="s">
        <v>4550</v>
      </c>
      <c r="K343" s="21" t="s">
        <v>4233</v>
      </c>
      <c r="L343" s="21" t="s">
        <v>4753</v>
      </c>
      <c r="M343" s="24">
        <v>44391.415972222225</v>
      </c>
      <c r="N343" s="24">
        <v>44466.865787037037</v>
      </c>
      <c r="O343" s="21" t="s">
        <v>53</v>
      </c>
    </row>
    <row r="344" spans="1:15" ht="31.5" x14ac:dyDescent="0.25">
      <c r="A344" s="21">
        <v>638298</v>
      </c>
      <c r="B344" s="21" t="s">
        <v>594</v>
      </c>
      <c r="C344" s="21" t="s">
        <v>571</v>
      </c>
      <c r="D344" s="21" t="s">
        <v>4402</v>
      </c>
      <c r="E344" s="21" t="s">
        <v>4234</v>
      </c>
      <c r="F344" s="22">
        <v>12999.62</v>
      </c>
      <c r="G344" s="22">
        <v>116432.68</v>
      </c>
      <c r="H344" s="22">
        <v>129432.29999999999</v>
      </c>
      <c r="I344" s="23">
        <v>134517.97</v>
      </c>
      <c r="J344" s="21" t="s">
        <v>4304</v>
      </c>
      <c r="K344" s="21" t="s">
        <v>4233</v>
      </c>
      <c r="L344" s="21" t="s">
        <v>4571</v>
      </c>
      <c r="M344" s="24">
        <v>44363.724386574075</v>
      </c>
      <c r="N344" s="24">
        <v>44466.848715277774</v>
      </c>
      <c r="O344" s="21" t="s">
        <v>53</v>
      </c>
    </row>
    <row r="345" spans="1:15" ht="31.5" x14ac:dyDescent="0.25">
      <c r="A345" s="21">
        <v>638568</v>
      </c>
      <c r="B345" s="21" t="s">
        <v>321</v>
      </c>
      <c r="C345" s="21" t="s">
        <v>183</v>
      </c>
      <c r="D345" s="21" t="s">
        <v>4402</v>
      </c>
      <c r="E345" s="21" t="s">
        <v>4234</v>
      </c>
      <c r="F345" s="22">
        <v>0</v>
      </c>
      <c r="G345" s="22">
        <v>215705.52</v>
      </c>
      <c r="H345" s="22">
        <v>215705.52</v>
      </c>
      <c r="I345" s="23">
        <v>207753.11</v>
      </c>
      <c r="J345" s="21" t="s">
        <v>4631</v>
      </c>
      <c r="K345" s="21" t="s">
        <v>4323</v>
      </c>
      <c r="L345" s="21" t="s">
        <v>4754</v>
      </c>
      <c r="M345" s="24">
        <v>44446.657638888886</v>
      </c>
      <c r="N345" s="24">
        <v>44496.916979166665</v>
      </c>
      <c r="O345" s="21" t="s">
        <v>53</v>
      </c>
    </row>
    <row r="346" spans="1:15" ht="63" x14ac:dyDescent="0.25">
      <c r="A346" s="21">
        <v>638572</v>
      </c>
      <c r="B346" s="21" t="s">
        <v>734</v>
      </c>
      <c r="C346" s="21" t="s">
        <v>571</v>
      </c>
      <c r="D346" s="21" t="s">
        <v>4402</v>
      </c>
      <c r="E346" s="21" t="s">
        <v>4234</v>
      </c>
      <c r="F346" s="22">
        <v>0</v>
      </c>
      <c r="G346" s="22">
        <v>344010.8</v>
      </c>
      <c r="H346" s="22">
        <v>264718.8</v>
      </c>
      <c r="I346" s="23">
        <v>240576.64000000001</v>
      </c>
      <c r="J346" s="21" t="s">
        <v>4760</v>
      </c>
      <c r="K346" s="21" t="s">
        <v>4233</v>
      </c>
      <c r="L346" s="21" t="s">
        <v>4761</v>
      </c>
      <c r="M346" s="24">
        <v>44195.041666666664</v>
      </c>
      <c r="N346" s="24">
        <v>44274.658379629633</v>
      </c>
      <c r="O346" s="21" t="s">
        <v>53</v>
      </c>
    </row>
    <row r="347" spans="1:15" ht="52.5" x14ac:dyDescent="0.25">
      <c r="A347" s="21">
        <v>638572</v>
      </c>
      <c r="B347" s="21" t="s">
        <v>734</v>
      </c>
      <c r="C347" s="21" t="s">
        <v>571</v>
      </c>
      <c r="D347" s="21" t="s">
        <v>4402</v>
      </c>
      <c r="E347" s="21" t="s">
        <v>4234</v>
      </c>
      <c r="F347" s="22">
        <v>-34730.639999999999</v>
      </c>
      <c r="G347" s="22">
        <v>344010.8</v>
      </c>
      <c r="H347" s="22">
        <v>264718.8</v>
      </c>
      <c r="I347" s="23">
        <v>240576.64000000001</v>
      </c>
      <c r="J347" s="21" t="s">
        <v>4482</v>
      </c>
      <c r="K347" s="21" t="s">
        <v>4280</v>
      </c>
      <c r="L347" s="21" t="s">
        <v>4762</v>
      </c>
      <c r="M347" s="24">
        <v>44321.72314814815</v>
      </c>
      <c r="N347" s="24">
        <v>44466.858703703707</v>
      </c>
      <c r="O347" s="21" t="s">
        <v>53</v>
      </c>
    </row>
    <row r="348" spans="1:15" ht="52.5" x14ac:dyDescent="0.25">
      <c r="A348" s="21">
        <v>638572</v>
      </c>
      <c r="B348" s="21" t="s">
        <v>734</v>
      </c>
      <c r="C348" s="21" t="s">
        <v>571</v>
      </c>
      <c r="D348" s="21" t="s">
        <v>4402</v>
      </c>
      <c r="E348" s="21" t="s">
        <v>4234</v>
      </c>
      <c r="F348" s="22">
        <v>-44561.36</v>
      </c>
      <c r="G348" s="22">
        <v>344010.8</v>
      </c>
      <c r="H348" s="22">
        <v>264718.8</v>
      </c>
      <c r="I348" s="23">
        <v>240576.64000000001</v>
      </c>
      <c r="J348" s="21" t="s">
        <v>4749</v>
      </c>
      <c r="K348" s="21" t="s">
        <v>4283</v>
      </c>
      <c r="L348" s="21" t="s">
        <v>4763</v>
      </c>
      <c r="M348" s="24">
        <v>44223.041666666664</v>
      </c>
      <c r="N348" s="24">
        <v>44223.906469907408</v>
      </c>
      <c r="O348" s="21" t="s">
        <v>53</v>
      </c>
    </row>
    <row r="349" spans="1:15" ht="63" x14ac:dyDescent="0.25">
      <c r="A349" s="21">
        <v>638259</v>
      </c>
      <c r="B349" s="21" t="s">
        <v>681</v>
      </c>
      <c r="C349" s="21" t="s">
        <v>571</v>
      </c>
      <c r="D349" s="21" t="s">
        <v>4402</v>
      </c>
      <c r="E349" s="21" t="s">
        <v>4234</v>
      </c>
      <c r="F349" s="22">
        <v>-79356.789999999994</v>
      </c>
      <c r="G349" s="22">
        <v>742948.49</v>
      </c>
      <c r="H349" s="22">
        <v>663591.69999999995</v>
      </c>
      <c r="I349" s="23">
        <v>509487.01</v>
      </c>
      <c r="J349" s="21" t="s">
        <v>4497</v>
      </c>
      <c r="K349" s="21" t="s">
        <v>4233</v>
      </c>
      <c r="L349" s="21" t="s">
        <v>4731</v>
      </c>
      <c r="M349" s="24">
        <v>44167.444502314815</v>
      </c>
      <c r="N349" s="24">
        <v>44186.715960648151</v>
      </c>
      <c r="O349" s="21" t="s">
        <v>53</v>
      </c>
    </row>
    <row r="350" spans="1:15" ht="21" x14ac:dyDescent="0.25">
      <c r="A350" s="21">
        <v>639086</v>
      </c>
      <c r="B350" s="21" t="s">
        <v>333</v>
      </c>
      <c r="C350" s="21" t="s">
        <v>183</v>
      </c>
      <c r="D350" s="21" t="s">
        <v>4412</v>
      </c>
      <c r="E350" s="21" t="s">
        <v>4438</v>
      </c>
      <c r="F350" s="22">
        <v>0</v>
      </c>
      <c r="G350" s="22">
        <v>13148.11</v>
      </c>
      <c r="H350" s="22">
        <v>13148.11</v>
      </c>
      <c r="I350" s="23">
        <v>28719.919999999998</v>
      </c>
      <c r="J350" s="21" t="s">
        <v>4638</v>
      </c>
      <c r="K350" s="21" t="s">
        <v>4233</v>
      </c>
      <c r="L350" s="21" t="s">
        <v>4778</v>
      </c>
      <c r="M350" s="24">
        <v>44581.409722222219</v>
      </c>
      <c r="N350" s="24">
        <v>44635.897083333337</v>
      </c>
      <c r="O350" s="21" t="s">
        <v>121</v>
      </c>
    </row>
    <row r="351" spans="1:15" ht="73.5" x14ac:dyDescent="0.25">
      <c r="A351" s="21">
        <v>638674</v>
      </c>
      <c r="B351" s="21" t="s">
        <v>740</v>
      </c>
      <c r="C351" s="21" t="s">
        <v>571</v>
      </c>
      <c r="D351" s="21" t="s">
        <v>4402</v>
      </c>
      <c r="E351" s="21" t="s">
        <v>4234</v>
      </c>
      <c r="F351" s="22">
        <v>64014.73</v>
      </c>
      <c r="G351" s="22">
        <v>118800.39</v>
      </c>
      <c r="H351" s="22">
        <v>182815.12</v>
      </c>
      <c r="I351" s="23">
        <v>167896.31</v>
      </c>
      <c r="J351" s="21" t="s">
        <v>4611</v>
      </c>
      <c r="K351" s="21" t="s">
        <v>4233</v>
      </c>
      <c r="L351" s="21" t="s">
        <v>4767</v>
      </c>
      <c r="M351" s="24">
        <v>44412.547222222223</v>
      </c>
      <c r="N351" s="24">
        <v>44466.874201388891</v>
      </c>
      <c r="O351" s="21" t="s">
        <v>53</v>
      </c>
    </row>
    <row r="352" spans="1:15" ht="31.5" x14ac:dyDescent="0.25">
      <c r="A352" s="21">
        <v>640496</v>
      </c>
      <c r="B352" s="21" t="s">
        <v>344</v>
      </c>
      <c r="C352" s="21" t="s">
        <v>183</v>
      </c>
      <c r="D352" s="21" t="s">
        <v>4402</v>
      </c>
      <c r="E352" s="21" t="s">
        <v>4234</v>
      </c>
      <c r="F352" s="22">
        <v>23268.62</v>
      </c>
      <c r="G352" s="22">
        <v>161966.28</v>
      </c>
      <c r="H352" s="22">
        <v>185234.9</v>
      </c>
      <c r="I352" s="23">
        <v>227022.27</v>
      </c>
      <c r="J352" s="21" t="s">
        <v>4424</v>
      </c>
      <c r="K352" s="21" t="s">
        <v>4233</v>
      </c>
      <c r="L352" s="21" t="s">
        <v>4801</v>
      </c>
      <c r="M352" s="24">
        <v>44368.705231481479</v>
      </c>
      <c r="N352" s="24">
        <v>44466.883657407408</v>
      </c>
      <c r="O352" s="21" t="s">
        <v>53</v>
      </c>
    </row>
    <row r="353" spans="1:15" ht="21" x14ac:dyDescent="0.25">
      <c r="A353" s="21">
        <v>637710</v>
      </c>
      <c r="B353" s="21" t="s">
        <v>400</v>
      </c>
      <c r="C353" s="21" t="s">
        <v>367</v>
      </c>
      <c r="D353" s="21" t="s">
        <v>4412</v>
      </c>
      <c r="E353" s="21" t="s">
        <v>4234</v>
      </c>
      <c r="F353" s="22">
        <v>5762.44</v>
      </c>
      <c r="G353" s="22">
        <v>179380.7</v>
      </c>
      <c r="H353" s="22">
        <v>182201.30000000002</v>
      </c>
      <c r="I353" s="23">
        <v>177247.81</v>
      </c>
      <c r="J353" s="21" t="s">
        <v>4468</v>
      </c>
      <c r="K353" s="21" t="s">
        <v>4233</v>
      </c>
      <c r="L353" s="21" t="s">
        <v>4564</v>
      </c>
      <c r="M353" s="24">
        <v>44298.465277777781</v>
      </c>
      <c r="N353" s="24">
        <v>44466.846458333333</v>
      </c>
      <c r="O353" s="21" t="s">
        <v>53</v>
      </c>
    </row>
    <row r="354" spans="1:15" x14ac:dyDescent="0.25">
      <c r="A354" s="21">
        <v>637710</v>
      </c>
      <c r="B354" s="21" t="s">
        <v>400</v>
      </c>
      <c r="C354" s="21" t="s">
        <v>367</v>
      </c>
      <c r="D354" s="21" t="s">
        <v>4412</v>
      </c>
      <c r="E354" s="21" t="s">
        <v>4234</v>
      </c>
      <c r="F354" s="22">
        <v>-2941.84</v>
      </c>
      <c r="G354" s="22">
        <v>179380.7</v>
      </c>
      <c r="H354" s="22">
        <v>182201.30000000002</v>
      </c>
      <c r="I354" s="23">
        <v>177247.81</v>
      </c>
      <c r="J354" s="21" t="s">
        <v>4482</v>
      </c>
      <c r="K354" s="21" t="s">
        <v>4283</v>
      </c>
      <c r="L354" s="21" t="s">
        <v>4427</v>
      </c>
      <c r="M354" s="24">
        <v>44322.584664351853</v>
      </c>
      <c r="N354" s="24">
        <v>44466.84715277778</v>
      </c>
      <c r="O354" s="21" t="s">
        <v>53</v>
      </c>
    </row>
    <row r="355" spans="1:15" ht="21" x14ac:dyDescent="0.25">
      <c r="A355" s="21">
        <v>640633</v>
      </c>
      <c r="B355" s="21" t="s">
        <v>1031</v>
      </c>
      <c r="C355" s="21" t="s">
        <v>988</v>
      </c>
      <c r="D355" s="21" t="s">
        <v>4402</v>
      </c>
      <c r="E355" s="21" t="s">
        <v>4234</v>
      </c>
      <c r="F355" s="22">
        <v>0</v>
      </c>
      <c r="G355" s="22">
        <v>437738.72</v>
      </c>
      <c r="H355" s="22">
        <v>451355.72</v>
      </c>
      <c r="I355" s="23">
        <v>384075.34</v>
      </c>
      <c r="J355" s="21" t="s">
        <v>4811</v>
      </c>
      <c r="K355" s="21" t="s">
        <v>4283</v>
      </c>
      <c r="L355" s="21" t="s">
        <v>4812</v>
      </c>
      <c r="M355" s="24">
        <v>44456.648715277777</v>
      </c>
      <c r="N355" s="24">
        <v>44460.21601851852</v>
      </c>
      <c r="O355" s="21" t="s">
        <v>53</v>
      </c>
    </row>
    <row r="356" spans="1:15" ht="21" x14ac:dyDescent="0.25">
      <c r="A356" s="21">
        <v>640633</v>
      </c>
      <c r="B356" s="21" t="s">
        <v>1031</v>
      </c>
      <c r="C356" s="21" t="s">
        <v>988</v>
      </c>
      <c r="D356" s="21" t="s">
        <v>4402</v>
      </c>
      <c r="E356" s="21" t="s">
        <v>4234</v>
      </c>
      <c r="F356" s="22">
        <v>10302</v>
      </c>
      <c r="G356" s="22">
        <v>437738.72</v>
      </c>
      <c r="H356" s="22">
        <v>451355.72</v>
      </c>
      <c r="I356" s="23">
        <v>384075.34</v>
      </c>
      <c r="J356" s="21" t="s">
        <v>4407</v>
      </c>
      <c r="K356" s="21" t="s">
        <v>4323</v>
      </c>
      <c r="L356" s="21" t="s">
        <v>4813</v>
      </c>
      <c r="M356" s="24">
        <v>44489.372627314813</v>
      </c>
      <c r="N356" s="24">
        <v>44516.729201388887</v>
      </c>
      <c r="O356" s="21" t="s">
        <v>53</v>
      </c>
    </row>
    <row r="357" spans="1:15" ht="21" x14ac:dyDescent="0.25">
      <c r="A357" s="21">
        <v>640633</v>
      </c>
      <c r="B357" s="21" t="s">
        <v>1031</v>
      </c>
      <c r="C357" s="21" t="s">
        <v>988</v>
      </c>
      <c r="D357" s="21" t="s">
        <v>4402</v>
      </c>
      <c r="E357" s="21" t="s">
        <v>4234</v>
      </c>
      <c r="F357" s="22">
        <v>3315</v>
      </c>
      <c r="G357" s="22">
        <v>437738.72</v>
      </c>
      <c r="H357" s="22">
        <v>451355.72</v>
      </c>
      <c r="I357" s="23">
        <v>384075.34</v>
      </c>
      <c r="J357" s="21" t="s">
        <v>4549</v>
      </c>
      <c r="K357" s="21" t="s">
        <v>4233</v>
      </c>
      <c r="L357" s="21" t="s">
        <v>4814</v>
      </c>
      <c r="M357" s="24">
        <v>44461.648912037039</v>
      </c>
      <c r="N357" s="24">
        <v>44461.836319444446</v>
      </c>
      <c r="O357" s="21" t="s">
        <v>53</v>
      </c>
    </row>
    <row r="358" spans="1:15" ht="21" x14ac:dyDescent="0.25">
      <c r="A358" s="21">
        <v>640633</v>
      </c>
      <c r="B358" s="21" t="s">
        <v>1031</v>
      </c>
      <c r="C358" s="21" t="s">
        <v>988</v>
      </c>
      <c r="D358" s="21" t="s">
        <v>4402</v>
      </c>
      <c r="E358" s="21" t="s">
        <v>4234</v>
      </c>
      <c r="F358" s="22">
        <v>0</v>
      </c>
      <c r="G358" s="22">
        <v>437738.72</v>
      </c>
      <c r="H358" s="22">
        <v>451355.72</v>
      </c>
      <c r="I358" s="23">
        <v>384075.34</v>
      </c>
      <c r="J358" s="21" t="s">
        <v>4811</v>
      </c>
      <c r="K358" s="21" t="s">
        <v>4280</v>
      </c>
      <c r="L358" s="21" t="s">
        <v>4812</v>
      </c>
      <c r="M358" s="24">
        <v>44456.649131944447</v>
      </c>
      <c r="N358" s="24">
        <v>44460.21601851852</v>
      </c>
      <c r="O358" s="21" t="s">
        <v>53</v>
      </c>
    </row>
    <row r="359" spans="1:15" ht="21" x14ac:dyDescent="0.25">
      <c r="A359" s="21">
        <v>631935</v>
      </c>
      <c r="B359" s="21" t="s">
        <v>1025</v>
      </c>
      <c r="C359" s="21" t="s">
        <v>988</v>
      </c>
      <c r="D359" s="21" t="s">
        <v>4402</v>
      </c>
      <c r="E359" s="21" t="s">
        <v>4234</v>
      </c>
      <c r="F359" s="22">
        <v>-22022.61</v>
      </c>
      <c r="G359" s="22">
        <v>82151.11</v>
      </c>
      <c r="H359" s="22">
        <v>60128.5</v>
      </c>
      <c r="I359" s="23">
        <v>49041.7</v>
      </c>
      <c r="J359" s="21" t="s">
        <v>4732</v>
      </c>
      <c r="K359" s="21" t="s">
        <v>4233</v>
      </c>
      <c r="L359" s="21" t="s">
        <v>4427</v>
      </c>
      <c r="M359" s="24">
        <v>44399.415462962963</v>
      </c>
      <c r="N359" s="24">
        <v>44466.669537037036</v>
      </c>
      <c r="O359" s="21" t="s">
        <v>53</v>
      </c>
    </row>
    <row r="360" spans="1:15" ht="94.5" x14ac:dyDescent="0.25">
      <c r="A360" s="21">
        <v>640269</v>
      </c>
      <c r="B360" s="21" t="s">
        <v>760</v>
      </c>
      <c r="C360" s="21" t="s">
        <v>571</v>
      </c>
      <c r="D360" s="21" t="s">
        <v>4412</v>
      </c>
      <c r="E360" s="21" t="s">
        <v>4234</v>
      </c>
      <c r="F360" s="22">
        <v>-7100</v>
      </c>
      <c r="G360" s="22">
        <v>22035.599999999999</v>
      </c>
      <c r="H360" s="22">
        <v>14935.599999999999</v>
      </c>
      <c r="I360" s="23">
        <v>15142.9</v>
      </c>
      <c r="J360" s="21" t="s">
        <v>4345</v>
      </c>
      <c r="K360" s="21" t="s">
        <v>4233</v>
      </c>
      <c r="L360" s="21" t="s">
        <v>4346</v>
      </c>
      <c r="M360" s="24">
        <v>44334.513321759259</v>
      </c>
      <c r="N360" s="24">
        <v>44363.858877314815</v>
      </c>
      <c r="O360" s="21" t="s">
        <v>53</v>
      </c>
    </row>
    <row r="361" spans="1:15" ht="63" x14ac:dyDescent="0.25">
      <c r="A361" s="21">
        <v>639566</v>
      </c>
      <c r="B361" s="21" t="s">
        <v>761</v>
      </c>
      <c r="C361" s="21" t="s">
        <v>571</v>
      </c>
      <c r="D361" s="21" t="s">
        <v>4412</v>
      </c>
      <c r="E361" s="21" t="s">
        <v>4234</v>
      </c>
      <c r="F361" s="22">
        <v>10732.18</v>
      </c>
      <c r="G361" s="22">
        <v>55886.05</v>
      </c>
      <c r="H361" s="22">
        <v>66618.23000000001</v>
      </c>
      <c r="I361" s="23">
        <v>64610.080000000002</v>
      </c>
      <c r="J361" s="21" t="s">
        <v>4341</v>
      </c>
      <c r="K361" s="21" t="s">
        <v>4233</v>
      </c>
      <c r="L361" s="21" t="s">
        <v>4342</v>
      </c>
      <c r="M361" s="24">
        <v>44371.602777777778</v>
      </c>
      <c r="N361" s="24">
        <v>44516.255243055559</v>
      </c>
      <c r="O361" s="21" t="s">
        <v>171</v>
      </c>
    </row>
    <row r="362" spans="1:15" ht="52.5" x14ac:dyDescent="0.25">
      <c r="A362" s="21">
        <v>638577</v>
      </c>
      <c r="B362" s="21" t="s">
        <v>726</v>
      </c>
      <c r="C362" s="21" t="s">
        <v>571</v>
      </c>
      <c r="D362" s="21" t="s">
        <v>4402</v>
      </c>
      <c r="E362" s="21" t="s">
        <v>4234</v>
      </c>
      <c r="F362" s="22">
        <v>-15679.71</v>
      </c>
      <c r="G362" s="22">
        <v>216393</v>
      </c>
      <c r="H362" s="22">
        <v>200713.29</v>
      </c>
      <c r="I362" s="23">
        <v>187901.52</v>
      </c>
      <c r="J362" s="21" t="s">
        <v>4334</v>
      </c>
      <c r="K362" s="21" t="s">
        <v>4233</v>
      </c>
      <c r="L362" s="21" t="s">
        <v>4335</v>
      </c>
      <c r="M362" s="24">
        <v>44245.726944444446</v>
      </c>
      <c r="N362" s="24">
        <v>44274.655787037038</v>
      </c>
      <c r="O362" s="21" t="s">
        <v>53</v>
      </c>
    </row>
    <row r="363" spans="1:15" ht="31.5" x14ac:dyDescent="0.25">
      <c r="A363" s="21">
        <v>638952</v>
      </c>
      <c r="B363" s="21" t="s">
        <v>526</v>
      </c>
      <c r="C363" s="21" t="s">
        <v>367</v>
      </c>
      <c r="D363" s="21" t="s">
        <v>4402</v>
      </c>
      <c r="E363" s="21" t="s">
        <v>4234</v>
      </c>
      <c r="F363" s="22">
        <v>28710.31</v>
      </c>
      <c r="G363" s="22">
        <v>1764106.06</v>
      </c>
      <c r="H363" s="22">
        <v>1973542.1600000001</v>
      </c>
      <c r="I363" s="23">
        <v>2241077.84</v>
      </c>
      <c r="J363" s="21" t="s">
        <v>4785</v>
      </c>
      <c r="K363" s="21" t="s">
        <v>4280</v>
      </c>
      <c r="L363" s="21" t="s">
        <v>4786</v>
      </c>
      <c r="M363" s="24">
        <v>44504.618981481479</v>
      </c>
      <c r="N363" s="24">
        <v>44580.796134259261</v>
      </c>
      <c r="O363" s="21" t="s">
        <v>62</v>
      </c>
    </row>
    <row r="364" spans="1:15" ht="21" x14ac:dyDescent="0.25">
      <c r="A364" s="21">
        <v>638952</v>
      </c>
      <c r="B364" s="21" t="s">
        <v>526</v>
      </c>
      <c r="C364" s="21" t="s">
        <v>367</v>
      </c>
      <c r="D364" s="21" t="s">
        <v>4402</v>
      </c>
      <c r="E364" s="21" t="s">
        <v>4234</v>
      </c>
      <c r="F364" s="22">
        <v>0</v>
      </c>
      <c r="G364" s="22">
        <v>1764106.06</v>
      </c>
      <c r="H364" s="22">
        <v>1973542.1600000001</v>
      </c>
      <c r="I364" s="23">
        <v>2241077.84</v>
      </c>
      <c r="J364" s="21" t="s">
        <v>4787</v>
      </c>
      <c r="K364" s="21" t="s">
        <v>4323</v>
      </c>
      <c r="L364" s="21" t="s">
        <v>4471</v>
      </c>
      <c r="M364" s="24">
        <v>44532.375</v>
      </c>
      <c r="N364" s="24">
        <v>44537.254201388889</v>
      </c>
      <c r="O364" s="21" t="s">
        <v>62</v>
      </c>
    </row>
    <row r="365" spans="1:15" ht="21" x14ac:dyDescent="0.25">
      <c r="A365" s="21">
        <v>638952</v>
      </c>
      <c r="B365" s="21" t="s">
        <v>526</v>
      </c>
      <c r="C365" s="21" t="s">
        <v>367</v>
      </c>
      <c r="D365" s="21" t="s">
        <v>4402</v>
      </c>
      <c r="E365" s="21" t="s">
        <v>4234</v>
      </c>
      <c r="F365" s="22">
        <v>63611.1</v>
      </c>
      <c r="G365" s="22">
        <v>1764106.06</v>
      </c>
      <c r="H365" s="22">
        <v>1973542.1600000001</v>
      </c>
      <c r="I365" s="23">
        <v>2241077.84</v>
      </c>
      <c r="J365" s="21" t="s">
        <v>4683</v>
      </c>
      <c r="K365" s="21" t="s">
        <v>4233</v>
      </c>
      <c r="L365" s="21" t="s">
        <v>4435</v>
      </c>
      <c r="M365" s="24">
        <v>44581.375</v>
      </c>
      <c r="N365" s="24">
        <v>44585.564710648148</v>
      </c>
      <c r="O365" s="21" t="s">
        <v>62</v>
      </c>
    </row>
    <row r="366" spans="1:15" ht="21" x14ac:dyDescent="0.25">
      <c r="A366" s="21">
        <v>638952</v>
      </c>
      <c r="B366" s="21" t="s">
        <v>526</v>
      </c>
      <c r="C366" s="21" t="s">
        <v>367</v>
      </c>
      <c r="D366" s="21" t="s">
        <v>4402</v>
      </c>
      <c r="E366" s="21" t="s">
        <v>4234</v>
      </c>
      <c r="F366" s="22">
        <v>33087.599999999999</v>
      </c>
      <c r="G366" s="22">
        <v>1764106.06</v>
      </c>
      <c r="H366" s="22">
        <v>1973542.1600000001</v>
      </c>
      <c r="I366" s="23">
        <v>2241077.84</v>
      </c>
      <c r="J366" s="21" t="s">
        <v>4773</v>
      </c>
      <c r="K366" s="21" t="s">
        <v>4238</v>
      </c>
      <c r="L366" s="21" t="s">
        <v>4614</v>
      </c>
      <c r="M366" s="24">
        <v>44504.619560185187</v>
      </c>
      <c r="N366" s="24">
        <v>44559.570856481485</v>
      </c>
      <c r="O366" s="21" t="s">
        <v>62</v>
      </c>
    </row>
    <row r="367" spans="1:15" ht="21" x14ac:dyDescent="0.25">
      <c r="A367" s="21">
        <v>638952</v>
      </c>
      <c r="B367" s="21" t="s">
        <v>526</v>
      </c>
      <c r="C367" s="21" t="s">
        <v>367</v>
      </c>
      <c r="D367" s="21" t="s">
        <v>4402</v>
      </c>
      <c r="E367" s="21" t="s">
        <v>4234</v>
      </c>
      <c r="F367" s="22">
        <v>56662.67</v>
      </c>
      <c r="G367" s="22">
        <v>1764106.06</v>
      </c>
      <c r="H367" s="22">
        <v>1973542.1600000001</v>
      </c>
      <c r="I367" s="23">
        <v>2241077.84</v>
      </c>
      <c r="J367" s="21" t="s">
        <v>4785</v>
      </c>
      <c r="K367" s="21" t="s">
        <v>4278</v>
      </c>
      <c r="L367" s="21" t="s">
        <v>4788</v>
      </c>
      <c r="M367" s="24">
        <v>44522.599305555559</v>
      </c>
      <c r="N367" s="24">
        <v>44580.796134259261</v>
      </c>
      <c r="O367" s="21" t="s">
        <v>62</v>
      </c>
    </row>
    <row r="368" spans="1:15" ht="42" x14ac:dyDescent="0.25">
      <c r="A368" s="21">
        <v>638952</v>
      </c>
      <c r="B368" s="21" t="s">
        <v>526</v>
      </c>
      <c r="C368" s="21" t="s">
        <v>367</v>
      </c>
      <c r="D368" s="21" t="s">
        <v>4402</v>
      </c>
      <c r="E368" s="21" t="s">
        <v>4234</v>
      </c>
      <c r="F368" s="22">
        <v>27364.42</v>
      </c>
      <c r="G368" s="22">
        <v>1764106.06</v>
      </c>
      <c r="H368" s="22">
        <v>1973542.1600000001</v>
      </c>
      <c r="I368" s="23">
        <v>2241077.84</v>
      </c>
      <c r="J368" s="21" t="s">
        <v>4773</v>
      </c>
      <c r="K368" s="21" t="s">
        <v>4283</v>
      </c>
      <c r="L368" s="21" t="s">
        <v>4789</v>
      </c>
      <c r="M368" s="24">
        <v>44490.583333333336</v>
      </c>
      <c r="N368" s="24">
        <v>44581.578518518516</v>
      </c>
      <c r="O368" s="21" t="s">
        <v>62</v>
      </c>
    </row>
    <row r="369" spans="1:15" ht="63" x14ac:dyDescent="0.25">
      <c r="A369" s="21">
        <v>452753</v>
      </c>
      <c r="B369" s="21" t="s">
        <v>2744</v>
      </c>
      <c r="C369" s="21" t="s">
        <v>571</v>
      </c>
      <c r="D369" s="21" t="s">
        <v>4368</v>
      </c>
      <c r="E369" s="21" t="s">
        <v>4234</v>
      </c>
      <c r="F369" s="22">
        <v>1495</v>
      </c>
      <c r="G369" s="22">
        <v>980351.14</v>
      </c>
      <c r="H369" s="22">
        <v>1554201.75</v>
      </c>
      <c r="I369" s="23">
        <v>1738111.65</v>
      </c>
      <c r="J369" s="21" t="s">
        <v>4369</v>
      </c>
      <c r="K369" s="21" t="s">
        <v>4289</v>
      </c>
      <c r="L369" s="21" t="s">
        <v>4370</v>
      </c>
      <c r="M369" s="24">
        <v>44169.526736111111</v>
      </c>
      <c r="N369" s="24">
        <v>44186.708321759259</v>
      </c>
      <c r="O369" s="21" t="s">
        <v>53</v>
      </c>
    </row>
    <row r="370" spans="1:15" ht="73.5" x14ac:dyDescent="0.25">
      <c r="A370" s="21">
        <v>452753</v>
      </c>
      <c r="B370" s="21" t="s">
        <v>2744</v>
      </c>
      <c r="C370" s="21" t="s">
        <v>571</v>
      </c>
      <c r="D370" s="21" t="s">
        <v>4368</v>
      </c>
      <c r="E370" s="21" t="s">
        <v>4234</v>
      </c>
      <c r="F370" s="22">
        <v>4060</v>
      </c>
      <c r="G370" s="22">
        <v>980351.14</v>
      </c>
      <c r="H370" s="22">
        <v>1554201.75</v>
      </c>
      <c r="I370" s="23">
        <v>1738111.65</v>
      </c>
      <c r="J370" s="21" t="s">
        <v>4264</v>
      </c>
      <c r="K370" s="21" t="s">
        <v>4268</v>
      </c>
      <c r="L370" s="21" t="s">
        <v>4291</v>
      </c>
      <c r="M370" s="24">
        <v>44337.484097222223</v>
      </c>
      <c r="N370" s="24">
        <v>44337.669641203705</v>
      </c>
      <c r="O370" s="21" t="s">
        <v>53</v>
      </c>
    </row>
    <row r="371" spans="1:15" ht="31.5" x14ac:dyDescent="0.25">
      <c r="A371" s="21">
        <v>452753</v>
      </c>
      <c r="B371" s="21" t="s">
        <v>2744</v>
      </c>
      <c r="C371" s="21" t="s">
        <v>571</v>
      </c>
      <c r="D371" s="21" t="s">
        <v>4368</v>
      </c>
      <c r="E371" s="21" t="s">
        <v>4234</v>
      </c>
      <c r="F371" s="22">
        <v>59063</v>
      </c>
      <c r="G371" s="22">
        <v>980351.14</v>
      </c>
      <c r="H371" s="22">
        <v>1554201.75</v>
      </c>
      <c r="I371" s="23">
        <v>1738111.65</v>
      </c>
      <c r="J371" s="21" t="s">
        <v>4373</v>
      </c>
      <c r="K371" s="21" t="s">
        <v>4278</v>
      </c>
      <c r="L371" s="21" t="s">
        <v>4374</v>
      </c>
      <c r="M371" s="24">
        <v>44132.578009259261</v>
      </c>
      <c r="N371" s="24">
        <v>44186.708321759259</v>
      </c>
      <c r="O371" s="21" t="s">
        <v>53</v>
      </c>
    </row>
    <row r="372" spans="1:15" ht="31.5" x14ac:dyDescent="0.25">
      <c r="A372" s="21">
        <v>452753</v>
      </c>
      <c r="B372" s="21" t="s">
        <v>2744</v>
      </c>
      <c r="C372" s="21" t="s">
        <v>571</v>
      </c>
      <c r="D372" s="21" t="s">
        <v>4368</v>
      </c>
      <c r="E372" s="21" t="s">
        <v>4234</v>
      </c>
      <c r="F372" s="22">
        <v>5175</v>
      </c>
      <c r="G372" s="22">
        <v>980351.14</v>
      </c>
      <c r="H372" s="22">
        <v>1554201.75</v>
      </c>
      <c r="I372" s="23">
        <v>1738111.65</v>
      </c>
      <c r="J372" s="21" t="s">
        <v>4287</v>
      </c>
      <c r="K372" s="21" t="s">
        <v>4252</v>
      </c>
      <c r="L372" s="21" t="s">
        <v>4375</v>
      </c>
      <c r="M372" s="24">
        <v>44236.475474537037</v>
      </c>
      <c r="N372" s="24">
        <v>44237.36509259259</v>
      </c>
      <c r="O372" s="21" t="s">
        <v>53</v>
      </c>
    </row>
    <row r="373" spans="1:15" ht="52.5" x14ac:dyDescent="0.25">
      <c r="A373" s="21">
        <v>452753</v>
      </c>
      <c r="B373" s="21" t="s">
        <v>2744</v>
      </c>
      <c r="C373" s="21" t="s">
        <v>571</v>
      </c>
      <c r="D373" s="21" t="s">
        <v>4368</v>
      </c>
      <c r="E373" s="21" t="s">
        <v>4234</v>
      </c>
      <c r="F373" s="22">
        <v>34615</v>
      </c>
      <c r="G373" s="22">
        <v>980351.14</v>
      </c>
      <c r="H373" s="22">
        <v>1554201.75</v>
      </c>
      <c r="I373" s="23">
        <v>1738111.65</v>
      </c>
      <c r="J373" s="21" t="s">
        <v>4369</v>
      </c>
      <c r="K373" s="21" t="s">
        <v>4235</v>
      </c>
      <c r="L373" s="21" t="s">
        <v>4243</v>
      </c>
      <c r="M373" s="24">
        <v>44169.527256944442</v>
      </c>
      <c r="N373" s="24">
        <v>44186.708483796298</v>
      </c>
      <c r="O373" s="21" t="s">
        <v>53</v>
      </c>
    </row>
    <row r="374" spans="1:15" ht="52.5" x14ac:dyDescent="0.25">
      <c r="A374" s="21">
        <v>452753</v>
      </c>
      <c r="B374" s="21" t="s">
        <v>2744</v>
      </c>
      <c r="C374" s="21" t="s">
        <v>571</v>
      </c>
      <c r="D374" s="21" t="s">
        <v>4368</v>
      </c>
      <c r="E374" s="21" t="s">
        <v>4234</v>
      </c>
      <c r="F374" s="22">
        <v>3470.94</v>
      </c>
      <c r="G374" s="22">
        <v>980351.14</v>
      </c>
      <c r="H374" s="22">
        <v>1554201.75</v>
      </c>
      <c r="I374" s="23">
        <v>1738111.65</v>
      </c>
      <c r="J374" s="21" t="s">
        <v>4384</v>
      </c>
      <c r="K374" s="21" t="s">
        <v>4283</v>
      </c>
      <c r="L374" s="21" t="s">
        <v>4385</v>
      </c>
      <c r="M374" s="24">
        <v>44004.444907407407</v>
      </c>
      <c r="N374" s="24">
        <v>44096.817766203705</v>
      </c>
      <c r="O374" s="21" t="s">
        <v>53</v>
      </c>
    </row>
    <row r="375" spans="1:15" ht="73.5" x14ac:dyDescent="0.25">
      <c r="A375" s="21">
        <v>452753</v>
      </c>
      <c r="B375" s="21" t="s">
        <v>2744</v>
      </c>
      <c r="C375" s="21" t="s">
        <v>571</v>
      </c>
      <c r="D375" s="21" t="s">
        <v>4368</v>
      </c>
      <c r="E375" s="21" t="s">
        <v>4234</v>
      </c>
      <c r="F375" s="22">
        <v>35075</v>
      </c>
      <c r="G375" s="22">
        <v>980351.14</v>
      </c>
      <c r="H375" s="22">
        <v>1554201.75</v>
      </c>
      <c r="I375" s="23">
        <v>1738111.65</v>
      </c>
      <c r="J375" s="21" t="s">
        <v>4373</v>
      </c>
      <c r="K375" s="21" t="s">
        <v>4286</v>
      </c>
      <c r="L375" s="21" t="s">
        <v>4376</v>
      </c>
      <c r="M375" s="24">
        <v>44132.579236111109</v>
      </c>
      <c r="N375" s="24">
        <v>44186.708321759259</v>
      </c>
      <c r="O375" s="21" t="s">
        <v>53</v>
      </c>
    </row>
    <row r="376" spans="1:15" ht="42" x14ac:dyDescent="0.25">
      <c r="A376" s="21">
        <v>452753</v>
      </c>
      <c r="B376" s="21" t="s">
        <v>2744</v>
      </c>
      <c r="C376" s="21" t="s">
        <v>571</v>
      </c>
      <c r="D376" s="21" t="s">
        <v>4368</v>
      </c>
      <c r="E376" s="21" t="s">
        <v>4234</v>
      </c>
      <c r="F376" s="22">
        <v>7820.48</v>
      </c>
      <c r="G376" s="22">
        <v>980351.14</v>
      </c>
      <c r="H376" s="22">
        <v>1554201.75</v>
      </c>
      <c r="I376" s="23">
        <v>1738111.65</v>
      </c>
      <c r="J376" s="21" t="s">
        <v>4384</v>
      </c>
      <c r="K376" s="21" t="s">
        <v>4233</v>
      </c>
      <c r="L376" s="21" t="s">
        <v>4386</v>
      </c>
      <c r="M376" s="24">
        <v>44004.567106481481</v>
      </c>
      <c r="N376" s="24">
        <v>44096.817766203705</v>
      </c>
      <c r="O376" s="21" t="s">
        <v>53</v>
      </c>
    </row>
    <row r="377" spans="1:15" ht="31.5" x14ac:dyDescent="0.25">
      <c r="A377" s="21">
        <v>452753</v>
      </c>
      <c r="B377" s="21" t="s">
        <v>2744</v>
      </c>
      <c r="C377" s="21" t="s">
        <v>571</v>
      </c>
      <c r="D377" s="21" t="s">
        <v>4368</v>
      </c>
      <c r="E377" s="21" t="s">
        <v>4234</v>
      </c>
      <c r="F377" s="22">
        <v>10273</v>
      </c>
      <c r="G377" s="22">
        <v>980351.14</v>
      </c>
      <c r="H377" s="22">
        <v>1554201.75</v>
      </c>
      <c r="I377" s="23">
        <v>1738111.65</v>
      </c>
      <c r="J377" s="21" t="s">
        <v>4377</v>
      </c>
      <c r="K377" s="21" t="s">
        <v>4237</v>
      </c>
      <c r="L377" s="21" t="s">
        <v>4378</v>
      </c>
      <c r="M377" s="24">
        <v>44230.679722222223</v>
      </c>
      <c r="N377" s="24">
        <v>44231.365081018521</v>
      </c>
      <c r="O377" s="21" t="s">
        <v>53</v>
      </c>
    </row>
    <row r="378" spans="1:15" ht="31.5" x14ac:dyDescent="0.25">
      <c r="A378" s="21">
        <v>452753</v>
      </c>
      <c r="B378" s="21" t="s">
        <v>2744</v>
      </c>
      <c r="C378" s="21" t="s">
        <v>571</v>
      </c>
      <c r="D378" s="21" t="s">
        <v>4368</v>
      </c>
      <c r="E378" s="21" t="s">
        <v>4234</v>
      </c>
      <c r="F378" s="22">
        <v>8731</v>
      </c>
      <c r="G378" s="22">
        <v>980351.14</v>
      </c>
      <c r="H378" s="22">
        <v>1554201.75</v>
      </c>
      <c r="I378" s="23">
        <v>1738111.65</v>
      </c>
      <c r="J378" s="21" t="s">
        <v>4377</v>
      </c>
      <c r="K378" s="21" t="s">
        <v>4262</v>
      </c>
      <c r="L378" s="21" t="s">
        <v>4379</v>
      </c>
      <c r="M378" s="24">
        <v>44230.680115740739</v>
      </c>
      <c r="N378" s="24">
        <v>44231.365081018521</v>
      </c>
      <c r="O378" s="21" t="s">
        <v>53</v>
      </c>
    </row>
    <row r="379" spans="1:15" ht="31.5" x14ac:dyDescent="0.25">
      <c r="A379" s="21">
        <v>452753</v>
      </c>
      <c r="B379" s="21" t="s">
        <v>2744</v>
      </c>
      <c r="C379" s="21" t="s">
        <v>571</v>
      </c>
      <c r="D379" s="21" t="s">
        <v>4368</v>
      </c>
      <c r="E379" s="21" t="s">
        <v>4234</v>
      </c>
      <c r="F379" s="22">
        <v>4886</v>
      </c>
      <c r="G379" s="22">
        <v>980351.14</v>
      </c>
      <c r="H379" s="22">
        <v>1554201.75</v>
      </c>
      <c r="I379" s="23">
        <v>1738111.65</v>
      </c>
      <c r="J379" s="21" t="s">
        <v>4377</v>
      </c>
      <c r="K379" s="21" t="s">
        <v>4236</v>
      </c>
      <c r="L379" s="21" t="s">
        <v>4380</v>
      </c>
      <c r="M379" s="24">
        <v>44230.680706018517</v>
      </c>
      <c r="N379" s="24">
        <v>44231.365081018521</v>
      </c>
      <c r="O379" s="21" t="s">
        <v>53</v>
      </c>
    </row>
    <row r="380" spans="1:15" ht="31.5" x14ac:dyDescent="0.25">
      <c r="A380" s="21">
        <v>452753</v>
      </c>
      <c r="B380" s="21" t="s">
        <v>2744</v>
      </c>
      <c r="C380" s="21" t="s">
        <v>571</v>
      </c>
      <c r="D380" s="21" t="s">
        <v>4368</v>
      </c>
      <c r="E380" s="21" t="s">
        <v>4234</v>
      </c>
      <c r="F380" s="22">
        <v>21014</v>
      </c>
      <c r="G380" s="22">
        <v>980351.14</v>
      </c>
      <c r="H380" s="22">
        <v>1554201.75</v>
      </c>
      <c r="I380" s="23">
        <v>1738111.65</v>
      </c>
      <c r="J380" s="21" t="s">
        <v>4377</v>
      </c>
      <c r="K380" s="21" t="s">
        <v>4266</v>
      </c>
      <c r="L380" s="21" t="s">
        <v>4381</v>
      </c>
      <c r="M380" s="24">
        <v>44230.681203703702</v>
      </c>
      <c r="N380" s="24">
        <v>44231.365081018521</v>
      </c>
      <c r="O380" s="21" t="s">
        <v>53</v>
      </c>
    </row>
    <row r="381" spans="1:15" ht="31.5" x14ac:dyDescent="0.25">
      <c r="A381" s="21">
        <v>452753</v>
      </c>
      <c r="B381" s="21" t="s">
        <v>2744</v>
      </c>
      <c r="C381" s="21" t="s">
        <v>571</v>
      </c>
      <c r="D381" s="21" t="s">
        <v>4368</v>
      </c>
      <c r="E381" s="21" t="s">
        <v>4234</v>
      </c>
      <c r="F381" s="22">
        <v>13738</v>
      </c>
      <c r="G381" s="22">
        <v>980351.14</v>
      </c>
      <c r="H381" s="22">
        <v>1554201.75</v>
      </c>
      <c r="I381" s="23">
        <v>1738111.65</v>
      </c>
      <c r="J381" s="21" t="s">
        <v>4377</v>
      </c>
      <c r="K381" s="21" t="s">
        <v>4275</v>
      </c>
      <c r="L381" s="21" t="s">
        <v>4382</v>
      </c>
      <c r="M381" s="24">
        <v>44230.679108796299</v>
      </c>
      <c r="N381" s="24">
        <v>44231.365081018521</v>
      </c>
      <c r="O381" s="21" t="s">
        <v>53</v>
      </c>
    </row>
    <row r="382" spans="1:15" ht="31.5" x14ac:dyDescent="0.25">
      <c r="A382" s="21">
        <v>452753</v>
      </c>
      <c r="B382" s="21" t="s">
        <v>2744</v>
      </c>
      <c r="C382" s="21" t="s">
        <v>571</v>
      </c>
      <c r="D382" s="21" t="s">
        <v>4368</v>
      </c>
      <c r="E382" s="21" t="s">
        <v>4234</v>
      </c>
      <c r="F382" s="22">
        <v>19550</v>
      </c>
      <c r="G382" s="22">
        <v>980351.14</v>
      </c>
      <c r="H382" s="22">
        <v>1554201.75</v>
      </c>
      <c r="I382" s="23">
        <v>1738111.65</v>
      </c>
      <c r="J382" s="21" t="s">
        <v>4287</v>
      </c>
      <c r="K382" s="21" t="s">
        <v>4249</v>
      </c>
      <c r="L382" s="21" t="s">
        <v>4383</v>
      </c>
      <c r="M382" s="24">
        <v>44236.475960648146</v>
      </c>
      <c r="N382" s="24">
        <v>44237.36509259259</v>
      </c>
      <c r="O382" s="21" t="s">
        <v>53</v>
      </c>
    </row>
    <row r="383" spans="1:15" ht="42" x14ac:dyDescent="0.25">
      <c r="A383" s="21">
        <v>452753</v>
      </c>
      <c r="B383" s="21" t="s">
        <v>2744</v>
      </c>
      <c r="C383" s="21" t="s">
        <v>571</v>
      </c>
      <c r="D383" s="21" t="s">
        <v>4368</v>
      </c>
      <c r="E383" s="21" t="s">
        <v>4234</v>
      </c>
      <c r="F383" s="22">
        <v>3277</v>
      </c>
      <c r="G383" s="22">
        <v>980351.14</v>
      </c>
      <c r="H383" s="22">
        <v>1554201.75</v>
      </c>
      <c r="I383" s="23">
        <v>1738111.65</v>
      </c>
      <c r="J383" s="21" t="s">
        <v>4287</v>
      </c>
      <c r="K383" s="21" t="s">
        <v>4260</v>
      </c>
      <c r="L383" s="21" t="s">
        <v>4267</v>
      </c>
      <c r="M383" s="24">
        <v>44236.476423611108</v>
      </c>
      <c r="N383" s="24">
        <v>44237.36509259259</v>
      </c>
      <c r="O383" s="21" t="s">
        <v>53</v>
      </c>
    </row>
    <row r="384" spans="1:15" ht="31.5" x14ac:dyDescent="0.25">
      <c r="A384" s="21">
        <v>452753</v>
      </c>
      <c r="B384" s="21" t="s">
        <v>2744</v>
      </c>
      <c r="C384" s="21" t="s">
        <v>571</v>
      </c>
      <c r="D384" s="21" t="s">
        <v>4368</v>
      </c>
      <c r="E384" s="21" t="s">
        <v>4234</v>
      </c>
      <c r="F384" s="22">
        <v>14100.73</v>
      </c>
      <c r="G384" s="22">
        <v>980351.14</v>
      </c>
      <c r="H384" s="22">
        <v>1554201.75</v>
      </c>
      <c r="I384" s="23">
        <v>1738111.65</v>
      </c>
      <c r="J384" s="21" t="s">
        <v>4388</v>
      </c>
      <c r="K384" s="21" t="s">
        <v>4280</v>
      </c>
      <c r="L384" s="21" t="s">
        <v>4389</v>
      </c>
      <c r="M384" s="24">
        <v>44099.041666666664</v>
      </c>
      <c r="N384" s="24">
        <v>44186.708321759259</v>
      </c>
      <c r="O384" s="21" t="s">
        <v>53</v>
      </c>
    </row>
    <row r="385" spans="1:15" ht="52.5" x14ac:dyDescent="0.25">
      <c r="A385" s="21">
        <v>452753</v>
      </c>
      <c r="B385" s="21" t="s">
        <v>2744</v>
      </c>
      <c r="C385" s="21" t="s">
        <v>571</v>
      </c>
      <c r="D385" s="21" t="s">
        <v>4368</v>
      </c>
      <c r="E385" s="21" t="s">
        <v>4234</v>
      </c>
      <c r="F385" s="22">
        <v>23732.46</v>
      </c>
      <c r="G385" s="22">
        <v>980351.14</v>
      </c>
      <c r="H385" s="22">
        <v>1554201.75</v>
      </c>
      <c r="I385" s="23">
        <v>1738111.65</v>
      </c>
      <c r="J385" s="21" t="s">
        <v>4388</v>
      </c>
      <c r="K385" s="21" t="s">
        <v>4238</v>
      </c>
      <c r="L385" s="21" t="s">
        <v>4390</v>
      </c>
      <c r="M385" s="24">
        <v>44099.041666666664</v>
      </c>
      <c r="N385" s="24">
        <v>44186.708321759259</v>
      </c>
      <c r="O385" s="21" t="s">
        <v>53</v>
      </c>
    </row>
    <row r="386" spans="1:15" ht="31.5" x14ac:dyDescent="0.25">
      <c r="A386" s="21">
        <v>452753</v>
      </c>
      <c r="B386" s="21" t="s">
        <v>2744</v>
      </c>
      <c r="C386" s="21" t="s">
        <v>571</v>
      </c>
      <c r="D386" s="21" t="s">
        <v>4368</v>
      </c>
      <c r="E386" s="21" t="s">
        <v>4234</v>
      </c>
      <c r="F386" s="22">
        <v>23705</v>
      </c>
      <c r="G386" s="22">
        <v>980351.14</v>
      </c>
      <c r="H386" s="22">
        <v>1554201.75</v>
      </c>
      <c r="I386" s="23">
        <v>1738111.65</v>
      </c>
      <c r="J386" s="21" t="s">
        <v>4287</v>
      </c>
      <c r="K386" s="21" t="s">
        <v>4254</v>
      </c>
      <c r="L386" s="21" t="s">
        <v>4387</v>
      </c>
      <c r="M386" s="24">
        <v>44236.472916666666</v>
      </c>
      <c r="N386" s="24">
        <v>44237.36509259259</v>
      </c>
      <c r="O386" s="21" t="s">
        <v>53</v>
      </c>
    </row>
    <row r="387" spans="1:15" ht="84" x14ac:dyDescent="0.25">
      <c r="A387" s="21">
        <v>452753</v>
      </c>
      <c r="B387" s="21" t="s">
        <v>2744</v>
      </c>
      <c r="C387" s="21" t="s">
        <v>571</v>
      </c>
      <c r="D387" s="21" t="s">
        <v>4368</v>
      </c>
      <c r="E387" s="21" t="s">
        <v>4234</v>
      </c>
      <c r="F387" s="22">
        <v>18187</v>
      </c>
      <c r="G387" s="22">
        <v>980351.14</v>
      </c>
      <c r="H387" s="22">
        <v>1554201.75</v>
      </c>
      <c r="I387" s="23">
        <v>1738111.65</v>
      </c>
      <c r="J387" s="21" t="s">
        <v>4341</v>
      </c>
      <c r="K387" s="21" t="s">
        <v>4256</v>
      </c>
      <c r="L387" s="21" t="s">
        <v>4391</v>
      </c>
      <c r="M387" s="24">
        <v>44371.591134259259</v>
      </c>
      <c r="N387" s="24">
        <v>44372.192743055559</v>
      </c>
      <c r="O387" s="21" t="s">
        <v>53</v>
      </c>
    </row>
    <row r="388" spans="1:15" ht="84" x14ac:dyDescent="0.25">
      <c r="A388" s="21">
        <v>452753</v>
      </c>
      <c r="B388" s="21" t="s">
        <v>2744</v>
      </c>
      <c r="C388" s="21" t="s">
        <v>571</v>
      </c>
      <c r="D388" s="21" t="s">
        <v>4368</v>
      </c>
      <c r="E388" s="21" t="s">
        <v>4234</v>
      </c>
      <c r="F388" s="22">
        <v>101204</v>
      </c>
      <c r="G388" s="22">
        <v>980351.14</v>
      </c>
      <c r="H388" s="22">
        <v>1554201.75</v>
      </c>
      <c r="I388" s="23">
        <v>1738111.65</v>
      </c>
      <c r="J388" s="21" t="s">
        <v>4392</v>
      </c>
      <c r="K388" s="21" t="s">
        <v>4246</v>
      </c>
      <c r="L388" s="21" t="s">
        <v>4393</v>
      </c>
      <c r="M388" s="24">
        <v>44348.602754629632</v>
      </c>
      <c r="N388" s="24">
        <v>44349.19263888889</v>
      </c>
      <c r="O388" s="21" t="s">
        <v>53</v>
      </c>
    </row>
    <row r="389" spans="1:15" ht="115.5" x14ac:dyDescent="0.25">
      <c r="A389" s="21">
        <v>452753</v>
      </c>
      <c r="B389" s="21" t="s">
        <v>2744</v>
      </c>
      <c r="C389" s="21" t="s">
        <v>571</v>
      </c>
      <c r="D389" s="21" t="s">
        <v>4368</v>
      </c>
      <c r="E389" s="21" t="s">
        <v>4234</v>
      </c>
      <c r="F389" s="22">
        <v>17579</v>
      </c>
      <c r="G389" s="22">
        <v>980351.14</v>
      </c>
      <c r="H389" s="22">
        <v>1554201.75</v>
      </c>
      <c r="I389" s="23">
        <v>1738111.65</v>
      </c>
      <c r="J389" s="21" t="s">
        <v>4264</v>
      </c>
      <c r="K389" s="21" t="s">
        <v>4371</v>
      </c>
      <c r="L389" s="21" t="s">
        <v>4372</v>
      </c>
      <c r="M389" s="24">
        <v>44337.486331018517</v>
      </c>
      <c r="N389" s="24">
        <v>44337.669641203705</v>
      </c>
      <c r="O389" s="21" t="s">
        <v>53</v>
      </c>
    </row>
    <row r="390" spans="1:15" ht="73.5" x14ac:dyDescent="0.25">
      <c r="A390" s="21">
        <v>452753</v>
      </c>
      <c r="B390" s="21" t="s">
        <v>2744</v>
      </c>
      <c r="C390" s="21" t="s">
        <v>571</v>
      </c>
      <c r="D390" s="21" t="s">
        <v>4368</v>
      </c>
      <c r="E390" s="21" t="s">
        <v>4234</v>
      </c>
      <c r="F390" s="22">
        <v>13659</v>
      </c>
      <c r="G390" s="22">
        <v>980351.14</v>
      </c>
      <c r="H390" s="22">
        <v>1554201.75</v>
      </c>
      <c r="I390" s="23">
        <v>1738111.65</v>
      </c>
      <c r="J390" s="21" t="s">
        <v>4264</v>
      </c>
      <c r="K390" s="21" t="s">
        <v>4270</v>
      </c>
      <c r="L390" s="21" t="s">
        <v>4394</v>
      </c>
      <c r="M390" s="24">
        <v>44337.484664351854</v>
      </c>
      <c r="N390" s="24">
        <v>44337.669641203705</v>
      </c>
      <c r="O390" s="21" t="s">
        <v>53</v>
      </c>
    </row>
    <row r="391" spans="1:15" ht="84" x14ac:dyDescent="0.25">
      <c r="A391" s="21">
        <v>452753</v>
      </c>
      <c r="B391" s="21" t="s">
        <v>2744</v>
      </c>
      <c r="C391" s="21" t="s">
        <v>571</v>
      </c>
      <c r="D391" s="21" t="s">
        <v>4368</v>
      </c>
      <c r="E391" s="21" t="s">
        <v>4234</v>
      </c>
      <c r="F391" s="22">
        <v>24969</v>
      </c>
      <c r="G391" s="22">
        <v>980351.14</v>
      </c>
      <c r="H391" s="22">
        <v>1554201.75</v>
      </c>
      <c r="I391" s="23">
        <v>1738111.65</v>
      </c>
      <c r="J391" s="21" t="s">
        <v>4264</v>
      </c>
      <c r="K391" s="21" t="s">
        <v>4258</v>
      </c>
      <c r="L391" s="21" t="s">
        <v>4395</v>
      </c>
      <c r="M391" s="24">
        <v>44337.485138888886</v>
      </c>
      <c r="N391" s="24">
        <v>44337.669641203705</v>
      </c>
      <c r="O391" s="21" t="s">
        <v>53</v>
      </c>
    </row>
    <row r="392" spans="1:15" ht="73.5" x14ac:dyDescent="0.25">
      <c r="A392" s="21">
        <v>452753</v>
      </c>
      <c r="B392" s="21" t="s">
        <v>2744</v>
      </c>
      <c r="C392" s="21" t="s">
        <v>571</v>
      </c>
      <c r="D392" s="21" t="s">
        <v>4368</v>
      </c>
      <c r="E392" s="21" t="s">
        <v>4234</v>
      </c>
      <c r="F392" s="22">
        <v>5000</v>
      </c>
      <c r="G392" s="22">
        <v>980351.14</v>
      </c>
      <c r="H392" s="22">
        <v>1554201.75</v>
      </c>
      <c r="I392" s="23">
        <v>1738111.65</v>
      </c>
      <c r="J392" s="21" t="s">
        <v>4264</v>
      </c>
      <c r="K392" s="21" t="s">
        <v>4396</v>
      </c>
      <c r="L392" s="21" t="s">
        <v>4397</v>
      </c>
      <c r="M392" s="24">
        <v>44337.485729166663</v>
      </c>
      <c r="N392" s="24">
        <v>44337.669641203705</v>
      </c>
      <c r="O392" s="21" t="s">
        <v>53</v>
      </c>
    </row>
    <row r="393" spans="1:15" ht="52.5" x14ac:dyDescent="0.25">
      <c r="A393" s="21">
        <v>452753</v>
      </c>
      <c r="B393" s="21" t="s">
        <v>2744</v>
      </c>
      <c r="C393" s="21" t="s">
        <v>571</v>
      </c>
      <c r="D393" s="21" t="s">
        <v>4368</v>
      </c>
      <c r="E393" s="21" t="s">
        <v>4234</v>
      </c>
      <c r="F393" s="22">
        <v>99471</v>
      </c>
      <c r="G393" s="22">
        <v>980351.14</v>
      </c>
      <c r="H393" s="22">
        <v>1554201.75</v>
      </c>
      <c r="I393" s="23">
        <v>1738111.65</v>
      </c>
      <c r="J393" s="21" t="s">
        <v>4373</v>
      </c>
      <c r="K393" s="21" t="s">
        <v>4239</v>
      </c>
      <c r="L393" s="21" t="s">
        <v>4398</v>
      </c>
      <c r="M393" s="24">
        <v>44132.041666666664</v>
      </c>
      <c r="N393" s="24">
        <v>44230.655740740738</v>
      </c>
      <c r="O393" s="21" t="s">
        <v>53</v>
      </c>
    </row>
    <row r="394" spans="1:15" ht="21" x14ac:dyDescent="0.25">
      <c r="A394" s="21">
        <v>635601</v>
      </c>
      <c r="B394" s="21" t="s">
        <v>2623</v>
      </c>
      <c r="C394" s="21" t="s">
        <v>367</v>
      </c>
      <c r="D394" s="21" t="s">
        <v>4402</v>
      </c>
      <c r="E394" s="21" t="s">
        <v>4234</v>
      </c>
      <c r="F394" s="22">
        <v>30016.880000000001</v>
      </c>
      <c r="G394" s="22">
        <v>87517.09</v>
      </c>
      <c r="H394" s="22">
        <v>117533.97</v>
      </c>
      <c r="I394" s="23">
        <v>150356.25</v>
      </c>
      <c r="J394" s="21" t="s">
        <v>4666</v>
      </c>
      <c r="K394" s="21" t="s">
        <v>4233</v>
      </c>
      <c r="L394" s="21" t="s">
        <v>4667</v>
      </c>
      <c r="M394" s="24">
        <v>44383.452280092592</v>
      </c>
      <c r="N394" s="24">
        <v>44383.62804398148</v>
      </c>
      <c r="O394" s="21" t="s">
        <v>53</v>
      </c>
    </row>
    <row r="395" spans="1:15" ht="21" x14ac:dyDescent="0.25">
      <c r="A395" s="21">
        <v>635602</v>
      </c>
      <c r="B395" s="21" t="s">
        <v>453</v>
      </c>
      <c r="C395" s="21" t="s">
        <v>367</v>
      </c>
      <c r="D395" s="21" t="s">
        <v>4402</v>
      </c>
      <c r="E395" s="21" t="s">
        <v>4234</v>
      </c>
      <c r="F395" s="22">
        <v>11461.17</v>
      </c>
      <c r="G395" s="22">
        <v>124584.75</v>
      </c>
      <c r="H395" s="22">
        <v>136045.92000000001</v>
      </c>
      <c r="I395" s="23">
        <v>228320.81</v>
      </c>
      <c r="J395" s="21" t="s">
        <v>4429</v>
      </c>
      <c r="K395" s="21" t="s">
        <v>4233</v>
      </c>
      <c r="L395" s="21" t="s">
        <v>4671</v>
      </c>
      <c r="M395" s="24">
        <v>44299.350694444445</v>
      </c>
      <c r="N395" s="24">
        <v>44466.74077546296</v>
      </c>
      <c r="O395" s="21" t="s">
        <v>53</v>
      </c>
    </row>
    <row r="396" spans="1:15" ht="21" x14ac:dyDescent="0.25">
      <c r="A396" s="21">
        <v>635603</v>
      </c>
      <c r="B396" s="21" t="s">
        <v>454</v>
      </c>
      <c r="C396" s="21" t="s">
        <v>367</v>
      </c>
      <c r="D396" s="21" t="s">
        <v>4402</v>
      </c>
      <c r="E396" s="21" t="s">
        <v>4234</v>
      </c>
      <c r="F396" s="22">
        <v>41410.58</v>
      </c>
      <c r="G396" s="22">
        <v>86017.09</v>
      </c>
      <c r="H396" s="22">
        <v>127427.67</v>
      </c>
      <c r="I396" s="23">
        <v>150279.73000000001</v>
      </c>
      <c r="J396" s="21" t="s">
        <v>4304</v>
      </c>
      <c r="K396" s="21" t="s">
        <v>4233</v>
      </c>
      <c r="L396" s="21" t="s">
        <v>4672</v>
      </c>
      <c r="M396" s="24">
        <v>44363.470011574071</v>
      </c>
      <c r="N396" s="24">
        <v>44466.749444444446</v>
      </c>
      <c r="O396" s="21" t="s">
        <v>53</v>
      </c>
    </row>
    <row r="397" spans="1:15" ht="31.5" x14ac:dyDescent="0.25">
      <c r="A397" s="21">
        <v>635604</v>
      </c>
      <c r="B397" s="21" t="s">
        <v>4983</v>
      </c>
      <c r="C397" s="21" t="s">
        <v>367</v>
      </c>
      <c r="D397" s="21" t="s">
        <v>4402</v>
      </c>
      <c r="E397" s="21" t="s">
        <v>4234</v>
      </c>
      <c r="F397" s="22">
        <v>21173</v>
      </c>
      <c r="G397" s="22">
        <v>111642.54</v>
      </c>
      <c r="H397" s="22">
        <v>132815.53999999998</v>
      </c>
      <c r="I397" s="23">
        <v>153475.93</v>
      </c>
      <c r="J397" s="21" t="s">
        <v>4570</v>
      </c>
      <c r="K397" s="21" t="s">
        <v>4233</v>
      </c>
      <c r="L397" s="21" t="s">
        <v>4669</v>
      </c>
      <c r="M397" s="24">
        <v>44382.934236111112</v>
      </c>
      <c r="N397" s="24">
        <v>44383.21502314815</v>
      </c>
      <c r="O397" s="21" t="s">
        <v>121</v>
      </c>
    </row>
    <row r="398" spans="1:15" ht="21" x14ac:dyDescent="0.25">
      <c r="A398" s="21">
        <v>635605</v>
      </c>
      <c r="B398" s="21" t="s">
        <v>448</v>
      </c>
      <c r="C398" s="21" t="s">
        <v>367</v>
      </c>
      <c r="D398" s="21" t="s">
        <v>4402</v>
      </c>
      <c r="E398" s="21" t="s">
        <v>4234</v>
      </c>
      <c r="F398" s="22">
        <v>34268.94</v>
      </c>
      <c r="G398" s="22">
        <v>121064.6</v>
      </c>
      <c r="H398" s="22">
        <v>155333.54</v>
      </c>
      <c r="I398" s="23">
        <v>188794.06</v>
      </c>
      <c r="J398" s="21" t="s">
        <v>4666</v>
      </c>
      <c r="K398" s="21" t="s">
        <v>4233</v>
      </c>
      <c r="L398" s="21" t="s">
        <v>4667</v>
      </c>
      <c r="M398" s="24">
        <v>44383.448101851849</v>
      </c>
      <c r="N398" s="24">
        <v>44384.214756944442</v>
      </c>
      <c r="O398" s="21" t="s">
        <v>53</v>
      </c>
    </row>
    <row r="399" spans="1:15" ht="21" x14ac:dyDescent="0.25">
      <c r="A399" s="21">
        <v>635607</v>
      </c>
      <c r="B399" s="21" t="s">
        <v>449</v>
      </c>
      <c r="C399" s="21" t="s">
        <v>367</v>
      </c>
      <c r="D399" s="21" t="s">
        <v>4402</v>
      </c>
      <c r="E399" s="21" t="s">
        <v>4234</v>
      </c>
      <c r="F399" s="22">
        <v>2436.9299999999998</v>
      </c>
      <c r="G399" s="22">
        <v>17703.419999999998</v>
      </c>
      <c r="H399" s="22">
        <v>20140.349999999999</v>
      </c>
      <c r="I399" s="23">
        <v>21173.22</v>
      </c>
      <c r="J399" s="21" t="s">
        <v>4304</v>
      </c>
      <c r="K399" s="21" t="s">
        <v>4233</v>
      </c>
      <c r="L399" s="21" t="s">
        <v>4668</v>
      </c>
      <c r="M399" s="24">
        <v>44363.458564814813</v>
      </c>
      <c r="N399" s="24">
        <v>44466.750162037039</v>
      </c>
      <c r="O399" s="21" t="s">
        <v>53</v>
      </c>
    </row>
    <row r="400" spans="1:15" ht="31.5" x14ac:dyDescent="0.25">
      <c r="A400" s="21">
        <v>635608</v>
      </c>
      <c r="B400" s="21" t="s">
        <v>450</v>
      </c>
      <c r="C400" s="21" t="s">
        <v>367</v>
      </c>
      <c r="D400" s="21" t="s">
        <v>4402</v>
      </c>
      <c r="E400" s="21" t="s">
        <v>4234</v>
      </c>
      <c r="F400" s="22">
        <v>12287.18</v>
      </c>
      <c r="G400" s="22">
        <v>40688.199999999997</v>
      </c>
      <c r="H400" s="22">
        <v>52975.38</v>
      </c>
      <c r="I400" s="23">
        <v>67249.289999999994</v>
      </c>
      <c r="J400" s="21" t="s">
        <v>4570</v>
      </c>
      <c r="K400" s="21" t="s">
        <v>4233</v>
      </c>
      <c r="L400" s="21" t="s">
        <v>4669</v>
      </c>
      <c r="M400" s="24">
        <v>44382.951620370368</v>
      </c>
      <c r="N400" s="24">
        <v>44383.214675925927</v>
      </c>
      <c r="O400" s="21" t="s">
        <v>53</v>
      </c>
    </row>
    <row r="401" spans="1:15" ht="52.5" x14ac:dyDescent="0.25">
      <c r="A401" s="21">
        <v>635609</v>
      </c>
      <c r="B401" s="21" t="s">
        <v>451</v>
      </c>
      <c r="C401" s="21" t="s">
        <v>367</v>
      </c>
      <c r="D401" s="21" t="s">
        <v>4402</v>
      </c>
      <c r="E401" s="21" t="s">
        <v>4438</v>
      </c>
      <c r="F401" s="22">
        <v>12286.11</v>
      </c>
      <c r="G401" s="22">
        <v>80157.63</v>
      </c>
      <c r="H401" s="22">
        <v>80157.63</v>
      </c>
      <c r="I401" s="23">
        <v>64364.55</v>
      </c>
      <c r="J401" s="21" t="s">
        <v>4480</v>
      </c>
      <c r="K401" s="21" t="s">
        <v>4233</v>
      </c>
      <c r="L401" s="21" t="s">
        <v>4670</v>
      </c>
      <c r="M401" s="24">
        <v>44349.46802083333</v>
      </c>
      <c r="N401" s="24">
        <v>44466.750833333332</v>
      </c>
      <c r="O401" s="21" t="s">
        <v>53</v>
      </c>
    </row>
    <row r="402" spans="1:15" ht="126" x14ac:dyDescent="0.25">
      <c r="A402" s="21">
        <v>638575</v>
      </c>
      <c r="B402" s="21" t="s">
        <v>713</v>
      </c>
      <c r="C402" s="21" t="s">
        <v>571</v>
      </c>
      <c r="D402" s="21" t="s">
        <v>4402</v>
      </c>
      <c r="E402" s="21" t="s">
        <v>4234</v>
      </c>
      <c r="F402" s="22">
        <v>-48000</v>
      </c>
      <c r="G402" s="22">
        <v>196314.77</v>
      </c>
      <c r="H402" s="22">
        <v>148314.76999999999</v>
      </c>
      <c r="I402" s="23">
        <v>148134.70000000001</v>
      </c>
      <c r="J402" s="21" t="s">
        <v>4308</v>
      </c>
      <c r="K402" s="21" t="s">
        <v>4233</v>
      </c>
      <c r="L402" s="21" t="s">
        <v>4737</v>
      </c>
      <c r="M402" s="24">
        <v>44313.65824074074</v>
      </c>
      <c r="N402" s="24">
        <v>44323.174826388888</v>
      </c>
      <c r="O402" s="21" t="s">
        <v>53</v>
      </c>
    </row>
    <row r="403" spans="1:15" ht="21" x14ac:dyDescent="0.25">
      <c r="A403" s="21">
        <v>633227</v>
      </c>
      <c r="B403" s="21" t="s">
        <v>2603</v>
      </c>
      <c r="C403" s="21" t="s">
        <v>367</v>
      </c>
      <c r="D403" s="21" t="s">
        <v>4428</v>
      </c>
      <c r="E403" s="21" t="s">
        <v>4234</v>
      </c>
      <c r="F403" s="22">
        <v>227868.29</v>
      </c>
      <c r="G403" s="22">
        <v>1059640.5</v>
      </c>
      <c r="H403" s="22">
        <v>1287508.79</v>
      </c>
      <c r="I403" s="23">
        <v>1324793.21</v>
      </c>
      <c r="J403" s="21" t="s">
        <v>4648</v>
      </c>
      <c r="K403" s="21" t="s">
        <v>4233</v>
      </c>
      <c r="L403" s="21" t="s">
        <v>4649</v>
      </c>
      <c r="M403" s="24">
        <v>44581.416666666664</v>
      </c>
      <c r="N403" s="24">
        <v>44607.818622685183</v>
      </c>
      <c r="O403" s="21" t="s">
        <v>53</v>
      </c>
    </row>
    <row r="404" spans="1:15" ht="63" x14ac:dyDescent="0.25">
      <c r="A404" s="21">
        <v>640208</v>
      </c>
      <c r="B404" s="21" t="s">
        <v>3534</v>
      </c>
      <c r="C404" s="21" t="s">
        <v>571</v>
      </c>
      <c r="D404" s="21" t="s">
        <v>4402</v>
      </c>
      <c r="E404" s="21" t="s">
        <v>4234</v>
      </c>
      <c r="F404" s="22">
        <v>14473.23</v>
      </c>
      <c r="G404" s="22">
        <v>324509.45</v>
      </c>
      <c r="H404" s="22">
        <v>338982.68</v>
      </c>
      <c r="I404" s="23">
        <v>339609.68</v>
      </c>
      <c r="J404" s="21" t="s">
        <v>4343</v>
      </c>
      <c r="K404" s="21" t="s">
        <v>4233</v>
      </c>
      <c r="L404" s="21" t="s">
        <v>4344</v>
      </c>
      <c r="M404" s="24">
        <v>44663.667395833334</v>
      </c>
      <c r="N404" s="24">
        <v>44665.232141203705</v>
      </c>
      <c r="O404" s="21" t="s">
        <v>53</v>
      </c>
    </row>
    <row r="405" spans="1:15" ht="21" x14ac:dyDescent="0.25">
      <c r="A405" s="21">
        <v>639433</v>
      </c>
      <c r="B405" s="21" t="s">
        <v>524</v>
      </c>
      <c r="C405" s="21" t="s">
        <v>367</v>
      </c>
      <c r="D405" s="21" t="s">
        <v>4412</v>
      </c>
      <c r="E405" s="21" t="s">
        <v>4234</v>
      </c>
      <c r="F405" s="22">
        <v>-2441.17</v>
      </c>
      <c r="G405" s="22">
        <v>150655.12</v>
      </c>
      <c r="H405" s="22">
        <v>148213.94999999998</v>
      </c>
      <c r="I405" s="23">
        <v>133212.07999999999</v>
      </c>
      <c r="J405" s="21" t="s">
        <v>4784</v>
      </c>
      <c r="K405" s="21" t="s">
        <v>4233</v>
      </c>
      <c r="L405" s="21" t="s">
        <v>4420</v>
      </c>
      <c r="M405" s="24">
        <v>44581.416666666664</v>
      </c>
      <c r="N405" s="24">
        <v>44589.64025462963</v>
      </c>
      <c r="O405" s="21" t="s">
        <v>62</v>
      </c>
    </row>
    <row r="406" spans="1:15" ht="31.5" x14ac:dyDescent="0.25">
      <c r="A406" s="21">
        <v>640467</v>
      </c>
      <c r="B406" s="21" t="s">
        <v>3491</v>
      </c>
      <c r="C406" s="21" t="s">
        <v>571</v>
      </c>
      <c r="D406" s="21" t="s">
        <v>4402</v>
      </c>
      <c r="E406" s="21" t="s">
        <v>4234</v>
      </c>
      <c r="F406" s="22">
        <v>34065</v>
      </c>
      <c r="G406" s="22">
        <v>257344.28</v>
      </c>
      <c r="H406" s="22">
        <v>291409.28000000003</v>
      </c>
      <c r="I406" s="23">
        <v>296301.27</v>
      </c>
      <c r="J406" s="21" t="s">
        <v>4347</v>
      </c>
      <c r="K406" s="21" t="s">
        <v>4233</v>
      </c>
      <c r="L406" s="21" t="s">
        <v>4348</v>
      </c>
      <c r="M406" s="24">
        <v>44580.623078703706</v>
      </c>
      <c r="N406" s="24">
        <v>44586.920127314814</v>
      </c>
      <c r="O406" s="21" t="s">
        <v>53</v>
      </c>
    </row>
    <row r="407" spans="1:15" ht="31.5" x14ac:dyDescent="0.25">
      <c r="A407" s="21">
        <v>633530</v>
      </c>
      <c r="B407" s="21" t="s">
        <v>214</v>
      </c>
      <c r="C407" s="21" t="s">
        <v>183</v>
      </c>
      <c r="D407" s="21" t="s">
        <v>4402</v>
      </c>
      <c r="E407" s="21" t="s">
        <v>4234</v>
      </c>
      <c r="F407" s="22">
        <v>25715.09</v>
      </c>
      <c r="G407" s="22">
        <v>695427.87</v>
      </c>
      <c r="H407" s="22">
        <v>885776.78</v>
      </c>
      <c r="I407" s="23">
        <v>881604.5</v>
      </c>
      <c r="J407" s="21" t="s">
        <v>4607</v>
      </c>
      <c r="K407" s="21" t="s">
        <v>4320</v>
      </c>
      <c r="L407" s="21" t="s">
        <v>4608</v>
      </c>
      <c r="M407" s="24">
        <v>44539.633090277777</v>
      </c>
      <c r="N407" s="24">
        <v>44551.653622685182</v>
      </c>
      <c r="O407" s="21" t="s">
        <v>53</v>
      </c>
    </row>
    <row r="408" spans="1:15" ht="42" x14ac:dyDescent="0.25">
      <c r="A408" s="21">
        <v>633530</v>
      </c>
      <c r="B408" s="21" t="s">
        <v>214</v>
      </c>
      <c r="C408" s="21" t="s">
        <v>183</v>
      </c>
      <c r="D408" s="21" t="s">
        <v>4402</v>
      </c>
      <c r="E408" s="21" t="s">
        <v>4234</v>
      </c>
      <c r="F408" s="22">
        <v>164633.82</v>
      </c>
      <c r="G408" s="22">
        <v>695427.87</v>
      </c>
      <c r="H408" s="22">
        <v>885776.78</v>
      </c>
      <c r="I408" s="23">
        <v>881604.5</v>
      </c>
      <c r="J408" s="21" t="s">
        <v>4609</v>
      </c>
      <c r="K408" s="21" t="s">
        <v>4317</v>
      </c>
      <c r="L408" s="21" t="s">
        <v>4610</v>
      </c>
      <c r="M408" s="24">
        <v>44456.609710648147</v>
      </c>
      <c r="N408" s="24">
        <v>44495.887546296297</v>
      </c>
      <c r="O408" s="21" t="s">
        <v>53</v>
      </c>
    </row>
    <row r="409" spans="1:15" ht="31.5" x14ac:dyDescent="0.25">
      <c r="A409" s="21">
        <v>633530</v>
      </c>
      <c r="B409" s="21" t="s">
        <v>214</v>
      </c>
      <c r="C409" s="21" t="s">
        <v>183</v>
      </c>
      <c r="D409" s="21" t="s">
        <v>4402</v>
      </c>
      <c r="E409" s="21" t="s">
        <v>4234</v>
      </c>
      <c r="F409" s="22">
        <v>0</v>
      </c>
      <c r="G409" s="22">
        <v>695427.87</v>
      </c>
      <c r="H409" s="22">
        <v>885776.78</v>
      </c>
      <c r="I409" s="23">
        <v>881604.5</v>
      </c>
      <c r="J409" s="21" t="s">
        <v>4611</v>
      </c>
      <c r="K409" s="21" t="s">
        <v>4233</v>
      </c>
      <c r="L409" s="21" t="s">
        <v>4612</v>
      </c>
      <c r="M409" s="24">
        <v>44413.368263888886</v>
      </c>
      <c r="N409" s="24">
        <v>44460.851504629631</v>
      </c>
      <c r="O409" s="21" t="s">
        <v>53</v>
      </c>
    </row>
    <row r="410" spans="1:15" ht="84" x14ac:dyDescent="0.25">
      <c r="A410" s="21">
        <v>634344</v>
      </c>
      <c r="B410" s="21" t="s">
        <v>647</v>
      </c>
      <c r="C410" s="21" t="s">
        <v>571</v>
      </c>
      <c r="D410" s="21" t="s">
        <v>4402</v>
      </c>
      <c r="E410" s="21" t="s">
        <v>4234</v>
      </c>
      <c r="F410" s="22">
        <v>31360</v>
      </c>
      <c r="G410" s="22">
        <v>630883.05000000005</v>
      </c>
      <c r="H410" s="22">
        <v>1001729.31</v>
      </c>
      <c r="I410" s="23">
        <v>1042939.15</v>
      </c>
      <c r="J410" s="21" t="s">
        <v>4517</v>
      </c>
      <c r="K410" s="21" t="s">
        <v>4233</v>
      </c>
      <c r="L410" s="21" t="s">
        <v>4655</v>
      </c>
      <c r="M410" s="24">
        <v>44201.634398148148</v>
      </c>
      <c r="N410" s="24">
        <v>44253.673368055555</v>
      </c>
      <c r="O410" s="21" t="s">
        <v>53</v>
      </c>
    </row>
    <row r="411" spans="1:15" ht="42" x14ac:dyDescent="0.25">
      <c r="A411" s="21">
        <v>634344</v>
      </c>
      <c r="B411" s="21" t="s">
        <v>647</v>
      </c>
      <c r="C411" s="21" t="s">
        <v>571</v>
      </c>
      <c r="D411" s="21" t="s">
        <v>4402</v>
      </c>
      <c r="E411" s="21" t="s">
        <v>4234</v>
      </c>
      <c r="F411" s="22">
        <v>336898.51</v>
      </c>
      <c r="G411" s="22">
        <v>630883.05000000005</v>
      </c>
      <c r="H411" s="22">
        <v>1001729.31</v>
      </c>
      <c r="I411" s="23">
        <v>1042939.15</v>
      </c>
      <c r="J411" s="21" t="s">
        <v>4656</v>
      </c>
      <c r="K411" s="21" t="s">
        <v>4280</v>
      </c>
      <c r="L411" s="21" t="s">
        <v>4657</v>
      </c>
      <c r="M411" s="24">
        <v>44278.761932870373</v>
      </c>
      <c r="N411" s="24">
        <v>44363.859189814815</v>
      </c>
      <c r="O411" s="21" t="s">
        <v>53</v>
      </c>
    </row>
    <row r="412" spans="1:15" ht="42" x14ac:dyDescent="0.25">
      <c r="A412" s="21">
        <v>634344</v>
      </c>
      <c r="B412" s="21" t="s">
        <v>647</v>
      </c>
      <c r="C412" s="21" t="s">
        <v>571</v>
      </c>
      <c r="D412" s="21" t="s">
        <v>4402</v>
      </c>
      <c r="E412" s="21" t="s">
        <v>4234</v>
      </c>
      <c r="F412" s="22">
        <v>2587.75</v>
      </c>
      <c r="G412" s="22">
        <v>630883.05000000005</v>
      </c>
      <c r="H412" s="22">
        <v>1001729.31</v>
      </c>
      <c r="I412" s="23">
        <v>1042939.15</v>
      </c>
      <c r="J412" s="21" t="s">
        <v>4579</v>
      </c>
      <c r="K412" s="21" t="s">
        <v>4283</v>
      </c>
      <c r="L412" s="21" t="s">
        <v>4658</v>
      </c>
      <c r="M412" s="24">
        <v>44211.706435185188</v>
      </c>
      <c r="N412" s="24">
        <v>44253.673368055555</v>
      </c>
      <c r="O412" s="21" t="s">
        <v>53</v>
      </c>
    </row>
    <row r="413" spans="1:15" ht="21" x14ac:dyDescent="0.25">
      <c r="A413" s="21">
        <v>638970</v>
      </c>
      <c r="B413" s="21" t="s">
        <v>525</v>
      </c>
      <c r="C413" s="21" t="s">
        <v>367</v>
      </c>
      <c r="D413" s="21" t="s">
        <v>4402</v>
      </c>
      <c r="E413" s="21" t="s">
        <v>4234</v>
      </c>
      <c r="F413" s="22">
        <v>-11797.99</v>
      </c>
      <c r="G413" s="22">
        <v>127384.36</v>
      </c>
      <c r="H413" s="22">
        <v>115586.37</v>
      </c>
      <c r="I413" s="23">
        <v>122667.69</v>
      </c>
      <c r="J413" s="21" t="s">
        <v>4549</v>
      </c>
      <c r="K413" s="21" t="s">
        <v>4233</v>
      </c>
      <c r="L413" s="21" t="s">
        <v>4420</v>
      </c>
      <c r="M413" s="24">
        <v>44432.59888888889</v>
      </c>
      <c r="N413" s="24">
        <v>44466.8750462963</v>
      </c>
      <c r="O413" s="21" t="s">
        <v>53</v>
      </c>
    </row>
    <row r="414" spans="1:15" ht="21" x14ac:dyDescent="0.25">
      <c r="A414" s="21">
        <v>640629</v>
      </c>
      <c r="B414" s="21" t="s">
        <v>536</v>
      </c>
      <c r="C414" s="21" t="s">
        <v>367</v>
      </c>
      <c r="D414" s="21" t="s">
        <v>4402</v>
      </c>
      <c r="E414" s="21" t="s">
        <v>4234</v>
      </c>
      <c r="F414" s="22">
        <v>0</v>
      </c>
      <c r="G414" s="22">
        <v>203380.77</v>
      </c>
      <c r="H414" s="22">
        <v>219274.40999999997</v>
      </c>
      <c r="I414" s="23">
        <v>241656.74</v>
      </c>
      <c r="J414" s="21" t="s">
        <v>4805</v>
      </c>
      <c r="K414" s="21" t="s">
        <v>4283</v>
      </c>
      <c r="L414" s="21" t="s">
        <v>4471</v>
      </c>
      <c r="M414" s="24">
        <v>44488.459166666667</v>
      </c>
      <c r="N414" s="24">
        <v>44488.62804398148</v>
      </c>
      <c r="O414" s="21" t="s">
        <v>53</v>
      </c>
    </row>
    <row r="415" spans="1:15" ht="21" x14ac:dyDescent="0.25">
      <c r="A415" s="21">
        <v>640629</v>
      </c>
      <c r="B415" s="21" t="s">
        <v>536</v>
      </c>
      <c r="C415" s="21" t="s">
        <v>367</v>
      </c>
      <c r="D415" s="21" t="s">
        <v>4402</v>
      </c>
      <c r="E415" s="21" t="s">
        <v>4234</v>
      </c>
      <c r="F415" s="22">
        <v>2762.5</v>
      </c>
      <c r="G415" s="22">
        <v>203380.77</v>
      </c>
      <c r="H415" s="22">
        <v>219274.40999999997</v>
      </c>
      <c r="I415" s="23">
        <v>241656.74</v>
      </c>
      <c r="J415" s="21" t="s">
        <v>4549</v>
      </c>
      <c r="K415" s="21" t="s">
        <v>4233</v>
      </c>
      <c r="L415" s="21" t="s">
        <v>4797</v>
      </c>
      <c r="M415" s="24">
        <v>44461.639317129629</v>
      </c>
      <c r="N415" s="24">
        <v>44461.815405092595</v>
      </c>
      <c r="O415" s="21" t="s">
        <v>53</v>
      </c>
    </row>
    <row r="416" spans="1:15" ht="21" x14ac:dyDescent="0.25">
      <c r="A416" s="21">
        <v>640629</v>
      </c>
      <c r="B416" s="21" t="s">
        <v>536</v>
      </c>
      <c r="C416" s="21" t="s">
        <v>367</v>
      </c>
      <c r="D416" s="21" t="s">
        <v>4402</v>
      </c>
      <c r="E416" s="21" t="s">
        <v>4234</v>
      </c>
      <c r="F416" s="22">
        <v>13131.14</v>
      </c>
      <c r="G416" s="22">
        <v>203380.77</v>
      </c>
      <c r="H416" s="22">
        <v>219274.40999999997</v>
      </c>
      <c r="I416" s="23">
        <v>241656.74</v>
      </c>
      <c r="J416" s="21" t="s">
        <v>4806</v>
      </c>
      <c r="K416" s="21" t="s">
        <v>4280</v>
      </c>
      <c r="L416" s="21" t="s">
        <v>4807</v>
      </c>
      <c r="M416" s="24">
        <v>44516.584027777775</v>
      </c>
      <c r="N416" s="24">
        <v>44529.580081018517</v>
      </c>
      <c r="O416" s="21" t="s">
        <v>53</v>
      </c>
    </row>
    <row r="417" spans="1:15" ht="21" x14ac:dyDescent="0.25">
      <c r="A417" s="21">
        <v>639473</v>
      </c>
      <c r="B417" s="21" t="s">
        <v>5388</v>
      </c>
      <c r="C417" s="21" t="s">
        <v>813</v>
      </c>
      <c r="D417" s="21" t="s">
        <v>4402</v>
      </c>
      <c r="E417" s="21" t="s">
        <v>4234</v>
      </c>
      <c r="F417" s="22">
        <v>8533.66</v>
      </c>
      <c r="G417" s="22">
        <v>1908114.67</v>
      </c>
      <c r="H417" s="22">
        <v>1916648.3299999998</v>
      </c>
      <c r="I417" s="23">
        <v>1863184.77</v>
      </c>
      <c r="J417" s="21" t="s">
        <v>5402</v>
      </c>
      <c r="K417" s="21" t="s">
        <v>4323</v>
      </c>
      <c r="L417" s="21" t="s">
        <v>5403</v>
      </c>
      <c r="M417" s="24">
        <v>44742.608368055553</v>
      </c>
      <c r="N417" s="24">
        <v>44770.768252314818</v>
      </c>
      <c r="O417" s="21" t="s">
        <v>171</v>
      </c>
    </row>
    <row r="418" spans="1:15" ht="84" x14ac:dyDescent="0.25">
      <c r="A418" s="21">
        <v>632772</v>
      </c>
      <c r="B418" s="21" t="s">
        <v>4637</v>
      </c>
      <c r="C418" s="21" t="s">
        <v>183</v>
      </c>
      <c r="D418" s="21" t="s">
        <v>4402</v>
      </c>
      <c r="E418" s="21" t="s">
        <v>4234</v>
      </c>
      <c r="F418" s="22">
        <v>-26394.29</v>
      </c>
      <c r="G418" s="22">
        <v>1969325.83</v>
      </c>
      <c r="H418" s="22">
        <v>1942931.54</v>
      </c>
      <c r="I418" s="23">
        <v>1974478.16</v>
      </c>
      <c r="J418" s="21" t="s">
        <v>5279</v>
      </c>
      <c r="K418" s="21" t="s">
        <v>4323</v>
      </c>
      <c r="L418" s="21" t="s">
        <v>4639</v>
      </c>
      <c r="M418" s="24">
        <v>44658.561493055553</v>
      </c>
      <c r="N418" s="24">
        <v>44838.600300925929</v>
      </c>
      <c r="O418" s="21" t="s">
        <v>62</v>
      </c>
    </row>
    <row r="419" spans="1:15" ht="31.5" x14ac:dyDescent="0.25">
      <c r="A419" s="21">
        <v>632799</v>
      </c>
      <c r="B419" s="21" t="s">
        <v>228</v>
      </c>
      <c r="C419" s="21" t="s">
        <v>183</v>
      </c>
      <c r="D419" s="21" t="s">
        <v>4402</v>
      </c>
      <c r="E419" s="21" t="s">
        <v>4234</v>
      </c>
      <c r="F419" s="22">
        <v>32500.95</v>
      </c>
      <c r="G419" s="22">
        <v>1032245.96</v>
      </c>
      <c r="H419" s="22">
        <v>1129992.47</v>
      </c>
      <c r="I419" s="23">
        <v>1143521.75</v>
      </c>
      <c r="J419" s="21" t="s">
        <v>4631</v>
      </c>
      <c r="K419" s="21" t="s">
        <v>4323</v>
      </c>
      <c r="L419" s="21" t="s">
        <v>4632</v>
      </c>
      <c r="M419" s="24">
        <v>44461.67560185185</v>
      </c>
      <c r="N419" s="24">
        <v>44496.907060185185</v>
      </c>
      <c r="O419" s="21" t="s">
        <v>53</v>
      </c>
    </row>
    <row r="420" spans="1:15" ht="21" x14ac:dyDescent="0.25">
      <c r="A420" s="21">
        <v>632799</v>
      </c>
      <c r="B420" s="21" t="s">
        <v>228</v>
      </c>
      <c r="C420" s="21" t="s">
        <v>183</v>
      </c>
      <c r="D420" s="21" t="s">
        <v>4402</v>
      </c>
      <c r="E420" s="21" t="s">
        <v>4234</v>
      </c>
      <c r="F420" s="22">
        <v>20000</v>
      </c>
      <c r="G420" s="22">
        <v>1032245.96</v>
      </c>
      <c r="H420" s="22">
        <v>1129992.47</v>
      </c>
      <c r="I420" s="23">
        <v>1143521.75</v>
      </c>
      <c r="J420" s="21" t="s">
        <v>4633</v>
      </c>
      <c r="K420" s="21" t="s">
        <v>4233</v>
      </c>
      <c r="L420" s="21" t="s">
        <v>4634</v>
      </c>
      <c r="M420" s="24">
        <v>44348.621435185189</v>
      </c>
      <c r="N420" s="24">
        <v>44461.843321759261</v>
      </c>
      <c r="O420" s="21" t="s">
        <v>53</v>
      </c>
    </row>
    <row r="421" spans="1:15" ht="31.5" x14ac:dyDescent="0.25">
      <c r="A421" s="21">
        <v>632799</v>
      </c>
      <c r="B421" s="21" t="s">
        <v>228</v>
      </c>
      <c r="C421" s="21" t="s">
        <v>183</v>
      </c>
      <c r="D421" s="21" t="s">
        <v>4402</v>
      </c>
      <c r="E421" s="21" t="s">
        <v>4234</v>
      </c>
      <c r="F421" s="22">
        <v>45245.56</v>
      </c>
      <c r="G421" s="22">
        <v>1032245.96</v>
      </c>
      <c r="H421" s="22">
        <v>1129992.47</v>
      </c>
      <c r="I421" s="23">
        <v>1143521.75</v>
      </c>
      <c r="J421" s="21" t="s">
        <v>4635</v>
      </c>
      <c r="K421" s="21" t="s">
        <v>4317</v>
      </c>
      <c r="L421" s="21" t="s">
        <v>4636</v>
      </c>
      <c r="M421" s="24">
        <v>44439.429201388892</v>
      </c>
      <c r="N421" s="24">
        <v>44468.561249999999</v>
      </c>
      <c r="O421" s="21" t="s">
        <v>53</v>
      </c>
    </row>
    <row r="422" spans="1:15" ht="31.5" x14ac:dyDescent="0.25">
      <c r="A422" s="21">
        <v>639087</v>
      </c>
      <c r="B422" s="21" t="s">
        <v>743</v>
      </c>
      <c r="C422" s="21" t="s">
        <v>571</v>
      </c>
      <c r="D422" s="21" t="s">
        <v>4402</v>
      </c>
      <c r="E422" s="21" t="s">
        <v>4234</v>
      </c>
      <c r="F422" s="22">
        <v>2505.9899999999998</v>
      </c>
      <c r="G422" s="22">
        <v>122496.84</v>
      </c>
      <c r="H422" s="22">
        <v>125002.83</v>
      </c>
      <c r="I422" s="23">
        <v>140643.85</v>
      </c>
      <c r="J422" s="21" t="s">
        <v>4377</v>
      </c>
      <c r="K422" s="21" t="s">
        <v>4233</v>
      </c>
      <c r="L422" s="21" t="s">
        <v>4772</v>
      </c>
      <c r="M422" s="24">
        <v>44230.622314814813</v>
      </c>
      <c r="N422" s="24">
        <v>44231.364930555559</v>
      </c>
      <c r="O422" s="21" t="s">
        <v>53</v>
      </c>
    </row>
    <row r="423" spans="1:15" ht="31.5" x14ac:dyDescent="0.25">
      <c r="A423" s="21">
        <v>638426</v>
      </c>
      <c r="B423" s="21" t="s">
        <v>408</v>
      </c>
      <c r="C423" s="21" t="s">
        <v>367</v>
      </c>
      <c r="D423" s="21" t="s">
        <v>4399</v>
      </c>
      <c r="E423" s="21" t="s">
        <v>4234</v>
      </c>
      <c r="F423" s="22">
        <v>8767.8799999999992</v>
      </c>
      <c r="G423" s="22">
        <v>77972.429999999993</v>
      </c>
      <c r="H423" s="22">
        <v>86740.31</v>
      </c>
      <c r="I423" s="23">
        <v>74671.789999999994</v>
      </c>
      <c r="J423" s="21" t="s">
        <v>4586</v>
      </c>
      <c r="K423" s="21" t="s">
        <v>4233</v>
      </c>
      <c r="L423" s="21" t="s">
        <v>4587</v>
      </c>
      <c r="M423" s="24">
        <v>44405.44935185185</v>
      </c>
      <c r="N423" s="24">
        <v>44466.853564814817</v>
      </c>
      <c r="O423" s="21" t="s">
        <v>53</v>
      </c>
    </row>
    <row r="424" spans="1:15" ht="21" x14ac:dyDescent="0.25">
      <c r="A424" s="21">
        <v>637453</v>
      </c>
      <c r="B424" s="21" t="s">
        <v>480</v>
      </c>
      <c r="C424" s="21" t="s">
        <v>367</v>
      </c>
      <c r="D424" s="21" t="s">
        <v>4402</v>
      </c>
      <c r="E424" s="21" t="s">
        <v>4234</v>
      </c>
      <c r="F424" s="22">
        <v>1200</v>
      </c>
      <c r="G424" s="22">
        <v>675718.5</v>
      </c>
      <c r="H424" s="22">
        <v>641525.11</v>
      </c>
      <c r="I424" s="23">
        <v>559012.29</v>
      </c>
      <c r="J424" s="21" t="s">
        <v>4473</v>
      </c>
      <c r="K424" s="21" t="s">
        <v>4233</v>
      </c>
      <c r="L424" s="21" t="s">
        <v>4435</v>
      </c>
      <c r="M424" s="24">
        <v>44491.450624999998</v>
      </c>
      <c r="N424" s="24">
        <v>44491.628067129626</v>
      </c>
      <c r="O424" s="21" t="s">
        <v>53</v>
      </c>
    </row>
    <row r="425" spans="1:15" ht="21" x14ac:dyDescent="0.25">
      <c r="A425" s="21">
        <v>637453</v>
      </c>
      <c r="B425" s="21" t="s">
        <v>480</v>
      </c>
      <c r="C425" s="21" t="s">
        <v>367</v>
      </c>
      <c r="D425" s="21" t="s">
        <v>4402</v>
      </c>
      <c r="E425" s="21" t="s">
        <v>4234</v>
      </c>
      <c r="F425" s="22">
        <v>-35393.39</v>
      </c>
      <c r="G425" s="22">
        <v>675718.5</v>
      </c>
      <c r="H425" s="22">
        <v>641525.11</v>
      </c>
      <c r="I425" s="23">
        <v>559012.29</v>
      </c>
      <c r="J425" s="21" t="s">
        <v>4605</v>
      </c>
      <c r="K425" s="21" t="s">
        <v>4283</v>
      </c>
      <c r="L425" s="21" t="s">
        <v>4420</v>
      </c>
      <c r="M425" s="24">
        <v>44559.43922453704</v>
      </c>
      <c r="N425" s="24">
        <v>44560.641215277778</v>
      </c>
      <c r="O425" s="21" t="s">
        <v>53</v>
      </c>
    </row>
    <row r="426" spans="1:15" ht="42" x14ac:dyDescent="0.25">
      <c r="A426" s="21">
        <v>453630</v>
      </c>
      <c r="B426" s="21" t="s">
        <v>3429</v>
      </c>
      <c r="C426" s="21" t="s">
        <v>571</v>
      </c>
      <c r="D426" s="21" t="s">
        <v>4368</v>
      </c>
      <c r="E426" s="21" t="s">
        <v>4234</v>
      </c>
      <c r="F426" s="22">
        <v>0</v>
      </c>
      <c r="G426" s="22">
        <v>153810.09</v>
      </c>
      <c r="H426" s="22">
        <v>153810.09</v>
      </c>
      <c r="I426" s="23">
        <v>182296.74</v>
      </c>
      <c r="J426" s="21" t="s">
        <v>4292</v>
      </c>
      <c r="K426" s="21" t="s">
        <v>4233</v>
      </c>
      <c r="L426" s="21" t="s">
        <v>4293</v>
      </c>
      <c r="M426" s="24">
        <v>44503.680092592593</v>
      </c>
      <c r="N426" s="24">
        <v>44509.933530092596</v>
      </c>
      <c r="O426" s="21" t="s">
        <v>53</v>
      </c>
    </row>
    <row r="427" spans="1:15" ht="126" x14ac:dyDescent="0.25">
      <c r="A427" s="21">
        <v>638576</v>
      </c>
      <c r="B427" s="21" t="s">
        <v>720</v>
      </c>
      <c r="C427" s="21" t="s">
        <v>571</v>
      </c>
      <c r="D427" s="21" t="s">
        <v>4402</v>
      </c>
      <c r="E427" s="21" t="s">
        <v>4234</v>
      </c>
      <c r="F427" s="22">
        <v>26000</v>
      </c>
      <c r="G427" s="22">
        <v>153661.41</v>
      </c>
      <c r="H427" s="22">
        <v>179661.41</v>
      </c>
      <c r="I427" s="23">
        <v>183907.39</v>
      </c>
      <c r="J427" s="21" t="s">
        <v>4743</v>
      </c>
      <c r="K427" s="21" t="s">
        <v>4233</v>
      </c>
      <c r="L427" s="21" t="s">
        <v>4744</v>
      </c>
      <c r="M427" s="24">
        <v>44343.704259259262</v>
      </c>
      <c r="N427" s="24">
        <v>44390.814606481479</v>
      </c>
      <c r="O427" s="21" t="s">
        <v>53</v>
      </c>
    </row>
    <row r="428" spans="1:15" ht="84" x14ac:dyDescent="0.25">
      <c r="A428" s="21">
        <v>638574</v>
      </c>
      <c r="B428" s="21" t="s">
        <v>721</v>
      </c>
      <c r="C428" s="21" t="s">
        <v>571</v>
      </c>
      <c r="D428" s="21" t="s">
        <v>4402</v>
      </c>
      <c r="E428" s="21" t="s">
        <v>4234</v>
      </c>
      <c r="F428" s="22">
        <v>54000</v>
      </c>
      <c r="G428" s="22">
        <v>145380.76999999999</v>
      </c>
      <c r="H428" s="22">
        <v>199380.77</v>
      </c>
      <c r="I428" s="23">
        <v>192580.95</v>
      </c>
      <c r="J428" s="21" t="s">
        <v>4482</v>
      </c>
      <c r="K428" s="21" t="s">
        <v>4233</v>
      </c>
      <c r="L428" s="21" t="s">
        <v>4745</v>
      </c>
      <c r="M428" s="24">
        <v>44327.634942129633</v>
      </c>
      <c r="N428" s="24">
        <v>44466.859803240739</v>
      </c>
      <c r="O428" s="21" t="s">
        <v>53</v>
      </c>
    </row>
    <row r="429" spans="1:15" ht="42" x14ac:dyDescent="0.25">
      <c r="A429" s="21">
        <v>636308</v>
      </c>
      <c r="B429" s="21" t="s">
        <v>655</v>
      </c>
      <c r="C429" s="21" t="s">
        <v>571</v>
      </c>
      <c r="D429" s="21" t="s">
        <v>4399</v>
      </c>
      <c r="E429" s="21" t="s">
        <v>4234</v>
      </c>
      <c r="F429" s="22">
        <v>2075</v>
      </c>
      <c r="G429" s="22">
        <v>60932.13</v>
      </c>
      <c r="H429" s="22">
        <v>63007.13</v>
      </c>
      <c r="I429" s="23">
        <v>65254.19</v>
      </c>
      <c r="J429" s="21" t="s">
        <v>4696</v>
      </c>
      <c r="K429" s="21" t="s">
        <v>4233</v>
      </c>
      <c r="L429" s="21" t="s">
        <v>4697</v>
      </c>
      <c r="M429" s="24">
        <v>44218.526458333334</v>
      </c>
      <c r="N429" s="24">
        <v>44219.364849537036</v>
      </c>
      <c r="O429" s="21" t="s">
        <v>53</v>
      </c>
    </row>
    <row r="430" spans="1:15" ht="31.5" x14ac:dyDescent="0.25">
      <c r="A430" s="21">
        <v>636431</v>
      </c>
      <c r="B430" s="21" t="s">
        <v>250</v>
      </c>
      <c r="C430" s="21" t="s">
        <v>183</v>
      </c>
      <c r="D430" s="21" t="s">
        <v>4402</v>
      </c>
      <c r="E430" s="21" t="s">
        <v>4234</v>
      </c>
      <c r="F430" s="22">
        <v>-3000</v>
      </c>
      <c r="G430" s="22">
        <v>165125.07999999999</v>
      </c>
      <c r="H430" s="22">
        <v>162125.07999999999</v>
      </c>
      <c r="I430" s="23">
        <v>222622.31</v>
      </c>
      <c r="J430" s="21" t="s">
        <v>4693</v>
      </c>
      <c r="K430" s="21" t="s">
        <v>4233</v>
      </c>
      <c r="L430" s="21" t="s">
        <v>4694</v>
      </c>
      <c r="M430" s="24">
        <v>44404.506249999999</v>
      </c>
      <c r="N430" s="24">
        <v>44466.833298611113</v>
      </c>
      <c r="O430" s="21" t="s">
        <v>53</v>
      </c>
    </row>
    <row r="431" spans="1:15" ht="31.5" x14ac:dyDescent="0.25">
      <c r="A431" s="21">
        <v>636432</v>
      </c>
      <c r="B431" s="21" t="s">
        <v>249</v>
      </c>
      <c r="C431" s="21" t="s">
        <v>183</v>
      </c>
      <c r="D431" s="21" t="s">
        <v>4402</v>
      </c>
      <c r="E431" s="21" t="s">
        <v>4234</v>
      </c>
      <c r="F431" s="22">
        <v>-3000</v>
      </c>
      <c r="G431" s="22">
        <v>165125.07999999999</v>
      </c>
      <c r="H431" s="22">
        <v>162125.07999999999</v>
      </c>
      <c r="I431" s="23">
        <v>172738.43</v>
      </c>
      <c r="J431" s="21" t="s">
        <v>4693</v>
      </c>
      <c r="K431" s="21" t="s">
        <v>4233</v>
      </c>
      <c r="L431" s="21" t="s">
        <v>4694</v>
      </c>
      <c r="M431" s="24">
        <v>44404.5390162037</v>
      </c>
      <c r="N431" s="24">
        <v>44466.834247685183</v>
      </c>
      <c r="O431" s="21" t="s">
        <v>53</v>
      </c>
    </row>
    <row r="432" spans="1:15" ht="31.5" x14ac:dyDescent="0.25">
      <c r="A432" s="21">
        <v>636433</v>
      </c>
      <c r="B432" s="21" t="s">
        <v>252</v>
      </c>
      <c r="C432" s="21" t="s">
        <v>183</v>
      </c>
      <c r="D432" s="21" t="s">
        <v>4402</v>
      </c>
      <c r="E432" s="21" t="s">
        <v>4234</v>
      </c>
      <c r="F432" s="22">
        <v>-3000</v>
      </c>
      <c r="G432" s="22">
        <v>165125.07999999999</v>
      </c>
      <c r="H432" s="22">
        <v>162125.07999999999</v>
      </c>
      <c r="I432" s="23">
        <v>199778.73</v>
      </c>
      <c r="J432" s="21" t="s">
        <v>4693</v>
      </c>
      <c r="K432" s="21" t="s">
        <v>4233</v>
      </c>
      <c r="L432" s="21" t="s">
        <v>4695</v>
      </c>
      <c r="M432" s="24">
        <v>44404.539664351854</v>
      </c>
      <c r="N432" s="24">
        <v>44466.835057870368</v>
      </c>
      <c r="O432" s="21" t="s">
        <v>53</v>
      </c>
    </row>
    <row r="433" spans="1:15" ht="115.5" x14ac:dyDescent="0.25">
      <c r="A433" s="21">
        <v>639370</v>
      </c>
      <c r="B433" s="21" t="s">
        <v>5571</v>
      </c>
      <c r="C433" s="21" t="s">
        <v>813</v>
      </c>
      <c r="D433" s="21" t="s">
        <v>4402</v>
      </c>
      <c r="E433" s="21" t="s">
        <v>4358</v>
      </c>
      <c r="F433" s="22">
        <v>70319.98</v>
      </c>
      <c r="G433" s="22">
        <v>527284.47</v>
      </c>
      <c r="H433" s="22">
        <v>527284.47</v>
      </c>
      <c r="I433" s="23">
        <v>699403.74</v>
      </c>
      <c r="J433" s="21" t="s">
        <v>5476</v>
      </c>
      <c r="K433" s="21" t="s">
        <v>4323</v>
      </c>
      <c r="L433" s="21" t="s">
        <v>5572</v>
      </c>
      <c r="M433" s="24">
        <v>44903.729548611111</v>
      </c>
      <c r="N433" s="24">
        <v>44903.940509259257</v>
      </c>
      <c r="O433" s="21" t="s">
        <v>121</v>
      </c>
    </row>
    <row r="434" spans="1:15" ht="31.5" x14ac:dyDescent="0.25">
      <c r="A434" s="21">
        <v>450748</v>
      </c>
      <c r="B434" s="21" t="s">
        <v>1563</v>
      </c>
      <c r="C434" s="21" t="s">
        <v>183</v>
      </c>
      <c r="D434" s="21" t="s">
        <v>4399</v>
      </c>
      <c r="E434" s="21" t="s">
        <v>4234</v>
      </c>
      <c r="F434" s="22">
        <v>887.51</v>
      </c>
      <c r="G434" s="22">
        <v>121255.39</v>
      </c>
      <c r="H434" s="22">
        <v>122142.9</v>
      </c>
      <c r="I434" s="23">
        <v>115982.54</v>
      </c>
      <c r="J434" s="21" t="s">
        <v>4603</v>
      </c>
      <c r="K434" s="21" t="s">
        <v>4233</v>
      </c>
      <c r="L434" s="21" t="s">
        <v>4604</v>
      </c>
      <c r="M434" s="24">
        <v>44258.367789351854</v>
      </c>
      <c r="N434" s="24">
        <v>44267.807083333333</v>
      </c>
      <c r="O434" s="21" t="s">
        <v>62</v>
      </c>
    </row>
    <row r="435" spans="1:15" ht="31.5" x14ac:dyDescent="0.25">
      <c r="A435" s="21">
        <v>450918</v>
      </c>
      <c r="B435" s="21" t="s">
        <v>1631</v>
      </c>
      <c r="C435" s="21" t="s">
        <v>183</v>
      </c>
      <c r="D435" s="21" t="s">
        <v>4402</v>
      </c>
      <c r="E435" s="21" t="s">
        <v>4234</v>
      </c>
      <c r="F435" s="22">
        <v>105643.84</v>
      </c>
      <c r="G435" s="22">
        <v>412957.07</v>
      </c>
      <c r="H435" s="22">
        <v>549100.91</v>
      </c>
      <c r="I435" s="23">
        <v>597433</v>
      </c>
      <c r="J435" s="21" t="s">
        <v>4297</v>
      </c>
      <c r="K435" s="21" t="s">
        <v>4283</v>
      </c>
      <c r="L435" s="21" t="s">
        <v>4675</v>
      </c>
      <c r="M435" s="24">
        <v>44284.386111111111</v>
      </c>
      <c r="N435" s="24">
        <v>44460.77270833333</v>
      </c>
      <c r="O435" s="21" t="s">
        <v>53</v>
      </c>
    </row>
    <row r="436" spans="1:15" ht="21" x14ac:dyDescent="0.25">
      <c r="A436" s="21">
        <v>450918</v>
      </c>
      <c r="B436" s="21" t="s">
        <v>1631</v>
      </c>
      <c r="C436" s="21" t="s">
        <v>183</v>
      </c>
      <c r="D436" s="21" t="s">
        <v>4402</v>
      </c>
      <c r="E436" s="21" t="s">
        <v>4234</v>
      </c>
      <c r="F436" s="22">
        <v>30500</v>
      </c>
      <c r="G436" s="22">
        <v>412957.07</v>
      </c>
      <c r="H436" s="22">
        <v>549100.91</v>
      </c>
      <c r="I436" s="23">
        <v>597433</v>
      </c>
      <c r="J436" s="21" t="s">
        <v>4676</v>
      </c>
      <c r="K436" s="21" t="s">
        <v>4233</v>
      </c>
      <c r="L436" s="21" t="s">
        <v>4677</v>
      </c>
      <c r="M436" s="24">
        <v>43997.642314814817</v>
      </c>
      <c r="N436" s="24">
        <v>44096.818657407406</v>
      </c>
      <c r="O436" s="21" t="s">
        <v>53</v>
      </c>
    </row>
    <row r="437" spans="1:15" ht="31.5" x14ac:dyDescent="0.25">
      <c r="A437" s="21">
        <v>635534</v>
      </c>
      <c r="B437" s="21" t="s">
        <v>392</v>
      </c>
      <c r="C437" s="21" t="s">
        <v>367</v>
      </c>
      <c r="D437" s="21" t="s">
        <v>4534</v>
      </c>
      <c r="E437" s="21" t="s">
        <v>4438</v>
      </c>
      <c r="F437" s="22">
        <v>0</v>
      </c>
      <c r="G437" s="22">
        <v>20856.28</v>
      </c>
      <c r="H437" s="22">
        <v>20856.28</v>
      </c>
      <c r="I437" s="23">
        <v>54238.85</v>
      </c>
      <c r="J437" s="21" t="s">
        <v>4535</v>
      </c>
      <c r="K437" s="21" t="s">
        <v>4233</v>
      </c>
      <c r="L437" s="21" t="s">
        <v>4536</v>
      </c>
      <c r="M437" s="24">
        <v>44308.663645833331</v>
      </c>
      <c r="N437" s="24">
        <v>44466.738958333335</v>
      </c>
      <c r="O437" s="21" t="s">
        <v>53</v>
      </c>
    </row>
    <row r="438" spans="1:15" ht="21" x14ac:dyDescent="0.25">
      <c r="A438" s="21">
        <v>640153</v>
      </c>
      <c r="B438" s="21" t="s">
        <v>1029</v>
      </c>
      <c r="C438" s="21" t="s">
        <v>988</v>
      </c>
      <c r="D438" s="21" t="s">
        <v>4402</v>
      </c>
      <c r="E438" s="21" t="s">
        <v>4234</v>
      </c>
      <c r="F438" s="22">
        <v>3315</v>
      </c>
      <c r="G438" s="22">
        <v>384232.26</v>
      </c>
      <c r="H438" s="22">
        <v>393397.26</v>
      </c>
      <c r="I438" s="23">
        <v>423475.18</v>
      </c>
      <c r="J438" s="21" t="s">
        <v>4549</v>
      </c>
      <c r="K438" s="21" t="s">
        <v>4283</v>
      </c>
      <c r="L438" s="21" t="s">
        <v>4798</v>
      </c>
      <c r="M438" s="24">
        <v>44461.626377314817</v>
      </c>
      <c r="N438" s="24">
        <v>44495.520231481481</v>
      </c>
      <c r="O438" s="21" t="s">
        <v>53</v>
      </c>
    </row>
    <row r="439" spans="1:15" ht="21" x14ac:dyDescent="0.25">
      <c r="A439" s="21">
        <v>640153</v>
      </c>
      <c r="B439" s="21" t="s">
        <v>1029</v>
      </c>
      <c r="C439" s="21" t="s">
        <v>988</v>
      </c>
      <c r="D439" s="21" t="s">
        <v>4402</v>
      </c>
      <c r="E439" s="21" t="s">
        <v>4234</v>
      </c>
      <c r="F439" s="22">
        <v>5850</v>
      </c>
      <c r="G439" s="22">
        <v>384232.26</v>
      </c>
      <c r="H439" s="22">
        <v>393397.26</v>
      </c>
      <c r="I439" s="23">
        <v>423475.18</v>
      </c>
      <c r="J439" s="21" t="s">
        <v>4799</v>
      </c>
      <c r="K439" s="21" t="s">
        <v>4233</v>
      </c>
      <c r="L439" s="21" t="s">
        <v>4800</v>
      </c>
      <c r="M439" s="24">
        <v>44473.666689814818</v>
      </c>
      <c r="N439" s="24">
        <v>44476.717557870368</v>
      </c>
      <c r="O439" s="21" t="s">
        <v>53</v>
      </c>
    </row>
    <row r="440" spans="1:15" x14ac:dyDescent="0.25">
      <c r="A440" s="21">
        <v>450528</v>
      </c>
      <c r="B440" s="21" t="s">
        <v>1629</v>
      </c>
      <c r="C440" s="21" t="s">
        <v>183</v>
      </c>
      <c r="D440" s="21" t="s">
        <v>4399</v>
      </c>
      <c r="E440" s="21" t="s">
        <v>4234</v>
      </c>
      <c r="F440" s="22">
        <v>0</v>
      </c>
      <c r="G440" s="22">
        <v>478353.35</v>
      </c>
      <c r="H440" s="22">
        <v>478353.35</v>
      </c>
      <c r="I440" s="23">
        <v>541980.43000000005</v>
      </c>
      <c r="J440" s="21" t="s">
        <v>4673</v>
      </c>
      <c r="K440" s="21" t="s">
        <v>4233</v>
      </c>
      <c r="L440" s="21" t="s">
        <v>4674</v>
      </c>
      <c r="M440" s="24">
        <v>43962.492534722223</v>
      </c>
      <c r="N440" s="24">
        <v>44096.819837962961</v>
      </c>
      <c r="O440" s="21" t="s">
        <v>121</v>
      </c>
    </row>
    <row r="441" spans="1:15" ht="21" x14ac:dyDescent="0.25">
      <c r="A441" s="21">
        <v>641032</v>
      </c>
      <c r="B441" s="21" t="s">
        <v>546</v>
      </c>
      <c r="C441" s="21" t="s">
        <v>367</v>
      </c>
      <c r="D441" s="21" t="s">
        <v>4402</v>
      </c>
      <c r="E441" s="21" t="s">
        <v>4234</v>
      </c>
      <c r="F441" s="22">
        <v>12440</v>
      </c>
      <c r="G441" s="22">
        <v>75559.899999999994</v>
      </c>
      <c r="H441" s="22">
        <v>87999.9</v>
      </c>
      <c r="I441" s="23">
        <v>79554.53</v>
      </c>
      <c r="J441" s="21" t="s">
        <v>4818</v>
      </c>
      <c r="K441" s="21" t="s">
        <v>4233</v>
      </c>
      <c r="L441" s="21" t="s">
        <v>4819</v>
      </c>
      <c r="M441" s="24">
        <v>44589.666666666664</v>
      </c>
      <c r="N441" s="24">
        <v>44594.64234953704</v>
      </c>
      <c r="O441" s="21" t="s">
        <v>53</v>
      </c>
    </row>
    <row r="442" spans="1:15" ht="21" x14ac:dyDescent="0.25">
      <c r="A442" s="21">
        <v>640834</v>
      </c>
      <c r="B442" s="21" t="s">
        <v>5589</v>
      </c>
      <c r="C442" s="21" t="s">
        <v>367</v>
      </c>
      <c r="D442" s="21" t="s">
        <v>4399</v>
      </c>
      <c r="E442" s="21" t="s">
        <v>4234</v>
      </c>
      <c r="F442" s="22">
        <v>0</v>
      </c>
      <c r="G442" s="22">
        <v>243989.2</v>
      </c>
      <c r="H442" s="22">
        <v>243989.2</v>
      </c>
      <c r="I442" s="23">
        <v>209993.18</v>
      </c>
      <c r="J442" s="21" t="s">
        <v>5612</v>
      </c>
      <c r="K442" s="21" t="s">
        <v>4233</v>
      </c>
      <c r="L442" s="21" t="s">
        <v>4471</v>
      </c>
      <c r="M442" s="24">
        <v>44665.475069444445</v>
      </c>
      <c r="N442" s="24">
        <v>44665.648796296293</v>
      </c>
      <c r="O442" s="21" t="s">
        <v>121</v>
      </c>
    </row>
    <row r="443" spans="1:15" ht="42" x14ac:dyDescent="0.25">
      <c r="A443" s="21">
        <v>641016</v>
      </c>
      <c r="B443" s="21" t="s">
        <v>5062</v>
      </c>
      <c r="C443" s="21" t="s">
        <v>183</v>
      </c>
      <c r="D443" s="21" t="s">
        <v>4399</v>
      </c>
      <c r="E443" s="21" t="s">
        <v>4234</v>
      </c>
      <c r="F443" s="22">
        <v>23103.13</v>
      </c>
      <c r="G443" s="22">
        <v>258844.51</v>
      </c>
      <c r="H443" s="22">
        <v>281947.64</v>
      </c>
      <c r="I443" s="23">
        <v>23060.31</v>
      </c>
      <c r="J443" s="21" t="s">
        <v>5090</v>
      </c>
      <c r="K443" s="21" t="s">
        <v>4233</v>
      </c>
      <c r="L443" s="21" t="s">
        <v>5063</v>
      </c>
      <c r="M443" s="24">
        <v>44762.366678240738</v>
      </c>
      <c r="N443" s="24">
        <v>44781.590555555558</v>
      </c>
      <c r="O443" s="21" t="s">
        <v>4327</v>
      </c>
    </row>
    <row r="444" spans="1:15" ht="126" x14ac:dyDescent="0.25">
      <c r="A444" s="21">
        <v>641065</v>
      </c>
      <c r="B444" s="21" t="s">
        <v>976</v>
      </c>
      <c r="C444" s="21" t="s">
        <v>813</v>
      </c>
      <c r="D444" s="21" t="s">
        <v>4412</v>
      </c>
      <c r="E444" s="21" t="s">
        <v>4234</v>
      </c>
      <c r="F444" s="22">
        <v>14355</v>
      </c>
      <c r="G444" s="22">
        <v>279503.21000000002</v>
      </c>
      <c r="H444" s="22">
        <v>303801.01</v>
      </c>
      <c r="I444" s="23">
        <v>283862.78999999998</v>
      </c>
      <c r="J444" s="21" t="s">
        <v>4607</v>
      </c>
      <c r="K444" s="21" t="s">
        <v>4323</v>
      </c>
      <c r="L444" s="21" t="s">
        <v>4822</v>
      </c>
      <c r="M444" s="24">
        <v>44476.583333333336</v>
      </c>
      <c r="N444" s="24">
        <v>44502.794606481482</v>
      </c>
      <c r="O444" s="21" t="s">
        <v>53</v>
      </c>
    </row>
    <row r="445" spans="1:15" ht="31.5" x14ac:dyDescent="0.25">
      <c r="A445" s="21">
        <v>641065</v>
      </c>
      <c r="B445" s="21" t="s">
        <v>976</v>
      </c>
      <c r="C445" s="21" t="s">
        <v>813</v>
      </c>
      <c r="D445" s="21" t="s">
        <v>4412</v>
      </c>
      <c r="E445" s="21" t="s">
        <v>4234</v>
      </c>
      <c r="F445" s="22">
        <v>9942.7999999999993</v>
      </c>
      <c r="G445" s="22">
        <v>279503.21000000002</v>
      </c>
      <c r="H445" s="22">
        <v>303801.01</v>
      </c>
      <c r="I445" s="23">
        <v>283862.78999999998</v>
      </c>
      <c r="J445" s="21" t="s">
        <v>4607</v>
      </c>
      <c r="K445" s="21" t="s">
        <v>4317</v>
      </c>
      <c r="L445" s="21" t="s">
        <v>4823</v>
      </c>
      <c r="M445" s="24">
        <v>44539.385567129626</v>
      </c>
      <c r="N445" s="24">
        <v>44567.813784722224</v>
      </c>
      <c r="O445" s="21" t="s">
        <v>53</v>
      </c>
    </row>
    <row r="446" spans="1:15" ht="21" x14ac:dyDescent="0.25">
      <c r="A446" s="21">
        <v>640813</v>
      </c>
      <c r="B446" s="21" t="s">
        <v>4979</v>
      </c>
      <c r="C446" s="21" t="s">
        <v>988</v>
      </c>
      <c r="D446" s="21" t="s">
        <v>4402</v>
      </c>
      <c r="E446" s="21" t="s">
        <v>4234</v>
      </c>
      <c r="F446" s="22">
        <v>25025.15</v>
      </c>
      <c r="G446" s="22">
        <v>554671.03</v>
      </c>
      <c r="H446" s="22">
        <v>585116.28</v>
      </c>
      <c r="I446" s="23">
        <v>666690.01</v>
      </c>
      <c r="J446" s="21" t="s">
        <v>4984</v>
      </c>
      <c r="K446" s="21" t="s">
        <v>4323</v>
      </c>
      <c r="L446" s="21" t="s">
        <v>4985</v>
      </c>
      <c r="M446" s="24">
        <v>44617.583865740744</v>
      </c>
      <c r="N446" s="24">
        <v>44713.787291666667</v>
      </c>
      <c r="O446" s="21" t="s">
        <v>53</v>
      </c>
    </row>
    <row r="447" spans="1:15" ht="21" x14ac:dyDescent="0.25">
      <c r="A447" s="21">
        <v>640813</v>
      </c>
      <c r="B447" s="21" t="s">
        <v>4979</v>
      </c>
      <c r="C447" s="21" t="s">
        <v>988</v>
      </c>
      <c r="D447" s="21" t="s">
        <v>4402</v>
      </c>
      <c r="E447" s="21" t="s">
        <v>4234</v>
      </c>
      <c r="F447" s="22">
        <v>5420.1</v>
      </c>
      <c r="G447" s="22">
        <v>554671.03</v>
      </c>
      <c r="H447" s="22">
        <v>585116.28</v>
      </c>
      <c r="I447" s="23">
        <v>666690.01</v>
      </c>
      <c r="J447" s="21" t="s">
        <v>4986</v>
      </c>
      <c r="K447" s="21" t="s">
        <v>4239</v>
      </c>
      <c r="L447" s="21" t="s">
        <v>4987</v>
      </c>
      <c r="M447" s="24">
        <v>44713.621319444443</v>
      </c>
      <c r="N447" s="24">
        <v>44713.794652777775</v>
      </c>
      <c r="O447" s="21" t="s">
        <v>53</v>
      </c>
    </row>
    <row r="448" spans="1:15" ht="21" x14ac:dyDescent="0.25">
      <c r="A448" s="21">
        <v>640812</v>
      </c>
      <c r="B448" s="21" t="s">
        <v>5486</v>
      </c>
      <c r="C448" s="21" t="s">
        <v>367</v>
      </c>
      <c r="D448" s="21" t="s">
        <v>4402</v>
      </c>
      <c r="E448" s="21" t="s">
        <v>4234</v>
      </c>
      <c r="F448" s="22">
        <v>20607.7</v>
      </c>
      <c r="G448" s="22">
        <v>448754.27</v>
      </c>
      <c r="H448" s="22">
        <v>644487.57000000007</v>
      </c>
      <c r="I448" s="23">
        <v>664538.66</v>
      </c>
      <c r="J448" s="21" t="s">
        <v>5497</v>
      </c>
      <c r="K448" s="21" t="s">
        <v>4283</v>
      </c>
      <c r="L448" s="21" t="s">
        <v>5498</v>
      </c>
      <c r="M448" s="24">
        <v>44538.375</v>
      </c>
      <c r="N448" s="24">
        <v>44540.607175925928</v>
      </c>
      <c r="O448" s="21" t="s">
        <v>121</v>
      </c>
    </row>
    <row r="449" spans="1:15" ht="42" x14ac:dyDescent="0.25">
      <c r="A449" s="21">
        <v>640812</v>
      </c>
      <c r="B449" s="21" t="s">
        <v>5486</v>
      </c>
      <c r="C449" s="21" t="s">
        <v>367</v>
      </c>
      <c r="D449" s="21" t="s">
        <v>4402</v>
      </c>
      <c r="E449" s="21" t="s">
        <v>4234</v>
      </c>
      <c r="F449" s="22">
        <v>132232.75</v>
      </c>
      <c r="G449" s="22">
        <v>448754.27</v>
      </c>
      <c r="H449" s="22">
        <v>644487.57000000007</v>
      </c>
      <c r="I449" s="23">
        <v>664538.66</v>
      </c>
      <c r="J449" s="21" t="s">
        <v>4415</v>
      </c>
      <c r="K449" s="21" t="s">
        <v>4233</v>
      </c>
      <c r="L449" s="21" t="s">
        <v>5499</v>
      </c>
      <c r="M449" s="24">
        <v>44581.625</v>
      </c>
      <c r="N449" s="24">
        <v>44595.897199074076</v>
      </c>
      <c r="O449" s="21" t="s">
        <v>121</v>
      </c>
    </row>
    <row r="450" spans="1:15" ht="21" x14ac:dyDescent="0.25">
      <c r="A450" s="21">
        <v>640812</v>
      </c>
      <c r="B450" s="21" t="s">
        <v>5486</v>
      </c>
      <c r="C450" s="21" t="s">
        <v>367</v>
      </c>
      <c r="D450" s="21" t="s">
        <v>4402</v>
      </c>
      <c r="E450" s="21" t="s">
        <v>4234</v>
      </c>
      <c r="F450" s="22">
        <v>42892.85</v>
      </c>
      <c r="G450" s="22">
        <v>448754.27</v>
      </c>
      <c r="H450" s="22">
        <v>644487.57000000007</v>
      </c>
      <c r="I450" s="23">
        <v>664538.66</v>
      </c>
      <c r="J450" s="21" t="s">
        <v>5402</v>
      </c>
      <c r="K450" s="21" t="s">
        <v>4280</v>
      </c>
      <c r="L450" s="21" t="s">
        <v>4435</v>
      </c>
      <c r="M450" s="24">
        <v>44748.4921875</v>
      </c>
      <c r="N450" s="24">
        <v>44764.780787037038</v>
      </c>
      <c r="O450" s="21" t="s">
        <v>121</v>
      </c>
    </row>
    <row r="451" spans="1:15" ht="31.5" x14ac:dyDescent="0.25">
      <c r="A451" s="21">
        <v>640890</v>
      </c>
      <c r="B451" s="21" t="s">
        <v>3859</v>
      </c>
      <c r="C451" s="21" t="s">
        <v>813</v>
      </c>
      <c r="D451" s="21" t="s">
        <v>4412</v>
      </c>
      <c r="E451" s="21" t="s">
        <v>4234</v>
      </c>
      <c r="F451" s="22">
        <v>30612.12</v>
      </c>
      <c r="G451" s="22">
        <v>92596.42</v>
      </c>
      <c r="H451" s="22">
        <v>123208.54</v>
      </c>
      <c r="I451" s="23">
        <v>121541.45</v>
      </c>
      <c r="J451" s="21" t="s">
        <v>4605</v>
      </c>
      <c r="K451" s="21" t="s">
        <v>4323</v>
      </c>
      <c r="L451" s="21" t="s">
        <v>4606</v>
      </c>
      <c r="M451" s="24">
        <v>44554.536527777775</v>
      </c>
      <c r="N451" s="24">
        <v>44560.629618055558</v>
      </c>
      <c r="O451" s="21" t="s">
        <v>53</v>
      </c>
    </row>
    <row r="452" spans="1:15" ht="31.5" x14ac:dyDescent="0.25">
      <c r="A452" s="21">
        <v>640894</v>
      </c>
      <c r="B452" s="21" t="s">
        <v>785</v>
      </c>
      <c r="C452" s="21" t="s">
        <v>571</v>
      </c>
      <c r="D452" s="21" t="s">
        <v>4402</v>
      </c>
      <c r="E452" s="21" t="s">
        <v>4234</v>
      </c>
      <c r="F452" s="22">
        <v>-7800</v>
      </c>
      <c r="G452" s="22">
        <v>18715.22</v>
      </c>
      <c r="H452" s="22">
        <v>10915.220000000001</v>
      </c>
      <c r="I452" s="23">
        <v>9630.02</v>
      </c>
      <c r="J452" s="21" t="s">
        <v>4820</v>
      </c>
      <c r="K452" s="21" t="s">
        <v>4233</v>
      </c>
      <c r="L452" s="21" t="s">
        <v>4821</v>
      </c>
      <c r="M452" s="24">
        <v>44384.444131944445</v>
      </c>
      <c r="N452" s="24">
        <v>44399.216273148151</v>
      </c>
      <c r="O452" s="21" t="s">
        <v>53</v>
      </c>
    </row>
    <row r="453" spans="1:15" ht="21" x14ac:dyDescent="0.25">
      <c r="A453" s="21">
        <v>641138</v>
      </c>
      <c r="B453" s="21" t="s">
        <v>2702</v>
      </c>
      <c r="C453" s="21" t="s">
        <v>367</v>
      </c>
      <c r="D453" s="21" t="s">
        <v>4534</v>
      </c>
      <c r="E453" s="21" t="s">
        <v>4358</v>
      </c>
      <c r="F453" s="22">
        <v>0</v>
      </c>
      <c r="G453" s="22">
        <v>7843.61</v>
      </c>
      <c r="H453" s="22">
        <v>7843.61</v>
      </c>
      <c r="I453" s="23">
        <v>7561.33</v>
      </c>
      <c r="J453" s="21" t="s">
        <v>4950</v>
      </c>
      <c r="K453" s="21" t="s">
        <v>1156</v>
      </c>
      <c r="L453" s="21" t="s">
        <v>4951</v>
      </c>
      <c r="M453" s="24">
        <v>44748.455370370371</v>
      </c>
      <c r="N453" s="24">
        <v>44749.212280092594</v>
      </c>
      <c r="O453" s="21" t="s">
        <v>53</v>
      </c>
    </row>
    <row r="454" spans="1:15" x14ac:dyDescent="0.25">
      <c r="A454" s="21">
        <v>641159</v>
      </c>
      <c r="B454" s="21" t="s">
        <v>2703</v>
      </c>
      <c r="C454" s="21" t="s">
        <v>367</v>
      </c>
      <c r="D454" s="21" t="s">
        <v>4402</v>
      </c>
      <c r="E454" s="21" t="s">
        <v>4234</v>
      </c>
      <c r="F454" s="22">
        <v>6761.92</v>
      </c>
      <c r="G454" s="22">
        <v>23001.93</v>
      </c>
      <c r="H454" s="22">
        <v>29763.85</v>
      </c>
      <c r="I454" s="23">
        <v>36620.47</v>
      </c>
      <c r="J454" s="21" t="s">
        <v>4824</v>
      </c>
      <c r="K454" s="21" t="s">
        <v>4233</v>
      </c>
      <c r="L454" s="21" t="s">
        <v>4825</v>
      </c>
      <c r="M454" s="24">
        <v>44648.468148148146</v>
      </c>
      <c r="N454" s="24">
        <v>44648.648865740739</v>
      </c>
      <c r="O454" s="21" t="s">
        <v>53</v>
      </c>
    </row>
    <row r="455" spans="1:15" ht="21" x14ac:dyDescent="0.25">
      <c r="A455" s="21">
        <v>641121</v>
      </c>
      <c r="B455" s="21" t="s">
        <v>5520</v>
      </c>
      <c r="C455" s="21" t="s">
        <v>367</v>
      </c>
      <c r="D455" s="21" t="s">
        <v>4402</v>
      </c>
      <c r="E455" s="21" t="s">
        <v>4234</v>
      </c>
      <c r="F455" s="22">
        <v>19908.38</v>
      </c>
      <c r="G455" s="22">
        <v>289290.61</v>
      </c>
      <c r="H455" s="22">
        <v>309198.99</v>
      </c>
      <c r="I455" s="23">
        <v>319611.90000000002</v>
      </c>
      <c r="J455" s="21" t="s">
        <v>5537</v>
      </c>
      <c r="K455" s="21" t="s">
        <v>4323</v>
      </c>
      <c r="L455" s="21" t="s">
        <v>5538</v>
      </c>
      <c r="M455" s="24">
        <v>44862.527048611111</v>
      </c>
      <c r="N455" s="24">
        <v>44867.536469907405</v>
      </c>
      <c r="O455" s="21" t="s">
        <v>121</v>
      </c>
    </row>
    <row r="456" spans="1:15" ht="52.5" x14ac:dyDescent="0.25">
      <c r="A456" s="21">
        <v>642487</v>
      </c>
      <c r="B456" s="21" t="s">
        <v>5424</v>
      </c>
      <c r="C456" s="21" t="s">
        <v>571</v>
      </c>
      <c r="D456" s="21" t="s">
        <v>4402</v>
      </c>
      <c r="E456" s="21" t="s">
        <v>4234</v>
      </c>
      <c r="F456" s="22">
        <v>-21701.16</v>
      </c>
      <c r="G456" s="22">
        <v>337230.28</v>
      </c>
      <c r="H456" s="22">
        <v>315529.12000000005</v>
      </c>
      <c r="I456" s="23">
        <v>327061.24</v>
      </c>
      <c r="J456" s="21" t="s">
        <v>5573</v>
      </c>
      <c r="K456" s="21" t="s">
        <v>4323</v>
      </c>
      <c r="L456" s="21" t="s">
        <v>5574</v>
      </c>
      <c r="M456" s="24">
        <v>44902.605486111112</v>
      </c>
      <c r="N456" s="24">
        <v>44903.273923611108</v>
      </c>
      <c r="O456" s="21" t="s">
        <v>53</v>
      </c>
    </row>
    <row r="457" spans="1:15" ht="31.5" x14ac:dyDescent="0.25">
      <c r="A457" s="21">
        <v>642485</v>
      </c>
      <c r="B457" s="21" t="s">
        <v>5625</v>
      </c>
      <c r="C457" s="21" t="s">
        <v>571</v>
      </c>
      <c r="D457" s="21" t="s">
        <v>4402</v>
      </c>
      <c r="E457" s="21" t="s">
        <v>4234</v>
      </c>
      <c r="F457" s="22">
        <v>4982.8500000000004</v>
      </c>
      <c r="G457" s="22">
        <v>120142.79</v>
      </c>
      <c r="H457" s="22">
        <v>125125.64</v>
      </c>
      <c r="I457" s="23">
        <v>125015.3</v>
      </c>
      <c r="J457" s="21" t="s">
        <v>5622</v>
      </c>
      <c r="K457" s="21" t="s">
        <v>4323</v>
      </c>
      <c r="L457" s="21" t="s">
        <v>5626</v>
      </c>
      <c r="M457" s="24">
        <v>44914.480023148149</v>
      </c>
      <c r="N457" s="24">
        <v>44915.794722222221</v>
      </c>
      <c r="O457" s="21" t="s">
        <v>62</v>
      </c>
    </row>
    <row r="458" spans="1:15" ht="31.5" x14ac:dyDescent="0.25">
      <c r="A458" s="21">
        <v>643066</v>
      </c>
      <c r="B458" s="21" t="s">
        <v>5613</v>
      </c>
      <c r="C458" s="21" t="s">
        <v>183</v>
      </c>
      <c r="D458" s="21" t="s">
        <v>4399</v>
      </c>
      <c r="E458" s="21" t="s">
        <v>4358</v>
      </c>
      <c r="F458" s="22">
        <v>11029.32</v>
      </c>
      <c r="G458" s="22">
        <v>361038.09</v>
      </c>
      <c r="H458" s="22">
        <v>361038.09</v>
      </c>
      <c r="I458" s="23">
        <v>388671.6</v>
      </c>
      <c r="J458" s="21" t="s">
        <v>4638</v>
      </c>
      <c r="K458" s="21" t="s">
        <v>4323</v>
      </c>
      <c r="L458" s="21" t="s">
        <v>5614</v>
      </c>
      <c r="M458" s="24">
        <v>44909.368888888886</v>
      </c>
      <c r="N458" s="24">
        <v>44909.586273148147</v>
      </c>
      <c r="O458" s="21" t="s">
        <v>4300</v>
      </c>
    </row>
    <row r="459" spans="1:15" ht="136.5" x14ac:dyDescent="0.25">
      <c r="A459" s="21">
        <v>642119</v>
      </c>
      <c r="B459" s="21" t="s">
        <v>4835</v>
      </c>
      <c r="C459" s="21" t="s">
        <v>183</v>
      </c>
      <c r="D459" s="21" t="s">
        <v>4402</v>
      </c>
      <c r="E459" s="21" t="s">
        <v>4234</v>
      </c>
      <c r="F459" s="22">
        <v>8504.32</v>
      </c>
      <c r="G459" s="22">
        <v>123646.88</v>
      </c>
      <c r="H459" s="22">
        <v>132151.20000000001</v>
      </c>
      <c r="I459" s="23">
        <v>112357.01</v>
      </c>
      <c r="J459" s="21" t="s">
        <v>4816</v>
      </c>
      <c r="K459" s="21" t="s">
        <v>4233</v>
      </c>
      <c r="L459" s="21" t="s">
        <v>4836</v>
      </c>
      <c r="M459" s="24">
        <v>44700.500937500001</v>
      </c>
      <c r="N459" s="24">
        <v>44734.688101851854</v>
      </c>
      <c r="O459" s="21" t="s">
        <v>62</v>
      </c>
    </row>
    <row r="460" spans="1:15" ht="31.5" x14ac:dyDescent="0.25">
      <c r="A460" s="21">
        <v>641360</v>
      </c>
      <c r="B460" s="21" t="s">
        <v>4349</v>
      </c>
      <c r="C460" s="21" t="s">
        <v>571</v>
      </c>
      <c r="D460" s="21" t="s">
        <v>4402</v>
      </c>
      <c r="E460" s="21" t="s">
        <v>4234</v>
      </c>
      <c r="F460" s="22">
        <v>0</v>
      </c>
      <c r="G460" s="22">
        <v>998999.83</v>
      </c>
      <c r="H460" s="22">
        <v>1014880.6799999999</v>
      </c>
      <c r="I460" s="23">
        <v>1116469.26</v>
      </c>
      <c r="J460" s="21" t="s">
        <v>4952</v>
      </c>
      <c r="K460" s="21" t="s">
        <v>4233</v>
      </c>
      <c r="L460" s="21" t="s">
        <v>4351</v>
      </c>
      <c r="M460" s="24">
        <v>44656.394907407404</v>
      </c>
      <c r="N460" s="24">
        <v>44748.676203703704</v>
      </c>
      <c r="O460" s="21" t="s">
        <v>121</v>
      </c>
    </row>
    <row r="461" spans="1:15" ht="31.5" x14ac:dyDescent="0.25">
      <c r="A461" s="21">
        <v>641360</v>
      </c>
      <c r="B461" s="21" t="s">
        <v>4349</v>
      </c>
      <c r="C461" s="21" t="s">
        <v>571</v>
      </c>
      <c r="D461" s="21" t="s">
        <v>4402</v>
      </c>
      <c r="E461" s="21" t="s">
        <v>4234</v>
      </c>
      <c r="F461" s="22">
        <v>15880.85</v>
      </c>
      <c r="G461" s="22">
        <v>998999.83</v>
      </c>
      <c r="H461" s="22">
        <v>1014880.6799999999</v>
      </c>
      <c r="I461" s="23">
        <v>1116469.26</v>
      </c>
      <c r="J461" s="21" t="s">
        <v>4953</v>
      </c>
      <c r="K461" s="21" t="s">
        <v>4283</v>
      </c>
      <c r="L461" s="21" t="s">
        <v>4350</v>
      </c>
      <c r="M461" s="24">
        <v>44694.630972222221</v>
      </c>
      <c r="N461" s="24">
        <v>44748.676203703704</v>
      </c>
      <c r="O461" s="21" t="s">
        <v>121</v>
      </c>
    </row>
    <row r="462" spans="1:15" ht="21" x14ac:dyDescent="0.25">
      <c r="A462" s="21">
        <v>641415</v>
      </c>
      <c r="B462" s="21" t="s">
        <v>4802</v>
      </c>
      <c r="C462" s="21" t="s">
        <v>988</v>
      </c>
      <c r="D462" s="21" t="s">
        <v>4402</v>
      </c>
      <c r="E462" s="21" t="s">
        <v>4234</v>
      </c>
      <c r="F462" s="22">
        <v>51010.3</v>
      </c>
      <c r="G462" s="22">
        <v>214581.87</v>
      </c>
      <c r="H462" s="22">
        <v>271100.63</v>
      </c>
      <c r="I462" s="23">
        <v>312923.18</v>
      </c>
      <c r="J462" s="21" t="s">
        <v>4475</v>
      </c>
      <c r="K462" s="21" t="s">
        <v>4233</v>
      </c>
      <c r="L462" s="21" t="s">
        <v>4803</v>
      </c>
      <c r="M462" s="24">
        <v>44662.583333333336</v>
      </c>
      <c r="N462" s="24">
        <v>44707.812002314815</v>
      </c>
      <c r="O462" s="21" t="s">
        <v>62</v>
      </c>
    </row>
    <row r="463" spans="1:15" ht="21" x14ac:dyDescent="0.25">
      <c r="A463" s="21">
        <v>641415</v>
      </c>
      <c r="B463" s="21" t="s">
        <v>4802</v>
      </c>
      <c r="C463" s="21" t="s">
        <v>988</v>
      </c>
      <c r="D463" s="21" t="s">
        <v>4402</v>
      </c>
      <c r="E463" s="21" t="s">
        <v>4234</v>
      </c>
      <c r="F463" s="22">
        <v>5508.46</v>
      </c>
      <c r="G463" s="22">
        <v>214581.87</v>
      </c>
      <c r="H463" s="22">
        <v>271100.63</v>
      </c>
      <c r="I463" s="23">
        <v>312923.18</v>
      </c>
      <c r="J463" s="21" t="s">
        <v>4791</v>
      </c>
      <c r="K463" s="21" t="s">
        <v>4280</v>
      </c>
      <c r="L463" s="21" t="s">
        <v>4804</v>
      </c>
      <c r="M463" s="24">
        <v>44718.375</v>
      </c>
      <c r="N463" s="24">
        <v>44720.58625</v>
      </c>
      <c r="O463" s="21" t="s">
        <v>62</v>
      </c>
    </row>
    <row r="464" spans="1:15" ht="31.5" x14ac:dyDescent="0.25">
      <c r="A464" s="21">
        <v>642033</v>
      </c>
      <c r="B464" s="21" t="s">
        <v>568</v>
      </c>
      <c r="C464" s="21" t="s">
        <v>367</v>
      </c>
      <c r="D464" s="21" t="s">
        <v>4402</v>
      </c>
      <c r="E464" s="21" t="s">
        <v>4234</v>
      </c>
      <c r="F464" s="22">
        <v>5278.84</v>
      </c>
      <c r="G464" s="22">
        <v>146831.72</v>
      </c>
      <c r="H464" s="22">
        <v>152110.56</v>
      </c>
      <c r="I464" s="23">
        <v>129194.98</v>
      </c>
      <c r="J464" s="21" t="s">
        <v>4773</v>
      </c>
      <c r="K464" s="21" t="s">
        <v>4233</v>
      </c>
      <c r="L464" s="21" t="s">
        <v>4834</v>
      </c>
      <c r="M464" s="24">
        <v>44536.5</v>
      </c>
      <c r="N464" s="24">
        <v>44552.685358796298</v>
      </c>
      <c r="O464" s="21" t="s">
        <v>53</v>
      </c>
    </row>
    <row r="465" spans="1:15" ht="52.5" x14ac:dyDescent="0.25">
      <c r="A465" s="21">
        <v>643216</v>
      </c>
      <c r="B465" s="21" t="s">
        <v>5459</v>
      </c>
      <c r="C465" s="21" t="s">
        <v>571</v>
      </c>
      <c r="D465" s="21" t="s">
        <v>4402</v>
      </c>
      <c r="E465" s="21" t="s">
        <v>4234</v>
      </c>
      <c r="F465" s="22">
        <v>50743.02</v>
      </c>
      <c r="G465" s="22">
        <v>529273.98</v>
      </c>
      <c r="H465" s="22">
        <v>580017</v>
      </c>
      <c r="I465" s="23">
        <v>625943.77</v>
      </c>
      <c r="J465" s="21" t="s">
        <v>5573</v>
      </c>
      <c r="K465" s="21" t="s">
        <v>4323</v>
      </c>
      <c r="L465" s="21" t="s">
        <v>5575</v>
      </c>
      <c r="M465" s="24">
        <v>44874.5315625</v>
      </c>
      <c r="N465" s="24">
        <v>44903.27447916667</v>
      </c>
      <c r="O465" s="21" t="s">
        <v>62</v>
      </c>
    </row>
    <row r="466" spans="1:15" ht="126" x14ac:dyDescent="0.25">
      <c r="A466" s="21">
        <v>428171</v>
      </c>
      <c r="B466" s="21" t="s">
        <v>5142</v>
      </c>
      <c r="C466" s="21" t="s">
        <v>813</v>
      </c>
      <c r="D466" s="21" t="s">
        <v>4465</v>
      </c>
      <c r="E466" s="21" t="s">
        <v>4234</v>
      </c>
      <c r="F466" s="22">
        <v>140000</v>
      </c>
      <c r="G466" s="22">
        <v>502396.61</v>
      </c>
      <c r="H466" s="22">
        <v>642396.61</v>
      </c>
      <c r="I466" s="23">
        <v>497191.66</v>
      </c>
      <c r="J466" s="21" t="s">
        <v>5320</v>
      </c>
      <c r="K466" s="21" t="s">
        <v>4323</v>
      </c>
      <c r="L466" s="21" t="s">
        <v>5143</v>
      </c>
      <c r="M466" s="24">
        <v>44719.439363425925</v>
      </c>
      <c r="N466" s="24">
        <v>44860.161805555559</v>
      </c>
      <c r="O466" s="21" t="s">
        <v>53</v>
      </c>
    </row>
    <row r="467" spans="1:15" ht="31.5" x14ac:dyDescent="0.25">
      <c r="A467" s="21">
        <v>642998</v>
      </c>
      <c r="B467" s="21" t="s">
        <v>5521</v>
      </c>
      <c r="C467" s="21" t="s">
        <v>571</v>
      </c>
      <c r="D467" s="21" t="s">
        <v>4402</v>
      </c>
      <c r="E467" s="21" t="s">
        <v>4234</v>
      </c>
      <c r="F467" s="22">
        <v>-81231.5</v>
      </c>
      <c r="G467" s="22">
        <v>337490.22</v>
      </c>
      <c r="H467" s="22">
        <v>256258.71999999997</v>
      </c>
      <c r="I467" s="23">
        <v>210318.43</v>
      </c>
      <c r="J467" s="21" t="s">
        <v>5573</v>
      </c>
      <c r="K467" s="21" t="s">
        <v>4323</v>
      </c>
      <c r="L467" s="21" t="s">
        <v>5576</v>
      </c>
      <c r="M467" s="24">
        <v>44902.613738425927</v>
      </c>
      <c r="N467" s="24">
        <v>44903.274444444447</v>
      </c>
      <c r="O467" s="21" t="s">
        <v>53</v>
      </c>
    </row>
    <row r="468" spans="1:15" ht="31.5" x14ac:dyDescent="0.25">
      <c r="A468" s="21">
        <v>641379</v>
      </c>
      <c r="B468" s="21" t="s">
        <v>558</v>
      </c>
      <c r="C468" s="21" t="s">
        <v>367</v>
      </c>
      <c r="D468" s="21" t="s">
        <v>4402</v>
      </c>
      <c r="E468" s="21" t="s">
        <v>4234</v>
      </c>
      <c r="F468" s="22">
        <v>180.6</v>
      </c>
      <c r="G468" s="22">
        <v>28147.05</v>
      </c>
      <c r="H468" s="22">
        <v>28327.649999999998</v>
      </c>
      <c r="I468" s="23">
        <v>30407.32</v>
      </c>
      <c r="J468" s="21" t="s">
        <v>4515</v>
      </c>
      <c r="K468" s="21" t="s">
        <v>4233</v>
      </c>
      <c r="L468" s="21" t="s">
        <v>4831</v>
      </c>
      <c r="M468" s="24">
        <v>44341.706319444442</v>
      </c>
      <c r="N468" s="24">
        <v>44466.884305555555</v>
      </c>
      <c r="O468" s="21" t="s">
        <v>53</v>
      </c>
    </row>
    <row r="469" spans="1:15" ht="94.5" x14ac:dyDescent="0.25">
      <c r="A469" s="21">
        <v>641474</v>
      </c>
      <c r="B469" s="21" t="s">
        <v>791</v>
      </c>
      <c r="C469" s="21" t="s">
        <v>571</v>
      </c>
      <c r="D469" s="21" t="s">
        <v>4412</v>
      </c>
      <c r="E469" s="21" t="s">
        <v>4234</v>
      </c>
      <c r="F469" s="22">
        <v>17861.68</v>
      </c>
      <c r="G469" s="22">
        <v>39236.68</v>
      </c>
      <c r="H469" s="22">
        <v>57098.36</v>
      </c>
      <c r="I469" s="23">
        <v>60612.06</v>
      </c>
      <c r="J469" s="21" t="s">
        <v>4353</v>
      </c>
      <c r="K469" s="21" t="s">
        <v>4352</v>
      </c>
      <c r="L469" s="21" t="s">
        <v>4354</v>
      </c>
      <c r="M469" s="24">
        <v>44543.746215277781</v>
      </c>
      <c r="N469" s="24">
        <v>44544.254861111112</v>
      </c>
      <c r="O469" s="21" t="s">
        <v>53</v>
      </c>
    </row>
    <row r="470" spans="1:15" ht="52.5" x14ac:dyDescent="0.25">
      <c r="A470" s="21">
        <v>642684</v>
      </c>
      <c r="B470" s="21" t="s">
        <v>5458</v>
      </c>
      <c r="C470" s="21" t="s">
        <v>571</v>
      </c>
      <c r="D470" s="21" t="s">
        <v>4402</v>
      </c>
      <c r="E470" s="21" t="s">
        <v>4234</v>
      </c>
      <c r="F470" s="22">
        <v>-20290.52</v>
      </c>
      <c r="G470" s="22">
        <v>48939.97</v>
      </c>
      <c r="H470" s="22">
        <v>28649.45</v>
      </c>
      <c r="I470" s="23">
        <v>14790.9</v>
      </c>
      <c r="J470" s="21" t="s">
        <v>5627</v>
      </c>
      <c r="K470" s="21" t="s">
        <v>4323</v>
      </c>
      <c r="L470" s="21" t="s">
        <v>5628</v>
      </c>
      <c r="M470" s="24">
        <v>44902.461782407408</v>
      </c>
      <c r="N470" s="24">
        <v>44947.27652777778</v>
      </c>
      <c r="O470" s="21" t="s">
        <v>62</v>
      </c>
    </row>
    <row r="471" spans="1:15" ht="21" x14ac:dyDescent="0.25">
      <c r="A471" s="21">
        <v>642505</v>
      </c>
      <c r="B471" s="21" t="s">
        <v>4842</v>
      </c>
      <c r="C471" s="21" t="s">
        <v>367</v>
      </c>
      <c r="D471" s="21" t="s">
        <v>4402</v>
      </c>
      <c r="E471" s="21" t="s">
        <v>4234</v>
      </c>
      <c r="F471" s="22">
        <v>12006.12</v>
      </c>
      <c r="G471" s="22">
        <v>347362.04</v>
      </c>
      <c r="H471" s="22">
        <v>365294.42</v>
      </c>
      <c r="I471" s="23">
        <v>360213.16</v>
      </c>
      <c r="J471" s="21" t="s">
        <v>4705</v>
      </c>
      <c r="K471" s="21" t="s">
        <v>4233</v>
      </c>
      <c r="L471" s="21" t="s">
        <v>4843</v>
      </c>
      <c r="M471" s="24">
        <v>44655.63652777778</v>
      </c>
      <c r="N471" s="24">
        <v>44655.815486111111</v>
      </c>
      <c r="O471" s="21" t="s">
        <v>121</v>
      </c>
    </row>
    <row r="472" spans="1:15" ht="21" x14ac:dyDescent="0.25">
      <c r="A472" s="21">
        <v>642505</v>
      </c>
      <c r="B472" s="21" t="s">
        <v>4842</v>
      </c>
      <c r="C472" s="21" t="s">
        <v>367</v>
      </c>
      <c r="D472" s="21" t="s">
        <v>4402</v>
      </c>
      <c r="E472" s="21" t="s">
        <v>4234</v>
      </c>
      <c r="F472" s="22">
        <v>5926.26</v>
      </c>
      <c r="G472" s="22">
        <v>347362.04</v>
      </c>
      <c r="H472" s="22">
        <v>365294.42</v>
      </c>
      <c r="I472" s="23">
        <v>360213.16</v>
      </c>
      <c r="J472" s="21" t="s">
        <v>4844</v>
      </c>
      <c r="K472" s="21" t="s">
        <v>4283</v>
      </c>
      <c r="L472" s="21" t="s">
        <v>4845</v>
      </c>
      <c r="M472" s="24">
        <v>44693.53765046296</v>
      </c>
      <c r="N472" s="24">
        <v>44719.771689814814</v>
      </c>
      <c r="O472" s="21" t="s">
        <v>121</v>
      </c>
    </row>
    <row r="473" spans="1:15" ht="31.5" x14ac:dyDescent="0.25">
      <c r="A473" s="21">
        <v>642568</v>
      </c>
      <c r="B473" s="21" t="s">
        <v>4981</v>
      </c>
      <c r="C473" s="21" t="s">
        <v>988</v>
      </c>
      <c r="D473" s="21" t="s">
        <v>4402</v>
      </c>
      <c r="E473" s="21" t="s">
        <v>4234</v>
      </c>
      <c r="F473" s="22">
        <v>25692.11</v>
      </c>
      <c r="G473" s="22">
        <v>900505.47</v>
      </c>
      <c r="H473" s="22">
        <v>926197.58</v>
      </c>
      <c r="I473" s="23">
        <v>906053.34</v>
      </c>
      <c r="J473" s="21" t="s">
        <v>4990</v>
      </c>
      <c r="K473" s="21" t="s">
        <v>4323</v>
      </c>
      <c r="L473" s="21" t="s">
        <v>4991</v>
      </c>
      <c r="M473" s="24">
        <v>44676.333333333336</v>
      </c>
      <c r="N473" s="24">
        <v>44692.57849537037</v>
      </c>
      <c r="O473" s="21" t="s">
        <v>53</v>
      </c>
    </row>
    <row r="474" spans="1:15" ht="84" x14ac:dyDescent="0.25">
      <c r="A474" s="21">
        <v>641327</v>
      </c>
      <c r="B474" s="21" t="s">
        <v>3999</v>
      </c>
      <c r="C474" s="21" t="s">
        <v>813</v>
      </c>
      <c r="D474" s="21" t="s">
        <v>4412</v>
      </c>
      <c r="E474" s="21" t="s">
        <v>4234</v>
      </c>
      <c r="F474" s="22">
        <v>4249.84</v>
      </c>
      <c r="G474" s="22">
        <v>334191.37</v>
      </c>
      <c r="H474" s="22">
        <v>404241.76</v>
      </c>
      <c r="I474" s="23">
        <v>388109.92</v>
      </c>
      <c r="J474" s="21" t="s">
        <v>4477</v>
      </c>
      <c r="K474" s="21" t="s">
        <v>4317</v>
      </c>
      <c r="L474" s="21" t="s">
        <v>4826</v>
      </c>
      <c r="M474" s="24">
        <v>44589.633136574077</v>
      </c>
      <c r="N474" s="24">
        <v>44621.900219907409</v>
      </c>
      <c r="O474" s="21" t="s">
        <v>53</v>
      </c>
    </row>
    <row r="475" spans="1:15" ht="84" x14ac:dyDescent="0.25">
      <c r="A475" s="21">
        <v>641327</v>
      </c>
      <c r="B475" s="21" t="s">
        <v>3999</v>
      </c>
      <c r="C475" s="21" t="s">
        <v>813</v>
      </c>
      <c r="D475" s="21" t="s">
        <v>4412</v>
      </c>
      <c r="E475" s="21" t="s">
        <v>4234</v>
      </c>
      <c r="F475" s="22">
        <v>12076.53</v>
      </c>
      <c r="G475" s="22">
        <v>334191.37</v>
      </c>
      <c r="H475" s="22">
        <v>404241.76</v>
      </c>
      <c r="I475" s="23">
        <v>388109.92</v>
      </c>
      <c r="J475" s="21" t="s">
        <v>4827</v>
      </c>
      <c r="K475" s="21" t="s">
        <v>4320</v>
      </c>
      <c r="L475" s="21" t="s">
        <v>4828</v>
      </c>
      <c r="M475" s="24">
        <v>44614.487812500003</v>
      </c>
      <c r="N475" s="24">
        <v>44621.900219907409</v>
      </c>
      <c r="O475" s="21" t="s">
        <v>53</v>
      </c>
    </row>
    <row r="476" spans="1:15" ht="84" x14ac:dyDescent="0.25">
      <c r="A476" s="21">
        <v>641327</v>
      </c>
      <c r="B476" s="21" t="s">
        <v>3999</v>
      </c>
      <c r="C476" s="21" t="s">
        <v>813</v>
      </c>
      <c r="D476" s="21" t="s">
        <v>4412</v>
      </c>
      <c r="E476" s="21" t="s">
        <v>4234</v>
      </c>
      <c r="F476" s="22">
        <v>53724.02</v>
      </c>
      <c r="G476" s="22">
        <v>334191.37</v>
      </c>
      <c r="H476" s="22">
        <v>404241.76</v>
      </c>
      <c r="I476" s="23">
        <v>388109.92</v>
      </c>
      <c r="J476" s="21" t="s">
        <v>4829</v>
      </c>
      <c r="K476" s="21" t="s">
        <v>4323</v>
      </c>
      <c r="L476" s="21" t="s">
        <v>4830</v>
      </c>
      <c r="M476" s="24">
        <v>44589.534548611111</v>
      </c>
      <c r="N476" s="24">
        <v>44652.536678240744</v>
      </c>
      <c r="O476" s="21" t="s">
        <v>53</v>
      </c>
    </row>
    <row r="477" spans="1:15" ht="126" x14ac:dyDescent="0.25">
      <c r="A477" s="21">
        <v>642404</v>
      </c>
      <c r="B477" s="21" t="s">
        <v>4839</v>
      </c>
      <c r="C477" s="21" t="s">
        <v>813</v>
      </c>
      <c r="D477" s="21" t="s">
        <v>4402</v>
      </c>
      <c r="E477" s="21" t="s">
        <v>4234</v>
      </c>
      <c r="F477" s="22">
        <v>0</v>
      </c>
      <c r="G477" s="22">
        <v>340820.29</v>
      </c>
      <c r="H477" s="22">
        <v>340820.29</v>
      </c>
      <c r="I477" s="23">
        <v>374548.47999999998</v>
      </c>
      <c r="J477" s="21" t="s">
        <v>4840</v>
      </c>
      <c r="K477" s="21" t="s">
        <v>4233</v>
      </c>
      <c r="L477" s="21" t="s">
        <v>4841</v>
      </c>
      <c r="M477" s="24">
        <v>44609.757013888891</v>
      </c>
      <c r="N477" s="24">
        <v>44627.982233796298</v>
      </c>
      <c r="O477" s="21" t="s">
        <v>121</v>
      </c>
    </row>
    <row r="478" spans="1:15" ht="73.5" x14ac:dyDescent="0.25">
      <c r="A478" s="21">
        <v>641781</v>
      </c>
      <c r="B478" s="21" t="s">
        <v>4355</v>
      </c>
      <c r="C478" s="21" t="s">
        <v>571</v>
      </c>
      <c r="D478" s="21" t="s">
        <v>4412</v>
      </c>
      <c r="E478" s="21" t="s">
        <v>4234</v>
      </c>
      <c r="F478" s="22">
        <v>0</v>
      </c>
      <c r="G478" s="22">
        <v>531282.54</v>
      </c>
      <c r="H478" s="22">
        <v>541529.12</v>
      </c>
      <c r="I478" s="23">
        <v>617101.5</v>
      </c>
      <c r="J478" s="21" t="s">
        <v>4356</v>
      </c>
      <c r="K478" s="21" t="s">
        <v>4233</v>
      </c>
      <c r="L478" s="21" t="s">
        <v>4357</v>
      </c>
      <c r="M478" s="24">
        <v>44684.447129629632</v>
      </c>
      <c r="N478" s="24">
        <v>44692.211539351854</v>
      </c>
      <c r="O478" s="21" t="s">
        <v>62</v>
      </c>
    </row>
    <row r="479" spans="1:15" ht="31.5" x14ac:dyDescent="0.25">
      <c r="A479" s="21">
        <v>641781</v>
      </c>
      <c r="B479" s="21" t="s">
        <v>4355</v>
      </c>
      <c r="C479" s="21" t="s">
        <v>571</v>
      </c>
      <c r="D479" s="21" t="s">
        <v>4412</v>
      </c>
      <c r="E479" s="21" t="s">
        <v>4234</v>
      </c>
      <c r="F479" s="22">
        <v>10246.58</v>
      </c>
      <c r="G479" s="22">
        <v>531282.54</v>
      </c>
      <c r="H479" s="22">
        <v>541529.12</v>
      </c>
      <c r="I479" s="23">
        <v>617101.5</v>
      </c>
      <c r="J479" s="21" t="s">
        <v>5284</v>
      </c>
      <c r="K479" s="21" t="s">
        <v>4323</v>
      </c>
      <c r="L479" s="21" t="s">
        <v>5285</v>
      </c>
      <c r="M479" s="24">
        <v>44834.602777777778</v>
      </c>
      <c r="N479" s="24">
        <v>44841.211423611108</v>
      </c>
      <c r="O479" s="21" t="s">
        <v>62</v>
      </c>
    </row>
    <row r="480" spans="1:15" ht="136.5" x14ac:dyDescent="0.25">
      <c r="A480" s="21">
        <v>642354</v>
      </c>
      <c r="B480" s="21" t="s">
        <v>5373</v>
      </c>
      <c r="C480" s="21" t="s">
        <v>183</v>
      </c>
      <c r="D480" s="21" t="s">
        <v>4402</v>
      </c>
      <c r="E480" s="21" t="s">
        <v>4234</v>
      </c>
      <c r="F480" s="22">
        <v>-9209.81</v>
      </c>
      <c r="G480" s="22">
        <v>142058.75</v>
      </c>
      <c r="H480" s="22">
        <v>132848.94</v>
      </c>
      <c r="I480" s="23">
        <v>176132.26</v>
      </c>
      <c r="J480" s="21" t="s">
        <v>5404</v>
      </c>
      <c r="K480" s="21" t="s">
        <v>4233</v>
      </c>
      <c r="L480" s="21" t="s">
        <v>4836</v>
      </c>
      <c r="M480" s="24">
        <v>44700.50037037037</v>
      </c>
      <c r="N480" s="24">
        <v>44727.818819444445</v>
      </c>
      <c r="O480" s="21" t="s">
        <v>62</v>
      </c>
    </row>
    <row r="481" spans="1:15" ht="31.5" x14ac:dyDescent="0.25">
      <c r="A481" s="21">
        <v>641834</v>
      </c>
      <c r="B481" s="21" t="s">
        <v>4988</v>
      </c>
      <c r="C481" s="21" t="s">
        <v>367</v>
      </c>
      <c r="D481" s="21" t="s">
        <v>4399</v>
      </c>
      <c r="E481" s="21" t="s">
        <v>4234</v>
      </c>
      <c r="F481" s="22">
        <v>2498.5500000000002</v>
      </c>
      <c r="G481" s="22">
        <v>51508.46</v>
      </c>
      <c r="H481" s="22">
        <v>54007.01</v>
      </c>
      <c r="I481" s="23">
        <v>51465.37</v>
      </c>
      <c r="J481" s="21" t="s">
        <v>5091</v>
      </c>
      <c r="K481" s="21" t="s">
        <v>4233</v>
      </c>
      <c r="L481" s="21" t="s">
        <v>4989</v>
      </c>
      <c r="M481" s="24">
        <v>44756.63821759259</v>
      </c>
      <c r="N481" s="24">
        <v>44781.560520833336</v>
      </c>
      <c r="O481" s="21" t="s">
        <v>121</v>
      </c>
    </row>
    <row r="482" spans="1:15" ht="21" x14ac:dyDescent="0.25">
      <c r="A482" s="21">
        <v>641927</v>
      </c>
      <c r="B482" s="21" t="s">
        <v>5539</v>
      </c>
      <c r="C482" s="21" t="s">
        <v>183</v>
      </c>
      <c r="D482" s="21" t="s">
        <v>4402</v>
      </c>
      <c r="E482" s="21" t="s">
        <v>4234</v>
      </c>
      <c r="F482" s="22">
        <v>11553.23</v>
      </c>
      <c r="G482" s="22">
        <v>213686.13</v>
      </c>
      <c r="H482" s="22">
        <v>225239.36000000002</v>
      </c>
      <c r="I482" s="23">
        <v>234709.07</v>
      </c>
      <c r="J482" s="21" t="s">
        <v>5543</v>
      </c>
      <c r="K482" s="21" t="s">
        <v>4233</v>
      </c>
      <c r="L482" s="21" t="s">
        <v>5540</v>
      </c>
      <c r="M482" s="24">
        <v>44893.556990740741</v>
      </c>
      <c r="N482" s="24">
        <v>44903.943159722221</v>
      </c>
      <c r="O482" s="21" t="s">
        <v>62</v>
      </c>
    </row>
    <row r="483" spans="1:15" ht="21" x14ac:dyDescent="0.25">
      <c r="A483" s="21">
        <v>642832</v>
      </c>
      <c r="B483" s="21" t="s">
        <v>2725</v>
      </c>
      <c r="C483" s="21" t="s">
        <v>367</v>
      </c>
      <c r="D483" s="21" t="s">
        <v>4412</v>
      </c>
      <c r="E483" s="21" t="s">
        <v>4234</v>
      </c>
      <c r="F483" s="22">
        <v>7605.19</v>
      </c>
      <c r="G483" s="22">
        <v>14784.9</v>
      </c>
      <c r="H483" s="22">
        <v>22390.09</v>
      </c>
      <c r="I483" s="23">
        <v>22496.17</v>
      </c>
      <c r="J483" s="21" t="s">
        <v>4824</v>
      </c>
      <c r="K483" s="21" t="s">
        <v>4233</v>
      </c>
      <c r="L483" s="21" t="s">
        <v>4825</v>
      </c>
      <c r="M483" s="24">
        <v>44648.47148148148</v>
      </c>
      <c r="N483" s="24">
        <v>44648.648854166669</v>
      </c>
      <c r="O483" s="21" t="s">
        <v>53</v>
      </c>
    </row>
    <row r="484" spans="1:15" ht="31.5" x14ac:dyDescent="0.25">
      <c r="A484" s="21">
        <v>452764</v>
      </c>
      <c r="B484" s="21" t="s">
        <v>5273</v>
      </c>
      <c r="C484" s="21" t="s">
        <v>571</v>
      </c>
      <c r="D484" s="21" t="s">
        <v>4368</v>
      </c>
      <c r="E484" s="21" t="s">
        <v>4358</v>
      </c>
      <c r="F484" s="22">
        <v>88479.84</v>
      </c>
      <c r="G484" s="22">
        <v>3122362</v>
      </c>
      <c r="H484" s="22">
        <v>3122362</v>
      </c>
      <c r="I484" s="23">
        <v>2863238.16</v>
      </c>
      <c r="J484" s="21" t="s">
        <v>4560</v>
      </c>
      <c r="K484" s="21" t="s">
        <v>5629</v>
      </c>
      <c r="L484" s="21" t="s">
        <v>5630</v>
      </c>
      <c r="M484" s="24">
        <v>44929.708298611113</v>
      </c>
      <c r="N484" s="24">
        <v>44929.919756944444</v>
      </c>
      <c r="O484" s="21" t="s">
        <v>121</v>
      </c>
    </row>
    <row r="485" spans="1:15" ht="31.5" x14ac:dyDescent="0.25">
      <c r="A485" s="21">
        <v>452764</v>
      </c>
      <c r="B485" s="21" t="s">
        <v>5273</v>
      </c>
      <c r="C485" s="21" t="s">
        <v>571</v>
      </c>
      <c r="D485" s="21" t="s">
        <v>4368</v>
      </c>
      <c r="E485" s="21" t="s">
        <v>4358</v>
      </c>
      <c r="F485" s="22">
        <v>35058.25</v>
      </c>
      <c r="G485" s="22">
        <v>3122362</v>
      </c>
      <c r="H485" s="22">
        <v>3122362</v>
      </c>
      <c r="I485" s="23">
        <v>2863238.16</v>
      </c>
      <c r="J485" s="21" t="s">
        <v>4560</v>
      </c>
      <c r="K485" s="21" t="s">
        <v>4323</v>
      </c>
      <c r="L485" s="21" t="s">
        <v>5631</v>
      </c>
      <c r="M485" s="24">
        <v>44929.612476851849</v>
      </c>
      <c r="N485" s="24">
        <v>44929.919756944444</v>
      </c>
      <c r="O485" s="21" t="s">
        <v>121</v>
      </c>
    </row>
    <row r="486" spans="1:15" ht="42" x14ac:dyDescent="0.25">
      <c r="A486" s="21">
        <v>452764</v>
      </c>
      <c r="B486" s="21" t="s">
        <v>5273</v>
      </c>
      <c r="C486" s="21" t="s">
        <v>571</v>
      </c>
      <c r="D486" s="21" t="s">
        <v>4368</v>
      </c>
      <c r="E486" s="21" t="s">
        <v>4358</v>
      </c>
      <c r="F486" s="22">
        <v>4897.37</v>
      </c>
      <c r="G486" s="22">
        <v>3122362</v>
      </c>
      <c r="H486" s="22">
        <v>3122362</v>
      </c>
      <c r="I486" s="23">
        <v>2863238.16</v>
      </c>
      <c r="J486" s="21" t="s">
        <v>4638</v>
      </c>
      <c r="K486" s="21" t="s">
        <v>4660</v>
      </c>
      <c r="L486" s="21" t="s">
        <v>5632</v>
      </c>
      <c r="M486" s="24">
        <v>44929.613865740743</v>
      </c>
      <c r="N486" s="24">
        <v>44929.919756944444</v>
      </c>
      <c r="O486" s="21" t="s">
        <v>121</v>
      </c>
    </row>
    <row r="487" spans="1:15" ht="31.5" x14ac:dyDescent="0.25">
      <c r="A487" s="21">
        <v>452764</v>
      </c>
      <c r="B487" s="21" t="s">
        <v>5273</v>
      </c>
      <c r="C487" s="21" t="s">
        <v>571</v>
      </c>
      <c r="D487" s="21" t="s">
        <v>4368</v>
      </c>
      <c r="E487" s="21" t="s">
        <v>4358</v>
      </c>
      <c r="F487" s="22">
        <v>10892.73</v>
      </c>
      <c r="G487" s="22">
        <v>3122362</v>
      </c>
      <c r="H487" s="22">
        <v>3122362</v>
      </c>
      <c r="I487" s="23">
        <v>2863238.16</v>
      </c>
      <c r="J487" s="21" t="s">
        <v>5633</v>
      </c>
      <c r="K487" s="21" t="s">
        <v>5634</v>
      </c>
      <c r="L487" s="21" t="s">
        <v>5635</v>
      </c>
      <c r="M487" s="24">
        <v>44929.617337962962</v>
      </c>
      <c r="N487" s="24">
        <v>44929.919756944444</v>
      </c>
      <c r="O487" s="21" t="s">
        <v>121</v>
      </c>
    </row>
    <row r="488" spans="1:15" ht="31.5" x14ac:dyDescent="0.25">
      <c r="A488" s="21">
        <v>452764</v>
      </c>
      <c r="B488" s="21" t="s">
        <v>5273</v>
      </c>
      <c r="C488" s="21" t="s">
        <v>571</v>
      </c>
      <c r="D488" s="21" t="s">
        <v>4368</v>
      </c>
      <c r="E488" s="21" t="s">
        <v>4358</v>
      </c>
      <c r="F488" s="22">
        <v>28336</v>
      </c>
      <c r="G488" s="22">
        <v>3122362</v>
      </c>
      <c r="H488" s="22">
        <v>3122362</v>
      </c>
      <c r="I488" s="23">
        <v>2863238.16</v>
      </c>
      <c r="J488" s="21" t="s">
        <v>4560</v>
      </c>
      <c r="K488" s="21" t="s">
        <v>4663</v>
      </c>
      <c r="L488" s="21" t="s">
        <v>5636</v>
      </c>
      <c r="M488" s="24">
        <v>44929.614999999998</v>
      </c>
      <c r="N488" s="24">
        <v>44929.919756944444</v>
      </c>
      <c r="O488" s="21" t="s">
        <v>121</v>
      </c>
    </row>
    <row r="489" spans="1:15" ht="42" x14ac:dyDescent="0.25">
      <c r="A489" s="21">
        <v>452764</v>
      </c>
      <c r="B489" s="21" t="s">
        <v>5273</v>
      </c>
      <c r="C489" s="21" t="s">
        <v>571</v>
      </c>
      <c r="D489" s="21" t="s">
        <v>4368</v>
      </c>
      <c r="E489" s="21" t="s">
        <v>4358</v>
      </c>
      <c r="F489" s="22">
        <v>28336</v>
      </c>
      <c r="G489" s="22">
        <v>3122362</v>
      </c>
      <c r="H489" s="22">
        <v>3122362</v>
      </c>
      <c r="I489" s="23">
        <v>2863238.16</v>
      </c>
      <c r="J489" s="21" t="s">
        <v>4560</v>
      </c>
      <c r="K489" s="21" t="s">
        <v>5637</v>
      </c>
      <c r="L489" s="21" t="s">
        <v>5638</v>
      </c>
      <c r="M489" s="24">
        <v>44929.703032407408</v>
      </c>
      <c r="N489" s="24">
        <v>44929.919756944444</v>
      </c>
      <c r="O489" s="21" t="s">
        <v>121</v>
      </c>
    </row>
    <row r="490" spans="1:15" ht="31.5" x14ac:dyDescent="0.25">
      <c r="A490" s="21">
        <v>452764</v>
      </c>
      <c r="B490" s="21" t="s">
        <v>5273</v>
      </c>
      <c r="C490" s="21" t="s">
        <v>571</v>
      </c>
      <c r="D490" s="21" t="s">
        <v>4368</v>
      </c>
      <c r="E490" s="21" t="s">
        <v>4358</v>
      </c>
      <c r="F490" s="22">
        <v>61670.02</v>
      </c>
      <c r="G490" s="22">
        <v>3122362</v>
      </c>
      <c r="H490" s="22">
        <v>3122362</v>
      </c>
      <c r="I490" s="23">
        <v>2863238.16</v>
      </c>
      <c r="J490" s="21" t="s">
        <v>4560</v>
      </c>
      <c r="K490" s="21" t="s">
        <v>5639</v>
      </c>
      <c r="L490" s="21" t="s">
        <v>5640</v>
      </c>
      <c r="M490" s="24">
        <v>44929.704074074078</v>
      </c>
      <c r="N490" s="24">
        <v>44929.919756944444</v>
      </c>
      <c r="O490" s="21" t="s">
        <v>121</v>
      </c>
    </row>
    <row r="491" spans="1:15" ht="31.5" x14ac:dyDescent="0.25">
      <c r="A491" s="21">
        <v>452764</v>
      </c>
      <c r="B491" s="21" t="s">
        <v>5273</v>
      </c>
      <c r="C491" s="21" t="s">
        <v>571</v>
      </c>
      <c r="D491" s="21" t="s">
        <v>4368</v>
      </c>
      <c r="E491" s="21" t="s">
        <v>4358</v>
      </c>
      <c r="F491" s="22">
        <v>13020.79</v>
      </c>
      <c r="G491" s="22">
        <v>3122362</v>
      </c>
      <c r="H491" s="22">
        <v>3122362</v>
      </c>
      <c r="I491" s="23">
        <v>2863238.16</v>
      </c>
      <c r="J491" s="21" t="s">
        <v>4950</v>
      </c>
      <c r="K491" s="21" t="s">
        <v>4320</v>
      </c>
      <c r="L491" s="21" t="s">
        <v>5641</v>
      </c>
      <c r="M491" s="24">
        <v>44929.610509259262</v>
      </c>
      <c r="N491" s="24">
        <v>44929.919756944444</v>
      </c>
      <c r="O491" s="21" t="s">
        <v>121</v>
      </c>
    </row>
    <row r="492" spans="1:15" ht="31.5" x14ac:dyDescent="0.25">
      <c r="A492" s="21">
        <v>452764</v>
      </c>
      <c r="B492" s="21" t="s">
        <v>5273</v>
      </c>
      <c r="C492" s="21" t="s">
        <v>571</v>
      </c>
      <c r="D492" s="21" t="s">
        <v>4368</v>
      </c>
      <c r="E492" s="21" t="s">
        <v>4358</v>
      </c>
      <c r="F492" s="22">
        <v>105452</v>
      </c>
      <c r="G492" s="22">
        <v>3122362</v>
      </c>
      <c r="H492" s="22">
        <v>3122362</v>
      </c>
      <c r="I492" s="23">
        <v>2863238.16</v>
      </c>
      <c r="J492" s="21" t="s">
        <v>4560</v>
      </c>
      <c r="K492" s="21" t="s">
        <v>5642</v>
      </c>
      <c r="L492" s="21" t="s">
        <v>5643</v>
      </c>
      <c r="M492" s="24">
        <v>44929.701909722222</v>
      </c>
      <c r="N492" s="24">
        <v>44929.919756944444</v>
      </c>
      <c r="O492" s="21" t="s">
        <v>121</v>
      </c>
    </row>
    <row r="493" spans="1:15" ht="31.5" x14ac:dyDescent="0.25">
      <c r="A493" s="21">
        <v>452764</v>
      </c>
      <c r="B493" s="21" t="s">
        <v>5273</v>
      </c>
      <c r="C493" s="21" t="s">
        <v>571</v>
      </c>
      <c r="D493" s="21" t="s">
        <v>4368</v>
      </c>
      <c r="E493" s="21" t="s">
        <v>4358</v>
      </c>
      <c r="F493" s="22">
        <v>4311.38</v>
      </c>
      <c r="G493" s="22">
        <v>3122362</v>
      </c>
      <c r="H493" s="22">
        <v>3122362</v>
      </c>
      <c r="I493" s="23">
        <v>2863238.16</v>
      </c>
      <c r="J493" s="21" t="s">
        <v>4560</v>
      </c>
      <c r="K493" s="21" t="s">
        <v>4317</v>
      </c>
      <c r="L493" s="21" t="s">
        <v>5644</v>
      </c>
      <c r="M493" s="24">
        <v>44929.700960648152</v>
      </c>
      <c r="N493" s="24">
        <v>44929.919756944444</v>
      </c>
      <c r="O493" s="21" t="s">
        <v>121</v>
      </c>
    </row>
    <row r="494" spans="1:15" ht="31.5" x14ac:dyDescent="0.25">
      <c r="A494" s="21">
        <v>452764</v>
      </c>
      <c r="B494" s="21" t="s">
        <v>5273</v>
      </c>
      <c r="C494" s="21" t="s">
        <v>571</v>
      </c>
      <c r="D494" s="21" t="s">
        <v>4368</v>
      </c>
      <c r="E494" s="21" t="s">
        <v>4358</v>
      </c>
      <c r="F494" s="22">
        <v>88426.55</v>
      </c>
      <c r="G494" s="22">
        <v>3122362</v>
      </c>
      <c r="H494" s="22">
        <v>3122362</v>
      </c>
      <c r="I494" s="23">
        <v>2863238.16</v>
      </c>
      <c r="J494" s="21" t="s">
        <v>4560</v>
      </c>
      <c r="K494" s="21" t="s">
        <v>5645</v>
      </c>
      <c r="L494" s="21" t="s">
        <v>5646</v>
      </c>
      <c r="M494" s="24">
        <v>44929.616423611114</v>
      </c>
      <c r="N494" s="24">
        <v>44929.919756944444</v>
      </c>
      <c r="O494" s="21" t="s">
        <v>121</v>
      </c>
    </row>
    <row r="495" spans="1:15" ht="31.5" x14ac:dyDescent="0.25">
      <c r="A495" s="21">
        <v>642451</v>
      </c>
      <c r="B495" s="21" t="s">
        <v>5206</v>
      </c>
      <c r="C495" s="21" t="s">
        <v>183</v>
      </c>
      <c r="D495" s="21" t="s">
        <v>4402</v>
      </c>
      <c r="E495" s="21" t="s">
        <v>4438</v>
      </c>
      <c r="F495" s="22">
        <v>0</v>
      </c>
      <c r="G495" s="22">
        <v>522588.4</v>
      </c>
      <c r="H495" s="22">
        <v>522588.4</v>
      </c>
      <c r="I495" s="23">
        <v>659419.06999999995</v>
      </c>
      <c r="J495" s="21" t="s">
        <v>4638</v>
      </c>
      <c r="K495" s="21" t="s">
        <v>1156</v>
      </c>
      <c r="L495" s="21" t="s">
        <v>5207</v>
      </c>
      <c r="M495" s="24">
        <v>44781.664652777778</v>
      </c>
      <c r="N495" s="24">
        <v>44899.756898148145</v>
      </c>
      <c r="O495" s="21" t="s">
        <v>62</v>
      </c>
    </row>
    <row r="496" spans="1:15" ht="126" x14ac:dyDescent="0.25">
      <c r="A496" s="21">
        <v>642451</v>
      </c>
      <c r="B496" s="21" t="s">
        <v>5206</v>
      </c>
      <c r="C496" s="21" t="s">
        <v>183</v>
      </c>
      <c r="D496" s="21" t="s">
        <v>4402</v>
      </c>
      <c r="E496" s="21" t="s">
        <v>4358</v>
      </c>
      <c r="F496" s="22">
        <v>37614.199999999997</v>
      </c>
      <c r="G496" s="22">
        <v>522588.4</v>
      </c>
      <c r="H496" s="22">
        <v>522588.4</v>
      </c>
      <c r="I496" s="23">
        <v>659419.06999999995</v>
      </c>
      <c r="J496" s="21" t="s">
        <v>4638</v>
      </c>
      <c r="K496" s="21" t="s">
        <v>4323</v>
      </c>
      <c r="L496" s="21" t="s">
        <v>5541</v>
      </c>
      <c r="M496" s="24">
        <v>44897.546215277776</v>
      </c>
      <c r="N496" s="24">
        <v>44907.878831018519</v>
      </c>
      <c r="O496" s="21" t="s">
        <v>62</v>
      </c>
    </row>
    <row r="497" spans="1:15" ht="63" x14ac:dyDescent="0.25">
      <c r="A497" s="21">
        <v>642451</v>
      </c>
      <c r="B497" s="21" t="s">
        <v>5206</v>
      </c>
      <c r="C497" s="21" t="s">
        <v>183</v>
      </c>
      <c r="D497" s="21" t="s">
        <v>4402</v>
      </c>
      <c r="E497" s="21" t="s">
        <v>4358</v>
      </c>
      <c r="F497" s="22">
        <v>15760</v>
      </c>
      <c r="G497" s="22">
        <v>522588.4</v>
      </c>
      <c r="H497" s="22">
        <v>522588.4</v>
      </c>
      <c r="I497" s="23">
        <v>659419.06999999995</v>
      </c>
      <c r="J497" s="21" t="s">
        <v>4638</v>
      </c>
      <c r="K497" s="21" t="s">
        <v>4317</v>
      </c>
      <c r="L497" s="21" t="s">
        <v>5615</v>
      </c>
      <c r="M497" s="24">
        <v>44911.631712962961</v>
      </c>
      <c r="N497" s="24">
        <v>44914.252997685187</v>
      </c>
      <c r="O497" s="21" t="s">
        <v>62</v>
      </c>
    </row>
    <row r="498" spans="1:15" ht="21" x14ac:dyDescent="0.25">
      <c r="A498" s="21">
        <v>642518</v>
      </c>
      <c r="B498" s="21" t="s">
        <v>4992</v>
      </c>
      <c r="C498" s="21" t="s">
        <v>367</v>
      </c>
      <c r="D498" s="21" t="s">
        <v>4402</v>
      </c>
      <c r="E498" s="21" t="s">
        <v>4234</v>
      </c>
      <c r="F498" s="22">
        <v>35016.76</v>
      </c>
      <c r="G498" s="22">
        <v>404232.82</v>
      </c>
      <c r="H498" s="22">
        <v>447750.27</v>
      </c>
      <c r="I498" s="23">
        <v>501441.55</v>
      </c>
      <c r="J498" s="21" t="s">
        <v>4993</v>
      </c>
      <c r="K498" s="21" t="s">
        <v>4233</v>
      </c>
      <c r="L498" s="21" t="s">
        <v>4995</v>
      </c>
      <c r="M498" s="24">
        <v>44753.545358796298</v>
      </c>
      <c r="N498" s="24">
        <v>44753.732199074075</v>
      </c>
      <c r="O498" s="21" t="s">
        <v>121</v>
      </c>
    </row>
    <row r="499" spans="1:15" ht="21" x14ac:dyDescent="0.25">
      <c r="A499" s="21">
        <v>642518</v>
      </c>
      <c r="B499" s="21" t="s">
        <v>4992</v>
      </c>
      <c r="C499" s="21" t="s">
        <v>367</v>
      </c>
      <c r="D499" s="21" t="s">
        <v>4402</v>
      </c>
      <c r="E499" s="21" t="s">
        <v>4234</v>
      </c>
      <c r="F499" s="22">
        <v>8500.69</v>
      </c>
      <c r="G499" s="22">
        <v>404232.82</v>
      </c>
      <c r="H499" s="22">
        <v>447750.27</v>
      </c>
      <c r="I499" s="23">
        <v>501441.55</v>
      </c>
      <c r="J499" s="21" t="s">
        <v>5610</v>
      </c>
      <c r="K499" s="21" t="s">
        <v>4323</v>
      </c>
      <c r="L499" s="21" t="s">
        <v>5616</v>
      </c>
      <c r="M499" s="24">
        <v>44911.593009259261</v>
      </c>
      <c r="N499" s="24">
        <v>44911.815462962964</v>
      </c>
      <c r="O499" s="21" t="s">
        <v>121</v>
      </c>
    </row>
    <row r="500" spans="1:15" ht="21" x14ac:dyDescent="0.25">
      <c r="A500" s="21">
        <v>642518</v>
      </c>
      <c r="B500" s="21" t="s">
        <v>4992</v>
      </c>
      <c r="C500" s="21" t="s">
        <v>367</v>
      </c>
      <c r="D500" s="21" t="s">
        <v>4402</v>
      </c>
      <c r="E500" s="21" t="s">
        <v>4234</v>
      </c>
      <c r="F500" s="22">
        <v>0</v>
      </c>
      <c r="G500" s="22">
        <v>404232.82</v>
      </c>
      <c r="H500" s="22">
        <v>447750.27</v>
      </c>
      <c r="I500" s="23">
        <v>501441.55</v>
      </c>
      <c r="J500" s="21" t="s">
        <v>4993</v>
      </c>
      <c r="K500" s="21" t="s">
        <v>4283</v>
      </c>
      <c r="L500" s="21" t="s">
        <v>4994</v>
      </c>
      <c r="M500" s="24">
        <v>44753.545428240737</v>
      </c>
      <c r="N500" s="24">
        <v>44753.732199074075</v>
      </c>
      <c r="O500" s="21" t="s">
        <v>121</v>
      </c>
    </row>
    <row r="501" spans="1:15" ht="136.5" x14ac:dyDescent="0.25">
      <c r="A501" s="21">
        <v>642348</v>
      </c>
      <c r="B501" s="21" t="s">
        <v>5290</v>
      </c>
      <c r="C501" s="21" t="s">
        <v>183</v>
      </c>
      <c r="D501" s="21" t="s">
        <v>4402</v>
      </c>
      <c r="E501" s="21" t="s">
        <v>4234</v>
      </c>
      <c r="F501" s="22">
        <v>-25171.82</v>
      </c>
      <c r="G501" s="22">
        <v>180786.23</v>
      </c>
      <c r="H501" s="22">
        <v>155614.41</v>
      </c>
      <c r="I501" s="23">
        <v>114573.89</v>
      </c>
      <c r="J501" s="21" t="s">
        <v>4816</v>
      </c>
      <c r="K501" s="21" t="s">
        <v>4233</v>
      </c>
      <c r="L501" s="21" t="s">
        <v>4836</v>
      </c>
      <c r="M501" s="24">
        <v>44700.464421296296</v>
      </c>
      <c r="N501" s="24">
        <v>44734.743981481479</v>
      </c>
      <c r="O501" s="21" t="s">
        <v>62</v>
      </c>
    </row>
    <row r="502" spans="1:15" ht="21" x14ac:dyDescent="0.25">
      <c r="A502" s="21">
        <v>641805</v>
      </c>
      <c r="B502" s="21" t="s">
        <v>5542</v>
      </c>
      <c r="C502" s="21" t="s">
        <v>813</v>
      </c>
      <c r="D502" s="21" t="s">
        <v>4412</v>
      </c>
      <c r="E502" s="21" t="s">
        <v>4234</v>
      </c>
      <c r="F502" s="22">
        <v>9581.7099999999991</v>
      </c>
      <c r="G502" s="22">
        <v>708814.68</v>
      </c>
      <c r="H502" s="22">
        <v>718396.39</v>
      </c>
      <c r="I502" s="23">
        <v>599538.31999999995</v>
      </c>
      <c r="J502" s="21" t="s">
        <v>5543</v>
      </c>
      <c r="K502" s="21" t="s">
        <v>4323</v>
      </c>
      <c r="L502" s="21" t="s">
        <v>5544</v>
      </c>
      <c r="M502" s="24">
        <v>44890.521747685183</v>
      </c>
      <c r="N502" s="24">
        <v>44893.752974537034</v>
      </c>
      <c r="O502" s="21" t="s">
        <v>4300</v>
      </c>
    </row>
    <row r="503" spans="1:15" ht="21" x14ac:dyDescent="0.25">
      <c r="A503" s="21">
        <v>643385</v>
      </c>
      <c r="B503" s="21" t="s">
        <v>4227</v>
      </c>
      <c r="C503" s="21" t="s">
        <v>988</v>
      </c>
      <c r="D503" s="21" t="s">
        <v>4402</v>
      </c>
      <c r="E503" s="21" t="s">
        <v>4234</v>
      </c>
      <c r="F503" s="22">
        <v>6109.51</v>
      </c>
      <c r="G503" s="22">
        <v>329543.62</v>
      </c>
      <c r="H503" s="22">
        <v>207835.90999999997</v>
      </c>
      <c r="I503" s="23">
        <v>239115.56</v>
      </c>
      <c r="J503" s="21" t="s">
        <v>4318</v>
      </c>
      <c r="K503" s="21" t="s">
        <v>4317</v>
      </c>
      <c r="L503" s="21" t="s">
        <v>4847</v>
      </c>
      <c r="M503" s="24">
        <v>44676.392152777778</v>
      </c>
      <c r="N503" s="24">
        <v>44677.567812499998</v>
      </c>
      <c r="O503" s="21" t="s">
        <v>53</v>
      </c>
    </row>
    <row r="504" spans="1:15" ht="21" x14ac:dyDescent="0.25">
      <c r="A504" s="21">
        <v>643385</v>
      </c>
      <c r="B504" s="21" t="s">
        <v>4227</v>
      </c>
      <c r="C504" s="21" t="s">
        <v>988</v>
      </c>
      <c r="D504" s="21" t="s">
        <v>4402</v>
      </c>
      <c r="E504" s="21" t="s">
        <v>4234</v>
      </c>
      <c r="F504" s="22">
        <v>10537.31</v>
      </c>
      <c r="G504" s="22">
        <v>329543.62</v>
      </c>
      <c r="H504" s="22">
        <v>207835.90999999997</v>
      </c>
      <c r="I504" s="23">
        <v>239115.56</v>
      </c>
      <c r="J504" s="21" t="s">
        <v>4705</v>
      </c>
      <c r="K504" s="21" t="s">
        <v>4233</v>
      </c>
      <c r="L504" s="21" t="s">
        <v>4846</v>
      </c>
      <c r="M504" s="24">
        <v>44649.553668981483</v>
      </c>
      <c r="N504" s="24">
        <v>44655.760844907411</v>
      </c>
      <c r="O504" s="21" t="s">
        <v>53</v>
      </c>
    </row>
    <row r="505" spans="1:15" ht="21" x14ac:dyDescent="0.25">
      <c r="A505" s="21">
        <v>643385</v>
      </c>
      <c r="B505" s="21" t="s">
        <v>4227</v>
      </c>
      <c r="C505" s="21" t="s">
        <v>988</v>
      </c>
      <c r="D505" s="21" t="s">
        <v>4402</v>
      </c>
      <c r="E505" s="21" t="s">
        <v>4234</v>
      </c>
      <c r="F505" s="22">
        <v>-138354.53</v>
      </c>
      <c r="G505" s="22">
        <v>329543.62</v>
      </c>
      <c r="H505" s="22">
        <v>207835.90999999997</v>
      </c>
      <c r="I505" s="23">
        <v>239115.56</v>
      </c>
      <c r="J505" s="21" t="s">
        <v>5622</v>
      </c>
      <c r="K505" s="21" t="s">
        <v>4323</v>
      </c>
      <c r="L505" s="21" t="s">
        <v>4420</v>
      </c>
      <c r="M505" s="24">
        <v>44804.375</v>
      </c>
      <c r="N505" s="24">
        <v>44916.590416666666</v>
      </c>
      <c r="O505" s="21" t="s">
        <v>53</v>
      </c>
    </row>
    <row r="506" spans="1:15" ht="21" x14ac:dyDescent="0.25">
      <c r="A506" s="21">
        <v>642444</v>
      </c>
      <c r="B506" s="21" t="s">
        <v>1039</v>
      </c>
      <c r="C506" s="21" t="s">
        <v>988</v>
      </c>
      <c r="D506" s="21" t="s">
        <v>4402</v>
      </c>
      <c r="E506" s="21" t="s">
        <v>4234</v>
      </c>
      <c r="F506" s="22">
        <v>-26179.3</v>
      </c>
      <c r="G506" s="22">
        <v>68736.899999999994</v>
      </c>
      <c r="H506" s="22">
        <v>42557.599999999991</v>
      </c>
      <c r="I506" s="23">
        <v>50612.95</v>
      </c>
      <c r="J506" s="21" t="s">
        <v>4605</v>
      </c>
      <c r="K506" s="21" t="s">
        <v>4233</v>
      </c>
      <c r="L506" s="21" t="s">
        <v>4420</v>
      </c>
      <c r="M506" s="24">
        <v>44559.416539351849</v>
      </c>
      <c r="N506" s="24">
        <v>44565.60833333333</v>
      </c>
      <c r="O506" s="21" t="s">
        <v>53</v>
      </c>
    </row>
    <row r="507" spans="1:15" ht="31.5" x14ac:dyDescent="0.25">
      <c r="A507" s="21">
        <v>643473</v>
      </c>
      <c r="B507" s="21" t="s">
        <v>5417</v>
      </c>
      <c r="C507" s="21" t="s">
        <v>367</v>
      </c>
      <c r="D507" s="21" t="s">
        <v>4402</v>
      </c>
      <c r="E507" s="21" t="s">
        <v>4234</v>
      </c>
      <c r="F507" s="22">
        <v>8866.8700000000008</v>
      </c>
      <c r="G507" s="22">
        <v>226227.74</v>
      </c>
      <c r="H507" s="22">
        <v>252241.61</v>
      </c>
      <c r="I507" s="23">
        <v>230819.96</v>
      </c>
      <c r="J507" s="21" t="s">
        <v>5089</v>
      </c>
      <c r="K507" s="21" t="s">
        <v>4323</v>
      </c>
      <c r="L507" s="21" t="s">
        <v>5431</v>
      </c>
      <c r="M507" s="24">
        <v>44781.525567129633</v>
      </c>
      <c r="N507" s="24">
        <v>44788.761030092595</v>
      </c>
      <c r="O507" s="21" t="s">
        <v>121</v>
      </c>
    </row>
    <row r="508" spans="1:15" ht="21" x14ac:dyDescent="0.25">
      <c r="A508" s="21">
        <v>643473</v>
      </c>
      <c r="B508" s="21" t="s">
        <v>5417</v>
      </c>
      <c r="C508" s="21" t="s">
        <v>367</v>
      </c>
      <c r="D508" s="21" t="s">
        <v>4402</v>
      </c>
      <c r="E508" s="21" t="s">
        <v>4234</v>
      </c>
      <c r="F508" s="22">
        <v>0</v>
      </c>
      <c r="G508" s="22">
        <v>226227.74</v>
      </c>
      <c r="H508" s="22">
        <v>252241.61</v>
      </c>
      <c r="I508" s="23">
        <v>230819.96</v>
      </c>
      <c r="J508" s="21" t="s">
        <v>4321</v>
      </c>
      <c r="K508" s="21" t="s">
        <v>4233</v>
      </c>
      <c r="L508" s="21" t="s">
        <v>4471</v>
      </c>
      <c r="M508" s="24">
        <v>44678.443842592591</v>
      </c>
      <c r="N508" s="24">
        <v>44678.627928240741</v>
      </c>
      <c r="O508" s="21" t="s">
        <v>121</v>
      </c>
    </row>
    <row r="509" spans="1:15" ht="21" x14ac:dyDescent="0.25">
      <c r="A509" s="21">
        <v>643473</v>
      </c>
      <c r="B509" s="21" t="s">
        <v>5417</v>
      </c>
      <c r="C509" s="21" t="s">
        <v>367</v>
      </c>
      <c r="D509" s="21" t="s">
        <v>4402</v>
      </c>
      <c r="E509" s="21" t="s">
        <v>4234</v>
      </c>
      <c r="F509" s="22">
        <v>17147</v>
      </c>
      <c r="G509" s="22">
        <v>226227.74</v>
      </c>
      <c r="H509" s="22">
        <v>252241.61</v>
      </c>
      <c r="I509" s="23">
        <v>230819.96</v>
      </c>
      <c r="J509" s="21" t="s">
        <v>5432</v>
      </c>
      <c r="K509" s="21" t="s">
        <v>4317</v>
      </c>
      <c r="L509" s="21" t="s">
        <v>5433</v>
      </c>
      <c r="M509" s="24">
        <v>44830.59002314815</v>
      </c>
      <c r="N509" s="24">
        <v>44852.686157407406</v>
      </c>
      <c r="O509" s="21" t="s">
        <v>121</v>
      </c>
    </row>
    <row r="510" spans="1:15" ht="21" x14ac:dyDescent="0.25">
      <c r="A510" s="21">
        <v>642339</v>
      </c>
      <c r="B510" s="21" t="s">
        <v>5064</v>
      </c>
      <c r="C510" s="21" t="s">
        <v>571</v>
      </c>
      <c r="D510" s="21" t="s">
        <v>4402</v>
      </c>
      <c r="E510" s="21" t="s">
        <v>4234</v>
      </c>
      <c r="F510" s="22">
        <v>13956.84</v>
      </c>
      <c r="G510" s="22">
        <v>790053.68</v>
      </c>
      <c r="H510" s="22">
        <v>1052323.82</v>
      </c>
      <c r="I510" s="23">
        <v>1088467.92</v>
      </c>
      <c r="J510" s="21" t="s">
        <v>4848</v>
      </c>
      <c r="K510" s="21" t="s">
        <v>4233</v>
      </c>
      <c r="L510" s="21" t="s">
        <v>5065</v>
      </c>
      <c r="M510" s="24">
        <v>44768.520949074074</v>
      </c>
      <c r="N510" s="24">
        <v>44768.690486111111</v>
      </c>
      <c r="O510" s="21" t="s">
        <v>53</v>
      </c>
    </row>
    <row r="511" spans="1:15" ht="63" x14ac:dyDescent="0.25">
      <c r="A511" s="21">
        <v>642339</v>
      </c>
      <c r="B511" s="21" t="s">
        <v>5064</v>
      </c>
      <c r="C511" s="21" t="s">
        <v>571</v>
      </c>
      <c r="D511" s="21" t="s">
        <v>4402</v>
      </c>
      <c r="E511" s="21" t="s">
        <v>4234</v>
      </c>
      <c r="F511" s="22">
        <v>248313.3</v>
      </c>
      <c r="G511" s="22">
        <v>790053.68</v>
      </c>
      <c r="H511" s="22">
        <v>1052323.82</v>
      </c>
      <c r="I511" s="23">
        <v>1088467.92</v>
      </c>
      <c r="J511" s="21" t="s">
        <v>5066</v>
      </c>
      <c r="K511" s="21" t="s">
        <v>4283</v>
      </c>
      <c r="L511" s="21" t="s">
        <v>5067</v>
      </c>
      <c r="M511" s="24">
        <v>44768.495752314811</v>
      </c>
      <c r="N511" s="24">
        <v>44768.688310185185</v>
      </c>
      <c r="O511" s="21" t="s">
        <v>53</v>
      </c>
    </row>
    <row r="512" spans="1:15" ht="31.5" x14ac:dyDescent="0.25">
      <c r="A512" s="21">
        <v>646077</v>
      </c>
      <c r="B512" s="21" t="s">
        <v>5500</v>
      </c>
      <c r="C512" s="21" t="s">
        <v>1688</v>
      </c>
      <c r="D512" s="21" t="s">
        <v>4399</v>
      </c>
      <c r="E512" s="21" t="s">
        <v>4234</v>
      </c>
      <c r="F512" s="22">
        <v>7634.39</v>
      </c>
      <c r="G512" s="22">
        <v>83859.009999999995</v>
      </c>
      <c r="H512" s="22">
        <v>91493.4</v>
      </c>
      <c r="I512" s="23">
        <v>10583.31</v>
      </c>
      <c r="J512" s="21" t="s">
        <v>5501</v>
      </c>
      <c r="K512" s="21" t="s">
        <v>4233</v>
      </c>
      <c r="L512" s="21" t="s">
        <v>5502</v>
      </c>
      <c r="M512" s="24">
        <v>44889.355937499997</v>
      </c>
      <c r="N512" s="24">
        <v>44889.5862037037</v>
      </c>
      <c r="O512" s="21" t="s">
        <v>4327</v>
      </c>
    </row>
    <row r="513" spans="1:15" ht="136.5" x14ac:dyDescent="0.25">
      <c r="A513" s="21">
        <v>642454</v>
      </c>
      <c r="B513" s="21" t="s">
        <v>5208</v>
      </c>
      <c r="C513" s="21" t="s">
        <v>183</v>
      </c>
      <c r="D513" s="21" t="s">
        <v>4402</v>
      </c>
      <c r="E513" s="21" t="s">
        <v>4358</v>
      </c>
      <c r="F513" s="22">
        <v>41722.61</v>
      </c>
      <c r="G513" s="22">
        <v>685007.21</v>
      </c>
      <c r="H513" s="22">
        <v>685007.21</v>
      </c>
      <c r="I513" s="23">
        <v>804907.45</v>
      </c>
      <c r="J513" s="21" t="s">
        <v>4638</v>
      </c>
      <c r="K513" s="21" t="s">
        <v>4323</v>
      </c>
      <c r="L513" s="21" t="s">
        <v>5545</v>
      </c>
      <c r="M513" s="24">
        <v>44879.116423611114</v>
      </c>
      <c r="N513" s="24">
        <v>44907.878831018519</v>
      </c>
      <c r="O513" s="21" t="s">
        <v>62</v>
      </c>
    </row>
    <row r="514" spans="1:15" ht="31.5" x14ac:dyDescent="0.25">
      <c r="A514" s="21">
        <v>642454</v>
      </c>
      <c r="B514" s="21" t="s">
        <v>5208</v>
      </c>
      <c r="C514" s="21" t="s">
        <v>183</v>
      </c>
      <c r="D514" s="21" t="s">
        <v>4402</v>
      </c>
      <c r="E514" s="21" t="s">
        <v>4438</v>
      </c>
      <c r="F514" s="22">
        <v>0</v>
      </c>
      <c r="G514" s="22">
        <v>685007.21</v>
      </c>
      <c r="H514" s="22">
        <v>685007.21</v>
      </c>
      <c r="I514" s="23">
        <v>804907.45</v>
      </c>
      <c r="J514" s="21" t="s">
        <v>4638</v>
      </c>
      <c r="K514" s="21" t="s">
        <v>1156</v>
      </c>
      <c r="L514" s="21" t="s">
        <v>5207</v>
      </c>
      <c r="M514" s="24">
        <v>44755.665069444447</v>
      </c>
      <c r="N514" s="24">
        <v>44894.325324074074</v>
      </c>
      <c r="O514" s="21" t="s">
        <v>62</v>
      </c>
    </row>
    <row r="515" spans="1:15" ht="73.5" x14ac:dyDescent="0.25">
      <c r="A515" s="21">
        <v>641575</v>
      </c>
      <c r="B515" s="21" t="s">
        <v>5177</v>
      </c>
      <c r="C515" s="21" t="s">
        <v>571</v>
      </c>
      <c r="D515" s="21" t="s">
        <v>4402</v>
      </c>
      <c r="E515" s="21" t="s">
        <v>4234</v>
      </c>
      <c r="F515" s="22">
        <v>36102.25</v>
      </c>
      <c r="G515" s="22">
        <v>457020.8</v>
      </c>
      <c r="H515" s="22">
        <v>493123.05</v>
      </c>
      <c r="I515" s="23">
        <v>517243.43</v>
      </c>
      <c r="J515" s="21" t="s">
        <v>5173</v>
      </c>
      <c r="K515" s="21" t="s">
        <v>4233</v>
      </c>
      <c r="L515" s="21" t="s">
        <v>5178</v>
      </c>
      <c r="M515" s="24">
        <v>44806.481550925928</v>
      </c>
      <c r="N515" s="24">
        <v>44845.686782407407</v>
      </c>
      <c r="O515" s="21" t="s">
        <v>171</v>
      </c>
    </row>
    <row r="516" spans="1:15" ht="136.5" x14ac:dyDescent="0.25">
      <c r="A516" s="21">
        <v>642326</v>
      </c>
      <c r="B516" s="21" t="s">
        <v>4837</v>
      </c>
      <c r="C516" s="21" t="s">
        <v>183</v>
      </c>
      <c r="D516" s="21" t="s">
        <v>4402</v>
      </c>
      <c r="E516" s="21" t="s">
        <v>4234</v>
      </c>
      <c r="F516" s="22">
        <v>-21550.73</v>
      </c>
      <c r="G516" s="22">
        <v>117893.04</v>
      </c>
      <c r="H516" s="22">
        <v>96342.31</v>
      </c>
      <c r="I516" s="23">
        <v>108852.15</v>
      </c>
      <c r="J516" s="21" t="s">
        <v>4816</v>
      </c>
      <c r="K516" s="21" t="s">
        <v>4233</v>
      </c>
      <c r="L516" s="21" t="s">
        <v>4836</v>
      </c>
      <c r="M516" s="24">
        <v>44700.466134259259</v>
      </c>
      <c r="N516" s="24">
        <v>44734.705613425926</v>
      </c>
      <c r="O516" s="21" t="s">
        <v>62</v>
      </c>
    </row>
    <row r="517" spans="1:15" ht="136.5" x14ac:dyDescent="0.25">
      <c r="A517" s="21">
        <v>642342</v>
      </c>
      <c r="B517" s="21" t="s">
        <v>4838</v>
      </c>
      <c r="C517" s="21" t="s">
        <v>183</v>
      </c>
      <c r="D517" s="21" t="s">
        <v>4402</v>
      </c>
      <c r="E517" s="21" t="s">
        <v>4234</v>
      </c>
      <c r="F517" s="22">
        <v>26578.99</v>
      </c>
      <c r="G517" s="22">
        <v>104294.85</v>
      </c>
      <c r="H517" s="22">
        <v>130873.84000000001</v>
      </c>
      <c r="I517" s="23">
        <v>151297.76</v>
      </c>
      <c r="J517" s="21" t="s">
        <v>4816</v>
      </c>
      <c r="K517" s="21" t="s">
        <v>4233</v>
      </c>
      <c r="L517" s="21" t="s">
        <v>4836</v>
      </c>
      <c r="M517" s="24">
        <v>44700.499803240738</v>
      </c>
      <c r="N517" s="24">
        <v>44734.738865740743</v>
      </c>
      <c r="O517" s="21" t="s">
        <v>62</v>
      </c>
    </row>
    <row r="518" spans="1:15" ht="21" x14ac:dyDescent="0.25">
      <c r="A518" s="21">
        <v>642061</v>
      </c>
      <c r="B518" s="21" t="s">
        <v>5139</v>
      </c>
      <c r="C518" s="21" t="s">
        <v>367</v>
      </c>
      <c r="D518" s="21" t="s">
        <v>4402</v>
      </c>
      <c r="E518" s="21" t="s">
        <v>4234</v>
      </c>
      <c r="F518" s="22">
        <v>0</v>
      </c>
      <c r="G518" s="22">
        <v>406574.77</v>
      </c>
      <c r="H518" s="22">
        <v>406574.77</v>
      </c>
      <c r="I518" s="23">
        <v>391909.04</v>
      </c>
      <c r="J518" s="21" t="s">
        <v>5140</v>
      </c>
      <c r="K518" s="21" t="s">
        <v>4233</v>
      </c>
      <c r="L518" s="21" t="s">
        <v>5141</v>
      </c>
      <c r="M518" s="24">
        <v>44798.618402777778</v>
      </c>
      <c r="N518" s="24">
        <v>44798.794583333336</v>
      </c>
      <c r="O518" s="21" t="s">
        <v>121</v>
      </c>
    </row>
    <row r="519" spans="1:15" ht="21" x14ac:dyDescent="0.25">
      <c r="A519" s="21">
        <v>642060</v>
      </c>
      <c r="B519" s="21" t="s">
        <v>4832</v>
      </c>
      <c r="C519" s="21" t="s">
        <v>367</v>
      </c>
      <c r="D519" s="21" t="s">
        <v>4402</v>
      </c>
      <c r="E519" s="21" t="s">
        <v>4438</v>
      </c>
      <c r="F519" s="22">
        <v>0</v>
      </c>
      <c r="G519" s="22">
        <v>439669.2</v>
      </c>
      <c r="H519" s="22">
        <v>439669.2</v>
      </c>
      <c r="I519" s="23">
        <v>500067.35</v>
      </c>
      <c r="J519" s="21" t="s">
        <v>4492</v>
      </c>
      <c r="K519" s="21" t="s">
        <v>4233</v>
      </c>
      <c r="L519" s="21" t="s">
        <v>4833</v>
      </c>
      <c r="M519" s="24">
        <v>44656.45826388889</v>
      </c>
      <c r="N519" s="24">
        <v>44747.859131944446</v>
      </c>
      <c r="O519" s="21" t="s">
        <v>53</v>
      </c>
    </row>
    <row r="520" spans="1:15" ht="73.5" x14ac:dyDescent="0.25">
      <c r="A520" s="21">
        <v>452832</v>
      </c>
      <c r="B520" s="21" t="s">
        <v>1248</v>
      </c>
      <c r="C520" s="21" t="s">
        <v>50</v>
      </c>
      <c r="D520" s="21" t="s">
        <v>4368</v>
      </c>
      <c r="E520" s="21" t="s">
        <v>4234</v>
      </c>
      <c r="F520" s="22">
        <v>8900.5400000000009</v>
      </c>
      <c r="G520" s="22">
        <v>201660.72</v>
      </c>
      <c r="H520" s="22">
        <v>210561.26</v>
      </c>
      <c r="I520" s="23">
        <v>220527.7</v>
      </c>
      <c r="J520" s="21" t="s">
        <v>4240</v>
      </c>
      <c r="K520" s="21" t="s">
        <v>4233</v>
      </c>
      <c r="L520" s="21" t="s">
        <v>4241</v>
      </c>
      <c r="M520" s="24">
        <v>44649.596006944441</v>
      </c>
      <c r="N520" s="24">
        <v>44651.149363425924</v>
      </c>
      <c r="O520" s="21" t="s">
        <v>53</v>
      </c>
    </row>
    <row r="521" spans="1:15" ht="31.5" x14ac:dyDescent="0.25">
      <c r="A521" s="21">
        <v>645101</v>
      </c>
      <c r="B521" s="21" t="s">
        <v>5264</v>
      </c>
      <c r="C521" s="21" t="s">
        <v>367</v>
      </c>
      <c r="D521" s="21" t="s">
        <v>4399</v>
      </c>
      <c r="E521" s="21" t="s">
        <v>4234</v>
      </c>
      <c r="F521" s="22">
        <v>-5351.36</v>
      </c>
      <c r="G521" s="22">
        <v>41968.62</v>
      </c>
      <c r="H521" s="22">
        <v>36617.26</v>
      </c>
      <c r="I521" s="23">
        <v>18057.97</v>
      </c>
      <c r="J521" s="21" t="s">
        <v>5320</v>
      </c>
      <c r="K521" s="21" t="s">
        <v>4233</v>
      </c>
      <c r="L521" s="21" t="s">
        <v>5265</v>
      </c>
      <c r="M521" s="24">
        <v>44832.458333333336</v>
      </c>
      <c r="N521" s="24">
        <v>44845.686921296299</v>
      </c>
      <c r="O521" s="21" t="s">
        <v>121</v>
      </c>
    </row>
    <row r="522" spans="1:15" ht="94.5" x14ac:dyDescent="0.25">
      <c r="A522" s="21">
        <v>644788</v>
      </c>
      <c r="B522" s="21" t="s">
        <v>5647</v>
      </c>
      <c r="C522" s="21" t="s">
        <v>183</v>
      </c>
      <c r="D522" s="21" t="s">
        <v>4402</v>
      </c>
      <c r="E522" s="21" t="s">
        <v>4358</v>
      </c>
      <c r="F522" s="22">
        <v>44066.75</v>
      </c>
      <c r="G522" s="22">
        <v>316330.96999999997</v>
      </c>
      <c r="H522" s="22">
        <v>316330.96999999997</v>
      </c>
      <c r="I522" s="23">
        <v>328360.83</v>
      </c>
      <c r="J522" s="21" t="s">
        <v>4638</v>
      </c>
      <c r="K522" s="21" t="s">
        <v>4323</v>
      </c>
      <c r="L522" s="21" t="s">
        <v>5648</v>
      </c>
      <c r="M522" s="24">
        <v>44869.694733796299</v>
      </c>
      <c r="N522" s="24">
        <v>44882.932488425926</v>
      </c>
      <c r="O522" s="21" t="s">
        <v>62</v>
      </c>
    </row>
    <row r="523" spans="1:15" ht="115.5" x14ac:dyDescent="0.25">
      <c r="A523" s="21">
        <v>644788</v>
      </c>
      <c r="B523" s="21" t="s">
        <v>5647</v>
      </c>
      <c r="C523" s="21" t="s">
        <v>183</v>
      </c>
      <c r="D523" s="21" t="s">
        <v>4402</v>
      </c>
      <c r="E523" s="21" t="s">
        <v>4358</v>
      </c>
      <c r="F523" s="22">
        <v>40005</v>
      </c>
      <c r="G523" s="22">
        <v>316330.96999999997</v>
      </c>
      <c r="H523" s="22">
        <v>316330.96999999997</v>
      </c>
      <c r="I523" s="23">
        <v>328360.83</v>
      </c>
      <c r="J523" s="21" t="s">
        <v>5476</v>
      </c>
      <c r="K523" s="21" t="s">
        <v>4317</v>
      </c>
      <c r="L523" s="21" t="s">
        <v>5649</v>
      </c>
      <c r="M523" s="24">
        <v>44882.722581018519</v>
      </c>
      <c r="N523" s="24">
        <v>44882.940474537034</v>
      </c>
      <c r="O523" s="21" t="s">
        <v>62</v>
      </c>
    </row>
    <row r="524" spans="1:15" ht="115.5" x14ac:dyDescent="0.25">
      <c r="A524" s="21">
        <v>644788</v>
      </c>
      <c r="B524" s="21" t="s">
        <v>5647</v>
      </c>
      <c r="C524" s="21" t="s">
        <v>183</v>
      </c>
      <c r="D524" s="21" t="s">
        <v>4402</v>
      </c>
      <c r="E524" s="21" t="s">
        <v>4358</v>
      </c>
      <c r="F524" s="22">
        <v>3905.67</v>
      </c>
      <c r="G524" s="22">
        <v>316330.96999999997</v>
      </c>
      <c r="H524" s="22">
        <v>316330.96999999997</v>
      </c>
      <c r="I524" s="23">
        <v>328360.83</v>
      </c>
      <c r="J524" s="21" t="s">
        <v>4638</v>
      </c>
      <c r="K524" s="21" t="s">
        <v>4320</v>
      </c>
      <c r="L524" s="21" t="s">
        <v>5650</v>
      </c>
      <c r="M524" s="24">
        <v>44890.105729166666</v>
      </c>
      <c r="N524" s="24">
        <v>44943.635682870372</v>
      </c>
      <c r="O524" s="21" t="s">
        <v>62</v>
      </c>
    </row>
    <row r="525" spans="1:15" ht="52.5" x14ac:dyDescent="0.25">
      <c r="A525" s="21">
        <v>644523</v>
      </c>
      <c r="B525" s="21" t="s">
        <v>5261</v>
      </c>
      <c r="C525" s="21" t="s">
        <v>571</v>
      </c>
      <c r="D525" s="21" t="s">
        <v>4399</v>
      </c>
      <c r="E525" s="21" t="s">
        <v>4234</v>
      </c>
      <c r="F525" s="22">
        <v>0</v>
      </c>
      <c r="G525" s="22">
        <v>390995.16</v>
      </c>
      <c r="H525" s="22">
        <v>390995.16</v>
      </c>
      <c r="I525" s="23">
        <v>22379.68</v>
      </c>
      <c r="J525" s="21" t="s">
        <v>5262</v>
      </c>
      <c r="K525" s="21" t="s">
        <v>4233</v>
      </c>
      <c r="L525" s="21" t="s">
        <v>5263</v>
      </c>
      <c r="M525" s="24">
        <v>44831.607951388891</v>
      </c>
      <c r="N525" s="24">
        <v>44831.794594907406</v>
      </c>
      <c r="O525" s="21" t="s">
        <v>4327</v>
      </c>
    </row>
    <row r="526" spans="1:15" ht="31.5" x14ac:dyDescent="0.25">
      <c r="A526" s="21">
        <v>646085</v>
      </c>
      <c r="B526" s="21" t="s">
        <v>5651</v>
      </c>
      <c r="C526" s="21" t="s">
        <v>1688</v>
      </c>
      <c r="D526" s="21" t="s">
        <v>4402</v>
      </c>
      <c r="E526" s="21" t="s">
        <v>4358</v>
      </c>
      <c r="F526" s="22">
        <v>0</v>
      </c>
      <c r="G526" s="22">
        <v>380907.1</v>
      </c>
      <c r="H526" s="22">
        <v>380907.1</v>
      </c>
      <c r="I526" s="23">
        <v>340734.73</v>
      </c>
      <c r="J526" s="21" t="s">
        <v>4560</v>
      </c>
      <c r="K526" s="21" t="s">
        <v>4233</v>
      </c>
      <c r="L526" s="21" t="s">
        <v>4435</v>
      </c>
      <c r="M526" s="24">
        <v>44907.461111111108</v>
      </c>
      <c r="N526" s="24">
        <v>44936.690474537034</v>
      </c>
      <c r="O526" s="21" t="s">
        <v>4300</v>
      </c>
    </row>
    <row r="527" spans="1:15" ht="94.5" x14ac:dyDescent="0.25">
      <c r="A527" s="21">
        <v>644551</v>
      </c>
      <c r="B527" s="21" t="s">
        <v>5605</v>
      </c>
      <c r="C527" s="21" t="s">
        <v>813</v>
      </c>
      <c r="D527" s="21" t="s">
        <v>4402</v>
      </c>
      <c r="E527" s="21" t="s">
        <v>4234</v>
      </c>
      <c r="F527" s="22">
        <v>11598.47</v>
      </c>
      <c r="G527" s="22">
        <v>145934.98000000001</v>
      </c>
      <c r="H527" s="22">
        <v>157533.45000000001</v>
      </c>
      <c r="I527" s="23">
        <v>139178.9</v>
      </c>
      <c r="J527" s="21" t="s">
        <v>4848</v>
      </c>
      <c r="K527" s="21" t="s">
        <v>4233</v>
      </c>
      <c r="L527" s="21" t="s">
        <v>5617</v>
      </c>
      <c r="M527" s="24">
        <v>44712.44358796296</v>
      </c>
      <c r="N527" s="24">
        <v>44713.627951388888</v>
      </c>
      <c r="O527" s="21" t="s">
        <v>62</v>
      </c>
    </row>
    <row r="528" spans="1:15" ht="73.5" x14ac:dyDescent="0.25">
      <c r="A528" s="21">
        <v>452834</v>
      </c>
      <c r="B528" s="21" t="s">
        <v>1246</v>
      </c>
      <c r="C528" s="21" t="s">
        <v>50</v>
      </c>
      <c r="D528" s="21" t="s">
        <v>4368</v>
      </c>
      <c r="E528" s="21" t="s">
        <v>4234</v>
      </c>
      <c r="F528" s="22">
        <v>7871.4</v>
      </c>
      <c r="G528" s="22">
        <v>159927.31</v>
      </c>
      <c r="H528" s="22">
        <v>167798.71</v>
      </c>
      <c r="I528" s="23">
        <v>189299.84</v>
      </c>
      <c r="J528" s="21" t="s">
        <v>4240</v>
      </c>
      <c r="K528" s="21" t="s">
        <v>4233</v>
      </c>
      <c r="L528" s="21" t="s">
        <v>4241</v>
      </c>
      <c r="M528" s="24">
        <v>44649.602256944447</v>
      </c>
      <c r="N528" s="24">
        <v>44651.149583333332</v>
      </c>
      <c r="O528" s="21" t="s">
        <v>53</v>
      </c>
    </row>
    <row r="529" spans="1:15" ht="31.5" x14ac:dyDescent="0.25">
      <c r="A529" s="21">
        <v>645116</v>
      </c>
      <c r="B529" s="21" t="s">
        <v>5477</v>
      </c>
      <c r="C529" s="21" t="s">
        <v>367</v>
      </c>
      <c r="D529" s="21" t="s">
        <v>4412</v>
      </c>
      <c r="E529" s="21" t="s">
        <v>4358</v>
      </c>
      <c r="F529" s="22">
        <v>0</v>
      </c>
      <c r="G529" s="22">
        <v>117114.43</v>
      </c>
      <c r="H529" s="22">
        <v>117114.43</v>
      </c>
      <c r="I529" s="23">
        <v>25780.93</v>
      </c>
      <c r="J529" s="21" t="s">
        <v>5478</v>
      </c>
      <c r="K529" s="21" t="s">
        <v>4323</v>
      </c>
      <c r="L529" s="21" t="s">
        <v>5479</v>
      </c>
      <c r="M529" s="24">
        <v>44879.377303240741</v>
      </c>
      <c r="N529" s="24">
        <v>44879.732037037036</v>
      </c>
      <c r="O529" s="21" t="s">
        <v>4300</v>
      </c>
    </row>
    <row r="530" spans="1:15" ht="42" x14ac:dyDescent="0.25">
      <c r="A530" s="21">
        <v>643837</v>
      </c>
      <c r="B530" s="21" t="s">
        <v>5652</v>
      </c>
      <c r="C530" s="21" t="s">
        <v>50</v>
      </c>
      <c r="D530" s="21" t="s">
        <v>4412</v>
      </c>
      <c r="E530" s="21" t="s">
        <v>4234</v>
      </c>
      <c r="F530" s="22">
        <v>27197.03</v>
      </c>
      <c r="G530" s="22">
        <v>819314.71</v>
      </c>
      <c r="H530" s="22">
        <v>846511.74</v>
      </c>
      <c r="I530" s="23">
        <v>656791.68999999994</v>
      </c>
      <c r="J530" s="21" t="s">
        <v>5653</v>
      </c>
      <c r="K530" s="21" t="s">
        <v>4233</v>
      </c>
      <c r="L530" s="21" t="s">
        <v>5654</v>
      </c>
      <c r="M530" s="24">
        <v>44930.735219907408</v>
      </c>
      <c r="N530" s="24">
        <v>44932.275057870371</v>
      </c>
      <c r="O530" s="21" t="s">
        <v>4300</v>
      </c>
    </row>
    <row r="531" spans="1:15" ht="31.5" x14ac:dyDescent="0.25">
      <c r="A531" s="21">
        <v>646166</v>
      </c>
      <c r="B531" s="21" t="s">
        <v>5266</v>
      </c>
      <c r="C531" s="21" t="s">
        <v>1688</v>
      </c>
      <c r="D531" s="21" t="s">
        <v>4402</v>
      </c>
      <c r="E531" s="21" t="s">
        <v>4358</v>
      </c>
      <c r="F531" s="22">
        <v>0</v>
      </c>
      <c r="G531" s="22">
        <v>940835.39</v>
      </c>
      <c r="H531" s="22">
        <v>940835.39</v>
      </c>
      <c r="I531" s="23">
        <v>886992.98</v>
      </c>
      <c r="J531" s="21" t="s">
        <v>4560</v>
      </c>
      <c r="K531" s="21" t="s">
        <v>4233</v>
      </c>
      <c r="L531" s="21" t="s">
        <v>5436</v>
      </c>
      <c r="M531" s="24">
        <v>44831.506597222222</v>
      </c>
      <c r="N531" s="24">
        <v>44874.63082175926</v>
      </c>
      <c r="O531" s="21" t="s">
        <v>121</v>
      </c>
    </row>
    <row r="532" spans="1:15" ht="42" x14ac:dyDescent="0.25">
      <c r="A532" s="21">
        <v>646882</v>
      </c>
      <c r="B532" s="21" t="s">
        <v>5580</v>
      </c>
      <c r="C532" s="21" t="s">
        <v>183</v>
      </c>
      <c r="D532" s="21" t="s">
        <v>4402</v>
      </c>
      <c r="E532" s="21" t="s">
        <v>4234</v>
      </c>
      <c r="F532" s="22">
        <v>23434.36</v>
      </c>
      <c r="G532" s="22">
        <v>71564.06</v>
      </c>
      <c r="H532" s="22">
        <v>94998.42</v>
      </c>
      <c r="I532" s="23">
        <v>72785.08</v>
      </c>
      <c r="J532" s="21" t="s">
        <v>5655</v>
      </c>
      <c r="K532" s="21" t="s">
        <v>4323</v>
      </c>
      <c r="L532" s="21" t="s">
        <v>5656</v>
      </c>
      <c r="M532" s="24">
        <v>44917.665000000001</v>
      </c>
      <c r="N532" s="24">
        <v>44917.878078703703</v>
      </c>
      <c r="O532" s="21" t="s">
        <v>62</v>
      </c>
    </row>
    <row r="533" spans="1:15" ht="21" x14ac:dyDescent="0.25">
      <c r="A533" s="21">
        <v>646372</v>
      </c>
      <c r="B533" s="21" t="s">
        <v>5657</v>
      </c>
      <c r="C533" s="21" t="s">
        <v>367</v>
      </c>
      <c r="D533" s="21" t="s">
        <v>4399</v>
      </c>
      <c r="E533" s="21" t="s">
        <v>4234</v>
      </c>
      <c r="F533" s="22">
        <v>317.31</v>
      </c>
      <c r="G533" s="22">
        <v>67974.13</v>
      </c>
      <c r="H533" s="22">
        <v>68291.44</v>
      </c>
      <c r="I533" s="23">
        <v>5473.23</v>
      </c>
      <c r="J533" s="21" t="s">
        <v>5658</v>
      </c>
      <c r="K533" s="21" t="s">
        <v>4233</v>
      </c>
      <c r="L533" s="21" t="s">
        <v>5659</v>
      </c>
      <c r="M533" s="24">
        <v>44916.484675925924</v>
      </c>
      <c r="N533" s="24">
        <v>44916.71130787037</v>
      </c>
      <c r="O533" s="21" t="s">
        <v>4327</v>
      </c>
    </row>
    <row r="534" spans="1:15" ht="31.5" x14ac:dyDescent="0.25">
      <c r="A534" s="21">
        <v>645128</v>
      </c>
      <c r="B534" s="21" t="s">
        <v>5434</v>
      </c>
      <c r="C534" s="21" t="s">
        <v>367</v>
      </c>
      <c r="D534" s="21" t="s">
        <v>4402</v>
      </c>
      <c r="E534" s="21" t="s">
        <v>4234</v>
      </c>
      <c r="F534" s="22">
        <v>212088.9</v>
      </c>
      <c r="G534" s="22">
        <v>318178.92</v>
      </c>
      <c r="H534" s="22">
        <v>562808.81999999995</v>
      </c>
      <c r="I534" s="23">
        <v>546356.85</v>
      </c>
      <c r="J534" s="21" t="s">
        <v>5658</v>
      </c>
      <c r="K534" s="21" t="s">
        <v>4317</v>
      </c>
      <c r="L534" s="21" t="s">
        <v>5577</v>
      </c>
      <c r="M534" s="24">
        <v>44897.416666666664</v>
      </c>
      <c r="N534" s="24">
        <v>44916.814606481479</v>
      </c>
      <c r="O534" s="21" t="s">
        <v>4300</v>
      </c>
    </row>
    <row r="535" spans="1:15" ht="31.5" x14ac:dyDescent="0.25">
      <c r="A535" s="21">
        <v>645128</v>
      </c>
      <c r="B535" s="21" t="s">
        <v>5434</v>
      </c>
      <c r="C535" s="21" t="s">
        <v>367</v>
      </c>
      <c r="D535" s="21" t="s">
        <v>4402</v>
      </c>
      <c r="E535" s="21" t="s">
        <v>4234</v>
      </c>
      <c r="F535" s="22">
        <v>32541</v>
      </c>
      <c r="G535" s="22">
        <v>318178.92</v>
      </c>
      <c r="H535" s="22">
        <v>562808.81999999995</v>
      </c>
      <c r="I535" s="23">
        <v>546356.85</v>
      </c>
      <c r="J535" s="21" t="s">
        <v>5660</v>
      </c>
      <c r="K535" s="21" t="s">
        <v>4323</v>
      </c>
      <c r="L535" s="21" t="s">
        <v>5435</v>
      </c>
      <c r="M535" s="24">
        <v>44872.365451388891</v>
      </c>
      <c r="N535" s="24">
        <v>44914.845300925925</v>
      </c>
      <c r="O535" s="21" t="s">
        <v>4300</v>
      </c>
    </row>
    <row r="536" spans="1:15" ht="52.5" x14ac:dyDescent="0.25">
      <c r="A536" s="21">
        <v>644236</v>
      </c>
      <c r="B536" s="21" t="s">
        <v>5125</v>
      </c>
      <c r="C536" s="21" t="s">
        <v>813</v>
      </c>
      <c r="D536" s="21" t="s">
        <v>4402</v>
      </c>
      <c r="E536" s="21" t="s">
        <v>4358</v>
      </c>
      <c r="F536" s="22">
        <v>119872.74</v>
      </c>
      <c r="G536" s="22">
        <v>459814.15</v>
      </c>
      <c r="H536" s="22">
        <v>459814.15</v>
      </c>
      <c r="I536" s="23">
        <v>668043.42000000004</v>
      </c>
      <c r="J536" s="21" t="s">
        <v>4638</v>
      </c>
      <c r="K536" s="21" t="s">
        <v>4323</v>
      </c>
      <c r="L536" s="21" t="s">
        <v>5209</v>
      </c>
      <c r="M536" s="24">
        <v>44797.964421296296</v>
      </c>
      <c r="N536" s="24">
        <v>44853.092395833337</v>
      </c>
      <c r="O536" s="21" t="s">
        <v>171</v>
      </c>
    </row>
    <row r="537" spans="1:15" ht="21" x14ac:dyDescent="0.25">
      <c r="A537" s="21">
        <v>644478</v>
      </c>
      <c r="B537" s="21" t="s">
        <v>4954</v>
      </c>
      <c r="C537" s="21" t="s">
        <v>367</v>
      </c>
      <c r="D537" s="21" t="s">
        <v>4402</v>
      </c>
      <c r="E537" s="21" t="s">
        <v>4234</v>
      </c>
      <c r="F537" s="22">
        <v>300000</v>
      </c>
      <c r="G537" s="22">
        <v>97715.01</v>
      </c>
      <c r="H537" s="22">
        <v>397715.01</v>
      </c>
      <c r="I537" s="23">
        <v>427340.91</v>
      </c>
      <c r="J537" s="21" t="s">
        <v>5369</v>
      </c>
      <c r="K537" s="21" t="s">
        <v>4233</v>
      </c>
      <c r="L537" s="21" t="s">
        <v>4774</v>
      </c>
      <c r="M537" s="24">
        <v>44860.458333333336</v>
      </c>
      <c r="N537" s="24">
        <v>44860.73741898148</v>
      </c>
      <c r="O537" s="21" t="s">
        <v>121</v>
      </c>
    </row>
    <row r="538" spans="1:15" ht="21" x14ac:dyDescent="0.25">
      <c r="A538" s="21">
        <v>648177</v>
      </c>
      <c r="B538" s="21" t="s">
        <v>5661</v>
      </c>
      <c r="C538" s="21" t="s">
        <v>367</v>
      </c>
      <c r="D538" s="21" t="s">
        <v>4402</v>
      </c>
      <c r="E538" s="21" t="s">
        <v>4234</v>
      </c>
      <c r="F538" s="22">
        <v>0</v>
      </c>
      <c r="G538" s="22">
        <v>161855.06</v>
      </c>
      <c r="H538" s="22">
        <v>161855.06</v>
      </c>
      <c r="I538" s="23">
        <v>1904.13</v>
      </c>
      <c r="J538" s="21" t="s">
        <v>5662</v>
      </c>
      <c r="K538" s="21" t="s">
        <v>4233</v>
      </c>
      <c r="L538" s="21" t="s">
        <v>4471</v>
      </c>
      <c r="M538" s="24">
        <v>44938.618518518517</v>
      </c>
      <c r="N538" s="24">
        <v>44938.836354166669</v>
      </c>
      <c r="O538" s="21" t="s">
        <v>4327</v>
      </c>
    </row>
    <row r="539" spans="1:15" ht="21" x14ac:dyDescent="0.25">
      <c r="A539" s="21">
        <v>644997</v>
      </c>
      <c r="B539" s="21" t="s">
        <v>5345</v>
      </c>
      <c r="C539" s="21" t="s">
        <v>813</v>
      </c>
      <c r="D539" s="21" t="s">
        <v>4402</v>
      </c>
      <c r="E539" s="21" t="s">
        <v>4358</v>
      </c>
      <c r="F539" s="22">
        <v>59450.41</v>
      </c>
      <c r="G539" s="22">
        <v>36780.230000000003</v>
      </c>
      <c r="H539" s="22">
        <v>36780.230000000003</v>
      </c>
      <c r="I539" s="23">
        <v>172904.05</v>
      </c>
      <c r="J539" s="21" t="s">
        <v>4638</v>
      </c>
      <c r="K539" s="21" t="s">
        <v>4323</v>
      </c>
      <c r="L539" s="21" t="s">
        <v>5480</v>
      </c>
      <c r="M539" s="24">
        <v>44880.63585648148</v>
      </c>
      <c r="N539" s="24">
        <v>44882.857141203705</v>
      </c>
      <c r="O539" s="21" t="s">
        <v>171</v>
      </c>
    </row>
    <row r="540" spans="1:15" ht="21" x14ac:dyDescent="0.25">
      <c r="A540" s="21">
        <v>647155</v>
      </c>
      <c r="B540" s="21" t="s">
        <v>5663</v>
      </c>
      <c r="C540" s="21" t="s">
        <v>367</v>
      </c>
      <c r="D540" s="21" t="s">
        <v>4402</v>
      </c>
      <c r="E540" s="21" t="s">
        <v>4234</v>
      </c>
      <c r="F540" s="22">
        <v>13255.21</v>
      </c>
      <c r="G540" s="22">
        <v>36028.68</v>
      </c>
      <c r="H540" s="22">
        <v>57231.61</v>
      </c>
      <c r="I540" s="23">
        <v>60434.85</v>
      </c>
      <c r="J540" s="21" t="s">
        <v>5660</v>
      </c>
      <c r="K540" s="21" t="s">
        <v>4317</v>
      </c>
      <c r="L540" s="21" t="s">
        <v>5664</v>
      </c>
      <c r="M540" s="24">
        <v>44886.505335648151</v>
      </c>
      <c r="N540" s="24">
        <v>44914.847986111112</v>
      </c>
      <c r="O540" s="21" t="s">
        <v>121</v>
      </c>
    </row>
    <row r="541" spans="1:15" ht="21" x14ac:dyDescent="0.25">
      <c r="A541" s="21">
        <v>647155</v>
      </c>
      <c r="B541" s="21" t="s">
        <v>5663</v>
      </c>
      <c r="C541" s="21" t="s">
        <v>367</v>
      </c>
      <c r="D541" s="21" t="s">
        <v>4402</v>
      </c>
      <c r="E541" s="21" t="s">
        <v>4234</v>
      </c>
      <c r="F541" s="22">
        <v>7947.72</v>
      </c>
      <c r="G541" s="22">
        <v>36028.68</v>
      </c>
      <c r="H541" s="22">
        <v>57231.61</v>
      </c>
      <c r="I541" s="23">
        <v>60434.85</v>
      </c>
      <c r="J541" s="21" t="s">
        <v>5660</v>
      </c>
      <c r="K541" s="21" t="s">
        <v>4323</v>
      </c>
      <c r="L541" s="21" t="s">
        <v>5665</v>
      </c>
      <c r="M541" s="24">
        <v>44886.415949074071</v>
      </c>
      <c r="N541" s="24">
        <v>44914.847986111112</v>
      </c>
      <c r="O541" s="21" t="s">
        <v>121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D8289-414B-4757-9DB6-C411B29CDE12}">
  <dimension ref="A1:M64"/>
  <sheetViews>
    <sheetView tabSelected="1" zoomScale="120" zoomScaleNormal="120" workbookViewId="0">
      <selection activeCell="B6" sqref="B6:I7"/>
    </sheetView>
  </sheetViews>
  <sheetFormatPr defaultRowHeight="15" x14ac:dyDescent="0.25"/>
  <cols>
    <col min="1" max="1" width="34.7109375" customWidth="1"/>
    <col min="2" max="2" width="8.5703125" customWidth="1"/>
    <col min="3" max="3" width="6.85546875" customWidth="1"/>
    <col min="4" max="4" width="10.140625" customWidth="1"/>
    <col min="5" max="5" width="9.42578125" customWidth="1"/>
    <col min="6" max="6" width="16.140625" customWidth="1"/>
    <col min="7" max="7" width="15.85546875" customWidth="1"/>
    <col min="8" max="8" width="9" customWidth="1"/>
    <col min="9" max="9" width="16.85546875" customWidth="1"/>
    <col min="10" max="10" width="41.7109375" customWidth="1"/>
    <col min="11" max="11" width="19.85546875" customWidth="1"/>
  </cols>
  <sheetData>
    <row r="1" spans="1:13" ht="30" customHeight="1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64" t="s">
        <v>5900</v>
      </c>
    </row>
    <row r="2" spans="1:13" x14ac:dyDescent="0.25">
      <c r="A2" s="8"/>
      <c r="F2" s="107" t="s">
        <v>21</v>
      </c>
      <c r="G2" s="107"/>
      <c r="H2" s="105"/>
      <c r="I2" s="106"/>
      <c r="J2" t="s">
        <v>5899</v>
      </c>
      <c r="K2" s="36"/>
    </row>
    <row r="3" spans="1:13" x14ac:dyDescent="0.25">
      <c r="A3" s="109" t="s">
        <v>1</v>
      </c>
      <c r="B3" s="110"/>
      <c r="C3" s="110"/>
      <c r="D3" s="110"/>
      <c r="E3" s="110"/>
      <c r="F3" s="110"/>
      <c r="G3" s="110"/>
      <c r="H3" s="110"/>
      <c r="I3" s="111"/>
    </row>
    <row r="4" spans="1:13" x14ac:dyDescent="0.25">
      <c r="A4" s="1" t="s">
        <v>3</v>
      </c>
      <c r="B4" s="175"/>
      <c r="C4" s="176"/>
      <c r="D4" s="176"/>
      <c r="E4" s="176"/>
      <c r="F4" s="176"/>
      <c r="G4" s="176"/>
      <c r="H4" s="176"/>
      <c r="I4" s="177"/>
    </row>
    <row r="5" spans="1:13" ht="30" customHeight="1" x14ac:dyDescent="0.25">
      <c r="A5" s="1" t="s">
        <v>2</v>
      </c>
      <c r="B5" s="178"/>
      <c r="C5" s="178"/>
      <c r="D5" s="178"/>
      <c r="E5" s="178"/>
      <c r="F5" s="178"/>
      <c r="G5" s="178"/>
      <c r="H5" s="178"/>
      <c r="I5" s="178"/>
      <c r="J5" t="s">
        <v>5899</v>
      </c>
    </row>
    <row r="6" spans="1:13" x14ac:dyDescent="0.25">
      <c r="A6" s="1" t="s">
        <v>4</v>
      </c>
      <c r="B6" s="183"/>
      <c r="C6" s="183"/>
      <c r="D6" s="183"/>
      <c r="E6" s="183"/>
      <c r="F6" s="183"/>
      <c r="G6" s="183"/>
      <c r="H6" s="183"/>
      <c r="I6" s="183"/>
      <c r="J6" t="s">
        <v>5899</v>
      </c>
    </row>
    <row r="7" spans="1:13" x14ac:dyDescent="0.25">
      <c r="A7" s="1" t="s">
        <v>5</v>
      </c>
      <c r="B7" s="183"/>
      <c r="C7" s="183"/>
      <c r="D7" s="183"/>
      <c r="E7" s="183"/>
      <c r="F7" s="183"/>
      <c r="G7" s="183"/>
      <c r="H7" s="183"/>
      <c r="I7" s="183"/>
      <c r="J7" t="s">
        <v>5899</v>
      </c>
    </row>
    <row r="8" spans="1:13" x14ac:dyDescent="0.25">
      <c r="A8" s="8"/>
      <c r="B8" s="4"/>
      <c r="C8" s="4"/>
      <c r="D8" s="4"/>
      <c r="E8" s="4"/>
      <c r="F8" s="4"/>
      <c r="G8" s="4"/>
      <c r="H8" s="4"/>
      <c r="I8" s="9"/>
    </row>
    <row r="9" spans="1:13" x14ac:dyDescent="0.25">
      <c r="A9" s="8"/>
      <c r="I9" s="10"/>
    </row>
    <row r="10" spans="1:13" x14ac:dyDescent="0.25">
      <c r="A10" s="11" t="s">
        <v>6</v>
      </c>
      <c r="I10" s="10"/>
    </row>
    <row r="11" spans="1:13" x14ac:dyDescent="0.25">
      <c r="A11" s="1" t="s">
        <v>20</v>
      </c>
      <c r="B11" s="179">
        <f>SUM(B18,B19,B20,B22,B23,B24,B26,B28,B29,B30,B31,B32)</f>
        <v>0</v>
      </c>
      <c r="C11" s="179"/>
      <c r="D11" s="179"/>
      <c r="E11" s="179"/>
      <c r="F11" s="179"/>
      <c r="G11" s="179"/>
      <c r="H11" s="179"/>
      <c r="I11" s="179"/>
      <c r="J11" t="s">
        <v>5908</v>
      </c>
    </row>
    <row r="12" spans="1:13" x14ac:dyDescent="0.25">
      <c r="A12" s="1" t="s">
        <v>13</v>
      </c>
      <c r="B12" s="180">
        <f>SUM(D18,D19,D20,D22,D23,D24,D26,D28,D29,D30,D31,D32)</f>
        <v>0</v>
      </c>
      <c r="C12" s="181"/>
      <c r="D12" s="181"/>
      <c r="E12" s="181"/>
      <c r="F12" s="181"/>
      <c r="G12" s="181"/>
      <c r="H12" s="181"/>
      <c r="I12" s="182"/>
      <c r="J12" t="s">
        <v>5908</v>
      </c>
    </row>
    <row r="13" spans="1:13" x14ac:dyDescent="0.25">
      <c r="A13" s="1" t="s">
        <v>14</v>
      </c>
      <c r="B13" s="97">
        <f>IFERROR(B12-B11,"")</f>
        <v>0</v>
      </c>
      <c r="C13" s="97"/>
      <c r="D13" s="97"/>
      <c r="E13" s="97"/>
      <c r="F13" s="97"/>
      <c r="G13" s="97"/>
      <c r="H13" s="97"/>
      <c r="I13" s="97"/>
      <c r="J13" t="s">
        <v>5901</v>
      </c>
    </row>
    <row r="14" spans="1:13" x14ac:dyDescent="0.25">
      <c r="A14" s="1" t="s">
        <v>19</v>
      </c>
      <c r="B14" s="98" t="str">
        <f>IFERROR((B12-B11)/B11,"")</f>
        <v/>
      </c>
      <c r="C14" s="98"/>
      <c r="D14" s="98"/>
      <c r="E14" s="98"/>
      <c r="F14" s="98"/>
      <c r="G14" s="98"/>
      <c r="H14" s="98"/>
      <c r="I14" s="98"/>
      <c r="J14" t="s">
        <v>5901</v>
      </c>
    </row>
    <row r="15" spans="1:13" x14ac:dyDescent="0.25">
      <c r="A15" s="8"/>
      <c r="B15" s="3"/>
      <c r="C15" s="3"/>
      <c r="D15" s="3"/>
      <c r="E15" s="3"/>
      <c r="F15" s="3"/>
      <c r="G15" s="3"/>
      <c r="H15" s="3"/>
      <c r="I15" s="12"/>
      <c r="J15" s="64" t="s">
        <v>5900</v>
      </c>
      <c r="K15" s="64" t="s">
        <v>5900</v>
      </c>
      <c r="L15" s="64"/>
      <c r="M15" s="64"/>
    </row>
    <row r="16" spans="1:13" ht="15.75" thickBot="1" x14ac:dyDescent="0.3">
      <c r="A16" s="77"/>
      <c r="B16" s="139" t="s">
        <v>12</v>
      </c>
      <c r="C16" s="139"/>
      <c r="D16" s="139" t="s">
        <v>13</v>
      </c>
      <c r="E16" s="139"/>
      <c r="F16" s="139" t="s">
        <v>14</v>
      </c>
      <c r="G16" s="139"/>
      <c r="H16" s="139" t="s">
        <v>5928</v>
      </c>
      <c r="I16" s="139"/>
      <c r="J16" s="64" t="s">
        <v>12</v>
      </c>
      <c r="K16" s="64" t="s">
        <v>13</v>
      </c>
    </row>
    <row r="17" spans="1:11" x14ac:dyDescent="0.25">
      <c r="A17" s="78" t="s">
        <v>5924</v>
      </c>
      <c r="B17" s="169">
        <f>SUM(B18,B19,B33)</f>
        <v>0</v>
      </c>
      <c r="C17" s="170"/>
      <c r="D17" s="169">
        <f>SUM(D18,D19,D33)</f>
        <v>0</v>
      </c>
      <c r="E17" s="170"/>
      <c r="F17" s="171">
        <f>D17-B17</f>
        <v>0</v>
      </c>
      <c r="G17" s="172"/>
      <c r="H17" s="173"/>
      <c r="I17" s="174"/>
      <c r="J17" s="64"/>
      <c r="K17" s="64"/>
    </row>
    <row r="18" spans="1:11" x14ac:dyDescent="0.25">
      <c r="A18" s="91" t="s">
        <v>7</v>
      </c>
      <c r="B18" s="100"/>
      <c r="C18" s="101"/>
      <c r="D18" s="100"/>
      <c r="E18" s="101"/>
      <c r="F18" s="100">
        <f>D18-B18</f>
        <v>0</v>
      </c>
      <c r="G18" s="101"/>
      <c r="H18" s="98"/>
      <c r="I18" s="134"/>
      <c r="J18" t="s">
        <v>5902</v>
      </c>
      <c r="K18" t="s">
        <v>5927</v>
      </c>
    </row>
    <row r="19" spans="1:11" ht="15.75" thickBot="1" x14ac:dyDescent="0.3">
      <c r="A19" s="92" t="s">
        <v>5890</v>
      </c>
      <c r="B19" s="122"/>
      <c r="C19" s="123"/>
      <c r="D19" s="122"/>
      <c r="E19" s="123"/>
      <c r="F19" s="122">
        <f t="shared" ref="F19:F20" si="0">D19-B19</f>
        <v>0</v>
      </c>
      <c r="G19" s="123"/>
      <c r="H19" s="159"/>
      <c r="I19" s="160"/>
      <c r="J19" t="s">
        <v>5902</v>
      </c>
      <c r="K19" t="s">
        <v>5927</v>
      </c>
    </row>
    <row r="20" spans="1:11" ht="15.75" thickBot="1" x14ac:dyDescent="0.3">
      <c r="A20" s="80" t="s">
        <v>5891</v>
      </c>
      <c r="B20" s="135"/>
      <c r="C20" s="136"/>
      <c r="D20" s="135"/>
      <c r="E20" s="136"/>
      <c r="F20" s="167">
        <f t="shared" si="0"/>
        <v>0</v>
      </c>
      <c r="G20" s="168"/>
      <c r="H20" s="161"/>
      <c r="I20" s="161"/>
      <c r="J20" t="s">
        <v>5902</v>
      </c>
      <c r="K20" t="s">
        <v>5927</v>
      </c>
    </row>
    <row r="21" spans="1:11" x14ac:dyDescent="0.25">
      <c r="A21" s="81" t="s">
        <v>5925</v>
      </c>
      <c r="B21" s="137">
        <f>SUM(B22,B23,B34)</f>
        <v>0</v>
      </c>
      <c r="C21" s="138"/>
      <c r="D21" s="137">
        <f>SUM(D22,D23,D34)</f>
        <v>0</v>
      </c>
      <c r="E21" s="138"/>
      <c r="F21" s="137">
        <f>IFERROR(D21-B21,"")</f>
        <v>0</v>
      </c>
      <c r="G21" s="138"/>
      <c r="H21" s="120" t="str">
        <f>IFERROR((D21-B21)/B21,"")</f>
        <v/>
      </c>
      <c r="I21" s="121"/>
    </row>
    <row r="22" spans="1:11" x14ac:dyDescent="0.25">
      <c r="A22" s="82" t="s">
        <v>8</v>
      </c>
      <c r="B22" s="100"/>
      <c r="C22" s="101"/>
      <c r="D22" s="100"/>
      <c r="E22" s="101"/>
      <c r="F22" s="100">
        <f>IFERROR(D22-B22,"")</f>
        <v>0</v>
      </c>
      <c r="G22" s="101"/>
      <c r="H22" s="98"/>
      <c r="I22" s="134"/>
      <c r="J22" t="s">
        <v>5910</v>
      </c>
      <c r="K22" t="s">
        <v>5927</v>
      </c>
    </row>
    <row r="23" spans="1:11" ht="15.75" thickBot="1" x14ac:dyDescent="0.3">
      <c r="A23" s="83" t="s">
        <v>5892</v>
      </c>
      <c r="B23" s="122"/>
      <c r="C23" s="123"/>
      <c r="D23" s="122"/>
      <c r="E23" s="123"/>
      <c r="F23" s="122">
        <f t="shared" ref="F23:F32" si="1">IFERROR(D23-B23,"")</f>
        <v>0</v>
      </c>
      <c r="G23" s="123"/>
      <c r="H23" s="159"/>
      <c r="I23" s="160"/>
      <c r="J23" t="s">
        <v>5910</v>
      </c>
      <c r="K23" t="s">
        <v>5927</v>
      </c>
    </row>
    <row r="24" spans="1:11" ht="15.75" thickBot="1" x14ac:dyDescent="0.3">
      <c r="A24" s="80" t="s">
        <v>5880</v>
      </c>
      <c r="B24" s="167"/>
      <c r="C24" s="168"/>
      <c r="D24" s="167"/>
      <c r="E24" s="168"/>
      <c r="F24" s="167">
        <f t="shared" si="1"/>
        <v>0</v>
      </c>
      <c r="G24" s="168"/>
      <c r="H24" s="161"/>
      <c r="I24" s="161"/>
      <c r="J24" t="s">
        <v>5902</v>
      </c>
      <c r="K24" t="s">
        <v>5927</v>
      </c>
    </row>
    <row r="25" spans="1:11" x14ac:dyDescent="0.25">
      <c r="A25" s="89" t="s">
        <v>5923</v>
      </c>
      <c r="B25" s="128">
        <f>SUM(B26,B35)</f>
        <v>0</v>
      </c>
      <c r="C25" s="129"/>
      <c r="D25" s="128">
        <f>SUM(D26,D35)</f>
        <v>0</v>
      </c>
      <c r="E25" s="129"/>
      <c r="F25" s="130">
        <f t="shared" ref="F25" si="2">IFERROR(D25-B25,"")</f>
        <v>0</v>
      </c>
      <c r="G25" s="131"/>
      <c r="H25" s="132" t="str">
        <f>IFERROR((D25-B25)/B25,"")</f>
        <v/>
      </c>
      <c r="I25" s="133"/>
    </row>
    <row r="26" spans="1:11" ht="15.75" thickBot="1" x14ac:dyDescent="0.3">
      <c r="A26" s="90" t="s">
        <v>9</v>
      </c>
      <c r="B26" s="122"/>
      <c r="C26" s="123"/>
      <c r="D26" s="122"/>
      <c r="E26" s="123"/>
      <c r="F26" s="122">
        <f t="shared" si="1"/>
        <v>0</v>
      </c>
      <c r="G26" s="123"/>
      <c r="H26" s="159"/>
      <c r="I26" s="160"/>
      <c r="J26" t="s">
        <v>5902</v>
      </c>
      <c r="K26" t="s">
        <v>5927</v>
      </c>
    </row>
    <row r="27" spans="1:11" x14ac:dyDescent="0.25">
      <c r="A27" s="85" t="s">
        <v>5926</v>
      </c>
      <c r="B27" s="124">
        <f>SUM(B28,B29,B36)</f>
        <v>0</v>
      </c>
      <c r="C27" s="125"/>
      <c r="D27" s="124">
        <f>SUM(D28,D29,D36)</f>
        <v>0</v>
      </c>
      <c r="E27" s="125"/>
      <c r="F27" s="124">
        <f t="shared" ref="F27" si="3">IFERROR(D27-B27,"")</f>
        <v>0</v>
      </c>
      <c r="G27" s="125"/>
      <c r="H27" s="126" t="str">
        <f t="shared" ref="H27" si="4">IFERROR((D27-B27)/B27,"")</f>
        <v/>
      </c>
      <c r="I27" s="127"/>
    </row>
    <row r="28" spans="1:11" x14ac:dyDescent="0.25">
      <c r="A28" s="86" t="s">
        <v>5904</v>
      </c>
      <c r="B28" s="100"/>
      <c r="C28" s="101"/>
      <c r="D28" s="100"/>
      <c r="E28" s="101"/>
      <c r="F28" s="100">
        <f t="shared" si="1"/>
        <v>0</v>
      </c>
      <c r="G28" s="101"/>
      <c r="H28" s="98"/>
      <c r="I28" s="134"/>
      <c r="J28" t="s">
        <v>5902</v>
      </c>
      <c r="K28" t="s">
        <v>5927</v>
      </c>
    </row>
    <row r="29" spans="1:11" ht="15.75" thickBot="1" x14ac:dyDescent="0.3">
      <c r="A29" s="87" t="s">
        <v>5905</v>
      </c>
      <c r="B29" s="122"/>
      <c r="C29" s="123"/>
      <c r="D29" s="122"/>
      <c r="E29" s="123"/>
      <c r="F29" s="122">
        <f t="shared" si="1"/>
        <v>0</v>
      </c>
      <c r="G29" s="123"/>
      <c r="H29" s="159"/>
      <c r="I29" s="160"/>
      <c r="J29" t="s">
        <v>5902</v>
      </c>
      <c r="K29" t="s">
        <v>5927</v>
      </c>
    </row>
    <row r="30" spans="1:11" x14ac:dyDescent="0.25">
      <c r="A30" s="67" t="s">
        <v>5893</v>
      </c>
      <c r="B30" s="163"/>
      <c r="C30" s="164"/>
      <c r="D30" s="165"/>
      <c r="E30" s="166"/>
      <c r="F30" s="163">
        <f t="shared" si="1"/>
        <v>0</v>
      </c>
      <c r="G30" s="164"/>
      <c r="H30" s="162"/>
      <c r="I30" s="162"/>
      <c r="J30" t="s">
        <v>5902</v>
      </c>
      <c r="K30" t="s">
        <v>5927</v>
      </c>
    </row>
    <row r="31" spans="1:11" x14ac:dyDescent="0.25">
      <c r="A31" s="1" t="s">
        <v>5894</v>
      </c>
      <c r="B31" s="100"/>
      <c r="C31" s="101"/>
      <c r="D31" s="100"/>
      <c r="E31" s="101"/>
      <c r="F31" s="100">
        <f t="shared" si="1"/>
        <v>0</v>
      </c>
      <c r="G31" s="101"/>
      <c r="H31" s="98"/>
      <c r="I31" s="98"/>
      <c r="J31" t="s">
        <v>5902</v>
      </c>
      <c r="K31" t="s">
        <v>5927</v>
      </c>
    </row>
    <row r="32" spans="1:11" ht="15.75" thickBot="1" x14ac:dyDescent="0.3">
      <c r="A32" s="70" t="s">
        <v>5895</v>
      </c>
      <c r="B32" s="122"/>
      <c r="C32" s="123"/>
      <c r="D32" s="122"/>
      <c r="E32" s="123"/>
      <c r="F32" s="100">
        <f t="shared" si="1"/>
        <v>0</v>
      </c>
      <c r="G32" s="101"/>
      <c r="H32" s="98"/>
      <c r="I32" s="98"/>
      <c r="K32" t="s">
        <v>5927</v>
      </c>
    </row>
    <row r="33" spans="1:12" x14ac:dyDescent="0.25">
      <c r="A33" s="76" t="s">
        <v>5896</v>
      </c>
      <c r="B33" s="163"/>
      <c r="C33" s="164"/>
      <c r="D33" s="155"/>
      <c r="E33" s="156"/>
      <c r="F33" s="68"/>
      <c r="G33" s="69"/>
      <c r="H33" s="157"/>
      <c r="I33" s="158"/>
      <c r="J33" t="s">
        <v>5903</v>
      </c>
    </row>
    <row r="34" spans="1:12" x14ac:dyDescent="0.25">
      <c r="A34" s="79" t="s">
        <v>5913</v>
      </c>
      <c r="B34" s="100"/>
      <c r="C34" s="101"/>
      <c r="D34" s="65"/>
      <c r="E34" s="66"/>
      <c r="F34" s="65"/>
      <c r="G34" s="66"/>
      <c r="H34" s="153"/>
      <c r="I34" s="154"/>
      <c r="J34" t="s">
        <v>5903</v>
      </c>
    </row>
    <row r="35" spans="1:12" x14ac:dyDescent="0.25">
      <c r="A35" s="84" t="s">
        <v>5897</v>
      </c>
      <c r="B35" s="100"/>
      <c r="C35" s="101"/>
      <c r="D35" s="151"/>
      <c r="E35" s="152"/>
      <c r="F35" s="65"/>
      <c r="G35" s="66"/>
      <c r="H35" s="153"/>
      <c r="I35" s="154"/>
      <c r="J35" t="s">
        <v>5903</v>
      </c>
    </row>
    <row r="36" spans="1:12" x14ac:dyDescent="0.25">
      <c r="A36" s="88" t="s">
        <v>5898</v>
      </c>
      <c r="B36" s="100"/>
      <c r="C36" s="101"/>
      <c r="D36" s="151"/>
      <c r="E36" s="152"/>
      <c r="F36" s="65"/>
      <c r="G36" s="66"/>
      <c r="H36" s="153"/>
      <c r="I36" s="154"/>
      <c r="J36" t="s">
        <v>5903</v>
      </c>
    </row>
    <row r="37" spans="1:12" ht="15.75" thickBot="1" x14ac:dyDescent="0.3">
      <c r="L37" s="64"/>
    </row>
    <row r="38" spans="1:12" ht="26.25" thickBot="1" x14ac:dyDescent="0.3">
      <c r="A38" s="40"/>
      <c r="B38" s="41" t="s">
        <v>46</v>
      </c>
      <c r="C38" s="41" t="s">
        <v>47</v>
      </c>
      <c r="D38" s="41" t="s">
        <v>14</v>
      </c>
      <c r="E38" s="42" t="s">
        <v>19</v>
      </c>
      <c r="F38" s="71" t="s">
        <v>5900</v>
      </c>
    </row>
    <row r="39" spans="1:12" ht="15.75" thickBot="1" x14ac:dyDescent="0.3">
      <c r="A39" s="43" t="s">
        <v>5881</v>
      </c>
      <c r="B39" s="44">
        <f>SUM(B40,B41)</f>
        <v>0</v>
      </c>
      <c r="C39" s="44">
        <f>SUM(C40,C41)</f>
        <v>0</v>
      </c>
      <c r="D39" s="44">
        <f>C39-B39</f>
        <v>0</v>
      </c>
      <c r="E39" s="45">
        <f>IF(B39,D39/B39,0)</f>
        <v>0</v>
      </c>
      <c r="F39" t="s">
        <v>5901</v>
      </c>
    </row>
    <row r="40" spans="1:12" x14ac:dyDescent="0.25">
      <c r="A40" s="46" t="s">
        <v>5882</v>
      </c>
      <c r="B40" s="47">
        <f>SUM(B44,B46,B48,B50,B52,B54)</f>
        <v>0</v>
      </c>
      <c r="C40" s="47">
        <f>SUM(C44,C46,C48,C50,C52,C54)</f>
        <v>0</v>
      </c>
      <c r="D40" s="47">
        <f>C40-B40</f>
        <v>0</v>
      </c>
      <c r="E40" s="48">
        <f>IF(B40,D40/B40,0)</f>
        <v>0</v>
      </c>
      <c r="F40" t="s">
        <v>5908</v>
      </c>
    </row>
    <row r="41" spans="1:12" ht="15.75" thickBot="1" x14ac:dyDescent="0.3">
      <c r="A41" s="49" t="s">
        <v>5883</v>
      </c>
      <c r="B41" s="50">
        <f>SUM(B45,B47,B49,B51,B53,B55)</f>
        <v>0</v>
      </c>
      <c r="C41" s="50">
        <f>SUM(C45,C47,C49,C51,C53,C55)</f>
        <v>0</v>
      </c>
      <c r="D41" s="50">
        <f>C41-B41</f>
        <v>0</v>
      </c>
      <c r="E41" s="51">
        <f>IF(B41,D41/B41,0)</f>
        <v>0</v>
      </c>
      <c r="F41" t="s">
        <v>5908</v>
      </c>
    </row>
    <row r="42" spans="1:12" x14ac:dyDescent="0.25">
      <c r="A42" s="73"/>
      <c r="B42" s="74"/>
      <c r="C42" s="74"/>
      <c r="D42" s="74"/>
      <c r="E42" s="75"/>
      <c r="F42" s="64" t="s">
        <v>5900</v>
      </c>
      <c r="G42" s="64" t="s">
        <v>5900</v>
      </c>
    </row>
    <row r="43" spans="1:12" ht="15.75" thickBot="1" x14ac:dyDescent="0.3">
      <c r="A43" s="52" t="s">
        <v>5884</v>
      </c>
      <c r="B43" s="16"/>
      <c r="C43" s="16"/>
      <c r="D43" s="16"/>
      <c r="E43" s="53"/>
      <c r="F43" s="64" t="s">
        <v>5906</v>
      </c>
      <c r="G43" s="64" t="s">
        <v>5907</v>
      </c>
    </row>
    <row r="44" spans="1:12" ht="45" x14ac:dyDescent="0.25">
      <c r="A44" s="54" t="s">
        <v>5914</v>
      </c>
      <c r="B44" s="55"/>
      <c r="C44" s="55"/>
      <c r="D44" s="55">
        <f>C44-B44</f>
        <v>0</v>
      </c>
      <c r="E44" s="56">
        <f t="shared" ref="E44:E55" si="5">IF(B44,D44/B44,0)</f>
        <v>0</v>
      </c>
      <c r="F44" s="72" t="s">
        <v>5909</v>
      </c>
      <c r="G44" t="s">
        <v>5912</v>
      </c>
      <c r="L44" s="64"/>
    </row>
    <row r="45" spans="1:12" ht="45.75" thickBot="1" x14ac:dyDescent="0.3">
      <c r="A45" s="57" t="s">
        <v>5889</v>
      </c>
      <c r="B45" s="58"/>
      <c r="C45" s="58"/>
      <c r="D45" s="58">
        <f>C45-B45</f>
        <v>0</v>
      </c>
      <c r="E45" s="59">
        <f t="shared" si="5"/>
        <v>0</v>
      </c>
      <c r="F45" s="72" t="s">
        <v>5909</v>
      </c>
      <c r="G45" t="s">
        <v>5912</v>
      </c>
    </row>
    <row r="46" spans="1:12" ht="30" x14ac:dyDescent="0.25">
      <c r="A46" s="54" t="s">
        <v>5916</v>
      </c>
      <c r="B46" s="55"/>
      <c r="C46" s="55"/>
      <c r="D46" s="55">
        <f t="shared" ref="D46:D55" si="6">C46-B46</f>
        <v>0</v>
      </c>
      <c r="E46" s="56">
        <f t="shared" si="5"/>
        <v>0</v>
      </c>
      <c r="F46" s="72" t="s">
        <v>5902</v>
      </c>
      <c r="G46" t="s">
        <v>5912</v>
      </c>
    </row>
    <row r="47" spans="1:12" ht="30.75" thickBot="1" x14ac:dyDescent="0.3">
      <c r="A47" s="57" t="s">
        <v>5917</v>
      </c>
      <c r="B47" s="58"/>
      <c r="C47" s="58"/>
      <c r="D47" s="58">
        <f t="shared" si="6"/>
        <v>0</v>
      </c>
      <c r="E47" s="59">
        <f t="shared" si="5"/>
        <v>0</v>
      </c>
      <c r="F47" s="72" t="s">
        <v>5902</v>
      </c>
      <c r="G47" t="s">
        <v>5912</v>
      </c>
    </row>
    <row r="48" spans="1:12" ht="30" x14ac:dyDescent="0.25">
      <c r="A48" s="54" t="s">
        <v>5885</v>
      </c>
      <c r="B48" s="55"/>
      <c r="C48" s="55"/>
      <c r="D48" s="55">
        <f t="shared" si="6"/>
        <v>0</v>
      </c>
      <c r="E48" s="56">
        <f t="shared" si="5"/>
        <v>0</v>
      </c>
      <c r="F48" s="72" t="s">
        <v>5902</v>
      </c>
      <c r="G48" t="s">
        <v>5912</v>
      </c>
    </row>
    <row r="49" spans="1:9" ht="30.75" thickBot="1" x14ac:dyDescent="0.3">
      <c r="A49" s="57" t="s">
        <v>5886</v>
      </c>
      <c r="B49" s="58"/>
      <c r="C49" s="58"/>
      <c r="D49" s="58">
        <f t="shared" si="6"/>
        <v>0</v>
      </c>
      <c r="E49" s="59">
        <f t="shared" si="5"/>
        <v>0</v>
      </c>
      <c r="F49" s="72" t="s">
        <v>5902</v>
      </c>
      <c r="G49" t="s">
        <v>5912</v>
      </c>
    </row>
    <row r="50" spans="1:9" ht="30" x14ac:dyDescent="0.25">
      <c r="A50" s="54" t="s">
        <v>5915</v>
      </c>
      <c r="B50" s="55"/>
      <c r="C50" s="55"/>
      <c r="D50" s="55">
        <f t="shared" si="6"/>
        <v>0</v>
      </c>
      <c r="E50" s="56">
        <f t="shared" si="5"/>
        <v>0</v>
      </c>
      <c r="F50" s="72" t="s">
        <v>5902</v>
      </c>
      <c r="G50" t="s">
        <v>5912</v>
      </c>
      <c r="H50" t="s">
        <v>5922</v>
      </c>
    </row>
    <row r="51" spans="1:9" ht="30.75" thickBot="1" x14ac:dyDescent="0.3">
      <c r="A51" s="57" t="s">
        <v>5918</v>
      </c>
      <c r="B51" s="58"/>
      <c r="C51" s="58"/>
      <c r="D51" s="58">
        <f t="shared" si="6"/>
        <v>0</v>
      </c>
      <c r="E51" s="59">
        <f t="shared" si="5"/>
        <v>0</v>
      </c>
      <c r="F51" s="72" t="s">
        <v>5902</v>
      </c>
      <c r="G51" t="s">
        <v>5912</v>
      </c>
      <c r="H51" t="s">
        <v>5922</v>
      </c>
    </row>
    <row r="52" spans="1:9" ht="30" x14ac:dyDescent="0.25">
      <c r="A52" s="54" t="s">
        <v>5887</v>
      </c>
      <c r="B52" s="55"/>
      <c r="C52" s="55"/>
      <c r="D52" s="55">
        <f t="shared" si="6"/>
        <v>0</v>
      </c>
      <c r="E52" s="56">
        <f t="shared" si="5"/>
        <v>0</v>
      </c>
      <c r="F52" s="72" t="s">
        <v>5902</v>
      </c>
      <c r="G52" t="s">
        <v>5912</v>
      </c>
    </row>
    <row r="53" spans="1:9" ht="30.75" thickBot="1" x14ac:dyDescent="0.3">
      <c r="A53" s="57" t="s">
        <v>5888</v>
      </c>
      <c r="B53" s="58"/>
      <c r="C53" s="58"/>
      <c r="D53" s="58">
        <f t="shared" si="6"/>
        <v>0</v>
      </c>
      <c r="E53" s="59">
        <f t="shared" si="5"/>
        <v>0</v>
      </c>
      <c r="F53" s="72" t="s">
        <v>5902</v>
      </c>
      <c r="G53" t="s">
        <v>5912</v>
      </c>
    </row>
    <row r="54" spans="1:9" ht="30" x14ac:dyDescent="0.25">
      <c r="A54" s="60" t="s">
        <v>5919</v>
      </c>
      <c r="B54" s="61"/>
      <c r="C54" s="61"/>
      <c r="D54" s="55">
        <f t="shared" si="6"/>
        <v>0</v>
      </c>
      <c r="E54" s="62">
        <f t="shared" si="5"/>
        <v>0</v>
      </c>
      <c r="F54" s="72" t="s">
        <v>5902</v>
      </c>
      <c r="G54" t="s">
        <v>5911</v>
      </c>
      <c r="H54" t="s">
        <v>5921</v>
      </c>
    </row>
    <row r="55" spans="1:9" ht="30.75" thickBot="1" x14ac:dyDescent="0.3">
      <c r="A55" s="63" t="s">
        <v>5920</v>
      </c>
      <c r="B55" s="58"/>
      <c r="C55" s="58"/>
      <c r="D55" s="58">
        <f t="shared" si="6"/>
        <v>0</v>
      </c>
      <c r="E55" s="59">
        <f t="shared" si="5"/>
        <v>0</v>
      </c>
      <c r="F55" s="72" t="s">
        <v>5902</v>
      </c>
      <c r="G55" t="s">
        <v>5911</v>
      </c>
      <c r="H55" t="s">
        <v>5921</v>
      </c>
    </row>
    <row r="57" spans="1:9" x14ac:dyDescent="0.25">
      <c r="A57" s="11" t="s">
        <v>15</v>
      </c>
    </row>
    <row r="58" spans="1:9" x14ac:dyDescent="0.25">
      <c r="A58" s="7" t="s">
        <v>16</v>
      </c>
      <c r="B58" s="93" t="s">
        <v>17</v>
      </c>
      <c r="C58" s="93"/>
      <c r="D58" s="93"/>
      <c r="E58" s="94"/>
      <c r="F58" s="95" t="s">
        <v>18</v>
      </c>
      <c r="G58" s="95"/>
      <c r="H58" s="95"/>
      <c r="I58" s="95"/>
    </row>
    <row r="59" spans="1:9" x14ac:dyDescent="0.25">
      <c r="A59" s="139"/>
      <c r="B59" s="142"/>
      <c r="C59" s="143"/>
      <c r="D59" s="143"/>
      <c r="E59" s="144"/>
      <c r="F59" s="142"/>
      <c r="G59" s="143"/>
      <c r="H59" s="143"/>
      <c r="I59" s="144"/>
    </row>
    <row r="60" spans="1:9" x14ac:dyDescent="0.25">
      <c r="A60" s="140"/>
      <c r="B60" s="145"/>
      <c r="C60" s="146"/>
      <c r="D60" s="146"/>
      <c r="E60" s="147"/>
      <c r="F60" s="145"/>
      <c r="G60" s="146"/>
      <c r="H60" s="146"/>
      <c r="I60" s="147"/>
    </row>
    <row r="61" spans="1:9" x14ac:dyDescent="0.25">
      <c r="A61" s="140"/>
      <c r="B61" s="145"/>
      <c r="C61" s="146"/>
      <c r="D61" s="146"/>
      <c r="E61" s="147"/>
      <c r="F61" s="145"/>
      <c r="G61" s="146"/>
      <c r="H61" s="146"/>
      <c r="I61" s="147"/>
    </row>
    <row r="62" spans="1:9" x14ac:dyDescent="0.25">
      <c r="A62" s="140"/>
      <c r="B62" s="145"/>
      <c r="C62" s="146"/>
      <c r="D62" s="146"/>
      <c r="E62" s="147"/>
      <c r="F62" s="145"/>
      <c r="G62" s="146"/>
      <c r="H62" s="146"/>
      <c r="I62" s="147"/>
    </row>
    <row r="63" spans="1:9" x14ac:dyDescent="0.25">
      <c r="A63" s="140"/>
      <c r="B63" s="145"/>
      <c r="C63" s="146"/>
      <c r="D63" s="146"/>
      <c r="E63" s="147"/>
      <c r="F63" s="145"/>
      <c r="G63" s="146"/>
      <c r="H63" s="146"/>
      <c r="I63" s="147"/>
    </row>
    <row r="64" spans="1:9" x14ac:dyDescent="0.25">
      <c r="A64" s="141"/>
      <c r="B64" s="148"/>
      <c r="C64" s="149"/>
      <c r="D64" s="149"/>
      <c r="E64" s="150"/>
      <c r="F64" s="148"/>
      <c r="G64" s="149"/>
      <c r="H64" s="149"/>
      <c r="I64" s="150"/>
    </row>
  </sheetData>
  <mergeCells count="96">
    <mergeCell ref="F19:G19"/>
    <mergeCell ref="F20:G20"/>
    <mergeCell ref="F23:G23"/>
    <mergeCell ref="F24:G24"/>
    <mergeCell ref="F29:G29"/>
    <mergeCell ref="F21:G21"/>
    <mergeCell ref="F26:G26"/>
    <mergeCell ref="B14:I14"/>
    <mergeCell ref="A1:I1"/>
    <mergeCell ref="F2:G2"/>
    <mergeCell ref="H2:I2"/>
    <mergeCell ref="A3:I3"/>
    <mergeCell ref="B4:I4"/>
    <mergeCell ref="B5:I5"/>
    <mergeCell ref="B6:I6"/>
    <mergeCell ref="B7:I7"/>
    <mergeCell ref="B11:I11"/>
    <mergeCell ref="B12:I12"/>
    <mergeCell ref="B13:I13"/>
    <mergeCell ref="B16:C16"/>
    <mergeCell ref="D16:E16"/>
    <mergeCell ref="F16:G16"/>
    <mergeCell ref="H16:I16"/>
    <mergeCell ref="B18:C18"/>
    <mergeCell ref="D18:E18"/>
    <mergeCell ref="F18:G18"/>
    <mergeCell ref="H18:I18"/>
    <mergeCell ref="B17:C17"/>
    <mergeCell ref="D17:E17"/>
    <mergeCell ref="F17:G17"/>
    <mergeCell ref="H17:I17"/>
    <mergeCell ref="B24:C24"/>
    <mergeCell ref="D24:E24"/>
    <mergeCell ref="D23:E23"/>
    <mergeCell ref="B29:C29"/>
    <mergeCell ref="D29:E29"/>
    <mergeCell ref="B30:C30"/>
    <mergeCell ref="B32:C32"/>
    <mergeCell ref="D32:E32"/>
    <mergeCell ref="D30:E30"/>
    <mergeCell ref="H26:I26"/>
    <mergeCell ref="F30:G30"/>
    <mergeCell ref="F31:G31"/>
    <mergeCell ref="F32:G32"/>
    <mergeCell ref="H32:I32"/>
    <mergeCell ref="B35:C35"/>
    <mergeCell ref="D35:E35"/>
    <mergeCell ref="H35:I35"/>
    <mergeCell ref="D31:E31"/>
    <mergeCell ref="H19:I19"/>
    <mergeCell ref="H20:I20"/>
    <mergeCell ref="H23:I23"/>
    <mergeCell ref="H24:I24"/>
    <mergeCell ref="H29:I29"/>
    <mergeCell ref="H30:I30"/>
    <mergeCell ref="H31:I31"/>
    <mergeCell ref="B28:C28"/>
    <mergeCell ref="D28:E28"/>
    <mergeCell ref="F28:G28"/>
    <mergeCell ref="H28:I28"/>
    <mergeCell ref="B33:C33"/>
    <mergeCell ref="B34:C34"/>
    <mergeCell ref="H34:I34"/>
    <mergeCell ref="D33:E33"/>
    <mergeCell ref="H33:I33"/>
    <mergeCell ref="B31:C31"/>
    <mergeCell ref="A59:A64"/>
    <mergeCell ref="B59:E64"/>
    <mergeCell ref="F59:I64"/>
    <mergeCell ref="B36:C36"/>
    <mergeCell ref="D36:E36"/>
    <mergeCell ref="H36:I36"/>
    <mergeCell ref="B58:E58"/>
    <mergeCell ref="F58:I58"/>
    <mergeCell ref="B19:C19"/>
    <mergeCell ref="D19:E19"/>
    <mergeCell ref="B20:C20"/>
    <mergeCell ref="D20:E20"/>
    <mergeCell ref="B21:C21"/>
    <mergeCell ref="D21:E21"/>
    <mergeCell ref="H21:I21"/>
    <mergeCell ref="B23:C23"/>
    <mergeCell ref="F27:G27"/>
    <mergeCell ref="H27:I27"/>
    <mergeCell ref="B27:C27"/>
    <mergeCell ref="D27:E27"/>
    <mergeCell ref="B25:C25"/>
    <mergeCell ref="D25:E25"/>
    <mergeCell ref="F25:G25"/>
    <mergeCell ref="H25:I25"/>
    <mergeCell ref="B22:C22"/>
    <mergeCell ref="D22:E22"/>
    <mergeCell ref="F22:G22"/>
    <mergeCell ref="H22:I22"/>
    <mergeCell ref="B26:C26"/>
    <mergeCell ref="D26:E26"/>
  </mergeCells>
  <phoneticPr fontId="1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6196D570994C9CF903AE38BD7D76" ma:contentTypeVersion="16" ma:contentTypeDescription="Create a new document." ma:contentTypeScope="" ma:versionID="e6b24fc65b94fde2110b881594157950">
  <xsd:schema xmlns:xsd="http://www.w3.org/2001/XMLSchema" xmlns:xs="http://www.w3.org/2001/XMLSchema" xmlns:p="http://schemas.microsoft.com/office/2006/metadata/properties" xmlns:ns2="b1c774a1-39bb-4616-8454-5e38f94f3c86" xmlns:ns3="6399da5b-1c49-49fb-a8aa-d15b01bdee6f" targetNamespace="http://schemas.microsoft.com/office/2006/metadata/properties" ma:root="true" ma:fieldsID="16593e6474608977775406cf77d39778" ns2:_="" ns3:_="">
    <xsd:import namespace="b1c774a1-39bb-4616-8454-5e38f94f3c86"/>
    <xsd:import namespace="6399da5b-1c49-49fb-a8aa-d15b01bdee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774a1-39bb-4616-8454-5e38f94f3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d94a388-497d-4b3f-baf9-a4c30e30451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99da5b-1c49-49fb-a8aa-d15b01bdee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900fc135-5d64-4f66-88d5-4ed0e0d9d61b}" ma:internalName="TaxCatchAll" ma:showField="CatchAllData" ma:web="6399da5b-1c49-49fb-a8aa-d15b01bdee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99da5b-1c49-49fb-a8aa-d15b01bdee6f" xsi:nil="true"/>
    <lcf76f155ced4ddcb4097134ff3c332f xmlns="b1c774a1-39bb-4616-8454-5e38f94f3c8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D7ADA1-96D4-4AC5-A9E6-6CD48619B5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c774a1-39bb-4616-8454-5e38f94f3c86"/>
    <ds:schemaRef ds:uri="6399da5b-1c49-49fb-a8aa-d15b01bdee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324152-630D-4041-A9E9-CA3567D7F107}">
  <ds:schemaRefs>
    <ds:schemaRef ds:uri="http://purl.org/dc/dcmitype/"/>
    <ds:schemaRef ds:uri="6399da5b-1c49-49fb-a8aa-d15b01bdee6f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b1c774a1-39bb-4616-8454-5e38f94f3c86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CAED6A0-5A8B-48A2-866F-D49722BF2C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CPI Report - June 6</vt:lpstr>
      <vt:lpstr>RFC Report - Feb 7</vt:lpstr>
      <vt:lpstr>Template Proposed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Wong</dc:creator>
  <cp:lastModifiedBy>Maaz Siddiqi</cp:lastModifiedBy>
  <cp:lastPrinted>2022-06-08T15:22:13Z</cp:lastPrinted>
  <dcterms:created xsi:type="dcterms:W3CDTF">2022-05-04T14:40:07Z</dcterms:created>
  <dcterms:modified xsi:type="dcterms:W3CDTF">2023-08-07T22:51:12Z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0x010100E2646196D570994C9CF903AE38BD7D76</vt:lpwstr>
  </property>
</Properties>
</file>